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https://kookmin-my.sharepoint.com/personal/jaeschoi_kookmin_kr/Documents/202501/github/data/"/>
    </mc:Choice>
  </mc:AlternateContent>
  <xr:revisionPtr revIDLastSave="27" documentId="8_{06739541-5016-4BE0-9160-A346F29265FD}" xr6:coauthVersionLast="47" xr6:coauthVersionMax="47" xr10:uidLastSave="{CC7422FC-3ACB-4B09-9B15-1E90621721DE}"/>
  <bookViews>
    <workbookView xWindow="-108" yWindow="-108" windowWidth="41496" windowHeight="16776" xr2:uid="{00000000-000D-0000-FFFF-FFFF00000000}"/>
  </bookViews>
  <sheets>
    <sheet name="scaling" sheetId="2" r:id="rId1"/>
    <sheet name="and_or" sheetId="3" r:id="rId2"/>
    <sheet name="regex" sheetId="16" r:id="rId3"/>
    <sheet name="숫자" sheetId="14" r:id="rId4"/>
    <sheet name="Math" sheetId="8" r:id="rId5"/>
    <sheet name="date_time" sheetId="4" r:id="rId6"/>
    <sheet name="logical" sheetId="5" r:id="rId7"/>
    <sheet name="Statistical" sheetId="7" r:id="rId8"/>
    <sheet name="vlookup" sheetId="15" r:id="rId9"/>
    <sheet name="Text" sheetId="9" r:id="rId10"/>
    <sheet name="A~Z까지의 문자열" sheetId="17" r:id="rId11"/>
    <sheet name="배열수식" sheetId="11" r:id="rId12"/>
  </sheets>
  <externalReferences>
    <externalReference r:id="rId13"/>
  </externalReferences>
  <definedNames>
    <definedName name="_xlnm._FilterDatabase" localSheetId="2" hidden="1">regex!$A$2:$W$101</definedName>
    <definedName name="_xlnm._FilterDatabase" localSheetId="0" hidden="1">scaling!$A$2:$T$101</definedName>
    <definedName name="_xlnm._FilterDatabase" localSheetId="7" hidden="1">Statistical!$C$135:$E$144</definedName>
    <definedName name="_xlchart.v1.0" hidden="1">regex!$N$2:$N$101</definedName>
    <definedName name="lookup_number">vlookup!$G$27:$G$34</definedName>
    <definedName name="lookup_table">vlookup!$G$27:$H$34</definedName>
    <definedName name="lookup_value">vlookup!$H$27:$H$34</definedName>
    <definedName name="위치">[1]대여이력!$Z$55:$Z$56</definedName>
  </definedNames>
  <calcPr calcId="191028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6" l="1" a="1"/>
  <c r="Z3" i="16" s="1"/>
  <c r="Z4" i="16" a="1"/>
  <c r="Z4" i="16" s="1"/>
  <c r="Z5" i="16" a="1"/>
  <c r="Z5" i="16" s="1"/>
  <c r="Z6" i="16" a="1"/>
  <c r="Z6" i="16" s="1"/>
  <c r="Z7" i="16" a="1"/>
  <c r="Z7" i="16" s="1"/>
  <c r="Z8" i="16" a="1"/>
  <c r="Z8" i="16" s="1"/>
  <c r="Z9" i="16" a="1"/>
  <c r="Z9" i="16" s="1"/>
  <c r="Z10" i="16" a="1"/>
  <c r="Z10" i="16"/>
  <c r="Z11" i="16" a="1"/>
  <c r="Z11" i="16" s="1"/>
  <c r="Z12" i="16" a="1"/>
  <c r="Z12" i="16" s="1"/>
  <c r="Z13" i="16" a="1"/>
  <c r="Z13" i="16" s="1"/>
  <c r="Z14" i="16" a="1"/>
  <c r="Z14" i="16" s="1"/>
  <c r="Z15" i="16" a="1"/>
  <c r="Z15" i="16" s="1"/>
  <c r="Z16" i="16" a="1"/>
  <c r="Z16" i="16" s="1"/>
  <c r="Z17" i="16" a="1"/>
  <c r="Z17" i="16" s="1"/>
  <c r="Z18" i="16" a="1"/>
  <c r="Z18" i="16"/>
  <c r="Z19" i="16" a="1"/>
  <c r="Z19" i="16" s="1"/>
  <c r="Z20" i="16" a="1"/>
  <c r="Z20" i="16" s="1"/>
  <c r="Z21" i="16" a="1"/>
  <c r="Z21" i="16" s="1"/>
  <c r="Z22" i="16" a="1"/>
  <c r="Z22" i="16" s="1"/>
  <c r="Z23" i="16" a="1"/>
  <c r="Z23" i="16" s="1"/>
  <c r="Z24" i="16" a="1"/>
  <c r="Z24" i="16" s="1"/>
  <c r="Z25" i="16" a="1"/>
  <c r="Z25" i="16" s="1"/>
  <c r="Z26" i="16" a="1"/>
  <c r="Z26" i="16"/>
  <c r="Z27" i="16" a="1"/>
  <c r="Z27" i="16" s="1"/>
  <c r="Z28" i="16" a="1"/>
  <c r="Z28" i="16" s="1"/>
  <c r="Z29" i="16" a="1"/>
  <c r="Z29" i="16" s="1"/>
  <c r="Z30" i="16" a="1"/>
  <c r="Z30" i="16" s="1"/>
  <c r="Z31" i="16" a="1"/>
  <c r="Z31" i="16" s="1"/>
  <c r="Z32" i="16" a="1"/>
  <c r="Z32" i="16" s="1"/>
  <c r="Z33" i="16" a="1"/>
  <c r="Z33" i="16" s="1"/>
  <c r="Z34" i="16" a="1"/>
  <c r="Z34" i="16"/>
  <c r="Z35" i="16" a="1"/>
  <c r="Z35" i="16" s="1"/>
  <c r="Z36" i="16" a="1"/>
  <c r="Z36" i="16" s="1"/>
  <c r="Z37" i="16" a="1"/>
  <c r="Z37" i="16" s="1"/>
  <c r="Z38" i="16" a="1"/>
  <c r="Z38" i="16" s="1"/>
  <c r="Z39" i="16" a="1"/>
  <c r="Z39" i="16" s="1"/>
  <c r="Z40" i="16" a="1"/>
  <c r="Z40" i="16" s="1"/>
  <c r="Z41" i="16" a="1"/>
  <c r="Z41" i="16" s="1"/>
  <c r="Z42" i="16" a="1"/>
  <c r="Z42" i="16"/>
  <c r="Z43" i="16" a="1"/>
  <c r="Z43" i="16" s="1"/>
  <c r="Z44" i="16" a="1"/>
  <c r="Z44" i="16" s="1"/>
  <c r="Z45" i="16" a="1"/>
  <c r="Z45" i="16" s="1"/>
  <c r="Z46" i="16" a="1"/>
  <c r="Z46" i="16" s="1"/>
  <c r="Z47" i="16" a="1"/>
  <c r="Z47" i="16" s="1"/>
  <c r="Z48" i="16" a="1"/>
  <c r="Z48" i="16" s="1"/>
  <c r="Z49" i="16" a="1"/>
  <c r="Z49" i="16" s="1"/>
  <c r="Z50" i="16" a="1"/>
  <c r="Z50" i="16"/>
  <c r="Z51" i="16" a="1"/>
  <c r="Z51" i="16" s="1"/>
  <c r="Z52" i="16" a="1"/>
  <c r="Z52" i="16" s="1"/>
  <c r="Z53" i="16" a="1"/>
  <c r="Z53" i="16" s="1"/>
  <c r="Z54" i="16" a="1"/>
  <c r="Z54" i="16" s="1"/>
  <c r="Z55" i="16" a="1"/>
  <c r="Z55" i="16" s="1"/>
  <c r="Z56" i="16" a="1"/>
  <c r="Z56" i="16" s="1"/>
  <c r="Z57" i="16" a="1"/>
  <c r="Z57" i="16" s="1"/>
  <c r="Z58" i="16" a="1"/>
  <c r="Z58" i="16"/>
  <c r="Z59" i="16" a="1"/>
  <c r="Z59" i="16" s="1"/>
  <c r="Z60" i="16" a="1"/>
  <c r="Z60" i="16" s="1"/>
  <c r="Z61" i="16" a="1"/>
  <c r="Z61" i="16" s="1"/>
  <c r="Z62" i="16" a="1"/>
  <c r="Z62" i="16" s="1"/>
  <c r="Z63" i="16" a="1"/>
  <c r="Z63" i="16" s="1"/>
  <c r="Z64" i="16" a="1"/>
  <c r="Z64" i="16" s="1"/>
  <c r="Z65" i="16" a="1"/>
  <c r="Z65" i="16" s="1"/>
  <c r="Z66" i="16" a="1"/>
  <c r="Z66" i="16"/>
  <c r="Z67" i="16" a="1"/>
  <c r="Z67" i="16" s="1"/>
  <c r="Z68" i="16" a="1"/>
  <c r="Z68" i="16" s="1"/>
  <c r="Z69" i="16" a="1"/>
  <c r="Z69" i="16" s="1"/>
  <c r="Z70" i="16" a="1"/>
  <c r="Z70" i="16" s="1"/>
  <c r="Z71" i="16" a="1"/>
  <c r="Z71" i="16" s="1"/>
  <c r="Z72" i="16" a="1"/>
  <c r="Z72" i="16" s="1"/>
  <c r="Z73" i="16" a="1"/>
  <c r="Z73" i="16" s="1"/>
  <c r="Z74" i="16" a="1"/>
  <c r="Z74" i="16"/>
  <c r="Z75" i="16" a="1"/>
  <c r="Z75" i="16" s="1"/>
  <c r="Z76" i="16" a="1"/>
  <c r="Z76" i="16" s="1"/>
  <c r="Z77" i="16" a="1"/>
  <c r="Z77" i="16" s="1"/>
  <c r="Z78" i="16" a="1"/>
  <c r="Z78" i="16" s="1"/>
  <c r="Z79" i="16" a="1"/>
  <c r="Z79" i="16" s="1"/>
  <c r="Z80" i="16" a="1"/>
  <c r="Z80" i="16" s="1"/>
  <c r="Z81" i="16" a="1"/>
  <c r="Z81" i="16" s="1"/>
  <c r="Z82" i="16" a="1"/>
  <c r="Z82" i="16"/>
  <c r="Z83" i="16" a="1"/>
  <c r="Z83" i="16" s="1"/>
  <c r="Z84" i="16" a="1"/>
  <c r="Z84" i="16" s="1"/>
  <c r="Z85" i="16" a="1"/>
  <c r="Z85" i="16" s="1"/>
  <c r="Z86" i="16" a="1"/>
  <c r="Z86" i="16" s="1"/>
  <c r="Z87" i="16" a="1"/>
  <c r="Z87" i="16" s="1"/>
  <c r="Z88" i="16" a="1"/>
  <c r="Z88" i="16" s="1"/>
  <c r="Z89" i="16" a="1"/>
  <c r="Z89" i="16" s="1"/>
  <c r="Z90" i="16" a="1"/>
  <c r="Z90" i="16"/>
  <c r="Z91" i="16" a="1"/>
  <c r="Z91" i="16" s="1"/>
  <c r="Z92" i="16" a="1"/>
  <c r="Z92" i="16" s="1"/>
  <c r="Z93" i="16" a="1"/>
  <c r="Z93" i="16" s="1"/>
  <c r="Z94" i="16" a="1"/>
  <c r="Z94" i="16" s="1"/>
  <c r="Z95" i="16" a="1"/>
  <c r="Z95" i="16" s="1"/>
  <c r="Z96" i="16" a="1"/>
  <c r="Z96" i="16" s="1"/>
  <c r="Z97" i="16" a="1"/>
  <c r="Z97" i="16" s="1"/>
  <c r="Z98" i="16" a="1"/>
  <c r="Z98" i="16"/>
  <c r="Z99" i="16" a="1"/>
  <c r="Z99" i="16" s="1"/>
  <c r="Z100" i="16" a="1"/>
  <c r="Z100" i="16" s="1"/>
  <c r="Z101" i="16" a="1"/>
  <c r="Z101" i="16" s="1"/>
  <c r="Z2" i="16" a="1"/>
  <c r="Z2" i="16" s="1"/>
  <c r="Y3" i="16" a="1"/>
  <c r="Y3" i="16" s="1"/>
  <c r="Y4" i="16" a="1"/>
  <c r="Y4" i="16" s="1"/>
  <c r="Y5" i="16" a="1"/>
  <c r="Y5" i="16" s="1"/>
  <c r="Y6" i="16" a="1"/>
  <c r="Y6" i="16" s="1"/>
  <c r="Y7" i="16" a="1"/>
  <c r="Y7" i="16" s="1"/>
  <c r="Y8" i="16" a="1"/>
  <c r="Y8" i="16" s="1"/>
  <c r="Y9" i="16" a="1"/>
  <c r="Y9" i="16" s="1"/>
  <c r="Y10" i="16" a="1"/>
  <c r="Y10" i="16" s="1"/>
  <c r="Y11" i="16" a="1"/>
  <c r="Y11" i="16" s="1"/>
  <c r="Y12" i="16" a="1"/>
  <c r="Y12" i="16" s="1"/>
  <c r="Y13" i="16" a="1"/>
  <c r="Y13" i="16" s="1"/>
  <c r="Y14" i="16" a="1"/>
  <c r="Y14" i="16" s="1"/>
  <c r="Y15" i="16" a="1"/>
  <c r="Y15" i="16" s="1"/>
  <c r="Y16" i="16" a="1"/>
  <c r="Y16" i="16" s="1"/>
  <c r="Y17" i="16" a="1"/>
  <c r="Y17" i="16" s="1"/>
  <c r="Y18" i="16" a="1"/>
  <c r="Y18" i="16" s="1"/>
  <c r="Y19" i="16" a="1"/>
  <c r="Y19" i="16" s="1"/>
  <c r="Y20" i="16" a="1"/>
  <c r="Y20" i="16" s="1"/>
  <c r="Y21" i="16" a="1"/>
  <c r="Y21" i="16" s="1"/>
  <c r="Y22" i="16" a="1"/>
  <c r="Y22" i="16" s="1"/>
  <c r="Y23" i="16" a="1"/>
  <c r="Y23" i="16" s="1"/>
  <c r="Y24" i="16" a="1"/>
  <c r="Y24" i="16" s="1"/>
  <c r="Y25" i="16" a="1"/>
  <c r="Y25" i="16" s="1"/>
  <c r="Y26" i="16" a="1"/>
  <c r="Y26" i="16" s="1"/>
  <c r="Y27" i="16" a="1"/>
  <c r="Y27" i="16" s="1"/>
  <c r="Y28" i="16" a="1"/>
  <c r="Y28" i="16" s="1"/>
  <c r="Y29" i="16" a="1"/>
  <c r="Y29" i="16" s="1"/>
  <c r="Y30" i="16" a="1"/>
  <c r="Y30" i="16" s="1"/>
  <c r="Y31" i="16" a="1"/>
  <c r="Y31" i="16" s="1"/>
  <c r="Y32" i="16" a="1"/>
  <c r="Y32" i="16" s="1"/>
  <c r="Y33" i="16" a="1"/>
  <c r="Y33" i="16" s="1"/>
  <c r="Y34" i="16" a="1"/>
  <c r="Y34" i="16"/>
  <c r="Y35" i="16" a="1"/>
  <c r="Y35" i="16" s="1"/>
  <c r="Y36" i="16" a="1"/>
  <c r="Y36" i="16" s="1"/>
  <c r="Y37" i="16" a="1"/>
  <c r="Y37" i="16" s="1"/>
  <c r="Y38" i="16" a="1"/>
  <c r="Y38" i="16" s="1"/>
  <c r="Y39" i="16" a="1"/>
  <c r="Y39" i="16" s="1"/>
  <c r="Y40" i="16" a="1"/>
  <c r="Y40" i="16" s="1"/>
  <c r="Y41" i="16" a="1"/>
  <c r="Y41" i="16" s="1"/>
  <c r="Y42" i="16" a="1"/>
  <c r="Y42" i="16" s="1"/>
  <c r="Y43" i="16" a="1"/>
  <c r="Y43" i="16" s="1"/>
  <c r="Y44" i="16" a="1"/>
  <c r="Y44" i="16" s="1"/>
  <c r="Y45" i="16" a="1"/>
  <c r="Y45" i="16" s="1"/>
  <c r="Y46" i="16" a="1"/>
  <c r="Y46" i="16" s="1"/>
  <c r="Y47" i="16" a="1"/>
  <c r="Y47" i="16" s="1"/>
  <c r="Y48" i="16" a="1"/>
  <c r="Y48" i="16" s="1"/>
  <c r="Y49" i="16" a="1"/>
  <c r="Y49" i="16" s="1"/>
  <c r="Y50" i="16" a="1"/>
  <c r="Y50" i="16" s="1"/>
  <c r="Y51" i="16" a="1"/>
  <c r="Y51" i="16" s="1"/>
  <c r="Y52" i="16" a="1"/>
  <c r="Y52" i="16" s="1"/>
  <c r="Y53" i="16" a="1"/>
  <c r="Y53" i="16" s="1"/>
  <c r="Y54" i="16" a="1"/>
  <c r="Y54" i="16" s="1"/>
  <c r="Y55" i="16" a="1"/>
  <c r="Y55" i="16" s="1"/>
  <c r="Y56" i="16" a="1"/>
  <c r="Y56" i="16" s="1"/>
  <c r="Y57" i="16" a="1"/>
  <c r="Y57" i="16" s="1"/>
  <c r="Y58" i="16" a="1"/>
  <c r="Y58" i="16"/>
  <c r="Y59" i="16" a="1"/>
  <c r="Y59" i="16" s="1"/>
  <c r="Y60" i="16" a="1"/>
  <c r="Y60" i="16" s="1"/>
  <c r="Y61" i="16" a="1"/>
  <c r="Y61" i="16" s="1"/>
  <c r="Y62" i="16" a="1"/>
  <c r="Y62" i="16" s="1"/>
  <c r="Y63" i="16" a="1"/>
  <c r="Y63" i="16" s="1"/>
  <c r="Y64" i="16" a="1"/>
  <c r="Y64" i="16" s="1"/>
  <c r="Y65" i="16" a="1"/>
  <c r="Y65" i="16" s="1"/>
  <c r="Y66" i="16" a="1"/>
  <c r="Y66" i="16"/>
  <c r="Y67" i="16" a="1"/>
  <c r="Y67" i="16" s="1"/>
  <c r="Y68" i="16" a="1"/>
  <c r="Y68" i="16" s="1"/>
  <c r="Y69" i="16" a="1"/>
  <c r="Y69" i="16" s="1"/>
  <c r="Y70" i="16" a="1"/>
  <c r="Y70" i="16" s="1"/>
  <c r="Y71" i="16" a="1"/>
  <c r="Y71" i="16" s="1"/>
  <c r="Y72" i="16" a="1"/>
  <c r="Y72" i="16" s="1"/>
  <c r="Y73" i="16" a="1"/>
  <c r="Y73" i="16" s="1"/>
  <c r="Y74" i="16" a="1"/>
  <c r="Y74" i="16" s="1"/>
  <c r="Y75" i="16" a="1"/>
  <c r="Y75" i="16" s="1"/>
  <c r="Y76" i="16" a="1"/>
  <c r="Y76" i="16" s="1"/>
  <c r="Y77" i="16" a="1"/>
  <c r="Y77" i="16" s="1"/>
  <c r="Y78" i="16" a="1"/>
  <c r="Y78" i="16" s="1"/>
  <c r="Y79" i="16" a="1"/>
  <c r="Y79" i="16" s="1"/>
  <c r="Y80" i="16" a="1"/>
  <c r="Y80" i="16" s="1"/>
  <c r="Y81" i="16" a="1"/>
  <c r="Y81" i="16" s="1"/>
  <c r="Y82" i="16" a="1"/>
  <c r="Y82" i="16"/>
  <c r="Y83" i="16" a="1"/>
  <c r="Y83" i="16" s="1"/>
  <c r="Y84" i="16" a="1"/>
  <c r="Y84" i="16" s="1"/>
  <c r="Y85" i="16" a="1"/>
  <c r="Y85" i="16" s="1"/>
  <c r="Y86" i="16" a="1"/>
  <c r="Y86" i="16" s="1"/>
  <c r="Y87" i="16" a="1"/>
  <c r="Y87" i="16" s="1"/>
  <c r="Y88" i="16" a="1"/>
  <c r="Y88" i="16" s="1"/>
  <c r="Y89" i="16" a="1"/>
  <c r="Y89" i="16" s="1"/>
  <c r="Y90" i="16" a="1"/>
  <c r="Y90" i="16"/>
  <c r="Y91" i="16" a="1"/>
  <c r="Y91" i="16" s="1"/>
  <c r="Y92" i="16" a="1"/>
  <c r="Y92" i="16" s="1"/>
  <c r="Y93" i="16" a="1"/>
  <c r="Y93" i="16" s="1"/>
  <c r="Y94" i="16" a="1"/>
  <c r="Y94" i="16" s="1"/>
  <c r="Y95" i="16" a="1"/>
  <c r="Y95" i="16" s="1"/>
  <c r="Y96" i="16" a="1"/>
  <c r="Y96" i="16" s="1"/>
  <c r="Y97" i="16" a="1"/>
  <c r="Y97" i="16" s="1"/>
  <c r="Y98" i="16" a="1"/>
  <c r="Y98" i="16" s="1"/>
  <c r="Y99" i="16" a="1"/>
  <c r="Y99" i="16" s="1"/>
  <c r="Y100" i="16" a="1"/>
  <c r="Y100" i="16" s="1"/>
  <c r="Y101" i="16" a="1"/>
  <c r="Y101" i="16" s="1"/>
  <c r="Y2" i="16" a="1"/>
  <c r="Y2" i="16" s="1"/>
  <c r="X11" i="16"/>
  <c r="X12" i="16"/>
  <c r="X13" i="16"/>
  <c r="X14" i="16"/>
  <c r="X15" i="16"/>
  <c r="X16" i="16"/>
  <c r="X17" i="16"/>
  <c r="X18" i="16"/>
  <c r="X19" i="16"/>
  <c r="X20" i="16"/>
  <c r="X21" i="16"/>
  <c r="X22" i="16"/>
  <c r="X23" i="16"/>
  <c r="X24" i="16"/>
  <c r="X25" i="16"/>
  <c r="X26" i="16"/>
  <c r="X27" i="16"/>
  <c r="X28" i="16"/>
  <c r="X29" i="16"/>
  <c r="X30" i="16"/>
  <c r="X31" i="16"/>
  <c r="X32" i="16"/>
  <c r="X33" i="16"/>
  <c r="X34" i="16"/>
  <c r="X35" i="16"/>
  <c r="X36" i="16"/>
  <c r="X37" i="16"/>
  <c r="X38" i="16"/>
  <c r="X39" i="16"/>
  <c r="X40" i="16"/>
  <c r="X41" i="16"/>
  <c r="X42" i="16"/>
  <c r="X43" i="16"/>
  <c r="X44" i="16"/>
  <c r="X45" i="16"/>
  <c r="X46" i="16"/>
  <c r="X47" i="16"/>
  <c r="X48" i="16"/>
  <c r="X49" i="16"/>
  <c r="X50" i="16"/>
  <c r="X51" i="16"/>
  <c r="X52" i="16"/>
  <c r="X53" i="16"/>
  <c r="X54" i="16"/>
  <c r="X55" i="16"/>
  <c r="X56" i="16"/>
  <c r="X57" i="16"/>
  <c r="X58" i="16"/>
  <c r="X59" i="16"/>
  <c r="X60" i="16"/>
  <c r="X61" i="16"/>
  <c r="X62" i="16"/>
  <c r="X63" i="16"/>
  <c r="X64" i="16"/>
  <c r="X65" i="16"/>
  <c r="X66" i="16"/>
  <c r="X67" i="16"/>
  <c r="X68" i="16"/>
  <c r="X69" i="16"/>
  <c r="X70" i="16"/>
  <c r="X71" i="16"/>
  <c r="X72" i="16"/>
  <c r="X73" i="16"/>
  <c r="X74" i="16"/>
  <c r="X75" i="16"/>
  <c r="X76" i="16"/>
  <c r="X77" i="16"/>
  <c r="X78" i="16"/>
  <c r="X79" i="16"/>
  <c r="X80" i="16"/>
  <c r="X81" i="16"/>
  <c r="X82" i="16"/>
  <c r="X83" i="16"/>
  <c r="X84" i="16"/>
  <c r="X85" i="16"/>
  <c r="X86" i="16"/>
  <c r="X87" i="16"/>
  <c r="X88" i="16"/>
  <c r="X89" i="16"/>
  <c r="X90" i="16"/>
  <c r="X91" i="16"/>
  <c r="X92" i="16"/>
  <c r="X93" i="16"/>
  <c r="X94" i="16"/>
  <c r="X95" i="16"/>
  <c r="X96" i="16"/>
  <c r="X97" i="16"/>
  <c r="X98" i="16"/>
  <c r="X99" i="16"/>
  <c r="X100" i="16"/>
  <c r="X101" i="16"/>
  <c r="X3" i="16"/>
  <c r="X4" i="16"/>
  <c r="X5" i="16"/>
  <c r="X6" i="16"/>
  <c r="X7" i="16"/>
  <c r="X8" i="16"/>
  <c r="X9" i="16"/>
  <c r="X10" i="16"/>
  <c r="X2" i="16"/>
  <c r="E125" i="9"/>
  <c r="F125" i="9" s="1"/>
  <c r="G125" i="9" s="1"/>
  <c r="D124" i="9"/>
  <c r="C124" i="9"/>
  <c r="D125" i="9"/>
  <c r="E3" i="17"/>
  <c r="D99" i="9"/>
  <c r="E86" i="9"/>
  <c r="E87" i="9" s="1"/>
  <c r="E85" i="9"/>
  <c r="E83" i="9"/>
  <c r="C83" i="9"/>
  <c r="E2" i="17"/>
  <c r="C2" i="17" a="1"/>
  <c r="C2" i="17" s="1"/>
  <c r="D21" i="17"/>
  <c r="D22" i="17"/>
  <c r="D23" i="17"/>
  <c r="D24" i="17"/>
  <c r="D25" i="17"/>
  <c r="D26" i="17"/>
  <c r="D27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J28" i="15"/>
  <c r="J29" i="15"/>
  <c r="J30" i="15"/>
  <c r="J31" i="15"/>
  <c r="J32" i="15"/>
  <c r="J33" i="15"/>
  <c r="J34" i="15"/>
  <c r="J27" i="15"/>
  <c r="D27" i="15"/>
  <c r="D28" i="15"/>
  <c r="D29" i="15"/>
  <c r="D30" i="15"/>
  <c r="D31" i="15"/>
  <c r="D32" i="15"/>
  <c r="D33" i="15"/>
  <c r="D34" i="15"/>
  <c r="D35" i="15"/>
  <c r="G77" i="4"/>
  <c r="G78" i="4"/>
  <c r="G79" i="4"/>
  <c r="G80" i="4"/>
  <c r="G81" i="4"/>
  <c r="G82" i="4"/>
  <c r="G83" i="4"/>
  <c r="G84" i="4"/>
  <c r="G85" i="4"/>
  <c r="G86" i="4"/>
  <c r="G87" i="4"/>
  <c r="G88" i="4"/>
  <c r="G76" i="4"/>
  <c r="G74" i="4"/>
  <c r="H77" i="4"/>
  <c r="I77" i="4" s="1"/>
  <c r="H76" i="4"/>
  <c r="I76" i="4" s="1"/>
  <c r="F73" i="5"/>
  <c r="F72" i="5"/>
  <c r="F80" i="4"/>
  <c r="C78" i="4"/>
  <c r="F78" i="4" s="1"/>
  <c r="C79" i="4"/>
  <c r="F77" i="4"/>
  <c r="C77" i="4"/>
  <c r="F76" i="4"/>
  <c r="J69" i="4"/>
  <c r="J70" i="4" s="1"/>
  <c r="J53" i="4"/>
  <c r="J54" i="4" s="1"/>
  <c r="F28" i="4"/>
  <c r="F27" i="4"/>
  <c r="F26" i="4"/>
  <c r="G26" i="4" s="1"/>
  <c r="F100" i="8"/>
  <c r="F98" i="8"/>
  <c r="R93" i="8"/>
  <c r="R85" i="8"/>
  <c r="R86" i="8"/>
  <c r="R87" i="8"/>
  <c r="R88" i="8"/>
  <c r="R89" i="8"/>
  <c r="R90" i="8"/>
  <c r="M74" i="8"/>
  <c r="N41" i="8"/>
  <c r="N40" i="8"/>
  <c r="N42" i="8"/>
  <c r="N39" i="8"/>
  <c r="N36" i="8"/>
  <c r="N37" i="8" s="1"/>
  <c r="N38" i="8"/>
  <c r="G19" i="8"/>
  <c r="G12" i="8"/>
  <c r="L3" i="2"/>
  <c r="M3" i="2"/>
  <c r="L4" i="2"/>
  <c r="M4" i="2"/>
  <c r="L5" i="2"/>
  <c r="M5" i="2"/>
  <c r="L6" i="2"/>
  <c r="M6" i="2"/>
  <c r="L7" i="2"/>
  <c r="M7" i="2"/>
  <c r="L8" i="2"/>
  <c r="M8" i="2"/>
  <c r="L9" i="2"/>
  <c r="M9" i="2"/>
  <c r="U9" i="2" s="1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U17" i="2" s="1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U25" i="2" s="1"/>
  <c r="L26" i="2"/>
  <c r="M26" i="2"/>
  <c r="L27" i="2"/>
  <c r="M27" i="2"/>
  <c r="L28" i="2"/>
  <c r="M28" i="2"/>
  <c r="L29" i="2"/>
  <c r="M29" i="2"/>
  <c r="L30" i="2"/>
  <c r="M30" i="2"/>
  <c r="L31" i="2"/>
  <c r="M31" i="2"/>
  <c r="L32" i="2"/>
  <c r="M32" i="2"/>
  <c r="L33" i="2"/>
  <c r="M33" i="2"/>
  <c r="L34" i="2"/>
  <c r="M34" i="2"/>
  <c r="L35" i="2"/>
  <c r="M35" i="2"/>
  <c r="L36" i="2"/>
  <c r="M36" i="2"/>
  <c r="L37" i="2"/>
  <c r="M37" i="2"/>
  <c r="L38" i="2"/>
  <c r="M38" i="2"/>
  <c r="L39" i="2"/>
  <c r="M39" i="2"/>
  <c r="L40" i="2"/>
  <c r="M40" i="2"/>
  <c r="L41" i="2"/>
  <c r="M41" i="2"/>
  <c r="U41" i="2" s="1"/>
  <c r="L42" i="2"/>
  <c r="M42" i="2"/>
  <c r="L43" i="2"/>
  <c r="M43" i="2"/>
  <c r="L44" i="2"/>
  <c r="M44" i="2"/>
  <c r="L45" i="2"/>
  <c r="M45" i="2"/>
  <c r="L46" i="2"/>
  <c r="M46" i="2"/>
  <c r="L47" i="2"/>
  <c r="M47" i="2"/>
  <c r="L48" i="2"/>
  <c r="M48" i="2"/>
  <c r="L49" i="2"/>
  <c r="M49" i="2"/>
  <c r="L50" i="2"/>
  <c r="M50" i="2"/>
  <c r="L51" i="2"/>
  <c r="M51" i="2"/>
  <c r="L52" i="2"/>
  <c r="M52" i="2"/>
  <c r="L53" i="2"/>
  <c r="M53" i="2"/>
  <c r="L54" i="2"/>
  <c r="M54" i="2"/>
  <c r="L55" i="2"/>
  <c r="M55" i="2"/>
  <c r="L56" i="2"/>
  <c r="M56" i="2"/>
  <c r="L57" i="2"/>
  <c r="M57" i="2"/>
  <c r="U57" i="2" s="1"/>
  <c r="L58" i="2"/>
  <c r="M58" i="2"/>
  <c r="L59" i="2"/>
  <c r="M59" i="2"/>
  <c r="L60" i="2"/>
  <c r="M60" i="2"/>
  <c r="L61" i="2"/>
  <c r="M61" i="2"/>
  <c r="L62" i="2"/>
  <c r="M62" i="2"/>
  <c r="L63" i="2"/>
  <c r="M63" i="2"/>
  <c r="L64" i="2"/>
  <c r="M64" i="2"/>
  <c r="L65" i="2"/>
  <c r="M65" i="2"/>
  <c r="L66" i="2"/>
  <c r="M66" i="2"/>
  <c r="L67" i="2"/>
  <c r="M67" i="2"/>
  <c r="L68" i="2"/>
  <c r="M68" i="2"/>
  <c r="L69" i="2"/>
  <c r="M69" i="2"/>
  <c r="L70" i="2"/>
  <c r="M70" i="2"/>
  <c r="L71" i="2"/>
  <c r="M71" i="2"/>
  <c r="L72" i="2"/>
  <c r="M72" i="2"/>
  <c r="L73" i="2"/>
  <c r="M73" i="2"/>
  <c r="U73" i="2" s="1"/>
  <c r="L74" i="2"/>
  <c r="M74" i="2"/>
  <c r="L75" i="2"/>
  <c r="M75" i="2"/>
  <c r="L76" i="2"/>
  <c r="M76" i="2"/>
  <c r="L77" i="2"/>
  <c r="M77" i="2"/>
  <c r="L78" i="2"/>
  <c r="M78" i="2"/>
  <c r="L79" i="2"/>
  <c r="M79" i="2"/>
  <c r="L80" i="2"/>
  <c r="M80" i="2"/>
  <c r="L81" i="2"/>
  <c r="M81" i="2"/>
  <c r="U81" i="2" s="1"/>
  <c r="L82" i="2"/>
  <c r="M82" i="2"/>
  <c r="L83" i="2"/>
  <c r="M83" i="2"/>
  <c r="L84" i="2"/>
  <c r="M84" i="2"/>
  <c r="L85" i="2"/>
  <c r="M85" i="2"/>
  <c r="L86" i="2"/>
  <c r="M86" i="2"/>
  <c r="L87" i="2"/>
  <c r="M87" i="2"/>
  <c r="L88" i="2"/>
  <c r="M88" i="2"/>
  <c r="L89" i="2"/>
  <c r="M89" i="2"/>
  <c r="U89" i="2" s="1"/>
  <c r="L90" i="2"/>
  <c r="M90" i="2"/>
  <c r="L91" i="2"/>
  <c r="M91" i="2"/>
  <c r="L92" i="2"/>
  <c r="M92" i="2"/>
  <c r="L93" i="2"/>
  <c r="M93" i="2"/>
  <c r="L94" i="2"/>
  <c r="M94" i="2"/>
  <c r="L95" i="2"/>
  <c r="M95" i="2"/>
  <c r="L96" i="2"/>
  <c r="M96" i="2"/>
  <c r="L97" i="2"/>
  <c r="M97" i="2"/>
  <c r="L98" i="2"/>
  <c r="M98" i="2"/>
  <c r="L99" i="2"/>
  <c r="M99" i="2"/>
  <c r="L100" i="2"/>
  <c r="M100" i="2"/>
  <c r="L101" i="2"/>
  <c r="M101" i="2"/>
  <c r="U101" i="2" s="1"/>
  <c r="M2" i="2"/>
  <c r="U2" i="2" s="1"/>
  <c r="L2" i="2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" i="3"/>
  <c r="J10" i="5"/>
  <c r="J11" i="5"/>
  <c r="J12" i="5"/>
  <c r="J13" i="5"/>
  <c r="J14" i="5"/>
  <c r="J15" i="5"/>
  <c r="L58" i="4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AB100" i="8" a="1"/>
  <c r="AD100" i="8" s="1"/>
  <c r="I53" i="11" a="1"/>
  <c r="I53" i="11" s="1"/>
  <c r="G98" i="9"/>
  <c r="K78" i="9"/>
  <c r="I5" i="9"/>
  <c r="G5" i="9"/>
  <c r="D68" i="5"/>
  <c r="G44" i="5"/>
  <c r="G45" i="5"/>
  <c r="G46" i="5"/>
  <c r="G47" i="5"/>
  <c r="G48" i="5"/>
  <c r="G49" i="5"/>
  <c r="G50" i="5"/>
  <c r="G51" i="5"/>
  <c r="G43" i="5"/>
  <c r="F53" i="5"/>
  <c r="E21" i="5"/>
  <c r="F22" i="5"/>
  <c r="F21" i="5"/>
  <c r="Z81" i="8"/>
  <c r="G73" i="5" a="1"/>
  <c r="K79" i="9"/>
  <c r="O41" i="8"/>
  <c r="H19" i="8"/>
  <c r="G75" i="4"/>
  <c r="P26" i="3"/>
  <c r="K54" i="4"/>
  <c r="K56" i="4"/>
  <c r="N74" i="8"/>
  <c r="O42" i="8"/>
  <c r="E6" i="17"/>
  <c r="O40" i="8"/>
  <c r="O37" i="8"/>
  <c r="M23" i="3"/>
  <c r="L22" i="3"/>
  <c r="O38" i="8"/>
  <c r="O25" i="3"/>
  <c r="L79" i="9"/>
  <c r="F81" i="9" a="1"/>
  <c r="K55" i="4"/>
  <c r="E4" i="17"/>
  <c r="G72" i="5" a="1"/>
  <c r="G23" i="5"/>
  <c r="L78" i="9" a="1"/>
  <c r="E27" i="15"/>
  <c r="J16" i="5"/>
  <c r="E23" i="5"/>
  <c r="K69" i="4"/>
  <c r="F23" i="5"/>
  <c r="O39" i="8"/>
  <c r="E5" i="17"/>
  <c r="D33" i="4"/>
  <c r="O36" i="8"/>
  <c r="N24" i="3"/>
  <c r="K53" i="4"/>
  <c r="U85" i="2" l="1"/>
  <c r="U77" i="2"/>
  <c r="U69" i="2"/>
  <c r="U53" i="2"/>
  <c r="U37" i="2"/>
  <c r="U29" i="2"/>
  <c r="U21" i="2"/>
  <c r="U13" i="2"/>
  <c r="G124" i="9"/>
  <c r="D2" i="17"/>
  <c r="F81" i="9"/>
  <c r="G73" i="5"/>
  <c r="G72" i="5"/>
  <c r="H79" i="4"/>
  <c r="I79" i="4" s="1"/>
  <c r="F79" i="4"/>
  <c r="H78" i="4"/>
  <c r="I78" i="4" s="1"/>
  <c r="C80" i="4"/>
  <c r="J55" i="4"/>
  <c r="J56" i="4" s="1"/>
  <c r="N97" i="2"/>
  <c r="Q97" i="2" s="1"/>
  <c r="U97" i="2"/>
  <c r="N93" i="2"/>
  <c r="Q93" i="2" s="1"/>
  <c r="U93" i="2"/>
  <c r="N65" i="2"/>
  <c r="Q65" i="2" s="1"/>
  <c r="U65" i="2"/>
  <c r="N61" i="2"/>
  <c r="Q61" i="2" s="1"/>
  <c r="U61" i="2"/>
  <c r="N49" i="2"/>
  <c r="Q49" i="2" s="1"/>
  <c r="U49" i="2"/>
  <c r="N45" i="2"/>
  <c r="Q45" i="2" s="1"/>
  <c r="U45" i="2"/>
  <c r="N33" i="2"/>
  <c r="Q33" i="2" s="1"/>
  <c r="U33" i="2"/>
  <c r="N5" i="2"/>
  <c r="Q5" i="2" s="1"/>
  <c r="U5" i="2"/>
  <c r="U100" i="2"/>
  <c r="U96" i="2"/>
  <c r="N92" i="2"/>
  <c r="Q92" i="2" s="1"/>
  <c r="U92" i="2"/>
  <c r="U88" i="2"/>
  <c r="U84" i="2"/>
  <c r="U80" i="2"/>
  <c r="U76" i="2"/>
  <c r="U72" i="2"/>
  <c r="U68" i="2"/>
  <c r="U64" i="2"/>
  <c r="U60" i="2"/>
  <c r="U56" i="2"/>
  <c r="U52" i="2"/>
  <c r="U48" i="2"/>
  <c r="U44" i="2"/>
  <c r="U40" i="2"/>
  <c r="U36" i="2"/>
  <c r="U32" i="2"/>
  <c r="U28" i="2"/>
  <c r="U24" i="2"/>
  <c r="U20" i="2"/>
  <c r="U16" i="2"/>
  <c r="U12" i="2"/>
  <c r="U8" i="2"/>
  <c r="U4" i="2"/>
  <c r="U99" i="2"/>
  <c r="U95" i="2"/>
  <c r="N91" i="2"/>
  <c r="Q91" i="2" s="1"/>
  <c r="U91" i="2"/>
  <c r="U87" i="2"/>
  <c r="U83" i="2"/>
  <c r="U79" i="2"/>
  <c r="U75" i="2"/>
  <c r="U71" i="2"/>
  <c r="U67" i="2"/>
  <c r="U63" i="2"/>
  <c r="U59" i="2"/>
  <c r="U55" i="2"/>
  <c r="U51" i="2"/>
  <c r="U47" i="2"/>
  <c r="U43" i="2"/>
  <c r="U39" i="2"/>
  <c r="U35" i="2"/>
  <c r="U31" i="2"/>
  <c r="N27" i="2"/>
  <c r="Q27" i="2" s="1"/>
  <c r="U27" i="2"/>
  <c r="N23" i="2"/>
  <c r="Q23" i="2" s="1"/>
  <c r="U23" i="2"/>
  <c r="U19" i="2"/>
  <c r="N15" i="2"/>
  <c r="Q15" i="2" s="1"/>
  <c r="U15" i="2"/>
  <c r="N11" i="2"/>
  <c r="Q11" i="2" s="1"/>
  <c r="U11" i="2"/>
  <c r="N7" i="2"/>
  <c r="Q7" i="2" s="1"/>
  <c r="U7" i="2"/>
  <c r="U3" i="2"/>
  <c r="U98" i="2"/>
  <c r="U94" i="2"/>
  <c r="U90" i="2"/>
  <c r="U86" i="2"/>
  <c r="U82" i="2"/>
  <c r="U78" i="2"/>
  <c r="U74" i="2"/>
  <c r="U70" i="2"/>
  <c r="U66" i="2"/>
  <c r="U62" i="2"/>
  <c r="U58" i="2"/>
  <c r="U54" i="2"/>
  <c r="U50" i="2"/>
  <c r="U46" i="2"/>
  <c r="U42" i="2"/>
  <c r="U38" i="2"/>
  <c r="N34" i="2"/>
  <c r="Q34" i="2" s="1"/>
  <c r="U34" i="2"/>
  <c r="U30" i="2"/>
  <c r="N26" i="2"/>
  <c r="Q26" i="2" s="1"/>
  <c r="U26" i="2"/>
  <c r="U22" i="2"/>
  <c r="N18" i="2"/>
  <c r="Q18" i="2" s="1"/>
  <c r="U18" i="2"/>
  <c r="U14" i="2"/>
  <c r="U10" i="2"/>
  <c r="U6" i="2"/>
  <c r="N68" i="2"/>
  <c r="Q68" i="2" s="1"/>
  <c r="N52" i="2"/>
  <c r="Q52" i="2" s="1"/>
  <c r="N44" i="2"/>
  <c r="Q44" i="2" s="1"/>
  <c r="N58" i="2"/>
  <c r="Q58" i="2" s="1"/>
  <c r="N50" i="2"/>
  <c r="Q50" i="2" s="1"/>
  <c r="O34" i="2"/>
  <c r="P34" i="2"/>
  <c r="O97" i="2"/>
  <c r="P97" i="2"/>
  <c r="O26" i="2"/>
  <c r="P92" i="2"/>
  <c r="O5" i="2"/>
  <c r="P5" i="2"/>
  <c r="O18" i="2"/>
  <c r="P18" i="2"/>
  <c r="P45" i="2"/>
  <c r="O68" i="2"/>
  <c r="P68" i="2"/>
  <c r="O52" i="2"/>
  <c r="P52" i="2"/>
  <c r="O65" i="2"/>
  <c r="P65" i="2"/>
  <c r="N99" i="2"/>
  <c r="Q99" i="2" s="1"/>
  <c r="N95" i="2"/>
  <c r="Q95" i="2" s="1"/>
  <c r="N36" i="2"/>
  <c r="Q36" i="2" s="1"/>
  <c r="N28" i="2"/>
  <c r="Q28" i="2" s="1"/>
  <c r="O93" i="2"/>
  <c r="P93" i="2"/>
  <c r="N67" i="2"/>
  <c r="Q67" i="2" s="1"/>
  <c r="N51" i="2"/>
  <c r="Q51" i="2" s="1"/>
  <c r="N43" i="2"/>
  <c r="Q43" i="2" s="1"/>
  <c r="O58" i="2"/>
  <c r="P58" i="2"/>
  <c r="O23" i="2"/>
  <c r="P23" i="2"/>
  <c r="O15" i="2"/>
  <c r="O7" i="2"/>
  <c r="P7" i="2"/>
  <c r="P50" i="2"/>
  <c r="N66" i="2"/>
  <c r="Q66" i="2" s="1"/>
  <c r="N62" i="2"/>
  <c r="Q62" i="2" s="1"/>
  <c r="N84" i="2"/>
  <c r="Q84" i="2" s="1"/>
  <c r="N76" i="2"/>
  <c r="Q76" i="2" s="1"/>
  <c r="N57" i="2"/>
  <c r="Q57" i="2" s="1"/>
  <c r="N53" i="2"/>
  <c r="Q53" i="2" s="1"/>
  <c r="N20" i="2"/>
  <c r="Q20" i="2" s="1"/>
  <c r="N13" i="2"/>
  <c r="Q13" i="2" s="1"/>
  <c r="N10" i="2"/>
  <c r="Q10" i="2" s="1"/>
  <c r="N60" i="2"/>
  <c r="Q60" i="2" s="1"/>
  <c r="N16" i="2"/>
  <c r="Q16" i="2" s="1"/>
  <c r="N98" i="2"/>
  <c r="Q98" i="2" s="1"/>
  <c r="N86" i="2"/>
  <c r="Q86" i="2" s="1"/>
  <c r="N82" i="2"/>
  <c r="Q82" i="2" s="1"/>
  <c r="N78" i="2"/>
  <c r="Q78" i="2" s="1"/>
  <c r="N74" i="2"/>
  <c r="Q74" i="2" s="1"/>
  <c r="N70" i="2"/>
  <c r="Q70" i="2" s="1"/>
  <c r="N55" i="2"/>
  <c r="Q55" i="2" s="1"/>
  <c r="N29" i="2"/>
  <c r="Q29" i="2" s="1"/>
  <c r="N89" i="2"/>
  <c r="Q89" i="2" s="1"/>
  <c r="N81" i="2"/>
  <c r="Q81" i="2" s="1"/>
  <c r="N77" i="2"/>
  <c r="Q77" i="2" s="1"/>
  <c r="N47" i="2"/>
  <c r="Q47" i="2" s="1"/>
  <c r="N25" i="2"/>
  <c r="Q25" i="2" s="1"/>
  <c r="N3" i="2"/>
  <c r="Q3" i="2" s="1"/>
  <c r="N2" i="2"/>
  <c r="Q2" i="2" s="1"/>
  <c r="N56" i="2"/>
  <c r="Q56" i="2" s="1"/>
  <c r="N41" i="2"/>
  <c r="Q41" i="2" s="1"/>
  <c r="N37" i="2"/>
  <c r="Q37" i="2" s="1"/>
  <c r="N101" i="2"/>
  <c r="Q101" i="2" s="1"/>
  <c r="N79" i="2"/>
  <c r="Q79" i="2" s="1"/>
  <c r="N75" i="2"/>
  <c r="Q75" i="2" s="1"/>
  <c r="N21" i="2"/>
  <c r="Q21" i="2" s="1"/>
  <c r="N17" i="2"/>
  <c r="Q17" i="2" s="1"/>
  <c r="N19" i="2"/>
  <c r="Q19" i="2" s="1"/>
  <c r="N12" i="2"/>
  <c r="Q12" i="2" s="1"/>
  <c r="N59" i="2"/>
  <c r="Q59" i="2" s="1"/>
  <c r="N9" i="2"/>
  <c r="Q9" i="2" s="1"/>
  <c r="N90" i="2"/>
  <c r="Q90" i="2" s="1"/>
  <c r="N35" i="2"/>
  <c r="Q35" i="2" s="1"/>
  <c r="N42" i="2"/>
  <c r="Q42" i="2" s="1"/>
  <c r="N38" i="2"/>
  <c r="Q38" i="2" s="1"/>
  <c r="N31" i="2"/>
  <c r="Q31" i="2" s="1"/>
  <c r="N96" i="2"/>
  <c r="Q96" i="2" s="1"/>
  <c r="N85" i="2"/>
  <c r="Q85" i="2" s="1"/>
  <c r="N71" i="2"/>
  <c r="Q71" i="2" s="1"/>
  <c r="N54" i="2"/>
  <c r="Q54" i="2" s="1"/>
  <c r="N48" i="2"/>
  <c r="Q48" i="2" s="1"/>
  <c r="N30" i="2"/>
  <c r="Q30" i="2" s="1"/>
  <c r="N24" i="2"/>
  <c r="Q24" i="2" s="1"/>
  <c r="N14" i="2"/>
  <c r="Q14" i="2" s="1"/>
  <c r="N4" i="2"/>
  <c r="Q4" i="2" s="1"/>
  <c r="N64" i="2"/>
  <c r="Q64" i="2" s="1"/>
  <c r="N94" i="2"/>
  <c r="Q94" i="2" s="1"/>
  <c r="N88" i="2"/>
  <c r="Q88" i="2" s="1"/>
  <c r="N63" i="2"/>
  <c r="Q63" i="2" s="1"/>
  <c r="N46" i="2"/>
  <c r="Q46" i="2" s="1"/>
  <c r="N39" i="2"/>
  <c r="Q39" i="2" s="1"/>
  <c r="N100" i="2"/>
  <c r="Q100" i="2" s="1"/>
  <c r="N87" i="2"/>
  <c r="Q87" i="2" s="1"/>
  <c r="N83" i="2"/>
  <c r="Q83" i="2" s="1"/>
  <c r="N73" i="2"/>
  <c r="Q73" i="2" s="1"/>
  <c r="N69" i="2"/>
  <c r="Q69" i="2" s="1"/>
  <c r="N32" i="2"/>
  <c r="Q32" i="2" s="1"/>
  <c r="N22" i="2"/>
  <c r="Q22" i="2" s="1"/>
  <c r="N6" i="2"/>
  <c r="Q6" i="2" s="1"/>
  <c r="N72" i="2"/>
  <c r="Q72" i="2" s="1"/>
  <c r="N8" i="2"/>
  <c r="Q8" i="2" s="1"/>
  <c r="N40" i="2"/>
  <c r="Q40" i="2" s="1"/>
  <c r="N80" i="2"/>
  <c r="Q80" i="2" s="1"/>
  <c r="AD104" i="8"/>
  <c r="AF102" i="8"/>
  <c r="AC101" i="8"/>
  <c r="AC104" i="8"/>
  <c r="AE102" i="8"/>
  <c r="AB101" i="8"/>
  <c r="AD103" i="8"/>
  <c r="AF101" i="8"/>
  <c r="AC100" i="8"/>
  <c r="AF104" i="8"/>
  <c r="AC103" i="8"/>
  <c r="AE101" i="8"/>
  <c r="AB100" i="8"/>
  <c r="AE104" i="8"/>
  <c r="AB103" i="8"/>
  <c r="AD101" i="8"/>
  <c r="AB104" i="8"/>
  <c r="AD102" i="8"/>
  <c r="AF100" i="8"/>
  <c r="AF103" i="8"/>
  <c r="AC102" i="8"/>
  <c r="AE100" i="8"/>
  <c r="AE103" i="8"/>
  <c r="AB102" i="8"/>
  <c r="L78" i="9"/>
  <c r="G53" i="5"/>
  <c r="G22" i="5"/>
  <c r="G21" i="5"/>
  <c r="E22" i="5"/>
  <c r="F56" i="4"/>
  <c r="F51" i="4"/>
  <c r="L41" i="4"/>
  <c r="L40" i="4"/>
  <c r="M39" i="4"/>
  <c r="N39" i="4" s="1"/>
  <c r="J40" i="4"/>
  <c r="J41" i="4"/>
  <c r="J42" i="4"/>
  <c r="J43" i="4"/>
  <c r="J44" i="4"/>
  <c r="J45" i="4"/>
  <c r="J39" i="4"/>
  <c r="D12" i="4"/>
  <c r="F12" i="4"/>
  <c r="O115" i="8"/>
  <c r="P115" i="8"/>
  <c r="Q115" i="8"/>
  <c r="N115" i="8"/>
  <c r="N112" i="8"/>
  <c r="N111" i="8"/>
  <c r="N110" i="8"/>
  <c r="N109" i="8"/>
  <c r="N108" i="8"/>
  <c r="N107" i="8"/>
  <c r="N106" i="8"/>
  <c r="N105" i="8"/>
  <c r="N104" i="8"/>
  <c r="E97" i="8"/>
  <c r="I85" i="8" a="1"/>
  <c r="I85" i="8" s="1"/>
  <c r="AA100" i="8" a="1"/>
  <c r="AA100" i="8" s="1"/>
  <c r="AB93" i="8" a="1"/>
  <c r="AB93" i="8" s="1"/>
  <c r="AC93" i="8" s="1" a="1"/>
  <c r="AC93" i="8" s="1"/>
  <c r="AC87" i="8"/>
  <c r="AD87" i="8"/>
  <c r="AE87" i="8"/>
  <c r="AF87" i="8"/>
  <c r="AG87" i="8"/>
  <c r="AC88" i="8"/>
  <c r="AD88" i="8"/>
  <c r="AE88" i="8"/>
  <c r="AF88" i="8"/>
  <c r="AG88" i="8"/>
  <c r="AC89" i="8"/>
  <c r="AD89" i="8"/>
  <c r="AE89" i="8"/>
  <c r="AF89" i="8"/>
  <c r="AG89" i="8"/>
  <c r="AC90" i="8"/>
  <c r="AD90" i="8"/>
  <c r="AE90" i="8"/>
  <c r="AF90" i="8"/>
  <c r="AG90" i="8"/>
  <c r="AD86" i="8"/>
  <c r="AE86" i="8"/>
  <c r="AF86" i="8"/>
  <c r="AG86" i="8"/>
  <c r="AC86" i="8"/>
  <c r="Z84" i="8" a="1"/>
  <c r="Z84" i="8" s="1"/>
  <c r="X93" i="8"/>
  <c r="X85" i="8"/>
  <c r="X86" i="8"/>
  <c r="X91" i="8" s="1"/>
  <c r="X87" i="8"/>
  <c r="X88" i="8"/>
  <c r="X89" i="8"/>
  <c r="X90" i="8"/>
  <c r="X84" i="8"/>
  <c r="U84" i="8" a="1"/>
  <c r="U84" i="8" s="1"/>
  <c r="R84" i="8"/>
  <c r="F105" i="9"/>
  <c r="U81" i="8"/>
  <c r="N41" i="4"/>
  <c r="G105" i="9"/>
  <c r="F44" i="4"/>
  <c r="G85" i="8"/>
  <c r="N117" i="8"/>
  <c r="I84" i="8"/>
  <c r="Y101" i="8"/>
  <c r="Z94" i="8"/>
  <c r="F86" i="8"/>
  <c r="K39" i="4"/>
  <c r="Z93" i="8"/>
  <c r="P15" i="2" l="1"/>
  <c r="O50" i="2"/>
  <c r="P33" i="2"/>
  <c r="O45" i="2"/>
  <c r="O33" i="2"/>
  <c r="P27" i="2"/>
  <c r="O92" i="2"/>
  <c r="O27" i="2"/>
  <c r="P44" i="2"/>
  <c r="P49" i="2"/>
  <c r="P61" i="2"/>
  <c r="O44" i="2"/>
  <c r="O49" i="2"/>
  <c r="O61" i="2"/>
  <c r="P26" i="2"/>
  <c r="G56" i="4"/>
  <c r="H80" i="4"/>
  <c r="I80" i="4" s="1"/>
  <c r="C81" i="4"/>
  <c r="P11" i="2"/>
  <c r="O11" i="2"/>
  <c r="P91" i="2"/>
  <c r="O91" i="2"/>
  <c r="O17" i="2"/>
  <c r="P17" i="2"/>
  <c r="O87" i="2"/>
  <c r="P87" i="2"/>
  <c r="O39" i="2"/>
  <c r="P39" i="2"/>
  <c r="O64" i="2"/>
  <c r="P64" i="2"/>
  <c r="O30" i="2"/>
  <c r="P30" i="2"/>
  <c r="O73" i="2"/>
  <c r="P73" i="2"/>
  <c r="O35" i="2"/>
  <c r="P35" i="2"/>
  <c r="O80" i="2"/>
  <c r="P80" i="2"/>
  <c r="O83" i="2"/>
  <c r="P83" i="2"/>
  <c r="O24" i="2"/>
  <c r="P24" i="2"/>
  <c r="O40" i="2"/>
  <c r="P40" i="2"/>
  <c r="O100" i="2"/>
  <c r="P100" i="2"/>
  <c r="O46" i="2"/>
  <c r="P46" i="2"/>
  <c r="O48" i="2"/>
  <c r="P48" i="2"/>
  <c r="O31" i="2"/>
  <c r="P31" i="2"/>
  <c r="O14" i="2"/>
  <c r="P14" i="2"/>
  <c r="O25" i="2"/>
  <c r="P25" i="2"/>
  <c r="O6" i="2"/>
  <c r="P6" i="2"/>
  <c r="O8" i="2"/>
  <c r="P8" i="2"/>
  <c r="O88" i="2"/>
  <c r="P88" i="2"/>
  <c r="O42" i="2"/>
  <c r="P42" i="2"/>
  <c r="O19" i="2"/>
  <c r="P19" i="2"/>
  <c r="O53" i="2"/>
  <c r="P53" i="2"/>
  <c r="O66" i="2"/>
  <c r="P66" i="2"/>
  <c r="O63" i="2"/>
  <c r="P63" i="2"/>
  <c r="O22" i="2"/>
  <c r="P22" i="2"/>
  <c r="O71" i="2"/>
  <c r="P71" i="2"/>
  <c r="O72" i="2"/>
  <c r="P72" i="2"/>
  <c r="O32" i="2"/>
  <c r="P32" i="2"/>
  <c r="O94" i="2"/>
  <c r="P94" i="2"/>
  <c r="O69" i="2"/>
  <c r="P69" i="2"/>
  <c r="O4" i="2"/>
  <c r="P4" i="2"/>
  <c r="O47" i="2"/>
  <c r="P47" i="2"/>
  <c r="O55" i="2"/>
  <c r="P55" i="2"/>
  <c r="O16" i="2"/>
  <c r="P16" i="2"/>
  <c r="O57" i="2"/>
  <c r="P57" i="2"/>
  <c r="O43" i="2"/>
  <c r="P43" i="2"/>
  <c r="P2" i="2"/>
  <c r="O77" i="2"/>
  <c r="P77" i="2"/>
  <c r="O70" i="2"/>
  <c r="P70" i="2"/>
  <c r="O60" i="2"/>
  <c r="P60" i="2"/>
  <c r="O76" i="2"/>
  <c r="P76" i="2"/>
  <c r="O51" i="2"/>
  <c r="P51" i="2"/>
  <c r="O9" i="2"/>
  <c r="P9" i="2"/>
  <c r="O81" i="2"/>
  <c r="P81" i="2"/>
  <c r="O74" i="2"/>
  <c r="P74" i="2"/>
  <c r="O84" i="2"/>
  <c r="P84" i="2"/>
  <c r="O67" i="2"/>
  <c r="P67" i="2"/>
  <c r="O54" i="2"/>
  <c r="P54" i="2"/>
  <c r="O38" i="2"/>
  <c r="P38" i="2"/>
  <c r="O90" i="2"/>
  <c r="P90" i="2"/>
  <c r="O59" i="2"/>
  <c r="P59" i="2"/>
  <c r="O12" i="2"/>
  <c r="P12" i="2"/>
  <c r="O21" i="2"/>
  <c r="P21" i="2"/>
  <c r="O37" i="2"/>
  <c r="P37" i="2"/>
  <c r="O89" i="2"/>
  <c r="P89" i="2"/>
  <c r="O78" i="2"/>
  <c r="P78" i="2"/>
  <c r="O28" i="2"/>
  <c r="P28" i="2"/>
  <c r="O75" i="2"/>
  <c r="P75" i="2"/>
  <c r="O41" i="2"/>
  <c r="P41" i="2"/>
  <c r="O29" i="2"/>
  <c r="P29" i="2"/>
  <c r="O82" i="2"/>
  <c r="P82" i="2"/>
  <c r="O10" i="2"/>
  <c r="P10" i="2"/>
  <c r="O36" i="2"/>
  <c r="P36" i="2"/>
  <c r="O85" i="2"/>
  <c r="P85" i="2"/>
  <c r="O79" i="2"/>
  <c r="P79" i="2"/>
  <c r="O56" i="2"/>
  <c r="P56" i="2"/>
  <c r="O86" i="2"/>
  <c r="P86" i="2"/>
  <c r="O98" i="2"/>
  <c r="P98" i="2"/>
  <c r="O13" i="2"/>
  <c r="P13" i="2"/>
  <c r="O95" i="2"/>
  <c r="P95" i="2"/>
  <c r="O96" i="2"/>
  <c r="P96" i="2"/>
  <c r="O101" i="2"/>
  <c r="P101" i="2"/>
  <c r="O3" i="2"/>
  <c r="P3" i="2"/>
  <c r="O20" i="2"/>
  <c r="P20" i="2"/>
  <c r="O62" i="2"/>
  <c r="P62" i="2"/>
  <c r="O99" i="2"/>
  <c r="P99" i="2"/>
  <c r="O2" i="2"/>
  <c r="N40" i="4"/>
  <c r="R91" i="8"/>
  <c r="I59" i="11" a="1"/>
  <c r="I59" i="11" s="1"/>
  <c r="I64" i="11" s="1"/>
  <c r="H81" i="11" a="1"/>
  <c r="H81" i="11" s="1"/>
  <c r="H68" i="11" a="1"/>
  <c r="H68" i="11" s="1"/>
  <c r="O6" i="11"/>
  <c r="P6" i="11"/>
  <c r="Q6" i="11"/>
  <c r="R6" i="11"/>
  <c r="S6" i="11"/>
  <c r="T6" i="11"/>
  <c r="U6" i="11"/>
  <c r="V6" i="11"/>
  <c r="W6" i="11"/>
  <c r="O7" i="11"/>
  <c r="P7" i="11"/>
  <c r="Q7" i="11"/>
  <c r="R7" i="11"/>
  <c r="S7" i="11"/>
  <c r="T7" i="11"/>
  <c r="U7" i="11"/>
  <c r="V7" i="11"/>
  <c r="W7" i="11"/>
  <c r="O8" i="11"/>
  <c r="P8" i="11"/>
  <c r="Q8" i="11"/>
  <c r="R8" i="11"/>
  <c r="S8" i="11"/>
  <c r="T8" i="11"/>
  <c r="U8" i="11"/>
  <c r="V8" i="11"/>
  <c r="W8" i="11"/>
  <c r="O9" i="11"/>
  <c r="P9" i="11"/>
  <c r="Q9" i="11"/>
  <c r="R9" i="11"/>
  <c r="S9" i="11"/>
  <c r="T9" i="11"/>
  <c r="U9" i="11"/>
  <c r="V9" i="11"/>
  <c r="W9" i="11"/>
  <c r="O10" i="11"/>
  <c r="P10" i="11"/>
  <c r="Q10" i="11"/>
  <c r="R10" i="11"/>
  <c r="S10" i="11"/>
  <c r="T10" i="11"/>
  <c r="U10" i="11"/>
  <c r="V10" i="11"/>
  <c r="W10" i="11"/>
  <c r="O11" i="11"/>
  <c r="P11" i="11"/>
  <c r="Q11" i="11"/>
  <c r="R11" i="11"/>
  <c r="S11" i="11"/>
  <c r="T11" i="11"/>
  <c r="U11" i="11"/>
  <c r="V11" i="11"/>
  <c r="W11" i="11"/>
  <c r="O12" i="11"/>
  <c r="P12" i="11"/>
  <c r="Q12" i="11"/>
  <c r="R12" i="11"/>
  <c r="S12" i="11"/>
  <c r="T12" i="11"/>
  <c r="U12" i="11"/>
  <c r="V12" i="11"/>
  <c r="W12" i="11"/>
  <c r="O13" i="11"/>
  <c r="P13" i="11"/>
  <c r="Q13" i="11"/>
  <c r="R13" i="11"/>
  <c r="S13" i="11"/>
  <c r="T13" i="11"/>
  <c r="U13" i="11"/>
  <c r="V13" i="11"/>
  <c r="W13" i="11"/>
  <c r="P5" i="11"/>
  <c r="Q5" i="11"/>
  <c r="R5" i="11"/>
  <c r="S5" i="11"/>
  <c r="T5" i="11"/>
  <c r="U5" i="11"/>
  <c r="V5" i="11"/>
  <c r="W5" i="11"/>
  <c r="H76" i="8"/>
  <c r="I76" i="8" s="1"/>
  <c r="H77" i="8"/>
  <c r="H75" i="8"/>
  <c r="C12" i="14"/>
  <c r="A12" i="14"/>
  <c r="C11" i="14"/>
  <c r="A11" i="14"/>
  <c r="A10" i="14"/>
  <c r="A9" i="14"/>
  <c r="H47" i="8"/>
  <c r="B11" i="14"/>
  <c r="D11" i="14"/>
  <c r="D12" i="14"/>
  <c r="B12" i="14"/>
  <c r="L98" i="8"/>
  <c r="F81" i="4" l="1"/>
  <c r="H81" i="4"/>
  <c r="I81" i="4" s="1"/>
  <c r="C82" i="4"/>
  <c r="T2" i="2"/>
  <c r="S2" i="2"/>
  <c r="G145" i="5"/>
  <c r="C11" i="4"/>
  <c r="D11" i="4" s="1"/>
  <c r="AC34" i="16"/>
  <c r="AC36" i="16" s="1"/>
  <c r="AB36" i="16"/>
  <c r="AC30" i="16"/>
  <c r="AD30" i="16" s="1"/>
  <c r="AC25" i="16"/>
  <c r="AD21" i="16"/>
  <c r="AD19" i="16"/>
  <c r="AD18" i="16"/>
  <c r="AD17" i="16"/>
  <c r="S3" i="16"/>
  <c r="U3" i="16" s="1"/>
  <c r="S4" i="16"/>
  <c r="U4" i="16" s="1"/>
  <c r="S5" i="16"/>
  <c r="U5" i="16" s="1"/>
  <c r="S6" i="16"/>
  <c r="U6" i="16" s="1"/>
  <c r="S7" i="16"/>
  <c r="U7" i="16" s="1"/>
  <c r="S8" i="16"/>
  <c r="U8" i="16" s="1"/>
  <c r="S9" i="16"/>
  <c r="U9" i="16" s="1"/>
  <c r="S10" i="16"/>
  <c r="U10" i="16" s="1"/>
  <c r="S11" i="16"/>
  <c r="U11" i="16" s="1"/>
  <c r="S12" i="16"/>
  <c r="U12" i="16" s="1"/>
  <c r="S13" i="16"/>
  <c r="U13" i="16" s="1"/>
  <c r="S14" i="16"/>
  <c r="U14" i="16" s="1"/>
  <c r="S15" i="16"/>
  <c r="U15" i="16" s="1"/>
  <c r="S16" i="16"/>
  <c r="U16" i="16" s="1"/>
  <c r="S17" i="16"/>
  <c r="U17" i="16" s="1"/>
  <c r="S18" i="16"/>
  <c r="U18" i="16" s="1"/>
  <c r="S19" i="16"/>
  <c r="U19" i="16" s="1"/>
  <c r="S20" i="16"/>
  <c r="U20" i="16" s="1"/>
  <c r="S21" i="16"/>
  <c r="U21" i="16" s="1"/>
  <c r="S22" i="16"/>
  <c r="U22" i="16" s="1"/>
  <c r="S23" i="16"/>
  <c r="U23" i="16" s="1"/>
  <c r="S24" i="16"/>
  <c r="U24" i="16" s="1"/>
  <c r="S25" i="16"/>
  <c r="U25" i="16" s="1"/>
  <c r="S26" i="16"/>
  <c r="U26" i="16" s="1"/>
  <c r="S27" i="16"/>
  <c r="U27" i="16" s="1"/>
  <c r="S28" i="16"/>
  <c r="U28" i="16" s="1"/>
  <c r="S29" i="16"/>
  <c r="U29" i="16" s="1"/>
  <c r="S30" i="16"/>
  <c r="U30" i="16" s="1"/>
  <c r="S31" i="16"/>
  <c r="U31" i="16" s="1"/>
  <c r="S32" i="16"/>
  <c r="U32" i="16" s="1"/>
  <c r="S33" i="16"/>
  <c r="U33" i="16" s="1"/>
  <c r="S34" i="16"/>
  <c r="U34" i="16" s="1"/>
  <c r="S35" i="16"/>
  <c r="U35" i="16" s="1"/>
  <c r="S36" i="16"/>
  <c r="U36" i="16" s="1"/>
  <c r="S37" i="16"/>
  <c r="U37" i="16" s="1"/>
  <c r="S38" i="16"/>
  <c r="U38" i="16" s="1"/>
  <c r="S39" i="16"/>
  <c r="U39" i="16" s="1"/>
  <c r="S40" i="16"/>
  <c r="U40" i="16" s="1"/>
  <c r="S41" i="16"/>
  <c r="U41" i="16" s="1"/>
  <c r="S42" i="16"/>
  <c r="U42" i="16" s="1"/>
  <c r="S43" i="16"/>
  <c r="U43" i="16" s="1"/>
  <c r="S44" i="16"/>
  <c r="U44" i="16" s="1"/>
  <c r="S45" i="16"/>
  <c r="U45" i="16" s="1"/>
  <c r="S46" i="16"/>
  <c r="U46" i="16" s="1"/>
  <c r="S47" i="16"/>
  <c r="U47" i="16" s="1"/>
  <c r="S48" i="16"/>
  <c r="U48" i="16" s="1"/>
  <c r="S49" i="16"/>
  <c r="U49" i="16" s="1"/>
  <c r="S50" i="16"/>
  <c r="U50" i="16" s="1"/>
  <c r="S51" i="16"/>
  <c r="U51" i="16" s="1"/>
  <c r="S52" i="16"/>
  <c r="U52" i="16" s="1"/>
  <c r="S53" i="16"/>
  <c r="U53" i="16" s="1"/>
  <c r="S54" i="16"/>
  <c r="U54" i="16" s="1"/>
  <c r="S55" i="16"/>
  <c r="U55" i="16" s="1"/>
  <c r="S56" i="16"/>
  <c r="U56" i="16" s="1"/>
  <c r="S57" i="16"/>
  <c r="U57" i="16" s="1"/>
  <c r="S58" i="16"/>
  <c r="U58" i="16" s="1"/>
  <c r="S59" i="16"/>
  <c r="U59" i="16" s="1"/>
  <c r="S60" i="16"/>
  <c r="U60" i="16" s="1"/>
  <c r="S61" i="16"/>
  <c r="U61" i="16" s="1"/>
  <c r="S62" i="16"/>
  <c r="U62" i="16" s="1"/>
  <c r="S63" i="16"/>
  <c r="U63" i="16" s="1"/>
  <c r="S64" i="16"/>
  <c r="U64" i="16" s="1"/>
  <c r="S65" i="16"/>
  <c r="U65" i="16" s="1"/>
  <c r="S66" i="16"/>
  <c r="U66" i="16" s="1"/>
  <c r="S67" i="16"/>
  <c r="U67" i="16" s="1"/>
  <c r="S68" i="16"/>
  <c r="U68" i="16" s="1"/>
  <c r="S69" i="16"/>
  <c r="U69" i="16" s="1"/>
  <c r="S70" i="16"/>
  <c r="U70" i="16" s="1"/>
  <c r="S71" i="16"/>
  <c r="U71" i="16" s="1"/>
  <c r="S72" i="16"/>
  <c r="U72" i="16" s="1"/>
  <c r="S73" i="16"/>
  <c r="U73" i="16" s="1"/>
  <c r="S74" i="16"/>
  <c r="U74" i="16" s="1"/>
  <c r="S75" i="16"/>
  <c r="U75" i="16" s="1"/>
  <c r="S76" i="16"/>
  <c r="U76" i="16" s="1"/>
  <c r="S77" i="16"/>
  <c r="U77" i="16" s="1"/>
  <c r="S78" i="16"/>
  <c r="U78" i="16" s="1"/>
  <c r="S79" i="16"/>
  <c r="U79" i="16" s="1"/>
  <c r="S80" i="16"/>
  <c r="U80" i="16" s="1"/>
  <c r="S81" i="16"/>
  <c r="U81" i="16" s="1"/>
  <c r="S82" i="16"/>
  <c r="U82" i="16" s="1"/>
  <c r="S83" i="16"/>
  <c r="U83" i="16" s="1"/>
  <c r="S84" i="16"/>
  <c r="U84" i="16" s="1"/>
  <c r="S85" i="16"/>
  <c r="U85" i="16" s="1"/>
  <c r="S86" i="16"/>
  <c r="U86" i="16" s="1"/>
  <c r="S87" i="16"/>
  <c r="U87" i="16" s="1"/>
  <c r="S88" i="16"/>
  <c r="U88" i="16" s="1"/>
  <c r="S89" i="16"/>
  <c r="U89" i="16" s="1"/>
  <c r="S90" i="16"/>
  <c r="U90" i="16" s="1"/>
  <c r="S91" i="16"/>
  <c r="U91" i="16" s="1"/>
  <c r="S92" i="16"/>
  <c r="U92" i="16" s="1"/>
  <c r="S93" i="16"/>
  <c r="U93" i="16" s="1"/>
  <c r="S94" i="16"/>
  <c r="U94" i="16" s="1"/>
  <c r="S95" i="16"/>
  <c r="U95" i="16" s="1"/>
  <c r="S96" i="16"/>
  <c r="U96" i="16" s="1"/>
  <c r="S97" i="16"/>
  <c r="U97" i="16" s="1"/>
  <c r="S98" i="16"/>
  <c r="U98" i="16" s="1"/>
  <c r="S99" i="16"/>
  <c r="U99" i="16" s="1"/>
  <c r="S100" i="16"/>
  <c r="U100" i="16" s="1"/>
  <c r="S101" i="16"/>
  <c r="U101" i="16" s="1"/>
  <c r="S2" i="16"/>
  <c r="U2" i="16" s="1"/>
  <c r="W3" i="16"/>
  <c r="W4" i="16"/>
  <c r="W5" i="16"/>
  <c r="W6" i="16"/>
  <c r="W7" i="16"/>
  <c r="W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W29" i="16"/>
  <c r="W30" i="16"/>
  <c r="W31" i="16"/>
  <c r="W32" i="16"/>
  <c r="W33" i="16"/>
  <c r="W34" i="16"/>
  <c r="W35" i="16"/>
  <c r="W36" i="16"/>
  <c r="W37" i="16"/>
  <c r="W38" i="16"/>
  <c r="W39" i="16"/>
  <c r="W40" i="16"/>
  <c r="W41" i="16"/>
  <c r="W42" i="16"/>
  <c r="W43" i="16"/>
  <c r="W44" i="16"/>
  <c r="W45" i="16"/>
  <c r="W46" i="16"/>
  <c r="W47" i="16"/>
  <c r="W48" i="16"/>
  <c r="W49" i="16"/>
  <c r="W50" i="16"/>
  <c r="W51" i="16"/>
  <c r="W52" i="16"/>
  <c r="W53" i="16"/>
  <c r="W54" i="16"/>
  <c r="W55" i="16"/>
  <c r="W56" i="16"/>
  <c r="W57" i="16"/>
  <c r="W58" i="16"/>
  <c r="W59" i="16"/>
  <c r="W60" i="16"/>
  <c r="W61" i="16"/>
  <c r="W62" i="16"/>
  <c r="W63" i="16"/>
  <c r="W64" i="16"/>
  <c r="W65" i="16"/>
  <c r="W66" i="16"/>
  <c r="W67" i="16"/>
  <c r="W68" i="16"/>
  <c r="W69" i="16"/>
  <c r="W70" i="16"/>
  <c r="W71" i="16"/>
  <c r="W72" i="16"/>
  <c r="W73" i="16"/>
  <c r="W74" i="16"/>
  <c r="W75" i="16"/>
  <c r="W76" i="16"/>
  <c r="W77" i="16"/>
  <c r="W78" i="16"/>
  <c r="W79" i="16"/>
  <c r="W80" i="16"/>
  <c r="W81" i="16"/>
  <c r="W82" i="16"/>
  <c r="W83" i="16"/>
  <c r="W84" i="16"/>
  <c r="W85" i="16"/>
  <c r="W86" i="16"/>
  <c r="W87" i="16"/>
  <c r="W88" i="16"/>
  <c r="W89" i="16"/>
  <c r="W90" i="16"/>
  <c r="W91" i="16"/>
  <c r="W92" i="16"/>
  <c r="W93" i="16"/>
  <c r="W94" i="16"/>
  <c r="W95" i="16"/>
  <c r="W96" i="16"/>
  <c r="W97" i="16"/>
  <c r="W98" i="16"/>
  <c r="W99" i="16"/>
  <c r="W100" i="16"/>
  <c r="W101" i="16"/>
  <c r="W2" i="16"/>
  <c r="R3" i="16"/>
  <c r="T3" i="16" s="1"/>
  <c r="R4" i="16"/>
  <c r="T4" i="16" s="1"/>
  <c r="V4" i="16" s="1"/>
  <c r="R5" i="16"/>
  <c r="T5" i="16" s="1"/>
  <c r="V5" i="16" s="1"/>
  <c r="R6" i="16"/>
  <c r="T6" i="16" s="1"/>
  <c r="V6" i="16" s="1"/>
  <c r="R7" i="16"/>
  <c r="T7" i="16" s="1"/>
  <c r="V7" i="16" s="1"/>
  <c r="R8" i="16"/>
  <c r="T8" i="16" s="1"/>
  <c r="R9" i="16"/>
  <c r="T9" i="16" s="1"/>
  <c r="R10" i="16"/>
  <c r="T10" i="16" s="1"/>
  <c r="V10" i="16" s="1"/>
  <c r="R11" i="16"/>
  <c r="T11" i="16" s="1"/>
  <c r="V11" i="16" s="1"/>
  <c r="R12" i="16"/>
  <c r="T12" i="16" s="1"/>
  <c r="V12" i="16" s="1"/>
  <c r="R13" i="16"/>
  <c r="T13" i="16" s="1"/>
  <c r="R14" i="16"/>
  <c r="T14" i="16" s="1"/>
  <c r="R15" i="16"/>
  <c r="T15" i="16" s="1"/>
  <c r="R16" i="16"/>
  <c r="T16" i="16" s="1"/>
  <c r="R17" i="16"/>
  <c r="T17" i="16" s="1"/>
  <c r="R18" i="16"/>
  <c r="T18" i="16" s="1"/>
  <c r="R19" i="16"/>
  <c r="T19" i="16" s="1"/>
  <c r="R20" i="16"/>
  <c r="T20" i="16" s="1"/>
  <c r="V20" i="16" s="1"/>
  <c r="R21" i="16"/>
  <c r="T21" i="16" s="1"/>
  <c r="V21" i="16" s="1"/>
  <c r="R22" i="16"/>
  <c r="T22" i="16" s="1"/>
  <c r="V22" i="16" s="1"/>
  <c r="R23" i="16"/>
  <c r="T23" i="16" s="1"/>
  <c r="V23" i="16" s="1"/>
  <c r="R24" i="16"/>
  <c r="T24" i="16" s="1"/>
  <c r="R25" i="16"/>
  <c r="T25" i="16" s="1"/>
  <c r="R26" i="16"/>
  <c r="T26" i="16" s="1"/>
  <c r="V26" i="16" s="1"/>
  <c r="R27" i="16"/>
  <c r="T27" i="16" s="1"/>
  <c r="V27" i="16" s="1"/>
  <c r="R28" i="16"/>
  <c r="T28" i="16" s="1"/>
  <c r="V28" i="16" s="1"/>
  <c r="R29" i="16"/>
  <c r="T29" i="16" s="1"/>
  <c r="R30" i="16"/>
  <c r="T30" i="16" s="1"/>
  <c r="R31" i="16"/>
  <c r="T31" i="16" s="1"/>
  <c r="R32" i="16"/>
  <c r="T32" i="16" s="1"/>
  <c r="R33" i="16"/>
  <c r="T33" i="16" s="1"/>
  <c r="R34" i="16"/>
  <c r="T34" i="16" s="1"/>
  <c r="R35" i="16"/>
  <c r="T35" i="16" s="1"/>
  <c r="R36" i="16"/>
  <c r="T36" i="16" s="1"/>
  <c r="V36" i="16" s="1"/>
  <c r="R37" i="16"/>
  <c r="T37" i="16" s="1"/>
  <c r="V37" i="16" s="1"/>
  <c r="R38" i="16"/>
  <c r="T38" i="16" s="1"/>
  <c r="V38" i="16" s="1"/>
  <c r="R39" i="16"/>
  <c r="T39" i="16" s="1"/>
  <c r="V39" i="16" s="1"/>
  <c r="R40" i="16"/>
  <c r="T40" i="16" s="1"/>
  <c r="R41" i="16"/>
  <c r="T41" i="16" s="1"/>
  <c r="R42" i="16"/>
  <c r="T42" i="16" s="1"/>
  <c r="V42" i="16" s="1"/>
  <c r="R43" i="16"/>
  <c r="T43" i="16" s="1"/>
  <c r="V43" i="16" s="1"/>
  <c r="R44" i="16"/>
  <c r="T44" i="16" s="1"/>
  <c r="V44" i="16" s="1"/>
  <c r="R45" i="16"/>
  <c r="T45" i="16" s="1"/>
  <c r="R46" i="16"/>
  <c r="T46" i="16" s="1"/>
  <c r="V46" i="16" s="1"/>
  <c r="R47" i="16"/>
  <c r="T47" i="16" s="1"/>
  <c r="R48" i="16"/>
  <c r="T48" i="16" s="1"/>
  <c r="R49" i="16"/>
  <c r="T49" i="16" s="1"/>
  <c r="R50" i="16"/>
  <c r="T50" i="16" s="1"/>
  <c r="R51" i="16"/>
  <c r="T51" i="16" s="1"/>
  <c r="R52" i="16"/>
  <c r="T52" i="16" s="1"/>
  <c r="V52" i="16" s="1"/>
  <c r="R53" i="16"/>
  <c r="T53" i="16" s="1"/>
  <c r="V53" i="16" s="1"/>
  <c r="R54" i="16"/>
  <c r="T54" i="16" s="1"/>
  <c r="V54" i="16" s="1"/>
  <c r="R55" i="16"/>
  <c r="T55" i="16" s="1"/>
  <c r="V55" i="16" s="1"/>
  <c r="R56" i="16"/>
  <c r="T56" i="16" s="1"/>
  <c r="R57" i="16"/>
  <c r="T57" i="16" s="1"/>
  <c r="R58" i="16"/>
  <c r="T58" i="16" s="1"/>
  <c r="V58" i="16" s="1"/>
  <c r="R59" i="16"/>
  <c r="T59" i="16" s="1"/>
  <c r="V59" i="16" s="1"/>
  <c r="R60" i="16"/>
  <c r="T60" i="16" s="1"/>
  <c r="V60" i="16" s="1"/>
  <c r="R61" i="16"/>
  <c r="T61" i="16" s="1"/>
  <c r="V61" i="16" s="1"/>
  <c r="R62" i="16"/>
  <c r="T62" i="16" s="1"/>
  <c r="V62" i="16" s="1"/>
  <c r="R63" i="16"/>
  <c r="T63" i="16" s="1"/>
  <c r="R64" i="16"/>
  <c r="T64" i="16" s="1"/>
  <c r="R65" i="16"/>
  <c r="T65" i="16" s="1"/>
  <c r="R66" i="16"/>
  <c r="T66" i="16" s="1"/>
  <c r="R67" i="16"/>
  <c r="T67" i="16" s="1"/>
  <c r="R68" i="16"/>
  <c r="T68" i="16" s="1"/>
  <c r="V68" i="16" s="1"/>
  <c r="R69" i="16"/>
  <c r="T69" i="16" s="1"/>
  <c r="V69" i="16" s="1"/>
  <c r="R70" i="16"/>
  <c r="T70" i="16" s="1"/>
  <c r="V70" i="16" s="1"/>
  <c r="R71" i="16"/>
  <c r="T71" i="16" s="1"/>
  <c r="V71" i="16" s="1"/>
  <c r="R72" i="16"/>
  <c r="T72" i="16" s="1"/>
  <c r="R73" i="16"/>
  <c r="T73" i="16" s="1"/>
  <c r="R74" i="16"/>
  <c r="T74" i="16" s="1"/>
  <c r="V74" i="16" s="1"/>
  <c r="R75" i="16"/>
  <c r="T75" i="16" s="1"/>
  <c r="V75" i="16" s="1"/>
  <c r="R76" i="16"/>
  <c r="T76" i="16" s="1"/>
  <c r="V76" i="16" s="1"/>
  <c r="R77" i="16"/>
  <c r="T77" i="16" s="1"/>
  <c r="V77" i="16" s="1"/>
  <c r="R78" i="16"/>
  <c r="T78" i="16" s="1"/>
  <c r="V78" i="16" s="1"/>
  <c r="R79" i="16"/>
  <c r="T79" i="16" s="1"/>
  <c r="R80" i="16"/>
  <c r="T80" i="16" s="1"/>
  <c r="R81" i="16"/>
  <c r="T81" i="16" s="1"/>
  <c r="R82" i="16"/>
  <c r="T82" i="16" s="1"/>
  <c r="R83" i="16"/>
  <c r="T83" i="16" s="1"/>
  <c r="R84" i="16"/>
  <c r="T84" i="16" s="1"/>
  <c r="V84" i="16" s="1"/>
  <c r="R85" i="16"/>
  <c r="T85" i="16" s="1"/>
  <c r="V85" i="16" s="1"/>
  <c r="R86" i="16"/>
  <c r="T86" i="16" s="1"/>
  <c r="V86" i="16" s="1"/>
  <c r="R87" i="16"/>
  <c r="T87" i="16" s="1"/>
  <c r="V87" i="16" s="1"/>
  <c r="R88" i="16"/>
  <c r="T88" i="16" s="1"/>
  <c r="R89" i="16"/>
  <c r="T89" i="16" s="1"/>
  <c r="R90" i="16"/>
  <c r="T90" i="16" s="1"/>
  <c r="V90" i="16" s="1"/>
  <c r="R91" i="16"/>
  <c r="T91" i="16" s="1"/>
  <c r="V91" i="16" s="1"/>
  <c r="R92" i="16"/>
  <c r="T92" i="16" s="1"/>
  <c r="V92" i="16" s="1"/>
  <c r="R93" i="16"/>
  <c r="T93" i="16" s="1"/>
  <c r="V93" i="16" s="1"/>
  <c r="R94" i="16"/>
  <c r="T94" i="16" s="1"/>
  <c r="V94" i="16" s="1"/>
  <c r="R95" i="16"/>
  <c r="T95" i="16" s="1"/>
  <c r="R96" i="16"/>
  <c r="T96" i="16" s="1"/>
  <c r="R97" i="16"/>
  <c r="T97" i="16" s="1"/>
  <c r="R98" i="16"/>
  <c r="T98" i="16" s="1"/>
  <c r="R99" i="16"/>
  <c r="T99" i="16" s="1"/>
  <c r="R100" i="16"/>
  <c r="T100" i="16" s="1"/>
  <c r="V100" i="16" s="1"/>
  <c r="R101" i="16"/>
  <c r="T101" i="16" s="1"/>
  <c r="V101" i="16" s="1"/>
  <c r="R2" i="16"/>
  <c r="T2" i="16" s="1"/>
  <c r="V2" i="16" s="1"/>
  <c r="I74" i="5"/>
  <c r="I75" i="5"/>
  <c r="I73" i="5"/>
  <c r="F218" i="5"/>
  <c r="F219" i="5"/>
  <c r="F220" i="5"/>
  <c r="F221" i="5"/>
  <c r="F222" i="5"/>
  <c r="F223" i="5"/>
  <c r="F205" i="5"/>
  <c r="F206" i="5"/>
  <c r="F207" i="5"/>
  <c r="F208" i="5"/>
  <c r="F209" i="5"/>
  <c r="F210" i="5"/>
  <c r="F211" i="5"/>
  <c r="F212" i="5"/>
  <c r="F213" i="5"/>
  <c r="F204" i="5"/>
  <c r="F189" i="5"/>
  <c r="F199" i="5"/>
  <c r="E199" i="5"/>
  <c r="F190" i="5"/>
  <c r="F191" i="5"/>
  <c r="F192" i="5"/>
  <c r="F193" i="5"/>
  <c r="F194" i="5"/>
  <c r="F195" i="5"/>
  <c r="F196" i="5"/>
  <c r="F197" i="5"/>
  <c r="F198" i="5"/>
  <c r="E190" i="5"/>
  <c r="E191" i="5"/>
  <c r="E192" i="5"/>
  <c r="E193" i="5"/>
  <c r="E194" i="5"/>
  <c r="E195" i="5"/>
  <c r="E196" i="5"/>
  <c r="E197" i="5"/>
  <c r="E198" i="5"/>
  <c r="E189" i="5"/>
  <c r="K27" i="4"/>
  <c r="J27" i="4"/>
  <c r="O172" i="8" a="1"/>
  <c r="O172" i="8" s="1"/>
  <c r="L173" i="8"/>
  <c r="L174" i="8"/>
  <c r="L175" i="8"/>
  <c r="L176" i="8"/>
  <c r="L177" i="8"/>
  <c r="L178" i="8"/>
  <c r="L172" i="8"/>
  <c r="M173" i="8"/>
  <c r="M174" i="8"/>
  <c r="M175" i="8"/>
  <c r="M176" i="8"/>
  <c r="M177" i="8"/>
  <c r="M178" i="8"/>
  <c r="M172" i="8"/>
  <c r="G172" i="8"/>
  <c r="F172" i="8"/>
  <c r="F173" i="8"/>
  <c r="F174" i="8"/>
  <c r="F175" i="8"/>
  <c r="F176" i="8"/>
  <c r="F177" i="8"/>
  <c r="F178" i="8"/>
  <c r="G178" i="8"/>
  <c r="G177" i="8"/>
  <c r="G176" i="8"/>
  <c r="G175" i="8"/>
  <c r="G174" i="8"/>
  <c r="G173" i="8"/>
  <c r="K72" i="8"/>
  <c r="G55" i="8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2" i="16"/>
  <c r="L3" i="16"/>
  <c r="M3" i="16"/>
  <c r="L4" i="16"/>
  <c r="M4" i="16"/>
  <c r="L5" i="16"/>
  <c r="M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M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N35" i="16" s="1"/>
  <c r="P35" i="16" s="1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N56" i="16" s="1"/>
  <c r="O56" i="16" s="1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N72" i="16" s="1"/>
  <c r="O72" i="16" s="1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M2" i="16"/>
  <c r="L2" i="16"/>
  <c r="I3" i="14"/>
  <c r="I4" i="14" s="1"/>
  <c r="I5" i="14" s="1"/>
  <c r="I6" i="14" s="1"/>
  <c r="I7" i="14" s="1"/>
  <c r="L11" i="14"/>
  <c r="L12" i="14"/>
  <c r="L13" i="14"/>
  <c r="L14" i="14"/>
  <c r="L15" i="14"/>
  <c r="L16" i="14"/>
  <c r="L10" i="14"/>
  <c r="J11" i="14"/>
  <c r="J12" i="14"/>
  <c r="J13" i="14"/>
  <c r="J14" i="14"/>
  <c r="J15" i="14"/>
  <c r="J16" i="14"/>
  <c r="J10" i="14"/>
  <c r="C17" i="15"/>
  <c r="D17" i="15" s="1"/>
  <c r="C18" i="15"/>
  <c r="D18" i="15" s="1"/>
  <c r="C19" i="15"/>
  <c r="D19" i="15" s="1"/>
  <c r="C20" i="15"/>
  <c r="D20" i="15" s="1"/>
  <c r="C21" i="15"/>
  <c r="D21" i="15" s="1"/>
  <c r="C16" i="15"/>
  <c r="D16" i="15" s="1"/>
  <c r="D6" i="15"/>
  <c r="D7" i="15"/>
  <c r="D8" i="15"/>
  <c r="D9" i="15"/>
  <c r="D10" i="15"/>
  <c r="D11" i="15"/>
  <c r="D12" i="15"/>
  <c r="D13" i="15"/>
  <c r="D5" i="15"/>
  <c r="A1" i="14"/>
  <c r="C1" i="14"/>
  <c r="E1" i="14"/>
  <c r="J1" i="14"/>
  <c r="L1" i="14"/>
  <c r="I2" i="14"/>
  <c r="L2" i="14" s="1"/>
  <c r="Q2" i="14"/>
  <c r="F1" i="14"/>
  <c r="B1" i="14"/>
  <c r="J73" i="5" a="1"/>
  <c r="E16" i="15"/>
  <c r="G66" i="5" a="1"/>
  <c r="P1" i="16"/>
  <c r="M2" i="14"/>
  <c r="Q1" i="16"/>
  <c r="R2" i="14"/>
  <c r="O1" i="16"/>
  <c r="K75" i="8"/>
  <c r="K1" i="14"/>
  <c r="K2" i="14"/>
  <c r="J74" i="5" a="1"/>
  <c r="R94" i="8"/>
  <c r="L1" i="16"/>
  <c r="E5" i="15"/>
  <c r="M1" i="14"/>
  <c r="D1" i="14"/>
  <c r="N1" i="16"/>
  <c r="M1" i="16"/>
  <c r="J75" i="5" a="1"/>
  <c r="N3" i="16" l="1"/>
  <c r="P3" i="16" s="1"/>
  <c r="V99" i="16"/>
  <c r="V83" i="16"/>
  <c r="V67" i="16"/>
  <c r="V51" i="16"/>
  <c r="V35" i="16"/>
  <c r="V19" i="16"/>
  <c r="V3" i="16"/>
  <c r="V98" i="16"/>
  <c r="V82" i="16"/>
  <c r="V66" i="16"/>
  <c r="V50" i="16"/>
  <c r="V34" i="16"/>
  <c r="V18" i="16"/>
  <c r="V30" i="16"/>
  <c r="V14" i="16"/>
  <c r="V45" i="16"/>
  <c r="V29" i="16"/>
  <c r="V13" i="16"/>
  <c r="N68" i="16"/>
  <c r="P68" i="16" s="1"/>
  <c r="N84" i="16"/>
  <c r="P84" i="16" s="1"/>
  <c r="V95" i="16"/>
  <c r="V79" i="16"/>
  <c r="V63" i="16"/>
  <c r="V47" i="16"/>
  <c r="V31" i="16"/>
  <c r="V15" i="16"/>
  <c r="F82" i="4"/>
  <c r="C83" i="4"/>
  <c r="H82" i="4"/>
  <c r="I82" i="4" s="1"/>
  <c r="R2" i="2"/>
  <c r="R18" i="2"/>
  <c r="R49" i="2"/>
  <c r="R8" i="2"/>
  <c r="R42" i="2"/>
  <c r="R87" i="2"/>
  <c r="R60" i="2"/>
  <c r="R93" i="2"/>
  <c r="R91" i="2"/>
  <c r="R24" i="2"/>
  <c r="R39" i="2"/>
  <c r="R54" i="2"/>
  <c r="R32" i="2"/>
  <c r="R100" i="2"/>
  <c r="R38" i="2"/>
  <c r="R69" i="2"/>
  <c r="R96" i="2"/>
  <c r="R14" i="2"/>
  <c r="R46" i="2"/>
  <c r="R94" i="2"/>
  <c r="R13" i="2"/>
  <c r="R7" i="2"/>
  <c r="R35" i="2"/>
  <c r="R90" i="2"/>
  <c r="R30" i="2"/>
  <c r="R10" i="2"/>
  <c r="R79" i="2"/>
  <c r="R21" i="2"/>
  <c r="R33" i="2"/>
  <c r="R59" i="2"/>
  <c r="R85" i="2"/>
  <c r="R31" i="2"/>
  <c r="R98" i="2"/>
  <c r="R97" i="2"/>
  <c r="R34" i="2"/>
  <c r="R65" i="2"/>
  <c r="R45" i="2"/>
  <c r="R23" i="2"/>
  <c r="R22" i="2"/>
  <c r="R84" i="2"/>
  <c r="R81" i="2"/>
  <c r="R92" i="2"/>
  <c r="R27" i="2"/>
  <c r="R5" i="2"/>
  <c r="R15" i="2"/>
  <c r="R88" i="2"/>
  <c r="R19" i="2"/>
  <c r="R55" i="2"/>
  <c r="R11" i="2"/>
  <c r="R26" i="2"/>
  <c r="R61" i="2"/>
  <c r="R9" i="2"/>
  <c r="R83" i="2"/>
  <c r="R6" i="2"/>
  <c r="R12" i="2"/>
  <c r="R17" i="2"/>
  <c r="R82" i="2"/>
  <c r="R67" i="2"/>
  <c r="R73" i="2"/>
  <c r="R4" i="2"/>
  <c r="R70" i="2"/>
  <c r="R71" i="2"/>
  <c r="R48" i="2"/>
  <c r="R56" i="2"/>
  <c r="R101" i="2"/>
  <c r="R36" i="2"/>
  <c r="R43" i="2"/>
  <c r="R53" i="2"/>
  <c r="R28" i="2"/>
  <c r="R63" i="2"/>
  <c r="R40" i="2"/>
  <c r="R74" i="2"/>
  <c r="R66" i="2"/>
  <c r="R72" i="2"/>
  <c r="R37" i="2"/>
  <c r="R3" i="2"/>
  <c r="R77" i="2"/>
  <c r="R75" i="2"/>
  <c r="R80" i="2"/>
  <c r="R68" i="2"/>
  <c r="R44" i="2"/>
  <c r="R20" i="2"/>
  <c r="R99" i="2"/>
  <c r="R76" i="2"/>
  <c r="R16" i="2"/>
  <c r="R58" i="2"/>
  <c r="R78" i="2"/>
  <c r="R52" i="2"/>
  <c r="R25" i="2"/>
  <c r="R64" i="2"/>
  <c r="R47" i="2"/>
  <c r="R41" i="2"/>
  <c r="R57" i="2"/>
  <c r="R62" i="2"/>
  <c r="R51" i="2"/>
  <c r="R86" i="2"/>
  <c r="R29" i="2"/>
  <c r="R95" i="2"/>
  <c r="R50" i="2"/>
  <c r="R89" i="2"/>
  <c r="V96" i="16"/>
  <c r="V32" i="16"/>
  <c r="V64" i="16"/>
  <c r="V40" i="16"/>
  <c r="N36" i="16"/>
  <c r="P36" i="16" s="1"/>
  <c r="V88" i="16"/>
  <c r="V56" i="16"/>
  <c r="V8" i="16"/>
  <c r="V80" i="16"/>
  <c r="V48" i="16"/>
  <c r="V16" i="16"/>
  <c r="V72" i="16"/>
  <c r="V24" i="16"/>
  <c r="N86" i="16"/>
  <c r="P86" i="16" s="1"/>
  <c r="N58" i="16"/>
  <c r="P58" i="16" s="1"/>
  <c r="V97" i="16"/>
  <c r="V89" i="16"/>
  <c r="V81" i="16"/>
  <c r="V73" i="16"/>
  <c r="V65" i="16"/>
  <c r="V57" i="16"/>
  <c r="V49" i="16"/>
  <c r="V41" i="16"/>
  <c r="V33" i="16"/>
  <c r="V25" i="16"/>
  <c r="V17" i="16"/>
  <c r="V9" i="16"/>
  <c r="N42" i="16"/>
  <c r="P42" i="16" s="1"/>
  <c r="N34" i="16"/>
  <c r="O34" i="16" s="1"/>
  <c r="N30" i="16"/>
  <c r="P30" i="16" s="1"/>
  <c r="N26" i="16"/>
  <c r="O26" i="16" s="1"/>
  <c r="N18" i="16"/>
  <c r="O18" i="16" s="1"/>
  <c r="N97" i="16"/>
  <c r="O97" i="16" s="1"/>
  <c r="N89" i="16"/>
  <c r="O89" i="16" s="1"/>
  <c r="N85" i="16"/>
  <c r="P85" i="16" s="1"/>
  <c r="N73" i="16"/>
  <c r="O73" i="16" s="1"/>
  <c r="N69" i="16"/>
  <c r="P69" i="16" s="1"/>
  <c r="N65" i="16"/>
  <c r="O65" i="16" s="1"/>
  <c r="N49" i="16"/>
  <c r="O49" i="16" s="1"/>
  <c r="N41" i="16"/>
  <c r="O41" i="16" s="1"/>
  <c r="N37" i="16"/>
  <c r="P37" i="16" s="1"/>
  <c r="N17" i="16"/>
  <c r="O17" i="16" s="1"/>
  <c r="N100" i="16"/>
  <c r="P100" i="16" s="1"/>
  <c r="N52" i="16"/>
  <c r="P52" i="16" s="1"/>
  <c r="N20" i="16"/>
  <c r="P20" i="16" s="1"/>
  <c r="N12" i="16"/>
  <c r="P12" i="16" s="1"/>
  <c r="N8" i="16"/>
  <c r="O8" i="16" s="1"/>
  <c r="N4" i="16"/>
  <c r="P4" i="16" s="1"/>
  <c r="N95" i="16"/>
  <c r="O95" i="16" s="1"/>
  <c r="N91" i="16"/>
  <c r="O91" i="16" s="1"/>
  <c r="N83" i="16"/>
  <c r="P83" i="16" s="1"/>
  <c r="N67" i="16"/>
  <c r="P67" i="16" s="1"/>
  <c r="N63" i="16"/>
  <c r="N59" i="16"/>
  <c r="O59" i="16" s="1"/>
  <c r="N40" i="16"/>
  <c r="O40" i="16" s="1"/>
  <c r="N28" i="16"/>
  <c r="P28" i="16" s="1"/>
  <c r="N101" i="16"/>
  <c r="P101" i="16" s="1"/>
  <c r="N94" i="16"/>
  <c r="P94" i="16" s="1"/>
  <c r="N90" i="16"/>
  <c r="O90" i="16" s="1"/>
  <c r="N78" i="16"/>
  <c r="P78" i="16" s="1"/>
  <c r="N74" i="16"/>
  <c r="P74" i="16" s="1"/>
  <c r="N70" i="16"/>
  <c r="O70" i="16" s="1"/>
  <c r="N62" i="16"/>
  <c r="P62" i="16" s="1"/>
  <c r="N50" i="16"/>
  <c r="P50" i="16" s="1"/>
  <c r="N81" i="16"/>
  <c r="O81" i="16" s="1"/>
  <c r="N10" i="16"/>
  <c r="P10" i="16" s="1"/>
  <c r="N6" i="16"/>
  <c r="P6" i="16" s="1"/>
  <c r="N33" i="16"/>
  <c r="O33" i="16" s="1"/>
  <c r="N79" i="16"/>
  <c r="N57" i="16"/>
  <c r="P57" i="16" s="1"/>
  <c r="O3" i="16"/>
  <c r="N75" i="16"/>
  <c r="O75" i="16" s="1"/>
  <c r="N53" i="16"/>
  <c r="P53" i="16" s="1"/>
  <c r="N46" i="16"/>
  <c r="O46" i="16" s="1"/>
  <c r="N98" i="16"/>
  <c r="O98" i="16" s="1"/>
  <c r="N76" i="16"/>
  <c r="P76" i="16" s="1"/>
  <c r="N54" i="16"/>
  <c r="P54" i="16" s="1"/>
  <c r="N47" i="16"/>
  <c r="N25" i="16"/>
  <c r="P25" i="16" s="1"/>
  <c r="N21" i="16"/>
  <c r="P21" i="16" s="1"/>
  <c r="N14" i="16"/>
  <c r="P14" i="16" s="1"/>
  <c r="N24" i="16"/>
  <c r="O24" i="16" s="1"/>
  <c r="N82" i="16"/>
  <c r="O82" i="16" s="1"/>
  <c r="N60" i="16"/>
  <c r="O60" i="16" s="1"/>
  <c r="N38" i="16"/>
  <c r="P38" i="16" s="1"/>
  <c r="N31" i="16"/>
  <c r="N9" i="16"/>
  <c r="O9" i="16" s="1"/>
  <c r="N5" i="16"/>
  <c r="P5" i="16" s="1"/>
  <c r="N19" i="16"/>
  <c r="N96" i="16"/>
  <c r="O96" i="16" s="1"/>
  <c r="N92" i="16"/>
  <c r="P92" i="16" s="1"/>
  <c r="O35" i="16"/>
  <c r="N2" i="16"/>
  <c r="P2" i="16" s="1"/>
  <c r="N99" i="16"/>
  <c r="N88" i="16"/>
  <c r="O88" i="16" s="1"/>
  <c r="N66" i="16"/>
  <c r="O66" i="16" s="1"/>
  <c r="N51" i="16"/>
  <c r="N44" i="16"/>
  <c r="O44" i="16" s="1"/>
  <c r="N22" i="16"/>
  <c r="P22" i="16" s="1"/>
  <c r="N15" i="16"/>
  <c r="O57" i="16"/>
  <c r="O6" i="16"/>
  <c r="N80" i="16"/>
  <c r="N64" i="16"/>
  <c r="N48" i="16"/>
  <c r="N32" i="16"/>
  <c r="N16" i="16"/>
  <c r="O10" i="16"/>
  <c r="P26" i="16"/>
  <c r="O69" i="16"/>
  <c r="N43" i="16"/>
  <c r="N27" i="16"/>
  <c r="N11" i="16"/>
  <c r="O84" i="16"/>
  <c r="O68" i="16"/>
  <c r="O36" i="16"/>
  <c r="P72" i="16"/>
  <c r="P56" i="16"/>
  <c r="N87" i="16"/>
  <c r="N71" i="16"/>
  <c r="N55" i="16"/>
  <c r="N39" i="16"/>
  <c r="N23" i="16"/>
  <c r="N7" i="16"/>
  <c r="N93" i="16"/>
  <c r="N77" i="16"/>
  <c r="N61" i="16"/>
  <c r="N45" i="16"/>
  <c r="N29" i="16"/>
  <c r="N13" i="16"/>
  <c r="J75" i="5"/>
  <c r="J74" i="5"/>
  <c r="J73" i="5"/>
  <c r="G66" i="5"/>
  <c r="J2" i="14"/>
  <c r="S2" i="14"/>
  <c r="A3" i="14"/>
  <c r="C3" i="14"/>
  <c r="E3" i="14"/>
  <c r="J3" i="14"/>
  <c r="L3" i="14"/>
  <c r="Q3" i="14"/>
  <c r="S3" i="14" s="1"/>
  <c r="A4" i="14"/>
  <c r="C4" i="14"/>
  <c r="E4" i="14"/>
  <c r="J4" i="14"/>
  <c r="L4" i="14"/>
  <c r="Q4" i="14"/>
  <c r="S4" i="14" s="1"/>
  <c r="E5" i="14"/>
  <c r="J5" i="14"/>
  <c r="L5" i="14"/>
  <c r="Q5" i="14"/>
  <c r="S5" i="14" s="1"/>
  <c r="J6" i="14"/>
  <c r="L6" i="14"/>
  <c r="Q6" i="14"/>
  <c r="S6" i="14" s="1"/>
  <c r="A7" i="14"/>
  <c r="C7" i="14"/>
  <c r="E7" i="14"/>
  <c r="J7" i="14"/>
  <c r="L7" i="14"/>
  <c r="Q7" i="14"/>
  <c r="S7" i="14" s="1"/>
  <c r="N10" i="14"/>
  <c r="I11" i="14"/>
  <c r="N11" i="14" s="1"/>
  <c r="H138" i="9"/>
  <c r="H139" i="9"/>
  <c r="H140" i="9"/>
  <c r="H141" i="9"/>
  <c r="F104" i="9"/>
  <c r="F102" i="9"/>
  <c r="F101" i="9"/>
  <c r="F100" i="9"/>
  <c r="F103" i="9"/>
  <c r="F88" i="9"/>
  <c r="I49" i="9"/>
  <c r="H49" i="9"/>
  <c r="E147" i="7"/>
  <c r="E148" i="7"/>
  <c r="E79" i="7"/>
  <c r="E78" i="7"/>
  <c r="E77" i="7"/>
  <c r="E76" i="7"/>
  <c r="E75" i="7"/>
  <c r="E74" i="7"/>
  <c r="E73" i="7"/>
  <c r="E72" i="7"/>
  <c r="D169" i="5" a="1"/>
  <c r="D169" i="5" s="1"/>
  <c r="D170" i="5" a="1"/>
  <c r="D170" i="5" s="1"/>
  <c r="D171" i="5" a="1"/>
  <c r="D171" i="5" s="1"/>
  <c r="D172" i="5" a="1"/>
  <c r="D172" i="5" s="1"/>
  <c r="D174" i="5" a="1"/>
  <c r="D174" i="5" s="1"/>
  <c r="D175" i="5" a="1"/>
  <c r="D175" i="5" s="1"/>
  <c r="D176" i="5" a="1"/>
  <c r="D176" i="5" s="1"/>
  <c r="D177" i="5" a="1"/>
  <c r="D177" i="5" s="1"/>
  <c r="D178" i="5" a="1"/>
  <c r="D178" i="5" s="1"/>
  <c r="D179" i="5" a="1"/>
  <c r="D179" i="5" s="1"/>
  <c r="D168" i="5" a="1"/>
  <c r="D168" i="5" s="1"/>
  <c r="O35" i="11" a="1"/>
  <c r="O35" i="11" s="1"/>
  <c r="D48" i="11" a="1"/>
  <c r="D48" i="11" s="1"/>
  <c r="D47" i="11"/>
  <c r="E23" i="11"/>
  <c r="E24" i="11"/>
  <c r="E25" i="11"/>
  <c r="E26" i="11"/>
  <c r="E27" i="11"/>
  <c r="E28" i="11"/>
  <c r="E29" i="11"/>
  <c r="E30" i="11"/>
  <c r="E31" i="11"/>
  <c r="E22" i="11"/>
  <c r="E137" i="9"/>
  <c r="H137" i="9"/>
  <c r="E138" i="9"/>
  <c r="E139" i="9"/>
  <c r="E140" i="9"/>
  <c r="E141" i="9"/>
  <c r="C133" i="9"/>
  <c r="C134" i="9" s="1"/>
  <c r="C130" i="9"/>
  <c r="G130" i="9" s="1"/>
  <c r="C129" i="9"/>
  <c r="G129" i="9" s="1"/>
  <c r="E119" i="9"/>
  <c r="F119" i="9"/>
  <c r="F120" i="9" s="1"/>
  <c r="G119" i="9"/>
  <c r="H119" i="9" s="1"/>
  <c r="G118" i="9"/>
  <c r="F118" i="9"/>
  <c r="E118" i="9"/>
  <c r="C104" i="9"/>
  <c r="C103" i="9"/>
  <c r="C102" i="9"/>
  <c r="C101" i="9"/>
  <c r="C90" i="9"/>
  <c r="C91" i="9" s="1"/>
  <c r="F91" i="9" s="1"/>
  <c r="C89" i="9"/>
  <c r="F89" i="9" s="1"/>
  <c r="C87" i="9"/>
  <c r="F87" i="9" s="1"/>
  <c r="AC74" i="9"/>
  <c r="AD74" i="9"/>
  <c r="AE74" i="9"/>
  <c r="AF74" i="9"/>
  <c r="AG74" i="9"/>
  <c r="AH74" i="9"/>
  <c r="AI74" i="9"/>
  <c r="AJ74" i="9"/>
  <c r="AK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L74" i="9"/>
  <c r="H57" i="9"/>
  <c r="K15" i="14"/>
  <c r="K5" i="14"/>
  <c r="F137" i="9"/>
  <c r="G16" i="9"/>
  <c r="F78" i="9"/>
  <c r="L94" i="8"/>
  <c r="F75" i="7"/>
  <c r="G64" i="8"/>
  <c r="J89" i="9"/>
  <c r="G140" i="7"/>
  <c r="G104" i="9"/>
  <c r="R6" i="14"/>
  <c r="F7" i="14"/>
  <c r="G125" i="7"/>
  <c r="M3" i="14"/>
  <c r="I138" i="9"/>
  <c r="H22" i="4"/>
  <c r="F178" i="5"/>
  <c r="I16" i="5"/>
  <c r="I137" i="9"/>
  <c r="K5" i="4"/>
  <c r="D130" i="9"/>
  <c r="J169" i="8"/>
  <c r="F175" i="5"/>
  <c r="E163" i="5"/>
  <c r="G52" i="5"/>
  <c r="H7" i="4"/>
  <c r="O10" i="14"/>
  <c r="I56" i="7"/>
  <c r="H78" i="9"/>
  <c r="F77" i="7"/>
  <c r="D123" i="5"/>
  <c r="T6" i="14"/>
  <c r="K35" i="4"/>
  <c r="D7" i="4"/>
  <c r="G124" i="7"/>
  <c r="C147" i="9"/>
  <c r="B3" i="14"/>
  <c r="J35" i="4"/>
  <c r="F4" i="14"/>
  <c r="L89" i="8"/>
  <c r="K47" i="8"/>
  <c r="G127" i="7"/>
  <c r="T3" i="14"/>
  <c r="K11" i="14"/>
  <c r="G93" i="9"/>
  <c r="H69" i="9"/>
  <c r="F75" i="9"/>
  <c r="G142" i="7"/>
  <c r="L90" i="8"/>
  <c r="D35" i="4"/>
  <c r="I35" i="9"/>
  <c r="F5" i="14"/>
  <c r="G22" i="4"/>
  <c r="M5" i="14"/>
  <c r="F140" i="9"/>
  <c r="L12" i="4"/>
  <c r="G144" i="7"/>
  <c r="K3" i="14"/>
  <c r="H133" i="9"/>
  <c r="E141" i="8"/>
  <c r="I141" i="9"/>
  <c r="L25" i="4"/>
  <c r="D22" i="4"/>
  <c r="I67" i="4"/>
  <c r="K10" i="14"/>
  <c r="R3" i="14"/>
  <c r="I58" i="7"/>
  <c r="F7" i="4"/>
  <c r="J86" i="9"/>
  <c r="G139" i="7"/>
  <c r="G90" i="9"/>
  <c r="F72" i="7"/>
  <c r="I48" i="8"/>
  <c r="I25" i="7"/>
  <c r="F176" i="5"/>
  <c r="F168" i="5"/>
  <c r="J92" i="9"/>
  <c r="D127" i="9"/>
  <c r="F138" i="9"/>
  <c r="J46" i="8"/>
  <c r="O15" i="14"/>
  <c r="D173" i="5" a="1"/>
  <c r="F57" i="4"/>
  <c r="G101" i="9"/>
  <c r="R4" i="14"/>
  <c r="F169" i="5"/>
  <c r="H10" i="7"/>
  <c r="G136" i="7"/>
  <c r="K53" i="9"/>
  <c r="G46" i="8"/>
  <c r="H50" i="9"/>
  <c r="E164" i="5"/>
  <c r="I41" i="7"/>
  <c r="T5" i="14"/>
  <c r="K12" i="14"/>
  <c r="H34" i="9"/>
  <c r="R7" i="14"/>
  <c r="H77" i="9"/>
  <c r="F78" i="7"/>
  <c r="E70" i="5"/>
  <c r="G102" i="9"/>
  <c r="D121" i="5"/>
  <c r="F76" i="7"/>
  <c r="B4" i="14"/>
  <c r="G103" i="9"/>
  <c r="H7" i="7"/>
  <c r="I35" i="4"/>
  <c r="H76" i="9"/>
  <c r="J52" i="9"/>
  <c r="F36" i="5"/>
  <c r="K16" i="14"/>
  <c r="G122" i="7"/>
  <c r="G57" i="4"/>
  <c r="T7" i="14"/>
  <c r="D129" i="9"/>
  <c r="F170" i="5"/>
  <c r="H75" i="9"/>
  <c r="F22" i="4"/>
  <c r="I43" i="7"/>
  <c r="G137" i="7"/>
  <c r="F73" i="7"/>
  <c r="I66" i="8"/>
  <c r="H147" i="5"/>
  <c r="K170" i="8"/>
  <c r="H17" i="9"/>
  <c r="E162" i="5"/>
  <c r="I62" i="5"/>
  <c r="H79" i="9"/>
  <c r="D3" i="14"/>
  <c r="O11" i="14"/>
  <c r="G26" i="5"/>
  <c r="G126" i="7"/>
  <c r="O12" i="14"/>
  <c r="H11" i="7"/>
  <c r="D4" i="14"/>
  <c r="F171" i="5"/>
  <c r="G44" i="4"/>
  <c r="G16" i="5"/>
  <c r="G138" i="7"/>
  <c r="F67" i="4"/>
  <c r="I87" i="7"/>
  <c r="E158" i="5"/>
  <c r="G67" i="4"/>
  <c r="G87" i="9"/>
  <c r="O16" i="14"/>
  <c r="H67" i="4"/>
  <c r="H16" i="5"/>
  <c r="M7" i="14"/>
  <c r="G81" i="8"/>
  <c r="F3" i="14"/>
  <c r="F79" i="9"/>
  <c r="G35" i="4"/>
  <c r="F77" i="9"/>
  <c r="F16" i="5"/>
  <c r="H12" i="7"/>
  <c r="I139" i="9"/>
  <c r="F52" i="5"/>
  <c r="D131" i="9"/>
  <c r="T2" i="14"/>
  <c r="L96" i="8"/>
  <c r="G60" i="5"/>
  <c r="F177" i="5"/>
  <c r="E160" i="5"/>
  <c r="E69" i="5"/>
  <c r="D21" i="4"/>
  <c r="G132" i="9"/>
  <c r="I140" i="9"/>
  <c r="D134" i="9"/>
  <c r="F172" i="5"/>
  <c r="E161" i="5"/>
  <c r="F139" i="9"/>
  <c r="F52" i="4"/>
  <c r="E16" i="5"/>
  <c r="L92" i="8"/>
  <c r="L48" i="8"/>
  <c r="K6" i="14"/>
  <c r="G100" i="9"/>
  <c r="R5" i="14"/>
  <c r="F179" i="5"/>
  <c r="F76" i="9"/>
  <c r="G80" i="8"/>
  <c r="K4" i="14"/>
  <c r="E159" i="5"/>
  <c r="K21" i="4"/>
  <c r="G143" i="7"/>
  <c r="G7" i="4"/>
  <c r="O14" i="14"/>
  <c r="F79" i="7"/>
  <c r="J64" i="8"/>
  <c r="G121" i="7"/>
  <c r="O13" i="14"/>
  <c r="G33" i="9"/>
  <c r="I70" i="9"/>
  <c r="I57" i="7"/>
  <c r="F74" i="7"/>
  <c r="D6" i="4"/>
  <c r="H8" i="7"/>
  <c r="I73" i="8"/>
  <c r="H61" i="5"/>
  <c r="G123" i="7"/>
  <c r="K7" i="14"/>
  <c r="K13" i="14"/>
  <c r="G120" i="7"/>
  <c r="I24" i="7"/>
  <c r="D122" i="5"/>
  <c r="I42" i="7"/>
  <c r="H65" i="8"/>
  <c r="I134" i="9"/>
  <c r="F142" i="8"/>
  <c r="K14" i="14"/>
  <c r="M4" i="14"/>
  <c r="G146" i="5"/>
  <c r="D7" i="14"/>
  <c r="I51" i="9"/>
  <c r="H112" i="7"/>
  <c r="G141" i="7"/>
  <c r="G119" i="7"/>
  <c r="F174" i="5"/>
  <c r="T4" i="14"/>
  <c r="M6" i="14"/>
  <c r="F141" i="9"/>
  <c r="D69" i="5" a="1"/>
  <c r="F173" i="5"/>
  <c r="K65" i="8"/>
  <c r="I18" i="9"/>
  <c r="I26" i="7"/>
  <c r="J74" i="8"/>
  <c r="B7" i="14"/>
  <c r="P46" i="16" l="1"/>
  <c r="O86" i="16"/>
  <c r="O54" i="16"/>
  <c r="P44" i="16"/>
  <c r="O30" i="16"/>
  <c r="P60" i="16"/>
  <c r="F83" i="4"/>
  <c r="H83" i="4" s="1"/>
  <c r="I83" i="4" s="1"/>
  <c r="C84" i="4"/>
  <c r="P34" i="16"/>
  <c r="P17" i="16"/>
  <c r="P89" i="16"/>
  <c r="O4" i="16"/>
  <c r="P82" i="16"/>
  <c r="O101" i="16"/>
  <c r="P91" i="16"/>
  <c r="O94" i="16"/>
  <c r="O20" i="16"/>
  <c r="P65" i="16"/>
  <c r="P70" i="16"/>
  <c r="O74" i="16"/>
  <c r="P59" i="16"/>
  <c r="O12" i="16"/>
  <c r="P33" i="16"/>
  <c r="O22" i="16"/>
  <c r="P41" i="16"/>
  <c r="O52" i="16"/>
  <c r="P49" i="16"/>
  <c r="O58" i="16"/>
  <c r="O42" i="16"/>
  <c r="P8" i="16"/>
  <c r="P18" i="16"/>
  <c r="O21" i="16"/>
  <c r="O78" i="16"/>
  <c r="O50" i="16"/>
  <c r="P73" i="16"/>
  <c r="O92" i="16"/>
  <c r="P96" i="16"/>
  <c r="O85" i="16"/>
  <c r="O67" i="16"/>
  <c r="P24" i="16"/>
  <c r="P98" i="16"/>
  <c r="P95" i="16"/>
  <c r="O100" i="16"/>
  <c r="P81" i="16"/>
  <c r="P97" i="16"/>
  <c r="P90" i="16"/>
  <c r="P66" i="16"/>
  <c r="O5" i="16"/>
  <c r="O37" i="16"/>
  <c r="O14" i="16"/>
  <c r="O83" i="16"/>
  <c r="P75" i="16"/>
  <c r="O62" i="16"/>
  <c r="O25" i="16"/>
  <c r="P40" i="16"/>
  <c r="O76" i="16"/>
  <c r="O63" i="16"/>
  <c r="P63" i="16"/>
  <c r="O38" i="16"/>
  <c r="O28" i="16"/>
  <c r="O2" i="16"/>
  <c r="P99" i="16"/>
  <c r="O99" i="16"/>
  <c r="P88" i="16"/>
  <c r="P51" i="16"/>
  <c r="O51" i="16"/>
  <c r="P19" i="16"/>
  <c r="O19" i="16"/>
  <c r="O31" i="16"/>
  <c r="P31" i="16"/>
  <c r="O53" i="16"/>
  <c r="P9" i="16"/>
  <c r="O15" i="16"/>
  <c r="P15" i="16"/>
  <c r="O47" i="16"/>
  <c r="P47" i="16"/>
  <c r="O79" i="16"/>
  <c r="P79" i="16"/>
  <c r="P7" i="16"/>
  <c r="O7" i="16"/>
  <c r="O23" i="16"/>
  <c r="P23" i="16"/>
  <c r="P13" i="16"/>
  <c r="O13" i="16"/>
  <c r="P39" i="16"/>
  <c r="O39" i="16"/>
  <c r="P29" i="16"/>
  <c r="O29" i="16"/>
  <c r="P55" i="16"/>
  <c r="O55" i="16"/>
  <c r="O16" i="16"/>
  <c r="P16" i="16"/>
  <c r="P45" i="16"/>
  <c r="O45" i="16"/>
  <c r="P71" i="16"/>
  <c r="O71" i="16"/>
  <c r="O11" i="16"/>
  <c r="P11" i="16"/>
  <c r="O32" i="16"/>
  <c r="P32" i="16"/>
  <c r="P61" i="16"/>
  <c r="O61" i="16"/>
  <c r="O87" i="16"/>
  <c r="P87" i="16"/>
  <c r="O27" i="16"/>
  <c r="P27" i="16"/>
  <c r="O48" i="16"/>
  <c r="P48" i="16"/>
  <c r="P77" i="16"/>
  <c r="O77" i="16"/>
  <c r="O43" i="16"/>
  <c r="P43" i="16"/>
  <c r="O64" i="16"/>
  <c r="P64" i="16"/>
  <c r="P93" i="16"/>
  <c r="O93" i="16"/>
  <c r="O80" i="16"/>
  <c r="P80" i="16"/>
  <c r="I12" i="14"/>
  <c r="H130" i="9"/>
  <c r="I130" i="9" s="1"/>
  <c r="F90" i="9"/>
  <c r="L75" i="9"/>
  <c r="D173" i="5"/>
  <c r="D69" i="5"/>
  <c r="C85" i="4" l="1"/>
  <c r="F84" i="4"/>
  <c r="H84" i="4" s="1"/>
  <c r="I84" i="4" s="1"/>
  <c r="N12" i="14"/>
  <c r="I13" i="14"/>
  <c r="I72" i="8"/>
  <c r="J72" i="8" s="1"/>
  <c r="H23" i="8"/>
  <c r="H24" i="8"/>
  <c r="H25" i="8"/>
  <c r="H26" i="8"/>
  <c r="H27" i="8"/>
  <c r="H28" i="8"/>
  <c r="H29" i="8"/>
  <c r="H30" i="8"/>
  <c r="H22" i="8"/>
  <c r="J135" i="5" a="1"/>
  <c r="J135" i="5" s="1"/>
  <c r="J134" i="5" a="1"/>
  <c r="J134" i="5" s="1"/>
  <c r="F131" i="5" a="1"/>
  <c r="F131" i="5" s="1"/>
  <c r="I70" i="5"/>
  <c r="I69" i="5"/>
  <c r="O59" i="4"/>
  <c r="P59" i="4" s="1"/>
  <c r="O60" i="4"/>
  <c r="P60" i="4" s="1"/>
  <c r="O61" i="4"/>
  <c r="P61" i="4" s="1"/>
  <c r="O62" i="4"/>
  <c r="P62" i="4" s="1"/>
  <c r="O63" i="4"/>
  <c r="P63" i="4" s="1"/>
  <c r="O64" i="4"/>
  <c r="P64" i="4" s="1"/>
  <c r="O65" i="4"/>
  <c r="P65" i="4" s="1"/>
  <c r="O66" i="4"/>
  <c r="P66" i="4" s="1"/>
  <c r="O67" i="4"/>
  <c r="P67" i="4" s="1"/>
  <c r="O68" i="4"/>
  <c r="P68" i="4" s="1"/>
  <c r="O58" i="4"/>
  <c r="P58" i="4" s="1"/>
  <c r="M59" i="4"/>
  <c r="N59" i="4" s="1"/>
  <c r="M60" i="4"/>
  <c r="N60" i="4" s="1"/>
  <c r="M61" i="4"/>
  <c r="N61" i="4" s="1"/>
  <c r="M62" i="4"/>
  <c r="N62" i="4" s="1"/>
  <c r="M63" i="4"/>
  <c r="N63" i="4" s="1"/>
  <c r="M64" i="4"/>
  <c r="N64" i="4" s="1"/>
  <c r="M65" i="4"/>
  <c r="N65" i="4" s="1"/>
  <c r="M66" i="4"/>
  <c r="N66" i="4" s="1"/>
  <c r="M67" i="4"/>
  <c r="N67" i="4" s="1"/>
  <c r="M68" i="4"/>
  <c r="N68" i="4" s="1"/>
  <c r="M58" i="4"/>
  <c r="N58" i="4" s="1"/>
  <c r="C54" i="4"/>
  <c r="C53" i="4"/>
  <c r="L28" i="4"/>
  <c r="M28" i="4" s="1"/>
  <c r="L27" i="4"/>
  <c r="M27" i="4" s="1"/>
  <c r="C7" i="4"/>
  <c r="C6" i="4"/>
  <c r="F6" i="4" s="1"/>
  <c r="J69" i="5" a="1"/>
  <c r="J70" i="5" a="1"/>
  <c r="C86" i="4" l="1"/>
  <c r="F85" i="4"/>
  <c r="H85" i="4"/>
  <c r="I85" i="4" s="1"/>
  <c r="N13" i="14"/>
  <c r="I14" i="14"/>
  <c r="J70" i="5"/>
  <c r="J69" i="5"/>
  <c r="H87" i="7"/>
  <c r="H58" i="5"/>
  <c r="H59" i="5"/>
  <c r="H57" i="5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27" i="5" a="1"/>
  <c r="G27" i="5" s="1"/>
  <c r="D70" i="5"/>
  <c r="F104" i="8"/>
  <c r="F86" i="4" l="1"/>
  <c r="H86" i="4" s="1"/>
  <c r="I86" i="4" s="1"/>
  <c r="C87" i="4"/>
  <c r="I15" i="14"/>
  <c r="N14" i="14"/>
  <c r="C88" i="4" l="1"/>
  <c r="F87" i="4"/>
  <c r="H87" i="4" s="1"/>
  <c r="I87" i="4" s="1"/>
  <c r="I16" i="14"/>
  <c r="N15" i="14"/>
  <c r="O23" i="11" a="1"/>
  <c r="Q23" i="11" s="1"/>
  <c r="F88" i="4" l="1"/>
  <c r="H88" i="4" s="1"/>
  <c r="I88" i="4" s="1"/>
  <c r="N16" i="14"/>
  <c r="P31" i="11"/>
  <c r="R29" i="11"/>
  <c r="V25" i="11"/>
  <c r="O24" i="11"/>
  <c r="W31" i="11"/>
  <c r="R28" i="11"/>
  <c r="T26" i="11"/>
  <c r="W23" i="11"/>
  <c r="V31" i="11"/>
  <c r="O30" i="11"/>
  <c r="P29" i="11"/>
  <c r="R27" i="11"/>
  <c r="U24" i="11"/>
  <c r="V30" i="11"/>
  <c r="O29" i="11"/>
  <c r="P28" i="11"/>
  <c r="S25" i="11"/>
  <c r="U23" i="11"/>
  <c r="U30" i="11"/>
  <c r="V29" i="11"/>
  <c r="W28" i="11"/>
  <c r="O28" i="11"/>
  <c r="P27" i="11"/>
  <c r="Q26" i="11"/>
  <c r="R25" i="11"/>
  <c r="S24" i="11"/>
  <c r="T23" i="11"/>
  <c r="S28" i="11"/>
  <c r="U26" i="11"/>
  <c r="P23" i="11"/>
  <c r="O31" i="11"/>
  <c r="Q29" i="11"/>
  <c r="U25" i="11"/>
  <c r="O23" i="11"/>
  <c r="W30" i="11"/>
  <c r="Q28" i="11"/>
  <c r="S26" i="11"/>
  <c r="T25" i="11"/>
  <c r="V23" i="11"/>
  <c r="U31" i="11"/>
  <c r="W29" i="11"/>
  <c r="Q27" i="11"/>
  <c r="R26" i="11"/>
  <c r="T24" i="11"/>
  <c r="T31" i="11"/>
  <c r="S31" i="11"/>
  <c r="T30" i="11"/>
  <c r="U29" i="11"/>
  <c r="V28" i="11"/>
  <c r="W27" i="11"/>
  <c r="O27" i="11"/>
  <c r="P26" i="11"/>
  <c r="Q25" i="11"/>
  <c r="R24" i="11"/>
  <c r="S23" i="11"/>
  <c r="Q30" i="11"/>
  <c r="T27" i="11"/>
  <c r="W24" i="11"/>
  <c r="P30" i="11"/>
  <c r="S27" i="11"/>
  <c r="V24" i="11"/>
  <c r="R31" i="11"/>
  <c r="S30" i="11"/>
  <c r="T29" i="11"/>
  <c r="U28" i="11"/>
  <c r="V27" i="11"/>
  <c r="W26" i="11"/>
  <c r="O26" i="11"/>
  <c r="P25" i="11"/>
  <c r="Q24" i="11"/>
  <c r="R23" i="11"/>
  <c r="Q31" i="11"/>
  <c r="R30" i="11"/>
  <c r="S29" i="11"/>
  <c r="T28" i="11"/>
  <c r="U27" i="11"/>
  <c r="V26" i="11"/>
  <c r="W25" i="11"/>
  <c r="O25" i="11"/>
  <c r="P24" i="11"/>
  <c r="O5" i="11"/>
  <c r="C6" i="11"/>
  <c r="D6" i="11" s="1"/>
  <c r="C7" i="11"/>
  <c r="D7" i="11" s="1"/>
  <c r="C8" i="11"/>
  <c r="C9" i="11"/>
  <c r="C10" i="11"/>
  <c r="C11" i="11"/>
  <c r="C12" i="11"/>
  <c r="D12" i="11" s="1"/>
  <c r="C13" i="11"/>
  <c r="C5" i="11"/>
  <c r="H84" i="11" a="1"/>
  <c r="H84" i="11" s="1"/>
  <c r="H85" i="11" a="1"/>
  <c r="H85" i="11" s="1"/>
  <c r="B91" i="11"/>
  <c r="C91" i="11"/>
  <c r="D91" i="11"/>
  <c r="E91" i="11"/>
  <c r="F91" i="11"/>
  <c r="B92" i="11"/>
  <c r="C92" i="11"/>
  <c r="D92" i="11"/>
  <c r="E92" i="11"/>
  <c r="F92" i="11"/>
  <c r="B93" i="11"/>
  <c r="C93" i="11"/>
  <c r="D93" i="11"/>
  <c r="E93" i="11"/>
  <c r="F93" i="11"/>
  <c r="C90" i="11"/>
  <c r="D90" i="11"/>
  <c r="E90" i="11"/>
  <c r="F90" i="11"/>
  <c r="B90" i="11"/>
  <c r="K109" i="9"/>
  <c r="H110" i="9" a="1"/>
  <c r="H110" i="9" s="1"/>
  <c r="K110" i="9" a="1"/>
  <c r="K110" i="9" s="1"/>
  <c r="F5" i="11" l="1" a="1"/>
  <c r="F5" i="11" s="1"/>
  <c r="E5" i="11" a="1"/>
  <c r="D5" i="11"/>
  <c r="D11" i="11"/>
  <c r="D10" i="11"/>
  <c r="D9" i="11"/>
  <c r="D8" i="11"/>
  <c r="D13" i="11"/>
  <c r="L110" i="9"/>
  <c r="M110" i="9"/>
  <c r="F137" i="7"/>
  <c r="F138" i="7"/>
  <c r="F139" i="7"/>
  <c r="F140" i="7"/>
  <c r="F141" i="7"/>
  <c r="F142" i="7"/>
  <c r="F143" i="7"/>
  <c r="F144" i="7"/>
  <c r="F136" i="7"/>
  <c r="E163" i="7"/>
  <c r="E162" i="7"/>
  <c r="E120" i="8"/>
  <c r="E119" i="8"/>
  <c r="E105" i="8"/>
  <c r="E104" i="8"/>
  <c r="I58" i="5"/>
  <c r="I59" i="5"/>
  <c r="I57" i="5"/>
  <c r="F28" i="5"/>
  <c r="F29" i="5"/>
  <c r="F30" i="5"/>
  <c r="F31" i="5"/>
  <c r="F32" i="5"/>
  <c r="F33" i="5"/>
  <c r="F34" i="5"/>
  <c r="F35" i="5"/>
  <c r="F27" i="5"/>
  <c r="H72" i="11" a="1"/>
  <c r="H72" i="11" s="1"/>
  <c r="E47" i="11"/>
  <c r="E6" i="11" l="1"/>
  <c r="E11" i="11"/>
  <c r="E10" i="11"/>
  <c r="E13" i="11"/>
  <c r="E5" i="11"/>
  <c r="E12" i="11"/>
  <c r="E9" i="11"/>
  <c r="E8" i="11"/>
  <c r="E7" i="11"/>
  <c r="J5" i="4"/>
  <c r="F44" i="5" l="1"/>
  <c r="F45" i="5"/>
  <c r="F46" i="5"/>
  <c r="F47" i="5"/>
  <c r="F48" i="5"/>
  <c r="F49" i="5"/>
  <c r="F50" i="5"/>
  <c r="F51" i="5"/>
  <c r="F43" i="5"/>
  <c r="H71" i="11" l="1" a="1"/>
  <c r="H71" i="11" s="1"/>
  <c r="B60" i="11"/>
  <c r="C60" i="11"/>
  <c r="D60" i="11"/>
  <c r="E60" i="11"/>
  <c r="F60" i="11"/>
  <c r="B61" i="11"/>
  <c r="C61" i="11"/>
  <c r="D61" i="11"/>
  <c r="E61" i="11"/>
  <c r="F61" i="11"/>
  <c r="B62" i="11"/>
  <c r="C62" i="11"/>
  <c r="D62" i="11"/>
  <c r="E62" i="11"/>
  <c r="F62" i="11"/>
  <c r="C59" i="11"/>
  <c r="D59" i="11"/>
  <c r="E59" i="11"/>
  <c r="F59" i="11"/>
  <c r="B59" i="11"/>
  <c r="G53" i="11" a="1"/>
  <c r="G53" i="11" s="1"/>
  <c r="E48" i="11" a="1"/>
  <c r="E48" i="11" s="1"/>
  <c r="E46" i="11"/>
  <c r="D32" i="11"/>
  <c r="C32" i="11"/>
  <c r="C168" i="8"/>
  <c r="D168" i="8"/>
  <c r="B168" i="8"/>
  <c r="B159" i="8"/>
  <c r="E159" i="8" s="1"/>
  <c r="E156" i="8"/>
  <c r="E157" i="8"/>
  <c r="E155" i="8"/>
  <c r="D156" i="8"/>
  <c r="D157" i="8"/>
  <c r="D155" i="8"/>
  <c r="C156" i="8"/>
  <c r="C157" i="8"/>
  <c r="C155" i="8"/>
  <c r="C146" i="9"/>
  <c r="D159" i="5"/>
  <c r="D160" i="5"/>
  <c r="D161" i="5"/>
  <c r="D162" i="5"/>
  <c r="D163" i="5"/>
  <c r="D164" i="5"/>
  <c r="D158" i="5"/>
  <c r="C141" i="8"/>
  <c r="D142" i="8"/>
  <c r="D143" i="8"/>
  <c r="D144" i="8"/>
  <c r="D145" i="8"/>
  <c r="D146" i="8"/>
  <c r="D147" i="8"/>
  <c r="D148" i="8"/>
  <c r="D149" i="8"/>
  <c r="D141" i="8"/>
  <c r="C142" i="8"/>
  <c r="C143" i="8"/>
  <c r="C144" i="8"/>
  <c r="C145" i="8"/>
  <c r="C146" i="8"/>
  <c r="C147" i="8"/>
  <c r="C148" i="8"/>
  <c r="C149" i="8"/>
  <c r="J167" i="8" l="1" a="1"/>
  <c r="J167" i="8" s="1"/>
  <c r="E32" i="11"/>
  <c r="F110" i="9"/>
  <c r="G92" i="9"/>
  <c r="I92" i="9" s="1"/>
  <c r="G89" i="9"/>
  <c r="I89" i="9" s="1"/>
  <c r="G86" i="9"/>
  <c r="I86" i="9" s="1"/>
  <c r="F86" i="9"/>
  <c r="G85" i="9"/>
  <c r="I85" i="9" s="1"/>
  <c r="F85" i="9"/>
  <c r="E76" i="9"/>
  <c r="G76" i="9" s="1"/>
  <c r="E77" i="9"/>
  <c r="G77" i="9" s="1"/>
  <c r="E78" i="9"/>
  <c r="G78" i="9" s="1"/>
  <c r="E79" i="9"/>
  <c r="G79" i="9" s="1"/>
  <c r="E75" i="9"/>
  <c r="G75" i="9" s="1"/>
  <c r="H61" i="9"/>
  <c r="H62" i="9"/>
  <c r="H63" i="9"/>
  <c r="H64" i="9"/>
  <c r="H65" i="9"/>
  <c r="H66" i="9"/>
  <c r="H67" i="9"/>
  <c r="H68" i="9"/>
  <c r="H60" i="9"/>
  <c r="I61" i="9"/>
  <c r="I62" i="9"/>
  <c r="I63" i="9"/>
  <c r="I64" i="9"/>
  <c r="I65" i="9"/>
  <c r="I66" i="9"/>
  <c r="I67" i="9"/>
  <c r="I68" i="9"/>
  <c r="I60" i="9"/>
  <c r="I41" i="9"/>
  <c r="H41" i="9"/>
  <c r="K42" i="9"/>
  <c r="K43" i="9"/>
  <c r="K44" i="9"/>
  <c r="K45" i="9"/>
  <c r="K46" i="9"/>
  <c r="K47" i="9"/>
  <c r="K48" i="9"/>
  <c r="K49" i="9"/>
  <c r="K41" i="9"/>
  <c r="J42" i="9"/>
  <c r="J43" i="9"/>
  <c r="J44" i="9"/>
  <c r="J45" i="9"/>
  <c r="J46" i="9"/>
  <c r="J47" i="9"/>
  <c r="J48" i="9"/>
  <c r="J49" i="9"/>
  <c r="J41" i="9"/>
  <c r="G25" i="9"/>
  <c r="H25" i="9"/>
  <c r="I25" i="9"/>
  <c r="G26" i="9"/>
  <c r="H26" i="9"/>
  <c r="I26" i="9"/>
  <c r="G27" i="9"/>
  <c r="H27" i="9"/>
  <c r="I27" i="9"/>
  <c r="G28" i="9"/>
  <c r="H28" i="9"/>
  <c r="I28" i="9"/>
  <c r="G29" i="9"/>
  <c r="H29" i="9"/>
  <c r="I29" i="9"/>
  <c r="G30" i="9"/>
  <c r="H30" i="9"/>
  <c r="I30" i="9"/>
  <c r="G31" i="9"/>
  <c r="H31" i="9"/>
  <c r="I31" i="9"/>
  <c r="G32" i="9"/>
  <c r="H32" i="9"/>
  <c r="I32" i="9"/>
  <c r="H24" i="9"/>
  <c r="I24" i="9"/>
  <c r="G24" i="9"/>
  <c r="G8" i="9"/>
  <c r="H8" i="9"/>
  <c r="I8" i="9"/>
  <c r="G9" i="9"/>
  <c r="H9" i="9"/>
  <c r="I9" i="9"/>
  <c r="G10" i="9"/>
  <c r="H10" i="9"/>
  <c r="I10" i="9"/>
  <c r="G11" i="9"/>
  <c r="H11" i="9"/>
  <c r="I11" i="9"/>
  <c r="G12" i="9"/>
  <c r="H12" i="9"/>
  <c r="I12" i="9"/>
  <c r="G13" i="9"/>
  <c r="H13" i="9"/>
  <c r="I13" i="9"/>
  <c r="G14" i="9"/>
  <c r="H14" i="9"/>
  <c r="I14" i="9"/>
  <c r="G15" i="9"/>
  <c r="H15" i="9"/>
  <c r="I15" i="9"/>
  <c r="I7" i="9"/>
  <c r="H7" i="9"/>
  <c r="G7" i="9"/>
  <c r="K96" i="8"/>
  <c r="K94" i="8"/>
  <c r="B89" i="8"/>
  <c r="B90" i="8"/>
  <c r="B91" i="8"/>
  <c r="B92" i="8"/>
  <c r="B93" i="8"/>
  <c r="B94" i="8"/>
  <c r="B95" i="8"/>
  <c r="B96" i="8"/>
  <c r="B88" i="8"/>
  <c r="F74" i="8"/>
  <c r="F75" i="8"/>
  <c r="F76" i="8"/>
  <c r="F77" i="8"/>
  <c r="F78" i="8"/>
  <c r="F79" i="8"/>
  <c r="F80" i="8"/>
  <c r="F81" i="8"/>
  <c r="F73" i="8"/>
  <c r="J57" i="8"/>
  <c r="K57" i="8"/>
  <c r="J58" i="8"/>
  <c r="K58" i="8"/>
  <c r="J59" i="8"/>
  <c r="K59" i="8"/>
  <c r="J60" i="8"/>
  <c r="K60" i="8"/>
  <c r="J61" i="8"/>
  <c r="K61" i="8"/>
  <c r="J62" i="8"/>
  <c r="K62" i="8"/>
  <c r="J63" i="8"/>
  <c r="K63" i="8"/>
  <c r="K56" i="8"/>
  <c r="J56" i="8"/>
  <c r="H56" i="8"/>
  <c r="I56" i="8"/>
  <c r="H57" i="8"/>
  <c r="I57" i="8"/>
  <c r="H58" i="8"/>
  <c r="I58" i="8"/>
  <c r="H59" i="8"/>
  <c r="I59" i="8"/>
  <c r="H60" i="8"/>
  <c r="I60" i="8"/>
  <c r="H61" i="8"/>
  <c r="I61" i="8"/>
  <c r="H62" i="8"/>
  <c r="I62" i="8"/>
  <c r="H63" i="8"/>
  <c r="I63" i="8"/>
  <c r="G56" i="8"/>
  <c r="G57" i="8"/>
  <c r="G58" i="8"/>
  <c r="G59" i="8"/>
  <c r="G60" i="8"/>
  <c r="G61" i="8"/>
  <c r="G62" i="8"/>
  <c r="G63" i="8"/>
  <c r="H38" i="8"/>
  <c r="H39" i="8"/>
  <c r="H40" i="8"/>
  <c r="H41" i="8"/>
  <c r="H42" i="8"/>
  <c r="H43" i="8"/>
  <c r="H44" i="8"/>
  <c r="H45" i="8"/>
  <c r="H37" i="8"/>
  <c r="K38" i="8"/>
  <c r="K39" i="8"/>
  <c r="K40" i="8"/>
  <c r="K41" i="8"/>
  <c r="K42" i="8"/>
  <c r="K43" i="8"/>
  <c r="K44" i="8"/>
  <c r="K45" i="8"/>
  <c r="K37" i="8"/>
  <c r="G37" i="8"/>
  <c r="L37" i="8" s="1"/>
  <c r="G38" i="8"/>
  <c r="L38" i="8" s="1"/>
  <c r="G39" i="8"/>
  <c r="L39" i="8" s="1"/>
  <c r="G40" i="8"/>
  <c r="L40" i="8" s="1"/>
  <c r="G41" i="8"/>
  <c r="L41" i="8" s="1"/>
  <c r="G42" i="8"/>
  <c r="L42" i="8" s="1"/>
  <c r="G43" i="8"/>
  <c r="L43" i="8" s="1"/>
  <c r="G44" i="8"/>
  <c r="L44" i="8" s="1"/>
  <c r="G45" i="8"/>
  <c r="L45" i="8" s="1"/>
  <c r="J38" i="8"/>
  <c r="J39" i="8"/>
  <c r="J40" i="8"/>
  <c r="J41" i="8"/>
  <c r="J42" i="8"/>
  <c r="J43" i="8"/>
  <c r="J44" i="8"/>
  <c r="J45" i="8"/>
  <c r="J37" i="8"/>
  <c r="I38" i="8"/>
  <c r="I39" i="8"/>
  <c r="I40" i="8"/>
  <c r="I41" i="8"/>
  <c r="I42" i="8"/>
  <c r="I43" i="8"/>
  <c r="I44" i="8"/>
  <c r="I45" i="8"/>
  <c r="I37" i="8"/>
  <c r="G23" i="8"/>
  <c r="G24" i="8"/>
  <c r="G25" i="8"/>
  <c r="G26" i="8"/>
  <c r="G27" i="8"/>
  <c r="G28" i="8"/>
  <c r="G29" i="8"/>
  <c r="G30" i="8"/>
  <c r="G22" i="8"/>
  <c r="G11" i="8"/>
  <c r="F120" i="7"/>
  <c r="F121" i="7"/>
  <c r="F122" i="7"/>
  <c r="F123" i="7"/>
  <c r="F124" i="7"/>
  <c r="F125" i="7"/>
  <c r="F126" i="7"/>
  <c r="F127" i="7"/>
  <c r="F119" i="7"/>
  <c r="G112" i="7"/>
  <c r="H58" i="7"/>
  <c r="H57" i="7"/>
  <c r="H56" i="7"/>
  <c r="H43" i="7"/>
  <c r="H42" i="7"/>
  <c r="H41" i="7"/>
  <c r="H26" i="7"/>
  <c r="H25" i="7"/>
  <c r="H24" i="7"/>
  <c r="G8" i="7"/>
  <c r="G7" i="7"/>
  <c r="G12" i="7"/>
  <c r="G11" i="7"/>
  <c r="G10" i="7"/>
  <c r="H145" i="5"/>
  <c r="F129" i="5" a="1"/>
  <c r="F129" i="5" s="1"/>
  <c r="C123" i="5"/>
  <c r="C121" i="5"/>
  <c r="C122" i="5"/>
  <c r="C104" i="5"/>
  <c r="F88" i="8" l="1" a="1"/>
  <c r="F85" i="8"/>
  <c r="K98" i="8" a="1"/>
  <c r="K98" i="8" s="1"/>
  <c r="K89" i="8"/>
  <c r="J88" i="8" a="1"/>
  <c r="J88" i="8" s="1"/>
  <c r="J86" i="8"/>
  <c r="C127" i="9"/>
  <c r="K167" i="8"/>
  <c r="J168" i="8"/>
  <c r="K168" i="8"/>
  <c r="K90" i="8"/>
  <c r="C131" i="9"/>
  <c r="G129" i="5"/>
  <c r="M129" i="5"/>
  <c r="L129" i="5"/>
  <c r="K129" i="5"/>
  <c r="J129" i="5"/>
  <c r="I129" i="5"/>
  <c r="H129" i="5"/>
  <c r="O129" i="5"/>
  <c r="N129" i="5"/>
  <c r="H88" i="5"/>
  <c r="H87" i="5"/>
  <c r="F77" i="5"/>
  <c r="C77" i="5"/>
  <c r="G58" i="5"/>
  <c r="G59" i="5"/>
  <c r="G57" i="5"/>
  <c r="E15" i="5"/>
  <c r="F15" i="5"/>
  <c r="G15" i="5"/>
  <c r="H15" i="5"/>
  <c r="I15" i="5"/>
  <c r="C14" i="5"/>
  <c r="F14" i="5" s="1"/>
  <c r="F10" i="5"/>
  <c r="G10" i="5"/>
  <c r="H10" i="5"/>
  <c r="I10" i="5"/>
  <c r="F11" i="5"/>
  <c r="G11" i="5"/>
  <c r="H11" i="5"/>
  <c r="I11" i="5"/>
  <c r="F12" i="5"/>
  <c r="G12" i="5"/>
  <c r="H12" i="5"/>
  <c r="I12" i="5"/>
  <c r="F13" i="5"/>
  <c r="G13" i="5"/>
  <c r="H13" i="5"/>
  <c r="I13" i="5"/>
  <c r="E10" i="5"/>
  <c r="E11" i="5"/>
  <c r="E12" i="5"/>
  <c r="E13" i="5"/>
  <c r="C9" i="5"/>
  <c r="C8" i="5"/>
  <c r="J8" i="5" s="1"/>
  <c r="F79" i="5"/>
  <c r="F78" i="5"/>
  <c r="C78" i="5"/>
  <c r="C79" i="5"/>
  <c r="E9" i="5" l="1"/>
  <c r="J9" i="5"/>
  <c r="E8" i="5"/>
  <c r="I8" i="5"/>
  <c r="F88" i="8"/>
  <c r="H89" i="8"/>
  <c r="G96" i="8"/>
  <c r="G90" i="8"/>
  <c r="H95" i="8"/>
  <c r="H96" i="8"/>
  <c r="H90" i="8"/>
  <c r="G89" i="8"/>
  <c r="G94" i="8"/>
  <c r="G95" i="8"/>
  <c r="H91" i="8"/>
  <c r="H92" i="8"/>
  <c r="G91" i="8"/>
  <c r="H93" i="8"/>
  <c r="G92" i="8"/>
  <c r="H94" i="8"/>
  <c r="G93" i="8"/>
  <c r="K92" i="8"/>
  <c r="G131" i="9"/>
  <c r="H131" i="9"/>
  <c r="I131" i="9" s="1"/>
  <c r="H14" i="5"/>
  <c r="E14" i="5"/>
  <c r="G14" i="5"/>
  <c r="I14" i="5"/>
  <c r="H88" i="8" l="1"/>
  <c r="G88" i="8"/>
  <c r="I9" i="5"/>
  <c r="H9" i="5"/>
  <c r="G9" i="5"/>
  <c r="F9" i="5"/>
  <c r="H8" i="5"/>
  <c r="G8" i="5"/>
  <c r="F8" i="5"/>
  <c r="I65" i="4"/>
  <c r="I64" i="4"/>
  <c r="G65" i="4"/>
  <c r="G64" i="4"/>
  <c r="H65" i="4"/>
  <c r="H64" i="4"/>
  <c r="F65" i="4"/>
  <c r="F64" i="4"/>
  <c r="C66" i="4"/>
  <c r="F66" i="4" s="1"/>
  <c r="G52" i="4"/>
  <c r="F42" i="4"/>
  <c r="G42" i="4"/>
  <c r="C43" i="4"/>
  <c r="G43" i="4" s="1"/>
  <c r="D34" i="4"/>
  <c r="F33" i="4" s="1"/>
  <c r="L24" i="4"/>
  <c r="N24" i="4" s="1"/>
  <c r="H24" i="4"/>
  <c r="G24" i="4"/>
  <c r="F24" i="4"/>
  <c r="C21" i="4"/>
  <c r="F21" i="4" s="1"/>
  <c r="P13" i="4"/>
  <c r="O13" i="4"/>
  <c r="N13" i="4"/>
  <c r="L11" i="4"/>
  <c r="P11" i="4" s="1"/>
  <c r="H11" i="4"/>
  <c r="G11" i="4"/>
  <c r="F11" i="4"/>
  <c r="J9" i="4"/>
  <c r="H9" i="4"/>
  <c r="G9" i="4"/>
  <c r="F9" i="4"/>
  <c r="D32" i="4" l="1"/>
  <c r="J34" i="4"/>
  <c r="F36" i="4"/>
  <c r="O11" i="4"/>
  <c r="K34" i="4"/>
  <c r="I34" i="4"/>
  <c r="J24" i="4"/>
  <c r="N11" i="4"/>
  <c r="O24" i="4"/>
  <c r="P24" i="4"/>
  <c r="G34" i="4"/>
  <c r="I66" i="4"/>
  <c r="G66" i="4"/>
  <c r="H66" i="4"/>
  <c r="F43" i="4"/>
  <c r="J11" i="4"/>
  <c r="H21" i="4"/>
  <c r="G21" i="4"/>
  <c r="H6" i="4"/>
  <c r="G6" i="4"/>
  <c r="J21" i="4" l="1"/>
  <c r="J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35505-EE7B-465C-809D-6E4F4513141B}" keepAlive="1" name="쿼리 - bike_100" description="통합 문서의 'bike_100' 쿼리에 대한 연결입니다." type="5" refreshedVersion="0" background="1" saveData="1">
    <dbPr connection="Provider=Microsoft.Mashup.OleDb.1;Data Source=$Workbook$;Location=bike_100;Extended Properties=&quot;&quot;" command="SELECT * FROM [bike_100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<sst xmlns="http://schemas.openxmlformats.org/spreadsheetml/2006/main" count="1447" uniqueCount="852">
  <si>
    <t>대여소번호</t>
  </si>
  <si>
    <t>자전거번호</t>
  </si>
  <si>
    <t>대여일시</t>
  </si>
  <si>
    <t>대여대여소명</t>
  </si>
  <si>
    <t>대여거치대</t>
  </si>
  <si>
    <t>반납일시</t>
  </si>
  <si>
    <t>반납대여소번호</t>
  </si>
  <si>
    <t>반납대여소명</t>
  </si>
  <si>
    <t>반납거치대</t>
  </si>
  <si>
    <t>이용시간(분)</t>
    <phoneticPr fontId="1" type="noConversion"/>
  </si>
  <si>
    <t>이용거리(m)</t>
    <phoneticPr fontId="1" type="noConversion"/>
  </si>
  <si>
    <t>이용시간(시)</t>
    <phoneticPr fontId="1" type="noConversion"/>
  </si>
  <si>
    <t>이용거리(km)</t>
    <phoneticPr fontId="1" type="noConversion"/>
  </si>
  <si>
    <t>시속</t>
    <phoneticPr fontId="1" type="noConversion"/>
  </si>
  <si>
    <t>0~1</t>
    <phoneticPr fontId="1" type="noConversion"/>
  </si>
  <si>
    <t>max</t>
    <phoneticPr fontId="1" type="noConversion"/>
  </si>
  <si>
    <t>min</t>
    <phoneticPr fontId="1" type="noConversion"/>
  </si>
  <si>
    <t>SPB-06768</t>
  </si>
  <si>
    <t>문정중교 사거리</t>
  </si>
  <si>
    <t>마천CU우방점 앞</t>
  </si>
  <si>
    <t>SPB-13710</t>
  </si>
  <si>
    <t>이마트 버스정류소 옆</t>
  </si>
  <si>
    <t>성수사거리 버스정류장 앞</t>
  </si>
  <si>
    <t>SPB-15169</t>
  </si>
  <si>
    <t>참새공원(백곡경노당)</t>
  </si>
  <si>
    <t>궁동생태공원</t>
  </si>
  <si>
    <t>SPB-06921</t>
  </si>
  <si>
    <t>풍납현대아파트쉼터</t>
  </si>
  <si>
    <t>몽촌토성역 1번출구 옆</t>
  </si>
  <si>
    <t>SPB-02353</t>
  </si>
  <si>
    <t>SK 서린빌딩 앞</t>
  </si>
  <si>
    <t>광화문역 7번출구 앞</t>
  </si>
  <si>
    <t>SPB-14432</t>
  </si>
  <si>
    <t>성북3교 위</t>
  </si>
  <si>
    <t>경복궁역 4번출구 뒤</t>
  </si>
  <si>
    <t>SPB-08021</t>
  </si>
  <si>
    <t>숙대입구역 8번</t>
  </si>
  <si>
    <t>효창공원앞역 3번출구 뒤</t>
  </si>
  <si>
    <t>SPB-16878</t>
  </si>
  <si>
    <t>서남환경공원 버스정류장</t>
  </si>
  <si>
    <t>SPB-06377</t>
  </si>
  <si>
    <t>서울신성초등학교</t>
  </si>
  <si>
    <t>봉림교 교통섬</t>
  </si>
  <si>
    <t>SPB-16246</t>
  </si>
  <si>
    <t>홈플러스 앞</t>
  </si>
  <si>
    <t>일진아이윌아파트 옆</t>
  </si>
  <si>
    <t>SPB-10126</t>
  </si>
  <si>
    <t>평생학습관 앞</t>
  </si>
  <si>
    <t>역촌역 1번 출구</t>
  </si>
  <si>
    <t>SPB-10341</t>
  </si>
  <si>
    <t>가락미륭아파트 앞</t>
  </si>
  <si>
    <t>문정 법조단지9</t>
  </si>
  <si>
    <t>SPB-12248</t>
  </si>
  <si>
    <t>뚝섬 유원지역</t>
  </si>
  <si>
    <t>SPB-16289</t>
  </si>
  <si>
    <t>뚝섬유원지역 1번출구 앞</t>
  </si>
  <si>
    <t>SPB-06242</t>
  </si>
  <si>
    <t>외국어대 정문 앞</t>
  </si>
  <si>
    <t>SPB-07139</t>
  </si>
  <si>
    <t>DMC산학협력연구센터 앞</t>
  </si>
  <si>
    <t>DMC역 9번출구 앞</t>
  </si>
  <si>
    <t>SPB-16645</t>
  </si>
  <si>
    <t>홍은사거리</t>
  </si>
  <si>
    <t>홍연2교옆</t>
  </si>
  <si>
    <t>SPB-09198</t>
  </si>
  <si>
    <t>월드컵공원</t>
  </si>
  <si>
    <t>SPB-04459</t>
  </si>
  <si>
    <t>혜화역 3번출구 뒤</t>
  </si>
  <si>
    <t>성대입구 사거리</t>
  </si>
  <si>
    <t>SPB-13030</t>
  </si>
  <si>
    <t>당곡사거리</t>
  </si>
  <si>
    <t>서울대입구역 5번출구</t>
  </si>
  <si>
    <t>SPB-03475</t>
  </si>
  <si>
    <t>이앤씨드림타워 앞</t>
  </si>
  <si>
    <t>SPB-05456</t>
  </si>
  <si>
    <t>시립동부병원 앞 사거리</t>
  </si>
  <si>
    <t>돈암성당 옆</t>
  </si>
  <si>
    <t>SPB-18485</t>
  </si>
  <si>
    <t>노원역1번출구</t>
  </si>
  <si>
    <t>중계종합사회복지관 교차로</t>
  </si>
  <si>
    <t>SPB-17612</t>
  </si>
  <si>
    <t>광산사거리</t>
  </si>
  <si>
    <t>번3동 주민센터 교차로</t>
  </si>
  <si>
    <t>SPB-14565</t>
  </si>
  <si>
    <t>동양미래대학교 정문 옆</t>
  </si>
  <si>
    <t>신도림동주민센터 앞</t>
  </si>
  <si>
    <t>SPB-14217</t>
  </si>
  <si>
    <t>화랑대역 2번출구 앞</t>
  </si>
  <si>
    <t>신내어울공원 앞</t>
  </si>
  <si>
    <t>SPB-17754</t>
  </si>
  <si>
    <t>영도초등학교</t>
  </si>
  <si>
    <t>SPB-02100</t>
  </si>
  <si>
    <t>석계역 5번출구 건너편</t>
  </si>
  <si>
    <t>SPB-13167</t>
  </si>
  <si>
    <t>성산2교 사거리</t>
  </si>
  <si>
    <t>SPB-04190</t>
  </si>
  <si>
    <t>천호역4번출구(현대백화점)</t>
  </si>
  <si>
    <t>광양중학교 앞</t>
  </si>
  <si>
    <t>SPB-16138</t>
  </si>
  <si>
    <t>독산고등학교</t>
  </si>
  <si>
    <t>구로디지털단지역 앞</t>
  </si>
  <si>
    <t>SPB-12918</t>
  </si>
  <si>
    <t>북한산 우이역</t>
  </si>
  <si>
    <t>SPB-09705</t>
  </si>
  <si>
    <t>월드컵경기장역 3번출구 옆</t>
  </si>
  <si>
    <t>SPB-04772</t>
  </si>
  <si>
    <t>이디야 커피 수유역점 앞</t>
  </si>
  <si>
    <t>SPB-11650</t>
  </si>
  <si>
    <t>서울보증보험본사 앞</t>
  </si>
  <si>
    <t>SPB-04743</t>
  </si>
  <si>
    <t>영등포구청역 1번출구</t>
  </si>
  <si>
    <t>삼성생명 당산사옥 앞</t>
  </si>
  <si>
    <t>SPB-02986</t>
  </si>
  <si>
    <t>주식회사 오뚜기 정문 앞</t>
  </si>
  <si>
    <t>SPB-10373</t>
  </si>
  <si>
    <t>극동방송국 앞</t>
  </si>
  <si>
    <t>신촌역(2호선) 7번출구 앞</t>
  </si>
  <si>
    <t>SPB-17307</t>
  </si>
  <si>
    <t>수서역 5번출구 뒤</t>
  </si>
  <si>
    <t>송파도서관</t>
  </si>
  <si>
    <t>SPB-02126</t>
  </si>
  <si>
    <t>밀리아나2빌딩 앞</t>
  </si>
  <si>
    <t>문정 법조단지7</t>
  </si>
  <si>
    <t>SPB-16194</t>
  </si>
  <si>
    <t>신도림테크노근린공원</t>
  </si>
  <si>
    <t>용문사 버스정류장</t>
  </si>
  <si>
    <t>SPB-15353</t>
  </si>
  <si>
    <t>불광역 8번출구</t>
  </si>
  <si>
    <t>이마트 은평점</t>
  </si>
  <si>
    <t>SPB-06864</t>
  </si>
  <si>
    <t>은천초등학교 육교</t>
  </si>
  <si>
    <t>SPB-05687</t>
  </si>
  <si>
    <t>동대입구역 6번출구 뒤</t>
  </si>
  <si>
    <t>신당역 12번 출구 뒤</t>
  </si>
  <si>
    <t>SPB-16266</t>
  </si>
  <si>
    <t>신자초교입구교차로</t>
  </si>
  <si>
    <t>구의삼성쉐르빌 앞</t>
  </si>
  <si>
    <t>SPB-11522</t>
  </si>
  <si>
    <t>둔촌역 3번 출입구</t>
  </si>
  <si>
    <t>다성이즈빌아파트(호원대 대각선 맞은편)</t>
  </si>
  <si>
    <t>SPB-14789</t>
  </si>
  <si>
    <t>중랑캠핑숲</t>
  </si>
  <si>
    <t>SPB-14722</t>
  </si>
  <si>
    <t>노들역 1번출구</t>
  </si>
  <si>
    <t>노량진동 맥도널드앞</t>
  </si>
  <si>
    <t>SPB-09163</t>
  </si>
  <si>
    <t>반포본동 주민센터 앞</t>
  </si>
  <si>
    <t>석촌역 2번출구</t>
  </si>
  <si>
    <t>SPB-05893</t>
  </si>
  <si>
    <t>뒷벌공원 옆</t>
  </si>
  <si>
    <t>방배경찰서 민원봉사실 앞</t>
  </si>
  <si>
    <t>SPB-12586</t>
  </si>
  <si>
    <t>광운초등학교 앞</t>
  </si>
  <si>
    <t>번동 두산위브 101동 옆</t>
  </si>
  <si>
    <t>SPB-15540</t>
  </si>
  <si>
    <t>진미파라곤 앞</t>
  </si>
  <si>
    <t>SPB-16980</t>
  </si>
  <si>
    <t>연희삼거리</t>
  </si>
  <si>
    <t>홍대입구역 2번출구 앞</t>
  </si>
  <si>
    <t>SPB-06204</t>
  </si>
  <si>
    <t>안암로터리 버스정류장 앞</t>
  </si>
  <si>
    <t>신설동역 10번출구 앞</t>
  </si>
  <si>
    <t>SPB-11772</t>
  </si>
  <si>
    <t>양지근린공원앞</t>
  </si>
  <si>
    <t>삼육대 입구</t>
  </si>
  <si>
    <t>SPB-14962</t>
  </si>
  <si>
    <t>탑골공원 앞</t>
  </si>
  <si>
    <t>광화문역 2번출구 앞</t>
  </si>
  <si>
    <t>SPB-13488</t>
  </si>
  <si>
    <t>청솔우성아파트 앞</t>
  </si>
  <si>
    <t>SPB-12859</t>
  </si>
  <si>
    <t>선린인터넷 고등학교</t>
  </si>
  <si>
    <t>북아현동 가구거리</t>
  </si>
  <si>
    <t>SPB-00444</t>
  </si>
  <si>
    <t>합정역 7번출구 앞</t>
  </si>
  <si>
    <t>SPB-11979</t>
  </si>
  <si>
    <t>초원아파트 앞</t>
  </si>
  <si>
    <t>진주아파트상가 앞</t>
  </si>
  <si>
    <t>SPB-14623</t>
  </si>
  <si>
    <t>장승배기역 5번출구</t>
  </si>
  <si>
    <t>SPB-16290</t>
  </si>
  <si>
    <t>노원 구민회관</t>
  </si>
  <si>
    <t>수락산역 4번출구</t>
  </si>
  <si>
    <t>SPB-09456</t>
  </si>
  <si>
    <t>한양대병원사거리</t>
  </si>
  <si>
    <t>화양사거리</t>
  </si>
  <si>
    <t>SPB-10241</t>
  </si>
  <si>
    <t>도림4거리</t>
  </si>
  <si>
    <t>나들목공원</t>
  </si>
  <si>
    <t>SPB-16544</t>
  </si>
  <si>
    <t>마곡엠밸리10단지 앞</t>
  </si>
  <si>
    <t>마곡엠밸리4단지 정문</t>
  </si>
  <si>
    <t>SPB-16284</t>
  </si>
  <si>
    <t>동묘앞역 1번출구 뒤</t>
  </si>
  <si>
    <t>SPB-12390</t>
  </si>
  <si>
    <t>상월곡역 4번출구</t>
  </si>
  <si>
    <t>석관동주민센터 앞</t>
  </si>
  <si>
    <t>SPB-15601</t>
  </si>
  <si>
    <t>신설동역8번출구</t>
  </si>
  <si>
    <t>SPB-15141</t>
  </si>
  <si>
    <t>공덕역 8번출구</t>
  </si>
  <si>
    <t>애오개역 4번출구 앞</t>
  </si>
  <si>
    <t>SPB-06063</t>
  </si>
  <si>
    <t>성수역3번출구</t>
  </si>
  <si>
    <t>성수역 2번출구 앞</t>
  </si>
  <si>
    <t>SPB-10412</t>
  </si>
  <si>
    <t>서대문구청</t>
  </si>
  <si>
    <t>SPB-09468</t>
  </si>
  <si>
    <t>SPB-07907</t>
  </si>
  <si>
    <t>서초신동아1차아파트 옆</t>
  </si>
  <si>
    <t>삼성타운(삼성생명) A동 맞은편</t>
  </si>
  <si>
    <t>SPB-18307</t>
  </si>
  <si>
    <t>어린이대공원역 3번출구 앞</t>
  </si>
  <si>
    <t>군자교교차로</t>
  </si>
  <si>
    <t>SPB-17880</t>
  </si>
  <si>
    <t>둔촌 주공 GS 맞은편</t>
  </si>
  <si>
    <t>송파구청 교차로</t>
  </si>
  <si>
    <t>SPB-13356</t>
  </si>
  <si>
    <t>디지털단지오거리</t>
  </si>
  <si>
    <t>코오롱테크노밸리</t>
  </si>
  <si>
    <t>SPB-02491</t>
  </si>
  <si>
    <t>상암한화오벨리스크 1차 앞</t>
  </si>
  <si>
    <t>LG CNS앞</t>
  </si>
  <si>
    <t>SPB-12051</t>
  </si>
  <si>
    <t>서울가정법원</t>
  </si>
  <si>
    <t>두상빌딩 앞</t>
  </si>
  <si>
    <t>SPB-18394</t>
  </si>
  <si>
    <t>건국대학교 학생회관</t>
  </si>
  <si>
    <t>건국대학교 (입학정보관)</t>
  </si>
  <si>
    <t>SPB-09289</t>
  </si>
  <si>
    <t>문정 법조단지4</t>
  </si>
  <si>
    <t>SPB-11321</t>
  </si>
  <si>
    <t>마포소방서 앞</t>
  </si>
  <si>
    <t>제일빌딩 앞</t>
  </si>
  <si>
    <t>SPB-17522</t>
  </si>
  <si>
    <t>세곡사거리 대왕파출소 앞</t>
  </si>
  <si>
    <t>리엔파크 2단지 앞</t>
  </si>
  <si>
    <t>SPB-11611</t>
  </si>
  <si>
    <t>용신동주민센터</t>
  </si>
  <si>
    <t>청량리 기업은행 앞</t>
  </si>
  <si>
    <t>SPB-02998</t>
  </si>
  <si>
    <t>문정 법조단지8</t>
  </si>
  <si>
    <t>SPB-17213</t>
  </si>
  <si>
    <t>독산역 1번출구 앞 자전거보관소</t>
  </si>
  <si>
    <t>SPB-07577</t>
  </si>
  <si>
    <t>앙카라공원 앞</t>
  </si>
  <si>
    <t>SPB-12779</t>
  </si>
  <si>
    <t>마포구청역</t>
  </si>
  <si>
    <t>망원1동주민센터</t>
  </si>
  <si>
    <t>SPB-16630</t>
  </si>
  <si>
    <t>신도림역 1번 출구 앞</t>
  </si>
  <si>
    <t>SPB-00556</t>
  </si>
  <si>
    <t>왕십리교회옆</t>
  </si>
  <si>
    <t>SPB-14781</t>
  </si>
  <si>
    <t>돈암초교 입구</t>
  </si>
  <si>
    <t>SPB-11303</t>
  </si>
  <si>
    <t>망원역 1번출구 앞</t>
  </si>
  <si>
    <t>SPB-12250</t>
  </si>
  <si>
    <t>왕십리역 4번 출구 건너편</t>
  </si>
  <si>
    <t>먹골역 1번출구 뒤</t>
  </si>
  <si>
    <t>SPB-14175</t>
  </si>
  <si>
    <t>삼각산동 주민센터</t>
  </si>
  <si>
    <t>미아사거리 1번 출구</t>
  </si>
  <si>
    <t>SPB-05462</t>
  </si>
  <si>
    <t>양재전화국 사거리</t>
  </si>
  <si>
    <t>대치동 삼성로</t>
  </si>
  <si>
    <t>SPB-14306</t>
  </si>
  <si>
    <t>암사역 3번출구(국민은행앞)</t>
  </si>
  <si>
    <t>SPB-09150</t>
  </si>
  <si>
    <t>서강대 정문 건너편</t>
  </si>
  <si>
    <t>광흥창역 2번출구 앞</t>
  </si>
  <si>
    <t>SPB-10042</t>
  </si>
  <si>
    <t>시범아파트버스정류장 옆</t>
  </si>
  <si>
    <t>삼성화재 사옥 옆</t>
  </si>
  <si>
    <t>SPB-11168</t>
  </si>
  <si>
    <t>답십리초등학교 앞(현대시장 옆)</t>
  </si>
  <si>
    <t>신답역 사거리</t>
  </si>
  <si>
    <t>SPB-06894</t>
  </si>
  <si>
    <t>e 편한세상 보문아파트 내</t>
  </si>
  <si>
    <t>SPB-06299</t>
  </si>
  <si>
    <t>샛강생태공원방문자센터 앞</t>
  </si>
  <si>
    <t>신길선원가와인아파트 앞</t>
  </si>
  <si>
    <t>SPB-14890</t>
  </si>
  <si>
    <t>한양대후문역 부근</t>
  </si>
  <si>
    <t>군자역 7번출구 베스트샵 앞</t>
  </si>
  <si>
    <t>청구역 2번출구 앞</t>
  </si>
  <si>
    <t>자양중앙나들목</t>
  </si>
  <si>
    <t>신반포역 2번출구 앞</t>
  </si>
  <si>
    <t>SPB-15657</t>
  </si>
  <si>
    <t>삼호물산버스정류장(23370) 옆</t>
  </si>
  <si>
    <t>SPB-14075</t>
  </si>
  <si>
    <t>SPB-15449</t>
  </si>
  <si>
    <t>명지대학교 도서관</t>
  </si>
  <si>
    <t>선유도역 3번출구 앞</t>
  </si>
  <si>
    <t>도림천 신화교</t>
  </si>
  <si>
    <t>서대문역 8번출구 앞</t>
  </si>
  <si>
    <t>무지개아파트 앞</t>
  </si>
  <si>
    <t>SPB-14937</t>
  </si>
  <si>
    <t>방이초등학교</t>
  </si>
  <si>
    <t>잠실나루역 (2번 출구 쪽)</t>
  </si>
  <si>
    <t>국회의사당역 3번출구 옆</t>
  </si>
  <si>
    <t>서울시 도로환경관리센터</t>
  </si>
  <si>
    <t>신림역 5번출구</t>
  </si>
  <si>
    <t>이촌1동 주민센터 뒤</t>
  </si>
  <si>
    <t>청계8가 사거리</t>
  </si>
  <si>
    <t>문래역 4번출구 앞</t>
  </si>
  <si>
    <t>서울숲역 2번출구 앞</t>
  </si>
  <si>
    <t>광진청소년수련관</t>
  </si>
  <si>
    <t>KT혜화지사 앞</t>
  </si>
  <si>
    <t>교대역 5번출구뒤</t>
  </si>
  <si>
    <t>SPB-09533</t>
  </si>
  <si>
    <t>목동2단지 상가</t>
  </si>
  <si>
    <t>영등포청과시장 사거리</t>
  </si>
  <si>
    <t>이수고가차도 남단</t>
  </si>
  <si>
    <t>종로3가역 2번출구 뒤</t>
  </si>
  <si>
    <t>롯데캐슬 앞</t>
  </si>
  <si>
    <t>SPB-05875</t>
  </si>
  <si>
    <t>SPB-05525</t>
  </si>
  <si>
    <t>대치역 사거리</t>
  </si>
  <si>
    <t>SPB-09774</t>
  </si>
  <si>
    <t>SPB-11290</t>
  </si>
  <si>
    <t>SPB-10421</t>
  </si>
  <si>
    <t>SPB-07022</t>
  </si>
  <si>
    <t>국회의사당역 5번출구 옆</t>
  </si>
  <si>
    <t>SPB-06852</t>
  </si>
  <si>
    <t>구의문주차장 앞</t>
  </si>
  <si>
    <t>SPB-09997</t>
  </si>
  <si>
    <t>SPB-11966</t>
  </si>
  <si>
    <t>미성아파트 A동 앞</t>
  </si>
  <si>
    <t>SPB-07837</t>
  </si>
  <si>
    <t>SPB-14782</t>
  </si>
  <si>
    <t>SPB-13289</t>
  </si>
  <si>
    <t>SPB-03494</t>
  </si>
  <si>
    <t>SPB-13473</t>
  </si>
  <si>
    <t>SPB-08342</t>
  </si>
  <si>
    <t>SPB-05597</t>
  </si>
  <si>
    <t>SPB-09298</t>
  </si>
  <si>
    <t>SPB-10067</t>
  </si>
  <si>
    <t>SPB-00670</t>
  </si>
  <si>
    <t>대림역 1번 출입구 밑</t>
  </si>
  <si>
    <t>서울역 광장 파출소 옆</t>
  </si>
  <si>
    <t>SPB-14122</t>
  </si>
  <si>
    <t>SPB-15636</t>
  </si>
  <si>
    <t>SPB-09217</t>
  </si>
  <si>
    <t>SPB-11055</t>
  </si>
  <si>
    <t>SPB-11213</t>
  </si>
  <si>
    <t>SPB-16783</t>
  </si>
  <si>
    <t>SPB-14859</t>
  </si>
  <si>
    <t>SPB-16208</t>
  </si>
  <si>
    <t>구 서부경찰서 건너편</t>
  </si>
  <si>
    <t>SPB-14834</t>
  </si>
  <si>
    <t>SPB-09384</t>
  </si>
  <si>
    <t>SPB-15460</t>
  </si>
  <si>
    <t>SPB-09506</t>
  </si>
  <si>
    <t>SPB-10363</t>
  </si>
  <si>
    <t>SPB-15300</t>
  </si>
  <si>
    <t>SPB-16499</t>
  </si>
  <si>
    <t>SPB-06420</t>
  </si>
  <si>
    <t>SPB-15806</t>
  </si>
  <si>
    <t>SPB-10995</t>
  </si>
  <si>
    <t>SPB-04170</t>
  </si>
  <si>
    <t>SPB-18206</t>
  </si>
  <si>
    <t>SPB-08440</t>
  </si>
  <si>
    <t>SPB-14718</t>
  </si>
  <si>
    <t>SPB-14098</t>
  </si>
  <si>
    <t>SPB-09567</t>
  </si>
  <si>
    <t>SPB-04356</t>
  </si>
  <si>
    <t>SPB-05241</t>
  </si>
  <si>
    <t>SPB-03355</t>
  </si>
  <si>
    <t>SPB-12002</t>
  </si>
  <si>
    <t>SPB-13444</t>
  </si>
  <si>
    <t>SPB-03551</t>
  </si>
  <si>
    <t>SPB-10943</t>
  </si>
  <si>
    <t>이용시간</t>
  </si>
  <si>
    <t>이용거리</t>
  </si>
  <si>
    <t>역포함</t>
    <phoneticPr fontId="1" type="noConversion"/>
  </si>
  <si>
    <t>역근처</t>
    <phoneticPr fontId="1" type="noConversion"/>
  </si>
  <si>
    <t>정류장포함</t>
    <phoneticPr fontId="1" type="noConversion"/>
  </si>
  <si>
    <t>정류장근처</t>
    <phoneticPr fontId="1" type="noConversion"/>
  </si>
  <si>
    <t>대중교통근방</t>
    <phoneticPr fontId="1" type="noConversion"/>
  </si>
  <si>
    <t>대여대여소번호</t>
  </si>
  <si>
    <t>이용시간(분)</t>
  </si>
  <si>
    <t>이용거리(M)</t>
  </si>
  <si>
    <t>출구</t>
    <phoneticPr fontId="1" type="noConversion"/>
  </si>
  <si>
    <t>역+출구</t>
    <phoneticPr fontId="1" type="noConversion"/>
  </si>
  <si>
    <t>SPB-15882</t>
  </si>
  <si>
    <t xml:space="preserve"> 영등포청과시장 사거리</t>
  </si>
  <si>
    <t xml:space="preserve"> 삼성생명 당산사옥 앞</t>
  </si>
  <si>
    <t>SPB-06226</t>
  </si>
  <si>
    <t xml:space="preserve"> 구로역 광장</t>
  </si>
  <si>
    <t xml:space="preserve"> 신한은행 시흥대로금융센터지점</t>
  </si>
  <si>
    <t>SPB-03366</t>
  </si>
  <si>
    <t xml:space="preserve"> 상봉역 1번출구</t>
  </si>
  <si>
    <t xml:space="preserve"> 중화역 2번출구</t>
  </si>
  <si>
    <t>SPB-12878</t>
  </si>
  <si>
    <t xml:space="preserve"> 사당역 7번출구쪽</t>
  </si>
  <si>
    <t xml:space="preserve"> 이수역 11번출구쪽</t>
  </si>
  <si>
    <t xml:space="preserve"> 연대 대운동장 옆</t>
  </si>
  <si>
    <t xml:space="preserve"> 서대문소방서</t>
  </si>
  <si>
    <t>SPB-12073</t>
  </si>
  <si>
    <t xml:space="preserve"> 오금역 7번 출구 인근</t>
  </si>
  <si>
    <t xml:space="preserve"> 다성이즈빌아파트(호원대 대각선 맞은편)</t>
  </si>
  <si>
    <t xml:space="preserve"> 상왕십리역 1번출구</t>
  </si>
  <si>
    <t xml:space="preserve"> 신설동역8번출구</t>
  </si>
  <si>
    <t>SPB-03871</t>
  </si>
  <si>
    <t xml:space="preserve"> 외국어대 정문 앞</t>
  </si>
  <si>
    <t xml:space="preserve"> 용두동 사거리</t>
  </si>
  <si>
    <t>SPB-09233</t>
  </si>
  <si>
    <t xml:space="preserve"> 삼성중앙역4번출구(문화센터더 리빌)</t>
  </si>
  <si>
    <t xml:space="preserve"> 삼성역 8번출구</t>
  </si>
  <si>
    <t>SPB-04758</t>
  </si>
  <si>
    <t xml:space="preserve"> 장한평역 8번 출구 앞</t>
  </si>
  <si>
    <t xml:space="preserve"> 장안동 사거리</t>
  </si>
  <si>
    <t>SPB-04225</t>
  </si>
  <si>
    <t xml:space="preserve"> 국민일보 앞</t>
  </si>
  <si>
    <t xml:space="preserve"> 노량진근린공원 대방공원</t>
  </si>
  <si>
    <t xml:space="preserve"> 상암월드컵파크 1단지 교차로</t>
  </si>
  <si>
    <t xml:space="preserve"> 증산역 4번출구</t>
  </si>
  <si>
    <t xml:space="preserve"> 서울역 서부교차로2</t>
  </si>
  <si>
    <t xml:space="preserve"> 독립문 어린이 공원</t>
  </si>
  <si>
    <t xml:space="preserve"> 육군사관학교  앞</t>
  </si>
  <si>
    <t>SPB-06627</t>
  </si>
  <si>
    <t xml:space="preserve"> 청파동입구 교차로</t>
  </si>
  <si>
    <t xml:space="preserve"> 신용산역 6번출구 앞</t>
  </si>
  <si>
    <t>SPB-03272</t>
  </si>
  <si>
    <t xml:space="preserve"> 이디야 커피 수유역점 앞</t>
  </si>
  <si>
    <t xml:space="preserve"> 쌍문역4번출구 주변</t>
  </si>
  <si>
    <t>len</t>
    <phoneticPr fontId="1" type="noConversion"/>
  </si>
  <si>
    <t>SPB-08389</t>
  </si>
  <si>
    <t xml:space="preserve"> 응봉역 1번출구</t>
  </si>
  <si>
    <t>trim</t>
    <phoneticPr fontId="1" type="noConversion"/>
  </si>
  <si>
    <t>SPB-12773</t>
  </si>
  <si>
    <t xml:space="preserve"> 아차산역4번출구</t>
  </si>
  <si>
    <t xml:space="preserve"> 신한은행 서교동금융센터점 앞</t>
  </si>
  <si>
    <t xml:space="preserve"> 정명학원</t>
  </si>
  <si>
    <t>SPB-07672</t>
  </si>
  <si>
    <t xml:space="preserve"> 빅마켓 금천점 앞</t>
  </si>
  <si>
    <t xml:space="preserve"> 홈플러스 금천점 앞</t>
  </si>
  <si>
    <t xml:space="preserve"> 길음역 3번출구 뒤</t>
  </si>
  <si>
    <t xml:space="preserve"> 미아역 1번 출구 뒤</t>
  </si>
  <si>
    <t>SPB-12237</t>
  </si>
  <si>
    <t xml:space="preserve"> 불광역 8번출구</t>
  </si>
  <si>
    <t xml:space="preserve"> 응암1동사무소</t>
  </si>
  <si>
    <t>SPB-04210</t>
  </si>
  <si>
    <t xml:space="preserve"> 연신내역 5번출구150M 아래</t>
  </si>
  <si>
    <t>SPB-06331</t>
  </si>
  <si>
    <t xml:space="preserve"> 월곡역 입구 육교 밑</t>
  </si>
  <si>
    <t xml:space="preserve"> 제기2교</t>
  </si>
  <si>
    <t xml:space="preserve"> 과기대 입구(우)</t>
  </si>
  <si>
    <t xml:space="preserve"> 맥도날드 상계점 앞</t>
  </si>
  <si>
    <t xml:space="preserve"> 삼성광나루아파트 버스정류장</t>
  </si>
  <si>
    <t xml:space="preserve"> 풍납현대아파트쉼터</t>
  </si>
  <si>
    <t>SPB-02300</t>
  </si>
  <si>
    <t xml:space="preserve"> 서울남부초등학교 옆</t>
  </si>
  <si>
    <t>SPB-04522</t>
  </si>
  <si>
    <t xml:space="preserve"> 중랑구청 사거리</t>
  </si>
  <si>
    <t xml:space="preserve"> 신이문역 2번출구</t>
  </si>
  <si>
    <t>SPB-01917</t>
  </si>
  <si>
    <t xml:space="preserve"> 창동역공영주차장앞</t>
  </si>
  <si>
    <t xml:space="preserve"> 노원구청 </t>
  </si>
  <si>
    <t>SPB-15843</t>
  </si>
  <si>
    <t>SPB-07448</t>
  </si>
  <si>
    <t xml:space="preserve"> 신세계백화점 본점 앞</t>
  </si>
  <si>
    <t xml:space="preserve"> 신촌역(2호선) 6번출구 옆</t>
  </si>
  <si>
    <t xml:space="preserve"> 태릉입구역 8번출구</t>
  </si>
  <si>
    <t xml:space="preserve"> 신설동역 11번출구 뒤</t>
  </si>
  <si>
    <t>1213</t>
    <phoneticPr fontId="1" type="noConversion"/>
  </si>
  <si>
    <t>SPB-00883</t>
  </si>
  <si>
    <t xml:space="preserve"> 어린이대공원역 3번출구 앞</t>
  </si>
  <si>
    <t xml:space="preserve"> 원일교회</t>
  </si>
  <si>
    <t xml:space="preserve"> 사직동주민센터</t>
  </si>
  <si>
    <t xml:space="preserve"> 종각역 1번출구 앞</t>
  </si>
  <si>
    <t xml:space="preserve"> KT 노원점 건물 앞</t>
  </si>
  <si>
    <t xml:space="preserve"> 신도림2차e편한세상아파트 203동 앞</t>
  </si>
  <si>
    <t xml:space="preserve"> 영등포역지하쇼핑센타 5번출구</t>
  </si>
  <si>
    <t>SPB-15168</t>
  </si>
  <si>
    <t xml:space="preserve"> 합정역 5번출구 앞</t>
  </si>
  <si>
    <t xml:space="preserve"> 마포구민체육센터 앞</t>
  </si>
  <si>
    <t>SPB-15645</t>
  </si>
  <si>
    <t xml:space="preserve"> 서대문구청</t>
  </si>
  <si>
    <t>SPB-08434</t>
  </si>
  <si>
    <t xml:space="preserve"> 봉림교 교통섬</t>
  </si>
  <si>
    <t xml:space="preserve"> 관악구청교차로</t>
  </si>
  <si>
    <t>SPB-02460</t>
  </si>
  <si>
    <t xml:space="preserve"> 사루비아 빌딩 앞</t>
  </si>
  <si>
    <t xml:space="preserve"> 극동방송국 앞</t>
  </si>
  <si>
    <t>SPB-01637</t>
  </si>
  <si>
    <t xml:space="preserve"> 답십리역 1번출구</t>
  </si>
  <si>
    <t xml:space="preserve"> 동대문구 보건소</t>
  </si>
  <si>
    <t xml:space="preserve"> 보라매역4번출구</t>
  </si>
  <si>
    <t xml:space="preserve"> 서울지방병무청 버스정류장</t>
  </si>
  <si>
    <t>SPB-11070</t>
  </si>
  <si>
    <t xml:space="preserve"> 종암사거리 분수대</t>
  </si>
  <si>
    <t xml:space="preserve"> 하계2동 공항버스정류장 옆</t>
  </si>
  <si>
    <t xml:space="preserve"> NH농협 신촌지점 앞</t>
  </si>
  <si>
    <t xml:space="preserve"> 홍대입구역 8번출구 앞</t>
  </si>
  <si>
    <t>SPB-05278</t>
  </si>
  <si>
    <t>SPB-12232</t>
  </si>
  <si>
    <t xml:space="preserve"> 광진구의회 앞</t>
  </si>
  <si>
    <t xml:space="preserve"> 영어마을 관악캠프</t>
  </si>
  <si>
    <t xml:space="preserve"> 낙성대역 3번출구 뒤</t>
  </si>
  <si>
    <t>SPB-10762</t>
  </si>
  <si>
    <t xml:space="preserve"> 서빙고동 주민센터 앞</t>
  </si>
  <si>
    <t xml:space="preserve"> 동양미래대학교 정문 옆</t>
  </si>
  <si>
    <t xml:space="preserve"> 길동 사거리(초소앞)</t>
  </si>
  <si>
    <t>SPB-11454</t>
  </si>
  <si>
    <t xml:space="preserve"> 더샵스타시티 C동 앞</t>
  </si>
  <si>
    <t>SPB-08980</t>
  </si>
  <si>
    <t xml:space="preserve"> 공릉1단지아파트</t>
  </si>
  <si>
    <t>SPB-13073</t>
  </si>
  <si>
    <t xml:space="preserve"> 롯데캐슬 102동 코너(월계주유소건너)</t>
  </si>
  <si>
    <t>SPB-09854</t>
  </si>
  <si>
    <t xml:space="preserve"> 난곡 사거리</t>
  </si>
  <si>
    <t xml:space="preserve"> 농협 관악문성지점</t>
  </si>
  <si>
    <t>SPB-02222</t>
  </si>
  <si>
    <t xml:space="preserve"> 휘경2동 주민센터</t>
  </si>
  <si>
    <t>SPB-06588</t>
  </si>
  <si>
    <t xml:space="preserve"> 신도림역 1번 출구 앞</t>
  </si>
  <si>
    <t xml:space="preserve"> 오목교역 7번출구 앞</t>
  </si>
  <si>
    <t>SPB-09451</t>
  </si>
  <si>
    <t xml:space="preserve"> 마포역 4번출구 뒤</t>
  </si>
  <si>
    <t xml:space="preserve"> 여의나루역 1번출구 앞</t>
  </si>
  <si>
    <t>SPB-08140</t>
  </si>
  <si>
    <t xml:space="preserve"> DMC역 9번출구 앞</t>
  </si>
  <si>
    <t xml:space="preserve"> 합정역 7번출구 앞</t>
  </si>
  <si>
    <t>SPB-15173</t>
  </si>
  <si>
    <t xml:space="preserve"> 신촌역(2호선) 7번출구 앞</t>
  </si>
  <si>
    <t xml:space="preserve"> 서강대 후문 옆</t>
  </si>
  <si>
    <t>SPB-08777</t>
  </si>
  <si>
    <t xml:space="preserve"> 서울역9번출구</t>
  </si>
  <si>
    <t xml:space="preserve"> 목동3단지 상가</t>
  </si>
  <si>
    <t xml:space="preserve"> 계남공원 입구 주출입구 좌측</t>
  </si>
  <si>
    <t>SPB-09585</t>
  </si>
  <si>
    <t xml:space="preserve"> 시립동부병원 앞 사거리</t>
  </si>
  <si>
    <t xml:space="preserve"> 뚝섬유원지역 1번출구 앞</t>
  </si>
  <si>
    <t>SPB-12457</t>
  </si>
  <si>
    <t xml:space="preserve"> 서강대 정문 건너편</t>
  </si>
  <si>
    <t xml:space="preserve"> 신림역 5번출구</t>
  </si>
  <si>
    <t>SPB-14087</t>
  </si>
  <si>
    <t xml:space="preserve"> 서부식자재마트 건너편</t>
  </si>
  <si>
    <t xml:space="preserve"> 서울출입국관리사무소 앞</t>
  </si>
  <si>
    <t xml:space="preserve"> 문래동자이아파트 앞</t>
  </si>
  <si>
    <t>SPB-06565</t>
  </si>
  <si>
    <t xml:space="preserve"> 공덕역 8번출구</t>
  </si>
  <si>
    <t>SPB-09971</t>
  </si>
  <si>
    <t xml:space="preserve"> 고속터미널역 8-1번, 8-2번 출구 사이</t>
  </si>
  <si>
    <t xml:space="preserve"> 삼성타운(삼성생명) A동 맞은편</t>
  </si>
  <si>
    <t xml:space="preserve"> 가양레포츠센터앞</t>
  </si>
  <si>
    <t>SPB-10577</t>
  </si>
  <si>
    <t xml:space="preserve"> 강남세브란스교차로  래미안그레이튼 104동 앞</t>
  </si>
  <si>
    <t xml:space="preserve"> KT선릉타워</t>
  </si>
  <si>
    <t>SPB-08871</t>
  </si>
  <si>
    <t>SPB-03728</t>
  </si>
  <si>
    <t xml:space="preserve"> 을지로4가역 1번출구</t>
  </si>
  <si>
    <t xml:space="preserve"> 종로4가 사거리</t>
  </si>
  <si>
    <t>SPB-09287</t>
  </si>
  <si>
    <t xml:space="preserve"> 자양나들목</t>
  </si>
  <si>
    <t xml:space="preserve"> 세종사이버대학교</t>
  </si>
  <si>
    <t>SPB-00932</t>
  </si>
  <si>
    <t xml:space="preserve"> 당산역 10번출구 앞</t>
  </si>
  <si>
    <t xml:space="preserve"> 탑골공원 앞</t>
  </si>
  <si>
    <t xml:space="preserve"> 동대문역사문화공원역 9번출구 앞</t>
  </si>
  <si>
    <t xml:space="preserve"> 서울신성초등학교</t>
  </si>
  <si>
    <t xml:space="preserve"> 삼성화재 사옥 옆</t>
  </si>
  <si>
    <t xml:space="preserve"> 뚝섬역 5번 출구 정류소 옆</t>
  </si>
  <si>
    <t xml:space="preserve"> 신양초교앞 교차로</t>
  </si>
  <si>
    <t xml:space="preserve"> 신촌역(2호선) 1번출구 옆</t>
  </si>
  <si>
    <t xml:space="preserve"> 상암한화오벨리스크 1차 앞</t>
  </si>
  <si>
    <t>SPB-05995</t>
  </si>
  <si>
    <t xml:space="preserve"> 녹사평역1번출구</t>
  </si>
  <si>
    <t xml:space="preserve"> 서초구립반포도서관 앞</t>
  </si>
  <si>
    <t xml:space="preserve"> 두산위브아파트 옆 상가건물 앞</t>
  </si>
  <si>
    <t xml:space="preserve"> 신도림테크노근린공원</t>
  </si>
  <si>
    <t>SPB-05069</t>
  </si>
  <si>
    <t xml:space="preserve"> 연신내역 4번출구</t>
  </si>
  <si>
    <t xml:space="preserve"> 서울혁신파크</t>
  </si>
  <si>
    <t>SPB-05638</t>
  </si>
  <si>
    <t>SPB-14864</t>
  </si>
  <si>
    <t xml:space="preserve"> 용두동 레미안허브리츠아파트 앞</t>
  </si>
  <si>
    <t xml:space="preserve"> 청계천 생태교실 앞</t>
  </si>
  <si>
    <t>SPB-01420</t>
  </si>
  <si>
    <t>SPB-11470</t>
  </si>
  <si>
    <t xml:space="preserve"> 올림픽공원역 1번출구 앞</t>
  </si>
  <si>
    <t xml:space="preserve"> 둔촌 주공 GS 맞은편</t>
  </si>
  <si>
    <t>SPB-15555</t>
  </si>
  <si>
    <t xml:space="preserve"> 삼호물산버스정류장(23370) 옆</t>
  </si>
  <si>
    <t>SPB-08190</t>
  </si>
  <si>
    <t xml:space="preserve"> 연희교차로 인근</t>
  </si>
  <si>
    <t xml:space="preserve"> 명지대학교 도서관</t>
  </si>
  <si>
    <t>SPB-11684</t>
  </si>
  <si>
    <t xml:space="preserve"> 교보타워 버스정류장(신논현역 3번출구 후면)</t>
  </si>
  <si>
    <t>SPB-03709</t>
  </si>
  <si>
    <t xml:space="preserve"> 명동성당 앞</t>
  </si>
  <si>
    <t xml:space="preserve"> 충무로역 1번출구</t>
  </si>
  <si>
    <t xml:space="preserve"> 가락시장역 3번 출구</t>
  </si>
  <si>
    <t xml:space="preserve"> 문정동 근린공원</t>
  </si>
  <si>
    <t xml:space="preserve"> 래미안라센트아파트 103동 앞</t>
  </si>
  <si>
    <t xml:space="preserve"> 산업은행 앞</t>
  </si>
  <si>
    <t xml:space="preserve"> 신길삼거리(우리은행)</t>
  </si>
  <si>
    <t>SPB-06273</t>
  </si>
  <si>
    <t xml:space="preserve"> 망원역 2번출구 앞</t>
  </si>
  <si>
    <t xml:space="preserve"> 망원1동주민센터</t>
  </si>
  <si>
    <t xml:space="preserve"> 공덕역 5번출구</t>
  </si>
  <si>
    <t>ABS</t>
    <phoneticPr fontId="1" type="noConversion"/>
  </si>
  <si>
    <t>RANDBETWEEN</t>
    <phoneticPr fontId="1" type="noConversion"/>
  </si>
  <si>
    <t>rand</t>
    <phoneticPr fontId="1" type="noConversion"/>
  </si>
  <si>
    <t>randbetween</t>
    <phoneticPr fontId="1" type="noConversion"/>
  </si>
  <si>
    <t>ROUND ROUNDUP ROUNDDOWN INT trunc</t>
  </si>
  <si>
    <t>round</t>
    <phoneticPr fontId="1" type="noConversion"/>
  </si>
  <si>
    <t>roundup</t>
    <phoneticPr fontId="1" type="noConversion"/>
  </si>
  <si>
    <t>rounddown</t>
    <phoneticPr fontId="1" type="noConversion"/>
  </si>
  <si>
    <t>int</t>
    <phoneticPr fontId="1" type="noConversion"/>
  </si>
  <si>
    <t>trunc</t>
    <phoneticPr fontId="1" type="noConversion"/>
  </si>
  <si>
    <t>MROUND CEILING FLOOR</t>
  </si>
  <si>
    <t>mround</t>
    <phoneticPr fontId="1" type="noConversion"/>
  </si>
  <si>
    <t>ceiling</t>
    <phoneticPr fontId="1" type="noConversion"/>
  </si>
  <si>
    <t>floor</t>
    <phoneticPr fontId="1" type="noConversion"/>
  </si>
  <si>
    <t>MOD</t>
    <phoneticPr fontId="1" type="noConversion"/>
  </si>
  <si>
    <t>mod</t>
    <phoneticPr fontId="1" type="noConversion"/>
  </si>
  <si>
    <t>%</t>
    <phoneticPr fontId="1" type="noConversion"/>
  </si>
  <si>
    <t>시간</t>
    <phoneticPr fontId="1" type="noConversion"/>
  </si>
  <si>
    <t>거리</t>
    <phoneticPr fontId="1" type="noConversion"/>
  </si>
  <si>
    <t>시간</t>
  </si>
  <si>
    <t>시속</t>
  </si>
  <si>
    <t>SUMPRODUCT</t>
    <phoneticPr fontId="1" type="noConversion"/>
  </si>
  <si>
    <t>Group</t>
    <phoneticPr fontId="1" type="noConversion"/>
  </si>
  <si>
    <t>새로운 방식</t>
    <phoneticPr fontId="1" type="noConversion"/>
  </si>
  <si>
    <t>SUBTOTAL AGGREGATE</t>
  </si>
  <si>
    <t>ctrl-shift-enter</t>
    <phoneticPr fontId="1" type="noConversion"/>
  </si>
  <si>
    <t>Function</t>
  </si>
  <si>
    <t>Include hidden</t>
  </si>
  <si>
    <t>Ignore hidden</t>
  </si>
  <si>
    <t>AVERAGE</t>
  </si>
  <si>
    <t>COUNT</t>
  </si>
  <si>
    <t>COUNTA</t>
  </si>
  <si>
    <t>MAX</t>
  </si>
  <si>
    <t>MIN</t>
  </si>
  <si>
    <t>PRODUCT</t>
  </si>
  <si>
    <t>STDEV</t>
  </si>
  <si>
    <t>STDEVP</t>
  </si>
  <si>
    <t>SUM</t>
  </si>
  <si>
    <t>VAR</t>
  </si>
  <si>
    <t>VARP</t>
  </si>
  <si>
    <t>=AGGREGATE(4,6,D81:D89)</t>
    <phoneticPr fontId="1" type="noConversion"/>
  </si>
  <si>
    <t>Ref2</t>
  </si>
  <si>
    <t>STDEV.S</t>
  </si>
  <si>
    <t>STDEV.P</t>
  </si>
  <si>
    <t>VAR.S</t>
  </si>
  <si>
    <t>VAR.P</t>
  </si>
  <si>
    <t>MEDIAN</t>
  </si>
  <si>
    <t>MODE.SNGL</t>
  </si>
  <si>
    <t>LARGE</t>
  </si>
  <si>
    <t>k</t>
  </si>
  <si>
    <t>SMALL</t>
  </si>
  <si>
    <t>PERCENTILE.INC</t>
  </si>
  <si>
    <t>QUARTILE.INC</t>
  </si>
  <si>
    <t>quart</t>
  </si>
  <si>
    <t>PERCENTILE.EXC</t>
  </si>
  <si>
    <t>QUARTILE.EXC</t>
  </si>
  <si>
    <t>POWER</t>
    <phoneticPr fontId="1" type="noConversion"/>
  </si>
  <si>
    <t>LOG LN LOG10</t>
  </si>
  <si>
    <t>MMULT</t>
    <phoneticPr fontId="1" type="noConversion"/>
  </si>
  <si>
    <t>국어</t>
    <phoneticPr fontId="1" type="noConversion"/>
  </si>
  <si>
    <t>수학</t>
    <phoneticPr fontId="1" type="noConversion"/>
  </si>
  <si>
    <t>DAY MONTH YEAR DATE</t>
  </si>
  <si>
    <t>now(), today()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</si>
  <si>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</si>
  <si>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</si>
  <si>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</si>
  <si>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date</t>
    <phoneticPr fontId="1" type="noConversion"/>
  </si>
  <si>
    <t>datevalue</t>
    <phoneticPr fontId="1" type="noConversion"/>
  </si>
  <si>
    <t>연</t>
    <phoneticPr fontId="1" type="noConversion"/>
  </si>
  <si>
    <t>월</t>
    <phoneticPr fontId="1" type="noConversion"/>
  </si>
  <si>
    <t>일</t>
    <phoneticPr fontId="1" type="noConversion"/>
  </si>
  <si>
    <t>지금</t>
    <phoneticPr fontId="1" type="noConversion"/>
  </si>
  <si>
    <t>오늘</t>
    <phoneticPr fontId="1" type="noConversion"/>
  </si>
  <si>
    <t>직접입력한 값</t>
    <phoneticPr fontId="1" type="noConversion"/>
  </si>
  <si>
    <t>2022-04-28</t>
    <phoneticPr fontId="1" type="noConversion"/>
  </si>
  <si>
    <t>HOUR MINUTE SECOND TIME</t>
  </si>
  <si>
    <t>now(), today()</t>
  </si>
  <si>
    <t>hour</t>
    <phoneticPr fontId="1" type="noConversion"/>
  </si>
  <si>
    <t>minute</t>
    <phoneticPr fontId="1" type="noConversion"/>
  </si>
  <si>
    <t>second</t>
    <phoneticPr fontId="1" type="noConversion"/>
  </si>
  <si>
    <t>time</t>
    <phoneticPr fontId="1" type="noConversion"/>
  </si>
  <si>
    <t>timevalue</t>
    <phoneticPr fontId="1" type="noConversion"/>
  </si>
  <si>
    <t>시</t>
    <phoneticPr fontId="1" type="noConversion"/>
  </si>
  <si>
    <t>분</t>
    <phoneticPr fontId="1" type="noConversion"/>
  </si>
  <si>
    <t>초</t>
    <phoneticPr fontId="1" type="noConversion"/>
  </si>
  <si>
    <t>지금</t>
  </si>
  <si>
    <t>2021-03-01</t>
    <phoneticPr fontId="1" type="noConversion"/>
  </si>
  <si>
    <t>DATEDIF YEARFRAC</t>
  </si>
  <si>
    <t>yearfrac</t>
    <phoneticPr fontId="1" type="noConversion"/>
  </si>
  <si>
    <t>datedif</t>
    <phoneticPr fontId="1" type="noConversion"/>
  </si>
  <si>
    <t>y</t>
    <phoneticPr fontId="1" type="noConversion"/>
  </si>
  <si>
    <t>m</t>
    <phoneticPr fontId="1" type="noConversion"/>
  </si>
  <si>
    <t>d</t>
    <phoneticPr fontId="1" type="noConversion"/>
  </si>
  <si>
    <t>EDATE EOMONTH</t>
  </si>
  <si>
    <t>seoul</t>
    <phoneticPr fontId="1" type="noConversion"/>
  </si>
  <si>
    <t>NY</t>
    <phoneticPr fontId="1" type="noConversion"/>
  </si>
  <si>
    <t>edate</t>
    <phoneticPr fontId="1" type="noConversion"/>
  </si>
  <si>
    <t>eomonth</t>
    <phoneticPr fontId="1" type="noConversion"/>
  </si>
  <si>
    <t>WORKDAY NETWORKDAYS</t>
    <phoneticPr fontId="1" type="noConversion"/>
  </si>
  <si>
    <t>workday</t>
    <phoneticPr fontId="1" type="noConversion"/>
  </si>
  <si>
    <t>holidays</t>
    <phoneticPr fontId="1" type="noConversion"/>
  </si>
  <si>
    <t>설</t>
    <phoneticPr fontId="1" type="noConversion"/>
  </si>
  <si>
    <t>창립기념일</t>
    <phoneticPr fontId="1" type="noConversion"/>
  </si>
  <si>
    <t>삼일절</t>
    <phoneticPr fontId="1" type="noConversion"/>
  </si>
  <si>
    <t>networkday</t>
    <phoneticPr fontId="1" type="noConversion"/>
  </si>
  <si>
    <t>WEEKDAY WEEKNUM</t>
  </si>
  <si>
    <t>weekday</t>
    <phoneticPr fontId="1" type="noConversion"/>
  </si>
  <si>
    <t>weeknum</t>
    <phoneticPr fontId="1" type="noConversion"/>
  </si>
  <si>
    <t>일요일부터</t>
    <phoneticPr fontId="1" type="noConversion"/>
  </si>
  <si>
    <t>월요일부터</t>
    <phoneticPr fontId="1" type="noConversion"/>
  </si>
  <si>
    <t xml:space="preserve">따릉이 이용 요일과 시간대를 만들어 보시오 </t>
    <phoneticPr fontId="1" type="noConversion"/>
  </si>
  <si>
    <t>2023년도 대형마트 쉬는 날짜(두번째, 네번째 일요일)들을 구하시오</t>
    <phoneticPr fontId="1" type="noConversion"/>
  </si>
  <si>
    <t>ISBLANK ISERROR ISNUMBER</t>
  </si>
  <si>
    <t>ISNUMBER</t>
    <phoneticPr fontId="1" type="noConversion"/>
  </si>
  <si>
    <t>ISTEXT</t>
    <phoneticPr fontId="1" type="noConversion"/>
  </si>
  <si>
    <t>ISLOGICAL</t>
    <phoneticPr fontId="1" type="noConversion"/>
  </si>
  <si>
    <t>ISBLANK</t>
    <phoneticPr fontId="1" type="noConversion"/>
  </si>
  <si>
    <t>ISERROR</t>
    <phoneticPr fontId="1" type="noConversion"/>
  </si>
  <si>
    <t>ISERR</t>
    <phoneticPr fontId="1" type="noConversion"/>
  </si>
  <si>
    <t>ABC</t>
    <phoneticPr fontId="1" type="noConversion"/>
  </si>
  <si>
    <t>AND OR NOT</t>
    <phoneticPr fontId="1" type="noConversion"/>
  </si>
  <si>
    <t xml:space="preserve">IF IFS </t>
  </si>
  <si>
    <t>IFERROR</t>
    <phoneticPr fontId="1" type="noConversion"/>
  </si>
  <si>
    <t>VLOOKUP IFNA</t>
  </si>
  <si>
    <t>vlookup</t>
    <phoneticPr fontId="1" type="noConversion"/>
  </si>
  <si>
    <t>ifna</t>
    <phoneticPr fontId="1" type="noConversion"/>
  </si>
  <si>
    <t>iferror</t>
    <phoneticPr fontId="1" type="noConversion"/>
  </si>
  <si>
    <t>g57</t>
    <phoneticPr fontId="1" type="noConversion"/>
  </si>
  <si>
    <t>INDIRECT</t>
    <phoneticPr fontId="1" type="noConversion"/>
  </si>
  <si>
    <t>D59</t>
    <phoneticPr fontId="1" type="noConversion"/>
  </si>
  <si>
    <t>h68:h70</t>
    <phoneticPr fontId="1" type="noConversion"/>
  </si>
  <si>
    <t>g</t>
    <phoneticPr fontId="1" type="noConversion"/>
  </si>
  <si>
    <t>ROW COLUMN</t>
  </si>
  <si>
    <t>H</t>
    <phoneticPr fontId="1" type="noConversion"/>
  </si>
  <si>
    <t>I</t>
    <phoneticPr fontId="1" type="noConversion"/>
  </si>
  <si>
    <t>()</t>
    <phoneticPr fontId="1" type="noConversion"/>
  </si>
  <si>
    <t>B1</t>
    <phoneticPr fontId="1" type="noConversion"/>
  </si>
  <si>
    <t>B1:C4</t>
    <phoneticPr fontId="1" type="noConversion"/>
  </si>
  <si>
    <t>ROWS COLUMNS</t>
  </si>
  <si>
    <t>ROWS</t>
    <phoneticPr fontId="1" type="noConversion"/>
  </si>
  <si>
    <t>COLUMNS</t>
    <phoneticPr fontId="1" type="noConversion"/>
  </si>
  <si>
    <t>GETPIVOTDATA</t>
    <phoneticPr fontId="1" type="noConversion"/>
  </si>
  <si>
    <t>합계 : 이용거리</t>
  </si>
  <si>
    <t>열 레이블</t>
  </si>
  <si>
    <t>행 레이블</t>
  </si>
  <si>
    <t>총합계</t>
  </si>
  <si>
    <t>CHOOSE</t>
    <phoneticPr fontId="1" type="noConversion"/>
  </si>
  <si>
    <t>TRANSPOSE</t>
    <phoneticPr fontId="1" type="noConversion"/>
  </si>
  <si>
    <t>SPB-11290</t>
    <phoneticPr fontId="1" type="noConversion"/>
  </si>
  <si>
    <t>SPB-05598</t>
    <phoneticPr fontId="1" type="noConversion"/>
  </si>
  <si>
    <t>SPB-14780</t>
    <phoneticPr fontId="1" type="noConversion"/>
  </si>
  <si>
    <t>OFFSET</t>
    <phoneticPr fontId="1" type="noConversion"/>
  </si>
  <si>
    <t>INFO</t>
    <phoneticPr fontId="1" type="noConversion"/>
  </si>
  <si>
    <t>directory</t>
  </si>
  <si>
    <t>numfile</t>
  </si>
  <si>
    <t>origin</t>
  </si>
  <si>
    <t>osversion</t>
  </si>
  <si>
    <t>recalc</t>
  </si>
  <si>
    <t>release</t>
  </si>
  <si>
    <t>system</t>
  </si>
  <si>
    <t>CELL</t>
    <phoneticPr fontId="1" type="noConversion"/>
  </si>
  <si>
    <t>address</t>
  </si>
  <si>
    <t>col</t>
  </si>
  <si>
    <t>color</t>
  </si>
  <si>
    <t>contents</t>
  </si>
  <si>
    <t>filename</t>
  </si>
  <si>
    <t>format</t>
  </si>
  <si>
    <t>parentheses</t>
  </si>
  <si>
    <t>prefix</t>
  </si>
  <si>
    <t>protect</t>
  </si>
  <si>
    <t>row</t>
  </si>
  <si>
    <t>type</t>
  </si>
  <si>
    <t>width</t>
  </si>
  <si>
    <t>IF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</si>
  <si>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</si>
  <si>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</si>
  <si>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</si>
  <si>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COUNT COUNTA</t>
  </si>
  <si>
    <t>COUNTIF COUNTIFS</t>
  </si>
  <si>
    <t>&gt;10</t>
    <phoneticPr fontId="1" type="noConversion"/>
  </si>
  <si>
    <t>&gt;30, &gt;3000</t>
    <phoneticPr fontId="1" type="noConversion"/>
  </si>
  <si>
    <t>SUM SUMIF SUMIFS</t>
  </si>
  <si>
    <t>AVERAGE AVERAGEIF AVERAGEIFS</t>
  </si>
  <si>
    <t>MIN MAX LARGE SMALL</t>
  </si>
  <si>
    <t>MINIFS MAXIFS</t>
  </si>
  <si>
    <t>minifs</t>
    <phoneticPr fontId="1" type="noConversion"/>
  </si>
  <si>
    <t>MODE</t>
    <phoneticPr fontId="1" type="noConversion"/>
  </si>
  <si>
    <t>RANK</t>
    <phoneticPr fontId="1" type="noConversion"/>
  </si>
  <si>
    <t>rank</t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</si>
  <si>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>=SUBTOTAL(102,D136:D144)</t>
    </r>
    <phoneticPr fontId="1" type="noConversion"/>
  </si>
  <si>
    <t>VLOOKUP</t>
    <phoneticPr fontId="1" type="noConversion"/>
  </si>
  <si>
    <t>XLOOKUP</t>
    <phoneticPr fontId="1" type="noConversion"/>
  </si>
  <si>
    <t>LEFT RIGHT MID</t>
  </si>
  <si>
    <t>LEFT</t>
    <phoneticPr fontId="1" type="noConversion"/>
  </si>
  <si>
    <t>MID</t>
    <phoneticPr fontId="1" type="noConversion"/>
  </si>
  <si>
    <t>RIGHT</t>
    <phoneticPr fontId="1" type="noConversion"/>
  </si>
  <si>
    <t>E</t>
    <phoneticPr fontId="1" type="noConversion"/>
  </si>
  <si>
    <t>LEN</t>
    <phoneticPr fontId="1" type="noConversion"/>
  </si>
  <si>
    <t>FIND SEARCH</t>
  </si>
  <si>
    <t>SEARCH</t>
    <phoneticPr fontId="1" type="noConversion"/>
  </si>
  <si>
    <t>FIND</t>
    <phoneticPr fontId="1" type="noConversion"/>
  </si>
  <si>
    <t>REPLACE SUBSTITUTE</t>
  </si>
  <si>
    <t>010-111-2222</t>
    <phoneticPr fontId="1" type="noConversion"/>
  </si>
  <si>
    <t>REPLACE</t>
    <phoneticPr fontId="1" type="noConversion"/>
  </si>
  <si>
    <t>SUBSTITUTE</t>
    <phoneticPr fontId="1" type="noConversion"/>
  </si>
  <si>
    <t>CODE CHAR</t>
  </si>
  <si>
    <t>TRIM CLEAN</t>
  </si>
  <si>
    <t>TRIM</t>
    <phoneticPr fontId="1" type="noConversion"/>
  </si>
  <si>
    <t xml:space="preserve">  신반포역    2번출구    앞   </t>
    <phoneticPr fontId="1" type="noConversion"/>
  </si>
  <si>
    <t>신반포역 
    2번출구 앞</t>
    <phoneticPr fontId="1" type="noConversion"/>
  </si>
  <si>
    <t>신반포역 2번출구 앞</t>
    <phoneticPr fontId="1" type="noConversion"/>
  </si>
  <si>
    <t>CLEAN</t>
    <phoneticPr fontId="1" type="noConversion"/>
  </si>
  <si>
    <t>clean</t>
    <phoneticPr fontId="1" type="noConversion"/>
  </si>
  <si>
    <t>CLEAN &amp; TRIM</t>
    <phoneticPr fontId="1" type="noConversion"/>
  </si>
  <si>
    <t>CONCATENATE TEXTJOIN</t>
    <phoneticPr fontId="1" type="noConversion"/>
  </si>
  <si>
    <t>EXACT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</si>
  <si>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</si>
  <si>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</si>
  <si>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</si>
  <si>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Len</t>
    <phoneticPr fontId="1" type="noConversion"/>
  </si>
  <si>
    <t>UPPER LOWER PROPER</t>
  </si>
  <si>
    <t>UPPER</t>
    <phoneticPr fontId="1" type="noConversion"/>
  </si>
  <si>
    <t>LOWER</t>
    <phoneticPr fontId="1" type="noConversion"/>
  </si>
  <si>
    <t>PROPER</t>
    <phoneticPr fontId="1" type="noConversion"/>
  </si>
  <si>
    <t>LenTrim</t>
    <phoneticPr fontId="1" type="noConversion"/>
  </si>
  <si>
    <t>Len Trim</t>
    <phoneticPr fontId="1" type="noConversion"/>
  </si>
  <si>
    <t>TEXT VALUE</t>
  </si>
  <si>
    <t>VALUE</t>
    <phoneticPr fontId="1" type="noConversion"/>
  </si>
  <si>
    <t>001</t>
    <phoneticPr fontId="1" type="noConversion"/>
  </si>
  <si>
    <t>002</t>
  </si>
  <si>
    <t>003</t>
  </si>
  <si>
    <t>004</t>
  </si>
  <si>
    <t>005</t>
  </si>
  <si>
    <t>REPT</t>
    <phoneticPr fontId="1" type="noConversion"/>
  </si>
  <si>
    <t>배열 수식</t>
    <phoneticPr fontId="1" type="noConversion"/>
  </si>
  <si>
    <t>배열수식</t>
    <phoneticPr fontId="1" type="noConversion"/>
  </si>
  <si>
    <t>구구단 계산 -&gt;?</t>
    <phoneticPr fontId="1" type="noConversion"/>
  </si>
  <si>
    <t>sumproduct</t>
    <phoneticPr fontId="1" type="noConversion"/>
  </si>
  <si>
    <t>시간당 거리</t>
    <phoneticPr fontId="1" type="noConversion"/>
  </si>
  <si>
    <t>배열함수 -&gt; 예전 방식</t>
    <phoneticPr fontId="1" type="noConversion"/>
  </si>
  <si>
    <t>배열함수 -&gt; 새로운 방식</t>
    <phoneticPr fontId="1" type="noConversion"/>
  </si>
  <si>
    <t>시간당 거리</t>
  </si>
  <si>
    <r>
      <rPr>
        <b/>
        <sz val="16"/>
        <color rgb="FF2C2C2D"/>
        <rFont val="돋움"/>
        <family val="3"/>
        <charset val="129"/>
      </rPr>
      <t>중복된</t>
    </r>
    <r>
      <rPr>
        <b/>
        <sz val="16"/>
        <color rgb="FF2C2C2D"/>
        <rFont val="Arial Black"/>
        <family val="2"/>
      </rPr>
      <t xml:space="preserve"> </t>
    </r>
    <r>
      <rPr>
        <b/>
        <sz val="16"/>
        <color rgb="FF2C2C2D"/>
        <rFont val="돋움"/>
        <family val="3"/>
        <charset val="129"/>
      </rPr>
      <t>것들이</t>
    </r>
    <r>
      <rPr>
        <b/>
        <sz val="16"/>
        <color rgb="FF2C2C2D"/>
        <rFont val="Arial Black"/>
        <family val="2"/>
      </rPr>
      <t xml:space="preserve"> </t>
    </r>
    <r>
      <rPr>
        <b/>
        <sz val="16"/>
        <color rgb="FF2C2C2D"/>
        <rFont val="돋움"/>
        <family val="3"/>
        <charset val="129"/>
      </rPr>
      <t>있을까</t>
    </r>
    <r>
      <rPr>
        <b/>
        <sz val="16"/>
        <color rgb="FF2C2C2D"/>
        <rFont val="Arial Black"/>
        <family val="2"/>
      </rPr>
      <t>?</t>
    </r>
    <phoneticPr fontId="1" type="noConversion"/>
  </si>
  <si>
    <t>중복 확인</t>
    <phoneticPr fontId="1" type="noConversion"/>
  </si>
  <si>
    <t>중복된 것들의 항목 개수</t>
    <phoneticPr fontId="1" type="noConversion"/>
  </si>
  <si>
    <t>몇개가 포함되어 있을까?</t>
    <phoneticPr fontId="1" type="noConversion"/>
  </si>
  <si>
    <r>
      <rPr>
        <b/>
        <sz val="16"/>
        <color rgb="FF2C2C2D"/>
        <rFont val="돋움"/>
        <family val="3"/>
        <charset val="129"/>
      </rPr>
      <t>중복이</t>
    </r>
    <r>
      <rPr>
        <b/>
        <sz val="16"/>
        <color rgb="FF2C2C2D"/>
        <rFont val="Arial Black"/>
        <family val="2"/>
      </rPr>
      <t xml:space="preserve"> </t>
    </r>
    <r>
      <rPr>
        <b/>
        <sz val="16"/>
        <color rgb="FF2C2C2D"/>
        <rFont val="돋움"/>
        <family val="3"/>
        <charset val="129"/>
      </rPr>
      <t>있을</t>
    </r>
    <r>
      <rPr>
        <b/>
        <sz val="16"/>
        <color rgb="FF2C2C2D"/>
        <rFont val="Arial Black"/>
        <family val="2"/>
      </rPr>
      <t xml:space="preserve"> </t>
    </r>
    <r>
      <rPr>
        <b/>
        <sz val="16"/>
        <color rgb="FF2C2C2D"/>
        <rFont val="돋움"/>
        <family val="3"/>
        <charset val="129"/>
      </rPr>
      <t>때</t>
    </r>
    <r>
      <rPr>
        <b/>
        <sz val="16"/>
        <color rgb="FF2C2C2D"/>
        <rFont val="Arial Black"/>
        <family val="2"/>
      </rPr>
      <t xml:space="preserve"> </t>
    </r>
    <r>
      <rPr>
        <b/>
        <sz val="16"/>
        <color rgb="FF2C2C2D"/>
        <rFont val="돋움"/>
        <family val="3"/>
        <charset val="129"/>
      </rPr>
      <t>어떻게</t>
    </r>
    <r>
      <rPr>
        <b/>
        <sz val="16"/>
        <color rgb="FF2C2C2D"/>
        <rFont val="Arial Black"/>
        <family val="2"/>
      </rPr>
      <t xml:space="preserve"> </t>
    </r>
    <r>
      <rPr>
        <b/>
        <sz val="16"/>
        <color rgb="FF2C2C2D"/>
        <rFont val="돋움"/>
        <family val="3"/>
        <charset val="129"/>
      </rPr>
      <t>하면</t>
    </r>
    <r>
      <rPr>
        <b/>
        <sz val="16"/>
        <color rgb="FF2C2C2D"/>
        <rFont val="Arial Black"/>
        <family val="2"/>
      </rPr>
      <t xml:space="preserve"> </t>
    </r>
    <r>
      <rPr>
        <b/>
        <sz val="16"/>
        <color rgb="FF2C2C2D"/>
        <rFont val="돋움"/>
        <family val="3"/>
        <charset val="129"/>
      </rPr>
      <t>될까</t>
    </r>
    <r>
      <rPr>
        <b/>
        <sz val="16"/>
        <color rgb="FF2C2C2D"/>
        <rFont val="Arial Black"/>
        <family val="2"/>
      </rPr>
      <t>?</t>
    </r>
    <phoneticPr fontId="1" type="noConversion"/>
  </si>
  <si>
    <t>역+출구(regex)</t>
  </si>
  <si>
    <t>eeeeeeeeeeeeeeeeeeeeeeee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</si>
</sst>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-* #,##0_-;\-* #,##0_-;_-* &quot;-&quot;_-;_-@_-"/>
    <numFmt numFmtId="164" formatCode="yy&quot;-&quot;m&quot;-&quot;d;@"/>
    <numFmt numFmtId="165" formatCode="mm&quot;월&quot;\ dd&quot;일&quot;"/>
    <numFmt numFmtId="166" formatCode="000000"/>
    <numFmt numFmtId="167" formatCode="_-* #,##0.00_-;\-* #,##0.00_-;_-* &quot;-&quot;_-;_-@_-"/>
  </numFmts>
  <fonts count="1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6"/>
      <color rgb="FF2C2C2D"/>
      <name val="Arial Black"/>
      <family val="2"/>
    </font>
    <font>
      <b/>
      <sz val="16"/>
      <color rgb="FF2C2C2D"/>
      <name val="돋움"/>
      <family val="3"/>
      <charset val="129"/>
    </font>
    <font>
      <b/>
      <sz val="11"/>
      <color theme="1"/>
      <name val="Calibri"/>
      <family val="3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21" fontId="0" fillId="0" borderId="0" xfId="0" applyNumberForma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164" fontId="0" fillId="0" borderId="0" xfId="0" applyNumberFormat="1">
      <alignment vertical="center"/>
    </xf>
    <xf numFmtId="18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66" fontId="0" fillId="0" borderId="0" xfId="0" applyNumberFormat="1">
      <alignment vertical="center"/>
    </xf>
    <xf numFmtId="167" fontId="0" fillId="0" borderId="0" xfId="1" applyNumberFormat="1" applyFont="1">
      <alignment vertical="center"/>
    </xf>
    <xf numFmtId="0" fontId="0" fillId="5" borderId="0" xfId="0" applyFill="1">
      <alignment vertical="center"/>
    </xf>
    <xf numFmtId="0" fontId="4" fillId="2" borderId="0" xfId="0" applyFont="1" applyFill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8" fillId="2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7" borderId="10" xfId="0" applyFont="1" applyFill="1" applyBorder="1">
      <alignment vertical="center"/>
    </xf>
    <xf numFmtId="0" fontId="5" fillId="7" borderId="11" xfId="0" applyFont="1" applyFill="1" applyBorder="1">
      <alignment vertical="center"/>
    </xf>
    <xf numFmtId="0" fontId="5" fillId="7" borderId="12" xfId="0" applyFont="1" applyFill="1" applyBorder="1">
      <alignment vertical="center"/>
    </xf>
    <xf numFmtId="0" fontId="0" fillId="8" borderId="10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22" fontId="0" fillId="8" borderId="11" xfId="0" applyNumberFormat="1" applyFill="1" applyBorder="1">
      <alignment vertical="center"/>
    </xf>
    <xf numFmtId="22" fontId="0" fillId="0" borderId="11" xfId="0" applyNumberFormat="1" applyBorder="1">
      <alignment vertical="center"/>
    </xf>
    <xf numFmtId="22" fontId="0" fillId="0" borderId="8" xfId="0" applyNumberFormat="1" applyBorder="1">
      <alignment vertical="center"/>
    </xf>
    <xf numFmtId="0" fontId="0" fillId="9" borderId="0" xfId="0" applyFill="1">
      <alignment vertical="center"/>
    </xf>
    <xf numFmtId="0" fontId="9" fillId="0" borderId="0" xfId="0" applyFont="1">
      <alignment vertical="center"/>
    </xf>
    <xf numFmtId="0" fontId="4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4" fillId="11" borderId="0" xfId="0" applyFont="1" applyFill="1">
      <alignment vertical="center"/>
    </xf>
    <xf numFmtId="0" fontId="4" fillId="2" borderId="0" xfId="0" quotePrefix="1" applyFont="1" applyFill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0" fillId="12" borderId="0" xfId="0" applyFill="1">
      <alignment vertical="center"/>
    </xf>
    <xf numFmtId="14" fontId="0" fillId="2" borderId="0" xfId="0" applyNumberFormat="1" applyFill="1">
      <alignment vertical="center"/>
    </xf>
    <xf numFmtId="0" fontId="10" fillId="2" borderId="0" xfId="0" applyFont="1" applyFill="1">
      <alignment vertical="center"/>
    </xf>
    <xf numFmtId="4" fontId="0" fillId="0" borderId="0" xfId="0" applyNumberFormat="1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Invisible" pivot="0" table="0" count="0" xr9:uid="{433FC382-9D3C-4A70-91F4-BFAF5EF1F0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17/06/relationships/rdRichValueTypes" Target="richData/rdRichValueTyp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차트 제목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차트 제목</a:t>
          </a:r>
        </a:p>
      </cx:txPr>
    </cx:title>
    <cx:plotArea>
      <cx:plotAreaRegion>
        <cx:series layoutId="clusteredColumn" hidden="1" uniqueId="{7D6F1D2C-2764-42B6-8AF2-36BE4C37C9C7}" formatIdx="0">
          <cx:dataId val="0"/>
          <cx:layoutPr>
            <cx:binning intervalClosed="r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image" Target="../media/image20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399195</xdr:colOff>
      <xdr:row>8</xdr:row>
      <xdr:rowOff>66840</xdr:rowOff>
    </xdr:from>
    <xdr:to>
      <xdr:col>8</xdr:col>
      <xdr:colOff>0</xdr:colOff>
      <xdr:row>8</xdr:row>
      <xdr:rowOff>88395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잉크 2">
              <a:extLst>
                <a:ext uri="{FF2B5EF4-FFF2-40B4-BE49-F238E27FC236}">
                  <a16:creationId xmlns:a16="http://schemas.microsoft.com/office/drawing/2014/main" id="{23EE7D0C-6E88-440D-8FD6-B867F8A0789F}"/>
                </a:ext>
              </a:extLst>
            </xdr14:cNvPr>
            <xdr14:cNvContentPartPr/>
          </xdr14:nvContentPartPr>
          <xdr14:nvPr macro=""/>
          <xdr14:xfrm>
            <a:off x="15315345" y="1819440"/>
            <a:ext cx="13320" cy="15840"/>
          </xdr14:xfrm>
        </xdr:contentPart>
      </mc:Choice>
      <mc:Fallback xmlns=""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23EE7D0C-6E88-440D-8FD6-B867F8A0789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252345" y="1756440"/>
              <a:ext cx="138960" cy="1414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28575</xdr:colOff>
      <xdr:row>72</xdr:row>
      <xdr:rowOff>199072</xdr:rowOff>
    </xdr:from>
    <xdr:to>
      <xdr:col>12</xdr:col>
      <xdr:colOff>453390</xdr:colOff>
      <xdr:row>85</xdr:row>
      <xdr:rowOff>96202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차트 4">
              <a:extLst>
                <a:ext uri="{FF2B5EF4-FFF2-40B4-BE49-F238E27FC236}">
                  <a16:creationId xmlns:a16="http://schemas.microsoft.com/office/drawing/2014/main" id="{2CF76DC7-6476-491B-9D44-1132FEBA2E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11200" y="13351192"/>
              <a:ext cx="0" cy="2289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jaeschoi_kookmin_kr/Documents/202501/files/20200414_&#54632;&#49688;_&#46384;&#47497;&#510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대여이력"/>
      <sheetName val="outlier 제거"/>
      <sheetName val="Sheet3"/>
      <sheetName val="대여소"/>
      <sheetName val="countifs"/>
      <sheetName val="pivot대용-sumifs"/>
      <sheetName val="둘째넷째일"/>
      <sheetName val="배열함수"/>
      <sheetName val="outlier"/>
      <sheetName val="정규분포그리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10:15:34.001"/>
    </inkml:context>
    <inkml:brush xml:id="br0">
      <inkml:brushProperty name="width" value="0.35" units="cm"/>
      <inkml:brushProperty name="height" value="0.35" units="cm"/>
      <inkml:brushProperty name="color" value="#5B2D90"/>
    </inkml:brush>
  </inkml:definitions>
  <inkml:trace contextRef="#ctx0" brushRef="#br0">0 0 24,'24'15'120,"-12"-6"-120,-12 10-143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es" refreshedDate="43503.56016666667" createdVersion="4" refreshedVersion="4" minRefreshableVersion="3" recordCount="20" xr:uid="{00000000-000A-0000-FFFF-FFFF01000000}">
  <cacheSource type="worksheet">
    <worksheetSource ref="A1:K21" sheet="and_or"/>
  </cacheSource>
  <cacheFields count="11">
    <cacheField name="자전거번호" numFmtId="0">
      <sharedItems/>
    </cacheField>
    <cacheField name="대여일시" numFmtId="22">
      <sharedItems containsSemiMixedTypes="0" containsNonDate="0" containsDate="1" containsString="0" minDate="2018-07-03T23:23:23" maxDate="2018-07-29T15:09:45" count="20">
        <d v="2018-07-03T23:23:23"/>
        <d v="2018-07-05T02:33:07"/>
        <d v="2018-07-06T11:44:33"/>
        <d v="2018-07-07T13:51:55"/>
        <d v="2018-07-08T15:31:48"/>
        <d v="2018-07-10T13:37:47"/>
        <d v="2018-07-11T23:21:21"/>
        <d v="2018-07-13T07:20:38"/>
        <d v="2018-07-14T11:02:03"/>
        <d v="2018-07-15T20:09:54"/>
        <d v="2018-07-16T23:09:07"/>
        <d v="2018-07-18T04:55:15"/>
        <d v="2018-07-19T10:28:21"/>
        <d v="2018-07-20T17:44:36"/>
        <d v="2018-07-21T22:09:45"/>
        <d v="2018-07-23T18:35:23"/>
        <d v="2018-07-24T22:34:00"/>
        <d v="2018-07-25T18:53:24"/>
        <d v="2018-07-27T18:11:28"/>
        <d v="2018-07-29T15:09:45"/>
      </sharedItems>
    </cacheField>
    <cacheField name="대여소번호" numFmtId="0">
      <sharedItems containsSemiMixedTypes="0" containsString="0" containsNumber="1" containsInteger="1" minValue="113" maxValue="2340" count="20">
        <n v="537"/>
        <n v="2058"/>
        <n v="746"/>
        <n v="245"/>
        <n v="362"/>
        <n v="1975"/>
        <n v="2279"/>
        <n v="1248"/>
        <n v="2214"/>
        <n v="220"/>
        <n v="916"/>
        <n v="356"/>
        <n v="573"/>
        <n v="2135"/>
        <n v="561"/>
        <n v="173"/>
        <n v="240"/>
        <n v="203"/>
        <n v="2340"/>
        <n v="113"/>
      </sharedItems>
    </cacheField>
    <cacheField name="대여대여소명" numFmtId="0">
      <sharedItems/>
    </cacheField>
    <cacheField name="대여거치대" numFmtId="0">
      <sharedItems containsSemiMixedTypes="0" containsString="0" containsNumber="1" containsInteger="1" minValue="1" maxValue="10"/>
    </cacheField>
    <cacheField name="반납일시" numFmtId="22">
      <sharedItems containsSemiMixedTypes="0" containsNonDate="0" containsDate="1" containsString="0" minDate="2018-07-03T23:46:22" maxDate="2018-07-29T15:35:23"/>
    </cacheField>
    <cacheField name="반납대여소번호" numFmtId="0">
      <sharedItems containsSemiMixedTypes="0" containsString="0" containsNumber="1" containsInteger="1" minValue="176" maxValue="2372"/>
    </cacheField>
    <cacheField name="반납대여소명" numFmtId="0">
      <sharedItems/>
    </cacheField>
    <cacheField name="반납거치대" numFmtId="0">
      <sharedItems containsSemiMixedTypes="0" containsString="0" containsNumber="1" containsInteger="1" minValue="1" maxValue="18" count="12">
        <n v="8"/>
        <n v="15"/>
        <n v="10"/>
        <n v="6"/>
        <n v="5"/>
        <n v="4"/>
        <n v="11"/>
        <n v="3"/>
        <n v="18"/>
        <n v="1"/>
        <n v="7"/>
        <n v="9"/>
      </sharedItems>
    </cacheField>
    <cacheField name="이용시간" numFmtId="0">
      <sharedItems containsSemiMixedTypes="0" containsString="0" containsNumber="1" containsInteger="1" minValue="4" maxValue="799"/>
    </cacheField>
    <cacheField name="이용거리" numFmtId="0">
      <sharedItems containsSemiMixedTypes="0" containsString="0" containsNumber="1" containsInteger="1" minValue="0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SPB-14890"/>
    <x v="0"/>
    <x v="0"/>
    <s v="한양대후문역 부근"/>
    <n v="10"/>
    <d v="2018-07-03T23:46:22"/>
    <n v="540"/>
    <s v="군자역 7번출구 베스트샵 앞"/>
    <x v="0"/>
    <n v="22"/>
    <n v="5440"/>
  </r>
  <r>
    <s v="SPB-11290"/>
    <x v="1"/>
    <x v="1"/>
    <s v="노량진동 맥도널드앞"/>
    <n v="9"/>
    <d v="2018-07-05T03:06:42"/>
    <n v="832"/>
    <s v="이촌1동 주민센터 뒤"/>
    <x v="1"/>
    <n v="32"/>
    <n v="3080"/>
  </r>
  <r>
    <s v="SPB-12002"/>
    <x v="2"/>
    <x v="2"/>
    <s v="목동2단지 상가"/>
    <n v="3"/>
    <d v="2018-07-06T11:51:47"/>
    <n v="731"/>
    <s v="서울시 도로환경관리센터"/>
    <x v="2"/>
    <n v="7"/>
    <n v="900"/>
  </r>
  <r>
    <s v="SPB-05597"/>
    <x v="3"/>
    <x v="3"/>
    <s v="삼성생명 당산사옥 앞"/>
    <n v="8"/>
    <d v="2018-07-07T14:04:44"/>
    <n v="228"/>
    <s v="선유도역 3번출구 앞"/>
    <x v="3"/>
    <n v="12"/>
    <n v="1680"/>
  </r>
  <r>
    <s v="SPB-14782"/>
    <x v="4"/>
    <x v="4"/>
    <s v="청계8가 사거리"/>
    <n v="9"/>
    <d v="2018-07-08T15:49:22"/>
    <n v="374"/>
    <s v="청구역 2번출구 앞"/>
    <x v="4"/>
    <n v="17"/>
    <n v="2030"/>
  </r>
  <r>
    <s v="SPB-04356"/>
    <x v="5"/>
    <x v="5"/>
    <s v="대림역 1번 출입구 밑"/>
    <n v="4"/>
    <d v="2018-07-10T14:07:46"/>
    <n v="2107"/>
    <s v="도림천 신화교"/>
    <x v="5"/>
    <n v="29"/>
    <n v="0"/>
  </r>
  <r>
    <s v="SPB-18206"/>
    <x v="6"/>
    <x v="6"/>
    <s v="교대역 5번출구뒤"/>
    <n v="1"/>
    <d v="2018-07-11T23:45:03"/>
    <n v="2292"/>
    <s v="무지개아파트 앞"/>
    <x v="6"/>
    <n v="23"/>
    <n v="2260"/>
  </r>
  <r>
    <s v="SPB-15300"/>
    <x v="7"/>
    <x v="7"/>
    <s v="방이초등학교"/>
    <n v="6"/>
    <d v="2018-07-13T07:30:42"/>
    <n v="1209"/>
    <s v="잠실나루역 (2번 출구 쪽)"/>
    <x v="4"/>
    <n v="9"/>
    <n v="2190"/>
  </r>
  <r>
    <s v="SPB-16208"/>
    <x v="8"/>
    <x v="8"/>
    <s v="신반포역 2번출구 앞"/>
    <n v="7"/>
    <d v="2018-07-14T11:56:14"/>
    <n v="2265"/>
    <s v="이수고가차도 남단"/>
    <x v="7"/>
    <n v="53"/>
    <n v="2080"/>
  </r>
  <r>
    <s v="SPB-11055"/>
    <x v="9"/>
    <x v="9"/>
    <s v="미성아파트 A동 앞"/>
    <n v="6"/>
    <d v="2018-07-15T20:19:30"/>
    <n v="224"/>
    <s v="롯데캐슬 앞"/>
    <x v="8"/>
    <n v="9"/>
    <n v="1730"/>
  </r>
  <r>
    <s v="SPB-13473"/>
    <x v="10"/>
    <x v="10"/>
    <s v="평생학습관 앞"/>
    <n v="1"/>
    <d v="2018-07-16T23:14:18"/>
    <n v="930"/>
    <s v="구 서부경찰서 건너편"/>
    <x v="4"/>
    <n v="4"/>
    <n v="930"/>
  </r>
  <r>
    <s v="SPB-16499"/>
    <x v="11"/>
    <x v="11"/>
    <s v="KT혜화지사 앞"/>
    <n v="1"/>
    <d v="2018-07-18T05:01:19"/>
    <n v="334"/>
    <s v="종로3가역 2번출구 뒤"/>
    <x v="9"/>
    <n v="5"/>
    <n v="1690"/>
  </r>
  <r>
    <s v="SPB-14718"/>
    <x v="12"/>
    <x v="12"/>
    <s v="구의문주차장 앞"/>
    <n v="10"/>
    <d v="2018-07-19T10:43:55"/>
    <n v="577"/>
    <s v="광진청소년수련관"/>
    <x v="10"/>
    <n v="15"/>
    <n v="2350"/>
  </r>
  <r>
    <s v="SPB-05875"/>
    <x v="13"/>
    <x v="13"/>
    <s v="신림역 5번출구"/>
    <n v="4"/>
    <d v="2018-07-20T17:59:14"/>
    <n v="2139"/>
    <s v="서울신성초등학교"/>
    <x v="0"/>
    <n v="14"/>
    <n v="2570"/>
  </r>
  <r>
    <s v="SPB-06852"/>
    <x v="14"/>
    <x v="14"/>
    <s v="서울숲역 2번출구 앞"/>
    <n v="5"/>
    <d v="2018-07-21T23:46:45"/>
    <n v="1332"/>
    <s v="석계역 5번출구 건너편"/>
    <x v="11"/>
    <n v="96"/>
    <n v="15810"/>
  </r>
  <r>
    <s v="SPB-16783"/>
    <x v="15"/>
    <x v="15"/>
    <s v="서대문역 8번출구 앞"/>
    <n v="6"/>
    <d v="2018-07-23T18:41:31"/>
    <n v="313"/>
    <s v="서울역 광장 파출소 옆"/>
    <x v="7"/>
    <n v="5"/>
    <n v="1170"/>
  </r>
  <r>
    <s v="SPB-03551"/>
    <x v="16"/>
    <x v="16"/>
    <s v="문래역 4번출구 앞"/>
    <n v="2"/>
    <d v="2018-07-24T22:39:23"/>
    <n v="266"/>
    <s v="영등포청과시장 사거리"/>
    <x v="0"/>
    <n v="5"/>
    <n v="730"/>
  </r>
  <r>
    <s v="SPB-07022"/>
    <x v="17"/>
    <x v="17"/>
    <s v="국회의사당역 3번출구 옆"/>
    <n v="4"/>
    <d v="2018-07-26T08:12:42"/>
    <n v="204"/>
    <s v="국회의사당역 5번출구 옆"/>
    <x v="4"/>
    <n v="799"/>
    <n v="7740"/>
  </r>
  <r>
    <s v="SPB-03494"/>
    <x v="18"/>
    <x v="18"/>
    <s v="삼호물산버스정류장(23370) 옆"/>
    <n v="4"/>
    <d v="2018-07-27T18:27:14"/>
    <n v="2372"/>
    <s v="대치역 사거리"/>
    <x v="2"/>
    <n v="15"/>
    <n v="3620"/>
  </r>
  <r>
    <s v="SPB-15449"/>
    <x v="19"/>
    <x v="19"/>
    <s v="홍대입구역 2번출구 앞"/>
    <n v="10"/>
    <d v="2018-07-29T15:35:23"/>
    <n v="176"/>
    <s v="명지대학교 도서관"/>
    <x v="5"/>
    <n v="25"/>
    <n v="41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피벗 테이블1" cacheId="0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G102:AB116" firstHeaderRow="1" firstDataRow="2" firstDataCol="1"/>
  <pivotFields count="11">
    <pivotField showAll="0"/>
    <pivotField numFmtId="22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21">
        <item x="19"/>
        <item x="15"/>
        <item x="17"/>
        <item x="9"/>
        <item x="16"/>
        <item x="3"/>
        <item x="11"/>
        <item x="4"/>
        <item x="0"/>
        <item x="14"/>
        <item x="12"/>
        <item x="2"/>
        <item x="10"/>
        <item x="7"/>
        <item x="5"/>
        <item x="1"/>
        <item x="13"/>
        <item x="8"/>
        <item x="6"/>
        <item x="18"/>
        <item t="default"/>
      </items>
    </pivotField>
    <pivotField showAll="0"/>
    <pivotField showAll="0"/>
    <pivotField numFmtId="22" showAll="0"/>
    <pivotField showAll="0"/>
    <pivotField showAll="0"/>
    <pivotField axis="axisRow" showAll="0">
      <items count="13">
        <item x="9"/>
        <item x="7"/>
        <item x="5"/>
        <item x="4"/>
        <item x="3"/>
        <item x="10"/>
        <item x="0"/>
        <item x="11"/>
        <item x="2"/>
        <item x="6"/>
        <item x="1"/>
        <item x="8"/>
        <item t="default"/>
      </items>
    </pivotField>
    <pivotField showAll="0"/>
    <pivotField dataField="1"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합계 : 이용거리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표1_4" displayName="표1_4" ref="C143:E152" totalsRowShown="0">
  <autoFilter ref="C143:E152" xr:uid="{00000000-0009-0000-0100-000003000000}"/>
  <tableColumns count="3">
    <tableColumn id="1" xr3:uid="{00000000-0010-0000-0100-000001000000}" name="자전거번호"/>
    <tableColumn id="2" xr3:uid="{00000000-0010-0000-0100-000002000000}" name="이용시간"/>
    <tableColumn id="3" xr3:uid="{00000000-0010-0000-0100-000003000000}" name="이용거리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tabSelected="1" topLeftCell="F64" zoomScale="103" zoomScaleNormal="130" workbookViewId="0">
      <selection activeCell="W91" sqref="W91"/>
    </sheetView>
  </sheetViews>
  <sheetFormatPr defaultRowHeight="14.4"/>
  <cols>
    <col min="1" max="1" width="11" bestFit="1" customWidth="1"/>
    <col min="2" max="2" width="16.6640625" bestFit="1" customWidth="1"/>
    <col min="6" max="6" width="16.6640625" bestFit="1" customWidth="1"/>
    <col min="8" max="8" width="19.33203125" customWidth="1"/>
    <col min="10" max="10" width="12.33203125" customWidth="1"/>
    <col min="11" max="11" width="12.6640625" customWidth="1"/>
    <col min="12" max="12" width="12.6640625" bestFit="1" customWidth="1"/>
    <col min="13" max="13" width="12.109375" bestFit="1" customWidth="1"/>
    <col min="18" max="18" width="14.33203125" customWidth="1"/>
    <col min="19" max="21" width="8.6640625" customWidth="1"/>
  </cols>
  <sheetData>
    <row r="1" spans="1:21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R1" t="s">
        <v>14</v>
      </c>
      <c r="S1" t="s">
        <v>15</v>
      </c>
      <c r="T1" t="s">
        <v>16</v>
      </c>
    </row>
    <row r="2" spans="1:21">
      <c r="A2" t="s">
        <v>17</v>
      </c>
      <c r="B2" s="1">
        <v>43292.776944444442</v>
      </c>
      <c r="C2">
        <v>1288</v>
      </c>
      <c r="D2" t="s">
        <v>18</v>
      </c>
      <c r="E2">
        <v>14</v>
      </c>
      <c r="F2" s="1">
        <v>43292.790902777779</v>
      </c>
      <c r="G2">
        <v>1207</v>
      </c>
      <c r="H2" t="s">
        <v>19</v>
      </c>
      <c r="I2">
        <v>7</v>
      </c>
      <c r="J2">
        <v>19</v>
      </c>
      <c r="K2">
        <v>3070</v>
      </c>
      <c r="L2">
        <f>J2/60</f>
        <v>0.31666666666666665</v>
      </c>
      <c r="M2">
        <f>K2/1000</f>
        <v>3.07</v>
      </c>
      <c r="N2">
        <f>M2/L2</f>
        <v>9.6947368421052627</v>
      </c>
      <c r="O2" s="3">
        <f>LOG(N2)</f>
        <v>0.98653602490800119</v>
      </c>
      <c r="P2" s="56">
        <f>SQRT(N2)</f>
        <v>3.1136372367546707</v>
      </c>
      <c r="Q2" s="61">
        <f>N2^0.2</f>
        <v>1.5750966396937509</v>
      </c>
      <c r="R2">
        <f>(Q2-$T$2)/($S$2-$T$2)</f>
        <v>0.55972935788826483</v>
      </c>
      <c r="S2">
        <f>MAX(Q:Q)</f>
        <v>2.0181828480935495</v>
      </c>
      <c r="T2">
        <f>MIN(Q:Q)</f>
        <v>1.0117877673891928</v>
      </c>
      <c r="U2">
        <f>AVERAGE(M2:M5)</f>
        <v>2.11</v>
      </c>
    </row>
    <row r="3" spans="1:21">
      <c r="A3" t="s">
        <v>20</v>
      </c>
      <c r="B3" s="1">
        <v>43311.811331018522</v>
      </c>
      <c r="C3">
        <v>509</v>
      </c>
      <c r="D3" t="s">
        <v>21</v>
      </c>
      <c r="E3">
        <v>7</v>
      </c>
      <c r="F3" s="1">
        <v>43311.816805555558</v>
      </c>
      <c r="G3">
        <v>514</v>
      </c>
      <c r="H3" t="s">
        <v>22</v>
      </c>
      <c r="I3">
        <v>4</v>
      </c>
      <c r="J3">
        <v>7</v>
      </c>
      <c r="K3">
        <v>1350</v>
      </c>
      <c r="L3">
        <f t="shared" ref="L3:L66" si="0">J3/60</f>
        <v>0.11666666666666667</v>
      </c>
      <c r="M3">
        <f t="shared" ref="M3:M66" si="1">K3/1000</f>
        <v>1.35</v>
      </c>
      <c r="N3">
        <f t="shared" ref="N3:N66" si="2">M3/L3</f>
        <v>11.571428571428571</v>
      </c>
      <c r="O3">
        <f t="shared" ref="O3:O66" si="3">LOG(N3)</f>
        <v>1.0633869788643928</v>
      </c>
      <c r="P3">
        <f t="shared" ref="P3:P66" si="4">SQRT(N3)</f>
        <v>3.4016802570830449</v>
      </c>
      <c r="Q3" s="61">
        <f t="shared" ref="Q3:Q66" si="5">N3^0.2</f>
        <v>1.6318393286666355</v>
      </c>
      <c r="R3">
        <f t="shared" ref="R3:R66" si="6">(Q3-$T$2)/($S$2-$T$2)</f>
        <v>0.61611147864860427</v>
      </c>
      <c r="U3">
        <f t="shared" ref="U3:U66" si="7">AVERAGE(M3:M6)</f>
        <v>1.4650000000000001</v>
      </c>
    </row>
    <row r="4" spans="1:21">
      <c r="A4" t="s">
        <v>23</v>
      </c>
      <c r="B4" s="1">
        <v>43298.875810185185</v>
      </c>
      <c r="C4">
        <v>1967</v>
      </c>
      <c r="D4" t="s">
        <v>24</v>
      </c>
      <c r="E4">
        <v>7</v>
      </c>
      <c r="F4" s="1">
        <v>43298.889085648145</v>
      </c>
      <c r="G4">
        <v>1969</v>
      </c>
      <c r="H4" t="s">
        <v>25</v>
      </c>
      <c r="I4">
        <v>6</v>
      </c>
      <c r="J4">
        <v>18</v>
      </c>
      <c r="K4">
        <v>2370</v>
      </c>
      <c r="L4">
        <f t="shared" si="0"/>
        <v>0.3</v>
      </c>
      <c r="M4">
        <f t="shared" si="1"/>
        <v>2.37</v>
      </c>
      <c r="N4">
        <f t="shared" si="2"/>
        <v>7.9</v>
      </c>
      <c r="O4">
        <f t="shared" si="3"/>
        <v>0.89762709129044149</v>
      </c>
      <c r="P4">
        <f t="shared" si="4"/>
        <v>2.8106938645110393</v>
      </c>
      <c r="Q4" s="61">
        <f t="shared" si="5"/>
        <v>1.51190818528332</v>
      </c>
      <c r="R4">
        <f t="shared" si="6"/>
        <v>0.49694243094282864</v>
      </c>
      <c r="U4">
        <f t="shared" si="7"/>
        <v>2.3875000000000002</v>
      </c>
    </row>
    <row r="5" spans="1:21">
      <c r="A5" t="s">
        <v>26</v>
      </c>
      <c r="B5" s="1">
        <v>43290.093101851853</v>
      </c>
      <c r="C5">
        <v>1208</v>
      </c>
      <c r="D5" t="s">
        <v>27</v>
      </c>
      <c r="E5">
        <v>13</v>
      </c>
      <c r="F5" s="1">
        <v>43290.098483796297</v>
      </c>
      <c r="G5">
        <v>1268</v>
      </c>
      <c r="H5" t="s">
        <v>28</v>
      </c>
      <c r="I5">
        <v>3</v>
      </c>
      <c r="J5">
        <v>7</v>
      </c>
      <c r="K5">
        <v>1650</v>
      </c>
      <c r="L5">
        <f t="shared" si="0"/>
        <v>0.11666666666666667</v>
      </c>
      <c r="M5">
        <f t="shared" si="1"/>
        <v>1.65</v>
      </c>
      <c r="N5">
        <f t="shared" si="2"/>
        <v>14.142857142857142</v>
      </c>
      <c r="O5">
        <f t="shared" si="3"/>
        <v>1.150537154583293</v>
      </c>
      <c r="P5">
        <f t="shared" si="4"/>
        <v>3.7606990231680522</v>
      </c>
      <c r="Q5" s="61">
        <f t="shared" si="5"/>
        <v>1.69866379696558</v>
      </c>
      <c r="R5">
        <f t="shared" si="6"/>
        <v>0.68251131463764281</v>
      </c>
      <c r="U5">
        <f t="shared" si="7"/>
        <v>2.1749999999999998</v>
      </c>
    </row>
    <row r="6" spans="1:21">
      <c r="A6" t="s">
        <v>29</v>
      </c>
      <c r="B6" s="1">
        <v>43294.545023148145</v>
      </c>
      <c r="C6">
        <v>368</v>
      </c>
      <c r="D6" t="s">
        <v>30</v>
      </c>
      <c r="E6">
        <v>4</v>
      </c>
      <c r="F6" s="1">
        <v>43294.548159722224</v>
      </c>
      <c r="G6">
        <v>306</v>
      </c>
      <c r="H6" t="s">
        <v>31</v>
      </c>
      <c r="I6">
        <v>4</v>
      </c>
      <c r="J6">
        <v>4</v>
      </c>
      <c r="K6">
        <v>490</v>
      </c>
      <c r="L6">
        <f t="shared" si="0"/>
        <v>6.6666666666666666E-2</v>
      </c>
      <c r="M6">
        <f t="shared" si="1"/>
        <v>0.49</v>
      </c>
      <c r="N6">
        <f t="shared" si="2"/>
        <v>7.35</v>
      </c>
      <c r="O6">
        <f t="shared" si="3"/>
        <v>0.86628733908419486</v>
      </c>
      <c r="P6">
        <f t="shared" si="4"/>
        <v>2.7110883423451919</v>
      </c>
      <c r="Q6" s="61">
        <f t="shared" si="5"/>
        <v>1.4902442946291079</v>
      </c>
      <c r="R6">
        <f t="shared" si="6"/>
        <v>0.47541620225831438</v>
      </c>
      <c r="U6">
        <f t="shared" si="7"/>
        <v>7.91</v>
      </c>
    </row>
    <row r="7" spans="1:21">
      <c r="A7" t="s">
        <v>32</v>
      </c>
      <c r="B7" s="1">
        <v>43293.785833333335</v>
      </c>
      <c r="C7">
        <v>1336</v>
      </c>
      <c r="D7" t="s">
        <v>33</v>
      </c>
      <c r="E7">
        <v>9</v>
      </c>
      <c r="F7" s="1">
        <v>43293.806886574072</v>
      </c>
      <c r="G7">
        <v>302</v>
      </c>
      <c r="H7" t="s">
        <v>34</v>
      </c>
      <c r="I7">
        <v>7</v>
      </c>
      <c r="J7">
        <v>29</v>
      </c>
      <c r="K7">
        <v>5040</v>
      </c>
      <c r="L7">
        <f t="shared" si="0"/>
        <v>0.48333333333333334</v>
      </c>
      <c r="M7">
        <f t="shared" si="1"/>
        <v>5.04</v>
      </c>
      <c r="N7">
        <f t="shared" si="2"/>
        <v>10.427586206896551</v>
      </c>
      <c r="O7">
        <f t="shared" si="3"/>
        <v>1.0181837889302128</v>
      </c>
      <c r="P7">
        <f t="shared" si="4"/>
        <v>3.2291773266416559</v>
      </c>
      <c r="Q7" s="61">
        <f t="shared" si="5"/>
        <v>1.5982207238428203</v>
      </c>
      <c r="R7">
        <f t="shared" si="6"/>
        <v>0.58270650135053748</v>
      </c>
      <c r="U7">
        <f t="shared" si="7"/>
        <v>8.4699999999999989</v>
      </c>
    </row>
    <row r="8" spans="1:21">
      <c r="A8" t="s">
        <v>35</v>
      </c>
      <c r="B8" s="1">
        <v>43310.243530092594</v>
      </c>
      <c r="C8">
        <v>828</v>
      </c>
      <c r="D8" t="s">
        <v>36</v>
      </c>
      <c r="E8">
        <v>2</v>
      </c>
      <c r="F8" s="1">
        <v>43310.25136574074</v>
      </c>
      <c r="G8">
        <v>834</v>
      </c>
      <c r="H8" t="s">
        <v>37</v>
      </c>
      <c r="I8">
        <v>15</v>
      </c>
      <c r="J8">
        <v>10</v>
      </c>
      <c r="K8">
        <v>1520</v>
      </c>
      <c r="L8">
        <f t="shared" si="0"/>
        <v>0.16666666666666666</v>
      </c>
      <c r="M8">
        <f t="shared" si="1"/>
        <v>1.52</v>
      </c>
      <c r="N8">
        <f t="shared" si="2"/>
        <v>9.120000000000001</v>
      </c>
      <c r="O8">
        <f t="shared" si="3"/>
        <v>0.95999483832841626</v>
      </c>
      <c r="P8">
        <f t="shared" si="4"/>
        <v>3.0199337741083001</v>
      </c>
      <c r="Q8" s="61">
        <f t="shared" si="5"/>
        <v>1.555961933020646</v>
      </c>
      <c r="R8">
        <f t="shared" si="6"/>
        <v>0.54071624162808507</v>
      </c>
      <c r="U8">
        <f t="shared" si="7"/>
        <v>9.4525000000000006</v>
      </c>
    </row>
    <row r="9" spans="1:21">
      <c r="A9" t="s">
        <v>38</v>
      </c>
      <c r="B9" s="1">
        <v>43293.510983796295</v>
      </c>
      <c r="C9">
        <v>1113</v>
      </c>
      <c r="D9" t="s">
        <v>39</v>
      </c>
      <c r="E9">
        <v>1</v>
      </c>
      <c r="F9" s="1">
        <v>43293.584733796299</v>
      </c>
      <c r="G9">
        <v>1113</v>
      </c>
      <c r="H9" t="s">
        <v>39</v>
      </c>
      <c r="I9">
        <v>1</v>
      </c>
      <c r="J9">
        <v>105</v>
      </c>
      <c r="K9">
        <v>24590</v>
      </c>
      <c r="L9">
        <f t="shared" si="0"/>
        <v>1.75</v>
      </c>
      <c r="M9">
        <f t="shared" si="1"/>
        <v>24.59</v>
      </c>
      <c r="N9">
        <f t="shared" si="2"/>
        <v>14.051428571428572</v>
      </c>
      <c r="O9">
        <f t="shared" si="3"/>
        <v>1.1477204800524228</v>
      </c>
      <c r="P9">
        <f t="shared" si="4"/>
        <v>3.7485235188576009</v>
      </c>
      <c r="Q9" s="61">
        <f t="shared" si="5"/>
        <v>1.6964618434575043</v>
      </c>
      <c r="R9">
        <f t="shared" si="6"/>
        <v>0.68032335331877924</v>
      </c>
      <c r="U9">
        <f t="shared" si="7"/>
        <v>9.4324999999999992</v>
      </c>
    </row>
    <row r="10" spans="1:21">
      <c r="A10" t="s">
        <v>40</v>
      </c>
      <c r="B10" s="1">
        <v>43294.332268518519</v>
      </c>
      <c r="C10">
        <v>2139</v>
      </c>
      <c r="D10" t="s">
        <v>41</v>
      </c>
      <c r="E10">
        <v>4</v>
      </c>
      <c r="F10" s="1">
        <v>43294.341793981483</v>
      </c>
      <c r="G10">
        <v>2102</v>
      </c>
      <c r="H10" t="s">
        <v>42</v>
      </c>
      <c r="I10">
        <v>18</v>
      </c>
      <c r="J10">
        <v>13</v>
      </c>
      <c r="K10">
        <v>2730</v>
      </c>
      <c r="L10">
        <f t="shared" si="0"/>
        <v>0.21666666666666667</v>
      </c>
      <c r="M10">
        <f t="shared" si="1"/>
        <v>2.73</v>
      </c>
      <c r="N10">
        <f t="shared" si="2"/>
        <v>12.6</v>
      </c>
      <c r="O10">
        <f t="shared" si="3"/>
        <v>1.1003705451175629</v>
      </c>
      <c r="P10">
        <f t="shared" si="4"/>
        <v>3.5496478698597698</v>
      </c>
      <c r="Q10" s="61">
        <f t="shared" si="5"/>
        <v>1.6598701273828931</v>
      </c>
      <c r="R10">
        <f t="shared" si="6"/>
        <v>0.6439641572374537</v>
      </c>
      <c r="U10">
        <f t="shared" si="7"/>
        <v>3.79</v>
      </c>
    </row>
    <row r="11" spans="1:21">
      <c r="A11" t="s">
        <v>43</v>
      </c>
      <c r="B11" s="1">
        <v>43291.767500000002</v>
      </c>
      <c r="C11">
        <v>419</v>
      </c>
      <c r="D11" t="s">
        <v>44</v>
      </c>
      <c r="E11">
        <v>7</v>
      </c>
      <c r="F11" s="1">
        <v>43291.797881944447</v>
      </c>
      <c r="G11">
        <v>116</v>
      </c>
      <c r="H11" t="s">
        <v>45</v>
      </c>
      <c r="I11">
        <v>2</v>
      </c>
      <c r="J11">
        <v>43</v>
      </c>
      <c r="K11">
        <v>8970</v>
      </c>
      <c r="L11">
        <f t="shared" si="0"/>
        <v>0.71666666666666667</v>
      </c>
      <c r="M11">
        <f t="shared" si="1"/>
        <v>8.9700000000000006</v>
      </c>
      <c r="N11">
        <f t="shared" si="2"/>
        <v>12.516279069767442</v>
      </c>
      <c r="O11">
        <f t="shared" si="3"/>
        <v>1.0974752378481492</v>
      </c>
      <c r="P11">
        <f t="shared" si="4"/>
        <v>3.5378353649890837</v>
      </c>
      <c r="Q11" s="61">
        <f t="shared" si="5"/>
        <v>1.6576584338116076</v>
      </c>
      <c r="R11">
        <f t="shared" si="6"/>
        <v>0.64176651774806193</v>
      </c>
      <c r="U11">
        <f t="shared" si="7"/>
        <v>3.5549999999999997</v>
      </c>
    </row>
    <row r="12" spans="1:21">
      <c r="A12" t="s">
        <v>46</v>
      </c>
      <c r="B12" s="1">
        <v>43284.862662037034</v>
      </c>
      <c r="C12">
        <v>916</v>
      </c>
      <c r="D12" t="s">
        <v>47</v>
      </c>
      <c r="E12">
        <v>4</v>
      </c>
      <c r="F12" s="1">
        <v>43284.913958333331</v>
      </c>
      <c r="G12">
        <v>935</v>
      </c>
      <c r="H12" t="s">
        <v>48</v>
      </c>
      <c r="I12">
        <v>1</v>
      </c>
      <c r="J12">
        <v>70</v>
      </c>
      <c r="K12">
        <v>1440</v>
      </c>
      <c r="L12">
        <f t="shared" si="0"/>
        <v>1.1666666666666667</v>
      </c>
      <c r="M12">
        <f t="shared" si="1"/>
        <v>1.44</v>
      </c>
      <c r="N12">
        <f t="shared" si="2"/>
        <v>1.2342857142857142</v>
      </c>
      <c r="O12">
        <f t="shared" si="3"/>
        <v>9.1415702464636428E-2</v>
      </c>
      <c r="P12">
        <f t="shared" si="4"/>
        <v>1.1109841197270618</v>
      </c>
      <c r="Q12" s="61">
        <f t="shared" si="5"/>
        <v>1.0429971950988066</v>
      </c>
      <c r="R12">
        <f t="shared" si="6"/>
        <v>3.1011109163779783E-2</v>
      </c>
      <c r="U12">
        <f t="shared" si="7"/>
        <v>1.855</v>
      </c>
    </row>
    <row r="13" spans="1:21">
      <c r="A13" t="s">
        <v>49</v>
      </c>
      <c r="B13" s="1">
        <v>43290.949675925927</v>
      </c>
      <c r="C13">
        <v>1258</v>
      </c>
      <c r="D13" t="s">
        <v>50</v>
      </c>
      <c r="E13">
        <v>2</v>
      </c>
      <c r="F13" s="1">
        <v>43290.956736111111</v>
      </c>
      <c r="G13">
        <v>1245</v>
      </c>
      <c r="H13" t="s">
        <v>51</v>
      </c>
      <c r="I13">
        <v>1</v>
      </c>
      <c r="J13">
        <v>9</v>
      </c>
      <c r="K13">
        <v>2020</v>
      </c>
      <c r="L13">
        <f t="shared" si="0"/>
        <v>0.15</v>
      </c>
      <c r="M13">
        <f t="shared" si="1"/>
        <v>2.02</v>
      </c>
      <c r="N13">
        <f t="shared" si="2"/>
        <v>13.466666666666667</v>
      </c>
      <c r="O13">
        <f t="shared" si="3"/>
        <v>1.1292601103909425</v>
      </c>
      <c r="P13">
        <f t="shared" si="4"/>
        <v>3.6696957185394359</v>
      </c>
      <c r="Q13" s="61">
        <f t="shared" si="5"/>
        <v>1.6821008182479871</v>
      </c>
      <c r="R13">
        <f t="shared" si="6"/>
        <v>0.66605358443291962</v>
      </c>
      <c r="U13">
        <f t="shared" si="7"/>
        <v>2.54</v>
      </c>
    </row>
    <row r="14" spans="1:21">
      <c r="A14" t="s">
        <v>52</v>
      </c>
      <c r="B14" s="1">
        <v>43285.845590277779</v>
      </c>
      <c r="C14">
        <v>514</v>
      </c>
      <c r="D14" t="s">
        <v>22</v>
      </c>
      <c r="E14">
        <v>3</v>
      </c>
      <c r="F14" s="1">
        <v>43285.886678240742</v>
      </c>
      <c r="G14">
        <v>588</v>
      </c>
      <c r="H14" t="s">
        <v>53</v>
      </c>
      <c r="I14">
        <v>5</v>
      </c>
      <c r="J14">
        <v>56</v>
      </c>
      <c r="K14">
        <v>1790</v>
      </c>
      <c r="L14">
        <f t="shared" si="0"/>
        <v>0.93333333333333335</v>
      </c>
      <c r="M14">
        <f t="shared" si="1"/>
        <v>1.79</v>
      </c>
      <c r="N14">
        <f t="shared" si="2"/>
        <v>1.9178571428571429</v>
      </c>
      <c r="O14">
        <f t="shared" si="3"/>
        <v>0.28281625435733643</v>
      </c>
      <c r="P14">
        <f t="shared" si="4"/>
        <v>1.3848671932200369</v>
      </c>
      <c r="Q14" s="61">
        <f t="shared" si="5"/>
        <v>1.1391036694390813</v>
      </c>
      <c r="R14">
        <f t="shared" si="6"/>
        <v>0.12650688034045482</v>
      </c>
      <c r="U14">
        <f t="shared" si="7"/>
        <v>2.29</v>
      </c>
    </row>
    <row r="15" spans="1:21">
      <c r="A15" t="s">
        <v>54</v>
      </c>
      <c r="B15" s="1">
        <v>43284.362835648149</v>
      </c>
      <c r="C15">
        <v>502</v>
      </c>
      <c r="D15" t="s">
        <v>55</v>
      </c>
      <c r="E15">
        <v>6</v>
      </c>
      <c r="F15" s="1">
        <v>43284.375625000001</v>
      </c>
      <c r="G15">
        <v>588</v>
      </c>
      <c r="H15" t="s">
        <v>53</v>
      </c>
      <c r="I15">
        <v>12</v>
      </c>
      <c r="J15">
        <v>18</v>
      </c>
      <c r="K15">
        <v>2170</v>
      </c>
      <c r="L15">
        <f t="shared" si="0"/>
        <v>0.3</v>
      </c>
      <c r="M15">
        <f t="shared" si="1"/>
        <v>2.17</v>
      </c>
      <c r="N15">
        <f t="shared" si="2"/>
        <v>7.2333333333333334</v>
      </c>
      <c r="O15">
        <f t="shared" si="3"/>
        <v>0.85933847912886707</v>
      </c>
      <c r="P15">
        <f t="shared" si="4"/>
        <v>2.6894857005259079</v>
      </c>
      <c r="Q15" s="61">
        <f t="shared" si="5"/>
        <v>1.4854830333919966</v>
      </c>
      <c r="R15">
        <f t="shared" si="6"/>
        <v>0.47068519618684296</v>
      </c>
      <c r="U15">
        <f t="shared" si="7"/>
        <v>2.4949999999999997</v>
      </c>
    </row>
    <row r="16" spans="1:21">
      <c r="A16" t="s">
        <v>56</v>
      </c>
      <c r="B16" s="1">
        <v>43294.963333333333</v>
      </c>
      <c r="C16">
        <v>634</v>
      </c>
      <c r="D16" t="s">
        <v>57</v>
      </c>
      <c r="E16">
        <v>7</v>
      </c>
      <c r="F16" s="1">
        <v>43294.994618055556</v>
      </c>
      <c r="G16">
        <v>634</v>
      </c>
      <c r="H16" t="s">
        <v>57</v>
      </c>
      <c r="I16">
        <v>12</v>
      </c>
      <c r="J16">
        <v>44</v>
      </c>
      <c r="K16">
        <v>4180</v>
      </c>
      <c r="L16">
        <f t="shared" si="0"/>
        <v>0.73333333333333328</v>
      </c>
      <c r="M16">
        <f t="shared" si="1"/>
        <v>4.18</v>
      </c>
      <c r="N16">
        <f t="shared" si="2"/>
        <v>5.7</v>
      </c>
      <c r="O16">
        <f t="shared" si="3"/>
        <v>0.75587485567249146</v>
      </c>
      <c r="P16">
        <f t="shared" si="4"/>
        <v>2.3874672772626644</v>
      </c>
      <c r="Q16" s="61">
        <f t="shared" si="5"/>
        <v>1.4163642982643259</v>
      </c>
      <c r="R16">
        <f t="shared" si="6"/>
        <v>0.40200567215807298</v>
      </c>
      <c r="U16">
        <f t="shared" si="7"/>
        <v>3.6149999999999998</v>
      </c>
    </row>
    <row r="17" spans="1:21">
      <c r="A17" t="s">
        <v>58</v>
      </c>
      <c r="B17" s="1">
        <v>43283.758472222224</v>
      </c>
      <c r="C17">
        <v>412</v>
      </c>
      <c r="D17" t="s">
        <v>59</v>
      </c>
      <c r="E17">
        <v>5</v>
      </c>
      <c r="F17" s="1">
        <v>43283.763807870368</v>
      </c>
      <c r="G17">
        <v>415</v>
      </c>
      <c r="H17" t="s">
        <v>60</v>
      </c>
      <c r="I17">
        <v>1</v>
      </c>
      <c r="J17">
        <v>7</v>
      </c>
      <c r="K17">
        <v>1020</v>
      </c>
      <c r="L17">
        <f t="shared" si="0"/>
        <v>0.11666666666666667</v>
      </c>
      <c r="M17">
        <f t="shared" si="1"/>
        <v>1.02</v>
      </c>
      <c r="N17">
        <f t="shared" si="2"/>
        <v>8.742857142857142</v>
      </c>
      <c r="O17">
        <f t="shared" si="3"/>
        <v>0.94165338213130434</v>
      </c>
      <c r="P17">
        <f t="shared" si="4"/>
        <v>2.9568322818274866</v>
      </c>
      <c r="Q17" s="61">
        <f t="shared" si="5"/>
        <v>1.5428747670423053</v>
      </c>
      <c r="R17">
        <f t="shared" si="6"/>
        <v>0.52771223730685846</v>
      </c>
      <c r="U17">
        <f t="shared" si="7"/>
        <v>2.6700000000000004</v>
      </c>
    </row>
    <row r="18" spans="1:21">
      <c r="A18" t="s">
        <v>61</v>
      </c>
      <c r="B18" s="1">
        <v>43299.7737037037</v>
      </c>
      <c r="C18">
        <v>117</v>
      </c>
      <c r="D18" t="s">
        <v>62</v>
      </c>
      <c r="E18">
        <v>18</v>
      </c>
      <c r="F18" s="1">
        <v>43299.796435185184</v>
      </c>
      <c r="G18">
        <v>175</v>
      </c>
      <c r="H18" t="s">
        <v>63</v>
      </c>
      <c r="I18">
        <v>3</v>
      </c>
      <c r="J18">
        <v>32</v>
      </c>
      <c r="K18">
        <v>2610</v>
      </c>
      <c r="L18">
        <f t="shared" si="0"/>
        <v>0.53333333333333333</v>
      </c>
      <c r="M18">
        <f t="shared" si="1"/>
        <v>2.61</v>
      </c>
      <c r="N18">
        <f t="shared" si="2"/>
        <v>4.8937499999999998</v>
      </c>
      <c r="O18">
        <f t="shared" si="3"/>
        <v>0.68964177940201865</v>
      </c>
      <c r="P18">
        <f t="shared" si="4"/>
        <v>2.2121821805628938</v>
      </c>
      <c r="Q18" s="61">
        <f t="shared" si="5"/>
        <v>1.373815322562832</v>
      </c>
      <c r="R18">
        <f t="shared" si="6"/>
        <v>0.3597270715197286</v>
      </c>
      <c r="U18">
        <f t="shared" si="7"/>
        <v>3.1225000000000001</v>
      </c>
    </row>
    <row r="19" spans="1:21">
      <c r="A19" t="s">
        <v>64</v>
      </c>
      <c r="B19" s="1">
        <v>43288.797152777777</v>
      </c>
      <c r="C19">
        <v>186</v>
      </c>
      <c r="D19" t="s">
        <v>65</v>
      </c>
      <c r="E19">
        <v>40</v>
      </c>
      <c r="F19" s="1">
        <v>43288.879236111112</v>
      </c>
      <c r="G19">
        <v>117</v>
      </c>
      <c r="H19" t="s">
        <v>62</v>
      </c>
      <c r="I19">
        <v>14</v>
      </c>
      <c r="J19">
        <v>117</v>
      </c>
      <c r="K19">
        <v>6650</v>
      </c>
      <c r="L19">
        <f t="shared" si="0"/>
        <v>1.95</v>
      </c>
      <c r="M19">
        <f t="shared" si="1"/>
        <v>6.65</v>
      </c>
      <c r="N19">
        <f t="shared" si="2"/>
        <v>3.4102564102564106</v>
      </c>
      <c r="O19">
        <f t="shared" si="3"/>
        <v>0.53278703394058657</v>
      </c>
      <c r="P19">
        <f t="shared" si="4"/>
        <v>1.84668795692624</v>
      </c>
      <c r="Q19" s="61">
        <f t="shared" si="5"/>
        <v>1.2780781399005448</v>
      </c>
      <c r="R19">
        <f t="shared" si="6"/>
        <v>0.26459824537792886</v>
      </c>
      <c r="U19">
        <f t="shared" si="7"/>
        <v>6.29</v>
      </c>
    </row>
    <row r="20" spans="1:21">
      <c r="A20" t="s">
        <v>66</v>
      </c>
      <c r="B20" s="1">
        <v>43295.905046296299</v>
      </c>
      <c r="C20">
        <v>341</v>
      </c>
      <c r="D20" t="s">
        <v>67</v>
      </c>
      <c r="E20">
        <v>7</v>
      </c>
      <c r="F20" s="1">
        <v>43295.906863425924</v>
      </c>
      <c r="G20">
        <v>358</v>
      </c>
      <c r="H20" t="s">
        <v>68</v>
      </c>
      <c r="I20">
        <v>7</v>
      </c>
      <c r="J20">
        <v>2</v>
      </c>
      <c r="K20">
        <v>400</v>
      </c>
      <c r="L20">
        <f t="shared" si="0"/>
        <v>3.3333333333333333E-2</v>
      </c>
      <c r="M20">
        <f t="shared" si="1"/>
        <v>0.4</v>
      </c>
      <c r="N20">
        <f t="shared" si="2"/>
        <v>12</v>
      </c>
      <c r="O20">
        <f t="shared" si="3"/>
        <v>1.0791812460476249</v>
      </c>
      <c r="P20">
        <f t="shared" si="4"/>
        <v>3.4641016151377544</v>
      </c>
      <c r="Q20" s="61">
        <f t="shared" si="5"/>
        <v>1.6437518295172258</v>
      </c>
      <c r="R20">
        <f t="shared" si="6"/>
        <v>0.62794828218529575</v>
      </c>
      <c r="U20">
        <f t="shared" si="7"/>
        <v>5.4724999999999993</v>
      </c>
    </row>
    <row r="21" spans="1:21">
      <c r="A21" t="s">
        <v>69</v>
      </c>
      <c r="B21" s="1">
        <v>43289.907222222224</v>
      </c>
      <c r="C21">
        <v>2173</v>
      </c>
      <c r="D21" t="s">
        <v>70</v>
      </c>
      <c r="E21">
        <v>2</v>
      </c>
      <c r="F21" s="1">
        <v>43289.921168981484</v>
      </c>
      <c r="G21">
        <v>2171</v>
      </c>
      <c r="H21" t="s">
        <v>71</v>
      </c>
      <c r="I21">
        <v>16</v>
      </c>
      <c r="J21">
        <v>19</v>
      </c>
      <c r="K21">
        <v>2830</v>
      </c>
      <c r="L21">
        <f t="shared" si="0"/>
        <v>0.31666666666666665</v>
      </c>
      <c r="M21">
        <f t="shared" si="1"/>
        <v>2.83</v>
      </c>
      <c r="N21">
        <f t="shared" si="2"/>
        <v>8.9368421052631586</v>
      </c>
      <c r="O21">
        <f t="shared" si="3"/>
        <v>0.95118408495510498</v>
      </c>
      <c r="P21">
        <f t="shared" si="4"/>
        <v>2.9894551519069754</v>
      </c>
      <c r="Q21" s="61">
        <f t="shared" si="5"/>
        <v>1.5496614054051234</v>
      </c>
      <c r="R21">
        <f t="shared" si="6"/>
        <v>0.53445575035947424</v>
      </c>
      <c r="U21">
        <f t="shared" si="7"/>
        <v>5.8449999999999998</v>
      </c>
    </row>
    <row r="22" spans="1:21">
      <c r="A22" t="s">
        <v>72</v>
      </c>
      <c r="B22" s="1">
        <v>43297.840162037035</v>
      </c>
      <c r="C22">
        <v>243</v>
      </c>
      <c r="D22" t="s">
        <v>73</v>
      </c>
      <c r="E22">
        <v>12</v>
      </c>
      <c r="F22" s="1">
        <v>43297.91814814815</v>
      </c>
      <c r="G22">
        <v>243</v>
      </c>
      <c r="H22" t="s">
        <v>73</v>
      </c>
      <c r="I22">
        <v>12</v>
      </c>
      <c r="J22">
        <v>111</v>
      </c>
      <c r="K22">
        <v>15280</v>
      </c>
      <c r="L22">
        <f t="shared" si="0"/>
        <v>1.85</v>
      </c>
      <c r="M22">
        <f t="shared" si="1"/>
        <v>15.28</v>
      </c>
      <c r="N22">
        <f t="shared" si="2"/>
        <v>8.2594594594594586</v>
      </c>
      <c r="O22">
        <f t="shared" si="3"/>
        <v>0.91695162583665724</v>
      </c>
      <c r="P22">
        <f t="shared" si="4"/>
        <v>2.8739275320472957</v>
      </c>
      <c r="Q22" s="61">
        <f t="shared" si="5"/>
        <v>1.5254231224655006</v>
      </c>
      <c r="R22">
        <f t="shared" si="6"/>
        <v>0.51037148821993861</v>
      </c>
      <c r="U22">
        <f t="shared" si="7"/>
        <v>6.0225</v>
      </c>
    </row>
    <row r="23" spans="1:21">
      <c r="A23" t="s">
        <v>74</v>
      </c>
      <c r="B23" s="1">
        <v>43293.761331018519</v>
      </c>
      <c r="C23">
        <v>612</v>
      </c>
      <c r="D23" t="s">
        <v>75</v>
      </c>
      <c r="E23">
        <v>15</v>
      </c>
      <c r="F23" s="1">
        <v>43293.779421296298</v>
      </c>
      <c r="G23">
        <v>1337</v>
      </c>
      <c r="H23" t="s">
        <v>76</v>
      </c>
      <c r="I23">
        <v>7</v>
      </c>
      <c r="J23">
        <v>25</v>
      </c>
      <c r="K23">
        <v>3380</v>
      </c>
      <c r="L23">
        <f t="shared" si="0"/>
        <v>0.41666666666666669</v>
      </c>
      <c r="M23">
        <f t="shared" si="1"/>
        <v>3.38</v>
      </c>
      <c r="N23">
        <f t="shared" si="2"/>
        <v>8.1120000000000001</v>
      </c>
      <c r="O23">
        <f t="shared" si="3"/>
        <v>0.90912794198926072</v>
      </c>
      <c r="P23">
        <f t="shared" si="4"/>
        <v>2.8481572990268638</v>
      </c>
      <c r="Q23" s="61">
        <f t="shared" si="5"/>
        <v>1.519937004163058</v>
      </c>
      <c r="R23">
        <f t="shared" si="6"/>
        <v>0.50492023114642137</v>
      </c>
      <c r="U23">
        <f t="shared" si="7"/>
        <v>2.7149999999999999</v>
      </c>
    </row>
    <row r="24" spans="1:21">
      <c r="A24" t="s">
        <v>77</v>
      </c>
      <c r="B24" s="1">
        <v>43286.874074074076</v>
      </c>
      <c r="C24">
        <v>1653</v>
      </c>
      <c r="D24" t="s">
        <v>78</v>
      </c>
      <c r="E24">
        <v>6</v>
      </c>
      <c r="F24" s="1">
        <v>43286.882280092592</v>
      </c>
      <c r="G24">
        <v>1682</v>
      </c>
      <c r="H24" t="s">
        <v>79</v>
      </c>
      <c r="I24">
        <v>3</v>
      </c>
      <c r="J24">
        <v>11</v>
      </c>
      <c r="K24">
        <v>1890</v>
      </c>
      <c r="L24">
        <f t="shared" si="0"/>
        <v>0.18333333333333332</v>
      </c>
      <c r="M24">
        <f t="shared" si="1"/>
        <v>1.89</v>
      </c>
      <c r="N24">
        <f t="shared" si="2"/>
        <v>10.309090909090909</v>
      </c>
      <c r="O24">
        <f t="shared" si="3"/>
        <v>1.0132203693986628</v>
      </c>
      <c r="P24">
        <f t="shared" si="4"/>
        <v>3.2107773060570408</v>
      </c>
      <c r="Q24" s="61">
        <f t="shared" si="5"/>
        <v>1.594571779996079</v>
      </c>
      <c r="R24">
        <f t="shared" si="6"/>
        <v>0.57908074451139679</v>
      </c>
      <c r="U24">
        <f t="shared" si="7"/>
        <v>2.3125</v>
      </c>
    </row>
    <row r="25" spans="1:21">
      <c r="A25" t="s">
        <v>80</v>
      </c>
      <c r="B25" s="1">
        <v>43292.755983796298</v>
      </c>
      <c r="C25">
        <v>1530</v>
      </c>
      <c r="D25" t="s">
        <v>81</v>
      </c>
      <c r="E25">
        <v>5</v>
      </c>
      <c r="F25" s="1">
        <v>43292.767476851855</v>
      </c>
      <c r="G25">
        <v>1532</v>
      </c>
      <c r="H25" t="s">
        <v>82</v>
      </c>
      <c r="I25">
        <v>8</v>
      </c>
      <c r="J25">
        <v>16</v>
      </c>
      <c r="K25">
        <v>3540</v>
      </c>
      <c r="L25">
        <f t="shared" si="0"/>
        <v>0.26666666666666666</v>
      </c>
      <c r="M25">
        <f t="shared" si="1"/>
        <v>3.54</v>
      </c>
      <c r="N25">
        <f t="shared" si="2"/>
        <v>13.275</v>
      </c>
      <c r="O25">
        <f t="shared" si="3"/>
        <v>1.1230345297535067</v>
      </c>
      <c r="P25">
        <f t="shared" si="4"/>
        <v>3.643487340447336</v>
      </c>
      <c r="Q25" s="61">
        <f t="shared" si="5"/>
        <v>1.6772851655329988</v>
      </c>
      <c r="R25">
        <f t="shared" si="6"/>
        <v>0.66126853251114559</v>
      </c>
      <c r="U25">
        <f t="shared" si="7"/>
        <v>3.9049999999999998</v>
      </c>
    </row>
    <row r="26" spans="1:21">
      <c r="A26" t="s">
        <v>83</v>
      </c>
      <c r="B26" s="1">
        <v>43297.079965277779</v>
      </c>
      <c r="C26">
        <v>1925</v>
      </c>
      <c r="D26" t="s">
        <v>84</v>
      </c>
      <c r="E26">
        <v>15</v>
      </c>
      <c r="F26" s="1">
        <v>43297.121423611112</v>
      </c>
      <c r="G26">
        <v>1901</v>
      </c>
      <c r="H26" t="s">
        <v>85</v>
      </c>
      <c r="I26">
        <v>6</v>
      </c>
      <c r="J26">
        <v>59</v>
      </c>
      <c r="K26">
        <v>2050</v>
      </c>
      <c r="L26">
        <f t="shared" si="0"/>
        <v>0.98333333333333328</v>
      </c>
      <c r="M26">
        <f t="shared" si="1"/>
        <v>2.0499999999999998</v>
      </c>
      <c r="N26">
        <f t="shared" si="2"/>
        <v>2.0847457627118642</v>
      </c>
      <c r="O26">
        <f t="shared" si="3"/>
        <v>0.31905309979725371</v>
      </c>
      <c r="P26">
        <f t="shared" si="4"/>
        <v>1.443864869962513</v>
      </c>
      <c r="Q26" s="61">
        <f t="shared" si="5"/>
        <v>1.158272165617692</v>
      </c>
      <c r="R26">
        <f t="shared" si="6"/>
        <v>0.14555357139263589</v>
      </c>
      <c r="U26">
        <f t="shared" si="7"/>
        <v>3.3174999999999999</v>
      </c>
    </row>
    <row r="27" spans="1:21">
      <c r="A27" t="s">
        <v>86</v>
      </c>
      <c r="B27" s="1">
        <v>43297.230451388888</v>
      </c>
      <c r="C27">
        <v>1610</v>
      </c>
      <c r="D27" t="s">
        <v>87</v>
      </c>
      <c r="E27">
        <v>13</v>
      </c>
      <c r="F27" s="1">
        <v>43297.238055555557</v>
      </c>
      <c r="G27">
        <v>1420</v>
      </c>
      <c r="H27" t="s">
        <v>88</v>
      </c>
      <c r="I27">
        <v>5</v>
      </c>
      <c r="J27">
        <v>10</v>
      </c>
      <c r="K27">
        <v>1770</v>
      </c>
      <c r="L27">
        <f t="shared" si="0"/>
        <v>0.16666666666666666</v>
      </c>
      <c r="M27">
        <f t="shared" si="1"/>
        <v>1.77</v>
      </c>
      <c r="N27">
        <f t="shared" si="2"/>
        <v>10.620000000000001</v>
      </c>
      <c r="O27">
        <f t="shared" si="3"/>
        <v>1.0261245167454502</v>
      </c>
      <c r="P27">
        <f t="shared" si="4"/>
        <v>3.2588341473600648</v>
      </c>
      <c r="Q27" s="61">
        <f t="shared" si="5"/>
        <v>1.6040758609182293</v>
      </c>
      <c r="R27">
        <f t="shared" si="6"/>
        <v>0.5885244322880685</v>
      </c>
      <c r="U27">
        <f t="shared" si="7"/>
        <v>3.2174999999999998</v>
      </c>
    </row>
    <row r="28" spans="1:21">
      <c r="A28" t="s">
        <v>89</v>
      </c>
      <c r="B28" s="1">
        <v>43305.933761574073</v>
      </c>
      <c r="C28">
        <v>735</v>
      </c>
      <c r="D28" t="s">
        <v>90</v>
      </c>
      <c r="E28">
        <v>7</v>
      </c>
      <c r="F28" s="1">
        <v>43305.957557870373</v>
      </c>
      <c r="G28">
        <v>1925</v>
      </c>
      <c r="H28" t="s">
        <v>84</v>
      </c>
      <c r="I28">
        <v>12</v>
      </c>
      <c r="J28">
        <v>33</v>
      </c>
      <c r="K28">
        <v>8260</v>
      </c>
      <c r="L28">
        <f t="shared" si="0"/>
        <v>0.55000000000000004</v>
      </c>
      <c r="M28">
        <f t="shared" si="1"/>
        <v>8.26</v>
      </c>
      <c r="N28">
        <f t="shared" si="2"/>
        <v>15.018181818181816</v>
      </c>
      <c r="O28">
        <f t="shared" si="3"/>
        <v>1.1766173578261383</v>
      </c>
      <c r="P28">
        <f t="shared" si="4"/>
        <v>3.8753298979805342</v>
      </c>
      <c r="Q28" s="61">
        <f t="shared" si="5"/>
        <v>1.7191883976939459</v>
      </c>
      <c r="R28">
        <f t="shared" si="6"/>
        <v>0.70290549294980342</v>
      </c>
      <c r="U28">
        <f t="shared" si="7"/>
        <v>4.4824999999999999</v>
      </c>
    </row>
    <row r="29" spans="1:21">
      <c r="A29" t="s">
        <v>91</v>
      </c>
      <c r="B29" s="1">
        <v>43307.862638888888</v>
      </c>
      <c r="C29">
        <v>1332</v>
      </c>
      <c r="D29" t="s">
        <v>92</v>
      </c>
      <c r="E29">
        <v>5</v>
      </c>
      <c r="F29" s="1">
        <v>43307.874710648146</v>
      </c>
      <c r="G29">
        <v>1332</v>
      </c>
      <c r="H29" t="s">
        <v>92</v>
      </c>
      <c r="I29">
        <v>10</v>
      </c>
      <c r="J29">
        <v>16</v>
      </c>
      <c r="K29">
        <v>1190</v>
      </c>
      <c r="L29">
        <f t="shared" si="0"/>
        <v>0.26666666666666666</v>
      </c>
      <c r="M29">
        <f t="shared" si="1"/>
        <v>1.19</v>
      </c>
      <c r="N29">
        <f t="shared" si="2"/>
        <v>4.4624999999999995</v>
      </c>
      <c r="O29">
        <f t="shared" si="3"/>
        <v>0.64957822912024954</v>
      </c>
      <c r="P29">
        <f t="shared" si="4"/>
        <v>2.1124630174277605</v>
      </c>
      <c r="Q29" s="61">
        <f t="shared" si="5"/>
        <v>1.3487008953758961</v>
      </c>
      <c r="R29">
        <f t="shared" si="6"/>
        <v>0.33477223254201938</v>
      </c>
      <c r="U29">
        <f t="shared" si="7"/>
        <v>2.8424999999999998</v>
      </c>
    </row>
    <row r="30" spans="1:21">
      <c r="A30" t="s">
        <v>93</v>
      </c>
      <c r="B30" s="1">
        <v>43304.726180555554</v>
      </c>
      <c r="C30">
        <v>116</v>
      </c>
      <c r="D30" t="s">
        <v>45</v>
      </c>
      <c r="E30">
        <v>5</v>
      </c>
      <c r="F30" s="1">
        <v>43304.733773148146</v>
      </c>
      <c r="G30">
        <v>153</v>
      </c>
      <c r="H30" t="s">
        <v>94</v>
      </c>
      <c r="I30">
        <v>10</v>
      </c>
      <c r="J30">
        <v>10</v>
      </c>
      <c r="K30">
        <v>1650</v>
      </c>
      <c r="L30">
        <f t="shared" si="0"/>
        <v>0.16666666666666666</v>
      </c>
      <c r="M30">
        <f t="shared" si="1"/>
        <v>1.65</v>
      </c>
      <c r="N30">
        <f t="shared" si="2"/>
        <v>9.9</v>
      </c>
      <c r="O30">
        <f t="shared" si="3"/>
        <v>0.9956351945975499</v>
      </c>
      <c r="P30">
        <f t="shared" si="4"/>
        <v>3.1464265445104549</v>
      </c>
      <c r="Q30" s="61">
        <f t="shared" si="5"/>
        <v>1.5817106503191745</v>
      </c>
      <c r="R30">
        <f t="shared" si="6"/>
        <v>0.5663013401566942</v>
      </c>
      <c r="U30">
        <f t="shared" si="7"/>
        <v>4.3375000000000004</v>
      </c>
    </row>
    <row r="31" spans="1:21">
      <c r="A31" t="s">
        <v>95</v>
      </c>
      <c r="B31" s="1">
        <v>43287.878553240742</v>
      </c>
      <c r="C31">
        <v>1009</v>
      </c>
      <c r="D31" t="s">
        <v>96</v>
      </c>
      <c r="E31">
        <v>12</v>
      </c>
      <c r="F31" s="1">
        <v>43287.916979166665</v>
      </c>
      <c r="G31">
        <v>515</v>
      </c>
      <c r="H31" t="s">
        <v>97</v>
      </c>
      <c r="I31">
        <v>10</v>
      </c>
      <c r="J31">
        <v>54</v>
      </c>
      <c r="K31">
        <v>6830</v>
      </c>
      <c r="L31">
        <f t="shared" si="0"/>
        <v>0.9</v>
      </c>
      <c r="M31">
        <f t="shared" si="1"/>
        <v>6.83</v>
      </c>
      <c r="N31">
        <f t="shared" si="2"/>
        <v>7.5888888888888886</v>
      </c>
      <c r="O31">
        <f t="shared" si="3"/>
        <v>0.88017819424220767</v>
      </c>
      <c r="P31">
        <f t="shared" si="4"/>
        <v>2.7547938015192512</v>
      </c>
      <c r="Q31" s="61">
        <f t="shared" si="5"/>
        <v>1.4998079069108794</v>
      </c>
      <c r="R31">
        <f t="shared" si="6"/>
        <v>0.48491904310594464</v>
      </c>
      <c r="U31">
        <f t="shared" si="7"/>
        <v>5.6749999999999998</v>
      </c>
    </row>
    <row r="32" spans="1:21">
      <c r="A32" t="s">
        <v>98</v>
      </c>
      <c r="B32" s="1">
        <v>43285.689282407409</v>
      </c>
      <c r="C32">
        <v>1843</v>
      </c>
      <c r="D32" t="s">
        <v>99</v>
      </c>
      <c r="E32">
        <v>1</v>
      </c>
      <c r="F32" s="1">
        <v>43285.697754629633</v>
      </c>
      <c r="G32">
        <v>1911</v>
      </c>
      <c r="H32" t="s">
        <v>100</v>
      </c>
      <c r="I32">
        <v>5</v>
      </c>
      <c r="J32">
        <v>11</v>
      </c>
      <c r="K32">
        <v>1700</v>
      </c>
      <c r="L32">
        <f t="shared" si="0"/>
        <v>0.18333333333333332</v>
      </c>
      <c r="M32">
        <f t="shared" si="1"/>
        <v>1.7</v>
      </c>
      <c r="N32">
        <f t="shared" si="2"/>
        <v>9.2727272727272734</v>
      </c>
      <c r="O32">
        <f t="shared" si="3"/>
        <v>0.9672074866036926</v>
      </c>
      <c r="P32">
        <f t="shared" si="4"/>
        <v>3.0451153135353137</v>
      </c>
      <c r="Q32" s="61">
        <f t="shared" si="5"/>
        <v>1.5611387268702235</v>
      </c>
      <c r="R32">
        <f t="shared" si="6"/>
        <v>0.5458601398335039</v>
      </c>
      <c r="U32">
        <f t="shared" si="7"/>
        <v>4.1924999999999999</v>
      </c>
    </row>
    <row r="33" spans="1:21">
      <c r="A33" t="s">
        <v>101</v>
      </c>
      <c r="B33" s="1">
        <v>43285.922314814816</v>
      </c>
      <c r="C33">
        <v>1537</v>
      </c>
      <c r="D33" t="s">
        <v>102</v>
      </c>
      <c r="E33">
        <v>5</v>
      </c>
      <c r="F33" s="1">
        <v>43285.957754629628</v>
      </c>
      <c r="G33">
        <v>1537</v>
      </c>
      <c r="H33" t="s">
        <v>102</v>
      </c>
      <c r="I33">
        <v>4</v>
      </c>
      <c r="J33">
        <v>49</v>
      </c>
      <c r="K33">
        <v>7170</v>
      </c>
      <c r="L33">
        <f t="shared" si="0"/>
        <v>0.81666666666666665</v>
      </c>
      <c r="M33">
        <f t="shared" si="1"/>
        <v>7.17</v>
      </c>
      <c r="N33">
        <f t="shared" si="2"/>
        <v>8.7795918367346939</v>
      </c>
      <c r="O33">
        <f t="shared" si="3"/>
        <v>0.94347432602293013</v>
      </c>
      <c r="P33">
        <f t="shared" si="4"/>
        <v>2.9630376029903323</v>
      </c>
      <c r="Q33" s="61">
        <f t="shared" si="5"/>
        <v>1.5441691268895192</v>
      </c>
      <c r="R33">
        <f t="shared" si="6"/>
        <v>0.52899837221752199</v>
      </c>
      <c r="U33">
        <f t="shared" si="7"/>
        <v>4.0250000000000004</v>
      </c>
    </row>
    <row r="34" spans="1:21">
      <c r="A34" t="s">
        <v>103</v>
      </c>
      <c r="B34" s="1">
        <v>43309.093773148146</v>
      </c>
      <c r="C34">
        <v>418</v>
      </c>
      <c r="D34" t="s">
        <v>104</v>
      </c>
      <c r="E34">
        <v>7</v>
      </c>
      <c r="F34" s="1">
        <v>43309.121898148151</v>
      </c>
      <c r="G34">
        <v>117</v>
      </c>
      <c r="H34" t="s">
        <v>62</v>
      </c>
      <c r="I34">
        <v>23</v>
      </c>
      <c r="J34">
        <v>39</v>
      </c>
      <c r="K34">
        <v>7000</v>
      </c>
      <c r="L34">
        <f t="shared" si="0"/>
        <v>0.65</v>
      </c>
      <c r="M34">
        <f t="shared" si="1"/>
        <v>7</v>
      </c>
      <c r="N34">
        <f t="shared" si="2"/>
        <v>10.769230769230768</v>
      </c>
      <c r="O34">
        <f t="shared" si="3"/>
        <v>1.0321846833714012</v>
      </c>
      <c r="P34">
        <f t="shared" si="4"/>
        <v>3.2816506165694679</v>
      </c>
      <c r="Q34" s="61">
        <f t="shared" si="5"/>
        <v>1.6085587842416407</v>
      </c>
      <c r="R34">
        <f t="shared" si="6"/>
        <v>0.59297886912839359</v>
      </c>
      <c r="U34">
        <f t="shared" si="7"/>
        <v>2.355</v>
      </c>
    </row>
    <row r="35" spans="1:21">
      <c r="A35" t="s">
        <v>105</v>
      </c>
      <c r="B35" s="1">
        <v>43310.755393518521</v>
      </c>
      <c r="C35">
        <v>1503</v>
      </c>
      <c r="D35" t="s">
        <v>106</v>
      </c>
      <c r="E35">
        <v>9</v>
      </c>
      <c r="F35" s="1">
        <v>43310.75986111111</v>
      </c>
      <c r="G35">
        <v>1530</v>
      </c>
      <c r="H35" t="s">
        <v>81</v>
      </c>
      <c r="I35">
        <v>9</v>
      </c>
      <c r="J35">
        <v>6</v>
      </c>
      <c r="K35">
        <v>900</v>
      </c>
      <c r="L35">
        <f t="shared" si="0"/>
        <v>0.1</v>
      </c>
      <c r="M35">
        <f t="shared" si="1"/>
        <v>0.9</v>
      </c>
      <c r="N35">
        <f t="shared" si="2"/>
        <v>9</v>
      </c>
      <c r="O35">
        <f t="shared" si="3"/>
        <v>0.95424250943932487</v>
      </c>
      <c r="P35">
        <f t="shared" si="4"/>
        <v>3</v>
      </c>
      <c r="Q35" s="61">
        <f t="shared" si="5"/>
        <v>1.5518455739153598</v>
      </c>
      <c r="R35">
        <f t="shared" si="6"/>
        <v>0.53662603969426281</v>
      </c>
      <c r="U35">
        <f t="shared" si="7"/>
        <v>3.12</v>
      </c>
    </row>
    <row r="36" spans="1:21">
      <c r="A36" t="s">
        <v>107</v>
      </c>
      <c r="B36" s="1">
        <v>43304.270682870374</v>
      </c>
      <c r="C36">
        <v>341</v>
      </c>
      <c r="D36" t="s">
        <v>67</v>
      </c>
      <c r="E36">
        <v>6</v>
      </c>
      <c r="F36" s="1">
        <v>43304.274687500001</v>
      </c>
      <c r="G36">
        <v>345</v>
      </c>
      <c r="H36" t="s">
        <v>108</v>
      </c>
      <c r="I36">
        <v>15</v>
      </c>
      <c r="J36">
        <v>5</v>
      </c>
      <c r="K36">
        <v>1030</v>
      </c>
      <c r="L36">
        <f t="shared" si="0"/>
        <v>8.3333333333333329E-2</v>
      </c>
      <c r="M36">
        <f t="shared" si="1"/>
        <v>1.03</v>
      </c>
      <c r="N36">
        <f t="shared" si="2"/>
        <v>12.360000000000001</v>
      </c>
      <c r="O36">
        <f t="shared" si="3"/>
        <v>1.0920184707527971</v>
      </c>
      <c r="P36">
        <f t="shared" si="4"/>
        <v>3.5156791662493894</v>
      </c>
      <c r="Q36" s="61">
        <f t="shared" si="5"/>
        <v>1.6534980769247276</v>
      </c>
      <c r="R36">
        <f t="shared" si="6"/>
        <v>0.63763259761406421</v>
      </c>
      <c r="U36">
        <f t="shared" si="7"/>
        <v>3.2524999999999999</v>
      </c>
    </row>
    <row r="37" spans="1:21">
      <c r="A37" t="s">
        <v>109</v>
      </c>
      <c r="B37" s="1">
        <v>43294.027233796296</v>
      </c>
      <c r="C37">
        <v>230</v>
      </c>
      <c r="D37" t="s">
        <v>110</v>
      </c>
      <c r="E37">
        <v>9</v>
      </c>
      <c r="F37" s="1">
        <v>43294.029814814814</v>
      </c>
      <c r="G37">
        <v>245</v>
      </c>
      <c r="H37" t="s">
        <v>111</v>
      </c>
      <c r="I37">
        <v>8</v>
      </c>
      <c r="J37">
        <v>3</v>
      </c>
      <c r="K37">
        <v>490</v>
      </c>
      <c r="L37">
        <f t="shared" si="0"/>
        <v>0.05</v>
      </c>
      <c r="M37">
        <f t="shared" si="1"/>
        <v>0.49</v>
      </c>
      <c r="N37">
        <f t="shared" si="2"/>
        <v>9.7999999999999989</v>
      </c>
      <c r="O37">
        <f t="shared" si="3"/>
        <v>0.99122607569249477</v>
      </c>
      <c r="P37">
        <f t="shared" si="4"/>
        <v>3.1304951684997055</v>
      </c>
      <c r="Q37" s="61">
        <f t="shared" si="5"/>
        <v>1.5785022858581215</v>
      </c>
      <c r="R37">
        <f t="shared" si="6"/>
        <v>0.56311336306641713</v>
      </c>
      <c r="U37">
        <f t="shared" si="7"/>
        <v>4.08</v>
      </c>
    </row>
    <row r="38" spans="1:21">
      <c r="A38" t="s">
        <v>112</v>
      </c>
      <c r="B38" s="1">
        <v>43293.706956018519</v>
      </c>
      <c r="C38">
        <v>2323</v>
      </c>
      <c r="D38" t="s">
        <v>113</v>
      </c>
      <c r="E38">
        <v>9</v>
      </c>
      <c r="F38" s="1">
        <v>43293.786481481482</v>
      </c>
      <c r="G38">
        <v>2323</v>
      </c>
      <c r="H38" t="s">
        <v>113</v>
      </c>
      <c r="I38">
        <v>9</v>
      </c>
      <c r="J38">
        <v>114</v>
      </c>
      <c r="K38">
        <v>10060</v>
      </c>
      <c r="L38">
        <f t="shared" si="0"/>
        <v>1.9</v>
      </c>
      <c r="M38">
        <f t="shared" si="1"/>
        <v>10.06</v>
      </c>
      <c r="N38">
        <f t="shared" si="2"/>
        <v>5.2947368421052641</v>
      </c>
      <c r="O38">
        <f t="shared" si="3"/>
        <v>0.72384437976707972</v>
      </c>
      <c r="P38">
        <f t="shared" si="4"/>
        <v>2.3010295178691784</v>
      </c>
      <c r="Q38" s="61">
        <f t="shared" si="5"/>
        <v>1.3956254355572613</v>
      </c>
      <c r="R38">
        <f t="shared" si="6"/>
        <v>0.38139859338285692</v>
      </c>
      <c r="U38">
        <f t="shared" si="7"/>
        <v>4.3324999999999996</v>
      </c>
    </row>
    <row r="39" spans="1:21">
      <c r="A39" t="s">
        <v>114</v>
      </c>
      <c r="B39" s="1">
        <v>43288.482048611113</v>
      </c>
      <c r="C39">
        <v>112</v>
      </c>
      <c r="D39" t="s">
        <v>115</v>
      </c>
      <c r="E39">
        <v>8</v>
      </c>
      <c r="F39" s="1">
        <v>43288.488344907404</v>
      </c>
      <c r="G39">
        <v>130</v>
      </c>
      <c r="H39" t="s">
        <v>116</v>
      </c>
      <c r="I39">
        <v>9</v>
      </c>
      <c r="J39">
        <v>9</v>
      </c>
      <c r="K39">
        <v>1430</v>
      </c>
      <c r="L39">
        <f t="shared" si="0"/>
        <v>0.15</v>
      </c>
      <c r="M39">
        <f t="shared" si="1"/>
        <v>1.43</v>
      </c>
      <c r="N39">
        <f t="shared" si="2"/>
        <v>9.5333333333333332</v>
      </c>
      <c r="O39">
        <f t="shared" si="3"/>
        <v>0.97924477840938051</v>
      </c>
      <c r="P39">
        <f t="shared" si="4"/>
        <v>3.0876096471758427</v>
      </c>
      <c r="Q39" s="61">
        <f t="shared" si="5"/>
        <v>1.5698167390565332</v>
      </c>
      <c r="R39">
        <f t="shared" si="6"/>
        <v>0.55448300808146489</v>
      </c>
      <c r="U39">
        <f t="shared" si="7"/>
        <v>3.34</v>
      </c>
    </row>
    <row r="40" spans="1:21">
      <c r="A40" t="s">
        <v>117</v>
      </c>
      <c r="B40" s="1">
        <v>43285.757106481484</v>
      </c>
      <c r="C40">
        <v>2377</v>
      </c>
      <c r="D40" t="s">
        <v>118</v>
      </c>
      <c r="E40">
        <v>5</v>
      </c>
      <c r="F40" s="1">
        <v>43285.78361111111</v>
      </c>
      <c r="G40">
        <v>1271</v>
      </c>
      <c r="H40" t="s">
        <v>119</v>
      </c>
      <c r="I40">
        <v>13</v>
      </c>
      <c r="J40">
        <v>37</v>
      </c>
      <c r="K40">
        <v>4340</v>
      </c>
      <c r="L40">
        <f t="shared" si="0"/>
        <v>0.6166666666666667</v>
      </c>
      <c r="M40">
        <f t="shared" si="1"/>
        <v>4.34</v>
      </c>
      <c r="N40">
        <f t="shared" si="2"/>
        <v>7.037837837837837</v>
      </c>
      <c r="O40">
        <f t="shared" si="3"/>
        <v>0.84743925582915924</v>
      </c>
      <c r="P40">
        <f t="shared" si="4"/>
        <v>2.652892353232192</v>
      </c>
      <c r="Q40" s="61">
        <f t="shared" si="5"/>
        <v>1.4773651536058443</v>
      </c>
      <c r="R40">
        <f t="shared" si="6"/>
        <v>0.46261890100933595</v>
      </c>
      <c r="U40">
        <f t="shared" si="7"/>
        <v>3.4975000000000001</v>
      </c>
    </row>
    <row r="41" spans="1:21">
      <c r="A41" t="s">
        <v>120</v>
      </c>
      <c r="B41" s="1">
        <v>43307.357175925928</v>
      </c>
      <c r="C41">
        <v>1203</v>
      </c>
      <c r="D41" t="s">
        <v>121</v>
      </c>
      <c r="E41">
        <v>1</v>
      </c>
      <c r="F41" s="1">
        <v>43307.363078703704</v>
      </c>
      <c r="G41">
        <v>1243</v>
      </c>
      <c r="H41" t="s">
        <v>122</v>
      </c>
      <c r="I41">
        <v>19</v>
      </c>
      <c r="J41">
        <v>8</v>
      </c>
      <c r="K41">
        <v>1500</v>
      </c>
      <c r="L41">
        <f t="shared" si="0"/>
        <v>0.13333333333333333</v>
      </c>
      <c r="M41">
        <f t="shared" si="1"/>
        <v>1.5</v>
      </c>
      <c r="N41">
        <f t="shared" si="2"/>
        <v>11.25</v>
      </c>
      <c r="O41">
        <f t="shared" si="3"/>
        <v>1.0511525224473812</v>
      </c>
      <c r="P41">
        <f t="shared" si="4"/>
        <v>3.3541019662496847</v>
      </c>
      <c r="Q41" s="61">
        <f t="shared" si="5"/>
        <v>1.6226711115996044</v>
      </c>
      <c r="R41">
        <f t="shared" si="6"/>
        <v>0.60700152049915224</v>
      </c>
      <c r="U41">
        <f t="shared" si="7"/>
        <v>2.625</v>
      </c>
    </row>
    <row r="42" spans="1:21">
      <c r="A42" t="s">
        <v>123</v>
      </c>
      <c r="B42" s="1">
        <v>43286.388067129628</v>
      </c>
      <c r="C42">
        <v>1961</v>
      </c>
      <c r="D42" t="s">
        <v>124</v>
      </c>
      <c r="E42">
        <v>15</v>
      </c>
      <c r="F42" s="1">
        <v>43286.412581018521</v>
      </c>
      <c r="G42">
        <v>1139</v>
      </c>
      <c r="H42" t="s">
        <v>125</v>
      </c>
      <c r="I42">
        <v>7</v>
      </c>
      <c r="J42">
        <v>35</v>
      </c>
      <c r="K42">
        <v>6090</v>
      </c>
      <c r="L42">
        <f t="shared" si="0"/>
        <v>0.58333333333333337</v>
      </c>
      <c r="M42">
        <f t="shared" si="1"/>
        <v>6.09</v>
      </c>
      <c r="N42">
        <f t="shared" si="2"/>
        <v>10.44</v>
      </c>
      <c r="O42">
        <f t="shared" si="3"/>
        <v>1.0187004986662433</v>
      </c>
      <c r="P42">
        <f t="shared" si="4"/>
        <v>3.2310988842807022</v>
      </c>
      <c r="Q42" s="61">
        <f t="shared" si="5"/>
        <v>1.5986010715117527</v>
      </c>
      <c r="R42">
        <f t="shared" si="6"/>
        <v>0.5830844321216877</v>
      </c>
      <c r="U42">
        <f t="shared" si="7"/>
        <v>2.6625000000000001</v>
      </c>
    </row>
    <row r="43" spans="1:21">
      <c r="A43" t="s">
        <v>126</v>
      </c>
      <c r="B43" s="1">
        <v>43300.530127314814</v>
      </c>
      <c r="C43">
        <v>926</v>
      </c>
      <c r="D43" t="s">
        <v>127</v>
      </c>
      <c r="E43">
        <v>8</v>
      </c>
      <c r="F43" s="1">
        <v>43300.539641203701</v>
      </c>
      <c r="G43">
        <v>913</v>
      </c>
      <c r="H43" t="s">
        <v>128</v>
      </c>
      <c r="I43">
        <v>5</v>
      </c>
      <c r="J43">
        <v>13</v>
      </c>
      <c r="K43">
        <v>2060</v>
      </c>
      <c r="L43">
        <f t="shared" si="0"/>
        <v>0.21666666666666667</v>
      </c>
      <c r="M43">
        <f t="shared" si="1"/>
        <v>2.06</v>
      </c>
      <c r="N43">
        <f t="shared" si="2"/>
        <v>9.5076923076923077</v>
      </c>
      <c r="O43">
        <f t="shared" si="3"/>
        <v>0.97807511844596029</v>
      </c>
      <c r="P43">
        <f t="shared" si="4"/>
        <v>3.0834546060696773</v>
      </c>
      <c r="Q43" s="61">
        <f t="shared" si="5"/>
        <v>1.5689713876027094</v>
      </c>
      <c r="R43">
        <f t="shared" si="6"/>
        <v>0.55364302836571333</v>
      </c>
      <c r="U43">
        <f t="shared" si="7"/>
        <v>1.6425000000000001</v>
      </c>
    </row>
    <row r="44" spans="1:21">
      <c r="A44" t="s">
        <v>129</v>
      </c>
      <c r="B44" s="1">
        <v>43310.761643518519</v>
      </c>
      <c r="C44">
        <v>2145</v>
      </c>
      <c r="D44" t="s">
        <v>130</v>
      </c>
      <c r="E44">
        <v>1</v>
      </c>
      <c r="F44" s="1">
        <v>43310.774050925924</v>
      </c>
      <c r="G44">
        <v>2145</v>
      </c>
      <c r="H44" t="s">
        <v>130</v>
      </c>
      <c r="I44">
        <v>1</v>
      </c>
      <c r="J44">
        <v>17</v>
      </c>
      <c r="K44">
        <v>850</v>
      </c>
      <c r="L44">
        <f t="shared" si="0"/>
        <v>0.28333333333333333</v>
      </c>
      <c r="M44">
        <f t="shared" si="1"/>
        <v>0.85</v>
      </c>
      <c r="N44">
        <f t="shared" si="2"/>
        <v>3</v>
      </c>
      <c r="O44">
        <f t="shared" si="3"/>
        <v>0.47712125471966244</v>
      </c>
      <c r="P44">
        <f t="shared" si="4"/>
        <v>1.7320508075688772</v>
      </c>
      <c r="Q44" s="61">
        <f t="shared" si="5"/>
        <v>1.2457309396155174</v>
      </c>
      <c r="R44">
        <f t="shared" si="6"/>
        <v>0.23245659355031048</v>
      </c>
      <c r="U44">
        <f t="shared" si="7"/>
        <v>1.2749999999999999</v>
      </c>
    </row>
    <row r="45" spans="1:21">
      <c r="A45" t="s">
        <v>131</v>
      </c>
      <c r="B45" s="1">
        <v>43299.70207175926</v>
      </c>
      <c r="C45">
        <v>371</v>
      </c>
      <c r="D45" t="s">
        <v>132</v>
      </c>
      <c r="E45">
        <v>3</v>
      </c>
      <c r="F45" s="1">
        <v>43299.70952546296</v>
      </c>
      <c r="G45">
        <v>383</v>
      </c>
      <c r="H45" t="s">
        <v>133</v>
      </c>
      <c r="I45">
        <v>3</v>
      </c>
      <c r="J45">
        <v>10</v>
      </c>
      <c r="K45">
        <v>1650</v>
      </c>
      <c r="L45">
        <f t="shared" si="0"/>
        <v>0.16666666666666666</v>
      </c>
      <c r="M45">
        <f t="shared" si="1"/>
        <v>1.65</v>
      </c>
      <c r="N45">
        <f t="shared" si="2"/>
        <v>9.9</v>
      </c>
      <c r="O45">
        <f t="shared" si="3"/>
        <v>0.9956351945975499</v>
      </c>
      <c r="P45">
        <f t="shared" si="4"/>
        <v>3.1464265445104549</v>
      </c>
      <c r="Q45" s="61">
        <f t="shared" si="5"/>
        <v>1.5817106503191745</v>
      </c>
      <c r="R45">
        <f t="shared" si="6"/>
        <v>0.5663013401566942</v>
      </c>
      <c r="U45">
        <f t="shared" si="7"/>
        <v>2.2599999999999998</v>
      </c>
    </row>
    <row r="46" spans="1:21">
      <c r="A46" t="s">
        <v>134</v>
      </c>
      <c r="B46" s="1">
        <v>43302.267210648148</v>
      </c>
      <c r="C46">
        <v>504</v>
      </c>
      <c r="D46" t="s">
        <v>135</v>
      </c>
      <c r="E46">
        <v>1</v>
      </c>
      <c r="F46" s="1">
        <v>43302.27611111111</v>
      </c>
      <c r="G46">
        <v>551</v>
      </c>
      <c r="H46" t="s">
        <v>136</v>
      </c>
      <c r="I46">
        <v>5</v>
      </c>
      <c r="J46">
        <v>12</v>
      </c>
      <c r="K46">
        <v>2010</v>
      </c>
      <c r="L46">
        <f t="shared" si="0"/>
        <v>0.2</v>
      </c>
      <c r="M46">
        <f t="shared" si="1"/>
        <v>2.0099999999999998</v>
      </c>
      <c r="N46">
        <f t="shared" si="2"/>
        <v>10.049999999999999</v>
      </c>
      <c r="O46">
        <f t="shared" si="3"/>
        <v>1.0021660617565076</v>
      </c>
      <c r="P46">
        <f t="shared" si="4"/>
        <v>3.1701734968294715</v>
      </c>
      <c r="Q46" s="61">
        <f t="shared" si="5"/>
        <v>1.5864749253433921</v>
      </c>
      <c r="R46">
        <f t="shared" si="6"/>
        <v>0.57103534086433194</v>
      </c>
      <c r="U46">
        <f t="shared" si="7"/>
        <v>2.0625</v>
      </c>
    </row>
    <row r="47" spans="1:21">
      <c r="A47" t="s">
        <v>137</v>
      </c>
      <c r="B47" s="1">
        <v>43300.926736111112</v>
      </c>
      <c r="C47">
        <v>1050</v>
      </c>
      <c r="D47" t="s">
        <v>138</v>
      </c>
      <c r="E47">
        <v>6</v>
      </c>
      <c r="F47" s="1">
        <v>43300.931655092594</v>
      </c>
      <c r="G47">
        <v>1019</v>
      </c>
      <c r="H47" t="s">
        <v>139</v>
      </c>
      <c r="I47">
        <v>3</v>
      </c>
      <c r="J47">
        <v>7</v>
      </c>
      <c r="K47">
        <v>590</v>
      </c>
      <c r="L47">
        <f t="shared" si="0"/>
        <v>0.11666666666666667</v>
      </c>
      <c r="M47">
        <f t="shared" si="1"/>
        <v>0.59</v>
      </c>
      <c r="N47">
        <f t="shared" si="2"/>
        <v>5.0571428571428569</v>
      </c>
      <c r="O47">
        <f t="shared" si="3"/>
        <v>0.70390522201153094</v>
      </c>
      <c r="P47">
        <f t="shared" si="4"/>
        <v>2.2488092087019869</v>
      </c>
      <c r="Q47" s="61">
        <f t="shared" si="5"/>
        <v>1.3828690105655415</v>
      </c>
      <c r="R47">
        <f t="shared" si="6"/>
        <v>0.36872322837333021</v>
      </c>
      <c r="U47">
        <f t="shared" si="7"/>
        <v>5.4725000000000001</v>
      </c>
    </row>
    <row r="48" spans="1:21">
      <c r="A48" t="s">
        <v>140</v>
      </c>
      <c r="B48" s="1">
        <v>43288.768159722225</v>
      </c>
      <c r="C48">
        <v>1453</v>
      </c>
      <c r="D48" t="s">
        <v>141</v>
      </c>
      <c r="E48">
        <v>1</v>
      </c>
      <c r="F48" s="1">
        <v>43288.800034722219</v>
      </c>
      <c r="G48">
        <v>1453</v>
      </c>
      <c r="H48" t="s">
        <v>141</v>
      </c>
      <c r="I48">
        <v>1</v>
      </c>
      <c r="J48">
        <v>45</v>
      </c>
      <c r="K48">
        <v>4790</v>
      </c>
      <c r="L48">
        <f t="shared" si="0"/>
        <v>0.75</v>
      </c>
      <c r="M48">
        <f t="shared" si="1"/>
        <v>4.79</v>
      </c>
      <c r="N48">
        <f t="shared" si="2"/>
        <v>6.3866666666666667</v>
      </c>
      <c r="O48">
        <f t="shared" si="3"/>
        <v>0.80527425002286313</v>
      </c>
      <c r="P48">
        <f t="shared" si="4"/>
        <v>2.5271855228033155</v>
      </c>
      <c r="Q48" s="61">
        <f t="shared" si="5"/>
        <v>1.4489548403530474</v>
      </c>
      <c r="R48">
        <f t="shared" si="6"/>
        <v>0.4343891194876367</v>
      </c>
      <c r="U48">
        <f t="shared" si="7"/>
        <v>5.5975000000000001</v>
      </c>
    </row>
    <row r="49" spans="1:21">
      <c r="A49" t="s">
        <v>142</v>
      </c>
      <c r="B49" s="1">
        <v>43284.634085648147</v>
      </c>
      <c r="C49">
        <v>2002</v>
      </c>
      <c r="D49" t="s">
        <v>143</v>
      </c>
      <c r="E49">
        <v>2</v>
      </c>
      <c r="F49" s="1">
        <v>43284.638136574074</v>
      </c>
      <c r="G49">
        <v>2058</v>
      </c>
      <c r="H49" t="s">
        <v>144</v>
      </c>
      <c r="I49">
        <v>6</v>
      </c>
      <c r="J49">
        <v>5</v>
      </c>
      <c r="K49">
        <v>860</v>
      </c>
      <c r="L49">
        <f t="shared" si="0"/>
        <v>8.3333333333333329E-2</v>
      </c>
      <c r="M49">
        <f t="shared" si="1"/>
        <v>0.86</v>
      </c>
      <c r="N49">
        <f t="shared" si="2"/>
        <v>10.32</v>
      </c>
      <c r="O49">
        <f t="shared" si="3"/>
        <v>1.0136796972911926</v>
      </c>
      <c r="P49">
        <f t="shared" si="4"/>
        <v>3.212475680841802</v>
      </c>
      <c r="Q49" s="61">
        <f t="shared" si="5"/>
        <v>1.5949091127489259</v>
      </c>
      <c r="R49">
        <f t="shared" si="6"/>
        <v>0.57941593370231659</v>
      </c>
      <c r="U49">
        <f t="shared" si="7"/>
        <v>17.094999999999999</v>
      </c>
    </row>
    <row r="50" spans="1:21">
      <c r="A50" t="s">
        <v>145</v>
      </c>
      <c r="B50" s="1">
        <v>43286.85423611111</v>
      </c>
      <c r="C50">
        <v>2220</v>
      </c>
      <c r="D50" t="s">
        <v>146</v>
      </c>
      <c r="E50">
        <v>9</v>
      </c>
      <c r="F50" s="1">
        <v>43286.910694444443</v>
      </c>
      <c r="G50">
        <v>1251</v>
      </c>
      <c r="H50" t="s">
        <v>147</v>
      </c>
      <c r="I50">
        <v>2</v>
      </c>
      <c r="J50">
        <v>77</v>
      </c>
      <c r="K50">
        <v>15650</v>
      </c>
      <c r="L50">
        <f t="shared" si="0"/>
        <v>1.2833333333333334</v>
      </c>
      <c r="M50">
        <f t="shared" si="1"/>
        <v>15.65</v>
      </c>
      <c r="N50">
        <f t="shared" si="2"/>
        <v>12.194805194805195</v>
      </c>
      <c r="O50">
        <f t="shared" si="3"/>
        <v>1.0861748670936291</v>
      </c>
      <c r="P50">
        <f t="shared" si="4"/>
        <v>3.4921061259367812</v>
      </c>
      <c r="Q50" s="61">
        <f t="shared" si="5"/>
        <v>1.6490543649524498</v>
      </c>
      <c r="R50">
        <f t="shared" si="6"/>
        <v>0.63321712295855648</v>
      </c>
      <c r="U50">
        <f t="shared" si="7"/>
        <v>17.595000000000002</v>
      </c>
    </row>
    <row r="51" spans="1:21">
      <c r="A51" t="s">
        <v>148</v>
      </c>
      <c r="B51" s="1">
        <v>43284.938703703701</v>
      </c>
      <c r="C51">
        <v>2228</v>
      </c>
      <c r="D51" t="s">
        <v>149</v>
      </c>
      <c r="E51">
        <v>19</v>
      </c>
      <c r="F51" s="1">
        <v>43284.942164351851</v>
      </c>
      <c r="G51">
        <v>2224</v>
      </c>
      <c r="H51" t="s">
        <v>150</v>
      </c>
      <c r="I51">
        <v>2</v>
      </c>
      <c r="J51">
        <v>4</v>
      </c>
      <c r="K51">
        <v>1090</v>
      </c>
      <c r="L51">
        <f t="shared" si="0"/>
        <v>6.6666666666666666E-2</v>
      </c>
      <c r="M51">
        <f t="shared" si="1"/>
        <v>1.0900000000000001</v>
      </c>
      <c r="N51">
        <f t="shared" si="2"/>
        <v>16.350000000000001</v>
      </c>
      <c r="O51">
        <f t="shared" si="3"/>
        <v>1.2135177569963049</v>
      </c>
      <c r="P51">
        <f t="shared" si="4"/>
        <v>4.0435133238311458</v>
      </c>
      <c r="Q51" s="61">
        <f t="shared" si="5"/>
        <v>1.7486526541183613</v>
      </c>
      <c r="R51">
        <f t="shared" si="6"/>
        <v>0.73218252042075849</v>
      </c>
      <c r="U51">
        <f t="shared" si="7"/>
        <v>14.057500000000001</v>
      </c>
    </row>
    <row r="52" spans="1:21">
      <c r="A52" t="s">
        <v>151</v>
      </c>
      <c r="B52" s="1">
        <v>43289.820590277777</v>
      </c>
      <c r="C52">
        <v>1340</v>
      </c>
      <c r="D52" t="s">
        <v>152</v>
      </c>
      <c r="E52">
        <v>6</v>
      </c>
      <c r="F52" s="1">
        <v>43289.885000000002</v>
      </c>
      <c r="G52">
        <v>1536</v>
      </c>
      <c r="H52" t="s">
        <v>153</v>
      </c>
      <c r="I52">
        <v>6</v>
      </c>
      <c r="J52">
        <v>91</v>
      </c>
      <c r="K52">
        <v>50780</v>
      </c>
      <c r="L52">
        <f t="shared" si="0"/>
        <v>1.5166666666666666</v>
      </c>
      <c r="M52">
        <f t="shared" si="1"/>
        <v>50.78</v>
      </c>
      <c r="N52">
        <f t="shared" si="2"/>
        <v>33.481318681318683</v>
      </c>
      <c r="O52">
        <f t="shared" si="3"/>
        <v>1.5248025546002535</v>
      </c>
      <c r="P52">
        <f t="shared" si="4"/>
        <v>5.7863044062094318</v>
      </c>
      <c r="Q52" s="61">
        <f t="shared" si="5"/>
        <v>2.0181828480935495</v>
      </c>
      <c r="R52">
        <f t="shared" si="6"/>
        <v>1</v>
      </c>
      <c r="U52">
        <f t="shared" si="7"/>
        <v>14.675000000000001</v>
      </c>
    </row>
    <row r="53" spans="1:21">
      <c r="A53" t="s">
        <v>154</v>
      </c>
      <c r="B53" s="1">
        <v>43311.357465277775</v>
      </c>
      <c r="C53">
        <v>112</v>
      </c>
      <c r="D53" t="s">
        <v>115</v>
      </c>
      <c r="E53">
        <v>10</v>
      </c>
      <c r="F53" s="1">
        <v>43311.366157407407</v>
      </c>
      <c r="G53">
        <v>201</v>
      </c>
      <c r="H53" t="s">
        <v>155</v>
      </c>
      <c r="I53">
        <v>13</v>
      </c>
      <c r="J53">
        <v>12</v>
      </c>
      <c r="K53">
        <v>2860</v>
      </c>
      <c r="L53">
        <f t="shared" si="0"/>
        <v>0.2</v>
      </c>
      <c r="M53">
        <f t="shared" si="1"/>
        <v>2.86</v>
      </c>
      <c r="N53">
        <f t="shared" si="2"/>
        <v>14.299999999999999</v>
      </c>
      <c r="O53">
        <f t="shared" si="3"/>
        <v>1.1553360374650619</v>
      </c>
      <c r="P53">
        <f t="shared" si="4"/>
        <v>3.7815340802378072</v>
      </c>
      <c r="Q53" s="61">
        <f t="shared" si="5"/>
        <v>1.7024219394604339</v>
      </c>
      <c r="R53">
        <f t="shared" si="6"/>
        <v>0.68624557622825355</v>
      </c>
      <c r="U53">
        <f t="shared" si="7"/>
        <v>3.335</v>
      </c>
    </row>
    <row r="54" spans="1:21">
      <c r="A54" t="s">
        <v>156</v>
      </c>
      <c r="B54" s="1">
        <v>43298.389050925929</v>
      </c>
      <c r="C54">
        <v>3102</v>
      </c>
      <c r="D54" t="s">
        <v>157</v>
      </c>
      <c r="E54">
        <v>10</v>
      </c>
      <c r="F54" s="1">
        <v>43298.39565972222</v>
      </c>
      <c r="G54">
        <v>113</v>
      </c>
      <c r="H54" t="s">
        <v>158</v>
      </c>
      <c r="I54">
        <v>21</v>
      </c>
      <c r="J54">
        <v>9</v>
      </c>
      <c r="K54">
        <v>1500</v>
      </c>
      <c r="L54">
        <f t="shared" si="0"/>
        <v>0.15</v>
      </c>
      <c r="M54">
        <f t="shared" si="1"/>
        <v>1.5</v>
      </c>
      <c r="N54">
        <f t="shared" si="2"/>
        <v>10</v>
      </c>
      <c r="O54">
        <f t="shared" si="3"/>
        <v>1</v>
      </c>
      <c r="P54">
        <f t="shared" si="4"/>
        <v>3.1622776601683795</v>
      </c>
      <c r="Q54" s="61">
        <f t="shared" si="5"/>
        <v>1.5848931924611136</v>
      </c>
      <c r="R54">
        <f t="shared" si="6"/>
        <v>0.56946365901432583</v>
      </c>
      <c r="U54">
        <f t="shared" si="7"/>
        <v>2.915</v>
      </c>
    </row>
    <row r="55" spans="1:21">
      <c r="A55" t="s">
        <v>159</v>
      </c>
      <c r="B55" s="1">
        <v>43286.966469907406</v>
      </c>
      <c r="C55">
        <v>1308</v>
      </c>
      <c r="D55" t="s">
        <v>160</v>
      </c>
      <c r="E55">
        <v>6</v>
      </c>
      <c r="F55" s="1">
        <v>43286.987395833334</v>
      </c>
      <c r="G55">
        <v>613</v>
      </c>
      <c r="H55" t="s">
        <v>161</v>
      </c>
      <c r="I55">
        <v>6</v>
      </c>
      <c r="J55">
        <v>29</v>
      </c>
      <c r="K55">
        <v>3560</v>
      </c>
      <c r="L55">
        <f t="shared" si="0"/>
        <v>0.48333333333333334</v>
      </c>
      <c r="M55">
        <f t="shared" si="1"/>
        <v>3.56</v>
      </c>
      <c r="N55">
        <f t="shared" si="2"/>
        <v>7.36551724137931</v>
      </c>
      <c r="O55">
        <f t="shared" si="3"/>
        <v>0.86720325045756275</v>
      </c>
      <c r="P55">
        <f t="shared" si="4"/>
        <v>2.7139486438360088</v>
      </c>
      <c r="Q55" s="61">
        <f t="shared" si="5"/>
        <v>1.4908730014881983</v>
      </c>
      <c r="R55">
        <f t="shared" si="6"/>
        <v>0.47604091403517484</v>
      </c>
      <c r="U55">
        <f t="shared" si="7"/>
        <v>3.45</v>
      </c>
    </row>
    <row r="56" spans="1:21">
      <c r="A56" t="s">
        <v>162</v>
      </c>
      <c r="B56" s="1">
        <v>43293.650300925925</v>
      </c>
      <c r="C56">
        <v>1665</v>
      </c>
      <c r="D56" t="s">
        <v>163</v>
      </c>
      <c r="E56">
        <v>8</v>
      </c>
      <c r="F56" s="1">
        <v>43293.673125000001</v>
      </c>
      <c r="G56">
        <v>1646</v>
      </c>
      <c r="H56" t="s">
        <v>164</v>
      </c>
      <c r="I56">
        <v>19</v>
      </c>
      <c r="J56">
        <v>31</v>
      </c>
      <c r="K56">
        <v>5420</v>
      </c>
      <c r="L56">
        <f t="shared" si="0"/>
        <v>0.51666666666666672</v>
      </c>
      <c r="M56">
        <f t="shared" si="1"/>
        <v>5.42</v>
      </c>
      <c r="N56">
        <f t="shared" si="2"/>
        <v>10.490322580645159</v>
      </c>
      <c r="O56">
        <f t="shared" si="3"/>
        <v>1.0207888430877579</v>
      </c>
      <c r="P56">
        <f t="shared" si="4"/>
        <v>3.2388767467511261</v>
      </c>
      <c r="Q56" s="61">
        <f t="shared" si="5"/>
        <v>1.6001392146832722</v>
      </c>
      <c r="R56">
        <f t="shared" si="6"/>
        <v>0.58461280124929016</v>
      </c>
      <c r="U56">
        <f t="shared" si="7"/>
        <v>3.2825000000000002</v>
      </c>
    </row>
    <row r="57" spans="1:21">
      <c r="A57" t="s">
        <v>165</v>
      </c>
      <c r="B57" s="1">
        <v>43284.560474537036</v>
      </c>
      <c r="C57">
        <v>328</v>
      </c>
      <c r="D57" t="s">
        <v>166</v>
      </c>
      <c r="E57">
        <v>3</v>
      </c>
      <c r="F57" s="1">
        <v>43284.566446759258</v>
      </c>
      <c r="G57">
        <v>304</v>
      </c>
      <c r="H57" t="s">
        <v>167</v>
      </c>
      <c r="I57">
        <v>7</v>
      </c>
      <c r="J57">
        <v>8</v>
      </c>
      <c r="K57">
        <v>1180</v>
      </c>
      <c r="L57">
        <f t="shared" si="0"/>
        <v>0.13333333333333333</v>
      </c>
      <c r="M57">
        <f t="shared" si="1"/>
        <v>1.18</v>
      </c>
      <c r="N57">
        <f t="shared" si="2"/>
        <v>8.85</v>
      </c>
      <c r="O57">
        <f t="shared" si="3"/>
        <v>0.94694327069782547</v>
      </c>
      <c r="P57">
        <f t="shared" si="4"/>
        <v>2.9748949561287032</v>
      </c>
      <c r="Q57" s="61">
        <f t="shared" si="5"/>
        <v>1.5466379209489174</v>
      </c>
      <c r="R57">
        <f t="shared" si="6"/>
        <v>0.53145147846449448</v>
      </c>
      <c r="U57">
        <f t="shared" si="7"/>
        <v>6.73</v>
      </c>
    </row>
    <row r="58" spans="1:21">
      <c r="A58" t="s">
        <v>168</v>
      </c>
      <c r="B58" s="1">
        <v>43300.181423611109</v>
      </c>
      <c r="C58">
        <v>617</v>
      </c>
      <c r="D58" t="s">
        <v>169</v>
      </c>
      <c r="E58">
        <v>5</v>
      </c>
      <c r="F58" s="1">
        <v>43300.193460648145</v>
      </c>
      <c r="G58">
        <v>612</v>
      </c>
      <c r="H58" t="s">
        <v>75</v>
      </c>
      <c r="I58">
        <v>20</v>
      </c>
      <c r="J58">
        <v>16</v>
      </c>
      <c r="K58">
        <v>3640</v>
      </c>
      <c r="L58">
        <f t="shared" si="0"/>
        <v>0.26666666666666666</v>
      </c>
      <c r="M58">
        <f t="shared" si="1"/>
        <v>3.64</v>
      </c>
      <c r="N58">
        <f t="shared" si="2"/>
        <v>13.65</v>
      </c>
      <c r="O58">
        <f t="shared" si="3"/>
        <v>1.1351326513767748</v>
      </c>
      <c r="P58">
        <f t="shared" si="4"/>
        <v>3.6945906403822333</v>
      </c>
      <c r="Q58" s="61">
        <f t="shared" si="5"/>
        <v>1.6866560570521496</v>
      </c>
      <c r="R58">
        <f t="shared" si="6"/>
        <v>0.67057987722935741</v>
      </c>
      <c r="U58">
        <f t="shared" si="7"/>
        <v>7.2075000000000005</v>
      </c>
    </row>
    <row r="59" spans="1:21">
      <c r="A59" t="s">
        <v>170</v>
      </c>
      <c r="B59" s="1">
        <v>43286.836087962962</v>
      </c>
      <c r="C59">
        <v>819</v>
      </c>
      <c r="D59" t="s">
        <v>171</v>
      </c>
      <c r="E59">
        <v>8</v>
      </c>
      <c r="F59" s="1">
        <v>43286.858969907407</v>
      </c>
      <c r="G59">
        <v>160</v>
      </c>
      <c r="H59" t="s">
        <v>172</v>
      </c>
      <c r="I59">
        <v>12</v>
      </c>
      <c r="J59">
        <v>32</v>
      </c>
      <c r="K59">
        <v>2890</v>
      </c>
      <c r="L59">
        <f t="shared" si="0"/>
        <v>0.53333333333333333</v>
      </c>
      <c r="M59">
        <f t="shared" si="1"/>
        <v>2.89</v>
      </c>
      <c r="N59">
        <f t="shared" si="2"/>
        <v>5.4187500000000002</v>
      </c>
      <c r="O59">
        <f t="shared" si="3"/>
        <v>0.73389911482028558</v>
      </c>
      <c r="P59">
        <f t="shared" si="4"/>
        <v>2.3278208693969562</v>
      </c>
      <c r="Q59" s="61">
        <f t="shared" si="5"/>
        <v>1.4021026914238204</v>
      </c>
      <c r="R59">
        <f t="shared" si="6"/>
        <v>0.38783468989281383</v>
      </c>
      <c r="U59">
        <f t="shared" si="7"/>
        <v>6.8150000000000004</v>
      </c>
    </row>
    <row r="60" spans="1:21">
      <c r="A60" t="s">
        <v>173</v>
      </c>
      <c r="B60" s="1">
        <v>43298.877465277779</v>
      </c>
      <c r="C60">
        <v>106</v>
      </c>
      <c r="D60" t="s">
        <v>174</v>
      </c>
      <c r="E60">
        <v>5</v>
      </c>
      <c r="F60" s="1">
        <v>43298.945451388892</v>
      </c>
      <c r="G60">
        <v>2102</v>
      </c>
      <c r="H60" t="s">
        <v>42</v>
      </c>
      <c r="I60">
        <v>14</v>
      </c>
      <c r="J60">
        <v>97</v>
      </c>
      <c r="K60">
        <v>19210</v>
      </c>
      <c r="L60">
        <f t="shared" si="0"/>
        <v>1.6166666666666667</v>
      </c>
      <c r="M60">
        <f t="shared" si="1"/>
        <v>19.21</v>
      </c>
      <c r="N60">
        <f t="shared" si="2"/>
        <v>11.882474226804124</v>
      </c>
      <c r="O60">
        <f t="shared" si="3"/>
        <v>1.0749068809790925</v>
      </c>
      <c r="P60">
        <f t="shared" si="4"/>
        <v>3.4470964922386673</v>
      </c>
      <c r="Q60" s="61">
        <f t="shared" si="5"/>
        <v>1.640519421470843</v>
      </c>
      <c r="R60">
        <f t="shared" si="6"/>
        <v>0.62473641429329407</v>
      </c>
      <c r="U60">
        <f t="shared" si="7"/>
        <v>7.2700000000000005</v>
      </c>
    </row>
    <row r="61" spans="1:21">
      <c r="A61" t="s">
        <v>175</v>
      </c>
      <c r="B61" s="1">
        <v>43296.096689814818</v>
      </c>
      <c r="C61">
        <v>248</v>
      </c>
      <c r="D61" t="s">
        <v>176</v>
      </c>
      <c r="E61">
        <v>9</v>
      </c>
      <c r="F61" s="1">
        <v>43296.121006944442</v>
      </c>
      <c r="G61">
        <v>223</v>
      </c>
      <c r="H61" t="s">
        <v>177</v>
      </c>
      <c r="I61">
        <v>10</v>
      </c>
      <c r="J61">
        <v>35</v>
      </c>
      <c r="K61">
        <v>3090</v>
      </c>
      <c r="L61">
        <f t="shared" si="0"/>
        <v>0.58333333333333337</v>
      </c>
      <c r="M61">
        <f t="shared" si="1"/>
        <v>3.09</v>
      </c>
      <c r="N61">
        <f t="shared" si="2"/>
        <v>5.2971428571428563</v>
      </c>
      <c r="O61">
        <f t="shared" si="3"/>
        <v>0.72404168545820258</v>
      </c>
      <c r="P61">
        <f t="shared" si="4"/>
        <v>2.3015522712167229</v>
      </c>
      <c r="Q61" s="61">
        <f t="shared" si="5"/>
        <v>1.3957522515142451</v>
      </c>
      <c r="R61">
        <f t="shared" si="6"/>
        <v>0.381524603495004</v>
      </c>
      <c r="U61">
        <f t="shared" si="7"/>
        <v>3.5275000000000003</v>
      </c>
    </row>
    <row r="62" spans="1:21">
      <c r="A62" t="s">
        <v>178</v>
      </c>
      <c r="B62" s="1">
        <v>43283.665312500001</v>
      </c>
      <c r="C62">
        <v>2013</v>
      </c>
      <c r="D62" t="s">
        <v>179</v>
      </c>
      <c r="E62">
        <v>18</v>
      </c>
      <c r="F62" s="1">
        <v>43283.674039351848</v>
      </c>
      <c r="G62">
        <v>2002</v>
      </c>
      <c r="H62" t="s">
        <v>143</v>
      </c>
      <c r="I62">
        <v>1</v>
      </c>
      <c r="J62">
        <v>12</v>
      </c>
      <c r="K62">
        <v>2070</v>
      </c>
      <c r="L62">
        <f t="shared" si="0"/>
        <v>0.2</v>
      </c>
      <c r="M62">
        <f t="shared" si="1"/>
        <v>2.0699999999999998</v>
      </c>
      <c r="N62">
        <f t="shared" si="2"/>
        <v>10.349999999999998</v>
      </c>
      <c r="O62">
        <f t="shared" si="3"/>
        <v>1.0149403497929366</v>
      </c>
      <c r="P62">
        <f t="shared" si="4"/>
        <v>3.2171415884290822</v>
      </c>
      <c r="Q62" s="61">
        <f t="shared" si="5"/>
        <v>1.5958353091415849</v>
      </c>
      <c r="R62">
        <f t="shared" si="6"/>
        <v>0.58033624463230515</v>
      </c>
      <c r="U62">
        <f t="shared" si="7"/>
        <v>4.7699999999999996</v>
      </c>
    </row>
    <row r="63" spans="1:21">
      <c r="A63" t="s">
        <v>180</v>
      </c>
      <c r="B63" s="1">
        <v>43287.841828703706</v>
      </c>
      <c r="C63">
        <v>1623</v>
      </c>
      <c r="D63" t="s">
        <v>181</v>
      </c>
      <c r="E63">
        <v>7</v>
      </c>
      <c r="F63" s="1">
        <v>43287.864247685182</v>
      </c>
      <c r="G63">
        <v>1627</v>
      </c>
      <c r="H63" t="s">
        <v>182</v>
      </c>
      <c r="I63">
        <v>1</v>
      </c>
      <c r="J63">
        <v>31</v>
      </c>
      <c r="K63">
        <v>4710</v>
      </c>
      <c r="L63">
        <f t="shared" si="0"/>
        <v>0.51666666666666672</v>
      </c>
      <c r="M63">
        <f t="shared" si="1"/>
        <v>4.71</v>
      </c>
      <c r="N63">
        <f t="shared" si="2"/>
        <v>9.1161290322580637</v>
      </c>
      <c r="O63">
        <f t="shared" si="3"/>
        <v>0.95981046367826706</v>
      </c>
      <c r="P63">
        <f t="shared" si="4"/>
        <v>3.0192928033329367</v>
      </c>
      <c r="Q63" s="61">
        <f t="shared" si="5"/>
        <v>1.5558298255358902</v>
      </c>
      <c r="R63">
        <f t="shared" si="6"/>
        <v>0.54058497361288049</v>
      </c>
      <c r="U63">
        <f t="shared" si="7"/>
        <v>4.6024999999999991</v>
      </c>
    </row>
    <row r="64" spans="1:21">
      <c r="A64" t="s">
        <v>183</v>
      </c>
      <c r="B64" s="1">
        <v>43292.741203703707</v>
      </c>
      <c r="C64">
        <v>525</v>
      </c>
      <c r="D64" t="s">
        <v>184</v>
      </c>
      <c r="E64">
        <v>1</v>
      </c>
      <c r="F64" s="1">
        <v>43292.768599537034</v>
      </c>
      <c r="G64">
        <v>3508</v>
      </c>
      <c r="H64" t="s">
        <v>185</v>
      </c>
      <c r="I64">
        <v>7</v>
      </c>
      <c r="J64">
        <v>36</v>
      </c>
      <c r="K64">
        <v>4240</v>
      </c>
      <c r="L64">
        <f t="shared" si="0"/>
        <v>0.6</v>
      </c>
      <c r="M64">
        <f t="shared" si="1"/>
        <v>4.24</v>
      </c>
      <c r="N64">
        <f t="shared" si="2"/>
        <v>7.0666666666666673</v>
      </c>
      <c r="O64">
        <f t="shared" si="3"/>
        <v>0.84921460620908906</v>
      </c>
      <c r="P64">
        <f t="shared" si="4"/>
        <v>2.6583202716502514</v>
      </c>
      <c r="Q64" s="61">
        <f t="shared" si="5"/>
        <v>1.4785735103214848</v>
      </c>
      <c r="R64">
        <f t="shared" si="6"/>
        <v>0.46381957929046863</v>
      </c>
      <c r="U64">
        <f t="shared" si="7"/>
        <v>4.2125000000000004</v>
      </c>
    </row>
    <row r="65" spans="1:21">
      <c r="A65" t="s">
        <v>186</v>
      </c>
      <c r="B65" s="1">
        <v>43287.315474537034</v>
      </c>
      <c r="C65">
        <v>255</v>
      </c>
      <c r="D65" t="s">
        <v>187</v>
      </c>
      <c r="E65">
        <v>10</v>
      </c>
      <c r="F65" s="1">
        <v>43287.342604166668</v>
      </c>
      <c r="G65">
        <v>2172</v>
      </c>
      <c r="H65" t="s">
        <v>188</v>
      </c>
      <c r="I65">
        <v>7</v>
      </c>
      <c r="J65">
        <v>38</v>
      </c>
      <c r="K65">
        <v>8060</v>
      </c>
      <c r="L65">
        <f t="shared" si="0"/>
        <v>0.6333333333333333</v>
      </c>
      <c r="M65">
        <f t="shared" si="1"/>
        <v>8.06</v>
      </c>
      <c r="N65">
        <f t="shared" si="2"/>
        <v>12.726315789473686</v>
      </c>
      <c r="O65">
        <f t="shared" si="3"/>
        <v>1.1047026955719241</v>
      </c>
      <c r="P65">
        <f t="shared" si="4"/>
        <v>3.567396219860318</v>
      </c>
      <c r="Q65" s="61">
        <f t="shared" si="5"/>
        <v>1.663184921898285</v>
      </c>
      <c r="R65">
        <f t="shared" si="6"/>
        <v>0.64725788807829998</v>
      </c>
      <c r="U65">
        <f t="shared" si="7"/>
        <v>3.5300000000000002</v>
      </c>
    </row>
    <row r="66" spans="1:21">
      <c r="A66" t="s">
        <v>189</v>
      </c>
      <c r="B66" s="1">
        <v>43299.398900462962</v>
      </c>
      <c r="C66">
        <v>1168</v>
      </c>
      <c r="D66" t="s">
        <v>190</v>
      </c>
      <c r="E66">
        <v>9</v>
      </c>
      <c r="F66" s="1">
        <v>43299.407384259262</v>
      </c>
      <c r="G66">
        <v>1112</v>
      </c>
      <c r="H66" t="s">
        <v>191</v>
      </c>
      <c r="I66">
        <v>2</v>
      </c>
      <c r="J66">
        <v>11</v>
      </c>
      <c r="K66">
        <v>1400</v>
      </c>
      <c r="L66">
        <f t="shared" si="0"/>
        <v>0.18333333333333332</v>
      </c>
      <c r="M66">
        <f t="shared" si="1"/>
        <v>1.4</v>
      </c>
      <c r="N66">
        <f t="shared" si="2"/>
        <v>7.6363636363636367</v>
      </c>
      <c r="O66">
        <f t="shared" si="3"/>
        <v>0.88288660090365667</v>
      </c>
      <c r="P66">
        <f t="shared" si="4"/>
        <v>2.7633971188310298</v>
      </c>
      <c r="Q66" s="61">
        <f t="shared" si="5"/>
        <v>1.5016797354534246</v>
      </c>
      <c r="R66">
        <f t="shared" si="6"/>
        <v>0.4867789772197274</v>
      </c>
      <c r="U66">
        <f t="shared" si="7"/>
        <v>1.895</v>
      </c>
    </row>
    <row r="67" spans="1:21">
      <c r="A67" t="s">
        <v>192</v>
      </c>
      <c r="B67" s="1">
        <v>43295.833287037036</v>
      </c>
      <c r="C67">
        <v>613</v>
      </c>
      <c r="D67" t="s">
        <v>161</v>
      </c>
      <c r="E67">
        <v>1</v>
      </c>
      <c r="F67" s="1">
        <v>43295.848379629628</v>
      </c>
      <c r="G67">
        <v>361</v>
      </c>
      <c r="H67" t="s">
        <v>193</v>
      </c>
      <c r="I67">
        <v>9</v>
      </c>
      <c r="J67">
        <v>21</v>
      </c>
      <c r="K67">
        <v>3150</v>
      </c>
      <c r="L67">
        <f t="shared" ref="L67:L101" si="8">J67/60</f>
        <v>0.35</v>
      </c>
      <c r="M67">
        <f t="shared" ref="M67:M101" si="9">K67/1000</f>
        <v>3.15</v>
      </c>
      <c r="N67">
        <f t="shared" ref="N67:N101" si="10">M67/L67</f>
        <v>9</v>
      </c>
      <c r="O67">
        <f t="shared" ref="O67:O101" si="11">LOG(N67)</f>
        <v>0.95424250943932487</v>
      </c>
      <c r="P67">
        <f t="shared" ref="P67:P101" si="12">SQRT(N67)</f>
        <v>3</v>
      </c>
      <c r="Q67" s="61">
        <f t="shared" ref="Q67:Q101" si="13">N67^0.2</f>
        <v>1.5518455739153598</v>
      </c>
      <c r="R67">
        <f t="shared" ref="R67:R101" si="14">(Q67-$T$2)/($S$2-$T$2)</f>
        <v>0.53662603969426281</v>
      </c>
      <c r="U67">
        <f t="shared" ref="U67:U98" si="15">AVERAGE(M67:M70)</f>
        <v>1.8599999999999999</v>
      </c>
    </row>
    <row r="68" spans="1:21">
      <c r="A68" t="s">
        <v>194</v>
      </c>
      <c r="B68" s="1">
        <v>43284.755497685182</v>
      </c>
      <c r="C68">
        <v>1325</v>
      </c>
      <c r="D68" t="s">
        <v>195</v>
      </c>
      <c r="E68">
        <v>5</v>
      </c>
      <c r="F68" s="1">
        <v>43284.761273148149</v>
      </c>
      <c r="G68">
        <v>1334</v>
      </c>
      <c r="H68" t="s">
        <v>196</v>
      </c>
      <c r="I68">
        <v>1</v>
      </c>
      <c r="J68">
        <v>7</v>
      </c>
      <c r="K68">
        <v>1510</v>
      </c>
      <c r="L68">
        <f t="shared" si="8"/>
        <v>0.11666666666666667</v>
      </c>
      <c r="M68">
        <f t="shared" si="9"/>
        <v>1.51</v>
      </c>
      <c r="N68">
        <f t="shared" si="10"/>
        <v>12.942857142857143</v>
      </c>
      <c r="O68">
        <f t="shared" si="11"/>
        <v>1.1120301576625562</v>
      </c>
      <c r="P68">
        <f t="shared" si="12"/>
        <v>3.5976182597459037</v>
      </c>
      <c r="Q68" s="61">
        <f t="shared" si="13"/>
        <v>1.6688066877867294</v>
      </c>
      <c r="R68">
        <f t="shared" si="14"/>
        <v>0.65284393077289438</v>
      </c>
      <c r="U68">
        <f t="shared" si="15"/>
        <v>4.5175000000000001</v>
      </c>
    </row>
    <row r="69" spans="1:21">
      <c r="A69" t="s">
        <v>197</v>
      </c>
      <c r="B69" s="1">
        <v>43290.304236111115</v>
      </c>
      <c r="C69">
        <v>1308</v>
      </c>
      <c r="D69" t="s">
        <v>160</v>
      </c>
      <c r="E69">
        <v>10</v>
      </c>
      <c r="F69" s="1">
        <v>43290.309594907405</v>
      </c>
      <c r="G69">
        <v>605</v>
      </c>
      <c r="H69" t="s">
        <v>198</v>
      </c>
      <c r="I69">
        <v>2</v>
      </c>
      <c r="J69">
        <v>7</v>
      </c>
      <c r="K69">
        <v>1520</v>
      </c>
      <c r="L69">
        <f t="shared" si="8"/>
        <v>0.11666666666666667</v>
      </c>
      <c r="M69">
        <f t="shared" si="9"/>
        <v>1.52</v>
      </c>
      <c r="N69">
        <f t="shared" si="10"/>
        <v>13.028571428571428</v>
      </c>
      <c r="O69">
        <f t="shared" si="11"/>
        <v>1.1148967983141593</v>
      </c>
      <c r="P69">
        <f t="shared" si="12"/>
        <v>3.60951124510943</v>
      </c>
      <c r="Q69" s="61">
        <f t="shared" si="13"/>
        <v>1.6710111957236995</v>
      </c>
      <c r="R69">
        <f t="shared" si="14"/>
        <v>0.65503443028867825</v>
      </c>
      <c r="U69">
        <f t="shared" si="15"/>
        <v>4.3474999999999993</v>
      </c>
    </row>
    <row r="70" spans="1:21">
      <c r="A70" t="s">
        <v>199</v>
      </c>
      <c r="B70" s="1">
        <v>43294.896284722221</v>
      </c>
      <c r="C70">
        <v>144</v>
      </c>
      <c r="D70" t="s">
        <v>200</v>
      </c>
      <c r="E70">
        <v>3</v>
      </c>
      <c r="F70" s="1">
        <v>43294.904363425929</v>
      </c>
      <c r="G70">
        <v>157</v>
      </c>
      <c r="H70" t="s">
        <v>201</v>
      </c>
      <c r="I70">
        <v>2</v>
      </c>
      <c r="J70">
        <v>11</v>
      </c>
      <c r="K70">
        <v>1260</v>
      </c>
      <c r="L70">
        <f t="shared" si="8"/>
        <v>0.18333333333333332</v>
      </c>
      <c r="M70">
        <f t="shared" si="9"/>
        <v>1.26</v>
      </c>
      <c r="N70">
        <f t="shared" si="10"/>
        <v>6.872727272727273</v>
      </c>
      <c r="O70">
        <f t="shared" si="11"/>
        <v>0.83712911034298154</v>
      </c>
      <c r="P70">
        <f t="shared" si="12"/>
        <v>2.6215886925159091</v>
      </c>
      <c r="Q70" s="61">
        <f t="shared" si="13"/>
        <v>1.4703672537598855</v>
      </c>
      <c r="R70">
        <f t="shared" si="14"/>
        <v>0.45566546892274318</v>
      </c>
      <c r="U70">
        <f t="shared" si="15"/>
        <v>5.25</v>
      </c>
    </row>
    <row r="71" spans="1:21">
      <c r="A71" t="s">
        <v>202</v>
      </c>
      <c r="B71" s="1">
        <v>43308.861296296294</v>
      </c>
      <c r="C71">
        <v>589</v>
      </c>
      <c r="D71" t="s">
        <v>203</v>
      </c>
      <c r="E71">
        <v>2</v>
      </c>
      <c r="F71" s="1">
        <v>43308.919374999998</v>
      </c>
      <c r="G71">
        <v>567</v>
      </c>
      <c r="H71" t="s">
        <v>204</v>
      </c>
      <c r="I71">
        <v>8</v>
      </c>
      <c r="J71">
        <v>83</v>
      </c>
      <c r="K71">
        <v>13780</v>
      </c>
      <c r="L71">
        <f t="shared" si="8"/>
        <v>1.3833333333333333</v>
      </c>
      <c r="M71">
        <f t="shared" si="9"/>
        <v>13.78</v>
      </c>
      <c r="N71">
        <f t="shared" si="10"/>
        <v>9.9614457831325307</v>
      </c>
      <c r="O71">
        <f t="shared" si="11"/>
        <v>0.9983223755791768</v>
      </c>
      <c r="P71">
        <f t="shared" si="12"/>
        <v>3.1561758162581075</v>
      </c>
      <c r="Q71" s="61">
        <f t="shared" si="13"/>
        <v>1.5836692171092956</v>
      </c>
      <c r="R71">
        <f t="shared" si="14"/>
        <v>0.56824746134475723</v>
      </c>
      <c r="U71">
        <f t="shared" si="15"/>
        <v>5.1924999999999999</v>
      </c>
    </row>
    <row r="72" spans="1:21">
      <c r="A72" t="s">
        <v>205</v>
      </c>
      <c r="B72" s="1">
        <v>43296.796076388891</v>
      </c>
      <c r="C72">
        <v>175</v>
      </c>
      <c r="D72" t="s">
        <v>63</v>
      </c>
      <c r="E72">
        <v>12</v>
      </c>
      <c r="F72" s="1">
        <v>43296.80097222222</v>
      </c>
      <c r="G72">
        <v>3101</v>
      </c>
      <c r="H72" t="s">
        <v>206</v>
      </c>
      <c r="I72">
        <v>10</v>
      </c>
      <c r="J72">
        <v>7</v>
      </c>
      <c r="K72">
        <v>830</v>
      </c>
      <c r="L72">
        <f t="shared" si="8"/>
        <v>0.11666666666666667</v>
      </c>
      <c r="M72">
        <f t="shared" si="9"/>
        <v>0.83</v>
      </c>
      <c r="N72">
        <f t="shared" si="10"/>
        <v>7.1142857142857139</v>
      </c>
      <c r="O72">
        <f t="shared" si="11"/>
        <v>0.85213130274546067</v>
      </c>
      <c r="P72">
        <f t="shared" si="12"/>
        <v>2.6672618383439062</v>
      </c>
      <c r="Q72" s="61">
        <f t="shared" si="13"/>
        <v>1.4805608474841911</v>
      </c>
      <c r="R72">
        <f t="shared" si="14"/>
        <v>0.4657942880314091</v>
      </c>
      <c r="U72">
        <f t="shared" si="15"/>
        <v>2.3174999999999999</v>
      </c>
    </row>
    <row r="73" spans="1:21">
      <c r="A73" t="s">
        <v>207</v>
      </c>
      <c r="B73" s="1">
        <v>43293.897997685184</v>
      </c>
      <c r="C73">
        <v>1911</v>
      </c>
      <c r="D73" t="s">
        <v>100</v>
      </c>
      <c r="E73">
        <v>9</v>
      </c>
      <c r="F73" s="1">
        <v>43293.915821759256</v>
      </c>
      <c r="G73">
        <v>2102</v>
      </c>
      <c r="H73" t="s">
        <v>42</v>
      </c>
      <c r="I73">
        <v>9</v>
      </c>
      <c r="J73">
        <v>25</v>
      </c>
      <c r="K73">
        <v>5130</v>
      </c>
      <c r="L73">
        <f t="shared" si="8"/>
        <v>0.41666666666666669</v>
      </c>
      <c r="M73">
        <f t="shared" si="9"/>
        <v>5.13</v>
      </c>
      <c r="N73">
        <f t="shared" si="10"/>
        <v>12.311999999999999</v>
      </c>
      <c r="O73">
        <f t="shared" si="11"/>
        <v>1.0903286068234224</v>
      </c>
      <c r="P73">
        <f t="shared" si="12"/>
        <v>3.5088459641312268</v>
      </c>
      <c r="Q73" s="61">
        <f t="shared" si="13"/>
        <v>1.65221180692947</v>
      </c>
      <c r="R73">
        <f t="shared" si="14"/>
        <v>0.63635450114884962</v>
      </c>
      <c r="U73">
        <f t="shared" si="15"/>
        <v>3.0724999999999998</v>
      </c>
    </row>
    <row r="74" spans="1:21">
      <c r="A74" t="s">
        <v>208</v>
      </c>
      <c r="B74" s="1">
        <v>43306.910937499997</v>
      </c>
      <c r="C74">
        <v>2233</v>
      </c>
      <c r="D74" t="s">
        <v>209</v>
      </c>
      <c r="E74">
        <v>4</v>
      </c>
      <c r="F74" s="1">
        <v>43306.914293981485</v>
      </c>
      <c r="G74">
        <v>2231</v>
      </c>
      <c r="H74" t="s">
        <v>210</v>
      </c>
      <c r="I74">
        <v>4</v>
      </c>
      <c r="J74">
        <v>4</v>
      </c>
      <c r="K74">
        <v>1030</v>
      </c>
      <c r="L74">
        <f t="shared" si="8"/>
        <v>6.6666666666666666E-2</v>
      </c>
      <c r="M74">
        <f t="shared" si="9"/>
        <v>1.03</v>
      </c>
      <c r="N74">
        <f t="shared" si="10"/>
        <v>15.450000000000001</v>
      </c>
      <c r="O74">
        <f t="shared" si="11"/>
        <v>1.1889284837608536</v>
      </c>
      <c r="P74">
        <f t="shared" si="12"/>
        <v>3.9306488014067096</v>
      </c>
      <c r="Q74" s="61">
        <f t="shared" si="13"/>
        <v>1.7289629893661027</v>
      </c>
      <c r="R74">
        <f t="shared" si="14"/>
        <v>0.71261797253119785</v>
      </c>
      <c r="U74">
        <f t="shared" si="15"/>
        <v>1.9075</v>
      </c>
    </row>
    <row r="75" spans="1:21">
      <c r="A75" t="s">
        <v>211</v>
      </c>
      <c r="B75" s="1">
        <v>43291.707337962966</v>
      </c>
      <c r="C75">
        <v>500</v>
      </c>
      <c r="D75" t="s">
        <v>212</v>
      </c>
      <c r="E75">
        <v>3</v>
      </c>
      <c r="F75" s="1">
        <v>43291.719675925924</v>
      </c>
      <c r="G75">
        <v>539</v>
      </c>
      <c r="H75" t="s">
        <v>213</v>
      </c>
      <c r="I75">
        <v>4</v>
      </c>
      <c r="J75">
        <v>17</v>
      </c>
      <c r="K75">
        <v>2280</v>
      </c>
      <c r="L75">
        <f t="shared" si="8"/>
        <v>0.28333333333333333</v>
      </c>
      <c r="M75">
        <f t="shared" si="9"/>
        <v>2.2799999999999998</v>
      </c>
      <c r="N75">
        <f t="shared" si="10"/>
        <v>8.0470588235294116</v>
      </c>
      <c r="O75">
        <f t="shared" si="11"/>
        <v>0.9056371760058235</v>
      </c>
      <c r="P75">
        <f t="shared" si="12"/>
        <v>2.8367338302226051</v>
      </c>
      <c r="Q75" s="61">
        <f t="shared" si="13"/>
        <v>1.5174955814636399</v>
      </c>
      <c r="R75">
        <f t="shared" si="14"/>
        <v>0.50249432232966784</v>
      </c>
      <c r="U75">
        <f t="shared" si="15"/>
        <v>1.9474999999999998</v>
      </c>
    </row>
    <row r="76" spans="1:21">
      <c r="A76" t="s">
        <v>214</v>
      </c>
      <c r="B76" s="1">
        <v>43285.500381944446</v>
      </c>
      <c r="C76">
        <v>1018</v>
      </c>
      <c r="D76" t="s">
        <v>215</v>
      </c>
      <c r="E76">
        <v>17</v>
      </c>
      <c r="F76" s="1">
        <v>43285.518506944441</v>
      </c>
      <c r="G76">
        <v>1278</v>
      </c>
      <c r="H76" t="s">
        <v>216</v>
      </c>
      <c r="I76">
        <v>1</v>
      </c>
      <c r="J76">
        <v>25</v>
      </c>
      <c r="K76">
        <v>3850</v>
      </c>
      <c r="L76">
        <f t="shared" si="8"/>
        <v>0.41666666666666669</v>
      </c>
      <c r="M76">
        <f t="shared" si="9"/>
        <v>3.85</v>
      </c>
      <c r="N76">
        <f t="shared" si="10"/>
        <v>9.24</v>
      </c>
      <c r="O76">
        <f t="shared" si="11"/>
        <v>0.96567197122010673</v>
      </c>
      <c r="P76">
        <f t="shared" si="12"/>
        <v>3.0397368307141326</v>
      </c>
      <c r="Q76" s="61">
        <f t="shared" si="13"/>
        <v>1.560035187552907</v>
      </c>
      <c r="R76">
        <f t="shared" si="14"/>
        <v>0.54476361289445718</v>
      </c>
      <c r="U76">
        <f t="shared" si="15"/>
        <v>1.89</v>
      </c>
    </row>
    <row r="77" spans="1:21">
      <c r="A77" t="s">
        <v>217</v>
      </c>
      <c r="B77" s="1">
        <v>43311.400034722225</v>
      </c>
      <c r="C77">
        <v>1963</v>
      </c>
      <c r="D77" t="s">
        <v>218</v>
      </c>
      <c r="E77">
        <v>6</v>
      </c>
      <c r="F77" s="1">
        <v>43311.401944444442</v>
      </c>
      <c r="G77">
        <v>1850</v>
      </c>
      <c r="H77" t="s">
        <v>219</v>
      </c>
      <c r="I77">
        <v>6</v>
      </c>
      <c r="J77">
        <v>2</v>
      </c>
      <c r="K77">
        <v>470</v>
      </c>
      <c r="L77">
        <f t="shared" si="8"/>
        <v>3.3333333333333333E-2</v>
      </c>
      <c r="M77">
        <f t="shared" si="9"/>
        <v>0.47</v>
      </c>
      <c r="N77">
        <f t="shared" si="10"/>
        <v>14.1</v>
      </c>
      <c r="O77">
        <f t="shared" si="11"/>
        <v>1.1492191126553799</v>
      </c>
      <c r="P77">
        <f t="shared" si="12"/>
        <v>3.7549966711037173</v>
      </c>
      <c r="Q77" s="61">
        <f t="shared" si="13"/>
        <v>1.6976330536110604</v>
      </c>
      <c r="R77">
        <f t="shared" si="14"/>
        <v>0.68148712108355858</v>
      </c>
      <c r="U77">
        <f t="shared" si="15"/>
        <v>1.07</v>
      </c>
    </row>
    <row r="78" spans="1:21">
      <c r="A78" t="s">
        <v>220</v>
      </c>
      <c r="B78" s="1">
        <v>43284.362546296295</v>
      </c>
      <c r="C78">
        <v>400</v>
      </c>
      <c r="D78" t="s">
        <v>221</v>
      </c>
      <c r="E78">
        <v>15</v>
      </c>
      <c r="F78" s="1">
        <v>43284.367094907408</v>
      </c>
      <c r="G78">
        <v>408</v>
      </c>
      <c r="H78" t="s">
        <v>222</v>
      </c>
      <c r="I78">
        <v>16</v>
      </c>
      <c r="J78">
        <v>6</v>
      </c>
      <c r="K78">
        <v>1190</v>
      </c>
      <c r="L78">
        <f t="shared" si="8"/>
        <v>0.1</v>
      </c>
      <c r="M78">
        <f t="shared" si="9"/>
        <v>1.19</v>
      </c>
      <c r="N78">
        <f t="shared" si="10"/>
        <v>11.899999999999999</v>
      </c>
      <c r="O78">
        <f t="shared" si="11"/>
        <v>1.0755469613925308</v>
      </c>
      <c r="P78">
        <f t="shared" si="12"/>
        <v>3.4496376621320679</v>
      </c>
      <c r="Q78" s="61">
        <f t="shared" si="13"/>
        <v>1.6410030652522687</v>
      </c>
      <c r="R78">
        <f t="shared" si="14"/>
        <v>0.62521698478762444</v>
      </c>
      <c r="U78">
        <f t="shared" si="15"/>
        <v>2.7124999999999999</v>
      </c>
    </row>
    <row r="79" spans="1:21">
      <c r="A79" t="s">
        <v>223</v>
      </c>
      <c r="B79" s="1">
        <v>43294.704189814816</v>
      </c>
      <c r="C79">
        <v>2243</v>
      </c>
      <c r="D79" t="s">
        <v>224</v>
      </c>
      <c r="E79">
        <v>2</v>
      </c>
      <c r="F79" s="1">
        <v>43294.787152777775</v>
      </c>
      <c r="G79">
        <v>2294</v>
      </c>
      <c r="H79" t="s">
        <v>225</v>
      </c>
      <c r="I79">
        <v>12</v>
      </c>
      <c r="J79">
        <v>116</v>
      </c>
      <c r="K79">
        <v>2050</v>
      </c>
      <c r="L79">
        <f t="shared" si="8"/>
        <v>1.9333333333333333</v>
      </c>
      <c r="M79">
        <f t="shared" si="9"/>
        <v>2.0499999999999998</v>
      </c>
      <c r="N79">
        <f t="shared" si="10"/>
        <v>1.0603448275862069</v>
      </c>
      <c r="O79">
        <f t="shared" si="11"/>
        <v>2.5447122212479436E-2</v>
      </c>
      <c r="P79">
        <f t="shared" si="12"/>
        <v>1.029730463561318</v>
      </c>
      <c r="Q79" s="61">
        <f t="shared" si="13"/>
        <v>1.0117877673891928</v>
      </c>
      <c r="R79">
        <f t="shared" si="14"/>
        <v>0</v>
      </c>
      <c r="U79">
        <f t="shared" si="15"/>
        <v>2.7324999999999999</v>
      </c>
    </row>
    <row r="80" spans="1:21">
      <c r="A80" t="s">
        <v>226</v>
      </c>
      <c r="B80" s="1">
        <v>43297.525891203702</v>
      </c>
      <c r="C80">
        <v>592</v>
      </c>
      <c r="D80" t="s">
        <v>227</v>
      </c>
      <c r="E80">
        <v>1</v>
      </c>
      <c r="F80" s="1">
        <v>43297.527719907404</v>
      </c>
      <c r="G80">
        <v>590</v>
      </c>
      <c r="H80" t="s">
        <v>228</v>
      </c>
      <c r="I80">
        <v>5</v>
      </c>
      <c r="J80">
        <v>2</v>
      </c>
      <c r="K80">
        <v>570</v>
      </c>
      <c r="L80">
        <f t="shared" si="8"/>
        <v>3.3333333333333333E-2</v>
      </c>
      <c r="M80">
        <f t="shared" si="9"/>
        <v>0.56999999999999995</v>
      </c>
      <c r="N80">
        <f t="shared" si="10"/>
        <v>17.099999999999998</v>
      </c>
      <c r="O80">
        <f t="shared" si="11"/>
        <v>1.2329961103921538</v>
      </c>
      <c r="P80">
        <f t="shared" si="12"/>
        <v>4.1352146256270661</v>
      </c>
      <c r="Q80" s="61">
        <f t="shared" si="13"/>
        <v>1.7644088281146915</v>
      </c>
      <c r="R80">
        <f t="shared" si="14"/>
        <v>0.74783857269925591</v>
      </c>
      <c r="U80">
        <f t="shared" si="15"/>
        <v>2.5100000000000002</v>
      </c>
    </row>
    <row r="81" spans="1:21">
      <c r="A81" t="s">
        <v>229</v>
      </c>
      <c r="B81" s="1">
        <v>43304.907106481478</v>
      </c>
      <c r="C81">
        <v>1240</v>
      </c>
      <c r="D81" t="s">
        <v>230</v>
      </c>
      <c r="E81">
        <v>1</v>
      </c>
      <c r="F81" s="1">
        <v>43304.939780092594</v>
      </c>
      <c r="G81">
        <v>1243</v>
      </c>
      <c r="H81" t="s">
        <v>122</v>
      </c>
      <c r="I81">
        <v>10</v>
      </c>
      <c r="J81">
        <v>46</v>
      </c>
      <c r="K81">
        <v>7040</v>
      </c>
      <c r="L81">
        <f t="shared" si="8"/>
        <v>0.76666666666666672</v>
      </c>
      <c r="M81">
        <f t="shared" si="9"/>
        <v>7.04</v>
      </c>
      <c r="N81">
        <f t="shared" si="10"/>
        <v>9.1826086956521742</v>
      </c>
      <c r="O81">
        <f t="shared" si="11"/>
        <v>0.96296607784418176</v>
      </c>
      <c r="P81">
        <f t="shared" si="12"/>
        <v>3.0302819498608002</v>
      </c>
      <c r="Q81" s="61">
        <f t="shared" si="13"/>
        <v>1.5580924228837334</v>
      </c>
      <c r="R81">
        <f t="shared" si="14"/>
        <v>0.54283319341365655</v>
      </c>
      <c r="U81">
        <f t="shared" si="15"/>
        <v>2.7425000000000002</v>
      </c>
    </row>
    <row r="82" spans="1:21">
      <c r="A82" t="s">
        <v>231</v>
      </c>
      <c r="B82" s="1">
        <v>43291.763645833336</v>
      </c>
      <c r="C82">
        <v>121</v>
      </c>
      <c r="D82" t="s">
        <v>232</v>
      </c>
      <c r="E82">
        <v>4</v>
      </c>
      <c r="F82" s="1">
        <v>43291.769143518519</v>
      </c>
      <c r="G82">
        <v>109</v>
      </c>
      <c r="H82" t="s">
        <v>233</v>
      </c>
      <c r="I82">
        <v>1</v>
      </c>
      <c r="J82">
        <v>7</v>
      </c>
      <c r="K82">
        <v>1270</v>
      </c>
      <c r="L82">
        <f t="shared" si="8"/>
        <v>0.11666666666666667</v>
      </c>
      <c r="M82">
        <f t="shared" si="9"/>
        <v>1.27</v>
      </c>
      <c r="N82">
        <f t="shared" si="10"/>
        <v>10.885714285714286</v>
      </c>
      <c r="O82">
        <f t="shared" si="11"/>
        <v>1.0368569313253437</v>
      </c>
      <c r="P82">
        <f t="shared" si="12"/>
        <v>3.2993505854507621</v>
      </c>
      <c r="Q82" s="61">
        <f t="shared" si="13"/>
        <v>1.6120235654247965</v>
      </c>
      <c r="R82">
        <f t="shared" si="14"/>
        <v>0.59642163355519395</v>
      </c>
      <c r="U82">
        <f t="shared" si="15"/>
        <v>1.3525</v>
      </c>
    </row>
    <row r="83" spans="1:21">
      <c r="A83" t="s">
        <v>234</v>
      </c>
      <c r="B83" s="1">
        <v>43306.41028935185</v>
      </c>
      <c r="C83">
        <v>2343</v>
      </c>
      <c r="D83" t="s">
        <v>235</v>
      </c>
      <c r="E83">
        <v>7</v>
      </c>
      <c r="F83" s="1">
        <v>43306.416666666664</v>
      </c>
      <c r="G83">
        <v>2344</v>
      </c>
      <c r="H83" t="s">
        <v>236</v>
      </c>
      <c r="I83">
        <v>10</v>
      </c>
      <c r="J83">
        <v>8</v>
      </c>
      <c r="K83">
        <v>1160</v>
      </c>
      <c r="L83">
        <f t="shared" si="8"/>
        <v>0.13333333333333333</v>
      </c>
      <c r="M83">
        <f t="shared" si="9"/>
        <v>1.1599999999999999</v>
      </c>
      <c r="N83">
        <f t="shared" si="10"/>
        <v>8.6999999999999993</v>
      </c>
      <c r="O83">
        <f t="shared" si="11"/>
        <v>0.93951925261861846</v>
      </c>
      <c r="P83">
        <f t="shared" si="12"/>
        <v>2.9495762407505248</v>
      </c>
      <c r="Q83" s="61">
        <f t="shared" si="13"/>
        <v>1.5413591700421996</v>
      </c>
      <c r="R83">
        <f t="shared" si="14"/>
        <v>0.52620627108229689</v>
      </c>
      <c r="U83">
        <f t="shared" si="15"/>
        <v>1.5275000000000001</v>
      </c>
    </row>
    <row r="84" spans="1:21">
      <c r="A84" t="s">
        <v>237</v>
      </c>
      <c r="B84" s="1">
        <v>43305.034780092596</v>
      </c>
      <c r="C84">
        <v>601</v>
      </c>
      <c r="D84" t="s">
        <v>238</v>
      </c>
      <c r="E84">
        <v>2</v>
      </c>
      <c r="F84" s="1">
        <v>43305.044027777774</v>
      </c>
      <c r="G84">
        <v>633</v>
      </c>
      <c r="H84" t="s">
        <v>239</v>
      </c>
      <c r="I84">
        <v>5</v>
      </c>
      <c r="J84">
        <v>13</v>
      </c>
      <c r="K84">
        <v>1500</v>
      </c>
      <c r="L84">
        <f t="shared" si="8"/>
        <v>0.21666666666666667</v>
      </c>
      <c r="M84">
        <f t="shared" si="9"/>
        <v>1.5</v>
      </c>
      <c r="N84">
        <f t="shared" si="10"/>
        <v>6.9230769230769225</v>
      </c>
      <c r="O84">
        <f t="shared" si="11"/>
        <v>0.84029915713248804</v>
      </c>
      <c r="P84">
        <f t="shared" si="12"/>
        <v>2.6311740579210876</v>
      </c>
      <c r="Q84" s="61">
        <f t="shared" si="13"/>
        <v>1.4725153524094148</v>
      </c>
      <c r="R84">
        <f t="shared" si="14"/>
        <v>0.45779991760071748</v>
      </c>
      <c r="U84">
        <f t="shared" si="15"/>
        <v>2.3600000000000003</v>
      </c>
    </row>
    <row r="85" spans="1:21">
      <c r="A85" t="s">
        <v>240</v>
      </c>
      <c r="B85" s="1">
        <v>43303.728379629632</v>
      </c>
      <c r="C85">
        <v>1244</v>
      </c>
      <c r="D85" t="s">
        <v>241</v>
      </c>
      <c r="E85">
        <v>6</v>
      </c>
      <c r="F85" s="1">
        <v>43303.737453703703</v>
      </c>
      <c r="G85">
        <v>1288</v>
      </c>
      <c r="H85" t="s">
        <v>18</v>
      </c>
      <c r="I85">
        <v>11</v>
      </c>
      <c r="J85">
        <v>12</v>
      </c>
      <c r="K85">
        <v>1480</v>
      </c>
      <c r="L85">
        <f t="shared" si="8"/>
        <v>0.2</v>
      </c>
      <c r="M85">
        <f t="shared" si="9"/>
        <v>1.48</v>
      </c>
      <c r="N85">
        <f t="shared" si="10"/>
        <v>7.3999999999999995</v>
      </c>
      <c r="O85">
        <f t="shared" si="11"/>
        <v>0.86923171973097613</v>
      </c>
      <c r="P85">
        <f t="shared" si="12"/>
        <v>2.7202941017470885</v>
      </c>
      <c r="Q85" s="61">
        <f t="shared" si="13"/>
        <v>1.4922663431747893</v>
      </c>
      <c r="R85">
        <f t="shared" si="14"/>
        <v>0.47742540181070708</v>
      </c>
      <c r="U85">
        <f t="shared" si="15"/>
        <v>2.2000000000000002</v>
      </c>
    </row>
    <row r="86" spans="1:21">
      <c r="A86" t="s">
        <v>242</v>
      </c>
      <c r="B86" s="1">
        <v>43307.346307870372</v>
      </c>
      <c r="C86">
        <v>1833</v>
      </c>
      <c r="D86" t="s">
        <v>243</v>
      </c>
      <c r="E86">
        <v>7</v>
      </c>
      <c r="F86" s="1">
        <v>43307.353402777779</v>
      </c>
      <c r="G86">
        <v>1850</v>
      </c>
      <c r="H86" t="s">
        <v>219</v>
      </c>
      <c r="I86">
        <v>3</v>
      </c>
      <c r="J86">
        <v>9</v>
      </c>
      <c r="K86">
        <v>1970</v>
      </c>
      <c r="L86">
        <f t="shared" si="8"/>
        <v>0.15</v>
      </c>
      <c r="M86">
        <f t="shared" si="9"/>
        <v>1.97</v>
      </c>
      <c r="N86">
        <f t="shared" si="10"/>
        <v>13.133333333333333</v>
      </c>
      <c r="O86">
        <f t="shared" si="11"/>
        <v>1.1183749671059118</v>
      </c>
      <c r="P86">
        <f t="shared" si="12"/>
        <v>3.6239941133138354</v>
      </c>
      <c r="Q86" s="61">
        <f t="shared" si="13"/>
        <v>1.6736898925389811</v>
      </c>
      <c r="R86">
        <f t="shared" si="14"/>
        <v>0.65769610547632607</v>
      </c>
      <c r="U86">
        <f t="shared" si="15"/>
        <v>3.4175</v>
      </c>
    </row>
    <row r="87" spans="1:21">
      <c r="A87" t="s">
        <v>244</v>
      </c>
      <c r="B87" s="1">
        <v>43293.809918981482</v>
      </c>
      <c r="C87">
        <v>225</v>
      </c>
      <c r="D87" t="s">
        <v>245</v>
      </c>
      <c r="E87">
        <v>9</v>
      </c>
      <c r="F87" s="1">
        <v>43293.829293981478</v>
      </c>
      <c r="G87">
        <v>2102</v>
      </c>
      <c r="H87" t="s">
        <v>42</v>
      </c>
      <c r="I87">
        <v>8</v>
      </c>
      <c r="J87">
        <v>27</v>
      </c>
      <c r="K87">
        <v>4490</v>
      </c>
      <c r="L87">
        <f t="shared" si="8"/>
        <v>0.45</v>
      </c>
      <c r="M87">
        <f t="shared" si="9"/>
        <v>4.49</v>
      </c>
      <c r="N87">
        <f t="shared" si="10"/>
        <v>9.9777777777777779</v>
      </c>
      <c r="O87">
        <f t="shared" si="11"/>
        <v>0.99903382722797951</v>
      </c>
      <c r="P87">
        <f t="shared" si="12"/>
        <v>3.158762064128569</v>
      </c>
      <c r="Q87" s="61">
        <f t="shared" si="13"/>
        <v>1.5841881685199006</v>
      </c>
      <c r="R87">
        <f t="shared" si="14"/>
        <v>0.56876311510793121</v>
      </c>
      <c r="U87">
        <f t="shared" si="15"/>
        <v>3.4874999999999998</v>
      </c>
    </row>
    <row r="88" spans="1:21">
      <c r="A88" t="s">
        <v>246</v>
      </c>
      <c r="B88" s="1">
        <v>43305.068611111114</v>
      </c>
      <c r="C88">
        <v>154</v>
      </c>
      <c r="D88" t="s">
        <v>247</v>
      </c>
      <c r="E88">
        <v>13</v>
      </c>
      <c r="F88" s="1">
        <v>43305.073194444441</v>
      </c>
      <c r="G88">
        <v>151</v>
      </c>
      <c r="H88" t="s">
        <v>248</v>
      </c>
      <c r="I88">
        <v>3</v>
      </c>
      <c r="J88">
        <v>6</v>
      </c>
      <c r="K88">
        <v>860</v>
      </c>
      <c r="L88">
        <f t="shared" si="8"/>
        <v>0.1</v>
      </c>
      <c r="M88">
        <f t="shared" si="9"/>
        <v>0.86</v>
      </c>
      <c r="N88">
        <f t="shared" si="10"/>
        <v>8.6</v>
      </c>
      <c r="O88">
        <f t="shared" si="11"/>
        <v>0.93449845124356767</v>
      </c>
      <c r="P88">
        <f t="shared" si="12"/>
        <v>2.9325756597230361</v>
      </c>
      <c r="Q88" s="61">
        <f t="shared" si="13"/>
        <v>1.5377994110779951</v>
      </c>
      <c r="R88">
        <f t="shared" si="14"/>
        <v>0.5226691324053937</v>
      </c>
      <c r="U88">
        <f t="shared" si="15"/>
        <v>4.0549999999999997</v>
      </c>
    </row>
    <row r="89" spans="1:21">
      <c r="A89" t="s">
        <v>249</v>
      </c>
      <c r="B89" s="1">
        <v>43293.813344907408</v>
      </c>
      <c r="C89">
        <v>1906</v>
      </c>
      <c r="D89" t="s">
        <v>250</v>
      </c>
      <c r="E89">
        <v>19</v>
      </c>
      <c r="F89" s="1">
        <v>43293.836770833332</v>
      </c>
      <c r="G89">
        <v>2102</v>
      </c>
      <c r="H89" t="s">
        <v>42</v>
      </c>
      <c r="I89">
        <v>14</v>
      </c>
      <c r="J89">
        <v>33</v>
      </c>
      <c r="K89">
        <v>6350</v>
      </c>
      <c r="L89">
        <f t="shared" si="8"/>
        <v>0.55000000000000004</v>
      </c>
      <c r="M89">
        <f t="shared" si="9"/>
        <v>6.35</v>
      </c>
      <c r="N89">
        <f t="shared" si="10"/>
        <v>11.545454545454543</v>
      </c>
      <c r="O89">
        <f t="shared" si="11"/>
        <v>1.0624110357977317</v>
      </c>
      <c r="P89">
        <f t="shared" si="12"/>
        <v>3.3978602892783192</v>
      </c>
      <c r="Q89" s="61">
        <f t="shared" si="13"/>
        <v>1.631106082210664</v>
      </c>
      <c r="R89">
        <f t="shared" si="14"/>
        <v>0.61538289156582726</v>
      </c>
      <c r="U89">
        <f t="shared" si="15"/>
        <v>4.2299999999999995</v>
      </c>
    </row>
    <row r="90" spans="1:21">
      <c r="A90" t="s">
        <v>251</v>
      </c>
      <c r="B90" s="1">
        <v>43287.010324074072</v>
      </c>
      <c r="C90">
        <v>1308</v>
      </c>
      <c r="D90" t="s">
        <v>160</v>
      </c>
      <c r="E90">
        <v>13</v>
      </c>
      <c r="F90" s="1">
        <v>43287.017256944448</v>
      </c>
      <c r="G90">
        <v>3514</v>
      </c>
      <c r="H90" t="s">
        <v>252</v>
      </c>
      <c r="I90">
        <v>4</v>
      </c>
      <c r="J90">
        <v>9</v>
      </c>
      <c r="K90">
        <v>2250</v>
      </c>
      <c r="L90">
        <f t="shared" si="8"/>
        <v>0.15</v>
      </c>
      <c r="M90">
        <f t="shared" si="9"/>
        <v>2.25</v>
      </c>
      <c r="N90">
        <f t="shared" si="10"/>
        <v>15</v>
      </c>
      <c r="O90">
        <f t="shared" si="11"/>
        <v>1.1760912590556813</v>
      </c>
      <c r="P90">
        <f t="shared" si="12"/>
        <v>3.872983346207417</v>
      </c>
      <c r="Q90" s="61">
        <f t="shared" si="13"/>
        <v>1.7187719275874789</v>
      </c>
      <c r="R90">
        <f t="shared" si="14"/>
        <v>0.70249166927910789</v>
      </c>
      <c r="U90">
        <f t="shared" si="15"/>
        <v>5.2050000000000001</v>
      </c>
    </row>
    <row r="91" spans="1:21">
      <c r="A91" t="s">
        <v>253</v>
      </c>
      <c r="B91" s="1">
        <v>43284.86513888889</v>
      </c>
      <c r="C91">
        <v>634</v>
      </c>
      <c r="D91" t="s">
        <v>57</v>
      </c>
      <c r="E91">
        <v>4</v>
      </c>
      <c r="F91" s="1">
        <v>43284.896527777775</v>
      </c>
      <c r="G91">
        <v>1303</v>
      </c>
      <c r="H91" t="s">
        <v>254</v>
      </c>
      <c r="I91">
        <v>6</v>
      </c>
      <c r="J91">
        <v>44</v>
      </c>
      <c r="K91">
        <v>6760</v>
      </c>
      <c r="L91">
        <f t="shared" si="8"/>
        <v>0.73333333333333328</v>
      </c>
      <c r="M91">
        <f t="shared" si="9"/>
        <v>6.76</v>
      </c>
      <c r="N91">
        <f t="shared" si="10"/>
        <v>9.2181818181818187</v>
      </c>
      <c r="O91">
        <f t="shared" si="11"/>
        <v>0.96464526983909216</v>
      </c>
      <c r="P91">
        <f t="shared" si="12"/>
        <v>3.0361458822299396</v>
      </c>
      <c r="Q91" s="61">
        <f t="shared" si="13"/>
        <v>1.5592977562672121</v>
      </c>
      <c r="R91">
        <f t="shared" si="14"/>
        <v>0.54403086757422092</v>
      </c>
      <c r="U91">
        <f t="shared" si="15"/>
        <v>4.9225000000000003</v>
      </c>
    </row>
    <row r="92" spans="1:21">
      <c r="A92" t="s">
        <v>255</v>
      </c>
      <c r="B92" s="1">
        <v>43295.849016203705</v>
      </c>
      <c r="C92">
        <v>102</v>
      </c>
      <c r="D92" t="s">
        <v>256</v>
      </c>
      <c r="E92">
        <v>20</v>
      </c>
      <c r="F92" s="1">
        <v>43295.855023148149</v>
      </c>
      <c r="G92">
        <v>113</v>
      </c>
      <c r="H92" t="s">
        <v>158</v>
      </c>
      <c r="I92">
        <v>3</v>
      </c>
      <c r="J92">
        <v>8</v>
      </c>
      <c r="K92">
        <v>1560</v>
      </c>
      <c r="L92">
        <f t="shared" si="8"/>
        <v>0.13333333333333333</v>
      </c>
      <c r="M92">
        <f t="shared" si="9"/>
        <v>1.56</v>
      </c>
      <c r="N92">
        <f t="shared" si="10"/>
        <v>11.700000000000001</v>
      </c>
      <c r="O92">
        <f t="shared" si="11"/>
        <v>1.0681858617461617</v>
      </c>
      <c r="P92">
        <f t="shared" si="12"/>
        <v>3.4205262752974139</v>
      </c>
      <c r="Q92" s="61">
        <f t="shared" si="13"/>
        <v>1.6354496279717665</v>
      </c>
      <c r="R92">
        <f t="shared" si="14"/>
        <v>0.61969883651069191</v>
      </c>
      <c r="U92">
        <f t="shared" si="15"/>
        <v>4.4950000000000001</v>
      </c>
    </row>
    <row r="93" spans="1:21">
      <c r="A93" t="s">
        <v>257</v>
      </c>
      <c r="B93" s="1">
        <v>43292.885752314818</v>
      </c>
      <c r="C93">
        <v>559</v>
      </c>
      <c r="D93" t="s">
        <v>258</v>
      </c>
      <c r="E93">
        <v>8</v>
      </c>
      <c r="F93" s="1">
        <v>43292.946701388886</v>
      </c>
      <c r="G93">
        <v>1407</v>
      </c>
      <c r="H93" t="s">
        <v>259</v>
      </c>
      <c r="I93">
        <v>1</v>
      </c>
      <c r="J93">
        <v>84</v>
      </c>
      <c r="K93">
        <v>10250</v>
      </c>
      <c r="L93">
        <f t="shared" si="8"/>
        <v>1.4</v>
      </c>
      <c r="M93">
        <f t="shared" si="9"/>
        <v>10.25</v>
      </c>
      <c r="N93">
        <f t="shared" si="10"/>
        <v>7.3214285714285721</v>
      </c>
      <c r="O93">
        <f t="shared" si="11"/>
        <v>0.8645958297135351</v>
      </c>
      <c r="P93">
        <f t="shared" si="12"/>
        <v>2.7058138464108303</v>
      </c>
      <c r="Q93" s="61">
        <f t="shared" si="13"/>
        <v>1.4890838927583956</v>
      </c>
      <c r="R93">
        <f t="shared" si="14"/>
        <v>0.47426317409575602</v>
      </c>
      <c r="U93">
        <f t="shared" si="15"/>
        <v>4.4375</v>
      </c>
    </row>
    <row r="94" spans="1:21">
      <c r="A94" t="s">
        <v>260</v>
      </c>
      <c r="B94" s="1">
        <v>43307.311689814815</v>
      </c>
      <c r="C94">
        <v>1528</v>
      </c>
      <c r="D94" t="s">
        <v>261</v>
      </c>
      <c r="E94">
        <v>7</v>
      </c>
      <c r="F94" s="1">
        <v>43307.315254629626</v>
      </c>
      <c r="G94">
        <v>1531</v>
      </c>
      <c r="H94" t="s">
        <v>262</v>
      </c>
      <c r="I94">
        <v>1</v>
      </c>
      <c r="J94">
        <v>4</v>
      </c>
      <c r="K94">
        <v>1120</v>
      </c>
      <c r="L94">
        <f t="shared" si="8"/>
        <v>6.6666666666666666E-2</v>
      </c>
      <c r="M94">
        <f t="shared" si="9"/>
        <v>1.1200000000000001</v>
      </c>
      <c r="N94">
        <f t="shared" si="10"/>
        <v>16.8</v>
      </c>
      <c r="O94">
        <f t="shared" si="11"/>
        <v>1.2253092817258628</v>
      </c>
      <c r="P94">
        <f t="shared" si="12"/>
        <v>4.0987803063838397</v>
      </c>
      <c r="Q94" s="61">
        <f t="shared" si="13"/>
        <v>1.7581740119686893</v>
      </c>
      <c r="R94">
        <f t="shared" si="14"/>
        <v>0.74164337534034341</v>
      </c>
      <c r="U94">
        <f t="shared" si="15"/>
        <v>2.04</v>
      </c>
    </row>
    <row r="95" spans="1:21">
      <c r="A95" t="s">
        <v>263</v>
      </c>
      <c r="B95" s="1">
        <v>43304.503877314812</v>
      </c>
      <c r="C95">
        <v>2241</v>
      </c>
      <c r="D95" t="s">
        <v>264</v>
      </c>
      <c r="E95">
        <v>3</v>
      </c>
      <c r="F95" s="1">
        <v>43304.528263888889</v>
      </c>
      <c r="G95">
        <v>2326</v>
      </c>
      <c r="H95" t="s">
        <v>265</v>
      </c>
      <c r="I95">
        <v>7</v>
      </c>
      <c r="J95">
        <v>34</v>
      </c>
      <c r="K95">
        <v>5050</v>
      </c>
      <c r="L95">
        <f t="shared" si="8"/>
        <v>0.56666666666666665</v>
      </c>
      <c r="M95">
        <f t="shared" si="9"/>
        <v>5.05</v>
      </c>
      <c r="N95">
        <f t="shared" si="10"/>
        <v>8.9117647058823533</v>
      </c>
      <c r="O95">
        <f t="shared" si="11"/>
        <v>0.94996371146004988</v>
      </c>
      <c r="P95">
        <f t="shared" si="12"/>
        <v>2.9852578960422087</v>
      </c>
      <c r="Q95" s="61">
        <f t="shared" si="13"/>
        <v>1.5487907360949615</v>
      </c>
      <c r="R95">
        <f t="shared" si="14"/>
        <v>0.53359061366827287</v>
      </c>
      <c r="U95">
        <f t="shared" si="15"/>
        <v>2.9550000000000001</v>
      </c>
    </row>
    <row r="96" spans="1:21">
      <c r="A96" t="s">
        <v>266</v>
      </c>
      <c r="B96" s="1">
        <v>43285.472349537034</v>
      </c>
      <c r="C96">
        <v>1008</v>
      </c>
      <c r="D96" t="s">
        <v>267</v>
      </c>
      <c r="E96">
        <v>5</v>
      </c>
      <c r="F96" s="1">
        <v>43285.478032407409</v>
      </c>
      <c r="G96">
        <v>1009</v>
      </c>
      <c r="H96" t="s">
        <v>96</v>
      </c>
      <c r="I96">
        <v>17</v>
      </c>
      <c r="J96">
        <v>7</v>
      </c>
      <c r="K96">
        <v>1330</v>
      </c>
      <c r="L96">
        <f t="shared" si="8"/>
        <v>0.11666666666666667</v>
      </c>
      <c r="M96">
        <f t="shared" si="9"/>
        <v>1.33</v>
      </c>
      <c r="N96">
        <f t="shared" si="10"/>
        <v>11.4</v>
      </c>
      <c r="O96">
        <f t="shared" si="11"/>
        <v>1.0569048513364727</v>
      </c>
      <c r="P96">
        <f t="shared" si="12"/>
        <v>3.3763886032268267</v>
      </c>
      <c r="Q96" s="61">
        <f t="shared" si="13"/>
        <v>1.6269753394927609</v>
      </c>
      <c r="R96">
        <f t="shared" si="14"/>
        <v>0.61127839741924217</v>
      </c>
      <c r="U96">
        <f t="shared" si="15"/>
        <v>1.9200000000000002</v>
      </c>
    </row>
    <row r="97" spans="1:21">
      <c r="A97" t="s">
        <v>268</v>
      </c>
      <c r="B97" s="1">
        <v>43307.309710648151</v>
      </c>
      <c r="C97">
        <v>124</v>
      </c>
      <c r="D97" t="s">
        <v>269</v>
      </c>
      <c r="E97">
        <v>3</v>
      </c>
      <c r="F97" s="1">
        <v>43307.312013888892</v>
      </c>
      <c r="G97">
        <v>118</v>
      </c>
      <c r="H97" t="s">
        <v>270</v>
      </c>
      <c r="I97">
        <v>1</v>
      </c>
      <c r="J97">
        <v>3</v>
      </c>
      <c r="K97">
        <v>660</v>
      </c>
      <c r="L97">
        <f t="shared" si="8"/>
        <v>0.05</v>
      </c>
      <c r="M97">
        <f t="shared" si="9"/>
        <v>0.66</v>
      </c>
      <c r="N97">
        <f t="shared" si="10"/>
        <v>13.2</v>
      </c>
      <c r="O97">
        <f t="shared" si="11"/>
        <v>1.1205739312058498</v>
      </c>
      <c r="P97">
        <f t="shared" si="12"/>
        <v>3.6331804249169899</v>
      </c>
      <c r="Q97" s="61">
        <f t="shared" si="13"/>
        <v>1.6753856304588906</v>
      </c>
      <c r="R97">
        <f t="shared" si="14"/>
        <v>0.65938106792538997</v>
      </c>
      <c r="U97">
        <f t="shared" si="15"/>
        <v>1.9250000000000003</v>
      </c>
    </row>
    <row r="98" spans="1:21">
      <c r="A98" t="s">
        <v>271</v>
      </c>
      <c r="B98" s="1">
        <v>43307.782847222225</v>
      </c>
      <c r="C98">
        <v>222</v>
      </c>
      <c r="D98" t="s">
        <v>272</v>
      </c>
      <c r="E98">
        <v>3</v>
      </c>
      <c r="F98" s="1">
        <v>43307.80096064815</v>
      </c>
      <c r="G98">
        <v>267</v>
      </c>
      <c r="H98" t="s">
        <v>273</v>
      </c>
      <c r="I98">
        <v>8</v>
      </c>
      <c r="J98">
        <v>25</v>
      </c>
      <c r="K98">
        <v>4780</v>
      </c>
      <c r="L98">
        <f t="shared" si="8"/>
        <v>0.41666666666666669</v>
      </c>
      <c r="M98">
        <f t="shared" si="9"/>
        <v>4.78</v>
      </c>
      <c r="N98">
        <f t="shared" si="10"/>
        <v>11.472</v>
      </c>
      <c r="O98">
        <f t="shared" si="11"/>
        <v>1.0596391383237249</v>
      </c>
      <c r="P98">
        <f t="shared" si="12"/>
        <v>3.3870341008026474</v>
      </c>
      <c r="Q98" s="61">
        <f t="shared" si="13"/>
        <v>1.6290252939262373</v>
      </c>
      <c r="R98">
        <f t="shared" si="14"/>
        <v>0.6133153255330418</v>
      </c>
      <c r="U98">
        <f t="shared" si="15"/>
        <v>2.2375000000000003</v>
      </c>
    </row>
    <row r="99" spans="1:21">
      <c r="A99" t="s">
        <v>274</v>
      </c>
      <c r="B99" s="1">
        <v>43283.663113425922</v>
      </c>
      <c r="C99">
        <v>625</v>
      </c>
      <c r="D99" t="s">
        <v>275</v>
      </c>
      <c r="E99">
        <v>3</v>
      </c>
      <c r="F99" s="1">
        <v>43283.668738425928</v>
      </c>
      <c r="G99">
        <v>642</v>
      </c>
      <c r="H99" t="s">
        <v>276</v>
      </c>
      <c r="I99">
        <v>6</v>
      </c>
      <c r="J99">
        <v>7</v>
      </c>
      <c r="K99">
        <v>910</v>
      </c>
      <c r="L99">
        <f t="shared" si="8"/>
        <v>0.11666666666666667</v>
      </c>
      <c r="M99">
        <f t="shared" si="9"/>
        <v>0.91</v>
      </c>
      <c r="N99">
        <f t="shared" si="10"/>
        <v>7.8</v>
      </c>
      <c r="O99">
        <f t="shared" si="11"/>
        <v>0.89209460269048035</v>
      </c>
      <c r="P99">
        <f t="shared" si="12"/>
        <v>2.7928480087537881</v>
      </c>
      <c r="Q99" s="61">
        <f t="shared" si="13"/>
        <v>1.5080610407826145</v>
      </c>
      <c r="R99">
        <f t="shared" si="14"/>
        <v>0.49311973290458599</v>
      </c>
      <c r="U99">
        <f>AVERAGE(M99:M101)</f>
        <v>1.39</v>
      </c>
    </row>
    <row r="100" spans="1:21">
      <c r="A100" t="s">
        <v>277</v>
      </c>
      <c r="B100" s="1">
        <v>43283.68310185185</v>
      </c>
      <c r="C100">
        <v>613</v>
      </c>
      <c r="D100" t="s">
        <v>161</v>
      </c>
      <c r="E100">
        <v>4</v>
      </c>
      <c r="F100" s="1">
        <v>43283.689201388886</v>
      </c>
      <c r="G100">
        <v>1352</v>
      </c>
      <c r="H100" t="s">
        <v>278</v>
      </c>
      <c r="I100">
        <v>3</v>
      </c>
      <c r="J100">
        <v>8</v>
      </c>
      <c r="K100">
        <v>1350</v>
      </c>
      <c r="L100">
        <f t="shared" si="8"/>
        <v>0.13333333333333333</v>
      </c>
      <c r="M100">
        <f t="shared" si="9"/>
        <v>1.35</v>
      </c>
      <c r="N100">
        <f t="shared" si="10"/>
        <v>10.125</v>
      </c>
      <c r="O100">
        <f t="shared" si="11"/>
        <v>1.0053950318867062</v>
      </c>
      <c r="P100">
        <f t="shared" si="12"/>
        <v>3.1819805153394638</v>
      </c>
      <c r="Q100" s="61">
        <f t="shared" si="13"/>
        <v>1.5888357615732185</v>
      </c>
      <c r="R100">
        <f t="shared" si="14"/>
        <v>0.57338117529366373</v>
      </c>
      <c r="U100">
        <f>AVERAGE(M100:M101)</f>
        <v>1.63</v>
      </c>
    </row>
    <row r="101" spans="1:21">
      <c r="A101" t="s">
        <v>279</v>
      </c>
      <c r="B101" s="1">
        <v>43284.928437499999</v>
      </c>
      <c r="C101">
        <v>271</v>
      </c>
      <c r="D101" t="s">
        <v>280</v>
      </c>
      <c r="E101">
        <v>6</v>
      </c>
      <c r="F101" s="1">
        <v>43284.94332175926</v>
      </c>
      <c r="G101">
        <v>242</v>
      </c>
      <c r="H101" t="s">
        <v>281</v>
      </c>
      <c r="I101">
        <v>5</v>
      </c>
      <c r="J101">
        <v>20</v>
      </c>
      <c r="K101">
        <v>1910</v>
      </c>
      <c r="L101">
        <f t="shared" si="8"/>
        <v>0.33333333333333331</v>
      </c>
      <c r="M101">
        <f t="shared" si="9"/>
        <v>1.91</v>
      </c>
      <c r="N101">
        <f t="shared" si="10"/>
        <v>5.73</v>
      </c>
      <c r="O101">
        <f t="shared" si="11"/>
        <v>0.75815462196739003</v>
      </c>
      <c r="P101">
        <f t="shared" si="12"/>
        <v>2.3937418407171647</v>
      </c>
      <c r="Q101" s="61">
        <f t="shared" si="13"/>
        <v>1.4178520791700184</v>
      </c>
      <c r="R101">
        <f t="shared" si="14"/>
        <v>0.40348399904402249</v>
      </c>
      <c r="U101">
        <f>AVERAGE(M101:M101)</f>
        <v>1.91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tabSelected="1" zoomScale="103" zoomScaleNormal="115" workbookViewId="0">
      <selection activeCell="W91" sqref="W91"/>
    </sheetView>
  </sheetViews>
  <sheetFormatPr defaultRowHeight="14.4"/>
  <cols>
    <col min="1" max="1" width="11" bestFit="1" customWidth="1"/>
    <col min="2" max="2" width="16.6640625" bestFit="1" customWidth="1"/>
    <col min="3" max="3" width="10.33203125" bestFit="1" customWidth="1"/>
    <col min="4" max="4" width="27.33203125" bestFit="1" customWidth="1"/>
    <col min="5" max="5" width="12.33203125" customWidth="1"/>
    <col min="6" max="6" width="16.6640625" bestFit="1" customWidth="1"/>
    <col min="8" max="8" width="21.33203125" customWidth="1"/>
    <col min="9" max="9" width="13.33203125" customWidth="1"/>
    <col min="12" max="12" width="8.6640625" customWidth="1"/>
    <col min="14" max="14" width="8.6640625" customWidth="1"/>
    <col min="16" max="16" width="13" bestFit="1" customWidth="1"/>
  </cols>
  <sheetData>
    <row r="1" spans="1:16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</row>
    <row r="2" spans="1:16">
      <c r="A2" t="s">
        <v>282</v>
      </c>
      <c r="B2" s="1">
        <v>43284.97457175926</v>
      </c>
      <c r="C2">
        <v>537</v>
      </c>
      <c r="D2" t="s">
        <v>283</v>
      </c>
      <c r="E2">
        <v>10</v>
      </c>
      <c r="F2" s="1">
        <v>43284.990532407406</v>
      </c>
      <c r="G2">
        <v>540</v>
      </c>
      <c r="H2" t="s">
        <v>284</v>
      </c>
      <c r="I2">
        <v>8</v>
      </c>
      <c r="J2">
        <v>22</v>
      </c>
      <c r="K2">
        <v>5440</v>
      </c>
      <c r="L2">
        <f>FIND("역 ",D2)</f>
        <v>6</v>
      </c>
      <c r="M2" t="b">
        <f>NOT(ISERROR(L2))</f>
        <v>1</v>
      </c>
      <c r="N2" t="e">
        <f>FIND("정류장",D2)</f>
        <v>#VALUE!</v>
      </c>
      <c r="O2" t="b">
        <f>NOT(ISERROR(N2))</f>
        <v>0</v>
      </c>
      <c r="P2" t="b">
        <f>OR(M2,O2)</f>
        <v>1</v>
      </c>
    </row>
    <row r="3" spans="1:16">
      <c r="A3" t="s">
        <v>320</v>
      </c>
      <c r="B3" s="1">
        <v>43286.10633101852</v>
      </c>
      <c r="C3">
        <v>2058</v>
      </c>
      <c r="D3" t="s">
        <v>144</v>
      </c>
      <c r="E3">
        <v>9</v>
      </c>
      <c r="F3" s="1">
        <v>43286.129652777781</v>
      </c>
      <c r="G3">
        <v>832</v>
      </c>
      <c r="H3" t="s">
        <v>303</v>
      </c>
      <c r="I3">
        <v>15</v>
      </c>
      <c r="J3">
        <v>32</v>
      </c>
      <c r="K3">
        <v>3080</v>
      </c>
      <c r="L3" t="e">
        <f t="shared" ref="L3:L21" si="0">FIND("역 ",D3)</f>
        <v>#VALUE!</v>
      </c>
      <c r="M3" t="b">
        <f t="shared" ref="M3:O21" si="1">NOT(ISERROR(L3))</f>
        <v>0</v>
      </c>
      <c r="N3" t="e">
        <f t="shared" ref="N3:N21" si="2">FIND("정류장",D3)</f>
        <v>#VALUE!</v>
      </c>
      <c r="O3" t="b">
        <f t="shared" si="1"/>
        <v>0</v>
      </c>
      <c r="P3" t="b">
        <f t="shared" ref="P3:P21" si="3">OR(M3,O3)</f>
        <v>0</v>
      </c>
    </row>
    <row r="4" spans="1:16">
      <c r="A4" t="s">
        <v>369</v>
      </c>
      <c r="B4" s="1">
        <v>43287.489270833335</v>
      </c>
      <c r="C4">
        <v>746</v>
      </c>
      <c r="D4" t="s">
        <v>311</v>
      </c>
      <c r="E4">
        <v>3</v>
      </c>
      <c r="F4" s="1">
        <v>43287.494293981479</v>
      </c>
      <c r="G4">
        <v>731</v>
      </c>
      <c r="H4" t="s">
        <v>301</v>
      </c>
      <c r="I4">
        <v>10</v>
      </c>
      <c r="J4">
        <v>7</v>
      </c>
      <c r="K4">
        <v>900</v>
      </c>
      <c r="L4" t="e">
        <f t="shared" si="0"/>
        <v>#VALUE!</v>
      </c>
      <c r="M4" t="b">
        <f t="shared" si="1"/>
        <v>0</v>
      </c>
      <c r="N4" t="e">
        <f t="shared" si="2"/>
        <v>#VALUE!</v>
      </c>
      <c r="O4" t="b">
        <f t="shared" si="1"/>
        <v>0</v>
      </c>
      <c r="P4" t="b">
        <f t="shared" si="3"/>
        <v>0</v>
      </c>
    </row>
    <row r="5" spans="1:16">
      <c r="A5" t="s">
        <v>335</v>
      </c>
      <c r="B5" s="1">
        <v>43288.577719907407</v>
      </c>
      <c r="C5">
        <v>245</v>
      </c>
      <c r="D5" t="s">
        <v>111</v>
      </c>
      <c r="E5">
        <v>8</v>
      </c>
      <c r="F5" s="1">
        <v>43288.58662037037</v>
      </c>
      <c r="G5">
        <v>228</v>
      </c>
      <c r="H5" t="s">
        <v>293</v>
      </c>
      <c r="I5">
        <v>6</v>
      </c>
      <c r="J5">
        <v>12</v>
      </c>
      <c r="K5">
        <v>1680</v>
      </c>
      <c r="L5" t="e">
        <f t="shared" si="0"/>
        <v>#VALUE!</v>
      </c>
      <c r="M5" t="b">
        <f t="shared" si="1"/>
        <v>0</v>
      </c>
      <c r="N5" t="e">
        <f t="shared" si="2"/>
        <v>#VALUE!</v>
      </c>
      <c r="O5" t="b">
        <f t="shared" si="1"/>
        <v>0</v>
      </c>
      <c r="P5" t="b">
        <f t="shared" si="3"/>
        <v>0</v>
      </c>
    </row>
    <row r="6" spans="1:16">
      <c r="A6" t="s">
        <v>330</v>
      </c>
      <c r="B6" s="1">
        <v>43289.647083333337</v>
      </c>
      <c r="C6">
        <v>362</v>
      </c>
      <c r="D6" t="s">
        <v>304</v>
      </c>
      <c r="E6">
        <v>9</v>
      </c>
      <c r="F6" s="1">
        <v>43289.659282407411</v>
      </c>
      <c r="G6">
        <v>374</v>
      </c>
      <c r="H6" t="s">
        <v>285</v>
      </c>
      <c r="I6">
        <v>5</v>
      </c>
      <c r="J6">
        <v>17</v>
      </c>
      <c r="K6">
        <v>2030</v>
      </c>
      <c r="L6" t="e">
        <f t="shared" si="0"/>
        <v>#VALUE!</v>
      </c>
      <c r="M6" t="b">
        <f t="shared" si="1"/>
        <v>0</v>
      </c>
      <c r="N6" t="e">
        <f t="shared" si="2"/>
        <v>#VALUE!</v>
      </c>
      <c r="O6" t="b">
        <f t="shared" si="1"/>
        <v>0</v>
      </c>
      <c r="P6" t="b">
        <f t="shared" si="3"/>
        <v>0</v>
      </c>
    </row>
    <row r="7" spans="1:16">
      <c r="A7" t="s">
        <v>366</v>
      </c>
      <c r="B7" s="1">
        <v>43291.56790509259</v>
      </c>
      <c r="C7">
        <v>1975</v>
      </c>
      <c r="D7" t="s">
        <v>339</v>
      </c>
      <c r="E7">
        <v>4</v>
      </c>
      <c r="F7" s="1">
        <v>43291.588726851849</v>
      </c>
      <c r="G7">
        <v>2107</v>
      </c>
      <c r="H7" t="s">
        <v>294</v>
      </c>
      <c r="I7">
        <v>4</v>
      </c>
      <c r="J7">
        <v>29</v>
      </c>
      <c r="K7">
        <v>0</v>
      </c>
      <c r="L7">
        <f t="shared" si="0"/>
        <v>3</v>
      </c>
      <c r="M7" t="b">
        <f t="shared" si="1"/>
        <v>1</v>
      </c>
      <c r="N7" t="e">
        <f t="shared" si="2"/>
        <v>#VALUE!</v>
      </c>
      <c r="O7" t="b">
        <f t="shared" si="1"/>
        <v>0</v>
      </c>
      <c r="P7" t="b">
        <f t="shared" si="3"/>
        <v>1</v>
      </c>
    </row>
    <row r="8" spans="1:16">
      <c r="A8" t="s">
        <v>361</v>
      </c>
      <c r="B8" s="1">
        <v>43292.97315972222</v>
      </c>
      <c r="C8">
        <v>2279</v>
      </c>
      <c r="D8" t="s">
        <v>309</v>
      </c>
      <c r="E8">
        <v>1</v>
      </c>
      <c r="F8" s="1">
        <v>43292.989618055559</v>
      </c>
      <c r="G8">
        <v>2292</v>
      </c>
      <c r="H8" t="s">
        <v>296</v>
      </c>
      <c r="I8">
        <v>11</v>
      </c>
      <c r="J8">
        <v>23</v>
      </c>
      <c r="K8">
        <v>2260</v>
      </c>
      <c r="L8">
        <f t="shared" si="0"/>
        <v>3</v>
      </c>
      <c r="M8" t="b">
        <f t="shared" si="1"/>
        <v>1</v>
      </c>
      <c r="N8" t="e">
        <f t="shared" si="2"/>
        <v>#VALUE!</v>
      </c>
      <c r="O8" t="b">
        <f t="shared" si="1"/>
        <v>0</v>
      </c>
      <c r="P8" t="b">
        <f t="shared" si="3"/>
        <v>1</v>
      </c>
    </row>
    <row r="9" spans="1:16">
      <c r="A9" t="s">
        <v>355</v>
      </c>
      <c r="B9" s="1">
        <v>43294.305995370371</v>
      </c>
      <c r="C9">
        <v>1248</v>
      </c>
      <c r="D9" t="s">
        <v>298</v>
      </c>
      <c r="E9">
        <v>6</v>
      </c>
      <c r="F9" s="1">
        <v>43294.312986111108</v>
      </c>
      <c r="G9">
        <v>1209</v>
      </c>
      <c r="H9" t="s">
        <v>299</v>
      </c>
      <c r="I9">
        <v>5</v>
      </c>
      <c r="J9">
        <v>9</v>
      </c>
      <c r="K9">
        <v>2190</v>
      </c>
      <c r="L9" t="e">
        <f t="shared" si="0"/>
        <v>#VALUE!</v>
      </c>
      <c r="M9" t="b">
        <f t="shared" si="1"/>
        <v>0</v>
      </c>
      <c r="N9" t="e">
        <f t="shared" si="2"/>
        <v>#VALUE!</v>
      </c>
      <c r="O9" t="b">
        <f t="shared" si="1"/>
        <v>0</v>
      </c>
      <c r="P9" t="b">
        <f t="shared" si="3"/>
        <v>0</v>
      </c>
    </row>
    <row r="10" spans="1:16">
      <c r="A10" t="s">
        <v>348</v>
      </c>
      <c r="B10" s="1">
        <v>43295.459756944445</v>
      </c>
      <c r="C10">
        <v>2214</v>
      </c>
      <c r="D10" t="s">
        <v>287</v>
      </c>
      <c r="E10">
        <v>7</v>
      </c>
      <c r="F10" s="1">
        <v>43295.497384259259</v>
      </c>
      <c r="G10">
        <v>2265</v>
      </c>
      <c r="H10" t="s">
        <v>313</v>
      </c>
      <c r="I10">
        <v>3</v>
      </c>
      <c r="J10">
        <v>53</v>
      </c>
      <c r="K10">
        <v>2080</v>
      </c>
      <c r="L10">
        <f t="shared" si="0"/>
        <v>4</v>
      </c>
      <c r="M10" t="b">
        <f t="shared" si="1"/>
        <v>1</v>
      </c>
      <c r="N10" t="e">
        <f t="shared" si="2"/>
        <v>#VALUE!</v>
      </c>
      <c r="O10" t="b">
        <f t="shared" si="1"/>
        <v>0</v>
      </c>
      <c r="P10" t="b">
        <f t="shared" si="3"/>
        <v>1</v>
      </c>
    </row>
    <row r="11" spans="1:16">
      <c r="A11" t="s">
        <v>344</v>
      </c>
      <c r="B11" s="1">
        <v>43296.840208333335</v>
      </c>
      <c r="C11">
        <v>220</v>
      </c>
      <c r="D11" t="s">
        <v>328</v>
      </c>
      <c r="E11">
        <v>6</v>
      </c>
      <c r="F11" s="1">
        <v>43296.846875000003</v>
      </c>
      <c r="G11">
        <v>224</v>
      </c>
      <c r="H11" t="s">
        <v>315</v>
      </c>
      <c r="I11">
        <v>18</v>
      </c>
      <c r="J11">
        <v>9</v>
      </c>
      <c r="K11">
        <v>1730</v>
      </c>
      <c r="L11" t="e">
        <f t="shared" si="0"/>
        <v>#VALUE!</v>
      </c>
      <c r="M11" t="b">
        <f t="shared" si="1"/>
        <v>0</v>
      </c>
      <c r="N11" t="e">
        <f t="shared" si="2"/>
        <v>#VALUE!</v>
      </c>
      <c r="O11" t="b">
        <f t="shared" si="1"/>
        <v>0</v>
      </c>
      <c r="P11" t="b">
        <f t="shared" si="3"/>
        <v>0</v>
      </c>
    </row>
    <row r="12" spans="1:16">
      <c r="A12" t="s">
        <v>333</v>
      </c>
      <c r="B12" s="1">
        <v>43297.96466435185</v>
      </c>
      <c r="C12">
        <v>916</v>
      </c>
      <c r="D12" t="s">
        <v>47</v>
      </c>
      <c r="E12">
        <v>1</v>
      </c>
      <c r="F12" s="1">
        <v>43297.968263888892</v>
      </c>
      <c r="G12">
        <v>930</v>
      </c>
      <c r="H12" t="s">
        <v>349</v>
      </c>
      <c r="I12">
        <v>5</v>
      </c>
      <c r="J12">
        <v>4</v>
      </c>
      <c r="K12">
        <v>930</v>
      </c>
      <c r="L12" t="e">
        <f t="shared" si="0"/>
        <v>#VALUE!</v>
      </c>
      <c r="M12" t="b">
        <f t="shared" si="1"/>
        <v>0</v>
      </c>
      <c r="N12" t="e">
        <f t="shared" si="2"/>
        <v>#VALUE!</v>
      </c>
      <c r="O12" t="b">
        <f t="shared" si="1"/>
        <v>0</v>
      </c>
      <c r="P12" t="b">
        <f t="shared" si="3"/>
        <v>0</v>
      </c>
    </row>
    <row r="13" spans="1:16">
      <c r="A13" t="s">
        <v>356</v>
      </c>
      <c r="B13" s="1">
        <v>43299.205034722225</v>
      </c>
      <c r="C13">
        <v>356</v>
      </c>
      <c r="D13" t="s">
        <v>308</v>
      </c>
      <c r="E13">
        <v>1</v>
      </c>
      <c r="F13" s="1">
        <v>43299.209247685183</v>
      </c>
      <c r="G13">
        <v>334</v>
      </c>
      <c r="H13" t="s">
        <v>314</v>
      </c>
      <c r="I13">
        <v>1</v>
      </c>
      <c r="J13">
        <v>5</v>
      </c>
      <c r="K13">
        <v>1690</v>
      </c>
      <c r="L13" t="e">
        <f t="shared" si="0"/>
        <v>#VALUE!</v>
      </c>
      <c r="M13" t="b">
        <f t="shared" si="1"/>
        <v>0</v>
      </c>
      <c r="N13" t="e">
        <f t="shared" si="2"/>
        <v>#VALUE!</v>
      </c>
      <c r="O13" t="b">
        <f t="shared" si="1"/>
        <v>0</v>
      </c>
      <c r="P13" t="b">
        <f t="shared" si="3"/>
        <v>0</v>
      </c>
    </row>
    <row r="14" spans="1:16">
      <c r="A14" t="s">
        <v>363</v>
      </c>
      <c r="B14" s="1">
        <v>43300.436354166668</v>
      </c>
      <c r="C14">
        <v>573</v>
      </c>
      <c r="D14" t="s">
        <v>325</v>
      </c>
      <c r="E14">
        <v>10</v>
      </c>
      <c r="F14" s="1">
        <v>43300.447164351855</v>
      </c>
      <c r="G14">
        <v>577</v>
      </c>
      <c r="H14" t="s">
        <v>307</v>
      </c>
      <c r="I14">
        <v>7</v>
      </c>
      <c r="J14">
        <v>15</v>
      </c>
      <c r="K14">
        <v>2350</v>
      </c>
      <c r="L14" t="e">
        <f t="shared" si="0"/>
        <v>#VALUE!</v>
      </c>
      <c r="M14" t="b">
        <f t="shared" si="1"/>
        <v>0</v>
      </c>
      <c r="N14" t="e">
        <f t="shared" si="2"/>
        <v>#VALUE!</v>
      </c>
      <c r="O14" t="b">
        <f t="shared" si="1"/>
        <v>0</v>
      </c>
      <c r="P14" t="b">
        <f t="shared" si="3"/>
        <v>0</v>
      </c>
    </row>
    <row r="15" spans="1:16">
      <c r="A15" t="s">
        <v>316</v>
      </c>
      <c r="B15" s="1">
        <v>43301.739305555559</v>
      </c>
      <c r="C15">
        <v>2135</v>
      </c>
      <c r="D15" t="s">
        <v>302</v>
      </c>
      <c r="E15">
        <v>4</v>
      </c>
      <c r="F15" s="1">
        <v>43301.749467592592</v>
      </c>
      <c r="G15">
        <v>2139</v>
      </c>
      <c r="H15" t="s">
        <v>41</v>
      </c>
      <c r="I15">
        <v>8</v>
      </c>
      <c r="J15">
        <v>14</v>
      </c>
      <c r="K15">
        <v>2570</v>
      </c>
      <c r="L15">
        <f t="shared" si="0"/>
        <v>3</v>
      </c>
      <c r="M15" t="b">
        <f t="shared" si="1"/>
        <v>1</v>
      </c>
      <c r="N15" t="e">
        <f t="shared" si="2"/>
        <v>#VALUE!</v>
      </c>
      <c r="O15" t="b">
        <f t="shared" si="1"/>
        <v>0</v>
      </c>
      <c r="P15" t="b">
        <f t="shared" si="3"/>
        <v>1</v>
      </c>
    </row>
    <row r="16" spans="1:16">
      <c r="A16" t="s">
        <v>324</v>
      </c>
      <c r="B16" s="1">
        <v>43302.923437500001</v>
      </c>
      <c r="C16">
        <v>561</v>
      </c>
      <c r="D16" t="s">
        <v>306</v>
      </c>
      <c r="E16">
        <v>5</v>
      </c>
      <c r="F16" s="1">
        <v>43302.990798611114</v>
      </c>
      <c r="G16">
        <v>1332</v>
      </c>
      <c r="H16" t="s">
        <v>92</v>
      </c>
      <c r="I16">
        <v>9</v>
      </c>
      <c r="J16">
        <v>96</v>
      </c>
      <c r="K16">
        <v>15810</v>
      </c>
      <c r="L16">
        <f t="shared" si="0"/>
        <v>4</v>
      </c>
      <c r="M16" t="b">
        <f t="shared" si="1"/>
        <v>1</v>
      </c>
      <c r="N16" t="e">
        <f t="shared" si="2"/>
        <v>#VALUE!</v>
      </c>
      <c r="O16" t="b">
        <f t="shared" si="1"/>
        <v>0</v>
      </c>
      <c r="P16" t="b">
        <f t="shared" si="3"/>
        <v>1</v>
      </c>
    </row>
    <row r="17" spans="1:16">
      <c r="A17" t="s">
        <v>346</v>
      </c>
      <c r="B17" s="1">
        <v>43304.774571759262</v>
      </c>
      <c r="C17">
        <v>173</v>
      </c>
      <c r="D17" t="s">
        <v>295</v>
      </c>
      <c r="E17">
        <v>6</v>
      </c>
      <c r="F17" s="1">
        <v>43304.778831018521</v>
      </c>
      <c r="G17">
        <v>313</v>
      </c>
      <c r="H17" t="s">
        <v>340</v>
      </c>
      <c r="I17">
        <v>3</v>
      </c>
      <c r="J17">
        <v>5</v>
      </c>
      <c r="K17">
        <v>1170</v>
      </c>
      <c r="L17">
        <f t="shared" si="0"/>
        <v>4</v>
      </c>
      <c r="M17" t="b">
        <f t="shared" si="1"/>
        <v>1</v>
      </c>
      <c r="N17" t="e">
        <f t="shared" si="2"/>
        <v>#VALUE!</v>
      </c>
      <c r="O17" t="b">
        <f t="shared" si="1"/>
        <v>0</v>
      </c>
      <c r="P17" t="b">
        <f t="shared" si="3"/>
        <v>1</v>
      </c>
    </row>
    <row r="18" spans="1:16">
      <c r="A18" t="s">
        <v>371</v>
      </c>
      <c r="B18" s="1">
        <v>43305.94027777778</v>
      </c>
      <c r="C18">
        <v>240</v>
      </c>
      <c r="D18" t="s">
        <v>305</v>
      </c>
      <c r="E18">
        <v>2</v>
      </c>
      <c r="F18" s="1">
        <v>43305.944016203706</v>
      </c>
      <c r="G18">
        <v>266</v>
      </c>
      <c r="H18" t="s">
        <v>312</v>
      </c>
      <c r="I18">
        <v>8</v>
      </c>
      <c r="J18">
        <v>5</v>
      </c>
      <c r="K18">
        <v>730</v>
      </c>
      <c r="L18">
        <f t="shared" si="0"/>
        <v>3</v>
      </c>
      <c r="M18" t="b">
        <f t="shared" si="1"/>
        <v>1</v>
      </c>
      <c r="N18" t="e">
        <f t="shared" si="2"/>
        <v>#VALUE!</v>
      </c>
      <c r="O18" t="b">
        <f t="shared" si="1"/>
        <v>0</v>
      </c>
      <c r="P18" t="b">
        <f t="shared" si="3"/>
        <v>1</v>
      </c>
    </row>
    <row r="19" spans="1:16">
      <c r="A19" t="s">
        <v>322</v>
      </c>
      <c r="B19" s="1">
        <v>43306.787083333336</v>
      </c>
      <c r="C19">
        <v>203</v>
      </c>
      <c r="D19" t="s">
        <v>300</v>
      </c>
      <c r="E19">
        <v>4</v>
      </c>
      <c r="F19" s="1">
        <v>43307.342152777775</v>
      </c>
      <c r="G19">
        <v>204</v>
      </c>
      <c r="H19" t="s">
        <v>323</v>
      </c>
      <c r="I19">
        <v>5</v>
      </c>
      <c r="J19">
        <v>799</v>
      </c>
      <c r="K19">
        <v>7740</v>
      </c>
      <c r="L19">
        <f t="shared" si="0"/>
        <v>6</v>
      </c>
      <c r="M19" t="b">
        <f t="shared" si="1"/>
        <v>1</v>
      </c>
      <c r="N19" t="e">
        <f t="shared" si="2"/>
        <v>#VALUE!</v>
      </c>
      <c r="O19" t="b">
        <f t="shared" si="1"/>
        <v>0</v>
      </c>
      <c r="P19" t="b">
        <f t="shared" si="3"/>
        <v>1</v>
      </c>
    </row>
    <row r="20" spans="1:16">
      <c r="A20" t="s">
        <v>332</v>
      </c>
      <c r="B20" s="1">
        <v>43308.757962962962</v>
      </c>
      <c r="C20">
        <v>2340</v>
      </c>
      <c r="D20" t="s">
        <v>289</v>
      </c>
      <c r="E20">
        <v>4</v>
      </c>
      <c r="F20" s="1">
        <v>43308.768912037034</v>
      </c>
      <c r="G20">
        <v>2372</v>
      </c>
      <c r="H20" t="s">
        <v>318</v>
      </c>
      <c r="I20">
        <v>10</v>
      </c>
      <c r="J20">
        <v>15</v>
      </c>
      <c r="K20">
        <v>3620</v>
      </c>
      <c r="L20" t="e">
        <f t="shared" si="0"/>
        <v>#VALUE!</v>
      </c>
      <c r="M20" t="b">
        <f t="shared" si="1"/>
        <v>0</v>
      </c>
      <c r="N20">
        <f t="shared" si="2"/>
        <v>7</v>
      </c>
      <c r="O20" t="b">
        <f t="shared" si="1"/>
        <v>1</v>
      </c>
      <c r="P20" t="b">
        <f t="shared" si="3"/>
        <v>1</v>
      </c>
    </row>
    <row r="21" spans="1:16">
      <c r="A21" t="s">
        <v>291</v>
      </c>
      <c r="B21" s="1">
        <v>43310.63177083333</v>
      </c>
      <c r="C21">
        <v>113</v>
      </c>
      <c r="D21" t="s">
        <v>158</v>
      </c>
      <c r="E21">
        <v>10</v>
      </c>
      <c r="F21" s="1">
        <v>43310.649571759262</v>
      </c>
      <c r="G21">
        <v>176</v>
      </c>
      <c r="H21" t="s">
        <v>292</v>
      </c>
      <c r="I21">
        <v>4</v>
      </c>
      <c r="J21">
        <v>25</v>
      </c>
      <c r="K21">
        <v>4130</v>
      </c>
      <c r="L21">
        <f t="shared" si="0"/>
        <v>5</v>
      </c>
      <c r="M21" t="b">
        <f t="shared" si="1"/>
        <v>1</v>
      </c>
      <c r="N21" t="e">
        <f t="shared" si="2"/>
        <v>#VALUE!</v>
      </c>
      <c r="O21" t="b">
        <f t="shared" si="1"/>
        <v>0</v>
      </c>
      <c r="P21" t="b">
        <f t="shared" si="3"/>
        <v>1</v>
      </c>
    </row>
    <row r="22" spans="1:16" ht="15.6">
      <c r="L22" s="60" t="str">
        <f ca="1">_xlfn.FORMULATEXT(L2)</f>
        <v>=FIND("역 ",D2)</v>
      </c>
      <c r="M22" s="60"/>
      <c r="N22" s="60"/>
      <c r="O22" s="60"/>
      <c r="P22" s="60"/>
    </row>
    <row r="23" spans="1:16" ht="15.6">
      <c r="L23" s="60"/>
      <c r="M23" s="60" t="str">
        <f ca="1">_xlfn.FORMULATEXT(M2)</f>
        <v>=NOT(ISERROR(L2))</v>
      </c>
      <c r="N23" s="60"/>
      <c r="O23" s="60"/>
      <c r="P23" s="60"/>
    </row>
    <row r="24" spans="1:16" ht="15.6">
      <c r="L24" s="60"/>
      <c r="M24" s="60"/>
      <c r="N24" s="60" t="str">
        <f ca="1">_xlfn.FORMULATEXT(N2)</f>
        <v>=FIND("정류장",D2)</v>
      </c>
      <c r="O24" s="60"/>
      <c r="P24" s="60"/>
    </row>
    <row r="25" spans="1:16" ht="15.6">
      <c r="L25" s="60"/>
      <c r="M25" s="60"/>
      <c r="N25" s="60"/>
      <c r="O25" s="60" t="str">
        <f ca="1">_xlfn.FORMULATEXT(O2)</f>
        <v>=NOT(ISERROR(N2))</v>
      </c>
      <c r="P25" s="60"/>
    </row>
    <row r="26" spans="1:16" ht="15.6">
      <c r="L26" s="60"/>
      <c r="M26" s="60"/>
      <c r="N26" s="60"/>
      <c r="O26" s="60"/>
      <c r="P26" s="60" t="str">
        <f ca="1">_xlfn.FORMULATEXT(P2)</f>
        <v>=OR(M2,O2)</v>
      </c>
    </row>
  </sheetData>
  <phoneticPr fontId="1" type="noConversion"/>
  <conditionalFormatting sqref="P2:P21">
    <cfRule type="cellIs" dxfId="1" priority="1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6590-78D4-43E4-9A7B-25EDFE2ED55C}">
  <dimension ref="A1:AD101"/>
  <sheetViews>
    <sheetView tabSelected="1" topLeftCell="D1" zoomScaleNormal="100" workbookViewId="0">
      <selection activeCell="W91" sqref="W91"/>
    </sheetView>
  </sheetViews>
  <sheetFormatPr defaultRowHeight="14.4"/>
  <cols>
    <col min="1" max="1" width="14.33203125" bestFit="1" customWidth="1"/>
    <col min="2" max="2" width="20.109375" bestFit="1" customWidth="1"/>
    <col min="3" max="3" width="18.44140625" bestFit="1" customWidth="1"/>
    <col min="4" max="4" width="45.6640625" bestFit="1" customWidth="1"/>
    <col min="5" max="5" width="14.33203125" bestFit="1" customWidth="1"/>
    <col min="6" max="6" width="20.109375" bestFit="1" customWidth="1"/>
    <col min="7" max="7" width="18.44140625" bestFit="1" customWidth="1"/>
    <col min="8" max="8" width="44.109375" bestFit="1" customWidth="1"/>
    <col min="9" max="9" width="14.33203125" hidden="1" customWidth="1"/>
    <col min="10" max="16" width="15.6640625" hidden="1" customWidth="1"/>
    <col min="17" max="17" width="15.33203125" hidden="1" customWidth="1"/>
    <col min="25" max="25" width="22.77734375" bestFit="1" customWidth="1"/>
    <col min="26" max="26" width="22.77734375" customWidth="1"/>
    <col min="29" max="29" width="13.88671875" customWidth="1"/>
    <col min="30" max="30" width="9.44140625" bestFit="1" customWidth="1"/>
  </cols>
  <sheetData>
    <row r="1" spans="1:28">
      <c r="A1" s="39" t="s">
        <v>1</v>
      </c>
      <c r="B1" s="40" t="s">
        <v>2</v>
      </c>
      <c r="C1" s="40" t="s">
        <v>380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381</v>
      </c>
      <c r="K1" s="41" t="s">
        <v>382</v>
      </c>
      <c r="L1" s="36" t="str">
        <f ca="1">_xlfn.FORMULATEXT(L2)</f>
        <v>=K2/1000</v>
      </c>
      <c r="M1" s="36" t="str">
        <f t="shared" ref="M1:Q1" ca="1" si="0">_xlfn.FORMULATEXT(M2)</f>
        <v>=J2/60</v>
      </c>
      <c r="N1" s="36" t="str">
        <f t="shared" ca="1" si="0"/>
        <v>=L2/M2</v>
      </c>
      <c r="O1" s="36" t="str">
        <f t="shared" ca="1" si="0"/>
        <v>=LOG(N2)</v>
      </c>
      <c r="P1" s="36" t="str">
        <f t="shared" ca="1" si="0"/>
        <v>=SQRT(N2)</v>
      </c>
      <c r="Q1" s="36" t="str">
        <f t="shared" ca="1" si="0"/>
        <v>=ROUND(J2,-1)</v>
      </c>
      <c r="T1" t="s">
        <v>376</v>
      </c>
      <c r="U1" t="s">
        <v>383</v>
      </c>
      <c r="V1" t="s">
        <v>384</v>
      </c>
      <c r="X1" t="s">
        <v>850</v>
      </c>
    </row>
    <row r="2" spans="1:28">
      <c r="A2" s="42" t="s">
        <v>385</v>
      </c>
      <c r="B2" s="49">
        <v>43191.000011574077</v>
      </c>
      <c r="C2" s="43">
        <v>266</v>
      </c>
      <c r="D2" s="43" t="s">
        <v>386</v>
      </c>
      <c r="E2" s="43">
        <v>9</v>
      </c>
      <c r="F2" s="49">
        <v>43191.005312499998</v>
      </c>
      <c r="G2" s="43">
        <v>245</v>
      </c>
      <c r="H2" s="43" t="s">
        <v>387</v>
      </c>
      <c r="I2" s="43">
        <v>1</v>
      </c>
      <c r="J2" s="43">
        <v>7</v>
      </c>
      <c r="K2" s="44">
        <v>1390</v>
      </c>
      <c r="L2">
        <f>K2/1000</f>
        <v>1.39</v>
      </c>
      <c r="M2">
        <f>J2/60</f>
        <v>0.11666666666666667</v>
      </c>
      <c r="N2">
        <f>L2/M2</f>
        <v>11.914285714285713</v>
      </c>
      <c r="O2">
        <f>LOG(N2)</f>
        <v>1.0760680106234819</v>
      </c>
      <c r="P2">
        <f>SQRT(N2)</f>
        <v>3.4517076519145871</v>
      </c>
      <c r="Q2">
        <f>ROUND(J2,-1)</f>
        <v>10</v>
      </c>
      <c r="R2" t="e">
        <f>FIND("역",H2)</f>
        <v>#VALUE!</v>
      </c>
      <c r="S2" t="e">
        <f>FIND("출구",H2)</f>
        <v>#VALUE!</v>
      </c>
      <c r="T2" t="b">
        <f>NOT(ISERROR(R2))</f>
        <v>0</v>
      </c>
      <c r="U2" t="b">
        <f>NOT(ISERROR(S2))</f>
        <v>0</v>
      </c>
      <c r="V2" t="b">
        <f>AND(T2:U2)</f>
        <v>0</v>
      </c>
      <c r="W2" t="e">
        <f>SEARCH("역",H2)</f>
        <v>#VALUE!</v>
      </c>
      <c r="X2" t="b">
        <f>_xlfn.REGEXTEST(H2,"역.*출구")</f>
        <v>0</v>
      </c>
      <c r="Y2" t="e" cm="1" vm="1">
        <f t="array" ref="Y2">_xlfn.REGEXEXTRACT(H2,"역 .*출구")</f>
        <v>#N/A</v>
      </c>
      <c r="Z2" t="e" cm="1" vm="1">
        <f t="array" ref="Z2">_xlfn.REGEXEXTRACT(H2,"역 .*출구")</f>
        <v>#N/A</v>
      </c>
    </row>
    <row r="3" spans="1:28">
      <c r="A3" s="45" t="s">
        <v>388</v>
      </c>
      <c r="B3" s="50">
        <v>43191.000185185185</v>
      </c>
      <c r="C3" s="46">
        <v>1946</v>
      </c>
      <c r="D3" s="46" t="s">
        <v>389</v>
      </c>
      <c r="E3" s="46">
        <v>1</v>
      </c>
      <c r="F3" s="50">
        <v>43191.030995370369</v>
      </c>
      <c r="G3" s="46">
        <v>1820</v>
      </c>
      <c r="H3" s="46" t="s">
        <v>390</v>
      </c>
      <c r="I3" s="46">
        <v>1</v>
      </c>
      <c r="J3" s="46">
        <v>44</v>
      </c>
      <c r="K3" s="47">
        <v>9170</v>
      </c>
      <c r="L3">
        <f t="shared" ref="L3:L66" si="1">K3/1000</f>
        <v>9.17</v>
      </c>
      <c r="M3">
        <f t="shared" ref="M3:M66" si="2">J3/60</f>
        <v>0.73333333333333328</v>
      </c>
      <c r="N3">
        <f t="shared" ref="N3:N66" si="3">L3/M3</f>
        <v>12.504545454545456</v>
      </c>
      <c r="O3">
        <f t="shared" ref="O3:O66" si="4">LOG(N3)</f>
        <v>1.0970679095674774</v>
      </c>
      <c r="P3">
        <f t="shared" ref="P3:P66" si="5">SQRT(N3)</f>
        <v>3.536176671851317</v>
      </c>
      <c r="Q3">
        <f t="shared" ref="Q3:Q66" si="6">ROUND(J3,-1)</f>
        <v>40</v>
      </c>
      <c r="R3" t="e">
        <f t="shared" ref="R3:R66" si="7">FIND("역",H3)</f>
        <v>#VALUE!</v>
      </c>
      <c r="S3" t="e">
        <f t="shared" ref="S3:S66" si="8">FIND("출구",H3)</f>
        <v>#VALUE!</v>
      </c>
      <c r="T3" t="b">
        <f t="shared" ref="T3:U66" si="9">NOT(ISERROR(R3))</f>
        <v>0</v>
      </c>
      <c r="U3" t="b">
        <f t="shared" si="9"/>
        <v>0</v>
      </c>
      <c r="V3" t="b">
        <f t="shared" ref="V3:V66" si="10">AND(T3:U3)</f>
        <v>0</v>
      </c>
      <c r="W3" t="e">
        <f t="shared" ref="W3:W66" si="11">SEARCH("역",H3)</f>
        <v>#VALUE!</v>
      </c>
      <c r="X3" t="b">
        <f t="shared" ref="X3:X66" si="12">_xlfn.REGEXTEST(H3,"역.*출구")</f>
        <v>0</v>
      </c>
      <c r="Y3" t="e" cm="1" vm="1">
        <f t="array" ref="Y3">_xlfn.REGEXEXTRACT(H3,"역.*출구")</f>
        <v>#N/A</v>
      </c>
      <c r="Z3" t="e" cm="1" vm="1">
        <f t="array" ref="Z3">_xlfn.REGEXEXTRACT(H3,"역 .*출구")</f>
        <v>#N/A</v>
      </c>
    </row>
    <row r="4" spans="1:28">
      <c r="A4" s="42" t="s">
        <v>391</v>
      </c>
      <c r="B4" s="49">
        <v>43191.000196759262</v>
      </c>
      <c r="C4" s="43">
        <v>1449</v>
      </c>
      <c r="D4" s="43" t="s">
        <v>392</v>
      </c>
      <c r="E4" s="43">
        <v>14</v>
      </c>
      <c r="F4" s="49">
        <v>43191.029814814814</v>
      </c>
      <c r="G4" s="43">
        <v>1433</v>
      </c>
      <c r="H4" s="43" t="s">
        <v>393</v>
      </c>
      <c r="I4" s="43">
        <v>6</v>
      </c>
      <c r="J4" s="43">
        <v>42</v>
      </c>
      <c r="K4" s="44">
        <v>4700</v>
      </c>
      <c r="L4">
        <f t="shared" si="1"/>
        <v>4.7</v>
      </c>
      <c r="M4">
        <f t="shared" si="2"/>
        <v>0.7</v>
      </c>
      <c r="N4">
        <f t="shared" si="3"/>
        <v>6.7142857142857153</v>
      </c>
      <c r="O4">
        <f t="shared" si="4"/>
        <v>0.82699981792146071</v>
      </c>
      <c r="P4">
        <f t="shared" si="5"/>
        <v>2.5911938781738653</v>
      </c>
      <c r="Q4">
        <f t="shared" si="6"/>
        <v>40</v>
      </c>
      <c r="R4">
        <f t="shared" si="7"/>
        <v>4</v>
      </c>
      <c r="S4">
        <f t="shared" si="8"/>
        <v>8</v>
      </c>
      <c r="T4" t="b">
        <f t="shared" si="9"/>
        <v>1</v>
      </c>
      <c r="U4" t="b">
        <f t="shared" si="9"/>
        <v>1</v>
      </c>
      <c r="V4" t="b">
        <f t="shared" si="10"/>
        <v>1</v>
      </c>
      <c r="W4">
        <f t="shared" si="11"/>
        <v>4</v>
      </c>
      <c r="X4" t="b">
        <f t="shared" si="12"/>
        <v>1</v>
      </c>
      <c r="Y4" t="str" cm="1">
        <f t="array" ref="Y4">_xlfn.REGEXEXTRACT(H4,"역.*출구")</f>
        <v>역 2번출구</v>
      </c>
      <c r="Z4" t="str" cm="1">
        <f t="array" ref="Z4">_xlfn.REGEXEXTRACT(H4,"역 .*출구")</f>
        <v>역 2번출구</v>
      </c>
    </row>
    <row r="5" spans="1:28">
      <c r="A5" s="45" t="s">
        <v>394</v>
      </c>
      <c r="B5" s="50">
        <v>43191.000231481485</v>
      </c>
      <c r="C5" s="46">
        <v>2034</v>
      </c>
      <c r="D5" s="46" t="s">
        <v>395</v>
      </c>
      <c r="E5" s="46">
        <v>18</v>
      </c>
      <c r="F5" s="50">
        <v>43191.023865740739</v>
      </c>
      <c r="G5" s="46">
        <v>2032</v>
      </c>
      <c r="H5" s="46" t="s">
        <v>396</v>
      </c>
      <c r="I5" s="46">
        <v>5</v>
      </c>
      <c r="J5" s="46">
        <v>32</v>
      </c>
      <c r="K5" s="47">
        <v>5430</v>
      </c>
      <c r="L5">
        <f t="shared" si="1"/>
        <v>5.43</v>
      </c>
      <c r="M5">
        <f t="shared" si="2"/>
        <v>0.53333333333333333</v>
      </c>
      <c r="N5">
        <f t="shared" si="3"/>
        <v>10.18125</v>
      </c>
      <c r="O5">
        <f t="shared" si="4"/>
        <v>1.0078011016525845</v>
      </c>
      <c r="P5">
        <f t="shared" si="5"/>
        <v>3.1908071079273972</v>
      </c>
      <c r="Q5">
        <f t="shared" si="6"/>
        <v>30</v>
      </c>
      <c r="R5">
        <f t="shared" si="7"/>
        <v>4</v>
      </c>
      <c r="S5">
        <f t="shared" si="8"/>
        <v>9</v>
      </c>
      <c r="T5" t="b">
        <f t="shared" si="9"/>
        <v>1</v>
      </c>
      <c r="U5" t="b">
        <f t="shared" si="9"/>
        <v>1</v>
      </c>
      <c r="V5" t="b">
        <f t="shared" si="10"/>
        <v>1</v>
      </c>
      <c r="W5">
        <f t="shared" si="11"/>
        <v>4</v>
      </c>
      <c r="X5" t="b">
        <f t="shared" si="12"/>
        <v>1</v>
      </c>
      <c r="Y5" t="str" cm="1">
        <f t="array" ref="Y5">_xlfn.REGEXEXTRACT(H5,"역.*출구")</f>
        <v>역 11번출구</v>
      </c>
      <c r="Z5" t="str" cm="1">
        <f t="array" ref="Z5">_xlfn.REGEXEXTRACT(H5,"역 .*출구")</f>
        <v>역 11번출구</v>
      </c>
    </row>
    <row r="6" spans="1:28">
      <c r="A6" s="42" t="s">
        <v>290</v>
      </c>
      <c r="B6" s="49">
        <v>43191.0002662037</v>
      </c>
      <c r="C6" s="43">
        <v>141</v>
      </c>
      <c r="D6" s="43" t="s">
        <v>397</v>
      </c>
      <c r="E6" s="43">
        <v>15</v>
      </c>
      <c r="F6" s="49">
        <v>43191.007627314815</v>
      </c>
      <c r="G6" s="43">
        <v>172</v>
      </c>
      <c r="H6" s="43" t="s">
        <v>398</v>
      </c>
      <c r="I6" s="43">
        <v>1</v>
      </c>
      <c r="J6" s="43">
        <v>10</v>
      </c>
      <c r="K6" s="44">
        <v>1960</v>
      </c>
      <c r="L6">
        <f t="shared" si="1"/>
        <v>1.96</v>
      </c>
      <c r="M6">
        <f t="shared" si="2"/>
        <v>0.16666666666666666</v>
      </c>
      <c r="N6">
        <f t="shared" si="3"/>
        <v>11.76</v>
      </c>
      <c r="O6">
        <f t="shared" si="4"/>
        <v>1.0704073217401198</v>
      </c>
      <c r="P6">
        <f t="shared" si="5"/>
        <v>3.4292856398964493</v>
      </c>
      <c r="Q6">
        <f t="shared" si="6"/>
        <v>10</v>
      </c>
      <c r="R6" t="e">
        <f t="shared" si="7"/>
        <v>#VALUE!</v>
      </c>
      <c r="S6" t="e">
        <f t="shared" si="8"/>
        <v>#VALUE!</v>
      </c>
      <c r="T6" t="b">
        <f t="shared" si="9"/>
        <v>0</v>
      </c>
      <c r="U6" t="b">
        <f t="shared" si="9"/>
        <v>0</v>
      </c>
      <c r="V6" t="b">
        <f t="shared" si="10"/>
        <v>0</v>
      </c>
      <c r="W6" t="e">
        <f t="shared" si="11"/>
        <v>#VALUE!</v>
      </c>
      <c r="X6" t="b">
        <f t="shared" si="12"/>
        <v>0</v>
      </c>
      <c r="Y6" t="e" cm="1" vm="1">
        <f t="array" ref="Y6">_xlfn.REGEXEXTRACT(H6,"역.*출구")</f>
        <v>#N/A</v>
      </c>
      <c r="Z6" t="e" cm="1" vm="1">
        <f t="array" ref="Z6">_xlfn.REGEXEXTRACT(H6,"역 .*출구")</f>
        <v>#N/A</v>
      </c>
    </row>
    <row r="7" spans="1:28">
      <c r="A7" s="45" t="s">
        <v>399</v>
      </c>
      <c r="B7" s="50">
        <v>43191.000300925924</v>
      </c>
      <c r="C7" s="46">
        <v>1214</v>
      </c>
      <c r="D7" s="46" t="s">
        <v>400</v>
      </c>
      <c r="E7" s="46">
        <v>4</v>
      </c>
      <c r="F7" s="50">
        <v>43191.016238425924</v>
      </c>
      <c r="G7" s="46">
        <v>1019</v>
      </c>
      <c r="H7" s="46" t="s">
        <v>401</v>
      </c>
      <c r="I7" s="46">
        <v>4</v>
      </c>
      <c r="J7" s="46">
        <v>21</v>
      </c>
      <c r="K7" s="47">
        <v>3080</v>
      </c>
      <c r="L7">
        <f t="shared" si="1"/>
        <v>3.08</v>
      </c>
      <c r="M7">
        <f t="shared" si="2"/>
        <v>0.35</v>
      </c>
      <c r="N7">
        <f t="shared" si="3"/>
        <v>8.8000000000000007</v>
      </c>
      <c r="O7">
        <f t="shared" si="4"/>
        <v>0.94448267215016868</v>
      </c>
      <c r="P7">
        <f t="shared" si="5"/>
        <v>2.9664793948382653</v>
      </c>
      <c r="Q7">
        <f t="shared" si="6"/>
        <v>20</v>
      </c>
      <c r="R7" t="e">
        <f t="shared" si="7"/>
        <v>#VALUE!</v>
      </c>
      <c r="S7" t="e">
        <f t="shared" si="8"/>
        <v>#VALUE!</v>
      </c>
      <c r="T7" t="b">
        <f t="shared" si="9"/>
        <v>0</v>
      </c>
      <c r="U7" t="b">
        <f t="shared" si="9"/>
        <v>0</v>
      </c>
      <c r="V7" t="b">
        <f t="shared" si="10"/>
        <v>0</v>
      </c>
      <c r="W7" t="e">
        <f t="shared" si="11"/>
        <v>#VALUE!</v>
      </c>
      <c r="X7" t="b">
        <f t="shared" si="12"/>
        <v>0</v>
      </c>
      <c r="Y7" t="e" cm="1" vm="1">
        <f t="array" ref="Y7">_xlfn.REGEXEXTRACT(H7,"역.*출구")</f>
        <v>#N/A</v>
      </c>
      <c r="Z7" t="e" cm="1" vm="1">
        <f t="array" ref="Z7">_xlfn.REGEXEXTRACT(H7,"역 .*출구")</f>
        <v>#N/A</v>
      </c>
    </row>
    <row r="8" spans="1:28">
      <c r="A8" s="42" t="s">
        <v>343</v>
      </c>
      <c r="B8" s="49">
        <v>43191.000335648147</v>
      </c>
      <c r="C8" s="43">
        <v>3513</v>
      </c>
      <c r="D8" s="43" t="s">
        <v>402</v>
      </c>
      <c r="E8" s="43">
        <v>5</v>
      </c>
      <c r="F8" s="49">
        <v>43191.005567129629</v>
      </c>
      <c r="G8" s="43">
        <v>605</v>
      </c>
      <c r="H8" s="43" t="s">
        <v>403</v>
      </c>
      <c r="I8" s="43">
        <v>3</v>
      </c>
      <c r="J8" s="43">
        <v>7</v>
      </c>
      <c r="K8" s="44">
        <v>1500</v>
      </c>
      <c r="L8">
        <f t="shared" si="1"/>
        <v>1.5</v>
      </c>
      <c r="M8">
        <f t="shared" si="2"/>
        <v>0.11666666666666667</v>
      </c>
      <c r="N8">
        <f t="shared" si="3"/>
        <v>12.857142857142858</v>
      </c>
      <c r="O8">
        <f t="shared" si="4"/>
        <v>1.1091444694250681</v>
      </c>
      <c r="P8">
        <f t="shared" si="5"/>
        <v>3.5856858280031809</v>
      </c>
      <c r="Q8">
        <f t="shared" si="6"/>
        <v>10</v>
      </c>
      <c r="R8">
        <f t="shared" si="7"/>
        <v>5</v>
      </c>
      <c r="S8">
        <f t="shared" si="8"/>
        <v>8</v>
      </c>
      <c r="T8" t="b">
        <f t="shared" si="9"/>
        <v>1</v>
      </c>
      <c r="U8" t="b">
        <f t="shared" si="9"/>
        <v>1</v>
      </c>
      <c r="V8" t="b">
        <f t="shared" si="10"/>
        <v>1</v>
      </c>
      <c r="W8">
        <f t="shared" si="11"/>
        <v>5</v>
      </c>
      <c r="X8" t="b">
        <f t="shared" si="12"/>
        <v>1</v>
      </c>
      <c r="Y8" t="str" cm="1">
        <f t="array" ref="Y8">_xlfn.REGEXEXTRACT(H8,"역.*출구")</f>
        <v>역8번출구</v>
      </c>
      <c r="Z8" t="e" cm="1" vm="1">
        <f t="array" ref="Z8">_xlfn.REGEXEXTRACT(H8,"역 .*출구")</f>
        <v>#N/A</v>
      </c>
    </row>
    <row r="9" spans="1:28">
      <c r="A9" s="45" t="s">
        <v>404</v>
      </c>
      <c r="B9" s="50">
        <v>43191.000358796293</v>
      </c>
      <c r="C9" s="46">
        <v>634</v>
      </c>
      <c r="D9" s="46" t="s">
        <v>405</v>
      </c>
      <c r="E9" s="46">
        <v>7</v>
      </c>
      <c r="F9" s="50">
        <v>43191.014340277776</v>
      </c>
      <c r="G9" s="46">
        <v>614</v>
      </c>
      <c r="H9" s="46" t="s">
        <v>406</v>
      </c>
      <c r="I9" s="46">
        <v>9</v>
      </c>
      <c r="J9" s="46">
        <v>19</v>
      </c>
      <c r="K9" s="47">
        <v>4580</v>
      </c>
      <c r="L9">
        <f t="shared" si="1"/>
        <v>4.58</v>
      </c>
      <c r="M9">
        <f t="shared" si="2"/>
        <v>0.31666666666666665</v>
      </c>
      <c r="N9">
        <f t="shared" si="3"/>
        <v>14.463157894736844</v>
      </c>
      <c r="O9">
        <f t="shared" si="4"/>
        <v>1.160263127434684</v>
      </c>
      <c r="P9">
        <f t="shared" si="5"/>
        <v>3.8030458707116384</v>
      </c>
      <c r="Q9">
        <f t="shared" si="6"/>
        <v>20</v>
      </c>
      <c r="R9" t="e">
        <f t="shared" si="7"/>
        <v>#VALUE!</v>
      </c>
      <c r="S9" t="e">
        <f t="shared" si="8"/>
        <v>#VALUE!</v>
      </c>
      <c r="T9" t="b">
        <f t="shared" si="9"/>
        <v>0</v>
      </c>
      <c r="U9" t="b">
        <f t="shared" si="9"/>
        <v>0</v>
      </c>
      <c r="V9" t="b">
        <f t="shared" si="10"/>
        <v>0</v>
      </c>
      <c r="W9" t="e">
        <f t="shared" si="11"/>
        <v>#VALUE!</v>
      </c>
      <c r="X9" t="b">
        <f t="shared" si="12"/>
        <v>0</v>
      </c>
      <c r="Y9" t="e" cm="1" vm="1">
        <f t="array" ref="Y9">_xlfn.REGEXEXTRACT(H9,"역.*출구")</f>
        <v>#N/A</v>
      </c>
      <c r="Z9" t="e" cm="1" vm="1">
        <f t="array" ref="Z9">_xlfn.REGEXEXTRACT(H9,"역 .*출구")</f>
        <v>#N/A</v>
      </c>
      <c r="AB9" t="s">
        <v>851</v>
      </c>
    </row>
    <row r="10" spans="1:28">
      <c r="A10" s="42" t="s">
        <v>407</v>
      </c>
      <c r="B10" s="49">
        <v>43191.000428240739</v>
      </c>
      <c r="C10" s="43">
        <v>2318</v>
      </c>
      <c r="D10" s="43" t="s">
        <v>408</v>
      </c>
      <c r="E10" s="43">
        <v>7</v>
      </c>
      <c r="F10" s="49">
        <v>43191.041597222225</v>
      </c>
      <c r="G10" s="43">
        <v>2316</v>
      </c>
      <c r="H10" s="43" t="s">
        <v>409</v>
      </c>
      <c r="I10" s="43">
        <v>8</v>
      </c>
      <c r="J10" s="43">
        <v>54</v>
      </c>
      <c r="K10" s="44">
        <v>4760</v>
      </c>
      <c r="L10">
        <f t="shared" si="1"/>
        <v>4.76</v>
      </c>
      <c r="M10">
        <f t="shared" si="2"/>
        <v>0.9</v>
      </c>
      <c r="N10">
        <f t="shared" si="3"/>
        <v>5.2888888888888888</v>
      </c>
      <c r="O10">
        <f t="shared" si="4"/>
        <v>0.72336444328116822</v>
      </c>
      <c r="P10">
        <f t="shared" si="5"/>
        <v>2.2997584414213788</v>
      </c>
      <c r="Q10">
        <f t="shared" si="6"/>
        <v>50</v>
      </c>
      <c r="R10">
        <f t="shared" si="7"/>
        <v>4</v>
      </c>
      <c r="S10">
        <f t="shared" si="8"/>
        <v>8</v>
      </c>
      <c r="T10" t="b">
        <f t="shared" si="9"/>
        <v>1</v>
      </c>
      <c r="U10" t="b">
        <f t="shared" si="9"/>
        <v>1</v>
      </c>
      <c r="V10" t="b">
        <f t="shared" si="10"/>
        <v>1</v>
      </c>
      <c r="W10">
        <f t="shared" si="11"/>
        <v>4</v>
      </c>
      <c r="X10" t="b">
        <f t="shared" si="12"/>
        <v>1</v>
      </c>
      <c r="Y10" t="str" cm="1">
        <f t="array" ref="Y10">_xlfn.REGEXEXTRACT(H10,"역.*출구")</f>
        <v>역 8번출구</v>
      </c>
      <c r="Z10" t="str" cm="1">
        <f t="array" ref="Z10">_xlfn.REGEXEXTRACT(H10,"역 .*출구")</f>
        <v>역 8번출구</v>
      </c>
    </row>
    <row r="11" spans="1:28">
      <c r="A11" s="45" t="s">
        <v>410</v>
      </c>
      <c r="B11" s="50">
        <v>43191.000439814816</v>
      </c>
      <c r="C11" s="46">
        <v>529</v>
      </c>
      <c r="D11" s="46" t="s">
        <v>411</v>
      </c>
      <c r="E11" s="46">
        <v>4</v>
      </c>
      <c r="F11" s="50">
        <v>43191.008842592593</v>
      </c>
      <c r="G11" s="46">
        <v>602</v>
      </c>
      <c r="H11" s="46" t="s">
        <v>412</v>
      </c>
      <c r="I11" s="46">
        <v>1</v>
      </c>
      <c r="J11" s="46">
        <v>11</v>
      </c>
      <c r="K11" s="47">
        <v>1530</v>
      </c>
      <c r="L11">
        <f t="shared" si="1"/>
        <v>1.53</v>
      </c>
      <c r="M11">
        <f t="shared" si="2"/>
        <v>0.18333333333333332</v>
      </c>
      <c r="N11">
        <f t="shared" si="3"/>
        <v>8.3454545454545457</v>
      </c>
      <c r="O11">
        <f t="shared" si="4"/>
        <v>0.92144999604301736</v>
      </c>
      <c r="P11">
        <f t="shared" si="5"/>
        <v>2.8888500385888061</v>
      </c>
      <c r="Q11">
        <f t="shared" si="6"/>
        <v>10</v>
      </c>
      <c r="R11" t="e">
        <f t="shared" si="7"/>
        <v>#VALUE!</v>
      </c>
      <c r="S11" t="e">
        <f t="shared" si="8"/>
        <v>#VALUE!</v>
      </c>
      <c r="T11" t="b">
        <f t="shared" si="9"/>
        <v>0</v>
      </c>
      <c r="U11" t="b">
        <f t="shared" si="9"/>
        <v>0</v>
      </c>
      <c r="V11" t="b">
        <f t="shared" si="10"/>
        <v>0</v>
      </c>
      <c r="W11" t="e">
        <f t="shared" si="11"/>
        <v>#VALUE!</v>
      </c>
      <c r="X11" t="b">
        <f t="shared" si="12"/>
        <v>0</v>
      </c>
      <c r="Y11" t="e" cm="1" vm="1">
        <f t="array" ref="Y11">_xlfn.REGEXEXTRACT(H11,"역.*출구")</f>
        <v>#N/A</v>
      </c>
      <c r="Z11" t="e" cm="1" vm="1">
        <f t="array" ref="Z11">_xlfn.REGEXEXTRACT(H11,"역 .*출구")</f>
        <v>#N/A</v>
      </c>
    </row>
    <row r="12" spans="1:28">
      <c r="A12" s="42" t="s">
        <v>413</v>
      </c>
      <c r="B12" s="49">
        <v>43191.000451388885</v>
      </c>
      <c r="C12" s="43">
        <v>202</v>
      </c>
      <c r="D12" s="43" t="s">
        <v>414</v>
      </c>
      <c r="E12" s="43">
        <v>1</v>
      </c>
      <c r="F12" s="49">
        <v>43191.037256944444</v>
      </c>
      <c r="G12" s="43">
        <v>2008</v>
      </c>
      <c r="H12" s="43" t="s">
        <v>415</v>
      </c>
      <c r="I12" s="43">
        <v>2</v>
      </c>
      <c r="J12" s="43">
        <v>52</v>
      </c>
      <c r="K12" s="44">
        <v>6750</v>
      </c>
      <c r="L12">
        <f t="shared" si="1"/>
        <v>6.75</v>
      </c>
      <c r="M12">
        <f t="shared" si="2"/>
        <v>0.8666666666666667</v>
      </c>
      <c r="N12">
        <f t="shared" si="3"/>
        <v>7.7884615384615383</v>
      </c>
      <c r="O12">
        <f t="shared" si="4"/>
        <v>0.89145167957986937</v>
      </c>
      <c r="P12">
        <f t="shared" si="5"/>
        <v>2.7907815282571904</v>
      </c>
      <c r="Q12">
        <f t="shared" si="6"/>
        <v>50</v>
      </c>
      <c r="R12" t="e">
        <f t="shared" si="7"/>
        <v>#VALUE!</v>
      </c>
      <c r="S12" t="e">
        <f t="shared" si="8"/>
        <v>#VALUE!</v>
      </c>
      <c r="T12" t="b">
        <f t="shared" si="9"/>
        <v>0</v>
      </c>
      <c r="U12" t="b">
        <f t="shared" si="9"/>
        <v>0</v>
      </c>
      <c r="V12" t="b">
        <f t="shared" si="10"/>
        <v>0</v>
      </c>
      <c r="W12" t="e">
        <f t="shared" si="11"/>
        <v>#VALUE!</v>
      </c>
      <c r="X12" t="b">
        <f t="shared" si="12"/>
        <v>0</v>
      </c>
      <c r="Y12" t="e" cm="1" vm="1">
        <f t="array" ref="Y12">_xlfn.REGEXEXTRACT(H12,"역.*출구")</f>
        <v>#N/A</v>
      </c>
      <c r="Z12" t="e" cm="1" vm="1">
        <f t="array" ref="Z12">_xlfn.REGEXEXTRACT(H12,"역 .*출구")</f>
        <v>#N/A</v>
      </c>
    </row>
    <row r="13" spans="1:28">
      <c r="A13" s="45" t="s">
        <v>351</v>
      </c>
      <c r="B13" s="50">
        <v>43191.000520833331</v>
      </c>
      <c r="C13" s="46">
        <v>416</v>
      </c>
      <c r="D13" s="46" t="s">
        <v>416</v>
      </c>
      <c r="E13" s="46">
        <v>7</v>
      </c>
      <c r="F13" s="50">
        <v>43191.007326388892</v>
      </c>
      <c r="G13" s="46">
        <v>915</v>
      </c>
      <c r="H13" s="46" t="s">
        <v>417</v>
      </c>
      <c r="I13" s="46">
        <v>1</v>
      </c>
      <c r="J13" s="46">
        <v>8</v>
      </c>
      <c r="K13" s="47">
        <v>1940</v>
      </c>
      <c r="L13">
        <f t="shared" si="1"/>
        <v>1.94</v>
      </c>
      <c r="M13">
        <f t="shared" si="2"/>
        <v>0.13333333333333333</v>
      </c>
      <c r="N13">
        <f t="shared" si="3"/>
        <v>14.549999999999999</v>
      </c>
      <c r="O13">
        <f t="shared" si="4"/>
        <v>1.1628629933219261</v>
      </c>
      <c r="P13">
        <f t="shared" si="5"/>
        <v>3.81444622455213</v>
      </c>
      <c r="Q13">
        <f t="shared" si="6"/>
        <v>10</v>
      </c>
      <c r="R13">
        <f t="shared" si="7"/>
        <v>4</v>
      </c>
      <c r="S13">
        <f t="shared" si="8"/>
        <v>8</v>
      </c>
      <c r="T13" t="b">
        <f t="shared" si="9"/>
        <v>1</v>
      </c>
      <c r="U13" t="b">
        <f t="shared" si="9"/>
        <v>1</v>
      </c>
      <c r="V13" t="b">
        <f t="shared" si="10"/>
        <v>1</v>
      </c>
      <c r="W13">
        <f t="shared" si="11"/>
        <v>4</v>
      </c>
      <c r="X13" t="b">
        <f t="shared" si="12"/>
        <v>1</v>
      </c>
      <c r="Y13" t="str" cm="1">
        <f t="array" ref="Y13">_xlfn.REGEXEXTRACT(H13,"역.*출구")</f>
        <v>역 4번출구</v>
      </c>
      <c r="Z13" t="str" cm="1">
        <f t="array" ref="Z13">_xlfn.REGEXEXTRACT(H13,"역 .*출구")</f>
        <v>역 4번출구</v>
      </c>
    </row>
    <row r="14" spans="1:28">
      <c r="A14" s="42" t="s">
        <v>350</v>
      </c>
      <c r="B14" s="49">
        <v>43191.000532407408</v>
      </c>
      <c r="C14" s="43">
        <v>826</v>
      </c>
      <c r="D14" s="43" t="s">
        <v>418</v>
      </c>
      <c r="E14" s="43">
        <v>5</v>
      </c>
      <c r="F14" s="49">
        <v>43191.013935185183</v>
      </c>
      <c r="G14" s="43">
        <v>158</v>
      </c>
      <c r="H14" s="43" t="s">
        <v>419</v>
      </c>
      <c r="I14" s="43">
        <v>15</v>
      </c>
      <c r="J14" s="43">
        <v>18</v>
      </c>
      <c r="K14" s="44">
        <v>2510</v>
      </c>
      <c r="L14">
        <f t="shared" si="1"/>
        <v>2.5099999999999998</v>
      </c>
      <c r="M14">
        <f t="shared" si="2"/>
        <v>0.3</v>
      </c>
      <c r="N14">
        <f t="shared" si="3"/>
        <v>8.3666666666666671</v>
      </c>
      <c r="O14">
        <f t="shared" si="4"/>
        <v>0.9225524667613757</v>
      </c>
      <c r="P14">
        <f t="shared" si="5"/>
        <v>2.8925190866555517</v>
      </c>
      <c r="Q14">
        <f t="shared" si="6"/>
        <v>20</v>
      </c>
      <c r="R14" t="e">
        <f t="shared" si="7"/>
        <v>#VALUE!</v>
      </c>
      <c r="S14" t="e">
        <f t="shared" si="8"/>
        <v>#VALUE!</v>
      </c>
      <c r="T14" t="b">
        <f t="shared" si="9"/>
        <v>0</v>
      </c>
      <c r="U14" t="b">
        <f t="shared" si="9"/>
        <v>0</v>
      </c>
      <c r="V14" t="b">
        <f t="shared" si="10"/>
        <v>0</v>
      </c>
      <c r="W14" t="e">
        <f t="shared" si="11"/>
        <v>#VALUE!</v>
      </c>
      <c r="X14" t="b">
        <f t="shared" si="12"/>
        <v>0</v>
      </c>
      <c r="Y14" t="e" cm="1" vm="1">
        <f t="array" ref="Y14">_xlfn.REGEXEXTRACT(H14,"역.*출구")</f>
        <v>#N/A</v>
      </c>
      <c r="Z14" t="e" cm="1" vm="1">
        <f t="array" ref="Z14">_xlfn.REGEXEXTRACT(H14,"역 .*출구")</f>
        <v>#N/A</v>
      </c>
    </row>
    <row r="15" spans="1:28">
      <c r="A15" s="45" t="s">
        <v>359</v>
      </c>
      <c r="B15" s="50">
        <v>43191.000601851854</v>
      </c>
      <c r="C15" s="46">
        <v>1677</v>
      </c>
      <c r="D15" s="46" t="s">
        <v>420</v>
      </c>
      <c r="E15" s="46">
        <v>8</v>
      </c>
      <c r="F15" s="50">
        <v>43191.016597222224</v>
      </c>
      <c r="G15" s="46">
        <v>1677</v>
      </c>
      <c r="H15" s="46" t="s">
        <v>420</v>
      </c>
      <c r="I15" s="46">
        <v>6</v>
      </c>
      <c r="J15" s="46">
        <v>22</v>
      </c>
      <c r="K15" s="47">
        <v>5000</v>
      </c>
      <c r="L15">
        <f t="shared" si="1"/>
        <v>5</v>
      </c>
      <c r="M15">
        <f t="shared" si="2"/>
        <v>0.36666666666666664</v>
      </c>
      <c r="N15">
        <f t="shared" si="3"/>
        <v>13.636363636363637</v>
      </c>
      <c r="O15">
        <f t="shared" si="4"/>
        <v>1.1346985738974562</v>
      </c>
      <c r="P15">
        <f t="shared" si="5"/>
        <v>3.692744729379982</v>
      </c>
      <c r="Q15">
        <f t="shared" si="6"/>
        <v>20</v>
      </c>
      <c r="R15" t="e">
        <f t="shared" si="7"/>
        <v>#VALUE!</v>
      </c>
      <c r="S15" t="e">
        <f t="shared" si="8"/>
        <v>#VALUE!</v>
      </c>
      <c r="T15" t="b">
        <f t="shared" si="9"/>
        <v>0</v>
      </c>
      <c r="U15" t="b">
        <f t="shared" si="9"/>
        <v>0</v>
      </c>
      <c r="V15" t="b">
        <f t="shared" si="10"/>
        <v>0</v>
      </c>
      <c r="W15" t="e">
        <f t="shared" si="11"/>
        <v>#VALUE!</v>
      </c>
      <c r="X15" t="b">
        <f t="shared" si="12"/>
        <v>0</v>
      </c>
      <c r="Y15" t="e" cm="1" vm="1">
        <f t="array" ref="Y15">_xlfn.REGEXEXTRACT(H15,"역.*출구")</f>
        <v>#N/A</v>
      </c>
      <c r="Z15" t="e" cm="1" vm="1">
        <f t="array" ref="Z15">_xlfn.REGEXEXTRACT(H15,"역 .*출구")</f>
        <v>#N/A</v>
      </c>
    </row>
    <row r="16" spans="1:28">
      <c r="A16" s="42" t="s">
        <v>421</v>
      </c>
      <c r="B16" s="49">
        <v>43191.000636574077</v>
      </c>
      <c r="C16" s="43">
        <v>820</v>
      </c>
      <c r="D16" s="43" t="s">
        <v>422</v>
      </c>
      <c r="E16" s="43">
        <v>2</v>
      </c>
      <c r="F16" s="49">
        <v>43191.016562500001</v>
      </c>
      <c r="G16" s="43">
        <v>816</v>
      </c>
      <c r="H16" s="43" t="s">
        <v>423</v>
      </c>
      <c r="I16" s="43">
        <v>1</v>
      </c>
      <c r="J16" s="43">
        <v>22</v>
      </c>
      <c r="K16" s="44">
        <v>3260</v>
      </c>
      <c r="L16">
        <f t="shared" si="1"/>
        <v>3.26</v>
      </c>
      <c r="M16">
        <f t="shared" si="2"/>
        <v>0.36666666666666664</v>
      </c>
      <c r="N16">
        <f t="shared" si="3"/>
        <v>8.8909090909090907</v>
      </c>
      <c r="O16">
        <f t="shared" si="4"/>
        <v>0.94894616962937639</v>
      </c>
      <c r="P16">
        <f t="shared" si="5"/>
        <v>2.9817627489304193</v>
      </c>
      <c r="Q16">
        <f t="shared" si="6"/>
        <v>20</v>
      </c>
      <c r="R16">
        <f t="shared" si="7"/>
        <v>5</v>
      </c>
      <c r="S16">
        <f t="shared" si="8"/>
        <v>9</v>
      </c>
      <c r="T16" t="b">
        <f t="shared" si="9"/>
        <v>1</v>
      </c>
      <c r="U16" t="b">
        <f t="shared" si="9"/>
        <v>1</v>
      </c>
      <c r="V16" t="b">
        <f t="shared" si="10"/>
        <v>1</v>
      </c>
      <c r="W16">
        <f t="shared" si="11"/>
        <v>5</v>
      </c>
      <c r="X16" t="b">
        <f t="shared" si="12"/>
        <v>1</v>
      </c>
      <c r="Y16" t="str" cm="1">
        <f t="array" ref="Y16">_xlfn.REGEXEXTRACT(H16,"역.*출구")</f>
        <v>역 6번출구</v>
      </c>
      <c r="Z16" t="str" cm="1">
        <f t="array" ref="Z16">_xlfn.REGEXEXTRACT(H16,"역 .*출구")</f>
        <v>역 6번출구</v>
      </c>
    </row>
    <row r="17" spans="1:30">
      <c r="A17" s="45" t="s">
        <v>424</v>
      </c>
      <c r="B17" s="50">
        <v>43191.000636574077</v>
      </c>
      <c r="C17" s="46">
        <v>1503</v>
      </c>
      <c r="D17" s="46" t="s">
        <v>425</v>
      </c>
      <c r="E17" s="46">
        <v>2</v>
      </c>
      <c r="F17" s="50">
        <v>43191.058391203704</v>
      </c>
      <c r="G17" s="46">
        <v>1709</v>
      </c>
      <c r="H17" s="46" t="s">
        <v>426</v>
      </c>
      <c r="I17" s="46">
        <v>3</v>
      </c>
      <c r="J17" s="46">
        <v>82</v>
      </c>
      <c r="K17" s="47">
        <v>7700</v>
      </c>
      <c r="L17">
        <f t="shared" si="1"/>
        <v>7.7</v>
      </c>
      <c r="M17">
        <f t="shared" si="2"/>
        <v>1.3666666666666667</v>
      </c>
      <c r="N17">
        <f t="shared" si="3"/>
        <v>5.6341463414634143</v>
      </c>
      <c r="O17">
        <f t="shared" si="4"/>
        <v>0.75082812317240877</v>
      </c>
      <c r="P17">
        <f t="shared" si="5"/>
        <v>2.3736356800198748</v>
      </c>
      <c r="Q17">
        <f t="shared" si="6"/>
        <v>80</v>
      </c>
      <c r="R17">
        <f t="shared" si="7"/>
        <v>4</v>
      </c>
      <c r="S17">
        <f t="shared" si="8"/>
        <v>7</v>
      </c>
      <c r="T17" t="b">
        <f t="shared" si="9"/>
        <v>1</v>
      </c>
      <c r="U17" t="b">
        <f t="shared" si="9"/>
        <v>1</v>
      </c>
      <c r="V17" t="b">
        <f t="shared" si="10"/>
        <v>1</v>
      </c>
      <c r="W17">
        <f t="shared" si="11"/>
        <v>4</v>
      </c>
      <c r="X17" t="b">
        <f t="shared" si="12"/>
        <v>1</v>
      </c>
      <c r="Y17" t="str" cm="1">
        <f t="array" ref="Y17">_xlfn.REGEXEXTRACT(H17,"역.*출구")</f>
        <v>역4번출구</v>
      </c>
      <c r="Z17" t="e" cm="1" vm="1">
        <f t="array" ref="Z17">_xlfn.REGEXEXTRACT(H17,"역 .*출구")</f>
        <v>#N/A</v>
      </c>
      <c r="AB17" t="s">
        <v>427</v>
      </c>
      <c r="AD17" t="str">
        <f>_xlfn.CONCAT(AB17:AB21)</f>
        <v>lentrimlen</v>
      </c>
    </row>
    <row r="18" spans="1:30">
      <c r="A18" s="42" t="s">
        <v>428</v>
      </c>
      <c r="B18" s="49">
        <v>43191.000671296293</v>
      </c>
      <c r="C18" s="43">
        <v>3511</v>
      </c>
      <c r="D18" s="43" t="s">
        <v>429</v>
      </c>
      <c r="E18" s="43">
        <v>1</v>
      </c>
      <c r="F18" s="49">
        <v>43191.063703703701</v>
      </c>
      <c r="G18" s="43">
        <v>3511</v>
      </c>
      <c r="H18" s="43" t="s">
        <v>429</v>
      </c>
      <c r="I18" s="43">
        <v>7</v>
      </c>
      <c r="J18" s="43">
        <v>86</v>
      </c>
      <c r="K18" s="44">
        <v>22620</v>
      </c>
      <c r="L18">
        <f t="shared" si="1"/>
        <v>22.62</v>
      </c>
      <c r="M18">
        <f t="shared" si="2"/>
        <v>1.4333333333333333</v>
      </c>
      <c r="N18">
        <f t="shared" si="3"/>
        <v>15.78139534883721</v>
      </c>
      <c r="O18">
        <f t="shared" si="4"/>
        <v>1.1981453997295124</v>
      </c>
      <c r="P18">
        <f t="shared" si="5"/>
        <v>3.9725804395678646</v>
      </c>
      <c r="Q18">
        <f t="shared" si="6"/>
        <v>90</v>
      </c>
      <c r="R18">
        <f t="shared" si="7"/>
        <v>4</v>
      </c>
      <c r="S18">
        <f t="shared" si="8"/>
        <v>8</v>
      </c>
      <c r="T18" t="b">
        <f t="shared" si="9"/>
        <v>1</v>
      </c>
      <c r="U18" t="b">
        <f t="shared" si="9"/>
        <v>1</v>
      </c>
      <c r="V18" t="b">
        <f t="shared" si="10"/>
        <v>1</v>
      </c>
      <c r="W18">
        <f t="shared" si="11"/>
        <v>4</v>
      </c>
      <c r="X18" t="b">
        <f t="shared" si="12"/>
        <v>1</v>
      </c>
      <c r="Y18" t="str" cm="1">
        <f t="array" ref="Y18">_xlfn.REGEXEXTRACT(H18,"역.*출구")</f>
        <v>역 1번출구</v>
      </c>
      <c r="Z18" t="str" cm="1">
        <f t="array" ref="Z18">_xlfn.REGEXEXTRACT(H18,"역 .*출구")</f>
        <v>역 1번출구</v>
      </c>
      <c r="AB18" t="s">
        <v>430</v>
      </c>
      <c r="AD18" t="str">
        <f>AB17&amp;AB18&amp;AB21</f>
        <v>lentrimlen</v>
      </c>
    </row>
    <row r="19" spans="1:30">
      <c r="A19" s="45" t="s">
        <v>431</v>
      </c>
      <c r="B19" s="50">
        <v>43191.00068287037</v>
      </c>
      <c r="C19" s="46">
        <v>574</v>
      </c>
      <c r="D19" s="46" t="s">
        <v>432</v>
      </c>
      <c r="E19" s="46">
        <v>3</v>
      </c>
      <c r="F19" s="50">
        <v>43191.019305555557</v>
      </c>
      <c r="G19" s="46">
        <v>574</v>
      </c>
      <c r="H19" s="46" t="s">
        <v>432</v>
      </c>
      <c r="I19" s="46">
        <v>3</v>
      </c>
      <c r="J19" s="46">
        <v>26</v>
      </c>
      <c r="K19" s="47">
        <v>2410</v>
      </c>
      <c r="L19">
        <f t="shared" si="1"/>
        <v>2.41</v>
      </c>
      <c r="M19">
        <f t="shared" si="2"/>
        <v>0.43333333333333335</v>
      </c>
      <c r="N19">
        <f t="shared" si="3"/>
        <v>5.5615384615384613</v>
      </c>
      <c r="O19">
        <f t="shared" si="4"/>
        <v>0.74519494498769401</v>
      </c>
      <c r="P19">
        <f t="shared" si="5"/>
        <v>2.3582914284579974</v>
      </c>
      <c r="Q19">
        <f t="shared" si="6"/>
        <v>30</v>
      </c>
      <c r="R19">
        <f t="shared" si="7"/>
        <v>5</v>
      </c>
      <c r="S19">
        <f t="shared" si="8"/>
        <v>8</v>
      </c>
      <c r="T19" t="b">
        <f t="shared" si="9"/>
        <v>1</v>
      </c>
      <c r="U19" t="b">
        <f t="shared" si="9"/>
        <v>1</v>
      </c>
      <c r="V19" t="b">
        <f t="shared" si="10"/>
        <v>1</v>
      </c>
      <c r="W19">
        <f t="shared" si="11"/>
        <v>5</v>
      </c>
      <c r="X19" t="b">
        <f t="shared" si="12"/>
        <v>1</v>
      </c>
      <c r="Y19" t="str" cm="1">
        <f t="array" ref="Y19">_xlfn.REGEXEXTRACT(H19,"역.*출구")</f>
        <v>역4번출구</v>
      </c>
      <c r="Z19" t="e" cm="1" vm="1">
        <f t="array" ref="Z19">_xlfn.REGEXEXTRACT(H19,"역 .*출구")</f>
        <v>#N/A</v>
      </c>
      <c r="AD19" t="str">
        <f>_xlfn.TEXTJOIN(": ",TRUE,AB17:AB21)</f>
        <v>len: trim: len</v>
      </c>
    </row>
    <row r="20" spans="1:30">
      <c r="A20" s="42" t="s">
        <v>365</v>
      </c>
      <c r="B20" s="49">
        <v>43191.00072916667</v>
      </c>
      <c r="C20" s="43">
        <v>107</v>
      </c>
      <c r="D20" s="43" t="s">
        <v>433</v>
      </c>
      <c r="E20" s="43">
        <v>5</v>
      </c>
      <c r="F20" s="49">
        <v>43191.072870370372</v>
      </c>
      <c r="G20" s="43">
        <v>191</v>
      </c>
      <c r="H20" s="43" t="s">
        <v>434</v>
      </c>
      <c r="I20" s="43">
        <v>9</v>
      </c>
      <c r="J20" s="43">
        <v>96</v>
      </c>
      <c r="K20" s="44">
        <v>4560</v>
      </c>
      <c r="L20">
        <f t="shared" si="1"/>
        <v>4.5599999999999996</v>
      </c>
      <c r="M20">
        <f t="shared" si="2"/>
        <v>1.6</v>
      </c>
      <c r="N20">
        <f t="shared" si="3"/>
        <v>2.8499999999999996</v>
      </c>
      <c r="O20">
        <f t="shared" si="4"/>
        <v>0.45484486000851015</v>
      </c>
      <c r="P20">
        <f t="shared" si="5"/>
        <v>1.6881943016134131</v>
      </c>
      <c r="Q20">
        <f t="shared" si="6"/>
        <v>100</v>
      </c>
      <c r="R20" t="e">
        <f t="shared" si="7"/>
        <v>#VALUE!</v>
      </c>
      <c r="S20" t="e">
        <f t="shared" si="8"/>
        <v>#VALUE!</v>
      </c>
      <c r="T20" t="b">
        <f t="shared" si="9"/>
        <v>0</v>
      </c>
      <c r="U20" t="b">
        <f t="shared" si="9"/>
        <v>0</v>
      </c>
      <c r="V20" t="b">
        <f t="shared" si="10"/>
        <v>0</v>
      </c>
      <c r="W20" t="e">
        <f t="shared" si="11"/>
        <v>#VALUE!</v>
      </c>
      <c r="X20" t="b">
        <f t="shared" si="12"/>
        <v>0</v>
      </c>
      <c r="Y20" t="e" cm="1" vm="1">
        <f t="array" ref="Y20">_xlfn.REGEXEXTRACT(H20,"역.*출구")</f>
        <v>#N/A</v>
      </c>
      <c r="Z20" t="e" cm="1" vm="1">
        <f t="array" ref="Z20">_xlfn.REGEXEXTRACT(H20,"역 .*출구")</f>
        <v>#N/A</v>
      </c>
    </row>
    <row r="21" spans="1:30">
      <c r="A21" s="45" t="s">
        <v>319</v>
      </c>
      <c r="B21" s="50">
        <v>43191.000752314816</v>
      </c>
      <c r="C21" s="46">
        <v>2318</v>
      </c>
      <c r="D21" s="46" t="s">
        <v>408</v>
      </c>
      <c r="E21" s="46">
        <v>1</v>
      </c>
      <c r="F21" s="50">
        <v>43191.04146990741</v>
      </c>
      <c r="G21" s="46">
        <v>2316</v>
      </c>
      <c r="H21" s="46" t="s">
        <v>409</v>
      </c>
      <c r="I21" s="46">
        <v>5</v>
      </c>
      <c r="J21" s="46">
        <v>54</v>
      </c>
      <c r="K21" s="47">
        <v>4520</v>
      </c>
      <c r="L21">
        <f t="shared" si="1"/>
        <v>4.5199999999999996</v>
      </c>
      <c r="M21">
        <f t="shared" si="2"/>
        <v>0.9</v>
      </c>
      <c r="N21">
        <f t="shared" si="3"/>
        <v>5.0222222222222213</v>
      </c>
      <c r="O21">
        <f t="shared" si="4"/>
        <v>0.70089592537205714</v>
      </c>
      <c r="P21">
        <f t="shared" si="5"/>
        <v>2.2410315085295478</v>
      </c>
      <c r="Q21">
        <f t="shared" si="6"/>
        <v>50</v>
      </c>
      <c r="R21">
        <f t="shared" si="7"/>
        <v>4</v>
      </c>
      <c r="S21">
        <f t="shared" si="8"/>
        <v>8</v>
      </c>
      <c r="T21" t="b">
        <f t="shared" si="9"/>
        <v>1</v>
      </c>
      <c r="U21" t="b">
        <f t="shared" si="9"/>
        <v>1</v>
      </c>
      <c r="V21" t="b">
        <f t="shared" si="10"/>
        <v>1</v>
      </c>
      <c r="W21">
        <f t="shared" si="11"/>
        <v>4</v>
      </c>
      <c r="X21" t="b">
        <f t="shared" si="12"/>
        <v>1</v>
      </c>
      <c r="Y21" t="str" cm="1">
        <f t="array" ref="Y21">_xlfn.REGEXEXTRACT(H21,"역.*출구")</f>
        <v>역 8번출구</v>
      </c>
      <c r="Z21" t="str" cm="1">
        <f t="array" ref="Z21">_xlfn.REGEXEXTRACT(H21,"역 .*출구")</f>
        <v>역 8번출구</v>
      </c>
      <c r="AB21" t="s">
        <v>427</v>
      </c>
      <c r="AD21" t="str">
        <f>_xlfn.TEXTJOIN(" ,",FALSE,AB17:AB21)</f>
        <v>len ,trim , , ,len</v>
      </c>
    </row>
    <row r="22" spans="1:30">
      <c r="A22" s="42" t="s">
        <v>435</v>
      </c>
      <c r="B22" s="49">
        <v>43191.000821759262</v>
      </c>
      <c r="C22" s="43">
        <v>1830</v>
      </c>
      <c r="D22" s="43" t="s">
        <v>436</v>
      </c>
      <c r="E22" s="43">
        <v>7</v>
      </c>
      <c r="F22" s="49">
        <v>43191.127523148149</v>
      </c>
      <c r="G22" s="43">
        <v>1829</v>
      </c>
      <c r="H22" s="43" t="s">
        <v>437</v>
      </c>
      <c r="I22" s="43">
        <v>10</v>
      </c>
      <c r="J22" s="43">
        <v>161</v>
      </c>
      <c r="K22" s="44">
        <v>28240</v>
      </c>
      <c r="L22">
        <f t="shared" si="1"/>
        <v>28.24</v>
      </c>
      <c r="M22">
        <f t="shared" si="2"/>
        <v>2.6833333333333331</v>
      </c>
      <c r="N22">
        <f t="shared" si="3"/>
        <v>10.524223602484472</v>
      </c>
      <c r="O22">
        <f t="shared" si="4"/>
        <v>1.02219006673156</v>
      </c>
      <c r="P22">
        <f t="shared" si="5"/>
        <v>3.2441059789230797</v>
      </c>
      <c r="Q22">
        <f t="shared" si="6"/>
        <v>160</v>
      </c>
      <c r="R22" t="e">
        <f t="shared" si="7"/>
        <v>#VALUE!</v>
      </c>
      <c r="S22" t="e">
        <f t="shared" si="8"/>
        <v>#VALUE!</v>
      </c>
      <c r="T22" t="b">
        <f t="shared" si="9"/>
        <v>0</v>
      </c>
      <c r="U22" t="b">
        <f t="shared" si="9"/>
        <v>0</v>
      </c>
      <c r="V22" t="b">
        <f t="shared" si="10"/>
        <v>0</v>
      </c>
      <c r="W22" t="e">
        <f t="shared" si="11"/>
        <v>#VALUE!</v>
      </c>
      <c r="X22" t="b">
        <f t="shared" si="12"/>
        <v>0</v>
      </c>
      <c r="Y22" t="e" cm="1" vm="1">
        <f t="array" ref="Y22">_xlfn.REGEXEXTRACT(H22,"역.*출구")</f>
        <v>#N/A</v>
      </c>
      <c r="Z22" t="e" cm="1" vm="1">
        <f t="array" ref="Z22">_xlfn.REGEXEXTRACT(H22,"역 .*출구")</f>
        <v>#N/A</v>
      </c>
    </row>
    <row r="23" spans="1:30">
      <c r="A23" s="45" t="s">
        <v>352</v>
      </c>
      <c r="B23" s="50">
        <v>43191.000960648147</v>
      </c>
      <c r="C23" s="46">
        <v>1318</v>
      </c>
      <c r="D23" s="46" t="s">
        <v>438</v>
      </c>
      <c r="E23" s="46">
        <v>3</v>
      </c>
      <c r="F23" s="50">
        <v>43191.015324074076</v>
      </c>
      <c r="G23" s="46">
        <v>1527</v>
      </c>
      <c r="H23" s="46" t="s">
        <v>439</v>
      </c>
      <c r="I23" s="46">
        <v>3</v>
      </c>
      <c r="J23" s="46">
        <v>20</v>
      </c>
      <c r="K23" s="47">
        <v>3510</v>
      </c>
      <c r="L23">
        <f t="shared" si="1"/>
        <v>3.51</v>
      </c>
      <c r="M23">
        <f t="shared" si="2"/>
        <v>0.33333333333333331</v>
      </c>
      <c r="N23">
        <f t="shared" si="3"/>
        <v>10.53</v>
      </c>
      <c r="O23">
        <f t="shared" si="4"/>
        <v>1.0224283711854865</v>
      </c>
      <c r="P23">
        <f t="shared" si="5"/>
        <v>3.2449961479175902</v>
      </c>
      <c r="Q23">
        <f t="shared" si="6"/>
        <v>20</v>
      </c>
      <c r="R23">
        <f t="shared" si="7"/>
        <v>4</v>
      </c>
      <c r="S23">
        <f t="shared" si="8"/>
        <v>9</v>
      </c>
      <c r="T23" t="b">
        <f t="shared" si="9"/>
        <v>1</v>
      </c>
      <c r="U23" t="b">
        <f t="shared" si="9"/>
        <v>1</v>
      </c>
      <c r="V23" t="b">
        <f t="shared" si="10"/>
        <v>1</v>
      </c>
      <c r="W23">
        <f t="shared" si="11"/>
        <v>4</v>
      </c>
      <c r="X23" t="b">
        <f t="shared" si="12"/>
        <v>1</v>
      </c>
      <c r="Y23" t="str" cm="1">
        <f t="array" ref="Y23">_xlfn.REGEXEXTRACT(H23,"역.*출구")</f>
        <v>역 1번 출구</v>
      </c>
      <c r="Z23" t="str" cm="1">
        <f t="array" ref="Z23">_xlfn.REGEXEXTRACT(H23,"역 .*출구")</f>
        <v>역 1번 출구</v>
      </c>
    </row>
    <row r="24" spans="1:30">
      <c r="A24" s="42" t="s">
        <v>440</v>
      </c>
      <c r="B24" s="49">
        <v>43191.000972222224</v>
      </c>
      <c r="C24" s="43">
        <v>926</v>
      </c>
      <c r="D24" s="43" t="s">
        <v>441</v>
      </c>
      <c r="E24" s="43">
        <v>4</v>
      </c>
      <c r="F24" s="49">
        <v>43191.007881944446</v>
      </c>
      <c r="G24" s="43">
        <v>901</v>
      </c>
      <c r="H24" s="43" t="s">
        <v>442</v>
      </c>
      <c r="I24" s="43">
        <v>4</v>
      </c>
      <c r="J24" s="43">
        <v>9</v>
      </c>
      <c r="K24" s="44">
        <v>1160</v>
      </c>
      <c r="L24">
        <f t="shared" si="1"/>
        <v>1.1599999999999999</v>
      </c>
      <c r="M24">
        <f t="shared" si="2"/>
        <v>0.15</v>
      </c>
      <c r="N24">
        <f t="shared" si="3"/>
        <v>7.7333333333333334</v>
      </c>
      <c r="O24">
        <f t="shared" si="4"/>
        <v>0.88836673017123724</v>
      </c>
      <c r="P24">
        <f t="shared" si="5"/>
        <v>2.780887148615228</v>
      </c>
      <c r="Q24">
        <f t="shared" si="6"/>
        <v>10</v>
      </c>
      <c r="R24" t="e">
        <f t="shared" si="7"/>
        <v>#VALUE!</v>
      </c>
      <c r="S24" t="e">
        <f t="shared" si="8"/>
        <v>#VALUE!</v>
      </c>
      <c r="T24" t="b">
        <f t="shared" si="9"/>
        <v>0</v>
      </c>
      <c r="U24" t="b">
        <f t="shared" si="9"/>
        <v>0</v>
      </c>
      <c r="V24" t="b">
        <f t="shared" si="10"/>
        <v>0</v>
      </c>
      <c r="W24" t="e">
        <f t="shared" si="11"/>
        <v>#VALUE!</v>
      </c>
      <c r="X24" t="b">
        <f t="shared" si="12"/>
        <v>0</v>
      </c>
      <c r="Y24" t="e" cm="1" vm="1">
        <f t="array" ref="Y24">_xlfn.REGEXEXTRACT(H24,"역.*출구")</f>
        <v>#N/A</v>
      </c>
      <c r="Z24" t="e" cm="1" vm="1">
        <f t="array" ref="Z24">_xlfn.REGEXEXTRACT(H24,"역 .*출구")</f>
        <v>#N/A</v>
      </c>
    </row>
    <row r="25" spans="1:30">
      <c r="A25" s="45" t="s">
        <v>443</v>
      </c>
      <c r="B25" s="50">
        <v>43191.000983796293</v>
      </c>
      <c r="C25" s="46">
        <v>906</v>
      </c>
      <c r="D25" s="46" t="s">
        <v>444</v>
      </c>
      <c r="E25" s="46">
        <v>1</v>
      </c>
      <c r="F25" s="50">
        <v>43191.039687500001</v>
      </c>
      <c r="G25" s="46">
        <v>906</v>
      </c>
      <c r="H25" s="46" t="s">
        <v>444</v>
      </c>
      <c r="I25" s="46">
        <v>8</v>
      </c>
      <c r="J25" s="46">
        <v>55</v>
      </c>
      <c r="K25" s="47">
        <v>5560</v>
      </c>
      <c r="L25">
        <f t="shared" si="1"/>
        <v>5.56</v>
      </c>
      <c r="M25">
        <f t="shared" si="2"/>
        <v>0.91666666666666663</v>
      </c>
      <c r="N25">
        <f t="shared" si="3"/>
        <v>6.0654545454545454</v>
      </c>
      <c r="O25">
        <f t="shared" si="4"/>
        <v>0.78286335247145722</v>
      </c>
      <c r="P25">
        <f t="shared" si="5"/>
        <v>2.4628143546468428</v>
      </c>
      <c r="Q25">
        <f t="shared" si="6"/>
        <v>60</v>
      </c>
      <c r="R25">
        <f t="shared" si="7"/>
        <v>5</v>
      </c>
      <c r="S25">
        <f t="shared" si="8"/>
        <v>9</v>
      </c>
      <c r="T25" t="b">
        <f t="shared" si="9"/>
        <v>1</v>
      </c>
      <c r="U25" t="b">
        <f t="shared" si="9"/>
        <v>1</v>
      </c>
      <c r="V25" t="b">
        <f t="shared" si="10"/>
        <v>1</v>
      </c>
      <c r="W25">
        <f t="shared" si="11"/>
        <v>5</v>
      </c>
      <c r="X25" t="b">
        <f t="shared" si="12"/>
        <v>1</v>
      </c>
      <c r="Y25" t="str" cm="1">
        <f t="array" ref="Y25">_xlfn.REGEXEXTRACT(H25,"역.*출구")</f>
        <v>역 5번출구</v>
      </c>
      <c r="Z25" t="str" cm="1">
        <f t="array" ref="Z25">_xlfn.REGEXEXTRACT(H25,"역 .*출구")</f>
        <v>역 5번출구</v>
      </c>
      <c r="AB25">
        <v>45323</v>
      </c>
      <c r="AC25" t="str">
        <f>TEXT(AB25,"yyyy-mm-dd")</f>
        <v>2024-02-01</v>
      </c>
    </row>
    <row r="26" spans="1:30">
      <c r="A26" s="42" t="s">
        <v>445</v>
      </c>
      <c r="B26" s="49">
        <v>43191.00105324074</v>
      </c>
      <c r="C26" s="43">
        <v>1323</v>
      </c>
      <c r="D26" s="43" t="s">
        <v>446</v>
      </c>
      <c r="E26" s="43">
        <v>5</v>
      </c>
      <c r="F26" s="49">
        <v>43191.019270833334</v>
      </c>
      <c r="G26" s="43">
        <v>609</v>
      </c>
      <c r="H26" s="43" t="s">
        <v>447</v>
      </c>
      <c r="I26" s="43">
        <v>11</v>
      </c>
      <c r="J26" s="43">
        <v>25</v>
      </c>
      <c r="K26" s="44">
        <v>3590</v>
      </c>
      <c r="L26">
        <f t="shared" si="1"/>
        <v>3.59</v>
      </c>
      <c r="M26">
        <f t="shared" si="2"/>
        <v>0.41666666666666669</v>
      </c>
      <c r="N26">
        <f t="shared" si="3"/>
        <v>8.6159999999999997</v>
      </c>
      <c r="O26">
        <f t="shared" si="4"/>
        <v>0.93530569028992516</v>
      </c>
      <c r="P26">
        <f t="shared" si="5"/>
        <v>2.935302369433173</v>
      </c>
      <c r="Q26">
        <f t="shared" si="6"/>
        <v>30</v>
      </c>
      <c r="R26" t="e">
        <f t="shared" si="7"/>
        <v>#VALUE!</v>
      </c>
      <c r="S26" t="e">
        <f t="shared" si="8"/>
        <v>#VALUE!</v>
      </c>
      <c r="T26" t="b">
        <f t="shared" si="9"/>
        <v>0</v>
      </c>
      <c r="U26" t="b">
        <f t="shared" si="9"/>
        <v>0</v>
      </c>
      <c r="V26" t="b">
        <f t="shared" si="10"/>
        <v>0</v>
      </c>
      <c r="W26" t="e">
        <f t="shared" si="11"/>
        <v>#VALUE!</v>
      </c>
      <c r="X26" t="b">
        <f t="shared" si="12"/>
        <v>0</v>
      </c>
      <c r="Y26" t="e" cm="1" vm="1">
        <f t="array" ref="Y26">_xlfn.REGEXEXTRACT(H26,"역.*출구")</f>
        <v>#N/A</v>
      </c>
      <c r="Z26" t="e" cm="1" vm="1">
        <f t="array" ref="Z26">_xlfn.REGEXEXTRACT(H26,"역 .*출구")</f>
        <v>#N/A</v>
      </c>
    </row>
    <row r="27" spans="1:30">
      <c r="A27" s="45" t="s">
        <v>364</v>
      </c>
      <c r="B27" s="50">
        <v>43191.001087962963</v>
      </c>
      <c r="C27" s="46">
        <v>1611</v>
      </c>
      <c r="D27" s="46" t="s">
        <v>448</v>
      </c>
      <c r="E27" s="46">
        <v>19</v>
      </c>
      <c r="F27" s="50">
        <v>43191.028032407405</v>
      </c>
      <c r="G27" s="46">
        <v>1651</v>
      </c>
      <c r="H27" s="46" t="s">
        <v>449</v>
      </c>
      <c r="I27" s="46">
        <v>18</v>
      </c>
      <c r="J27" s="46">
        <v>38</v>
      </c>
      <c r="K27" s="47">
        <v>6000</v>
      </c>
      <c r="L27">
        <f t="shared" si="1"/>
        <v>6</v>
      </c>
      <c r="M27">
        <f t="shared" si="2"/>
        <v>0.6333333333333333</v>
      </c>
      <c r="N27">
        <f t="shared" si="3"/>
        <v>9.4736842105263168</v>
      </c>
      <c r="O27">
        <f t="shared" si="4"/>
        <v>0.97651890415047715</v>
      </c>
      <c r="P27">
        <f t="shared" si="5"/>
        <v>3.0779350562554626</v>
      </c>
      <c r="Q27">
        <f t="shared" si="6"/>
        <v>40</v>
      </c>
      <c r="R27" t="e">
        <f t="shared" si="7"/>
        <v>#VALUE!</v>
      </c>
      <c r="S27" t="e">
        <f t="shared" si="8"/>
        <v>#VALUE!</v>
      </c>
      <c r="T27" t="b">
        <f t="shared" si="9"/>
        <v>0</v>
      </c>
      <c r="U27" t="b">
        <f t="shared" si="9"/>
        <v>0</v>
      </c>
      <c r="V27" t="b">
        <f t="shared" si="10"/>
        <v>0</v>
      </c>
      <c r="W27" t="e">
        <f t="shared" si="11"/>
        <v>#VALUE!</v>
      </c>
      <c r="X27" t="b">
        <f t="shared" si="12"/>
        <v>0</v>
      </c>
      <c r="Y27" t="e" cm="1" vm="1">
        <f t="array" ref="Y27">_xlfn.REGEXEXTRACT(H27,"역.*출구")</f>
        <v>#N/A</v>
      </c>
      <c r="Z27" t="e" cm="1" vm="1">
        <f t="array" ref="Z27">_xlfn.REGEXEXTRACT(H27,"역 .*출구")</f>
        <v>#N/A</v>
      </c>
    </row>
    <row r="28" spans="1:30">
      <c r="A28" s="42" t="s">
        <v>338</v>
      </c>
      <c r="B28" s="49">
        <v>43191.001215277778</v>
      </c>
      <c r="C28" s="43">
        <v>1004</v>
      </c>
      <c r="D28" s="43" t="s">
        <v>450</v>
      </c>
      <c r="E28" s="43">
        <v>8</v>
      </c>
      <c r="F28" s="49">
        <v>43191.014363425929</v>
      </c>
      <c r="G28" s="43">
        <v>1208</v>
      </c>
      <c r="H28" s="43" t="s">
        <v>451</v>
      </c>
      <c r="I28" s="43">
        <v>20</v>
      </c>
      <c r="J28" s="43">
        <v>18</v>
      </c>
      <c r="K28" s="44">
        <v>3090</v>
      </c>
      <c r="L28">
        <f t="shared" si="1"/>
        <v>3.09</v>
      </c>
      <c r="M28">
        <f t="shared" si="2"/>
        <v>0.3</v>
      </c>
      <c r="N28">
        <f t="shared" si="3"/>
        <v>10.3</v>
      </c>
      <c r="O28">
        <f t="shared" si="4"/>
        <v>1.0128372247051722</v>
      </c>
      <c r="P28">
        <f t="shared" si="5"/>
        <v>3.2093613071762426</v>
      </c>
      <c r="Q28">
        <f t="shared" si="6"/>
        <v>20</v>
      </c>
      <c r="R28" t="e">
        <f t="shared" si="7"/>
        <v>#VALUE!</v>
      </c>
      <c r="S28" t="e">
        <f t="shared" si="8"/>
        <v>#VALUE!</v>
      </c>
      <c r="T28" t="b">
        <f t="shared" si="9"/>
        <v>0</v>
      </c>
      <c r="U28" t="b">
        <f t="shared" si="9"/>
        <v>0</v>
      </c>
      <c r="V28" t="b">
        <f t="shared" si="10"/>
        <v>0</v>
      </c>
      <c r="W28" t="e">
        <f t="shared" si="11"/>
        <v>#VALUE!</v>
      </c>
      <c r="X28" t="b">
        <f t="shared" si="12"/>
        <v>0</v>
      </c>
      <c r="Y28" t="e" cm="1" vm="1">
        <f t="array" ref="Y28">_xlfn.REGEXEXTRACT(H28,"역.*출구")</f>
        <v>#N/A</v>
      </c>
      <c r="Z28" t="e" cm="1" vm="1">
        <f t="array" ref="Z28">_xlfn.REGEXEXTRACT(H28,"역 .*출구")</f>
        <v>#N/A</v>
      </c>
    </row>
    <row r="29" spans="1:30">
      <c r="A29" s="45" t="s">
        <v>452</v>
      </c>
      <c r="B29" s="50">
        <v>43191.001284722224</v>
      </c>
      <c r="C29" s="46">
        <v>2153</v>
      </c>
      <c r="D29" s="46" t="s">
        <v>453</v>
      </c>
      <c r="E29" s="46">
        <v>10</v>
      </c>
      <c r="F29" s="50">
        <v>43191.030532407407</v>
      </c>
      <c r="G29" s="46">
        <v>2153</v>
      </c>
      <c r="H29" s="46" t="s">
        <v>453</v>
      </c>
      <c r="I29" s="46">
        <v>10</v>
      </c>
      <c r="J29" s="46">
        <v>41</v>
      </c>
      <c r="K29" s="47">
        <v>4710</v>
      </c>
      <c r="L29">
        <f t="shared" si="1"/>
        <v>4.71</v>
      </c>
      <c r="M29">
        <f t="shared" si="2"/>
        <v>0.68333333333333335</v>
      </c>
      <c r="N29">
        <f t="shared" si="3"/>
        <v>6.8926829268292682</v>
      </c>
      <c r="O29">
        <f t="shared" si="4"/>
        <v>0.83838830079280435</v>
      </c>
      <c r="P29">
        <f t="shared" si="5"/>
        <v>2.6253919567998354</v>
      </c>
      <c r="Q29">
        <f t="shared" si="6"/>
        <v>40</v>
      </c>
      <c r="R29" t="e">
        <f t="shared" si="7"/>
        <v>#VALUE!</v>
      </c>
      <c r="S29" t="e">
        <f t="shared" si="8"/>
        <v>#VALUE!</v>
      </c>
      <c r="T29" t="b">
        <f t="shared" si="9"/>
        <v>0</v>
      </c>
      <c r="U29" t="b">
        <f t="shared" si="9"/>
        <v>0</v>
      </c>
      <c r="V29" t="b">
        <f t="shared" si="10"/>
        <v>0</v>
      </c>
      <c r="W29" t="e">
        <f t="shared" si="11"/>
        <v>#VALUE!</v>
      </c>
      <c r="X29" t="b">
        <f t="shared" si="12"/>
        <v>0</v>
      </c>
      <c r="Y29" t="e" cm="1" vm="1">
        <f t="array" ref="Y29">_xlfn.REGEXEXTRACT(H29,"역.*출구")</f>
        <v>#N/A</v>
      </c>
      <c r="Z29" t="e" cm="1" vm="1">
        <f t="array" ref="Z29">_xlfn.REGEXEXTRACT(H29,"역 .*출구")</f>
        <v>#N/A</v>
      </c>
    </row>
    <row r="30" spans="1:30">
      <c r="A30" s="42" t="s">
        <v>454</v>
      </c>
      <c r="B30" s="49">
        <v>43191.001342592594</v>
      </c>
      <c r="C30" s="43">
        <v>1431</v>
      </c>
      <c r="D30" s="43" t="s">
        <v>455</v>
      </c>
      <c r="E30" s="43">
        <v>9</v>
      </c>
      <c r="F30" s="49">
        <v>43191.018449074072</v>
      </c>
      <c r="G30" s="43">
        <v>607</v>
      </c>
      <c r="H30" s="43" t="s">
        <v>456</v>
      </c>
      <c r="I30" s="43">
        <v>9</v>
      </c>
      <c r="J30" s="43">
        <v>24</v>
      </c>
      <c r="K30" s="44">
        <v>3810</v>
      </c>
      <c r="L30">
        <f t="shared" si="1"/>
        <v>3.81</v>
      </c>
      <c r="M30">
        <f t="shared" si="2"/>
        <v>0.4</v>
      </c>
      <c r="N30">
        <f t="shared" si="3"/>
        <v>9.5250000000000004</v>
      </c>
      <c r="O30">
        <f t="shared" si="4"/>
        <v>0.9788649843476569</v>
      </c>
      <c r="P30">
        <f t="shared" si="5"/>
        <v>3.0862598724021928</v>
      </c>
      <c r="Q30">
        <f t="shared" si="6"/>
        <v>20</v>
      </c>
      <c r="R30">
        <f t="shared" si="7"/>
        <v>5</v>
      </c>
      <c r="S30">
        <f t="shared" si="8"/>
        <v>9</v>
      </c>
      <c r="T30" t="b">
        <f t="shared" si="9"/>
        <v>1</v>
      </c>
      <c r="U30" t="b">
        <f t="shared" si="9"/>
        <v>1</v>
      </c>
      <c r="V30" t="b">
        <f t="shared" si="10"/>
        <v>1</v>
      </c>
      <c r="W30">
        <f t="shared" si="11"/>
        <v>5</v>
      </c>
      <c r="X30" t="b">
        <f t="shared" si="12"/>
        <v>1</v>
      </c>
      <c r="Y30" t="str" cm="1">
        <f t="array" ref="Y30">_xlfn.REGEXEXTRACT(H30,"역.*출구")</f>
        <v>역 2번출구</v>
      </c>
      <c r="Z30" t="str" cm="1">
        <f t="array" ref="Z30">_xlfn.REGEXEXTRACT(H30,"역 .*출구")</f>
        <v>역 2번출구</v>
      </c>
      <c r="AB30">
        <v>1213343</v>
      </c>
      <c r="AC30" t="str">
        <f>TEXT(AB30,"#,###.00")</f>
        <v>1,213,343.00</v>
      </c>
      <c r="AD30">
        <f>AC30*10</f>
        <v>12133430</v>
      </c>
    </row>
    <row r="31" spans="1:30">
      <c r="A31" s="45" t="s">
        <v>457</v>
      </c>
      <c r="B31" s="50">
        <v>43191.00141203704</v>
      </c>
      <c r="C31" s="46">
        <v>1712</v>
      </c>
      <c r="D31" s="46" t="s">
        <v>458</v>
      </c>
      <c r="E31" s="46">
        <v>3</v>
      </c>
      <c r="F31" s="50">
        <v>43191.006516203706</v>
      </c>
      <c r="G31" s="46">
        <v>1657</v>
      </c>
      <c r="H31" s="46" t="s">
        <v>459</v>
      </c>
      <c r="I31" s="46">
        <v>3</v>
      </c>
      <c r="J31" s="46">
        <v>7</v>
      </c>
      <c r="K31" s="47">
        <v>860</v>
      </c>
      <c r="L31">
        <f t="shared" si="1"/>
        <v>0.86</v>
      </c>
      <c r="M31">
        <f t="shared" si="2"/>
        <v>0.11666666666666667</v>
      </c>
      <c r="N31">
        <f t="shared" si="3"/>
        <v>7.371428571428571</v>
      </c>
      <c r="O31">
        <f t="shared" si="4"/>
        <v>0.86755166161295449</v>
      </c>
      <c r="P31">
        <f t="shared" si="5"/>
        <v>2.7150374898753369</v>
      </c>
      <c r="Q31">
        <f t="shared" si="6"/>
        <v>10</v>
      </c>
      <c r="R31" t="e">
        <f t="shared" si="7"/>
        <v>#VALUE!</v>
      </c>
      <c r="S31" t="e">
        <f t="shared" si="8"/>
        <v>#VALUE!</v>
      </c>
      <c r="T31" t="b">
        <f t="shared" si="9"/>
        <v>0</v>
      </c>
      <c r="U31" t="b">
        <f t="shared" si="9"/>
        <v>0</v>
      </c>
      <c r="V31" t="b">
        <f t="shared" si="10"/>
        <v>0</v>
      </c>
      <c r="W31" t="e">
        <f t="shared" si="11"/>
        <v>#VALUE!</v>
      </c>
      <c r="X31" t="b">
        <f t="shared" si="12"/>
        <v>0</v>
      </c>
      <c r="Y31" t="e" cm="1" vm="1">
        <f t="array" ref="Y31">_xlfn.REGEXEXTRACT(H31,"역.*출구")</f>
        <v>#N/A</v>
      </c>
      <c r="Z31" t="e" cm="1" vm="1">
        <f t="array" ref="Z31">_xlfn.REGEXEXTRACT(H31,"역 .*출구")</f>
        <v>#N/A</v>
      </c>
    </row>
    <row r="32" spans="1:30">
      <c r="A32" s="42" t="s">
        <v>460</v>
      </c>
      <c r="B32" s="49">
        <v>43191.001446759263</v>
      </c>
      <c r="C32" s="43">
        <v>1611</v>
      </c>
      <c r="D32" s="43" t="s">
        <v>448</v>
      </c>
      <c r="E32" s="43">
        <v>15</v>
      </c>
      <c r="F32" s="49">
        <v>43191.02784722222</v>
      </c>
      <c r="G32" s="43">
        <v>1651</v>
      </c>
      <c r="H32" s="43" t="s">
        <v>449</v>
      </c>
      <c r="I32" s="43">
        <v>19</v>
      </c>
      <c r="J32" s="43">
        <v>37</v>
      </c>
      <c r="K32" s="44">
        <v>5990</v>
      </c>
      <c r="L32">
        <f t="shared" si="1"/>
        <v>5.99</v>
      </c>
      <c r="M32">
        <f t="shared" si="2"/>
        <v>0.6166666666666667</v>
      </c>
      <c r="N32">
        <f t="shared" si="3"/>
        <v>9.7135135135135133</v>
      </c>
      <c r="O32">
        <f t="shared" si="4"/>
        <v>0.98737634870596003</v>
      </c>
      <c r="P32">
        <f t="shared" si="5"/>
        <v>3.1166510092587387</v>
      </c>
      <c r="Q32">
        <f t="shared" si="6"/>
        <v>40</v>
      </c>
      <c r="R32" t="e">
        <f t="shared" si="7"/>
        <v>#VALUE!</v>
      </c>
      <c r="S32" t="e">
        <f t="shared" si="8"/>
        <v>#VALUE!</v>
      </c>
      <c r="T32" t="b">
        <f t="shared" si="9"/>
        <v>0</v>
      </c>
      <c r="U32" t="b">
        <f t="shared" si="9"/>
        <v>0</v>
      </c>
      <c r="V32" t="b">
        <f t="shared" si="10"/>
        <v>0</v>
      </c>
      <c r="W32" t="e">
        <f t="shared" si="11"/>
        <v>#VALUE!</v>
      </c>
      <c r="X32" t="b">
        <f t="shared" si="12"/>
        <v>0</v>
      </c>
      <c r="Y32" t="e" cm="1" vm="1">
        <f t="array" ref="Y32">_xlfn.REGEXEXTRACT(H32,"역.*출구")</f>
        <v>#N/A</v>
      </c>
      <c r="Z32" t="e" cm="1" vm="1">
        <f t="array" ref="Z32">_xlfn.REGEXEXTRACT(H32,"역 .*출구")</f>
        <v>#N/A</v>
      </c>
    </row>
    <row r="33" spans="1:29">
      <c r="A33" s="45" t="s">
        <v>461</v>
      </c>
      <c r="B33" s="50">
        <v>43191.001562500001</v>
      </c>
      <c r="C33" s="46">
        <v>324</v>
      </c>
      <c r="D33" s="46" t="s">
        <v>462</v>
      </c>
      <c r="E33" s="46">
        <v>1</v>
      </c>
      <c r="F33" s="50">
        <v>43191.021168981482</v>
      </c>
      <c r="G33" s="46">
        <v>129</v>
      </c>
      <c r="H33" s="46" t="s">
        <v>463</v>
      </c>
      <c r="I33" s="46">
        <v>15</v>
      </c>
      <c r="J33" s="46">
        <v>26</v>
      </c>
      <c r="K33" s="47">
        <v>4380</v>
      </c>
      <c r="L33">
        <f t="shared" si="1"/>
        <v>4.38</v>
      </c>
      <c r="M33">
        <f t="shared" si="2"/>
        <v>0.43333333333333335</v>
      </c>
      <c r="N33">
        <f t="shared" si="3"/>
        <v>10.107692307692307</v>
      </c>
      <c r="O33">
        <f t="shared" si="4"/>
        <v>1.0046520129169252</v>
      </c>
      <c r="P33">
        <f t="shared" si="5"/>
        <v>3.179259710638989</v>
      </c>
      <c r="Q33">
        <f t="shared" si="6"/>
        <v>30</v>
      </c>
      <c r="R33">
        <f t="shared" si="7"/>
        <v>4</v>
      </c>
      <c r="S33">
        <f t="shared" si="8"/>
        <v>13</v>
      </c>
      <c r="T33" t="b">
        <f t="shared" si="9"/>
        <v>1</v>
      </c>
      <c r="U33" t="b">
        <f t="shared" si="9"/>
        <v>1</v>
      </c>
      <c r="V33" t="b">
        <f t="shared" si="10"/>
        <v>1</v>
      </c>
      <c r="W33">
        <f t="shared" si="11"/>
        <v>4</v>
      </c>
      <c r="X33" t="b">
        <f t="shared" si="12"/>
        <v>1</v>
      </c>
      <c r="Y33" t="str" cm="1">
        <f t="array" ref="Y33">_xlfn.REGEXEXTRACT(H33,"역.*출구")</f>
        <v>역(2호선) 6번출구</v>
      </c>
      <c r="Z33" t="e" cm="1" vm="1">
        <f t="array" ref="Z33">_xlfn.REGEXEXTRACT(H33,"역 .*출구")</f>
        <v>#N/A</v>
      </c>
    </row>
    <row r="34" spans="1:29">
      <c r="A34" s="42" t="s">
        <v>288</v>
      </c>
      <c r="B34" s="49">
        <v>43191.001597222225</v>
      </c>
      <c r="C34" s="43">
        <v>1643</v>
      </c>
      <c r="D34" s="43" t="s">
        <v>464</v>
      </c>
      <c r="E34" s="43">
        <v>2</v>
      </c>
      <c r="F34" s="49">
        <v>43191.030277777776</v>
      </c>
      <c r="G34" s="43">
        <v>363</v>
      </c>
      <c r="H34" s="43" t="s">
        <v>465</v>
      </c>
      <c r="I34" s="43">
        <v>5</v>
      </c>
      <c r="J34" s="43">
        <v>40</v>
      </c>
      <c r="K34" s="44">
        <v>7860</v>
      </c>
      <c r="L34">
        <f t="shared" si="1"/>
        <v>7.86</v>
      </c>
      <c r="M34">
        <f t="shared" si="2"/>
        <v>0.66666666666666663</v>
      </c>
      <c r="N34">
        <f t="shared" si="3"/>
        <v>11.790000000000001</v>
      </c>
      <c r="O34">
        <f t="shared" si="4"/>
        <v>1.0715138050950892</v>
      </c>
      <c r="P34">
        <f t="shared" si="5"/>
        <v>3.4336569426778794</v>
      </c>
      <c r="Q34">
        <f t="shared" si="6"/>
        <v>40</v>
      </c>
      <c r="R34">
        <f t="shared" si="7"/>
        <v>5</v>
      </c>
      <c r="S34">
        <f t="shared" si="8"/>
        <v>10</v>
      </c>
      <c r="T34" t="b">
        <f t="shared" si="9"/>
        <v>1</v>
      </c>
      <c r="U34" t="b">
        <f t="shared" si="9"/>
        <v>1</v>
      </c>
      <c r="V34" t="b">
        <f t="shared" si="10"/>
        <v>1</v>
      </c>
      <c r="W34">
        <f t="shared" si="11"/>
        <v>5</v>
      </c>
      <c r="X34" t="b">
        <f t="shared" si="12"/>
        <v>1</v>
      </c>
      <c r="Y34" t="str" cm="1">
        <f t="array" ref="Y34">_xlfn.REGEXEXTRACT(H34,"역.*출구")</f>
        <v>역 11번출구</v>
      </c>
      <c r="Z34" t="str" cm="1">
        <f t="array" ref="Z34">_xlfn.REGEXEXTRACT(H34,"역 .*출구")</f>
        <v>역 11번출구</v>
      </c>
      <c r="AB34" s="13" t="s">
        <v>466</v>
      </c>
      <c r="AC34">
        <f>VALUE(AB34)</f>
        <v>1213</v>
      </c>
    </row>
    <row r="35" spans="1:29">
      <c r="A35" s="45" t="s">
        <v>467</v>
      </c>
      <c r="B35" s="50">
        <v>43191.001643518517</v>
      </c>
      <c r="C35" s="46">
        <v>500</v>
      </c>
      <c r="D35" s="46" t="s">
        <v>468</v>
      </c>
      <c r="E35" s="46">
        <v>3</v>
      </c>
      <c r="F35" s="50">
        <v>43191.005613425928</v>
      </c>
      <c r="G35" s="46">
        <v>3504</v>
      </c>
      <c r="H35" s="46" t="s">
        <v>469</v>
      </c>
      <c r="I35" s="46">
        <v>2</v>
      </c>
      <c r="J35" s="46">
        <v>5</v>
      </c>
      <c r="K35" s="47">
        <v>1420</v>
      </c>
      <c r="L35">
        <f t="shared" si="1"/>
        <v>1.42</v>
      </c>
      <c r="M35">
        <f t="shared" si="2"/>
        <v>8.3333333333333329E-2</v>
      </c>
      <c r="N35">
        <f t="shared" si="3"/>
        <v>17.04</v>
      </c>
      <c r="O35">
        <f t="shared" si="4"/>
        <v>1.2314695904306814</v>
      </c>
      <c r="P35">
        <f t="shared" si="5"/>
        <v>4.1279534881100588</v>
      </c>
      <c r="Q35">
        <f t="shared" si="6"/>
        <v>10</v>
      </c>
      <c r="R35" t="e">
        <f t="shared" si="7"/>
        <v>#VALUE!</v>
      </c>
      <c r="S35" t="e">
        <f t="shared" si="8"/>
        <v>#VALUE!</v>
      </c>
      <c r="T35" t="b">
        <f t="shared" si="9"/>
        <v>0</v>
      </c>
      <c r="U35" t="b">
        <f t="shared" si="9"/>
        <v>0</v>
      </c>
      <c r="V35" t="b">
        <f t="shared" si="10"/>
        <v>0</v>
      </c>
      <c r="W35" t="e">
        <f t="shared" si="11"/>
        <v>#VALUE!</v>
      </c>
      <c r="X35" t="b">
        <f t="shared" si="12"/>
        <v>0</v>
      </c>
      <c r="Y35" t="e" cm="1" vm="1">
        <f t="array" ref="Y35">_xlfn.REGEXEXTRACT(H35,"역.*출구")</f>
        <v>#N/A</v>
      </c>
      <c r="Z35" t="e" cm="1" vm="1">
        <f t="array" ref="Z35">_xlfn.REGEXEXTRACT(H35,"역 .*출구")</f>
        <v>#N/A</v>
      </c>
    </row>
    <row r="36" spans="1:29">
      <c r="A36" s="42" t="s">
        <v>367</v>
      </c>
      <c r="B36" s="49">
        <v>43191.001666666663</v>
      </c>
      <c r="C36" s="43">
        <v>349</v>
      </c>
      <c r="D36" s="43" t="s">
        <v>470</v>
      </c>
      <c r="E36" s="43">
        <v>1</v>
      </c>
      <c r="F36" s="49">
        <v>43191.010231481479</v>
      </c>
      <c r="G36" s="43">
        <v>316</v>
      </c>
      <c r="H36" s="43" t="s">
        <v>471</v>
      </c>
      <c r="I36" s="43">
        <v>12</v>
      </c>
      <c r="J36" s="43">
        <v>12</v>
      </c>
      <c r="K36" s="44">
        <v>1870</v>
      </c>
      <c r="L36">
        <f t="shared" si="1"/>
        <v>1.87</v>
      </c>
      <c r="M36">
        <f t="shared" si="2"/>
        <v>0.2</v>
      </c>
      <c r="N36">
        <f t="shared" si="3"/>
        <v>9.35</v>
      </c>
      <c r="O36">
        <f t="shared" si="4"/>
        <v>0.97081161087251777</v>
      </c>
      <c r="P36">
        <f t="shared" si="5"/>
        <v>3.0577769702841309</v>
      </c>
      <c r="Q36">
        <f t="shared" si="6"/>
        <v>10</v>
      </c>
      <c r="R36">
        <f t="shared" si="7"/>
        <v>4</v>
      </c>
      <c r="S36">
        <f t="shared" si="8"/>
        <v>8</v>
      </c>
      <c r="T36" t="b">
        <f t="shared" si="9"/>
        <v>1</v>
      </c>
      <c r="U36" t="b">
        <f t="shared" si="9"/>
        <v>1</v>
      </c>
      <c r="V36" t="b">
        <f t="shared" si="10"/>
        <v>1</v>
      </c>
      <c r="W36">
        <f t="shared" si="11"/>
        <v>4</v>
      </c>
      <c r="X36" t="b">
        <f t="shared" si="12"/>
        <v>1</v>
      </c>
      <c r="Y36" t="str" cm="1">
        <f t="array" ref="Y36">_xlfn.REGEXEXTRACT(H36,"역.*출구")</f>
        <v>역 1번출구</v>
      </c>
      <c r="Z36" t="str" cm="1">
        <f t="array" ref="Z36">_xlfn.REGEXEXTRACT(H36,"역 .*출구")</f>
        <v>역 1번출구</v>
      </c>
      <c r="AB36">
        <f>AB34*10</f>
        <v>12130</v>
      </c>
      <c r="AC36">
        <f>AC34*10</f>
        <v>12130</v>
      </c>
    </row>
    <row r="37" spans="1:29">
      <c r="A37" s="45" t="s">
        <v>329</v>
      </c>
      <c r="B37" s="50">
        <v>43191.00172453704</v>
      </c>
      <c r="C37" s="46">
        <v>1637</v>
      </c>
      <c r="D37" s="46" t="s">
        <v>472</v>
      </c>
      <c r="E37" s="46">
        <v>3</v>
      </c>
      <c r="F37" s="50">
        <v>43191.016655092593</v>
      </c>
      <c r="G37" s="46">
        <v>1611</v>
      </c>
      <c r="H37" s="46" t="s">
        <v>448</v>
      </c>
      <c r="I37" s="46">
        <v>1</v>
      </c>
      <c r="J37" s="46">
        <v>21</v>
      </c>
      <c r="K37" s="47">
        <v>2930</v>
      </c>
      <c r="L37">
        <f t="shared" si="1"/>
        <v>2.93</v>
      </c>
      <c r="M37">
        <f t="shared" si="2"/>
        <v>0.35</v>
      </c>
      <c r="N37">
        <f t="shared" si="3"/>
        <v>8.3714285714285719</v>
      </c>
      <c r="O37">
        <f t="shared" si="4"/>
        <v>0.92279957600383389</v>
      </c>
      <c r="P37">
        <f t="shared" si="5"/>
        <v>2.8933421110246491</v>
      </c>
      <c r="Q37">
        <f t="shared" si="6"/>
        <v>20</v>
      </c>
      <c r="R37" t="e">
        <f t="shared" si="7"/>
        <v>#VALUE!</v>
      </c>
      <c r="S37" t="e">
        <f t="shared" si="8"/>
        <v>#VALUE!</v>
      </c>
      <c r="T37" t="b">
        <f t="shared" si="9"/>
        <v>0</v>
      </c>
      <c r="U37" t="b">
        <f t="shared" si="9"/>
        <v>0</v>
      </c>
      <c r="V37" t="b">
        <f t="shared" si="10"/>
        <v>0</v>
      </c>
      <c r="W37" t="e">
        <f t="shared" si="11"/>
        <v>#VALUE!</v>
      </c>
      <c r="X37" t="b">
        <f t="shared" si="12"/>
        <v>0</v>
      </c>
      <c r="Y37" t="e" cm="1" vm="1">
        <f t="array" ref="Y37">_xlfn.REGEXEXTRACT(H37,"역.*출구")</f>
        <v>#N/A</v>
      </c>
      <c r="Z37" t="e" cm="1" vm="1">
        <f t="array" ref="Z37">_xlfn.REGEXEXTRACT(H37,"역 .*출구")</f>
        <v>#N/A</v>
      </c>
    </row>
    <row r="38" spans="1:29">
      <c r="A38" s="42" t="s">
        <v>347</v>
      </c>
      <c r="B38" s="49">
        <v>43191.001759259256</v>
      </c>
      <c r="C38" s="43">
        <v>1974</v>
      </c>
      <c r="D38" s="43" t="s">
        <v>473</v>
      </c>
      <c r="E38" s="43">
        <v>1</v>
      </c>
      <c r="F38" s="49">
        <v>43191.013923611114</v>
      </c>
      <c r="G38" s="43">
        <v>274</v>
      </c>
      <c r="H38" s="43" t="s">
        <v>474</v>
      </c>
      <c r="I38" s="43">
        <v>1</v>
      </c>
      <c r="J38" s="43">
        <v>17</v>
      </c>
      <c r="K38" s="44">
        <v>2830</v>
      </c>
      <c r="L38">
        <f t="shared" si="1"/>
        <v>2.83</v>
      </c>
      <c r="M38">
        <f t="shared" si="2"/>
        <v>0.28333333333333333</v>
      </c>
      <c r="N38">
        <f t="shared" si="3"/>
        <v>9.9882352941176471</v>
      </c>
      <c r="O38">
        <f t="shared" si="4"/>
        <v>0.99948876452965996</v>
      </c>
      <c r="P38">
        <f t="shared" si="5"/>
        <v>3.1604169494099423</v>
      </c>
      <c r="Q38">
        <f t="shared" si="6"/>
        <v>20</v>
      </c>
      <c r="R38">
        <f t="shared" si="7"/>
        <v>5</v>
      </c>
      <c r="S38">
        <f t="shared" si="8"/>
        <v>15</v>
      </c>
      <c r="T38" t="b">
        <f t="shared" si="9"/>
        <v>1</v>
      </c>
      <c r="U38" t="b">
        <f t="shared" si="9"/>
        <v>1</v>
      </c>
      <c r="V38" t="b">
        <f t="shared" si="10"/>
        <v>1</v>
      </c>
      <c r="W38">
        <f t="shared" si="11"/>
        <v>5</v>
      </c>
      <c r="X38" t="b">
        <f t="shared" si="12"/>
        <v>1</v>
      </c>
      <c r="Y38" t="str" cm="1">
        <f t="array" ref="Y38">_xlfn.REGEXEXTRACT(H38,"역.*출구")</f>
        <v>역지하쇼핑센타 5번출구</v>
      </c>
      <c r="Z38" t="e" cm="1" vm="1">
        <f t="array" ref="Z38">_xlfn.REGEXEXTRACT(H38,"역 .*출구")</f>
        <v>#N/A</v>
      </c>
    </row>
    <row r="39" spans="1:29">
      <c r="A39" s="45" t="s">
        <v>475</v>
      </c>
      <c r="B39" s="50">
        <v>43191.001898148148</v>
      </c>
      <c r="C39" s="46">
        <v>105</v>
      </c>
      <c r="D39" s="46" t="s">
        <v>476</v>
      </c>
      <c r="E39" s="46">
        <v>2</v>
      </c>
      <c r="F39" s="50">
        <v>43191.012476851851</v>
      </c>
      <c r="G39" s="46">
        <v>152</v>
      </c>
      <c r="H39" s="46" t="s">
        <v>477</v>
      </c>
      <c r="I39" s="46">
        <v>13</v>
      </c>
      <c r="J39" s="46">
        <v>14</v>
      </c>
      <c r="K39" s="47">
        <v>2220</v>
      </c>
      <c r="L39">
        <f t="shared" si="1"/>
        <v>2.2200000000000002</v>
      </c>
      <c r="M39">
        <f t="shared" si="2"/>
        <v>0.23333333333333334</v>
      </c>
      <c r="N39">
        <f t="shared" si="3"/>
        <v>9.5142857142857142</v>
      </c>
      <c r="O39">
        <f t="shared" si="4"/>
        <v>0.97837618915604418</v>
      </c>
      <c r="P39">
        <f t="shared" si="5"/>
        <v>3.0845235797908424</v>
      </c>
      <c r="Q39">
        <f t="shared" si="6"/>
        <v>10</v>
      </c>
      <c r="R39" t="e">
        <f t="shared" si="7"/>
        <v>#VALUE!</v>
      </c>
      <c r="S39" t="e">
        <f t="shared" si="8"/>
        <v>#VALUE!</v>
      </c>
      <c r="T39" t="b">
        <f t="shared" si="9"/>
        <v>0</v>
      </c>
      <c r="U39" t="b">
        <f t="shared" si="9"/>
        <v>0</v>
      </c>
      <c r="V39" t="b">
        <f t="shared" si="10"/>
        <v>0</v>
      </c>
      <c r="W39" t="e">
        <f t="shared" si="11"/>
        <v>#VALUE!</v>
      </c>
      <c r="X39" t="b">
        <f t="shared" si="12"/>
        <v>0</v>
      </c>
      <c r="Y39" t="e" cm="1" vm="1">
        <f t="array" ref="Y39">_xlfn.REGEXEXTRACT(H39,"역.*출구")</f>
        <v>#N/A</v>
      </c>
      <c r="Z39" t="e" cm="1" vm="1">
        <f t="array" ref="Z39">_xlfn.REGEXEXTRACT(H39,"역 .*출구")</f>
        <v>#N/A</v>
      </c>
    </row>
    <row r="40" spans="1:29">
      <c r="A40" s="42" t="s">
        <v>478</v>
      </c>
      <c r="B40" s="49">
        <v>43191.001921296294</v>
      </c>
      <c r="C40" s="43">
        <v>152</v>
      </c>
      <c r="D40" s="43" t="s">
        <v>477</v>
      </c>
      <c r="E40" s="43">
        <v>1</v>
      </c>
      <c r="F40" s="49">
        <v>43191.039189814815</v>
      </c>
      <c r="G40" s="43">
        <v>3101</v>
      </c>
      <c r="H40" s="43" t="s">
        <v>479</v>
      </c>
      <c r="I40" s="43">
        <v>4</v>
      </c>
      <c r="J40" s="43">
        <v>53</v>
      </c>
      <c r="K40" s="44">
        <v>6310</v>
      </c>
      <c r="L40">
        <f t="shared" si="1"/>
        <v>6.31</v>
      </c>
      <c r="M40">
        <f t="shared" si="2"/>
        <v>0.8833333333333333</v>
      </c>
      <c r="N40">
        <f t="shared" si="3"/>
        <v>7.1433962264150939</v>
      </c>
      <c r="O40">
        <f t="shared" si="4"/>
        <v>0.85390474002698891</v>
      </c>
      <c r="P40">
        <f t="shared" si="5"/>
        <v>2.6727132705202581</v>
      </c>
      <c r="Q40">
        <f t="shared" si="6"/>
        <v>50</v>
      </c>
      <c r="R40" t="e">
        <f t="shared" si="7"/>
        <v>#VALUE!</v>
      </c>
      <c r="S40" t="e">
        <f t="shared" si="8"/>
        <v>#VALUE!</v>
      </c>
      <c r="T40" t="b">
        <f t="shared" si="9"/>
        <v>0</v>
      </c>
      <c r="U40" t="b">
        <f t="shared" si="9"/>
        <v>0</v>
      </c>
      <c r="V40" t="b">
        <f t="shared" si="10"/>
        <v>0</v>
      </c>
      <c r="W40" t="e">
        <f t="shared" si="11"/>
        <v>#VALUE!</v>
      </c>
      <c r="X40" t="b">
        <f t="shared" si="12"/>
        <v>0</v>
      </c>
      <c r="Y40" t="e" cm="1" vm="1">
        <f t="array" ref="Y40">_xlfn.REGEXEXTRACT(H40,"역.*출구")</f>
        <v>#N/A</v>
      </c>
      <c r="Z40" t="e" cm="1" vm="1">
        <f t="array" ref="Z40">_xlfn.REGEXEXTRACT(H40,"역 .*출구")</f>
        <v>#N/A</v>
      </c>
    </row>
    <row r="41" spans="1:29">
      <c r="A41" s="45" t="s">
        <v>480</v>
      </c>
      <c r="B41" s="50">
        <v>43191.001932870371</v>
      </c>
      <c r="C41" s="46">
        <v>2102</v>
      </c>
      <c r="D41" s="46" t="s">
        <v>481</v>
      </c>
      <c r="E41" s="46">
        <v>7</v>
      </c>
      <c r="F41" s="50">
        <v>43191.032256944447</v>
      </c>
      <c r="G41" s="46">
        <v>2128</v>
      </c>
      <c r="H41" s="46" t="s">
        <v>482</v>
      </c>
      <c r="I41" s="46">
        <v>4</v>
      </c>
      <c r="J41" s="46">
        <v>42</v>
      </c>
      <c r="K41" s="47">
        <v>3110</v>
      </c>
      <c r="L41">
        <f t="shared" si="1"/>
        <v>3.11</v>
      </c>
      <c r="M41">
        <f t="shared" si="2"/>
        <v>0.7</v>
      </c>
      <c r="N41">
        <f t="shared" si="3"/>
        <v>4.4428571428571431</v>
      </c>
      <c r="O41">
        <f t="shared" si="4"/>
        <v>0.64766234901258068</v>
      </c>
      <c r="P41">
        <f t="shared" si="5"/>
        <v>2.1078086115340602</v>
      </c>
      <c r="Q41">
        <f t="shared" si="6"/>
        <v>40</v>
      </c>
      <c r="R41" t="e">
        <f t="shared" si="7"/>
        <v>#VALUE!</v>
      </c>
      <c r="S41" t="e">
        <f t="shared" si="8"/>
        <v>#VALUE!</v>
      </c>
      <c r="T41" t="b">
        <f t="shared" si="9"/>
        <v>0</v>
      </c>
      <c r="U41" t="b">
        <f t="shared" si="9"/>
        <v>0</v>
      </c>
      <c r="V41" t="b">
        <f t="shared" si="10"/>
        <v>0</v>
      </c>
      <c r="W41" t="e">
        <f t="shared" si="11"/>
        <v>#VALUE!</v>
      </c>
      <c r="X41" t="b">
        <f t="shared" si="12"/>
        <v>0</v>
      </c>
      <c r="Y41" t="e" cm="1" vm="1">
        <f t="array" ref="Y41">_xlfn.REGEXEXTRACT(H41,"역.*출구")</f>
        <v>#N/A</v>
      </c>
      <c r="Z41" t="e" cm="1" vm="1">
        <f t="array" ref="Z41">_xlfn.REGEXEXTRACT(H41,"역 .*출구")</f>
        <v>#N/A</v>
      </c>
    </row>
    <row r="42" spans="1:29">
      <c r="A42" s="42" t="s">
        <v>483</v>
      </c>
      <c r="B42" s="49">
        <v>43191.001956018517</v>
      </c>
      <c r="C42" s="43">
        <v>115</v>
      </c>
      <c r="D42" s="43" t="s">
        <v>484</v>
      </c>
      <c r="E42" s="43">
        <v>1</v>
      </c>
      <c r="F42" s="49">
        <v>43191.011770833335</v>
      </c>
      <c r="G42" s="43">
        <v>112</v>
      </c>
      <c r="H42" s="43" t="s">
        <v>485</v>
      </c>
      <c r="I42" s="43">
        <v>1</v>
      </c>
      <c r="J42" s="43">
        <v>13</v>
      </c>
      <c r="K42" s="44">
        <v>1550</v>
      </c>
      <c r="L42">
        <f t="shared" si="1"/>
        <v>1.55</v>
      </c>
      <c r="M42">
        <f t="shared" si="2"/>
        <v>0.21666666666666667</v>
      </c>
      <c r="N42">
        <f t="shared" si="3"/>
        <v>7.1538461538461542</v>
      </c>
      <c r="O42">
        <f t="shared" si="4"/>
        <v>0.85453959624709841</v>
      </c>
      <c r="P42">
        <f t="shared" si="5"/>
        <v>2.6746674847251861</v>
      </c>
      <c r="Q42">
        <f t="shared" si="6"/>
        <v>10</v>
      </c>
      <c r="R42" t="e">
        <f t="shared" si="7"/>
        <v>#VALUE!</v>
      </c>
      <c r="S42" t="e">
        <f t="shared" si="8"/>
        <v>#VALUE!</v>
      </c>
      <c r="T42" t="b">
        <f t="shared" si="9"/>
        <v>0</v>
      </c>
      <c r="U42" t="b">
        <f t="shared" si="9"/>
        <v>0</v>
      </c>
      <c r="V42" t="b">
        <f t="shared" si="10"/>
        <v>0</v>
      </c>
      <c r="W42" t="e">
        <f t="shared" si="11"/>
        <v>#VALUE!</v>
      </c>
      <c r="X42" t="b">
        <f t="shared" si="12"/>
        <v>0</v>
      </c>
      <c r="Y42" t="e" cm="1" vm="1">
        <f t="array" ref="Y42">_xlfn.REGEXEXTRACT(H42,"역.*출구")</f>
        <v>#N/A</v>
      </c>
      <c r="Z42" t="e" cm="1" vm="1">
        <f t="array" ref="Z42">_xlfn.REGEXEXTRACT(H42,"역 .*출구")</f>
        <v>#N/A</v>
      </c>
    </row>
    <row r="43" spans="1:29">
      <c r="A43" s="45" t="s">
        <v>486</v>
      </c>
      <c r="B43" s="50">
        <v>43191.002071759256</v>
      </c>
      <c r="C43" s="46">
        <v>631</v>
      </c>
      <c r="D43" s="46" t="s">
        <v>487</v>
      </c>
      <c r="E43" s="46">
        <v>10</v>
      </c>
      <c r="F43" s="50">
        <v>43191.006030092591</v>
      </c>
      <c r="G43" s="46">
        <v>630</v>
      </c>
      <c r="H43" s="46" t="s">
        <v>488</v>
      </c>
      <c r="I43" s="46">
        <v>4</v>
      </c>
      <c r="J43" s="46">
        <v>5</v>
      </c>
      <c r="K43" s="47">
        <v>1400</v>
      </c>
      <c r="L43">
        <f t="shared" si="1"/>
        <v>1.4</v>
      </c>
      <c r="M43">
        <f t="shared" si="2"/>
        <v>8.3333333333333329E-2</v>
      </c>
      <c r="N43">
        <f t="shared" si="3"/>
        <v>16.8</v>
      </c>
      <c r="O43">
        <f t="shared" si="4"/>
        <v>1.2253092817258628</v>
      </c>
      <c r="P43">
        <f t="shared" si="5"/>
        <v>4.0987803063838397</v>
      </c>
      <c r="Q43">
        <f t="shared" si="6"/>
        <v>10</v>
      </c>
      <c r="R43" t="e">
        <f t="shared" si="7"/>
        <v>#VALUE!</v>
      </c>
      <c r="S43" t="e">
        <f t="shared" si="8"/>
        <v>#VALUE!</v>
      </c>
      <c r="T43" t="b">
        <f t="shared" si="9"/>
        <v>0</v>
      </c>
      <c r="U43" t="b">
        <f t="shared" si="9"/>
        <v>0</v>
      </c>
      <c r="V43" t="b">
        <f t="shared" si="10"/>
        <v>0</v>
      </c>
      <c r="W43" t="e">
        <f t="shared" si="11"/>
        <v>#VALUE!</v>
      </c>
      <c r="X43" t="b">
        <f t="shared" si="12"/>
        <v>0</v>
      </c>
      <c r="Y43" t="e" cm="1" vm="1">
        <f t="array" ref="Y43">_xlfn.REGEXEXTRACT(H43,"역.*출구")</f>
        <v>#N/A</v>
      </c>
      <c r="Z43" t="e" cm="1" vm="1">
        <f t="array" ref="Z43">_xlfn.REGEXEXTRACT(H43,"역 .*출구")</f>
        <v>#N/A</v>
      </c>
    </row>
    <row r="44" spans="1:29">
      <c r="A44" s="42" t="s">
        <v>353</v>
      </c>
      <c r="B44" s="49">
        <v>43191.002071759256</v>
      </c>
      <c r="C44" s="43">
        <v>252</v>
      </c>
      <c r="D44" s="43" t="s">
        <v>489</v>
      </c>
      <c r="E44" s="43">
        <v>1</v>
      </c>
      <c r="F44" s="49">
        <v>43191.006898148145</v>
      </c>
      <c r="G44" s="43">
        <v>251</v>
      </c>
      <c r="H44" s="43" t="s">
        <v>490</v>
      </c>
      <c r="I44" s="43">
        <v>1</v>
      </c>
      <c r="J44" s="43">
        <v>6</v>
      </c>
      <c r="K44" s="44">
        <v>570</v>
      </c>
      <c r="L44">
        <f t="shared" si="1"/>
        <v>0.56999999999999995</v>
      </c>
      <c r="M44">
        <f t="shared" si="2"/>
        <v>0.1</v>
      </c>
      <c r="N44">
        <f t="shared" si="3"/>
        <v>5.6999999999999993</v>
      </c>
      <c r="O44">
        <f t="shared" si="4"/>
        <v>0.75587485567249135</v>
      </c>
      <c r="P44">
        <f t="shared" si="5"/>
        <v>2.3874672772626644</v>
      </c>
      <c r="Q44">
        <f t="shared" si="6"/>
        <v>10</v>
      </c>
      <c r="R44" t="e">
        <f t="shared" si="7"/>
        <v>#VALUE!</v>
      </c>
      <c r="S44" t="e">
        <f t="shared" si="8"/>
        <v>#VALUE!</v>
      </c>
      <c r="T44" t="b">
        <f t="shared" si="9"/>
        <v>0</v>
      </c>
      <c r="U44" t="b">
        <f t="shared" si="9"/>
        <v>0</v>
      </c>
      <c r="V44" t="b">
        <f t="shared" si="10"/>
        <v>0</v>
      </c>
      <c r="W44" t="e">
        <f t="shared" si="11"/>
        <v>#VALUE!</v>
      </c>
      <c r="X44" t="b">
        <f t="shared" si="12"/>
        <v>0</v>
      </c>
      <c r="Y44" t="e" cm="1" vm="1">
        <f t="array" ref="Y44">_xlfn.REGEXEXTRACT(H44,"역.*출구")</f>
        <v>#N/A</v>
      </c>
      <c r="Z44" t="e" cm="1" vm="1">
        <f t="array" ref="Z44">_xlfn.REGEXEXTRACT(H44,"역 .*출구")</f>
        <v>#N/A</v>
      </c>
    </row>
    <row r="45" spans="1:29">
      <c r="A45" s="45" t="s">
        <v>491</v>
      </c>
      <c r="B45" s="50">
        <v>43191.002071759256</v>
      </c>
      <c r="C45" s="46">
        <v>1319</v>
      </c>
      <c r="D45" s="46" t="s">
        <v>492</v>
      </c>
      <c r="E45" s="46">
        <v>2</v>
      </c>
      <c r="F45" s="50">
        <v>43191.030694444446</v>
      </c>
      <c r="G45" s="46">
        <v>1616</v>
      </c>
      <c r="H45" s="46" t="s">
        <v>493</v>
      </c>
      <c r="I45" s="46">
        <v>1</v>
      </c>
      <c r="J45" s="46">
        <v>39</v>
      </c>
      <c r="K45" s="47">
        <v>6300</v>
      </c>
      <c r="L45">
        <f t="shared" si="1"/>
        <v>6.3</v>
      </c>
      <c r="M45">
        <f t="shared" si="2"/>
        <v>0.65</v>
      </c>
      <c r="N45">
        <f t="shared" si="3"/>
        <v>9.6923076923076916</v>
      </c>
      <c r="O45">
        <f t="shared" si="4"/>
        <v>0.98642719281072611</v>
      </c>
      <c r="P45">
        <f t="shared" si="5"/>
        <v>3.1132471299766249</v>
      </c>
      <c r="Q45">
        <f t="shared" si="6"/>
        <v>40</v>
      </c>
      <c r="R45" t="e">
        <f t="shared" si="7"/>
        <v>#VALUE!</v>
      </c>
      <c r="S45" t="e">
        <f t="shared" si="8"/>
        <v>#VALUE!</v>
      </c>
      <c r="T45" t="b">
        <f t="shared" si="9"/>
        <v>0</v>
      </c>
      <c r="U45" t="b">
        <f t="shared" si="9"/>
        <v>0</v>
      </c>
      <c r="V45" t="b">
        <f t="shared" si="10"/>
        <v>0</v>
      </c>
      <c r="W45" t="e">
        <f t="shared" si="11"/>
        <v>#VALUE!</v>
      </c>
      <c r="X45" t="b">
        <f t="shared" si="12"/>
        <v>0</v>
      </c>
      <c r="Y45" t="e" cm="1" vm="1">
        <f t="array" ref="Y45">_xlfn.REGEXEXTRACT(H45,"역.*출구")</f>
        <v>#N/A</v>
      </c>
      <c r="Z45" t="e" cm="1" vm="1">
        <f t="array" ref="Z45">_xlfn.REGEXEXTRACT(H45,"역 .*출구")</f>
        <v>#N/A</v>
      </c>
    </row>
    <row r="46" spans="1:29">
      <c r="A46" s="42" t="s">
        <v>372</v>
      </c>
      <c r="B46" s="49">
        <v>43191.002222222225</v>
      </c>
      <c r="C46" s="43">
        <v>137</v>
      </c>
      <c r="D46" s="43" t="s">
        <v>494</v>
      </c>
      <c r="E46" s="43">
        <v>7</v>
      </c>
      <c r="F46" s="49">
        <v>43191.007997685185</v>
      </c>
      <c r="G46" s="43">
        <v>114</v>
      </c>
      <c r="H46" s="43" t="s">
        <v>495</v>
      </c>
      <c r="I46" s="43">
        <v>6</v>
      </c>
      <c r="J46" s="43">
        <v>8</v>
      </c>
      <c r="K46" s="44">
        <v>1950</v>
      </c>
      <c r="L46">
        <f t="shared" si="1"/>
        <v>1.95</v>
      </c>
      <c r="M46">
        <f t="shared" si="2"/>
        <v>0.13333333333333333</v>
      </c>
      <c r="N46">
        <f t="shared" si="3"/>
        <v>14.625</v>
      </c>
      <c r="O46">
        <f t="shared" si="4"/>
        <v>1.1650958747542182</v>
      </c>
      <c r="P46">
        <f t="shared" si="5"/>
        <v>3.8242646351945888</v>
      </c>
      <c r="Q46">
        <f t="shared" si="6"/>
        <v>10</v>
      </c>
      <c r="R46">
        <f t="shared" si="7"/>
        <v>6</v>
      </c>
      <c r="S46">
        <f t="shared" si="8"/>
        <v>10</v>
      </c>
      <c r="T46" t="b">
        <f t="shared" si="9"/>
        <v>1</v>
      </c>
      <c r="U46" t="b">
        <f t="shared" si="9"/>
        <v>1</v>
      </c>
      <c r="V46" t="b">
        <f t="shared" si="10"/>
        <v>1</v>
      </c>
      <c r="W46">
        <f t="shared" si="11"/>
        <v>6</v>
      </c>
      <c r="X46" t="b">
        <f t="shared" si="12"/>
        <v>1</v>
      </c>
      <c r="Y46" t="str" cm="1">
        <f t="array" ref="Y46">_xlfn.REGEXEXTRACT(H46,"역.*출구")</f>
        <v>역 8번출구</v>
      </c>
      <c r="Z46" t="str" cm="1">
        <f t="array" ref="Z46">_xlfn.REGEXEXTRACT(H46,"역 .*출구")</f>
        <v>역 8번출구</v>
      </c>
    </row>
    <row r="47" spans="1:29">
      <c r="A47" s="45" t="s">
        <v>496</v>
      </c>
      <c r="B47" s="50">
        <v>43191.002233796295</v>
      </c>
      <c r="C47" s="46">
        <v>906</v>
      </c>
      <c r="D47" s="46" t="s">
        <v>444</v>
      </c>
      <c r="E47" s="46">
        <v>3</v>
      </c>
      <c r="F47" s="50">
        <v>43191.039814814816</v>
      </c>
      <c r="G47" s="46">
        <v>906</v>
      </c>
      <c r="H47" s="46" t="s">
        <v>444</v>
      </c>
      <c r="I47" s="46">
        <v>6</v>
      </c>
      <c r="J47" s="46">
        <v>53</v>
      </c>
      <c r="K47" s="47">
        <v>5600</v>
      </c>
      <c r="L47">
        <f t="shared" si="1"/>
        <v>5.6</v>
      </c>
      <c r="M47">
        <f t="shared" si="2"/>
        <v>0.8833333333333333</v>
      </c>
      <c r="N47">
        <f t="shared" si="3"/>
        <v>6.3396226415094334</v>
      </c>
      <c r="O47">
        <f t="shared" si="4"/>
        <v>0.80206340778905494</v>
      </c>
      <c r="P47">
        <f t="shared" si="5"/>
        <v>2.5178607271867586</v>
      </c>
      <c r="Q47">
        <f t="shared" si="6"/>
        <v>50</v>
      </c>
      <c r="R47">
        <f t="shared" si="7"/>
        <v>5</v>
      </c>
      <c r="S47">
        <f t="shared" si="8"/>
        <v>9</v>
      </c>
      <c r="T47" t="b">
        <f t="shared" si="9"/>
        <v>1</v>
      </c>
      <c r="U47" t="b">
        <f t="shared" si="9"/>
        <v>1</v>
      </c>
      <c r="V47" t="b">
        <f t="shared" si="10"/>
        <v>1</v>
      </c>
      <c r="W47">
        <f t="shared" si="11"/>
        <v>5</v>
      </c>
      <c r="X47" t="b">
        <f t="shared" si="12"/>
        <v>1</v>
      </c>
      <c r="Y47" t="str" cm="1">
        <f t="array" ref="Y47">_xlfn.REGEXEXTRACT(H47,"역.*출구")</f>
        <v>역 5번출구</v>
      </c>
      <c r="Z47" t="str" cm="1">
        <f t="array" ref="Z47">_xlfn.REGEXEXTRACT(H47,"역 .*출구")</f>
        <v>역 5번출구</v>
      </c>
    </row>
    <row r="48" spans="1:29">
      <c r="A48" s="42" t="s">
        <v>497</v>
      </c>
      <c r="B48" s="49">
        <v>43191.002291666664</v>
      </c>
      <c r="C48" s="43">
        <v>501</v>
      </c>
      <c r="D48" s="43" t="s">
        <v>498</v>
      </c>
      <c r="E48" s="43">
        <v>1</v>
      </c>
      <c r="F48" s="49">
        <v>43191.024756944447</v>
      </c>
      <c r="G48" s="43">
        <v>593</v>
      </c>
      <c r="H48" s="43" t="s">
        <v>286</v>
      </c>
      <c r="I48" s="43">
        <v>5</v>
      </c>
      <c r="J48" s="43">
        <v>30</v>
      </c>
      <c r="K48" s="44">
        <v>1920</v>
      </c>
      <c r="L48">
        <f t="shared" si="1"/>
        <v>1.92</v>
      </c>
      <c r="M48">
        <f t="shared" si="2"/>
        <v>0.5</v>
      </c>
      <c r="N48">
        <f t="shared" si="3"/>
        <v>3.84</v>
      </c>
      <c r="O48">
        <f t="shared" si="4"/>
        <v>0.58433122436753082</v>
      </c>
      <c r="P48">
        <f t="shared" si="5"/>
        <v>1.9595917942265424</v>
      </c>
      <c r="Q48">
        <f t="shared" si="6"/>
        <v>30</v>
      </c>
      <c r="R48" t="e">
        <f t="shared" si="7"/>
        <v>#VALUE!</v>
      </c>
      <c r="S48" t="e">
        <f t="shared" si="8"/>
        <v>#VALUE!</v>
      </c>
      <c r="T48" t="b">
        <f t="shared" si="9"/>
        <v>0</v>
      </c>
      <c r="U48" t="b">
        <f t="shared" si="9"/>
        <v>0</v>
      </c>
      <c r="V48" t="b">
        <f t="shared" si="10"/>
        <v>0</v>
      </c>
      <c r="W48" t="e">
        <f t="shared" si="11"/>
        <v>#VALUE!</v>
      </c>
      <c r="X48" t="b">
        <f t="shared" si="12"/>
        <v>0</v>
      </c>
      <c r="Y48" t="e" cm="1" vm="1">
        <f t="array" ref="Y48">_xlfn.REGEXEXTRACT(H48,"역.*출구")</f>
        <v>#N/A</v>
      </c>
      <c r="Z48" t="e" cm="1" vm="1">
        <f t="array" ref="Z48">_xlfn.REGEXEXTRACT(H48,"역 .*출구")</f>
        <v>#N/A</v>
      </c>
    </row>
    <row r="49" spans="1:26">
      <c r="A49" s="45" t="s">
        <v>337</v>
      </c>
      <c r="B49" s="50">
        <v>43191.002326388887</v>
      </c>
      <c r="C49" s="46">
        <v>2130</v>
      </c>
      <c r="D49" s="46" t="s">
        <v>499</v>
      </c>
      <c r="E49" s="46">
        <v>1</v>
      </c>
      <c r="F49" s="50">
        <v>43191.005995370368</v>
      </c>
      <c r="G49" s="46">
        <v>2148</v>
      </c>
      <c r="H49" s="46" t="s">
        <v>500</v>
      </c>
      <c r="I49" s="46">
        <v>3</v>
      </c>
      <c r="J49" s="46">
        <v>5</v>
      </c>
      <c r="K49" s="47">
        <v>970</v>
      </c>
      <c r="L49">
        <f t="shared" si="1"/>
        <v>0.97</v>
      </c>
      <c r="M49">
        <f t="shared" si="2"/>
        <v>8.3333333333333329E-2</v>
      </c>
      <c r="N49">
        <f t="shared" si="3"/>
        <v>11.64</v>
      </c>
      <c r="O49">
        <f t="shared" si="4"/>
        <v>1.0659529803138696</v>
      </c>
      <c r="P49">
        <f t="shared" si="5"/>
        <v>3.4117444218463961</v>
      </c>
      <c r="Q49">
        <f t="shared" si="6"/>
        <v>10</v>
      </c>
      <c r="R49">
        <f t="shared" si="7"/>
        <v>5</v>
      </c>
      <c r="S49">
        <f t="shared" si="8"/>
        <v>9</v>
      </c>
      <c r="T49" t="b">
        <f t="shared" si="9"/>
        <v>1</v>
      </c>
      <c r="U49" t="b">
        <f t="shared" si="9"/>
        <v>1</v>
      </c>
      <c r="V49" t="b">
        <f t="shared" si="10"/>
        <v>1</v>
      </c>
      <c r="W49">
        <f t="shared" si="11"/>
        <v>5</v>
      </c>
      <c r="X49" t="b">
        <f t="shared" si="12"/>
        <v>1</v>
      </c>
      <c r="Y49" t="str" cm="1">
        <f t="array" ref="Y49">_xlfn.REGEXEXTRACT(H49,"역.*출구")</f>
        <v>역 3번출구</v>
      </c>
      <c r="Z49" t="str" cm="1">
        <f t="array" ref="Z49">_xlfn.REGEXEXTRACT(H49,"역 .*출구")</f>
        <v>역 3번출구</v>
      </c>
    </row>
    <row r="50" spans="1:26">
      <c r="A50" s="42" t="s">
        <v>501</v>
      </c>
      <c r="B50" s="49">
        <v>43191.002395833333</v>
      </c>
      <c r="C50" s="43">
        <v>825</v>
      </c>
      <c r="D50" s="43" t="s">
        <v>502</v>
      </c>
      <c r="E50" s="43">
        <v>8</v>
      </c>
      <c r="F50" s="49">
        <v>43191.004016203704</v>
      </c>
      <c r="G50" s="43">
        <v>825</v>
      </c>
      <c r="H50" s="43" t="s">
        <v>502</v>
      </c>
      <c r="I50" s="43">
        <v>8</v>
      </c>
      <c r="J50" s="43">
        <v>2</v>
      </c>
      <c r="K50" s="44">
        <v>10</v>
      </c>
      <c r="L50">
        <f t="shared" si="1"/>
        <v>0.01</v>
      </c>
      <c r="M50">
        <f t="shared" si="2"/>
        <v>3.3333333333333333E-2</v>
      </c>
      <c r="N50">
        <f t="shared" si="3"/>
        <v>0.3</v>
      </c>
      <c r="O50">
        <f t="shared" si="4"/>
        <v>-0.52287874528033762</v>
      </c>
      <c r="P50">
        <f t="shared" si="5"/>
        <v>0.54772255750516607</v>
      </c>
      <c r="Q50">
        <f t="shared" si="6"/>
        <v>0</v>
      </c>
      <c r="R50" t="e">
        <f t="shared" si="7"/>
        <v>#VALUE!</v>
      </c>
      <c r="S50" t="e">
        <f t="shared" si="8"/>
        <v>#VALUE!</v>
      </c>
      <c r="T50" t="b">
        <f t="shared" si="9"/>
        <v>0</v>
      </c>
      <c r="U50" t="b">
        <f t="shared" si="9"/>
        <v>0</v>
      </c>
      <c r="V50" t="b">
        <f t="shared" si="10"/>
        <v>0</v>
      </c>
      <c r="W50" t="e">
        <f t="shared" si="11"/>
        <v>#VALUE!</v>
      </c>
      <c r="X50" t="b">
        <f t="shared" si="12"/>
        <v>0</v>
      </c>
      <c r="Y50" t="e" cm="1" vm="1">
        <f t="array" ref="Y50">_xlfn.REGEXEXTRACT(H50,"역.*출구")</f>
        <v>#N/A</v>
      </c>
      <c r="Z50" t="e" cm="1" vm="1">
        <f t="array" ref="Z50">_xlfn.REGEXEXTRACT(H50,"역 .*출구")</f>
        <v>#N/A</v>
      </c>
    </row>
    <row r="51" spans="1:26">
      <c r="A51" s="45" t="s">
        <v>345</v>
      </c>
      <c r="B51" s="50">
        <v>43191.002523148149</v>
      </c>
      <c r="C51" s="46">
        <v>1946</v>
      </c>
      <c r="D51" s="46" t="s">
        <v>389</v>
      </c>
      <c r="E51" s="46">
        <v>3</v>
      </c>
      <c r="F51" s="50">
        <v>43191.008379629631</v>
      </c>
      <c r="G51" s="46">
        <v>1925</v>
      </c>
      <c r="H51" s="46" t="s">
        <v>503</v>
      </c>
      <c r="I51" s="46">
        <v>6</v>
      </c>
      <c r="J51" s="46">
        <v>8</v>
      </c>
      <c r="K51" s="47">
        <v>1380</v>
      </c>
      <c r="L51">
        <f t="shared" si="1"/>
        <v>1.38</v>
      </c>
      <c r="M51">
        <f t="shared" si="2"/>
        <v>0.13333333333333333</v>
      </c>
      <c r="N51">
        <f t="shared" si="3"/>
        <v>10.35</v>
      </c>
      <c r="O51">
        <f t="shared" si="4"/>
        <v>1.0149403497929366</v>
      </c>
      <c r="P51">
        <f t="shared" si="5"/>
        <v>3.2171415884290826</v>
      </c>
      <c r="Q51">
        <f t="shared" si="6"/>
        <v>10</v>
      </c>
      <c r="R51" t="e">
        <f t="shared" si="7"/>
        <v>#VALUE!</v>
      </c>
      <c r="S51" t="e">
        <f t="shared" si="8"/>
        <v>#VALUE!</v>
      </c>
      <c r="T51" t="b">
        <f t="shared" si="9"/>
        <v>0</v>
      </c>
      <c r="U51" t="b">
        <f t="shared" si="9"/>
        <v>0</v>
      </c>
      <c r="V51" t="b">
        <f t="shared" si="10"/>
        <v>0</v>
      </c>
      <c r="W51" t="e">
        <f t="shared" si="11"/>
        <v>#VALUE!</v>
      </c>
      <c r="X51" t="b">
        <f t="shared" si="12"/>
        <v>0</v>
      </c>
      <c r="Y51" t="e" cm="1" vm="1">
        <f t="array" ref="Y51">_xlfn.REGEXEXTRACT(H51,"역.*출구")</f>
        <v>#N/A</v>
      </c>
      <c r="Z51" t="e" cm="1" vm="1">
        <f t="array" ref="Z51">_xlfn.REGEXEXTRACT(H51,"역 .*출구")</f>
        <v>#N/A</v>
      </c>
    </row>
    <row r="52" spans="1:26">
      <c r="A52" s="42" t="s">
        <v>336</v>
      </c>
      <c r="B52" s="49">
        <v>43191.002581018518</v>
      </c>
      <c r="C52" s="43">
        <v>1022</v>
      </c>
      <c r="D52" s="43" t="s">
        <v>504</v>
      </c>
      <c r="E52" s="43">
        <v>3</v>
      </c>
      <c r="F52" s="49">
        <v>43191.01421296296</v>
      </c>
      <c r="G52" s="43">
        <v>1004</v>
      </c>
      <c r="H52" s="43" t="s">
        <v>450</v>
      </c>
      <c r="I52" s="43">
        <v>8</v>
      </c>
      <c r="J52" s="43">
        <v>16</v>
      </c>
      <c r="K52" s="44">
        <v>2540</v>
      </c>
      <c r="L52">
        <f t="shared" si="1"/>
        <v>2.54</v>
      </c>
      <c r="M52">
        <f t="shared" si="2"/>
        <v>0.26666666666666666</v>
      </c>
      <c r="N52">
        <f t="shared" si="3"/>
        <v>9.5250000000000004</v>
      </c>
      <c r="O52">
        <f t="shared" si="4"/>
        <v>0.9788649843476569</v>
      </c>
      <c r="P52">
        <f t="shared" si="5"/>
        <v>3.0862598724021928</v>
      </c>
      <c r="Q52">
        <f t="shared" si="6"/>
        <v>20</v>
      </c>
      <c r="R52" t="e">
        <f t="shared" si="7"/>
        <v>#VALUE!</v>
      </c>
      <c r="S52" t="e">
        <f t="shared" si="8"/>
        <v>#VALUE!</v>
      </c>
      <c r="T52" t="b">
        <f t="shared" si="9"/>
        <v>0</v>
      </c>
      <c r="U52" t="b">
        <f t="shared" si="9"/>
        <v>0</v>
      </c>
      <c r="V52" t="b">
        <f t="shared" si="10"/>
        <v>0</v>
      </c>
      <c r="W52" t="e">
        <f t="shared" si="11"/>
        <v>#VALUE!</v>
      </c>
      <c r="X52" t="b">
        <f t="shared" si="12"/>
        <v>0</v>
      </c>
      <c r="Y52" t="e" cm="1" vm="1">
        <f t="array" ref="Y52">_xlfn.REGEXEXTRACT(H52,"역.*출구")</f>
        <v>#N/A</v>
      </c>
      <c r="Z52" t="e" cm="1" vm="1">
        <f t="array" ref="Z52">_xlfn.REGEXEXTRACT(H52,"역 .*출구")</f>
        <v>#N/A</v>
      </c>
    </row>
    <row r="53" spans="1:26">
      <c r="A53" s="45" t="s">
        <v>505</v>
      </c>
      <c r="B53" s="50">
        <v>43191.002592592595</v>
      </c>
      <c r="C53" s="46">
        <v>602</v>
      </c>
      <c r="D53" s="46" t="s">
        <v>412</v>
      </c>
      <c r="E53" s="46">
        <v>8</v>
      </c>
      <c r="F53" s="50">
        <v>43191.025567129633</v>
      </c>
      <c r="G53" s="46">
        <v>503</v>
      </c>
      <c r="H53" s="46" t="s">
        <v>506</v>
      </c>
      <c r="I53" s="46">
        <v>15</v>
      </c>
      <c r="J53" s="46">
        <v>31</v>
      </c>
      <c r="K53" s="47">
        <v>6470</v>
      </c>
      <c r="L53">
        <f t="shared" si="1"/>
        <v>6.47</v>
      </c>
      <c r="M53">
        <f t="shared" si="2"/>
        <v>0.51666666666666672</v>
      </c>
      <c r="N53">
        <f t="shared" si="3"/>
        <v>12.522580645161289</v>
      </c>
      <c r="O53">
        <f t="shared" si="4"/>
        <v>1.0976938372180713</v>
      </c>
      <c r="P53">
        <f t="shared" si="5"/>
        <v>3.5387258505232202</v>
      </c>
      <c r="Q53">
        <f t="shared" si="6"/>
        <v>30</v>
      </c>
      <c r="R53" t="e">
        <f t="shared" si="7"/>
        <v>#VALUE!</v>
      </c>
      <c r="S53" t="e">
        <f t="shared" si="8"/>
        <v>#VALUE!</v>
      </c>
      <c r="T53" t="b">
        <f t="shared" si="9"/>
        <v>0</v>
      </c>
      <c r="U53" t="b">
        <f t="shared" si="9"/>
        <v>0</v>
      </c>
      <c r="V53" t="b">
        <f t="shared" si="10"/>
        <v>0</v>
      </c>
      <c r="W53" t="e">
        <f t="shared" si="11"/>
        <v>#VALUE!</v>
      </c>
      <c r="X53" t="b">
        <f t="shared" si="12"/>
        <v>0</v>
      </c>
      <c r="Y53" t="e" cm="1" vm="1">
        <f t="array" ref="Y53">_xlfn.REGEXEXTRACT(H53,"역.*출구")</f>
        <v>#N/A</v>
      </c>
      <c r="Z53" t="e" cm="1" vm="1">
        <f t="array" ref="Z53">_xlfn.REGEXEXTRACT(H53,"역 .*출구")</f>
        <v>#N/A</v>
      </c>
    </row>
    <row r="54" spans="1:26">
      <c r="A54" s="42" t="s">
        <v>507</v>
      </c>
      <c r="B54" s="49">
        <v>43191.002604166664</v>
      </c>
      <c r="C54" s="43">
        <v>1637</v>
      </c>
      <c r="D54" s="43" t="s">
        <v>472</v>
      </c>
      <c r="E54" s="43">
        <v>7</v>
      </c>
      <c r="F54" s="49">
        <v>43191.01761574074</v>
      </c>
      <c r="G54" s="43">
        <v>1655</v>
      </c>
      <c r="H54" s="43" t="s">
        <v>508</v>
      </c>
      <c r="I54" s="43">
        <v>10</v>
      </c>
      <c r="J54" s="43">
        <v>21</v>
      </c>
      <c r="K54" s="44">
        <v>3200</v>
      </c>
      <c r="L54">
        <f t="shared" si="1"/>
        <v>3.2</v>
      </c>
      <c r="M54">
        <f t="shared" si="2"/>
        <v>0.35</v>
      </c>
      <c r="N54">
        <f t="shared" si="3"/>
        <v>9.1428571428571441</v>
      </c>
      <c r="O54">
        <f t="shared" si="4"/>
        <v>0.96108193396963038</v>
      </c>
      <c r="P54">
        <f t="shared" si="5"/>
        <v>3.023715784073818</v>
      </c>
      <c r="Q54">
        <f t="shared" si="6"/>
        <v>20</v>
      </c>
      <c r="R54" t="e">
        <f t="shared" si="7"/>
        <v>#VALUE!</v>
      </c>
      <c r="S54" t="e">
        <f t="shared" si="8"/>
        <v>#VALUE!</v>
      </c>
      <c r="T54" t="b">
        <f t="shared" si="9"/>
        <v>0</v>
      </c>
      <c r="U54" t="b">
        <f t="shared" si="9"/>
        <v>0</v>
      </c>
      <c r="V54" t="b">
        <f t="shared" si="10"/>
        <v>0</v>
      </c>
      <c r="W54" t="e">
        <f t="shared" si="11"/>
        <v>#VALUE!</v>
      </c>
      <c r="X54" t="b">
        <f t="shared" si="12"/>
        <v>0</v>
      </c>
      <c r="Y54" t="e" cm="1" vm="1">
        <f t="array" ref="Y54">_xlfn.REGEXEXTRACT(H54,"역.*출구")</f>
        <v>#N/A</v>
      </c>
      <c r="Z54" t="e" cm="1" vm="1">
        <f t="array" ref="Z54">_xlfn.REGEXEXTRACT(H54,"역 .*출구")</f>
        <v>#N/A</v>
      </c>
    </row>
    <row r="55" spans="1:26">
      <c r="A55" s="45" t="s">
        <v>509</v>
      </c>
      <c r="B55" s="50">
        <v>43191.002627314818</v>
      </c>
      <c r="C55" s="46">
        <v>1657</v>
      </c>
      <c r="D55" s="46" t="s">
        <v>459</v>
      </c>
      <c r="E55" s="46">
        <v>2</v>
      </c>
      <c r="F55" s="50">
        <v>43191.031527777777</v>
      </c>
      <c r="G55" s="46">
        <v>1603</v>
      </c>
      <c r="H55" s="46" t="s">
        <v>510</v>
      </c>
      <c r="I55" s="46">
        <v>1</v>
      </c>
      <c r="J55" s="46">
        <v>40</v>
      </c>
      <c r="K55" s="47">
        <v>4780</v>
      </c>
      <c r="L55">
        <f t="shared" si="1"/>
        <v>4.78</v>
      </c>
      <c r="M55">
        <f t="shared" si="2"/>
        <v>0.66666666666666663</v>
      </c>
      <c r="N55">
        <f t="shared" si="3"/>
        <v>7.1700000000000008</v>
      </c>
      <c r="O55">
        <f t="shared" si="4"/>
        <v>0.85551915566780012</v>
      </c>
      <c r="P55">
        <f t="shared" si="5"/>
        <v>2.6776855677991769</v>
      </c>
      <c r="Q55">
        <f t="shared" si="6"/>
        <v>40</v>
      </c>
      <c r="R55" t="e">
        <f t="shared" si="7"/>
        <v>#VALUE!</v>
      </c>
      <c r="S55" t="e">
        <f t="shared" si="8"/>
        <v>#VALUE!</v>
      </c>
      <c r="T55" t="b">
        <f t="shared" si="9"/>
        <v>0</v>
      </c>
      <c r="U55" t="b">
        <f t="shared" si="9"/>
        <v>0</v>
      </c>
      <c r="V55" t="b">
        <f t="shared" si="10"/>
        <v>0</v>
      </c>
      <c r="W55" t="e">
        <f t="shared" si="11"/>
        <v>#VALUE!</v>
      </c>
      <c r="X55" t="b">
        <f t="shared" si="12"/>
        <v>0</v>
      </c>
      <c r="Y55" t="e" cm="1" vm="1">
        <f t="array" ref="Y55">_xlfn.REGEXEXTRACT(H55,"역.*출구")</f>
        <v>#N/A</v>
      </c>
      <c r="Z55" t="e" cm="1" vm="1">
        <f t="array" ref="Z55">_xlfn.REGEXEXTRACT(H55,"역 .*출구")</f>
        <v>#N/A</v>
      </c>
    </row>
    <row r="56" spans="1:26">
      <c r="A56" s="42" t="s">
        <v>511</v>
      </c>
      <c r="B56" s="49">
        <v>43191.00267361111</v>
      </c>
      <c r="C56" s="43">
        <v>2157</v>
      </c>
      <c r="D56" s="43" t="s">
        <v>512</v>
      </c>
      <c r="E56" s="43">
        <v>9</v>
      </c>
      <c r="F56" s="49">
        <v>43191.006331018521</v>
      </c>
      <c r="G56" s="43">
        <v>2156</v>
      </c>
      <c r="H56" s="43" t="s">
        <v>513</v>
      </c>
      <c r="I56" s="43">
        <v>4</v>
      </c>
      <c r="J56" s="43">
        <v>5</v>
      </c>
      <c r="K56" s="44">
        <v>560</v>
      </c>
      <c r="L56">
        <f t="shared" si="1"/>
        <v>0.56000000000000005</v>
      </c>
      <c r="M56">
        <f t="shared" si="2"/>
        <v>8.3333333333333329E-2</v>
      </c>
      <c r="N56">
        <f t="shared" si="3"/>
        <v>6.7200000000000006</v>
      </c>
      <c r="O56">
        <f t="shared" si="4"/>
        <v>0.82736927305382524</v>
      </c>
      <c r="P56">
        <f t="shared" si="5"/>
        <v>2.5922962793631443</v>
      </c>
      <c r="Q56">
        <f t="shared" si="6"/>
        <v>10</v>
      </c>
      <c r="R56" t="e">
        <f t="shared" si="7"/>
        <v>#VALUE!</v>
      </c>
      <c r="S56" t="e">
        <f t="shared" si="8"/>
        <v>#VALUE!</v>
      </c>
      <c r="T56" t="b">
        <f t="shared" si="9"/>
        <v>0</v>
      </c>
      <c r="U56" t="b">
        <f t="shared" si="9"/>
        <v>0</v>
      </c>
      <c r="V56" t="b">
        <f t="shared" si="10"/>
        <v>0</v>
      </c>
      <c r="W56" t="e">
        <f t="shared" si="11"/>
        <v>#VALUE!</v>
      </c>
      <c r="X56" t="b">
        <f t="shared" si="12"/>
        <v>0</v>
      </c>
      <c r="Y56" t="e" cm="1" vm="1">
        <f t="array" ref="Y56">_xlfn.REGEXEXTRACT(H56,"역.*출구")</f>
        <v>#N/A</v>
      </c>
      <c r="Z56" t="e" cm="1" vm="1">
        <f t="array" ref="Z56">_xlfn.REGEXEXTRACT(H56,"역 .*출구")</f>
        <v>#N/A</v>
      </c>
    </row>
    <row r="57" spans="1:26">
      <c r="A57" s="45" t="s">
        <v>354</v>
      </c>
      <c r="B57" s="50">
        <v>43191.002696759257</v>
      </c>
      <c r="C57" s="46">
        <v>1323</v>
      </c>
      <c r="D57" s="46" t="s">
        <v>446</v>
      </c>
      <c r="E57" s="46">
        <v>6</v>
      </c>
      <c r="F57" s="50">
        <v>43191.019155092596</v>
      </c>
      <c r="G57" s="46">
        <v>609</v>
      </c>
      <c r="H57" s="46" t="s">
        <v>447</v>
      </c>
      <c r="I57" s="46">
        <v>17</v>
      </c>
      <c r="J57" s="46">
        <v>21</v>
      </c>
      <c r="K57" s="47">
        <v>2610</v>
      </c>
      <c r="L57">
        <f t="shared" si="1"/>
        <v>2.61</v>
      </c>
      <c r="M57">
        <f t="shared" si="2"/>
        <v>0.35</v>
      </c>
      <c r="N57">
        <f t="shared" si="3"/>
        <v>7.4571428571428573</v>
      </c>
      <c r="O57">
        <f t="shared" si="4"/>
        <v>0.87257246298800528</v>
      </c>
      <c r="P57">
        <f t="shared" si="5"/>
        <v>2.7307769694983985</v>
      </c>
      <c r="Q57">
        <f t="shared" si="6"/>
        <v>20</v>
      </c>
      <c r="R57" t="e">
        <f t="shared" si="7"/>
        <v>#VALUE!</v>
      </c>
      <c r="S57" t="e">
        <f t="shared" si="8"/>
        <v>#VALUE!</v>
      </c>
      <c r="T57" t="b">
        <f t="shared" si="9"/>
        <v>0</v>
      </c>
      <c r="U57" t="b">
        <f t="shared" si="9"/>
        <v>0</v>
      </c>
      <c r="V57" t="b">
        <f t="shared" si="10"/>
        <v>0</v>
      </c>
      <c r="W57" t="e">
        <f t="shared" si="11"/>
        <v>#VALUE!</v>
      </c>
      <c r="X57" t="b">
        <f t="shared" si="12"/>
        <v>0</v>
      </c>
      <c r="Y57" t="e" cm="1" vm="1">
        <f t="array" ref="Y57">_xlfn.REGEXEXTRACT(H57,"역.*출구")</f>
        <v>#N/A</v>
      </c>
      <c r="Z57" t="e" cm="1" vm="1">
        <f t="array" ref="Z57">_xlfn.REGEXEXTRACT(H57,"역 .*출구")</f>
        <v>#N/A</v>
      </c>
    </row>
    <row r="58" spans="1:26">
      <c r="A58" s="42" t="s">
        <v>514</v>
      </c>
      <c r="B58" s="49">
        <v>43191.00271990741</v>
      </c>
      <c r="C58" s="43">
        <v>602</v>
      </c>
      <c r="D58" s="43" t="s">
        <v>412</v>
      </c>
      <c r="E58" s="43">
        <v>3</v>
      </c>
      <c r="F58" s="49">
        <v>43191.024444444447</v>
      </c>
      <c r="G58" s="43">
        <v>600</v>
      </c>
      <c r="H58" s="43" t="s">
        <v>515</v>
      </c>
      <c r="I58" s="43">
        <v>1</v>
      </c>
      <c r="J58" s="43">
        <v>30</v>
      </c>
      <c r="K58" s="44">
        <v>2680</v>
      </c>
      <c r="L58">
        <f t="shared" si="1"/>
        <v>2.68</v>
      </c>
      <c r="M58">
        <f t="shared" si="2"/>
        <v>0.5</v>
      </c>
      <c r="N58">
        <f t="shared" si="3"/>
        <v>5.36</v>
      </c>
      <c r="O58">
        <f t="shared" si="4"/>
        <v>0.7291647896927701</v>
      </c>
      <c r="P58">
        <f t="shared" si="5"/>
        <v>2.3151673805580453</v>
      </c>
      <c r="Q58">
        <f t="shared" si="6"/>
        <v>30</v>
      </c>
      <c r="R58" t="e">
        <f t="shared" si="7"/>
        <v>#VALUE!</v>
      </c>
      <c r="S58" t="e">
        <f t="shared" si="8"/>
        <v>#VALUE!</v>
      </c>
      <c r="T58" t="b">
        <f t="shared" si="9"/>
        <v>0</v>
      </c>
      <c r="U58" t="b">
        <f t="shared" si="9"/>
        <v>0</v>
      </c>
      <c r="V58" t="b">
        <f t="shared" si="10"/>
        <v>0</v>
      </c>
      <c r="W58" t="e">
        <f t="shared" si="11"/>
        <v>#VALUE!</v>
      </c>
      <c r="X58" t="b">
        <f t="shared" si="12"/>
        <v>0</v>
      </c>
      <c r="Y58" t="e" cm="1" vm="1">
        <f t="array" ref="Y58">_xlfn.REGEXEXTRACT(H58,"역.*출구")</f>
        <v>#N/A</v>
      </c>
      <c r="Z58" t="e" cm="1" vm="1">
        <f t="array" ref="Z58">_xlfn.REGEXEXTRACT(H58,"역 .*출구")</f>
        <v>#N/A</v>
      </c>
    </row>
    <row r="59" spans="1:26">
      <c r="A59" s="45" t="s">
        <v>516</v>
      </c>
      <c r="B59" s="50">
        <v>43191.002766203703</v>
      </c>
      <c r="C59" s="46">
        <v>1906</v>
      </c>
      <c r="D59" s="46" t="s">
        <v>517</v>
      </c>
      <c r="E59" s="46">
        <v>2</v>
      </c>
      <c r="F59" s="50">
        <v>43191.015648148146</v>
      </c>
      <c r="G59" s="46">
        <v>703</v>
      </c>
      <c r="H59" s="46" t="s">
        <v>518</v>
      </c>
      <c r="I59" s="46">
        <v>12</v>
      </c>
      <c r="J59" s="46">
        <v>18</v>
      </c>
      <c r="K59" s="47">
        <v>3050</v>
      </c>
      <c r="L59">
        <f t="shared" si="1"/>
        <v>3.05</v>
      </c>
      <c r="M59">
        <f t="shared" si="2"/>
        <v>0.3</v>
      </c>
      <c r="N59">
        <f t="shared" si="3"/>
        <v>10.166666666666666</v>
      </c>
      <c r="O59">
        <f t="shared" si="4"/>
        <v>1.0071785846271233</v>
      </c>
      <c r="P59">
        <f t="shared" si="5"/>
        <v>3.1885210782848317</v>
      </c>
      <c r="Q59">
        <f t="shared" si="6"/>
        <v>20</v>
      </c>
      <c r="R59">
        <f t="shared" si="7"/>
        <v>5</v>
      </c>
      <c r="S59">
        <f t="shared" si="8"/>
        <v>9</v>
      </c>
      <c r="T59" t="b">
        <f t="shared" si="9"/>
        <v>1</v>
      </c>
      <c r="U59" t="b">
        <f t="shared" si="9"/>
        <v>1</v>
      </c>
      <c r="V59" t="b">
        <f t="shared" si="10"/>
        <v>1</v>
      </c>
      <c r="W59">
        <f t="shared" si="11"/>
        <v>5</v>
      </c>
      <c r="X59" t="b">
        <f t="shared" si="12"/>
        <v>1</v>
      </c>
      <c r="Y59" t="str" cm="1">
        <f t="array" ref="Y59">_xlfn.REGEXEXTRACT(H59,"역.*출구")</f>
        <v>역 7번출구</v>
      </c>
      <c r="Z59" t="str" cm="1">
        <f t="array" ref="Z59">_xlfn.REGEXEXTRACT(H59,"역 .*출구")</f>
        <v>역 7번출구</v>
      </c>
    </row>
    <row r="60" spans="1:26">
      <c r="A60" s="42" t="s">
        <v>519</v>
      </c>
      <c r="B60" s="49">
        <v>43191.002824074072</v>
      </c>
      <c r="C60" s="43">
        <v>147</v>
      </c>
      <c r="D60" s="43" t="s">
        <v>520</v>
      </c>
      <c r="E60" s="43">
        <v>5</v>
      </c>
      <c r="F60" s="49">
        <v>43191.012071759258</v>
      </c>
      <c r="G60" s="43">
        <v>207</v>
      </c>
      <c r="H60" s="43" t="s">
        <v>521</v>
      </c>
      <c r="I60" s="43">
        <v>35</v>
      </c>
      <c r="J60" s="43">
        <v>13</v>
      </c>
      <c r="K60" s="44">
        <v>2240</v>
      </c>
      <c r="L60">
        <f t="shared" si="1"/>
        <v>2.2400000000000002</v>
      </c>
      <c r="M60">
        <f t="shared" si="2"/>
        <v>0.21666666666666667</v>
      </c>
      <c r="N60">
        <f t="shared" si="3"/>
        <v>10.338461538461539</v>
      </c>
      <c r="O60">
        <f t="shared" si="4"/>
        <v>1.0144559164109697</v>
      </c>
      <c r="P60">
        <f t="shared" si="5"/>
        <v>3.2153478098740016</v>
      </c>
      <c r="Q60">
        <f t="shared" si="6"/>
        <v>10</v>
      </c>
      <c r="R60">
        <f t="shared" si="7"/>
        <v>6</v>
      </c>
      <c r="S60">
        <f t="shared" si="8"/>
        <v>10</v>
      </c>
      <c r="T60" t="b">
        <f t="shared" si="9"/>
        <v>1</v>
      </c>
      <c r="U60" t="b">
        <f t="shared" si="9"/>
        <v>1</v>
      </c>
      <c r="V60" t="b">
        <f t="shared" si="10"/>
        <v>1</v>
      </c>
      <c r="W60">
        <f t="shared" si="11"/>
        <v>6</v>
      </c>
      <c r="X60" t="b">
        <f t="shared" si="12"/>
        <v>1</v>
      </c>
      <c r="Y60" t="str" cm="1">
        <f t="array" ref="Y60">_xlfn.REGEXEXTRACT(H60,"역.*출구")</f>
        <v>역 1번출구</v>
      </c>
      <c r="Z60" t="str" cm="1">
        <f t="array" ref="Z60">_xlfn.REGEXEXTRACT(H60,"역 .*출구")</f>
        <v>역 1번출구</v>
      </c>
    </row>
    <row r="61" spans="1:26">
      <c r="A61" s="45" t="s">
        <v>331</v>
      </c>
      <c r="B61" s="50">
        <v>43191.002870370372</v>
      </c>
      <c r="C61" s="46">
        <v>137</v>
      </c>
      <c r="D61" s="46" t="s">
        <v>494</v>
      </c>
      <c r="E61" s="46">
        <v>3</v>
      </c>
      <c r="F61" s="50">
        <v>43191.007951388892</v>
      </c>
      <c r="G61" s="46">
        <v>114</v>
      </c>
      <c r="H61" s="46" t="s">
        <v>495</v>
      </c>
      <c r="I61" s="46">
        <v>7</v>
      </c>
      <c r="J61" s="46">
        <v>6</v>
      </c>
      <c r="K61" s="47">
        <v>5570</v>
      </c>
      <c r="L61">
        <f t="shared" si="1"/>
        <v>5.57</v>
      </c>
      <c r="M61">
        <f t="shared" si="2"/>
        <v>0.1</v>
      </c>
      <c r="N61">
        <f t="shared" si="3"/>
        <v>55.7</v>
      </c>
      <c r="O61">
        <f t="shared" si="4"/>
        <v>1.7458551951737289</v>
      </c>
      <c r="P61">
        <f t="shared" si="5"/>
        <v>7.463243262818116</v>
      </c>
      <c r="Q61">
        <f t="shared" si="6"/>
        <v>10</v>
      </c>
      <c r="R61">
        <f t="shared" si="7"/>
        <v>6</v>
      </c>
      <c r="S61">
        <f t="shared" si="8"/>
        <v>10</v>
      </c>
      <c r="T61" t="b">
        <f t="shared" si="9"/>
        <v>1</v>
      </c>
      <c r="U61" t="b">
        <f t="shared" si="9"/>
        <v>1</v>
      </c>
      <c r="V61" t="b">
        <f t="shared" si="10"/>
        <v>1</v>
      </c>
      <c r="W61">
        <f t="shared" si="11"/>
        <v>6</v>
      </c>
      <c r="X61" t="b">
        <f t="shared" si="12"/>
        <v>1</v>
      </c>
      <c r="Y61" t="str" cm="1">
        <f t="array" ref="Y61">_xlfn.REGEXEXTRACT(H61,"역.*출구")</f>
        <v>역 8번출구</v>
      </c>
      <c r="Z61" t="str" cm="1">
        <f t="array" ref="Z61">_xlfn.REGEXEXTRACT(H61,"역 .*출구")</f>
        <v>역 8번출구</v>
      </c>
    </row>
    <row r="62" spans="1:26">
      <c r="A62" s="42" t="s">
        <v>522</v>
      </c>
      <c r="B62" s="49">
        <v>43191.003020833334</v>
      </c>
      <c r="C62" s="43">
        <v>415</v>
      </c>
      <c r="D62" s="43" t="s">
        <v>523</v>
      </c>
      <c r="E62" s="43">
        <v>8</v>
      </c>
      <c r="F62" s="49">
        <v>43191.024398148147</v>
      </c>
      <c r="G62" s="43">
        <v>106</v>
      </c>
      <c r="H62" s="43" t="s">
        <v>524</v>
      </c>
      <c r="I62" s="43">
        <v>3</v>
      </c>
      <c r="J62" s="43">
        <v>29</v>
      </c>
      <c r="K62" s="44">
        <v>4950</v>
      </c>
      <c r="L62">
        <f t="shared" si="1"/>
        <v>4.95</v>
      </c>
      <c r="M62">
        <f t="shared" si="2"/>
        <v>0.48333333333333334</v>
      </c>
      <c r="N62">
        <f t="shared" si="3"/>
        <v>10.241379310344827</v>
      </c>
      <c r="O62">
        <f t="shared" si="4"/>
        <v>1.0103584514182562</v>
      </c>
      <c r="P62">
        <f t="shared" si="5"/>
        <v>3.2002155099844178</v>
      </c>
      <c r="Q62">
        <f t="shared" si="6"/>
        <v>30</v>
      </c>
      <c r="R62">
        <f t="shared" si="7"/>
        <v>4</v>
      </c>
      <c r="S62">
        <f t="shared" si="8"/>
        <v>8</v>
      </c>
      <c r="T62" t="b">
        <f t="shared" si="9"/>
        <v>1</v>
      </c>
      <c r="U62" t="b">
        <f t="shared" si="9"/>
        <v>1</v>
      </c>
      <c r="V62" t="b">
        <f t="shared" si="10"/>
        <v>1</v>
      </c>
      <c r="W62">
        <f t="shared" si="11"/>
        <v>4</v>
      </c>
      <c r="X62" t="b">
        <f t="shared" si="12"/>
        <v>1</v>
      </c>
      <c r="Y62" t="str" cm="1">
        <f t="array" ref="Y62">_xlfn.REGEXEXTRACT(H62,"역.*출구")</f>
        <v>역 7번출구</v>
      </c>
      <c r="Z62" t="str" cm="1">
        <f t="array" ref="Z62">_xlfn.REGEXEXTRACT(H62,"역 .*출구")</f>
        <v>역 7번출구</v>
      </c>
    </row>
    <row r="63" spans="1:26">
      <c r="A63" s="45" t="s">
        <v>525</v>
      </c>
      <c r="B63" s="50">
        <v>43191.003032407411</v>
      </c>
      <c r="C63" s="46">
        <v>130</v>
      </c>
      <c r="D63" s="46" t="s">
        <v>526</v>
      </c>
      <c r="E63" s="46">
        <v>9</v>
      </c>
      <c r="F63" s="50">
        <v>43191.006585648145</v>
      </c>
      <c r="G63" s="46">
        <v>126</v>
      </c>
      <c r="H63" s="46" t="s">
        <v>527</v>
      </c>
      <c r="I63" s="46">
        <v>18</v>
      </c>
      <c r="J63" s="46">
        <v>4</v>
      </c>
      <c r="K63" s="47">
        <v>1200</v>
      </c>
      <c r="L63">
        <f t="shared" si="1"/>
        <v>1.2</v>
      </c>
      <c r="M63">
        <f t="shared" si="2"/>
        <v>6.6666666666666666E-2</v>
      </c>
      <c r="N63">
        <f t="shared" si="3"/>
        <v>18</v>
      </c>
      <c r="O63">
        <f t="shared" si="4"/>
        <v>1.255272505103306</v>
      </c>
      <c r="P63">
        <f t="shared" si="5"/>
        <v>4.2426406871192848</v>
      </c>
      <c r="Q63">
        <f t="shared" si="6"/>
        <v>0</v>
      </c>
      <c r="R63" t="e">
        <f t="shared" si="7"/>
        <v>#VALUE!</v>
      </c>
      <c r="S63" t="e">
        <f t="shared" si="8"/>
        <v>#VALUE!</v>
      </c>
      <c r="T63" t="b">
        <f t="shared" si="9"/>
        <v>0</v>
      </c>
      <c r="U63" t="b">
        <f t="shared" si="9"/>
        <v>0</v>
      </c>
      <c r="V63" t="b">
        <f t="shared" si="10"/>
        <v>0</v>
      </c>
      <c r="W63" t="e">
        <f t="shared" si="11"/>
        <v>#VALUE!</v>
      </c>
      <c r="X63" t="b">
        <f t="shared" si="12"/>
        <v>0</v>
      </c>
      <c r="Y63" t="e" cm="1" vm="1">
        <f t="array" ref="Y63">_xlfn.REGEXEXTRACT(H63,"역.*출구")</f>
        <v>#N/A</v>
      </c>
      <c r="Z63" t="e" cm="1" vm="1">
        <f t="array" ref="Z63">_xlfn.REGEXEXTRACT(H63,"역 .*출구")</f>
        <v>#N/A</v>
      </c>
    </row>
    <row r="64" spans="1:26">
      <c r="A64" s="42" t="s">
        <v>528</v>
      </c>
      <c r="B64" s="49">
        <v>43191.003159722219</v>
      </c>
      <c r="C64" s="43">
        <v>379</v>
      </c>
      <c r="D64" s="43" t="s">
        <v>529</v>
      </c>
      <c r="E64" s="43">
        <v>7</v>
      </c>
      <c r="F64" s="49">
        <v>43191.006574074076</v>
      </c>
      <c r="G64" s="43">
        <v>820</v>
      </c>
      <c r="H64" s="43" t="s">
        <v>422</v>
      </c>
      <c r="I64" s="43">
        <v>3</v>
      </c>
      <c r="J64" s="43">
        <v>4</v>
      </c>
      <c r="K64" s="44">
        <v>790</v>
      </c>
      <c r="L64">
        <f t="shared" si="1"/>
        <v>0.79</v>
      </c>
      <c r="M64">
        <f t="shared" si="2"/>
        <v>6.6666666666666666E-2</v>
      </c>
      <c r="N64">
        <f t="shared" si="3"/>
        <v>11.850000000000001</v>
      </c>
      <c r="O64">
        <f t="shared" si="4"/>
        <v>1.0737183503461227</v>
      </c>
      <c r="P64">
        <f t="shared" si="5"/>
        <v>3.4423828956117015</v>
      </c>
      <c r="Q64">
        <f t="shared" si="6"/>
        <v>0</v>
      </c>
      <c r="R64" t="e">
        <f t="shared" si="7"/>
        <v>#VALUE!</v>
      </c>
      <c r="S64" t="e">
        <f t="shared" si="8"/>
        <v>#VALUE!</v>
      </c>
      <c r="T64" t="b">
        <f t="shared" si="9"/>
        <v>0</v>
      </c>
      <c r="U64" t="b">
        <f t="shared" si="9"/>
        <v>0</v>
      </c>
      <c r="V64" t="b">
        <f t="shared" si="10"/>
        <v>0</v>
      </c>
      <c r="W64" t="e">
        <f t="shared" si="11"/>
        <v>#VALUE!</v>
      </c>
      <c r="X64" t="b">
        <f t="shared" si="12"/>
        <v>0</v>
      </c>
      <c r="Y64" t="e" cm="1" vm="1">
        <f t="array" ref="Y64">_xlfn.REGEXEXTRACT(H64,"역.*출구")</f>
        <v>#N/A</v>
      </c>
      <c r="Z64" t="e" cm="1" vm="1">
        <f t="array" ref="Z64">_xlfn.REGEXEXTRACT(H64,"역 .*출구")</f>
        <v>#N/A</v>
      </c>
    </row>
    <row r="65" spans="1:26">
      <c r="A65" s="45" t="s">
        <v>327</v>
      </c>
      <c r="B65" s="50">
        <v>43191.003240740742</v>
      </c>
      <c r="C65" s="46">
        <v>747</v>
      </c>
      <c r="D65" s="46" t="s">
        <v>530</v>
      </c>
      <c r="E65" s="46">
        <v>5</v>
      </c>
      <c r="F65" s="50">
        <v>43191.015104166669</v>
      </c>
      <c r="G65" s="46">
        <v>724</v>
      </c>
      <c r="H65" s="46" t="s">
        <v>531</v>
      </c>
      <c r="I65" s="46">
        <v>1</v>
      </c>
      <c r="J65" s="46">
        <v>16</v>
      </c>
      <c r="K65" s="47">
        <v>3690</v>
      </c>
      <c r="L65">
        <f t="shared" si="1"/>
        <v>3.69</v>
      </c>
      <c r="M65">
        <f t="shared" si="2"/>
        <v>0.26666666666666666</v>
      </c>
      <c r="N65">
        <f t="shared" si="3"/>
        <v>13.8375</v>
      </c>
      <c r="O65">
        <f t="shared" si="4"/>
        <v>1.1410576338867793</v>
      </c>
      <c r="P65">
        <f t="shared" si="5"/>
        <v>3.7198790302911733</v>
      </c>
      <c r="Q65">
        <f t="shared" si="6"/>
        <v>20</v>
      </c>
      <c r="R65" t="e">
        <f t="shared" si="7"/>
        <v>#VALUE!</v>
      </c>
      <c r="S65" t="e">
        <f t="shared" si="8"/>
        <v>#VALUE!</v>
      </c>
      <c r="T65" t="b">
        <f t="shared" si="9"/>
        <v>0</v>
      </c>
      <c r="U65" t="b">
        <f t="shared" si="9"/>
        <v>0</v>
      </c>
      <c r="V65" t="b">
        <f t="shared" si="10"/>
        <v>0</v>
      </c>
      <c r="W65" t="e">
        <f t="shared" si="11"/>
        <v>#VALUE!</v>
      </c>
      <c r="X65" t="b">
        <f t="shared" si="12"/>
        <v>0</v>
      </c>
      <c r="Y65" t="e" cm="1" vm="1">
        <f t="array" ref="Y65">_xlfn.REGEXEXTRACT(H65,"역.*출구")</f>
        <v>#N/A</v>
      </c>
      <c r="Z65" t="e" cm="1" vm="1">
        <f t="array" ref="Z65">_xlfn.REGEXEXTRACT(H65,"역 .*출구")</f>
        <v>#N/A</v>
      </c>
    </row>
    <row r="66" spans="1:26">
      <c r="A66" s="42" t="s">
        <v>532</v>
      </c>
      <c r="B66" s="49">
        <v>43191.003263888888</v>
      </c>
      <c r="C66" s="43">
        <v>612</v>
      </c>
      <c r="D66" s="43" t="s">
        <v>533</v>
      </c>
      <c r="E66" s="43">
        <v>2</v>
      </c>
      <c r="F66" s="49">
        <v>43191.027986111112</v>
      </c>
      <c r="G66" s="43">
        <v>502</v>
      </c>
      <c r="H66" s="43" t="s">
        <v>534</v>
      </c>
      <c r="I66" s="43">
        <v>1</v>
      </c>
      <c r="J66" s="43">
        <v>33</v>
      </c>
      <c r="K66" s="44">
        <v>9340</v>
      </c>
      <c r="L66">
        <f t="shared" si="1"/>
        <v>9.34</v>
      </c>
      <c r="M66">
        <f t="shared" si="2"/>
        <v>0.55000000000000004</v>
      </c>
      <c r="N66">
        <f t="shared" si="3"/>
        <v>16.981818181818181</v>
      </c>
      <c r="O66">
        <f t="shared" si="4"/>
        <v>1.2299841867358494</v>
      </c>
      <c r="P66">
        <f t="shared" si="5"/>
        <v>4.1209001664464262</v>
      </c>
      <c r="Q66">
        <f t="shared" si="6"/>
        <v>30</v>
      </c>
      <c r="R66">
        <f t="shared" si="7"/>
        <v>7</v>
      </c>
      <c r="S66">
        <f t="shared" si="8"/>
        <v>11</v>
      </c>
      <c r="T66" t="b">
        <f t="shared" si="9"/>
        <v>1</v>
      </c>
      <c r="U66" t="b">
        <f t="shared" si="9"/>
        <v>1</v>
      </c>
      <c r="V66" t="b">
        <f t="shared" si="10"/>
        <v>1</v>
      </c>
      <c r="W66">
        <f t="shared" si="11"/>
        <v>7</v>
      </c>
      <c r="X66" t="b">
        <f t="shared" si="12"/>
        <v>1</v>
      </c>
      <c r="Y66" t="str" cm="1">
        <f t="array" ref="Y66">_xlfn.REGEXEXTRACT(H66,"역.*출구")</f>
        <v>역 1번출구</v>
      </c>
      <c r="Z66" t="str" cm="1">
        <f t="array" ref="Z66">_xlfn.REGEXEXTRACT(H66,"역 .*출구")</f>
        <v>역 1번출구</v>
      </c>
    </row>
    <row r="67" spans="1:26">
      <c r="A67" s="45" t="s">
        <v>535</v>
      </c>
      <c r="B67" s="50">
        <v>43191.003275462965</v>
      </c>
      <c r="C67" s="46">
        <v>130</v>
      </c>
      <c r="D67" s="46" t="s">
        <v>526</v>
      </c>
      <c r="E67" s="46">
        <v>10</v>
      </c>
      <c r="F67" s="50">
        <v>43191.007060185184</v>
      </c>
      <c r="G67" s="46">
        <v>124</v>
      </c>
      <c r="H67" s="46" t="s">
        <v>536</v>
      </c>
      <c r="I67" s="46">
        <v>18</v>
      </c>
      <c r="J67" s="46">
        <v>5</v>
      </c>
      <c r="K67" s="47">
        <v>610</v>
      </c>
      <c r="L67">
        <f t="shared" ref="L67:L101" si="13">K67/1000</f>
        <v>0.61</v>
      </c>
      <c r="M67">
        <f t="shared" ref="M67:M101" si="14">J67/60</f>
        <v>8.3333333333333329E-2</v>
      </c>
      <c r="N67">
        <f t="shared" ref="N67:N101" si="15">L67/M67</f>
        <v>7.32</v>
      </c>
      <c r="O67">
        <f t="shared" ref="O67:O101" si="16">LOG(N67)</f>
        <v>0.86451108105839192</v>
      </c>
      <c r="P67">
        <f t="shared" ref="P67:P101" si="17">SQRT(N67)</f>
        <v>2.7055498516937369</v>
      </c>
      <c r="Q67">
        <f t="shared" ref="Q67:Q101" si="18">ROUND(J67,-1)</f>
        <v>10</v>
      </c>
      <c r="R67" t="e">
        <f t="shared" ref="R67:R101" si="19">FIND("역",H67)</f>
        <v>#VALUE!</v>
      </c>
      <c r="S67" t="e">
        <f t="shared" ref="S67:S101" si="20">FIND("출구",H67)</f>
        <v>#VALUE!</v>
      </c>
      <c r="T67" t="b">
        <f t="shared" ref="T67:U101" si="21">NOT(ISERROR(R67))</f>
        <v>0</v>
      </c>
      <c r="U67" t="b">
        <f t="shared" si="21"/>
        <v>0</v>
      </c>
      <c r="V67" t="b">
        <f t="shared" ref="V67:V101" si="22">AND(T67:U67)</f>
        <v>0</v>
      </c>
      <c r="W67" t="e">
        <f t="shared" ref="W67:W101" si="23">SEARCH("역",H67)</f>
        <v>#VALUE!</v>
      </c>
      <c r="X67" t="b">
        <f t="shared" ref="X67:X101" si="24">_xlfn.REGEXTEST(H67,"역.*출구")</f>
        <v>0</v>
      </c>
      <c r="Y67" t="e" cm="1" vm="1">
        <f t="array" ref="Y67">_xlfn.REGEXEXTRACT(H67,"역.*출구")</f>
        <v>#N/A</v>
      </c>
      <c r="Z67" t="e" cm="1" vm="1">
        <f t="array" ref="Z67">_xlfn.REGEXEXTRACT(H67,"역 .*출구")</f>
        <v>#N/A</v>
      </c>
    </row>
    <row r="68" spans="1:26">
      <c r="A68" s="42" t="s">
        <v>360</v>
      </c>
      <c r="B68" s="49">
        <v>43191.00340277778</v>
      </c>
      <c r="C68" s="43">
        <v>2135</v>
      </c>
      <c r="D68" s="43" t="s">
        <v>537</v>
      </c>
      <c r="E68" s="43">
        <v>6</v>
      </c>
      <c r="F68" s="49">
        <v>43191.022731481484</v>
      </c>
      <c r="G68" s="43">
        <v>2102</v>
      </c>
      <c r="H68" s="43" t="s">
        <v>481</v>
      </c>
      <c r="I68" s="43">
        <v>12</v>
      </c>
      <c r="J68" s="43">
        <v>27</v>
      </c>
      <c r="K68" s="44">
        <v>4300</v>
      </c>
      <c r="L68">
        <f t="shared" si="13"/>
        <v>4.3</v>
      </c>
      <c r="M68">
        <f t="shared" si="14"/>
        <v>0.45</v>
      </c>
      <c r="N68">
        <f t="shared" si="15"/>
        <v>9.5555555555555554</v>
      </c>
      <c r="O68">
        <f t="shared" si="16"/>
        <v>0.9802559418042428</v>
      </c>
      <c r="P68">
        <f t="shared" si="17"/>
        <v>3.0912061651652345</v>
      </c>
      <c r="Q68">
        <f t="shared" si="18"/>
        <v>30</v>
      </c>
      <c r="R68" t="e">
        <f t="shared" si="19"/>
        <v>#VALUE!</v>
      </c>
      <c r="S68" t="e">
        <f t="shared" si="20"/>
        <v>#VALUE!</v>
      </c>
      <c r="T68" t="b">
        <f t="shared" si="21"/>
        <v>0</v>
      </c>
      <c r="U68" t="b">
        <f t="shared" si="21"/>
        <v>0</v>
      </c>
      <c r="V68" t="b">
        <f t="shared" si="22"/>
        <v>0</v>
      </c>
      <c r="W68" t="e">
        <f t="shared" si="23"/>
        <v>#VALUE!</v>
      </c>
      <c r="X68" t="b">
        <f t="shared" si="24"/>
        <v>0</v>
      </c>
      <c r="Y68" t="e" cm="1" vm="1">
        <f t="array" ref="Y68">_xlfn.REGEXEXTRACT(H68,"역.*출구")</f>
        <v>#N/A</v>
      </c>
      <c r="Z68" t="e" cm="1" vm="1">
        <f t="array" ref="Z68">_xlfn.REGEXEXTRACT(H68,"역 .*출구")</f>
        <v>#N/A</v>
      </c>
    </row>
    <row r="69" spans="1:26">
      <c r="A69" s="45" t="s">
        <v>538</v>
      </c>
      <c r="B69" s="50">
        <v>43191.003437500003</v>
      </c>
      <c r="C69" s="46">
        <v>729</v>
      </c>
      <c r="D69" s="46" t="s">
        <v>539</v>
      </c>
      <c r="E69" s="46">
        <v>5</v>
      </c>
      <c r="F69" s="50">
        <v>43191.007997685185</v>
      </c>
      <c r="G69" s="46">
        <v>708</v>
      </c>
      <c r="H69" s="46" t="s">
        <v>540</v>
      </c>
      <c r="I69" s="46">
        <v>1</v>
      </c>
      <c r="J69" s="46">
        <v>6</v>
      </c>
      <c r="K69" s="47">
        <v>1410</v>
      </c>
      <c r="L69">
        <f t="shared" si="13"/>
        <v>1.41</v>
      </c>
      <c r="M69">
        <f t="shared" si="14"/>
        <v>0.1</v>
      </c>
      <c r="N69">
        <f t="shared" si="15"/>
        <v>14.099999999999998</v>
      </c>
      <c r="O69">
        <f t="shared" si="16"/>
        <v>1.1492191126553799</v>
      </c>
      <c r="P69">
        <f t="shared" si="17"/>
        <v>3.7549966711037173</v>
      </c>
      <c r="Q69">
        <f t="shared" si="18"/>
        <v>10</v>
      </c>
      <c r="R69" t="e">
        <f t="shared" si="19"/>
        <v>#VALUE!</v>
      </c>
      <c r="S69" t="e">
        <f t="shared" si="20"/>
        <v>#VALUE!</v>
      </c>
      <c r="T69" t="b">
        <f t="shared" si="21"/>
        <v>0</v>
      </c>
      <c r="U69" t="b">
        <f t="shared" si="21"/>
        <v>0</v>
      </c>
      <c r="V69" t="b">
        <f t="shared" si="22"/>
        <v>0</v>
      </c>
      <c r="W69" t="e">
        <f t="shared" si="23"/>
        <v>#VALUE!</v>
      </c>
      <c r="X69" t="b">
        <f t="shared" si="24"/>
        <v>0</v>
      </c>
      <c r="Y69" t="e" cm="1" vm="1">
        <f t="array" ref="Y69">_xlfn.REGEXEXTRACT(H69,"역.*출구")</f>
        <v>#N/A</v>
      </c>
      <c r="Z69" t="e" cm="1" vm="1">
        <f t="array" ref="Z69">_xlfn.REGEXEXTRACT(H69,"역 .*출구")</f>
        <v>#N/A</v>
      </c>
    </row>
    <row r="70" spans="1:26">
      <c r="A70" s="42" t="s">
        <v>342</v>
      </c>
      <c r="B70" s="49">
        <v>43191.003437500003</v>
      </c>
      <c r="C70" s="43">
        <v>236</v>
      </c>
      <c r="D70" s="43" t="s">
        <v>541</v>
      </c>
      <c r="E70" s="43">
        <v>1</v>
      </c>
      <c r="F70" s="49">
        <v>43191.023379629631</v>
      </c>
      <c r="G70" s="43">
        <v>236</v>
      </c>
      <c r="H70" s="43" t="s">
        <v>541</v>
      </c>
      <c r="I70" s="43">
        <v>1</v>
      </c>
      <c r="J70" s="43">
        <v>28</v>
      </c>
      <c r="K70" s="44">
        <v>3300</v>
      </c>
      <c r="L70">
        <f t="shared" si="13"/>
        <v>3.3</v>
      </c>
      <c r="M70">
        <f t="shared" si="14"/>
        <v>0.46666666666666667</v>
      </c>
      <c r="N70">
        <f t="shared" si="15"/>
        <v>7.0714285714285712</v>
      </c>
      <c r="O70">
        <f t="shared" si="16"/>
        <v>0.84950715891931183</v>
      </c>
      <c r="P70">
        <f t="shared" si="17"/>
        <v>2.6592157812837551</v>
      </c>
      <c r="Q70">
        <f t="shared" si="18"/>
        <v>30</v>
      </c>
      <c r="R70" t="e">
        <f t="shared" si="19"/>
        <v>#VALUE!</v>
      </c>
      <c r="S70" t="e">
        <f t="shared" si="20"/>
        <v>#VALUE!</v>
      </c>
      <c r="T70" t="b">
        <f t="shared" si="21"/>
        <v>0</v>
      </c>
      <c r="U70" t="b">
        <f t="shared" si="21"/>
        <v>0</v>
      </c>
      <c r="V70" t="b">
        <f t="shared" si="22"/>
        <v>0</v>
      </c>
      <c r="W70" t="e">
        <f t="shared" si="23"/>
        <v>#VALUE!</v>
      </c>
      <c r="X70" t="b">
        <f t="shared" si="24"/>
        <v>0</v>
      </c>
      <c r="Y70" t="e" cm="1" vm="1">
        <f t="array" ref="Y70">_xlfn.REGEXEXTRACT(H70,"역.*출구")</f>
        <v>#N/A</v>
      </c>
      <c r="Z70" t="e" cm="1" vm="1">
        <f t="array" ref="Z70">_xlfn.REGEXEXTRACT(H70,"역 .*출구")</f>
        <v>#N/A</v>
      </c>
    </row>
    <row r="71" spans="1:26">
      <c r="A71" s="45" t="s">
        <v>542</v>
      </c>
      <c r="B71" s="50">
        <v>43191.003449074073</v>
      </c>
      <c r="C71" s="46">
        <v>144</v>
      </c>
      <c r="D71" s="46" t="s">
        <v>543</v>
      </c>
      <c r="E71" s="46">
        <v>5</v>
      </c>
      <c r="F71" s="50">
        <v>43191.035798611112</v>
      </c>
      <c r="G71" s="46">
        <v>207</v>
      </c>
      <c r="H71" s="46" t="s">
        <v>521</v>
      </c>
      <c r="I71" s="46">
        <v>40</v>
      </c>
      <c r="J71" s="46">
        <v>46</v>
      </c>
      <c r="K71" s="47">
        <v>5120</v>
      </c>
      <c r="L71">
        <f t="shared" si="13"/>
        <v>5.12</v>
      </c>
      <c r="M71">
        <f t="shared" si="14"/>
        <v>0.76666666666666672</v>
      </c>
      <c r="N71">
        <f t="shared" si="15"/>
        <v>6.678260869565217</v>
      </c>
      <c r="O71">
        <f t="shared" si="16"/>
        <v>0.82466337967790027</v>
      </c>
      <c r="P71">
        <f t="shared" si="17"/>
        <v>2.5842331298791943</v>
      </c>
      <c r="Q71">
        <f t="shared" si="18"/>
        <v>50</v>
      </c>
      <c r="R71">
        <f t="shared" si="19"/>
        <v>6</v>
      </c>
      <c r="S71">
        <f t="shared" si="20"/>
        <v>10</v>
      </c>
      <c r="T71" t="b">
        <f t="shared" si="21"/>
        <v>1</v>
      </c>
      <c r="U71" t="b">
        <f t="shared" si="21"/>
        <v>1</v>
      </c>
      <c r="V71" t="b">
        <f t="shared" si="22"/>
        <v>1</v>
      </c>
      <c r="W71">
        <f t="shared" si="23"/>
        <v>6</v>
      </c>
      <c r="X71" t="b">
        <f t="shared" si="24"/>
        <v>1</v>
      </c>
      <c r="Y71" t="str" cm="1">
        <f t="array" ref="Y71">_xlfn.REGEXEXTRACT(H71,"역.*출구")</f>
        <v>역 1번출구</v>
      </c>
      <c r="Z71" t="str" cm="1">
        <f t="array" ref="Z71">_xlfn.REGEXEXTRACT(H71,"역 .*출구")</f>
        <v>역 1번출구</v>
      </c>
    </row>
    <row r="72" spans="1:26">
      <c r="A72" s="42" t="s">
        <v>544</v>
      </c>
      <c r="B72" s="49">
        <v>43191.003587962965</v>
      </c>
      <c r="C72" s="43">
        <v>2219</v>
      </c>
      <c r="D72" s="43" t="s">
        <v>545</v>
      </c>
      <c r="E72" s="43">
        <v>5</v>
      </c>
      <c r="F72" s="49">
        <v>43191.116539351853</v>
      </c>
      <c r="G72" s="43">
        <v>2231</v>
      </c>
      <c r="H72" s="43" t="s">
        <v>546</v>
      </c>
      <c r="I72" s="43">
        <v>10</v>
      </c>
      <c r="J72" s="43">
        <v>162</v>
      </c>
      <c r="K72" s="44">
        <v>8340</v>
      </c>
      <c r="L72">
        <f t="shared" si="13"/>
        <v>8.34</v>
      </c>
      <c r="M72">
        <f t="shared" si="14"/>
        <v>2.7</v>
      </c>
      <c r="N72">
        <f t="shared" si="15"/>
        <v>3.0888888888888886</v>
      </c>
      <c r="O72">
        <f t="shared" si="16"/>
        <v>0.48980228647875135</v>
      </c>
      <c r="P72">
        <f t="shared" si="17"/>
        <v>1.7575235101952089</v>
      </c>
      <c r="Q72">
        <f t="shared" si="18"/>
        <v>160</v>
      </c>
      <c r="R72" t="e">
        <f t="shared" si="19"/>
        <v>#VALUE!</v>
      </c>
      <c r="S72" t="e">
        <f t="shared" si="20"/>
        <v>#VALUE!</v>
      </c>
      <c r="T72" t="b">
        <f t="shared" si="21"/>
        <v>0</v>
      </c>
      <c r="U72" t="b">
        <f t="shared" si="21"/>
        <v>0</v>
      </c>
      <c r="V72" t="b">
        <f t="shared" si="22"/>
        <v>0</v>
      </c>
      <c r="W72" t="e">
        <f t="shared" si="23"/>
        <v>#VALUE!</v>
      </c>
      <c r="X72" t="b">
        <f t="shared" si="24"/>
        <v>0</v>
      </c>
      <c r="Y72" t="e" cm="1" vm="1">
        <f t="array" ref="Y72">_xlfn.REGEXEXTRACT(H72,"역.*출구")</f>
        <v>#N/A</v>
      </c>
      <c r="Z72" t="e" cm="1" vm="1">
        <f t="array" ref="Z72">_xlfn.REGEXEXTRACT(H72,"역 .*출구")</f>
        <v>#N/A</v>
      </c>
    </row>
    <row r="73" spans="1:26">
      <c r="A73" s="45" t="s">
        <v>49</v>
      </c>
      <c r="B73" s="50">
        <v>43191.003692129627</v>
      </c>
      <c r="C73" s="46">
        <v>1121</v>
      </c>
      <c r="D73" s="46" t="s">
        <v>547</v>
      </c>
      <c r="E73" s="46">
        <v>15</v>
      </c>
      <c r="F73" s="50">
        <v>43191.047303240739</v>
      </c>
      <c r="G73" s="46">
        <v>1121</v>
      </c>
      <c r="H73" s="46" t="s">
        <v>547</v>
      </c>
      <c r="I73" s="46">
        <v>15</v>
      </c>
      <c r="J73" s="46">
        <v>63</v>
      </c>
      <c r="K73" s="47">
        <v>9360</v>
      </c>
      <c r="L73">
        <f t="shared" si="13"/>
        <v>9.36</v>
      </c>
      <c r="M73">
        <f t="shared" si="14"/>
        <v>1.05</v>
      </c>
      <c r="N73">
        <f t="shared" si="15"/>
        <v>8.9142857142857128</v>
      </c>
      <c r="O73">
        <f t="shared" si="16"/>
        <v>0.95008654966816708</v>
      </c>
      <c r="P73">
        <f t="shared" si="17"/>
        <v>2.9856801091687153</v>
      </c>
      <c r="Q73">
        <f t="shared" si="18"/>
        <v>60</v>
      </c>
      <c r="R73" t="e">
        <f t="shared" si="19"/>
        <v>#VALUE!</v>
      </c>
      <c r="S73" t="e">
        <f t="shared" si="20"/>
        <v>#VALUE!</v>
      </c>
      <c r="T73" t="b">
        <f t="shared" si="21"/>
        <v>0</v>
      </c>
      <c r="U73" t="b">
        <f t="shared" si="21"/>
        <v>0</v>
      </c>
      <c r="V73" t="b">
        <f t="shared" si="22"/>
        <v>0</v>
      </c>
      <c r="W73" t="e">
        <f t="shared" si="23"/>
        <v>#VALUE!</v>
      </c>
      <c r="X73" t="b">
        <f t="shared" si="24"/>
        <v>0</v>
      </c>
      <c r="Y73" t="e" cm="1" vm="1">
        <f t="array" ref="Y73">_xlfn.REGEXEXTRACT(H73,"역.*출구")</f>
        <v>#N/A</v>
      </c>
      <c r="Z73" t="e" cm="1" vm="1">
        <f t="array" ref="Z73">_xlfn.REGEXEXTRACT(H73,"역 .*출구")</f>
        <v>#N/A</v>
      </c>
    </row>
    <row r="74" spans="1:26">
      <c r="A74" s="42" t="s">
        <v>548</v>
      </c>
      <c r="B74" s="49">
        <v>43191.003761574073</v>
      </c>
      <c r="C74" s="43">
        <v>2336</v>
      </c>
      <c r="D74" s="43" t="s">
        <v>549</v>
      </c>
      <c r="E74" s="43">
        <v>1</v>
      </c>
      <c r="F74" s="49">
        <v>43191.070671296293</v>
      </c>
      <c r="G74" s="43">
        <v>2369</v>
      </c>
      <c r="H74" s="43" t="s">
        <v>550</v>
      </c>
      <c r="I74" s="43">
        <v>1</v>
      </c>
      <c r="J74" s="43">
        <v>87</v>
      </c>
      <c r="K74" s="44">
        <v>11980</v>
      </c>
      <c r="L74">
        <f t="shared" si="13"/>
        <v>11.98</v>
      </c>
      <c r="M74">
        <f t="shared" si="14"/>
        <v>1.45</v>
      </c>
      <c r="N74">
        <f t="shared" si="15"/>
        <v>8.2620689655172423</v>
      </c>
      <c r="O74">
        <f t="shared" si="16"/>
        <v>0.91708881581831769</v>
      </c>
      <c r="P74">
        <f t="shared" si="17"/>
        <v>2.8743814926897304</v>
      </c>
      <c r="Q74">
        <f t="shared" si="18"/>
        <v>90</v>
      </c>
      <c r="R74" t="e">
        <f t="shared" si="19"/>
        <v>#VALUE!</v>
      </c>
      <c r="S74" t="e">
        <f t="shared" si="20"/>
        <v>#VALUE!</v>
      </c>
      <c r="T74" t="b">
        <f t="shared" si="21"/>
        <v>0</v>
      </c>
      <c r="U74" t="b">
        <f t="shared" si="21"/>
        <v>0</v>
      </c>
      <c r="V74" t="b">
        <f t="shared" si="22"/>
        <v>0</v>
      </c>
      <c r="W74" t="e">
        <f t="shared" si="23"/>
        <v>#VALUE!</v>
      </c>
      <c r="X74" t="b">
        <f t="shared" si="24"/>
        <v>0</v>
      </c>
      <c r="Y74" t="e" cm="1" vm="1">
        <f t="array" ref="Y74">_xlfn.REGEXEXTRACT(H74,"역.*출구")</f>
        <v>#N/A</v>
      </c>
      <c r="Z74" t="e" cm="1" vm="1">
        <f t="array" ref="Z74">_xlfn.REGEXEXTRACT(H74,"역 .*출구")</f>
        <v>#N/A</v>
      </c>
    </row>
    <row r="75" spans="1:26">
      <c r="A75" s="45" t="s">
        <v>551</v>
      </c>
      <c r="B75" s="50">
        <v>43191.003854166665</v>
      </c>
      <c r="C75" s="46">
        <v>1121</v>
      </c>
      <c r="D75" s="46" t="s">
        <v>547</v>
      </c>
      <c r="E75" s="46">
        <v>5</v>
      </c>
      <c r="F75" s="50">
        <v>43191.047569444447</v>
      </c>
      <c r="G75" s="46">
        <v>1121</v>
      </c>
      <c r="H75" s="46" t="s">
        <v>547</v>
      </c>
      <c r="I75" s="46">
        <v>5</v>
      </c>
      <c r="J75" s="46">
        <v>61</v>
      </c>
      <c r="K75" s="47">
        <v>9320</v>
      </c>
      <c r="L75">
        <f t="shared" si="13"/>
        <v>9.32</v>
      </c>
      <c r="M75">
        <f t="shared" si="14"/>
        <v>1.0166666666666666</v>
      </c>
      <c r="N75">
        <f t="shared" si="15"/>
        <v>9.1672131147540998</v>
      </c>
      <c r="O75">
        <f t="shared" si="16"/>
        <v>0.96223732772685799</v>
      </c>
      <c r="P75">
        <f t="shared" si="17"/>
        <v>3.0277405956841976</v>
      </c>
      <c r="Q75">
        <f t="shared" si="18"/>
        <v>60</v>
      </c>
      <c r="R75" t="e">
        <f t="shared" si="19"/>
        <v>#VALUE!</v>
      </c>
      <c r="S75" t="e">
        <f t="shared" si="20"/>
        <v>#VALUE!</v>
      </c>
      <c r="T75" t="b">
        <f t="shared" si="21"/>
        <v>0</v>
      </c>
      <c r="U75" t="b">
        <f t="shared" si="21"/>
        <v>0</v>
      </c>
      <c r="V75" t="b">
        <f t="shared" si="22"/>
        <v>0</v>
      </c>
      <c r="W75" t="e">
        <f t="shared" si="23"/>
        <v>#VALUE!</v>
      </c>
      <c r="X75" t="b">
        <f t="shared" si="24"/>
        <v>0</v>
      </c>
      <c r="Y75" t="e" cm="1" vm="1">
        <f t="array" ref="Y75">_xlfn.REGEXEXTRACT(H75,"역.*출구")</f>
        <v>#N/A</v>
      </c>
      <c r="Z75" t="e" cm="1" vm="1">
        <f t="array" ref="Z75">_xlfn.REGEXEXTRACT(H75,"역 .*출구")</f>
        <v>#N/A</v>
      </c>
    </row>
    <row r="76" spans="1:26">
      <c r="A76" s="42" t="s">
        <v>552</v>
      </c>
      <c r="B76" s="49">
        <v>43191.003923611112</v>
      </c>
      <c r="C76" s="43">
        <v>389</v>
      </c>
      <c r="D76" s="43" t="s">
        <v>553</v>
      </c>
      <c r="E76" s="43">
        <v>5</v>
      </c>
      <c r="F76" s="49">
        <v>43191.006203703706</v>
      </c>
      <c r="G76" s="43">
        <v>339</v>
      </c>
      <c r="H76" s="43" t="s">
        <v>554</v>
      </c>
      <c r="I76" s="43">
        <v>3</v>
      </c>
      <c r="J76" s="43">
        <v>2</v>
      </c>
      <c r="K76" s="44">
        <v>620</v>
      </c>
      <c r="L76">
        <f t="shared" si="13"/>
        <v>0.62</v>
      </c>
      <c r="M76">
        <f t="shared" si="14"/>
        <v>3.3333333333333333E-2</v>
      </c>
      <c r="N76">
        <f t="shared" si="15"/>
        <v>18.600000000000001</v>
      </c>
      <c r="O76">
        <f t="shared" si="16"/>
        <v>1.2695129442179163</v>
      </c>
      <c r="P76">
        <f t="shared" si="17"/>
        <v>4.3127717305695654</v>
      </c>
      <c r="Q76">
        <f t="shared" si="18"/>
        <v>0</v>
      </c>
      <c r="R76" t="e">
        <f t="shared" si="19"/>
        <v>#VALUE!</v>
      </c>
      <c r="S76" t="e">
        <f t="shared" si="20"/>
        <v>#VALUE!</v>
      </c>
      <c r="T76" t="b">
        <f t="shared" si="21"/>
        <v>0</v>
      </c>
      <c r="U76" t="b">
        <f t="shared" si="21"/>
        <v>0</v>
      </c>
      <c r="V76" t="b">
        <f t="shared" si="22"/>
        <v>0</v>
      </c>
      <c r="W76" t="e">
        <f t="shared" si="23"/>
        <v>#VALUE!</v>
      </c>
      <c r="X76" t="b">
        <f t="shared" si="24"/>
        <v>0</v>
      </c>
      <c r="Y76" t="e" cm="1" vm="1">
        <f t="array" ref="Y76">_xlfn.REGEXEXTRACT(H76,"역.*출구")</f>
        <v>#N/A</v>
      </c>
      <c r="Z76" t="e" cm="1" vm="1">
        <f t="array" ref="Z76">_xlfn.REGEXEXTRACT(H76,"역 .*출구")</f>
        <v>#N/A</v>
      </c>
    </row>
    <row r="77" spans="1:26">
      <c r="A77" s="45" t="s">
        <v>555</v>
      </c>
      <c r="B77" s="50">
        <v>43191.003946759258</v>
      </c>
      <c r="C77" s="46">
        <v>548</v>
      </c>
      <c r="D77" s="46" t="s">
        <v>556</v>
      </c>
      <c r="E77" s="46">
        <v>2</v>
      </c>
      <c r="F77" s="50">
        <v>43191.017604166664</v>
      </c>
      <c r="G77" s="46">
        <v>3509</v>
      </c>
      <c r="H77" s="46" t="s">
        <v>557</v>
      </c>
      <c r="I77" s="46">
        <v>20</v>
      </c>
      <c r="J77" s="46">
        <v>18</v>
      </c>
      <c r="K77" s="47">
        <v>2760</v>
      </c>
      <c r="L77">
        <f t="shared" si="13"/>
        <v>2.76</v>
      </c>
      <c r="M77">
        <f t="shared" si="14"/>
        <v>0.3</v>
      </c>
      <c r="N77">
        <f t="shared" si="15"/>
        <v>9.1999999999999993</v>
      </c>
      <c r="O77">
        <f t="shared" si="16"/>
        <v>0.96378782734555524</v>
      </c>
      <c r="P77">
        <f t="shared" si="17"/>
        <v>3.03315017762062</v>
      </c>
      <c r="Q77">
        <f t="shared" si="18"/>
        <v>20</v>
      </c>
      <c r="R77" t="e">
        <f t="shared" si="19"/>
        <v>#VALUE!</v>
      </c>
      <c r="S77" t="e">
        <f t="shared" si="20"/>
        <v>#VALUE!</v>
      </c>
      <c r="T77" t="b">
        <f t="shared" si="21"/>
        <v>0</v>
      </c>
      <c r="U77" t="b">
        <f t="shared" si="21"/>
        <v>0</v>
      </c>
      <c r="V77" t="b">
        <f t="shared" si="22"/>
        <v>0</v>
      </c>
      <c r="W77" t="e">
        <f t="shared" si="23"/>
        <v>#VALUE!</v>
      </c>
      <c r="X77" t="b">
        <f t="shared" si="24"/>
        <v>0</v>
      </c>
      <c r="Y77" t="e" cm="1" vm="1">
        <f t="array" ref="Y77">_xlfn.REGEXEXTRACT(H77,"역.*출구")</f>
        <v>#N/A</v>
      </c>
      <c r="Z77" t="e" cm="1" vm="1">
        <f t="array" ref="Z77">_xlfn.REGEXEXTRACT(H77,"역 .*출구")</f>
        <v>#N/A</v>
      </c>
    </row>
    <row r="78" spans="1:26">
      <c r="A78" s="42" t="s">
        <v>558</v>
      </c>
      <c r="B78" s="49">
        <v>43191.003993055558</v>
      </c>
      <c r="C78" s="43">
        <v>247</v>
      </c>
      <c r="D78" s="43" t="s">
        <v>559</v>
      </c>
      <c r="E78" s="43">
        <v>15</v>
      </c>
      <c r="F78" s="49">
        <v>43191.026053240741</v>
      </c>
      <c r="G78" s="43">
        <v>729</v>
      </c>
      <c r="H78" s="43" t="s">
        <v>539</v>
      </c>
      <c r="I78" s="43">
        <v>5</v>
      </c>
      <c r="J78" s="43">
        <v>31</v>
      </c>
      <c r="K78" s="44">
        <v>6730</v>
      </c>
      <c r="L78">
        <f t="shared" si="13"/>
        <v>6.73</v>
      </c>
      <c r="M78">
        <f t="shared" si="14"/>
        <v>0.51666666666666672</v>
      </c>
      <c r="N78">
        <f t="shared" si="15"/>
        <v>13.025806451612903</v>
      </c>
      <c r="O78">
        <f t="shared" si="16"/>
        <v>1.1148046207733477</v>
      </c>
      <c r="P78">
        <f t="shared" si="17"/>
        <v>3.6091282121328003</v>
      </c>
      <c r="Q78">
        <f t="shared" si="18"/>
        <v>30</v>
      </c>
      <c r="R78" t="e">
        <f t="shared" si="19"/>
        <v>#VALUE!</v>
      </c>
      <c r="S78" t="e">
        <f t="shared" si="20"/>
        <v>#VALUE!</v>
      </c>
      <c r="T78" t="b">
        <f t="shared" si="21"/>
        <v>0</v>
      </c>
      <c r="U78" t="b">
        <f t="shared" si="21"/>
        <v>0</v>
      </c>
      <c r="V78" t="b">
        <f t="shared" si="22"/>
        <v>0</v>
      </c>
      <c r="W78" t="e">
        <f t="shared" si="23"/>
        <v>#VALUE!</v>
      </c>
      <c r="X78" t="b">
        <f t="shared" si="24"/>
        <v>0</v>
      </c>
      <c r="Y78" t="e" cm="1" vm="1">
        <f t="array" ref="Y78">_xlfn.REGEXEXTRACT(H78,"역.*출구")</f>
        <v>#N/A</v>
      </c>
      <c r="Z78" t="e" cm="1" vm="1">
        <f t="array" ref="Z78">_xlfn.REGEXEXTRACT(H78,"역 .*출구")</f>
        <v>#N/A</v>
      </c>
    </row>
    <row r="79" spans="1:26">
      <c r="A79" s="45" t="s">
        <v>341</v>
      </c>
      <c r="B79" s="50">
        <v>43191.004027777781</v>
      </c>
      <c r="C79" s="46">
        <v>328</v>
      </c>
      <c r="D79" s="46" t="s">
        <v>560</v>
      </c>
      <c r="E79" s="46">
        <v>9</v>
      </c>
      <c r="F79" s="50">
        <v>43191.022893518515</v>
      </c>
      <c r="G79" s="46">
        <v>347</v>
      </c>
      <c r="H79" s="46" t="s">
        <v>561</v>
      </c>
      <c r="I79" s="46">
        <v>7</v>
      </c>
      <c r="J79" s="46">
        <v>26</v>
      </c>
      <c r="K79" s="47">
        <v>4410</v>
      </c>
      <c r="L79">
        <f t="shared" si="13"/>
        <v>4.41</v>
      </c>
      <c r="M79">
        <f t="shared" si="14"/>
        <v>0.43333333333333335</v>
      </c>
      <c r="N79">
        <f t="shared" si="15"/>
        <v>10.176923076923076</v>
      </c>
      <c r="O79">
        <f t="shared" si="16"/>
        <v>1.0076164918806643</v>
      </c>
      <c r="P79">
        <f t="shared" si="17"/>
        <v>3.1901290063135499</v>
      </c>
      <c r="Q79">
        <f t="shared" si="18"/>
        <v>30</v>
      </c>
      <c r="R79">
        <f t="shared" si="19"/>
        <v>5</v>
      </c>
      <c r="S79">
        <f t="shared" si="20"/>
        <v>15</v>
      </c>
      <c r="T79" t="b">
        <f t="shared" si="21"/>
        <v>1</v>
      </c>
      <c r="U79" t="b">
        <f t="shared" si="21"/>
        <v>1</v>
      </c>
      <c r="V79" t="b">
        <f t="shared" si="22"/>
        <v>1</v>
      </c>
      <c r="W79">
        <f t="shared" si="23"/>
        <v>5</v>
      </c>
      <c r="X79" t="b">
        <f t="shared" si="24"/>
        <v>1</v>
      </c>
      <c r="Y79" t="str" cm="1">
        <f t="array" ref="Y79">_xlfn.REGEXEXTRACT(H79,"역.*출구")</f>
        <v>역사문화공원역 9번출구</v>
      </c>
      <c r="Z79" t="str" cm="1">
        <f t="array" ref="Z79">_xlfn.REGEXEXTRACT(H79,"역 .*출구")</f>
        <v>역 9번출구</v>
      </c>
    </row>
    <row r="80" spans="1:26">
      <c r="A80" s="42" t="s">
        <v>368</v>
      </c>
      <c r="B80" s="49">
        <v>43191.004120370373</v>
      </c>
      <c r="C80" s="43">
        <v>2139</v>
      </c>
      <c r="D80" s="43" t="s">
        <v>562</v>
      </c>
      <c r="E80" s="43">
        <v>9</v>
      </c>
      <c r="F80" s="49">
        <v>43191.0078125</v>
      </c>
      <c r="G80" s="43">
        <v>2139</v>
      </c>
      <c r="H80" s="43" t="s">
        <v>562</v>
      </c>
      <c r="I80" s="43">
        <v>9</v>
      </c>
      <c r="J80" s="43">
        <v>4</v>
      </c>
      <c r="K80" s="44">
        <v>0</v>
      </c>
      <c r="L80">
        <f t="shared" si="13"/>
        <v>0</v>
      </c>
      <c r="M80">
        <f t="shared" si="14"/>
        <v>6.6666666666666666E-2</v>
      </c>
      <c r="N80">
        <f t="shared" si="15"/>
        <v>0</v>
      </c>
      <c r="O80" t="e">
        <f t="shared" si="16"/>
        <v>#NUM!</v>
      </c>
      <c r="P80">
        <f t="shared" si="17"/>
        <v>0</v>
      </c>
      <c r="Q80">
        <f t="shared" si="18"/>
        <v>0</v>
      </c>
      <c r="R80" t="e">
        <f t="shared" si="19"/>
        <v>#VALUE!</v>
      </c>
      <c r="S80" t="e">
        <f t="shared" si="20"/>
        <v>#VALUE!</v>
      </c>
      <c r="T80" t="b">
        <f t="shared" si="21"/>
        <v>0</v>
      </c>
      <c r="U80" t="b">
        <f t="shared" si="21"/>
        <v>0</v>
      </c>
      <c r="V80" t="b">
        <f t="shared" si="22"/>
        <v>0</v>
      </c>
      <c r="W80" t="e">
        <f t="shared" si="23"/>
        <v>#VALUE!</v>
      </c>
      <c r="X80" t="b">
        <f t="shared" si="24"/>
        <v>0</v>
      </c>
      <c r="Y80" t="e" cm="1" vm="1">
        <f t="array" ref="Y80">_xlfn.REGEXEXTRACT(H80,"역.*출구")</f>
        <v>#N/A</v>
      </c>
      <c r="Z80" t="e" cm="1" vm="1">
        <f t="array" ref="Z80">_xlfn.REGEXEXTRACT(H80,"역 .*출구")</f>
        <v>#N/A</v>
      </c>
    </row>
    <row r="81" spans="1:26">
      <c r="A81" s="45" t="s">
        <v>334</v>
      </c>
      <c r="B81" s="50">
        <v>43191.004224537035</v>
      </c>
      <c r="C81" s="46">
        <v>106</v>
      </c>
      <c r="D81" s="46" t="s">
        <v>524</v>
      </c>
      <c r="E81" s="46">
        <v>4</v>
      </c>
      <c r="F81" s="50">
        <v>43191.011238425926</v>
      </c>
      <c r="G81" s="46">
        <v>267</v>
      </c>
      <c r="H81" s="46" t="s">
        <v>563</v>
      </c>
      <c r="I81" s="46">
        <v>10</v>
      </c>
      <c r="J81" s="46">
        <v>9</v>
      </c>
      <c r="K81" s="47">
        <v>1780</v>
      </c>
      <c r="L81">
        <f t="shared" si="13"/>
        <v>1.78</v>
      </c>
      <c r="M81">
        <f t="shared" si="14"/>
        <v>0.15</v>
      </c>
      <c r="N81">
        <f t="shared" si="15"/>
        <v>11.866666666666667</v>
      </c>
      <c r="O81">
        <f t="shared" si="16"/>
        <v>1.0743287432532127</v>
      </c>
      <c r="P81">
        <f t="shared" si="17"/>
        <v>3.4448028487370168</v>
      </c>
      <c r="Q81">
        <f t="shared" si="18"/>
        <v>10</v>
      </c>
      <c r="R81" t="e">
        <f t="shared" si="19"/>
        <v>#VALUE!</v>
      </c>
      <c r="S81" t="e">
        <f t="shared" si="20"/>
        <v>#VALUE!</v>
      </c>
      <c r="T81" t="b">
        <f t="shared" si="21"/>
        <v>0</v>
      </c>
      <c r="U81" t="b">
        <f t="shared" si="21"/>
        <v>0</v>
      </c>
      <c r="V81" t="b">
        <f t="shared" si="22"/>
        <v>0</v>
      </c>
      <c r="W81" t="e">
        <f t="shared" si="23"/>
        <v>#VALUE!</v>
      </c>
      <c r="X81" t="b">
        <f t="shared" si="24"/>
        <v>0</v>
      </c>
      <c r="Y81" t="e" cm="1" vm="1">
        <f t="array" ref="Y81">_xlfn.REGEXEXTRACT(H81,"역.*출구")</f>
        <v>#N/A</v>
      </c>
      <c r="Z81" t="e" cm="1" vm="1">
        <f t="array" ref="Z81">_xlfn.REGEXEXTRACT(H81,"역 .*출구")</f>
        <v>#N/A</v>
      </c>
    </row>
    <row r="82" spans="1:26">
      <c r="A82" s="42" t="s">
        <v>357</v>
      </c>
      <c r="B82" s="49">
        <v>43191.004293981481</v>
      </c>
      <c r="C82" s="43">
        <v>602</v>
      </c>
      <c r="D82" s="43" t="s">
        <v>412</v>
      </c>
      <c r="E82" s="43">
        <v>3</v>
      </c>
      <c r="F82" s="49">
        <v>43191.024560185186</v>
      </c>
      <c r="G82" s="43">
        <v>600</v>
      </c>
      <c r="H82" s="43" t="s">
        <v>515</v>
      </c>
      <c r="I82" s="43">
        <v>3</v>
      </c>
      <c r="J82" s="43">
        <v>28</v>
      </c>
      <c r="K82" s="44">
        <v>2620</v>
      </c>
      <c r="L82">
        <f t="shared" si="13"/>
        <v>2.62</v>
      </c>
      <c r="M82">
        <f t="shared" si="14"/>
        <v>0.46666666666666667</v>
      </c>
      <c r="N82">
        <f t="shared" si="15"/>
        <v>5.6142857142857148</v>
      </c>
      <c r="O82">
        <f t="shared" si="16"/>
        <v>0.7492945103611699</v>
      </c>
      <c r="P82">
        <f t="shared" si="17"/>
        <v>2.3694483987387684</v>
      </c>
      <c r="Q82">
        <f t="shared" si="18"/>
        <v>30</v>
      </c>
      <c r="R82" t="e">
        <f t="shared" si="19"/>
        <v>#VALUE!</v>
      </c>
      <c r="S82" t="e">
        <f t="shared" si="20"/>
        <v>#VALUE!</v>
      </c>
      <c r="T82" t="b">
        <f t="shared" si="21"/>
        <v>0</v>
      </c>
      <c r="U82" t="b">
        <f t="shared" si="21"/>
        <v>0</v>
      </c>
      <c r="V82" t="b">
        <f t="shared" si="22"/>
        <v>0</v>
      </c>
      <c r="W82" t="e">
        <f t="shared" si="23"/>
        <v>#VALUE!</v>
      </c>
      <c r="X82" t="b">
        <f t="shared" si="24"/>
        <v>0</v>
      </c>
      <c r="Y82" t="e" cm="1" vm="1">
        <f t="array" ref="Y82">_xlfn.REGEXEXTRACT(H82,"역.*출구")</f>
        <v>#N/A</v>
      </c>
      <c r="Z82" t="e" cm="1" vm="1">
        <f t="array" ref="Z82">_xlfn.REGEXEXTRACT(H82,"역 .*출구")</f>
        <v>#N/A</v>
      </c>
    </row>
    <row r="83" spans="1:26">
      <c r="A83" s="45" t="s">
        <v>370</v>
      </c>
      <c r="B83" s="50">
        <v>43191.004305555558</v>
      </c>
      <c r="C83" s="46">
        <v>513</v>
      </c>
      <c r="D83" s="46" t="s">
        <v>564</v>
      </c>
      <c r="E83" s="46">
        <v>3</v>
      </c>
      <c r="F83" s="50">
        <v>43191.013194444444</v>
      </c>
      <c r="G83" s="46">
        <v>3505</v>
      </c>
      <c r="H83" s="46" t="s">
        <v>565</v>
      </c>
      <c r="I83" s="46">
        <v>12</v>
      </c>
      <c r="J83" s="46">
        <v>12</v>
      </c>
      <c r="K83" s="47">
        <v>2500</v>
      </c>
      <c r="L83">
        <f t="shared" si="13"/>
        <v>2.5</v>
      </c>
      <c r="M83">
        <f t="shared" si="14"/>
        <v>0.2</v>
      </c>
      <c r="N83">
        <f t="shared" si="15"/>
        <v>12.5</v>
      </c>
      <c r="O83">
        <f t="shared" si="16"/>
        <v>1.0969100130080565</v>
      </c>
      <c r="P83">
        <f t="shared" si="17"/>
        <v>3.5355339059327378</v>
      </c>
      <c r="Q83">
        <f t="shared" si="18"/>
        <v>10</v>
      </c>
      <c r="R83" t="e">
        <f t="shared" si="19"/>
        <v>#VALUE!</v>
      </c>
      <c r="S83" t="e">
        <f t="shared" si="20"/>
        <v>#VALUE!</v>
      </c>
      <c r="T83" t="b">
        <f t="shared" si="21"/>
        <v>0</v>
      </c>
      <c r="U83" t="b">
        <f t="shared" si="21"/>
        <v>0</v>
      </c>
      <c r="V83" t="b">
        <f t="shared" si="22"/>
        <v>0</v>
      </c>
      <c r="W83" t="e">
        <f t="shared" si="23"/>
        <v>#VALUE!</v>
      </c>
      <c r="X83" t="b">
        <f t="shared" si="24"/>
        <v>0</v>
      </c>
      <c r="Y83" t="e" cm="1" vm="1">
        <f t="array" ref="Y83">_xlfn.REGEXEXTRACT(H83,"역.*출구")</f>
        <v>#N/A</v>
      </c>
      <c r="Z83" t="e" cm="1" vm="1">
        <f t="array" ref="Z83">_xlfn.REGEXEXTRACT(H83,"역 .*출구")</f>
        <v>#N/A</v>
      </c>
    </row>
    <row r="84" spans="1:26">
      <c r="A84" s="42" t="s">
        <v>362</v>
      </c>
      <c r="B84" s="49">
        <v>43191.004305555558</v>
      </c>
      <c r="C84" s="43">
        <v>128</v>
      </c>
      <c r="D84" s="43" t="s">
        <v>566</v>
      </c>
      <c r="E84" s="43">
        <v>5</v>
      </c>
      <c r="F84" s="49">
        <v>43191.026597222219</v>
      </c>
      <c r="G84" s="43">
        <v>400</v>
      </c>
      <c r="H84" s="43" t="s">
        <v>567</v>
      </c>
      <c r="I84" s="43">
        <v>11</v>
      </c>
      <c r="J84" s="43">
        <v>30</v>
      </c>
      <c r="K84" s="44">
        <v>6010</v>
      </c>
      <c r="L84">
        <f t="shared" si="13"/>
        <v>6.01</v>
      </c>
      <c r="M84">
        <f t="shared" si="14"/>
        <v>0.5</v>
      </c>
      <c r="N84">
        <f t="shared" si="15"/>
        <v>12.02</v>
      </c>
      <c r="O84">
        <f t="shared" si="16"/>
        <v>1.0799044676667207</v>
      </c>
      <c r="P84">
        <f t="shared" si="17"/>
        <v>3.4669871646719432</v>
      </c>
      <c r="Q84">
        <f t="shared" si="18"/>
        <v>30</v>
      </c>
      <c r="R84" t="e">
        <f t="shared" si="19"/>
        <v>#VALUE!</v>
      </c>
      <c r="S84" t="e">
        <f t="shared" si="20"/>
        <v>#VALUE!</v>
      </c>
      <c r="T84" t="b">
        <f t="shared" si="21"/>
        <v>0</v>
      </c>
      <c r="U84" t="b">
        <f t="shared" si="21"/>
        <v>0</v>
      </c>
      <c r="V84" t="b">
        <f t="shared" si="22"/>
        <v>0</v>
      </c>
      <c r="W84" t="e">
        <f t="shared" si="23"/>
        <v>#VALUE!</v>
      </c>
      <c r="X84" t="b">
        <f t="shared" si="24"/>
        <v>0</v>
      </c>
      <c r="Y84" t="e" cm="1" vm="1">
        <f t="array" ref="Y84">_xlfn.REGEXEXTRACT(H84,"역.*출구")</f>
        <v>#N/A</v>
      </c>
      <c r="Z84" t="e" cm="1" vm="1">
        <f t="array" ref="Z84">_xlfn.REGEXEXTRACT(H84,"역 .*출구")</f>
        <v>#N/A</v>
      </c>
    </row>
    <row r="85" spans="1:26">
      <c r="A85" s="45" t="s">
        <v>568</v>
      </c>
      <c r="B85" s="50">
        <v>43191.004305555558</v>
      </c>
      <c r="C85" s="46">
        <v>811</v>
      </c>
      <c r="D85" s="46" t="s">
        <v>569</v>
      </c>
      <c r="E85" s="46">
        <v>14</v>
      </c>
      <c r="F85" s="50">
        <v>43191.039166666669</v>
      </c>
      <c r="G85" s="46">
        <v>2211</v>
      </c>
      <c r="H85" s="46" t="s">
        <v>570</v>
      </c>
      <c r="I85" s="46">
        <v>4</v>
      </c>
      <c r="J85" s="46">
        <v>49</v>
      </c>
      <c r="K85" s="47">
        <v>5700</v>
      </c>
      <c r="L85">
        <f t="shared" si="13"/>
        <v>5.7</v>
      </c>
      <c r="M85">
        <f t="shared" si="14"/>
        <v>0.81666666666666665</v>
      </c>
      <c r="N85">
        <f t="shared" si="15"/>
        <v>6.9795918367346941</v>
      </c>
      <c r="O85">
        <f t="shared" si="16"/>
        <v>0.84383002602762136</v>
      </c>
      <c r="P85">
        <f t="shared" si="17"/>
        <v>2.641891715558133</v>
      </c>
      <c r="Q85">
        <f t="shared" si="18"/>
        <v>50</v>
      </c>
      <c r="R85" t="e">
        <f t="shared" si="19"/>
        <v>#VALUE!</v>
      </c>
      <c r="S85" t="e">
        <f t="shared" si="20"/>
        <v>#VALUE!</v>
      </c>
      <c r="T85" t="b">
        <f t="shared" si="21"/>
        <v>0</v>
      </c>
      <c r="U85" t="b">
        <f t="shared" si="21"/>
        <v>0</v>
      </c>
      <c r="V85" t="b">
        <f t="shared" si="22"/>
        <v>0</v>
      </c>
      <c r="W85" t="e">
        <f t="shared" si="23"/>
        <v>#VALUE!</v>
      </c>
      <c r="X85" t="b">
        <f t="shared" si="24"/>
        <v>0</v>
      </c>
      <c r="Y85" t="e" cm="1" vm="1">
        <f t="array" ref="Y85">_xlfn.REGEXEXTRACT(H85,"역.*출구")</f>
        <v>#N/A</v>
      </c>
      <c r="Z85" t="e" cm="1" vm="1">
        <f t="array" ref="Z85">_xlfn.REGEXEXTRACT(H85,"역 .*출구")</f>
        <v>#N/A</v>
      </c>
    </row>
    <row r="86" spans="1:26">
      <c r="A86" s="42" t="s">
        <v>326</v>
      </c>
      <c r="B86" s="49">
        <v>43191.004340277781</v>
      </c>
      <c r="C86" s="43">
        <v>1814</v>
      </c>
      <c r="D86" s="43" t="s">
        <v>571</v>
      </c>
      <c r="E86" s="43">
        <v>4</v>
      </c>
      <c r="F86" s="49">
        <v>43191.027789351851</v>
      </c>
      <c r="G86" s="43">
        <v>1961</v>
      </c>
      <c r="H86" s="43" t="s">
        <v>572</v>
      </c>
      <c r="I86" s="43">
        <v>5</v>
      </c>
      <c r="J86" s="43">
        <v>32</v>
      </c>
      <c r="K86" s="44">
        <v>4760</v>
      </c>
      <c r="L86">
        <f t="shared" si="13"/>
        <v>4.76</v>
      </c>
      <c r="M86">
        <f t="shared" si="14"/>
        <v>0.53333333333333333</v>
      </c>
      <c r="N86">
        <f t="shared" si="15"/>
        <v>8.9249999999999989</v>
      </c>
      <c r="O86">
        <f t="shared" si="16"/>
        <v>0.95060822478423079</v>
      </c>
      <c r="P86">
        <f t="shared" si="17"/>
        <v>2.9874738492579311</v>
      </c>
      <c r="Q86">
        <f t="shared" si="18"/>
        <v>30</v>
      </c>
      <c r="R86" t="e">
        <f t="shared" si="19"/>
        <v>#VALUE!</v>
      </c>
      <c r="S86" t="e">
        <f t="shared" si="20"/>
        <v>#VALUE!</v>
      </c>
      <c r="T86" t="b">
        <f t="shared" si="21"/>
        <v>0</v>
      </c>
      <c r="U86" t="b">
        <f t="shared" si="21"/>
        <v>0</v>
      </c>
      <c r="V86" t="b">
        <f t="shared" si="22"/>
        <v>0</v>
      </c>
      <c r="W86" t="e">
        <f t="shared" si="23"/>
        <v>#VALUE!</v>
      </c>
      <c r="X86" t="b">
        <f t="shared" si="24"/>
        <v>0</v>
      </c>
      <c r="Y86" t="e" cm="1" vm="1">
        <f t="array" ref="Y86">_xlfn.REGEXEXTRACT(H86,"역.*출구")</f>
        <v>#N/A</v>
      </c>
      <c r="Z86" t="e" cm="1" vm="1">
        <f t="array" ref="Z86">_xlfn.REGEXEXTRACT(H86,"역 .*출구")</f>
        <v>#N/A</v>
      </c>
    </row>
    <row r="87" spans="1:26">
      <c r="A87" s="45" t="s">
        <v>573</v>
      </c>
      <c r="B87" s="50">
        <v>43191.004351851851</v>
      </c>
      <c r="C87" s="46">
        <v>922</v>
      </c>
      <c r="D87" s="46" t="s">
        <v>574</v>
      </c>
      <c r="E87" s="46">
        <v>3</v>
      </c>
      <c r="F87" s="50">
        <v>43191.010983796295</v>
      </c>
      <c r="G87" s="46">
        <v>919</v>
      </c>
      <c r="H87" s="46" t="s">
        <v>575</v>
      </c>
      <c r="I87" s="46">
        <v>6</v>
      </c>
      <c r="J87" s="46">
        <v>9</v>
      </c>
      <c r="K87" s="47">
        <v>1720</v>
      </c>
      <c r="L87">
        <f t="shared" si="13"/>
        <v>1.72</v>
      </c>
      <c r="M87">
        <f t="shared" si="14"/>
        <v>0.15</v>
      </c>
      <c r="N87">
        <f t="shared" si="15"/>
        <v>11.466666666666667</v>
      </c>
      <c r="O87">
        <f t="shared" si="16"/>
        <v>1.0594371878518676</v>
      </c>
      <c r="P87">
        <f t="shared" si="17"/>
        <v>3.3862466931200785</v>
      </c>
      <c r="Q87">
        <f t="shared" si="18"/>
        <v>10</v>
      </c>
      <c r="R87" t="e">
        <f t="shared" si="19"/>
        <v>#VALUE!</v>
      </c>
      <c r="S87" t="e">
        <f t="shared" si="20"/>
        <v>#VALUE!</v>
      </c>
      <c r="T87" t="b">
        <f t="shared" si="21"/>
        <v>0</v>
      </c>
      <c r="U87" t="b">
        <f t="shared" si="21"/>
        <v>0</v>
      </c>
      <c r="V87" t="b">
        <f t="shared" si="22"/>
        <v>0</v>
      </c>
      <c r="W87" t="e">
        <f t="shared" si="23"/>
        <v>#VALUE!</v>
      </c>
      <c r="X87" t="b">
        <f t="shared" si="24"/>
        <v>0</v>
      </c>
      <c r="Y87" t="e" cm="1" vm="1">
        <f t="array" ref="Y87">_xlfn.REGEXEXTRACT(H87,"역.*출구")</f>
        <v>#N/A</v>
      </c>
      <c r="Z87" t="e" cm="1" vm="1">
        <f t="array" ref="Z87">_xlfn.REGEXEXTRACT(H87,"역 .*출구")</f>
        <v>#N/A</v>
      </c>
    </row>
    <row r="88" spans="1:26">
      <c r="A88" s="42" t="s">
        <v>576</v>
      </c>
      <c r="B88" s="49">
        <v>43191.004363425927</v>
      </c>
      <c r="C88" s="43">
        <v>1637</v>
      </c>
      <c r="D88" s="43" t="s">
        <v>472</v>
      </c>
      <c r="E88" s="43">
        <v>1</v>
      </c>
      <c r="F88" s="49">
        <v>43191.035324074073</v>
      </c>
      <c r="G88" s="43">
        <v>1709</v>
      </c>
      <c r="H88" s="43" t="s">
        <v>426</v>
      </c>
      <c r="I88" s="43">
        <v>15</v>
      </c>
      <c r="J88" s="43">
        <v>44</v>
      </c>
      <c r="K88" s="44">
        <v>3090</v>
      </c>
      <c r="L88">
        <f t="shared" si="13"/>
        <v>3.09</v>
      </c>
      <c r="M88">
        <f t="shared" si="14"/>
        <v>0.73333333333333328</v>
      </c>
      <c r="N88">
        <f t="shared" si="15"/>
        <v>4.2136363636363638</v>
      </c>
      <c r="O88">
        <f t="shared" si="16"/>
        <v>0.62465705332229082</v>
      </c>
      <c r="P88">
        <f t="shared" si="17"/>
        <v>2.0527143892018596</v>
      </c>
      <c r="Q88">
        <f t="shared" si="18"/>
        <v>40</v>
      </c>
      <c r="R88">
        <f t="shared" si="19"/>
        <v>4</v>
      </c>
      <c r="S88">
        <f t="shared" si="20"/>
        <v>7</v>
      </c>
      <c r="T88" t="b">
        <f t="shared" si="21"/>
        <v>1</v>
      </c>
      <c r="U88" t="b">
        <f t="shared" si="21"/>
        <v>1</v>
      </c>
      <c r="V88" t="b">
        <f t="shared" si="22"/>
        <v>1</v>
      </c>
      <c r="W88">
        <f t="shared" si="23"/>
        <v>4</v>
      </c>
      <c r="X88" t="b">
        <f t="shared" si="24"/>
        <v>1</v>
      </c>
      <c r="Y88" t="str" cm="1">
        <f t="array" ref="Y88">_xlfn.REGEXEXTRACT(H88,"역.*출구")</f>
        <v>역4번출구</v>
      </c>
      <c r="Z88" t="e" cm="1" vm="1">
        <f t="array" ref="Z88">_xlfn.REGEXEXTRACT(H88,"역 .*출구")</f>
        <v>#N/A</v>
      </c>
    </row>
    <row r="89" spans="1:26">
      <c r="A89" s="45" t="s">
        <v>577</v>
      </c>
      <c r="B89" s="50">
        <v>43191.004502314812</v>
      </c>
      <c r="C89" s="46">
        <v>3513</v>
      </c>
      <c r="D89" s="46" t="s">
        <v>402</v>
      </c>
      <c r="E89" s="46">
        <v>1</v>
      </c>
      <c r="F89" s="50">
        <v>43191.011122685188</v>
      </c>
      <c r="G89" s="46">
        <v>615</v>
      </c>
      <c r="H89" s="46" t="s">
        <v>578</v>
      </c>
      <c r="I89" s="46">
        <v>3</v>
      </c>
      <c r="J89" s="46">
        <v>9</v>
      </c>
      <c r="K89" s="47">
        <v>1920</v>
      </c>
      <c r="L89">
        <f t="shared" si="13"/>
        <v>1.92</v>
      </c>
      <c r="M89">
        <f t="shared" si="14"/>
        <v>0.15</v>
      </c>
      <c r="N89">
        <f t="shared" si="15"/>
        <v>12.8</v>
      </c>
      <c r="O89">
        <f t="shared" si="16"/>
        <v>1.1072099696478683</v>
      </c>
      <c r="P89">
        <f t="shared" si="17"/>
        <v>3.5777087639996634</v>
      </c>
      <c r="Q89">
        <f t="shared" si="18"/>
        <v>10</v>
      </c>
      <c r="R89" t="e">
        <f t="shared" si="19"/>
        <v>#VALUE!</v>
      </c>
      <c r="S89" t="e">
        <f t="shared" si="20"/>
        <v>#VALUE!</v>
      </c>
      <c r="T89" t="b">
        <f t="shared" si="21"/>
        <v>0</v>
      </c>
      <c r="U89" t="b">
        <f t="shared" si="21"/>
        <v>0</v>
      </c>
      <c r="V89" t="b">
        <f t="shared" si="22"/>
        <v>0</v>
      </c>
      <c r="W89" t="e">
        <f t="shared" si="23"/>
        <v>#VALUE!</v>
      </c>
      <c r="X89" t="b">
        <f t="shared" si="24"/>
        <v>0</v>
      </c>
      <c r="Y89" t="e" cm="1" vm="1">
        <f t="array" ref="Y89">_xlfn.REGEXEXTRACT(H89,"역.*출구")</f>
        <v>#N/A</v>
      </c>
      <c r="Z89" t="e" cm="1" vm="1">
        <f t="array" ref="Z89">_xlfn.REGEXEXTRACT(H89,"역 .*출구")</f>
        <v>#N/A</v>
      </c>
    </row>
    <row r="90" spans="1:26">
      <c r="A90" s="42" t="s">
        <v>297</v>
      </c>
      <c r="B90" s="49">
        <v>43191.004571759258</v>
      </c>
      <c r="C90" s="43">
        <v>825</v>
      </c>
      <c r="D90" s="43" t="s">
        <v>502</v>
      </c>
      <c r="E90" s="43">
        <v>7</v>
      </c>
      <c r="F90" s="49">
        <v>43191.031990740739</v>
      </c>
      <c r="G90" s="43">
        <v>583</v>
      </c>
      <c r="H90" s="43" t="s">
        <v>579</v>
      </c>
      <c r="I90" s="43">
        <v>3</v>
      </c>
      <c r="J90" s="43">
        <v>39</v>
      </c>
      <c r="K90" s="44">
        <v>8920</v>
      </c>
      <c r="L90">
        <f t="shared" si="13"/>
        <v>8.92</v>
      </c>
      <c r="M90">
        <f t="shared" si="14"/>
        <v>0.65</v>
      </c>
      <c r="N90">
        <f t="shared" si="15"/>
        <v>13.723076923076922</v>
      </c>
      <c r="O90">
        <f t="shared" si="16"/>
        <v>1.1374514977332675</v>
      </c>
      <c r="P90">
        <f t="shared" si="17"/>
        <v>3.704467157780849</v>
      </c>
      <c r="Q90">
        <f t="shared" si="18"/>
        <v>40</v>
      </c>
      <c r="R90" t="e">
        <f t="shared" si="19"/>
        <v>#VALUE!</v>
      </c>
      <c r="S90" t="e">
        <f t="shared" si="20"/>
        <v>#VALUE!</v>
      </c>
      <c r="T90" t="b">
        <f t="shared" si="21"/>
        <v>0</v>
      </c>
      <c r="U90" t="b">
        <f t="shared" si="21"/>
        <v>0</v>
      </c>
      <c r="V90" t="b">
        <f t="shared" si="22"/>
        <v>0</v>
      </c>
      <c r="W90" t="e">
        <f t="shared" si="23"/>
        <v>#VALUE!</v>
      </c>
      <c r="X90" t="b">
        <f t="shared" si="24"/>
        <v>0</v>
      </c>
      <c r="Y90" t="e" cm="1" vm="1">
        <f t="array" ref="Y90">_xlfn.REGEXEXTRACT(H90,"역.*출구")</f>
        <v>#N/A</v>
      </c>
      <c r="Z90" t="e" cm="1" vm="1">
        <f t="array" ref="Z90">_xlfn.REGEXEXTRACT(H90,"역 .*출구")</f>
        <v>#N/A</v>
      </c>
    </row>
    <row r="91" spans="1:26">
      <c r="A91" s="45" t="s">
        <v>580</v>
      </c>
      <c r="B91" s="50">
        <v>43191.004629629628</v>
      </c>
      <c r="C91" s="46">
        <v>2219</v>
      </c>
      <c r="D91" s="46" t="s">
        <v>545</v>
      </c>
      <c r="E91" s="46">
        <v>3</v>
      </c>
      <c r="F91" s="50">
        <v>43191.115752314814</v>
      </c>
      <c r="G91" s="46">
        <v>2231</v>
      </c>
      <c r="H91" s="46" t="s">
        <v>546</v>
      </c>
      <c r="I91" s="46">
        <v>12</v>
      </c>
      <c r="J91" s="46">
        <v>159</v>
      </c>
      <c r="K91" s="47">
        <v>8290</v>
      </c>
      <c r="L91">
        <f t="shared" si="13"/>
        <v>8.2899999999999991</v>
      </c>
      <c r="M91">
        <f t="shared" si="14"/>
        <v>2.65</v>
      </c>
      <c r="N91">
        <f t="shared" si="15"/>
        <v>3.1283018867924528</v>
      </c>
      <c r="O91">
        <f t="shared" si="16"/>
        <v>0.49530865661346568</v>
      </c>
      <c r="P91">
        <f t="shared" si="17"/>
        <v>1.7687006210188463</v>
      </c>
      <c r="Q91">
        <f t="shared" si="18"/>
        <v>160</v>
      </c>
      <c r="R91" t="e">
        <f t="shared" si="19"/>
        <v>#VALUE!</v>
      </c>
      <c r="S91" t="e">
        <f t="shared" si="20"/>
        <v>#VALUE!</v>
      </c>
      <c r="T91" t="b">
        <f t="shared" si="21"/>
        <v>0</v>
      </c>
      <c r="U91" t="b">
        <f t="shared" si="21"/>
        <v>0</v>
      </c>
      <c r="V91" t="b">
        <f t="shared" si="22"/>
        <v>0</v>
      </c>
      <c r="W91" t="e">
        <f t="shared" si="23"/>
        <v>#VALUE!</v>
      </c>
      <c r="X91" t="b">
        <f t="shared" si="24"/>
        <v>0</v>
      </c>
      <c r="Y91" t="e" cm="1" vm="1">
        <f t="array" ref="Y91">_xlfn.REGEXEXTRACT(H91,"역.*출구")</f>
        <v>#N/A</v>
      </c>
      <c r="Z91" t="e" cm="1" vm="1">
        <f t="array" ref="Z91">_xlfn.REGEXEXTRACT(H91,"역 .*출구")</f>
        <v>#N/A</v>
      </c>
    </row>
    <row r="92" spans="1:26">
      <c r="A92" s="42" t="s">
        <v>581</v>
      </c>
      <c r="B92" s="49">
        <v>43191.004641203705</v>
      </c>
      <c r="C92" s="43">
        <v>1215</v>
      </c>
      <c r="D92" s="43" t="s">
        <v>582</v>
      </c>
      <c r="E92" s="43">
        <v>2</v>
      </c>
      <c r="F92" s="49">
        <v>43191.012673611112</v>
      </c>
      <c r="G92" s="43">
        <v>1018</v>
      </c>
      <c r="H92" s="43" t="s">
        <v>583</v>
      </c>
      <c r="I92" s="43">
        <v>3</v>
      </c>
      <c r="J92" s="43">
        <v>10</v>
      </c>
      <c r="K92" s="44">
        <v>1430</v>
      </c>
      <c r="L92">
        <f t="shared" si="13"/>
        <v>1.43</v>
      </c>
      <c r="M92">
        <f t="shared" si="14"/>
        <v>0.16666666666666666</v>
      </c>
      <c r="N92">
        <f t="shared" si="15"/>
        <v>8.58</v>
      </c>
      <c r="O92">
        <f t="shared" si="16"/>
        <v>0.93348728784870549</v>
      </c>
      <c r="P92">
        <f t="shared" si="17"/>
        <v>2.9291637031753619</v>
      </c>
      <c r="Q92">
        <f t="shared" si="18"/>
        <v>10</v>
      </c>
      <c r="R92" t="e">
        <f t="shared" si="19"/>
        <v>#VALUE!</v>
      </c>
      <c r="S92" t="e">
        <f t="shared" si="20"/>
        <v>#VALUE!</v>
      </c>
      <c r="T92" t="b">
        <f t="shared" si="21"/>
        <v>0</v>
      </c>
      <c r="U92" t="b">
        <f t="shared" si="21"/>
        <v>0</v>
      </c>
      <c r="V92" t="b">
        <f t="shared" si="22"/>
        <v>0</v>
      </c>
      <c r="W92" t="e">
        <f t="shared" si="23"/>
        <v>#VALUE!</v>
      </c>
      <c r="X92" t="b">
        <f t="shared" si="24"/>
        <v>0</v>
      </c>
      <c r="Y92" t="e" cm="1" vm="1">
        <f t="array" ref="Y92">_xlfn.REGEXEXTRACT(H92,"역.*출구")</f>
        <v>#N/A</v>
      </c>
      <c r="Z92" t="e" cm="1" vm="1">
        <f t="array" ref="Z92">_xlfn.REGEXEXTRACT(H92,"역 .*출구")</f>
        <v>#N/A</v>
      </c>
    </row>
    <row r="93" spans="1:26">
      <c r="A93" s="45" t="s">
        <v>584</v>
      </c>
      <c r="B93" s="50">
        <v>43191.00472222222</v>
      </c>
      <c r="C93" s="46">
        <v>2340</v>
      </c>
      <c r="D93" s="46" t="s">
        <v>585</v>
      </c>
      <c r="E93" s="46">
        <v>11</v>
      </c>
      <c r="F93" s="50">
        <v>43191.031261574077</v>
      </c>
      <c r="G93" s="46">
        <v>2032</v>
      </c>
      <c r="H93" s="46" t="s">
        <v>396</v>
      </c>
      <c r="I93" s="46">
        <v>8</v>
      </c>
      <c r="J93" s="46">
        <v>37</v>
      </c>
      <c r="K93" s="47">
        <v>8040</v>
      </c>
      <c r="L93">
        <f t="shared" si="13"/>
        <v>8.0399999999999991</v>
      </c>
      <c r="M93">
        <f t="shared" si="14"/>
        <v>0.6166666666666667</v>
      </c>
      <c r="N93">
        <f t="shared" si="15"/>
        <v>13.037837837837836</v>
      </c>
      <c r="O93">
        <f t="shared" si="16"/>
        <v>1.1152055750650998</v>
      </c>
      <c r="P93">
        <f t="shared" si="17"/>
        <v>3.6107946269260229</v>
      </c>
      <c r="Q93">
        <f t="shared" si="18"/>
        <v>40</v>
      </c>
      <c r="R93">
        <f t="shared" si="19"/>
        <v>4</v>
      </c>
      <c r="S93">
        <f t="shared" si="20"/>
        <v>9</v>
      </c>
      <c r="T93" t="b">
        <f t="shared" si="21"/>
        <v>1</v>
      </c>
      <c r="U93" t="b">
        <f t="shared" si="21"/>
        <v>1</v>
      </c>
      <c r="V93" t="b">
        <f t="shared" si="22"/>
        <v>1</v>
      </c>
      <c r="W93">
        <f t="shared" si="23"/>
        <v>4</v>
      </c>
      <c r="X93" t="b">
        <f t="shared" si="24"/>
        <v>1</v>
      </c>
      <c r="Y93" t="str" cm="1">
        <f t="array" ref="Y93">_xlfn.REGEXEXTRACT(H93,"역.*출구")</f>
        <v>역 11번출구</v>
      </c>
      <c r="Z93" t="str" cm="1">
        <f t="array" ref="Z93">_xlfn.REGEXEXTRACT(H93,"역 .*출구")</f>
        <v>역 11번출구</v>
      </c>
    </row>
    <row r="94" spans="1:26">
      <c r="A94" s="42" t="s">
        <v>586</v>
      </c>
      <c r="B94" s="49">
        <v>43191.004733796297</v>
      </c>
      <c r="C94" s="43">
        <v>196</v>
      </c>
      <c r="D94" s="43" t="s">
        <v>587</v>
      </c>
      <c r="E94" s="43">
        <v>9</v>
      </c>
      <c r="F94" s="49">
        <v>43191.016469907408</v>
      </c>
      <c r="G94" s="43">
        <v>176</v>
      </c>
      <c r="H94" s="43" t="s">
        <v>588</v>
      </c>
      <c r="I94" s="43">
        <v>2</v>
      </c>
      <c r="J94" s="43">
        <v>15</v>
      </c>
      <c r="K94" s="44">
        <v>2710</v>
      </c>
      <c r="L94">
        <f t="shared" si="13"/>
        <v>2.71</v>
      </c>
      <c r="M94">
        <f t="shared" si="14"/>
        <v>0.25</v>
      </c>
      <c r="N94">
        <f t="shared" si="15"/>
        <v>10.84</v>
      </c>
      <c r="O94">
        <f t="shared" si="16"/>
        <v>1.0350292822023681</v>
      </c>
      <c r="P94">
        <f t="shared" si="17"/>
        <v>3.2924155266308657</v>
      </c>
      <c r="Q94">
        <f t="shared" si="18"/>
        <v>20</v>
      </c>
      <c r="R94" t="e">
        <f t="shared" si="19"/>
        <v>#VALUE!</v>
      </c>
      <c r="S94" t="e">
        <f t="shared" si="20"/>
        <v>#VALUE!</v>
      </c>
      <c r="T94" t="b">
        <f t="shared" si="21"/>
        <v>0</v>
      </c>
      <c r="U94" t="b">
        <f t="shared" si="21"/>
        <v>0</v>
      </c>
      <c r="V94" t="b">
        <f t="shared" si="22"/>
        <v>0</v>
      </c>
      <c r="W94" t="e">
        <f t="shared" si="23"/>
        <v>#VALUE!</v>
      </c>
      <c r="X94" t="b">
        <f t="shared" si="24"/>
        <v>0</v>
      </c>
      <c r="Y94" t="e" cm="1" vm="1">
        <f t="array" ref="Y94">_xlfn.REGEXEXTRACT(H94,"역.*출구")</f>
        <v>#N/A</v>
      </c>
      <c r="Z94" t="e" cm="1" vm="1">
        <f t="array" ref="Z94">_xlfn.REGEXEXTRACT(H94,"역 .*출구")</f>
        <v>#N/A</v>
      </c>
    </row>
    <row r="95" spans="1:26">
      <c r="A95" s="45" t="s">
        <v>589</v>
      </c>
      <c r="B95" s="50">
        <v>43191.004745370374</v>
      </c>
      <c r="C95" s="46">
        <v>2302</v>
      </c>
      <c r="D95" s="46" t="s">
        <v>590</v>
      </c>
      <c r="E95" s="46">
        <v>5</v>
      </c>
      <c r="F95" s="50">
        <v>43191.042048611111</v>
      </c>
      <c r="G95" s="46">
        <v>2302</v>
      </c>
      <c r="H95" s="46" t="s">
        <v>590</v>
      </c>
      <c r="I95" s="46">
        <v>7</v>
      </c>
      <c r="J95" s="46">
        <v>50</v>
      </c>
      <c r="K95" s="47">
        <v>5370</v>
      </c>
      <c r="L95">
        <f t="shared" si="13"/>
        <v>5.37</v>
      </c>
      <c r="M95">
        <f t="shared" si="14"/>
        <v>0.83333333333333337</v>
      </c>
      <c r="N95">
        <f t="shared" si="15"/>
        <v>6.444</v>
      </c>
      <c r="O95">
        <f t="shared" si="16"/>
        <v>0.80915553174718047</v>
      </c>
      <c r="P95">
        <f t="shared" si="17"/>
        <v>2.5385034961567414</v>
      </c>
      <c r="Q95">
        <f t="shared" si="18"/>
        <v>50</v>
      </c>
      <c r="R95">
        <f t="shared" si="19"/>
        <v>16</v>
      </c>
      <c r="S95">
        <f t="shared" si="20"/>
        <v>20</v>
      </c>
      <c r="T95" t="b">
        <f t="shared" si="21"/>
        <v>1</v>
      </c>
      <c r="U95" t="b">
        <f t="shared" si="21"/>
        <v>1</v>
      </c>
      <c r="V95" t="b">
        <f t="shared" si="22"/>
        <v>1</v>
      </c>
      <c r="W95">
        <f t="shared" si="23"/>
        <v>16</v>
      </c>
      <c r="X95" t="b">
        <f t="shared" si="24"/>
        <v>1</v>
      </c>
      <c r="Y95" t="str" cm="1">
        <f t="array" ref="Y95">_xlfn.REGEXEXTRACT(H95,"역.*출구")</f>
        <v>역 3번출구</v>
      </c>
      <c r="Z95" t="str" cm="1">
        <f t="array" ref="Z95">_xlfn.REGEXEXTRACT(H95,"역 .*출구")</f>
        <v>역 3번출구</v>
      </c>
    </row>
    <row r="96" spans="1:26">
      <c r="A96" s="42" t="s">
        <v>591</v>
      </c>
      <c r="B96" s="49">
        <v>43191.004837962966</v>
      </c>
      <c r="C96" s="43">
        <v>322</v>
      </c>
      <c r="D96" s="43" t="s">
        <v>592</v>
      </c>
      <c r="E96" s="43">
        <v>11</v>
      </c>
      <c r="F96" s="49">
        <v>43191.010844907411</v>
      </c>
      <c r="G96" s="43">
        <v>390</v>
      </c>
      <c r="H96" s="43" t="s">
        <v>593</v>
      </c>
      <c r="I96" s="43">
        <v>7</v>
      </c>
      <c r="J96" s="43">
        <v>8</v>
      </c>
      <c r="K96" s="44">
        <v>1550</v>
      </c>
      <c r="L96">
        <f t="shared" si="13"/>
        <v>1.55</v>
      </c>
      <c r="M96">
        <f t="shared" si="14"/>
        <v>0.13333333333333333</v>
      </c>
      <c r="N96">
        <f t="shared" si="15"/>
        <v>11.625</v>
      </c>
      <c r="O96">
        <f t="shared" si="16"/>
        <v>1.0653929615619915</v>
      </c>
      <c r="P96">
        <f t="shared" si="17"/>
        <v>3.4095454242464638</v>
      </c>
      <c r="Q96">
        <f t="shared" si="18"/>
        <v>10</v>
      </c>
      <c r="R96">
        <f t="shared" si="19"/>
        <v>5</v>
      </c>
      <c r="S96">
        <f t="shared" si="20"/>
        <v>9</v>
      </c>
      <c r="T96" t="b">
        <f t="shared" si="21"/>
        <v>1</v>
      </c>
      <c r="U96" t="b">
        <f t="shared" si="21"/>
        <v>1</v>
      </c>
      <c r="V96" t="b">
        <f t="shared" si="22"/>
        <v>1</v>
      </c>
      <c r="W96">
        <f t="shared" si="23"/>
        <v>5</v>
      </c>
      <c r="X96" t="b">
        <f t="shared" si="24"/>
        <v>1</v>
      </c>
      <c r="Y96" t="str" cm="1">
        <f t="array" ref="Y96">_xlfn.REGEXEXTRACT(H96,"역.*출구")</f>
        <v>역 1번출구</v>
      </c>
      <c r="Z96" t="str" cm="1">
        <f t="array" ref="Z96">_xlfn.REGEXEXTRACT(H96,"역 .*출구")</f>
        <v>역 1번출구</v>
      </c>
    </row>
    <row r="97" spans="1:26">
      <c r="A97" s="45" t="s">
        <v>317</v>
      </c>
      <c r="B97" s="50">
        <v>43191.004872685182</v>
      </c>
      <c r="C97" s="46">
        <v>1201</v>
      </c>
      <c r="D97" s="46" t="s">
        <v>594</v>
      </c>
      <c r="E97" s="46">
        <v>3</v>
      </c>
      <c r="F97" s="50">
        <v>43191.010474537034</v>
      </c>
      <c r="G97" s="46">
        <v>1265</v>
      </c>
      <c r="H97" s="46" t="s">
        <v>595</v>
      </c>
      <c r="I97" s="46">
        <v>10</v>
      </c>
      <c r="J97" s="46">
        <v>7</v>
      </c>
      <c r="K97" s="47">
        <v>1160</v>
      </c>
      <c r="L97">
        <f t="shared" si="13"/>
        <v>1.1599999999999999</v>
      </c>
      <c r="M97">
        <f t="shared" si="14"/>
        <v>0.11666666666666667</v>
      </c>
      <c r="N97">
        <f t="shared" si="15"/>
        <v>9.9428571428571413</v>
      </c>
      <c r="O97">
        <f t="shared" si="16"/>
        <v>0.99751119959630519</v>
      </c>
      <c r="P97">
        <f t="shared" si="17"/>
        <v>3.1532296368734616</v>
      </c>
      <c r="Q97">
        <f t="shared" si="18"/>
        <v>10</v>
      </c>
      <c r="R97" t="e">
        <f t="shared" si="19"/>
        <v>#VALUE!</v>
      </c>
      <c r="S97" t="e">
        <f t="shared" si="20"/>
        <v>#VALUE!</v>
      </c>
      <c r="T97" t="b">
        <f t="shared" si="21"/>
        <v>0</v>
      </c>
      <c r="U97" t="b">
        <f t="shared" si="21"/>
        <v>0</v>
      </c>
      <c r="V97" t="b">
        <f t="shared" si="22"/>
        <v>0</v>
      </c>
      <c r="W97" t="e">
        <f t="shared" si="23"/>
        <v>#VALUE!</v>
      </c>
      <c r="X97" t="b">
        <f t="shared" si="24"/>
        <v>0</v>
      </c>
      <c r="Y97" t="e" cm="1" vm="1">
        <f t="array" ref="Y97">_xlfn.REGEXEXTRACT(H97,"역.*출구")</f>
        <v>#N/A</v>
      </c>
      <c r="Z97" t="e" cm="1" vm="1">
        <f t="array" ref="Z97">_xlfn.REGEXEXTRACT(H97,"역 .*출구")</f>
        <v>#N/A</v>
      </c>
    </row>
    <row r="98" spans="1:26">
      <c r="A98" s="42" t="s">
        <v>310</v>
      </c>
      <c r="B98" s="49">
        <v>43191.004895833335</v>
      </c>
      <c r="C98" s="43">
        <v>615</v>
      </c>
      <c r="D98" s="43" t="s">
        <v>578</v>
      </c>
      <c r="E98" s="43">
        <v>1</v>
      </c>
      <c r="F98" s="49">
        <v>43191.014594907407</v>
      </c>
      <c r="G98" s="43">
        <v>1322</v>
      </c>
      <c r="H98" s="43" t="s">
        <v>596</v>
      </c>
      <c r="I98" s="43">
        <v>3</v>
      </c>
      <c r="J98" s="43">
        <v>13</v>
      </c>
      <c r="K98" s="44">
        <v>3240</v>
      </c>
      <c r="L98">
        <f t="shared" si="13"/>
        <v>3.24</v>
      </c>
      <c r="M98">
        <f t="shared" si="14"/>
        <v>0.21666666666666667</v>
      </c>
      <c r="N98">
        <f t="shared" si="15"/>
        <v>14.953846153846154</v>
      </c>
      <c r="O98">
        <f t="shared" si="16"/>
        <v>1.1747529082834189</v>
      </c>
      <c r="P98">
        <f t="shared" si="17"/>
        <v>3.8670203198129376</v>
      </c>
      <c r="Q98">
        <f t="shared" si="18"/>
        <v>10</v>
      </c>
      <c r="R98" t="e">
        <f t="shared" si="19"/>
        <v>#VALUE!</v>
      </c>
      <c r="S98" t="e">
        <f t="shared" si="20"/>
        <v>#VALUE!</v>
      </c>
      <c r="T98" t="b">
        <f t="shared" si="21"/>
        <v>0</v>
      </c>
      <c r="U98" t="b">
        <f t="shared" si="21"/>
        <v>0</v>
      </c>
      <c r="V98" t="b">
        <f t="shared" si="22"/>
        <v>0</v>
      </c>
      <c r="W98" t="e">
        <f t="shared" si="23"/>
        <v>#VALUE!</v>
      </c>
      <c r="X98" t="b">
        <f t="shared" si="24"/>
        <v>0</v>
      </c>
      <c r="Y98" t="e" cm="1" vm="1">
        <f t="array" ref="Y98">_xlfn.REGEXEXTRACT(H98,"역.*출구")</f>
        <v>#N/A</v>
      </c>
      <c r="Z98" t="e" cm="1" vm="1">
        <f t="array" ref="Z98">_xlfn.REGEXEXTRACT(H98,"역 .*출구")</f>
        <v>#N/A</v>
      </c>
    </row>
    <row r="99" spans="1:26">
      <c r="A99" s="45" t="s">
        <v>358</v>
      </c>
      <c r="B99" s="50">
        <v>43191.004988425928</v>
      </c>
      <c r="C99" s="46">
        <v>205</v>
      </c>
      <c r="D99" s="46" t="s">
        <v>597</v>
      </c>
      <c r="E99" s="46">
        <v>4</v>
      </c>
      <c r="F99" s="50">
        <v>43191.028391203705</v>
      </c>
      <c r="G99" s="46">
        <v>257</v>
      </c>
      <c r="H99" s="46" t="s">
        <v>598</v>
      </c>
      <c r="I99" s="46">
        <v>1</v>
      </c>
      <c r="J99" s="46">
        <v>33</v>
      </c>
      <c r="K99" s="47">
        <v>3630</v>
      </c>
      <c r="L99">
        <f t="shared" si="13"/>
        <v>3.63</v>
      </c>
      <c r="M99">
        <f t="shared" si="14"/>
        <v>0.55000000000000004</v>
      </c>
      <c r="N99">
        <f t="shared" si="15"/>
        <v>6.6</v>
      </c>
      <c r="O99">
        <f t="shared" si="16"/>
        <v>0.81954393554186866</v>
      </c>
      <c r="P99">
        <f t="shared" si="17"/>
        <v>2.5690465157330258</v>
      </c>
      <c r="Q99">
        <f t="shared" si="18"/>
        <v>30</v>
      </c>
      <c r="R99" t="e">
        <f t="shared" si="19"/>
        <v>#VALUE!</v>
      </c>
      <c r="S99" t="e">
        <f t="shared" si="20"/>
        <v>#VALUE!</v>
      </c>
      <c r="T99" t="b">
        <f t="shared" si="21"/>
        <v>0</v>
      </c>
      <c r="U99" t="b">
        <f t="shared" si="21"/>
        <v>0</v>
      </c>
      <c r="V99" t="b">
        <f t="shared" si="22"/>
        <v>0</v>
      </c>
      <c r="W99" t="e">
        <f t="shared" si="23"/>
        <v>#VALUE!</v>
      </c>
      <c r="X99" t="b">
        <f t="shared" si="24"/>
        <v>0</v>
      </c>
      <c r="Y99" t="e" cm="1" vm="1">
        <f t="array" ref="Y99">_xlfn.REGEXEXTRACT(H99,"역.*출구")</f>
        <v>#N/A</v>
      </c>
      <c r="Z99" t="e" cm="1" vm="1">
        <f t="array" ref="Z99">_xlfn.REGEXEXTRACT(H99,"역 .*출구")</f>
        <v>#N/A</v>
      </c>
    </row>
    <row r="100" spans="1:26">
      <c r="A100" s="42" t="s">
        <v>599</v>
      </c>
      <c r="B100" s="49">
        <v>43191.00508101852</v>
      </c>
      <c r="C100" s="43">
        <v>103</v>
      </c>
      <c r="D100" s="43" t="s">
        <v>600</v>
      </c>
      <c r="E100" s="43">
        <v>2</v>
      </c>
      <c r="F100" s="49">
        <v>43191.007118055553</v>
      </c>
      <c r="G100" s="43">
        <v>151</v>
      </c>
      <c r="H100" s="43" t="s">
        <v>601</v>
      </c>
      <c r="I100" s="43">
        <v>4</v>
      </c>
      <c r="J100" s="43">
        <v>2</v>
      </c>
      <c r="K100" s="44">
        <v>590</v>
      </c>
      <c r="L100">
        <f t="shared" si="13"/>
        <v>0.59</v>
      </c>
      <c r="M100">
        <f t="shared" si="14"/>
        <v>3.3333333333333333E-2</v>
      </c>
      <c r="N100">
        <f t="shared" si="15"/>
        <v>17.7</v>
      </c>
      <c r="O100">
        <f t="shared" si="16"/>
        <v>1.2479732663618066</v>
      </c>
      <c r="P100">
        <f t="shared" si="17"/>
        <v>4.2071367935925261</v>
      </c>
      <c r="Q100">
        <f t="shared" si="18"/>
        <v>0</v>
      </c>
      <c r="R100" t="e">
        <f t="shared" si="19"/>
        <v>#VALUE!</v>
      </c>
      <c r="S100" t="e">
        <f t="shared" si="20"/>
        <v>#VALUE!</v>
      </c>
      <c r="T100" t="b">
        <f t="shared" si="21"/>
        <v>0</v>
      </c>
      <c r="U100" t="b">
        <f t="shared" si="21"/>
        <v>0</v>
      </c>
      <c r="V100" t="b">
        <f t="shared" si="22"/>
        <v>0</v>
      </c>
      <c r="W100" t="e">
        <f t="shared" si="23"/>
        <v>#VALUE!</v>
      </c>
      <c r="X100" t="b">
        <f t="shared" si="24"/>
        <v>0</v>
      </c>
      <c r="Y100" t="e" cm="1" vm="1">
        <f t="array" ref="Y100">_xlfn.REGEXEXTRACT(H100,"역.*출구")</f>
        <v>#N/A</v>
      </c>
      <c r="Z100" t="e" cm="1" vm="1">
        <f t="array" ref="Z100">_xlfn.REGEXEXTRACT(H100,"역 .*출구")</f>
        <v>#N/A</v>
      </c>
    </row>
    <row r="101" spans="1:26">
      <c r="A101" s="48" t="s">
        <v>321</v>
      </c>
      <c r="B101" s="51">
        <v>43191.005104166667</v>
      </c>
      <c r="C101" s="37">
        <v>129</v>
      </c>
      <c r="D101" s="37" t="s">
        <v>463</v>
      </c>
      <c r="E101" s="37">
        <v>13</v>
      </c>
      <c r="F101" s="51">
        <v>43191.014074074075</v>
      </c>
      <c r="G101" s="37">
        <v>145</v>
      </c>
      <c r="H101" s="37" t="s">
        <v>602</v>
      </c>
      <c r="I101" s="37">
        <v>2</v>
      </c>
      <c r="J101" s="37">
        <v>12</v>
      </c>
      <c r="K101" s="38">
        <v>1690</v>
      </c>
      <c r="L101">
        <f t="shared" si="13"/>
        <v>1.69</v>
      </c>
      <c r="M101">
        <f t="shared" si="14"/>
        <v>0.2</v>
      </c>
      <c r="N101">
        <f t="shared" si="15"/>
        <v>8.4499999999999993</v>
      </c>
      <c r="O101">
        <f t="shared" si="16"/>
        <v>0.9268567089496923</v>
      </c>
      <c r="P101">
        <f t="shared" si="17"/>
        <v>2.9068883707497264</v>
      </c>
      <c r="Q101">
        <f t="shared" si="18"/>
        <v>10</v>
      </c>
      <c r="R101">
        <f t="shared" si="19"/>
        <v>4</v>
      </c>
      <c r="S101">
        <f t="shared" si="20"/>
        <v>8</v>
      </c>
      <c r="T101" t="b">
        <f t="shared" si="21"/>
        <v>1</v>
      </c>
      <c r="U101" t="b">
        <f t="shared" si="21"/>
        <v>1</v>
      </c>
      <c r="V101" t="b">
        <f t="shared" si="22"/>
        <v>1</v>
      </c>
      <c r="W101">
        <f t="shared" si="23"/>
        <v>4</v>
      </c>
      <c r="X101" t="b">
        <f t="shared" si="24"/>
        <v>1</v>
      </c>
      <c r="Y101" t="str" cm="1">
        <f t="array" ref="Y101">_xlfn.REGEXEXTRACT(H101,"역.*출구")</f>
        <v>역 5번출구</v>
      </c>
      <c r="Z101" t="str" cm="1">
        <f t="array" ref="Z101">_xlfn.REGEXEXTRACT(H101,"역 .*출구")</f>
        <v>역 5번출구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9539-4E2A-44AB-87E8-C4A829D14741}">
  <dimension ref="A1:T16"/>
  <sheetViews>
    <sheetView topLeftCell="G1" workbookViewId="0">
      <selection activeCell="Q22" sqref="Q22"/>
    </sheetView>
  </sheetViews>
  <sheetFormatPr defaultRowHeight="14.4"/>
  <cols>
    <col min="1" max="1" width="15.33203125" customWidth="1"/>
    <col min="2" max="2" width="19.44140625" bestFit="1" customWidth="1"/>
    <col min="3" max="3" width="14.33203125" customWidth="1"/>
    <col min="4" max="4" width="20.109375" bestFit="1" customWidth="1"/>
    <col min="5" max="5" width="14.33203125" customWidth="1"/>
    <col min="6" max="6" width="20.109375" bestFit="1" customWidth="1"/>
    <col min="10" max="10" width="10.44140625" customWidth="1"/>
    <col min="11" max="11" width="17.6640625" customWidth="1"/>
    <col min="12" max="12" width="10.44140625" customWidth="1"/>
    <col min="13" max="13" width="17.6640625" customWidth="1"/>
    <col min="14" max="14" width="10.44140625" customWidth="1"/>
    <col min="15" max="15" width="24" bestFit="1" customWidth="1"/>
    <col min="16" max="16" width="13.33203125" customWidth="1"/>
    <col min="17" max="17" width="10.33203125" customWidth="1"/>
    <col min="18" max="18" width="13.33203125" customWidth="1"/>
    <col min="19" max="19" width="7.109375" customWidth="1"/>
    <col min="20" max="20" width="24.44140625" bestFit="1" customWidth="1"/>
  </cols>
  <sheetData>
    <row r="1" spans="1:20" ht="18">
      <c r="A1">
        <f>PI()</f>
        <v>3.1415926535897931</v>
      </c>
      <c r="B1" s="34" t="str">
        <f ca="1">_xlfn.FORMULATEXT(A1)</f>
        <v>=PI()</v>
      </c>
      <c r="C1">
        <f>A1+0.5</f>
        <v>3.6415926535897931</v>
      </c>
      <c r="D1" s="34" t="str">
        <f ca="1">_xlfn.FORMULATEXT(C1)</f>
        <v>=A1+0.5</v>
      </c>
      <c r="E1">
        <f>A1*-1</f>
        <v>-3.1415926535897931</v>
      </c>
      <c r="F1" s="34" t="str">
        <f ca="1">_xlfn.FORMULATEXT(E1)</f>
        <v>=A1*-1</v>
      </c>
      <c r="I1">
        <v>1</v>
      </c>
      <c r="J1">
        <f t="shared" ref="J1:J7" si="0">LOG(I1)</f>
        <v>0</v>
      </c>
      <c r="K1" s="35" t="str">
        <f t="shared" ref="K1:K7" ca="1" si="1">_xlfn.FORMULATEXT(J1)</f>
        <v>=LOG(I1)</v>
      </c>
      <c r="L1">
        <f t="shared" ref="L1:L7" si="2">LOG10(I1)</f>
        <v>0</v>
      </c>
      <c r="M1" s="35" t="str">
        <f t="shared" ref="M1:M7" ca="1" si="3">_xlfn.FORMULATEXT(L1)</f>
        <v>=LOG10(I1)</v>
      </c>
    </row>
    <row r="2" spans="1:20" ht="18">
      <c r="B2" s="34"/>
      <c r="D2" s="34"/>
      <c r="F2" s="34"/>
      <c r="H2" s="34"/>
      <c r="I2">
        <f t="shared" ref="I2:I7" si="4">I1*10</f>
        <v>10</v>
      </c>
      <c r="J2">
        <f t="shared" si="0"/>
        <v>1</v>
      </c>
      <c r="K2" s="34" t="str">
        <f t="shared" ca="1" si="1"/>
        <v>=LOG(I2)</v>
      </c>
      <c r="L2">
        <f t="shared" si="2"/>
        <v>1</v>
      </c>
      <c r="M2" s="34" t="str">
        <f t="shared" ca="1" si="3"/>
        <v>=LOG10(I2)</v>
      </c>
      <c r="Q2">
        <f t="shared" ref="Q2:Q7" ca="1" si="5">RAND()</f>
        <v>4.9607111168170626E-3</v>
      </c>
      <c r="R2" s="35" t="str">
        <f t="shared" ref="R2:R7" ca="1" si="6">_xlfn.FORMULATEXT(Q2)</f>
        <v>=RAND()</v>
      </c>
      <c r="S2">
        <f t="shared" ref="S2:S7" ca="1" si="7">ROUND(Q2*10,0)</f>
        <v>0</v>
      </c>
      <c r="T2" s="35" t="str">
        <f t="shared" ref="T2:T7" ca="1" si="8">_xlfn.FORMULATEXT(S2)</f>
        <v>=ROUND(Q2*10,0)</v>
      </c>
    </row>
    <row r="3" spans="1:20" ht="18">
      <c r="A3">
        <f>ROUND(A1,0)</f>
        <v>3</v>
      </c>
      <c r="B3" s="35" t="str">
        <f ca="1">_xlfn.FORMULATEXT(A3)</f>
        <v>=ROUND(A1,0)</v>
      </c>
      <c r="C3">
        <f>ROUND(C1,0)</f>
        <v>4</v>
      </c>
      <c r="D3" s="35" t="str">
        <f ca="1">_xlfn.FORMULATEXT(C3)</f>
        <v>=ROUND(C1,0)</v>
      </c>
      <c r="E3">
        <f>ROUND(E1,0)</f>
        <v>-3</v>
      </c>
      <c r="F3" s="34" t="str">
        <f ca="1">_xlfn.FORMULATEXT(E3)</f>
        <v>=ROUND(E1,0)</v>
      </c>
      <c r="I3">
        <f t="shared" si="4"/>
        <v>100</v>
      </c>
      <c r="J3">
        <f t="shared" si="0"/>
        <v>2</v>
      </c>
      <c r="K3" s="34" t="str">
        <f t="shared" ca="1" si="1"/>
        <v>=LOG(I3)</v>
      </c>
      <c r="L3">
        <f t="shared" si="2"/>
        <v>2</v>
      </c>
      <c r="M3" s="34" t="str">
        <f t="shared" ca="1" si="3"/>
        <v>=LOG10(I3)</v>
      </c>
      <c r="Q3">
        <f t="shared" ca="1" si="5"/>
        <v>3.3952530414016358E-2</v>
      </c>
      <c r="R3" s="34" t="str">
        <f t="shared" ca="1" si="6"/>
        <v>=RAND()</v>
      </c>
      <c r="S3">
        <f t="shared" ca="1" si="7"/>
        <v>0</v>
      </c>
      <c r="T3" s="34" t="str">
        <f t="shared" ca="1" si="8"/>
        <v>=ROUND(Q3*10,0)</v>
      </c>
    </row>
    <row r="4" spans="1:20" ht="18">
      <c r="A4">
        <f>INT(A1)</f>
        <v>3</v>
      </c>
      <c r="B4" s="35" t="str">
        <f ca="1">_xlfn.FORMULATEXT(A4)</f>
        <v>=INT(A1)</v>
      </c>
      <c r="C4">
        <f>INT(C1)</f>
        <v>3</v>
      </c>
      <c r="D4" s="35" t="str">
        <f ca="1">_xlfn.FORMULATEXT(C4)</f>
        <v>=INT(C1)</v>
      </c>
      <c r="E4">
        <f>INT(E1)</f>
        <v>-4</v>
      </c>
      <c r="F4" s="34" t="str">
        <f ca="1">_xlfn.FORMULATEXT(E4)</f>
        <v>=INT(E1)</v>
      </c>
      <c r="I4">
        <f t="shared" si="4"/>
        <v>1000</v>
      </c>
      <c r="J4">
        <f t="shared" si="0"/>
        <v>3</v>
      </c>
      <c r="K4" s="34" t="str">
        <f t="shared" ca="1" si="1"/>
        <v>=LOG(I4)</v>
      </c>
      <c r="L4">
        <f t="shared" si="2"/>
        <v>3</v>
      </c>
      <c r="M4" s="34" t="str">
        <f t="shared" ca="1" si="3"/>
        <v>=LOG10(I4)</v>
      </c>
      <c r="Q4">
        <f t="shared" ca="1" si="5"/>
        <v>0.41354919431588189</v>
      </c>
      <c r="R4" s="34" t="str">
        <f t="shared" ca="1" si="6"/>
        <v>=RAND()</v>
      </c>
      <c r="S4">
        <f t="shared" ca="1" si="7"/>
        <v>4</v>
      </c>
      <c r="T4" s="34" t="str">
        <f t="shared" ca="1" si="8"/>
        <v>=ROUND(Q4*10,0)</v>
      </c>
    </row>
    <row r="5" spans="1:20" ht="18">
      <c r="B5" s="34"/>
      <c r="D5" s="34"/>
      <c r="E5">
        <f>ABS(E1)</f>
        <v>3.1415926535897931</v>
      </c>
      <c r="F5" s="35" t="str">
        <f ca="1">_xlfn.FORMULATEXT(E5)</f>
        <v>=ABS(E1)</v>
      </c>
      <c r="I5">
        <f t="shared" si="4"/>
        <v>10000</v>
      </c>
      <c r="J5">
        <f t="shared" si="0"/>
        <v>4</v>
      </c>
      <c r="K5" s="34" t="str">
        <f t="shared" ca="1" si="1"/>
        <v>=LOG(I5)</v>
      </c>
      <c r="L5">
        <f t="shared" si="2"/>
        <v>4</v>
      </c>
      <c r="M5" s="34" t="str">
        <f t="shared" ca="1" si="3"/>
        <v>=LOG10(I5)</v>
      </c>
      <c r="Q5">
        <f t="shared" ca="1" si="5"/>
        <v>0.98234132487541914</v>
      </c>
      <c r="R5" s="34" t="str">
        <f t="shared" ca="1" si="6"/>
        <v>=RAND()</v>
      </c>
      <c r="S5">
        <f t="shared" ca="1" si="7"/>
        <v>10</v>
      </c>
      <c r="T5" s="34" t="str">
        <f t="shared" ca="1" si="8"/>
        <v>=ROUND(Q5*10,0)</v>
      </c>
    </row>
    <row r="6" spans="1:20" ht="18">
      <c r="I6">
        <f t="shared" si="4"/>
        <v>100000</v>
      </c>
      <c r="J6">
        <f t="shared" si="0"/>
        <v>5</v>
      </c>
      <c r="K6" s="34" t="str">
        <f t="shared" ca="1" si="1"/>
        <v>=LOG(I6)</v>
      </c>
      <c r="L6">
        <f t="shared" si="2"/>
        <v>5</v>
      </c>
      <c r="M6" s="34" t="str">
        <f t="shared" ca="1" si="3"/>
        <v>=LOG10(I6)</v>
      </c>
      <c r="Q6">
        <f t="shared" ca="1" si="5"/>
        <v>0.93891801891933535</v>
      </c>
      <c r="R6" s="34" t="str">
        <f t="shared" ca="1" si="6"/>
        <v>=RAND()</v>
      </c>
      <c r="S6">
        <f t="shared" ca="1" si="7"/>
        <v>9</v>
      </c>
      <c r="T6" s="34" t="str">
        <f t="shared" ca="1" si="8"/>
        <v>=ROUND(Q6*10,0)</v>
      </c>
    </row>
    <row r="7" spans="1:20" ht="18">
      <c r="A7">
        <f>ROUND(A1,3)</f>
        <v>3.1419999999999999</v>
      </c>
      <c r="B7" s="35" t="str">
        <f ca="1">_xlfn.FORMULATEXT(A7)</f>
        <v>=ROUND(A1,3)</v>
      </c>
      <c r="C7">
        <f>ROUND(C1,3)</f>
        <v>3.6419999999999999</v>
      </c>
      <c r="D7" s="34" t="str">
        <f ca="1">_xlfn.FORMULATEXT(C7)</f>
        <v>=ROUND(C1,3)</v>
      </c>
      <c r="E7">
        <f>ROUND(E1,3)</f>
        <v>-3.1419999999999999</v>
      </c>
      <c r="F7" s="34" t="str">
        <f ca="1">_xlfn.FORMULATEXT(E7)</f>
        <v>=ROUND(E1,3)</v>
      </c>
      <c r="I7">
        <f t="shared" si="4"/>
        <v>1000000</v>
      </c>
      <c r="J7">
        <f t="shared" si="0"/>
        <v>6</v>
      </c>
      <c r="K7" s="34" t="str">
        <f t="shared" ca="1" si="1"/>
        <v>=LOG(I7)</v>
      </c>
      <c r="L7">
        <f t="shared" si="2"/>
        <v>6</v>
      </c>
      <c r="M7" s="34" t="str">
        <f t="shared" ca="1" si="3"/>
        <v>=LOG10(I7)</v>
      </c>
      <c r="Q7">
        <f t="shared" ca="1" si="5"/>
        <v>4.6291365493886794E-2</v>
      </c>
      <c r="R7" s="34" t="str">
        <f t="shared" ca="1" si="6"/>
        <v>=RAND()</v>
      </c>
      <c r="S7">
        <f t="shared" ca="1" si="7"/>
        <v>0</v>
      </c>
      <c r="T7" s="34" t="str">
        <f t="shared" ca="1" si="8"/>
        <v>=ROUND(Q7*10,0)</v>
      </c>
    </row>
    <row r="9" spans="1:20">
      <c r="A9">
        <f>INT(A1*10000)</f>
        <v>31415</v>
      </c>
    </row>
    <row r="10" spans="1:20" ht="18">
      <c r="A10">
        <f>INT(A7*10000)</f>
        <v>31420</v>
      </c>
      <c r="I10">
        <v>1</v>
      </c>
      <c r="J10">
        <f>LOG(I10)</f>
        <v>0</v>
      </c>
      <c r="K10" s="34" t="str">
        <f t="shared" ref="K10:K16" ca="1" si="9">_xlfn.FORMULATEXT(J10)</f>
        <v>=LOG(I10)</v>
      </c>
      <c r="L10">
        <f>LOG(I10)/LOG(2)</f>
        <v>0</v>
      </c>
      <c r="M10" s="34"/>
      <c r="N10">
        <f t="shared" ref="N10:N16" si="10">LOG(I10)/LOG(2)</f>
        <v>0</v>
      </c>
      <c r="O10" s="35" t="str">
        <f t="shared" ref="O10:O16" ca="1" si="11">_xlfn.FORMULATEXT(N10)</f>
        <v>=LOG(I10)/LOG(2)</v>
      </c>
    </row>
    <row r="11" spans="1:20" ht="18">
      <c r="A11">
        <f>INT(A1)</f>
        <v>3</v>
      </c>
      <c r="B11" s="35" t="str">
        <f ca="1">_xlfn.FORMULATEXT(A11)</f>
        <v>=INT(A1)</v>
      </c>
      <c r="C11">
        <f>INT(C1)</f>
        <v>3</v>
      </c>
      <c r="D11" s="35" t="str">
        <f ca="1">_xlfn.FORMULATEXT(C11)</f>
        <v>=INT(C1)</v>
      </c>
      <c r="I11">
        <f t="shared" ref="I11:I16" si="12">I10*2</f>
        <v>2</v>
      </c>
      <c r="J11">
        <f t="shared" ref="J11:J16" si="13">LOG(I11)</f>
        <v>0.3010299956639812</v>
      </c>
      <c r="K11" s="34" t="str">
        <f t="shared" ca="1" si="9"/>
        <v>=LOG(I11)</v>
      </c>
      <c r="L11">
        <f t="shared" ref="L11:L16" si="14">LOG(I11)/LOG(2)</f>
        <v>1</v>
      </c>
      <c r="M11" s="34"/>
      <c r="N11">
        <f t="shared" si="10"/>
        <v>1</v>
      </c>
      <c r="O11" s="34" t="str">
        <f t="shared" ca="1" si="11"/>
        <v>=LOG(I11)/LOG(2)</v>
      </c>
    </row>
    <row r="12" spans="1:20" ht="18">
      <c r="A12">
        <f>INT(A1+0.5)</f>
        <v>3</v>
      </c>
      <c r="B12" s="35" t="str">
        <f ca="1">_xlfn.FORMULATEXT(A12)</f>
        <v>=INT(A1+0.5)</v>
      </c>
      <c r="C12">
        <f>INT(C1+0.5)</f>
        <v>4</v>
      </c>
      <c r="D12" s="35" t="str">
        <f ca="1">_xlfn.FORMULATEXT(C12)</f>
        <v>=INT(C1+0.5)</v>
      </c>
      <c r="I12">
        <f t="shared" si="12"/>
        <v>4</v>
      </c>
      <c r="J12">
        <f t="shared" si="13"/>
        <v>0.6020599913279624</v>
      </c>
      <c r="K12" s="34" t="str">
        <f t="shared" ca="1" si="9"/>
        <v>=LOG(I12)</v>
      </c>
      <c r="L12">
        <f t="shared" si="14"/>
        <v>2</v>
      </c>
      <c r="M12" s="34"/>
      <c r="N12">
        <f t="shared" si="10"/>
        <v>2</v>
      </c>
      <c r="O12" s="34" t="str">
        <f t="shared" ca="1" si="11"/>
        <v>=LOG(I12)/LOG(2)</v>
      </c>
    </row>
    <row r="13" spans="1:20" ht="18">
      <c r="I13">
        <f t="shared" si="12"/>
        <v>8</v>
      </c>
      <c r="J13">
        <f t="shared" si="13"/>
        <v>0.90308998699194354</v>
      </c>
      <c r="K13" s="34" t="str">
        <f t="shared" ca="1" si="9"/>
        <v>=LOG(I13)</v>
      </c>
      <c r="L13">
        <f t="shared" si="14"/>
        <v>3</v>
      </c>
      <c r="M13" s="34"/>
      <c r="N13">
        <f t="shared" si="10"/>
        <v>3</v>
      </c>
      <c r="O13" s="34" t="str">
        <f t="shared" ca="1" si="11"/>
        <v>=LOG(I13)/LOG(2)</v>
      </c>
    </row>
    <row r="14" spans="1:20" ht="18">
      <c r="I14">
        <f t="shared" si="12"/>
        <v>16</v>
      </c>
      <c r="J14">
        <f t="shared" si="13"/>
        <v>1.2041199826559248</v>
      </c>
      <c r="K14" s="34" t="str">
        <f t="shared" ca="1" si="9"/>
        <v>=LOG(I14)</v>
      </c>
      <c r="L14">
        <f t="shared" si="14"/>
        <v>4</v>
      </c>
      <c r="M14" s="34"/>
      <c r="N14">
        <f t="shared" si="10"/>
        <v>4</v>
      </c>
      <c r="O14" s="34" t="str">
        <f t="shared" ca="1" si="11"/>
        <v>=LOG(I14)/LOG(2)</v>
      </c>
    </row>
    <row r="15" spans="1:20" ht="18">
      <c r="I15">
        <f t="shared" si="12"/>
        <v>32</v>
      </c>
      <c r="J15">
        <f t="shared" si="13"/>
        <v>1.505149978319906</v>
      </c>
      <c r="K15" s="34" t="str">
        <f t="shared" ca="1" si="9"/>
        <v>=LOG(I15)</v>
      </c>
      <c r="L15">
        <f t="shared" si="14"/>
        <v>5</v>
      </c>
      <c r="M15" s="34"/>
      <c r="N15">
        <f t="shared" si="10"/>
        <v>5</v>
      </c>
      <c r="O15" s="34" t="str">
        <f t="shared" ca="1" si="11"/>
        <v>=LOG(I15)/LOG(2)</v>
      </c>
    </row>
    <row r="16" spans="1:20" ht="18">
      <c r="I16">
        <f t="shared" si="12"/>
        <v>64</v>
      </c>
      <c r="J16">
        <f t="shared" si="13"/>
        <v>1.8061799739838871</v>
      </c>
      <c r="K16" s="34" t="str">
        <f t="shared" ca="1" si="9"/>
        <v>=LOG(I16)</v>
      </c>
      <c r="L16">
        <f t="shared" si="14"/>
        <v>6</v>
      </c>
      <c r="M16" s="34"/>
      <c r="N16">
        <f t="shared" si="10"/>
        <v>6</v>
      </c>
      <c r="O16" s="34" t="str">
        <f t="shared" ca="1" si="11"/>
        <v>=LOG(I16)/LOG(2)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G182"/>
  <sheetViews>
    <sheetView zoomScale="117" zoomScaleNormal="160" workbookViewId="0">
      <selection activeCell="C141" sqref="C141"/>
    </sheetView>
  </sheetViews>
  <sheetFormatPr defaultRowHeight="14.4"/>
  <cols>
    <col min="3" max="3" width="10.33203125" bestFit="1" customWidth="1"/>
    <col min="7" max="7" width="22.33203125" bestFit="1" customWidth="1"/>
    <col min="8" max="11" width="11.33203125" customWidth="1"/>
    <col min="12" max="12" width="12.6640625" customWidth="1"/>
    <col min="13" max="13" width="11.33203125" customWidth="1"/>
    <col min="14" max="14" width="30.33203125" customWidth="1"/>
    <col min="15" max="15" width="17.33203125" customWidth="1"/>
    <col min="26" max="26" width="17.33203125" customWidth="1"/>
  </cols>
  <sheetData>
    <row r="3" spans="1:7" ht="25.2">
      <c r="A3" s="65" t="s">
        <v>603</v>
      </c>
      <c r="B3" s="65"/>
      <c r="C3" s="65"/>
      <c r="D3" s="65"/>
      <c r="E3" s="65"/>
      <c r="F3" s="65"/>
      <c r="G3" s="65"/>
    </row>
    <row r="5" spans="1:7">
      <c r="C5" t="s">
        <v>1</v>
      </c>
      <c r="D5" t="s">
        <v>373</v>
      </c>
      <c r="E5" t="s">
        <v>374</v>
      </c>
    </row>
    <row r="6" spans="1:7">
      <c r="C6" t="s">
        <v>282</v>
      </c>
      <c r="D6">
        <v>22</v>
      </c>
      <c r="E6">
        <v>5440</v>
      </c>
    </row>
    <row r="7" spans="1:7">
      <c r="C7" t="s">
        <v>320</v>
      </c>
      <c r="D7">
        <v>32</v>
      </c>
      <c r="E7">
        <v>3080</v>
      </c>
    </row>
    <row r="8" spans="1:7">
      <c r="C8" t="s">
        <v>369</v>
      </c>
      <c r="D8">
        <v>7</v>
      </c>
      <c r="E8">
        <v>900</v>
      </c>
    </row>
    <row r="9" spans="1:7">
      <c r="C9" t="s">
        <v>335</v>
      </c>
      <c r="D9">
        <v>12</v>
      </c>
      <c r="E9">
        <v>1680</v>
      </c>
    </row>
    <row r="10" spans="1:7">
      <c r="C10" t="s">
        <v>330</v>
      </c>
      <c r="D10">
        <v>17</v>
      </c>
      <c r="E10">
        <v>2030</v>
      </c>
    </row>
    <row r="11" spans="1:7">
      <c r="C11" t="s">
        <v>366</v>
      </c>
      <c r="D11">
        <v>29</v>
      </c>
      <c r="E11" s="3">
        <v>-10</v>
      </c>
      <c r="G11">
        <f>ABS(E11)</f>
        <v>10</v>
      </c>
    </row>
    <row r="12" spans="1:7">
      <c r="C12" t="s">
        <v>361</v>
      </c>
      <c r="D12">
        <v>23</v>
      </c>
      <c r="E12">
        <v>2260</v>
      </c>
      <c r="G12">
        <f>ABS(E12)</f>
        <v>2260</v>
      </c>
    </row>
    <row r="13" spans="1:7">
      <c r="C13" t="s">
        <v>355</v>
      </c>
      <c r="D13">
        <v>9</v>
      </c>
      <c r="E13">
        <v>2190</v>
      </c>
    </row>
    <row r="14" spans="1:7">
      <c r="C14" t="s">
        <v>348</v>
      </c>
      <c r="D14">
        <v>53</v>
      </c>
      <c r="E14">
        <v>2080</v>
      </c>
    </row>
    <row r="18" spans="1:8" ht="25.2">
      <c r="A18" s="65" t="s">
        <v>604</v>
      </c>
      <c r="B18" s="65"/>
      <c r="C18" s="65"/>
      <c r="D18" s="65"/>
      <c r="E18" s="65"/>
      <c r="F18" s="65"/>
      <c r="G18" s="65"/>
    </row>
    <row r="19" spans="1:8">
      <c r="G19">
        <f ca="1">ROUND(RAND()*40,0)+60</f>
        <v>61</v>
      </c>
      <c r="H19" t="str">
        <f ca="1">_xlfn.FORMULATEXT(G19)</f>
        <v>=ROUND(RAND()*40,0)+60</v>
      </c>
    </row>
    <row r="21" spans="1:8">
      <c r="C21" t="s">
        <v>1</v>
      </c>
      <c r="D21" t="s">
        <v>373</v>
      </c>
      <c r="E21" t="s">
        <v>374</v>
      </c>
      <c r="F21" t="s">
        <v>605</v>
      </c>
      <c r="G21" t="s">
        <v>606</v>
      </c>
    </row>
    <row r="22" spans="1:8">
      <c r="C22" t="s">
        <v>282</v>
      </c>
      <c r="D22">
        <v>22</v>
      </c>
      <c r="E22">
        <v>5440</v>
      </c>
      <c r="G22">
        <f t="shared" ref="G22:G30" ca="1" si="0">RANDBETWEEN(60,100)</f>
        <v>96</v>
      </c>
      <c r="H22">
        <f ca="1">ROUND(60+40*RAND(),0)</f>
        <v>82</v>
      </c>
    </row>
    <row r="23" spans="1:8">
      <c r="C23" t="s">
        <v>320</v>
      </c>
      <c r="D23">
        <v>32</v>
      </c>
      <c r="E23">
        <v>3080</v>
      </c>
      <c r="G23">
        <f t="shared" ca="1" si="0"/>
        <v>87</v>
      </c>
      <c r="H23">
        <f t="shared" ref="H23:H30" ca="1" si="1">ROUND(60+40*RAND(),0)</f>
        <v>63</v>
      </c>
    </row>
    <row r="24" spans="1:8">
      <c r="C24" t="s">
        <v>369</v>
      </c>
      <c r="D24">
        <v>7</v>
      </c>
      <c r="E24">
        <v>900</v>
      </c>
      <c r="G24">
        <f t="shared" ca="1" si="0"/>
        <v>69</v>
      </c>
      <c r="H24">
        <f t="shared" ca="1" si="1"/>
        <v>76</v>
      </c>
    </row>
    <row r="25" spans="1:8">
      <c r="C25" t="s">
        <v>335</v>
      </c>
      <c r="D25">
        <v>12</v>
      </c>
      <c r="E25">
        <v>1680</v>
      </c>
      <c r="G25">
        <f t="shared" ca="1" si="0"/>
        <v>68</v>
      </c>
      <c r="H25">
        <f t="shared" ca="1" si="1"/>
        <v>97</v>
      </c>
    </row>
    <row r="26" spans="1:8">
      <c r="C26" t="s">
        <v>330</v>
      </c>
      <c r="D26">
        <v>17</v>
      </c>
      <c r="E26">
        <v>2030</v>
      </c>
      <c r="G26">
        <f t="shared" ca="1" si="0"/>
        <v>76</v>
      </c>
      <c r="H26">
        <f t="shared" ca="1" si="1"/>
        <v>68</v>
      </c>
    </row>
    <row r="27" spans="1:8">
      <c r="C27" t="s">
        <v>366</v>
      </c>
      <c r="D27">
        <v>29</v>
      </c>
      <c r="E27">
        <v>-10</v>
      </c>
      <c r="G27">
        <f t="shared" ca="1" si="0"/>
        <v>90</v>
      </c>
      <c r="H27">
        <f t="shared" ca="1" si="1"/>
        <v>84</v>
      </c>
    </row>
    <row r="28" spans="1:8">
      <c r="C28" t="s">
        <v>361</v>
      </c>
      <c r="D28">
        <v>23</v>
      </c>
      <c r="E28">
        <v>2260</v>
      </c>
      <c r="G28">
        <f t="shared" ca="1" si="0"/>
        <v>84</v>
      </c>
      <c r="H28">
        <f t="shared" ca="1" si="1"/>
        <v>76</v>
      </c>
    </row>
    <row r="29" spans="1:8">
      <c r="C29" t="s">
        <v>355</v>
      </c>
      <c r="D29">
        <v>9</v>
      </c>
      <c r="E29">
        <v>2190</v>
      </c>
      <c r="G29">
        <f t="shared" ca="1" si="0"/>
        <v>71</v>
      </c>
      <c r="H29">
        <f t="shared" ca="1" si="1"/>
        <v>63</v>
      </c>
    </row>
    <row r="30" spans="1:8">
      <c r="C30" t="s">
        <v>348</v>
      </c>
      <c r="D30">
        <v>53</v>
      </c>
      <c r="E30">
        <v>2080</v>
      </c>
      <c r="G30">
        <f t="shared" ca="1" si="0"/>
        <v>82</v>
      </c>
      <c r="H30">
        <f t="shared" ca="1" si="1"/>
        <v>78</v>
      </c>
    </row>
    <row r="33" spans="1:15" ht="25.2">
      <c r="A33" s="65" t="s">
        <v>607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</row>
    <row r="36" spans="1:15">
      <c r="C36" t="s">
        <v>1</v>
      </c>
      <c r="D36" t="s">
        <v>373</v>
      </c>
      <c r="E36" t="s">
        <v>374</v>
      </c>
      <c r="G36" t="s">
        <v>608</v>
      </c>
      <c r="H36" t="s">
        <v>608</v>
      </c>
      <c r="I36" t="s">
        <v>609</v>
      </c>
      <c r="J36" t="s">
        <v>610</v>
      </c>
      <c r="K36" t="s">
        <v>611</v>
      </c>
      <c r="L36" t="s">
        <v>612</v>
      </c>
      <c r="N36">
        <f>PI()*1000</f>
        <v>3141.5926535897929</v>
      </c>
      <c r="O36" s="31" t="str">
        <f ca="1">_xlfn.FORMULATEXT(N36)</f>
        <v>=PI()*1000</v>
      </c>
    </row>
    <row r="37" spans="1:15">
      <c r="C37" t="s">
        <v>282</v>
      </c>
      <c r="D37">
        <v>22</v>
      </c>
      <c r="E37">
        <v>5440</v>
      </c>
      <c r="F37">
        <v>71.794600535443493</v>
      </c>
      <c r="G37">
        <f t="shared" ref="G37:G45" si="2">ROUND($F37,3)</f>
        <v>71.795000000000002</v>
      </c>
      <c r="H37">
        <f t="shared" ref="H37:H45" si="3">ROUND($F37,-1)</f>
        <v>70</v>
      </c>
      <c r="I37">
        <f t="shared" ref="I37:I45" si="4">ROUNDUP($F37,3)</f>
        <v>71.795000000000002</v>
      </c>
      <c r="J37">
        <f t="shared" ref="J37:J45" si="5">ROUNDDOWN($F37,3)</f>
        <v>71.793999999999997</v>
      </c>
      <c r="K37">
        <f t="shared" ref="K37:K45" si="6">INT($F37)</f>
        <v>71</v>
      </c>
      <c r="L37">
        <f t="shared" ref="L37:L45" si="7">TRUNC(G37)</f>
        <v>71</v>
      </c>
      <c r="N37">
        <f>ROUND(N36,2)</f>
        <v>3141.59</v>
      </c>
      <c r="O37" s="31" t="str">
        <f ca="1">_xlfn.FORMULATEXT(N37)</f>
        <v>=ROUND(N36,2)</v>
      </c>
    </row>
    <row r="38" spans="1:15">
      <c r="C38" t="s">
        <v>320</v>
      </c>
      <c r="D38">
        <v>32</v>
      </c>
      <c r="E38">
        <v>3080</v>
      </c>
      <c r="F38">
        <v>70.83729591658178</v>
      </c>
      <c r="G38">
        <f t="shared" si="2"/>
        <v>70.837000000000003</v>
      </c>
      <c r="H38">
        <f t="shared" si="3"/>
        <v>70</v>
      </c>
      <c r="I38">
        <f t="shared" si="4"/>
        <v>70.838000000000008</v>
      </c>
      <c r="J38">
        <f t="shared" si="5"/>
        <v>70.837000000000003</v>
      </c>
      <c r="K38">
        <f t="shared" si="6"/>
        <v>70</v>
      </c>
      <c r="L38">
        <f t="shared" si="7"/>
        <v>70</v>
      </c>
      <c r="N38">
        <f>ROUND(N36,-2)</f>
        <v>3100</v>
      </c>
      <c r="O38" s="31" t="str">
        <f ca="1">_xlfn.FORMULATEXT(N38)</f>
        <v>=ROUND(N36,-2)</v>
      </c>
    </row>
    <row r="39" spans="1:15">
      <c r="C39" t="s">
        <v>369</v>
      </c>
      <c r="D39">
        <v>7</v>
      </c>
      <c r="E39">
        <v>900</v>
      </c>
      <c r="F39">
        <v>74.451819978530438</v>
      </c>
      <c r="G39">
        <f t="shared" si="2"/>
        <v>74.451999999999998</v>
      </c>
      <c r="H39">
        <f t="shared" si="3"/>
        <v>70</v>
      </c>
      <c r="I39">
        <f t="shared" si="4"/>
        <v>74.451999999999998</v>
      </c>
      <c r="J39">
        <f t="shared" si="5"/>
        <v>74.450999999999993</v>
      </c>
      <c r="K39">
        <f t="shared" si="6"/>
        <v>74</v>
      </c>
      <c r="L39">
        <f t="shared" si="7"/>
        <v>74</v>
      </c>
      <c r="N39">
        <f>INT($N$36)</f>
        <v>3141</v>
      </c>
      <c r="O39" s="31" t="str">
        <f t="shared" ref="O39:O42" ca="1" si="8">_xlfn.FORMULATEXT(N39)</f>
        <v>=INT($N$36)</v>
      </c>
    </row>
    <row r="40" spans="1:15">
      <c r="C40" t="s">
        <v>335</v>
      </c>
      <c r="D40">
        <v>12</v>
      </c>
      <c r="E40">
        <v>1680</v>
      </c>
      <c r="F40">
        <v>20.420033496898981</v>
      </c>
      <c r="G40">
        <f t="shared" si="2"/>
        <v>20.420000000000002</v>
      </c>
      <c r="H40">
        <f t="shared" si="3"/>
        <v>20</v>
      </c>
      <c r="I40">
        <f t="shared" si="4"/>
        <v>20.421000000000003</v>
      </c>
      <c r="J40">
        <f t="shared" si="5"/>
        <v>20.420000000000002</v>
      </c>
      <c r="K40">
        <f t="shared" si="6"/>
        <v>20</v>
      </c>
      <c r="L40">
        <f t="shared" si="7"/>
        <v>20</v>
      </c>
      <c r="N40">
        <f>ROUND($N$36,0)</f>
        <v>3142</v>
      </c>
      <c r="O40" s="31" t="str">
        <f t="shared" ca="1" si="8"/>
        <v>=ROUND($N$36,0)</v>
      </c>
    </row>
    <row r="41" spans="1:15">
      <c r="C41" t="s">
        <v>330</v>
      </c>
      <c r="D41">
        <v>17</v>
      </c>
      <c r="E41">
        <v>2030</v>
      </c>
      <c r="F41">
        <v>0.18785161981804688</v>
      </c>
      <c r="G41">
        <f t="shared" si="2"/>
        <v>0.188</v>
      </c>
      <c r="H41">
        <f t="shared" si="3"/>
        <v>0</v>
      </c>
      <c r="I41">
        <f t="shared" si="4"/>
        <v>0.188</v>
      </c>
      <c r="J41">
        <f t="shared" si="5"/>
        <v>0.187</v>
      </c>
      <c r="K41">
        <f t="shared" si="6"/>
        <v>0</v>
      </c>
      <c r="L41">
        <f t="shared" si="7"/>
        <v>0</v>
      </c>
      <c r="N41">
        <f>INT($N$36+0.5)</f>
        <v>3142</v>
      </c>
      <c r="O41" s="31" t="str">
        <f t="shared" ca="1" si="8"/>
        <v>=INT($N$36+0.5)</v>
      </c>
    </row>
    <row r="42" spans="1:15">
      <c r="C42" t="s">
        <v>366</v>
      </c>
      <c r="D42">
        <v>29</v>
      </c>
      <c r="E42">
        <v>-10</v>
      </c>
      <c r="F42">
        <v>3.6978861384605044</v>
      </c>
      <c r="G42">
        <f t="shared" si="2"/>
        <v>3.698</v>
      </c>
      <c r="H42">
        <f t="shared" si="3"/>
        <v>0</v>
      </c>
      <c r="I42">
        <f t="shared" si="4"/>
        <v>3.698</v>
      </c>
      <c r="J42">
        <f t="shared" si="5"/>
        <v>3.6970000000000001</v>
      </c>
      <c r="K42">
        <f t="shared" si="6"/>
        <v>3</v>
      </c>
      <c r="L42">
        <f t="shared" si="7"/>
        <v>3</v>
      </c>
      <c r="N42">
        <f t="shared" ref="N42" si="9">INT($N$36)</f>
        <v>3141</v>
      </c>
      <c r="O42" s="31" t="str">
        <f t="shared" ca="1" si="8"/>
        <v>=INT($N$36)</v>
      </c>
    </row>
    <row r="43" spans="1:15">
      <c r="C43" t="s">
        <v>361</v>
      </c>
      <c r="D43">
        <v>23</v>
      </c>
      <c r="E43">
        <v>2260</v>
      </c>
      <c r="F43">
        <v>97.306782026127763</v>
      </c>
      <c r="G43">
        <f t="shared" si="2"/>
        <v>97.307000000000002</v>
      </c>
      <c r="H43">
        <f t="shared" si="3"/>
        <v>100</v>
      </c>
      <c r="I43">
        <f t="shared" si="4"/>
        <v>97.307000000000002</v>
      </c>
      <c r="J43">
        <f t="shared" si="5"/>
        <v>97.305999999999997</v>
      </c>
      <c r="K43">
        <f t="shared" si="6"/>
        <v>97</v>
      </c>
      <c r="L43">
        <f t="shared" si="7"/>
        <v>97</v>
      </c>
    </row>
    <row r="44" spans="1:15">
      <c r="C44" t="s">
        <v>355</v>
      </c>
      <c r="D44">
        <v>9</v>
      </c>
      <c r="E44">
        <v>2190</v>
      </c>
      <c r="F44">
        <v>15.928848496032833</v>
      </c>
      <c r="G44">
        <f t="shared" si="2"/>
        <v>15.929</v>
      </c>
      <c r="H44">
        <f t="shared" si="3"/>
        <v>20</v>
      </c>
      <c r="I44">
        <f t="shared" si="4"/>
        <v>15.929</v>
      </c>
      <c r="J44">
        <f t="shared" si="5"/>
        <v>15.928000000000001</v>
      </c>
      <c r="K44">
        <f t="shared" si="6"/>
        <v>15</v>
      </c>
      <c r="L44">
        <f t="shared" si="7"/>
        <v>15</v>
      </c>
    </row>
    <row r="45" spans="1:15">
      <c r="C45" t="s">
        <v>348</v>
      </c>
      <c r="D45">
        <v>53</v>
      </c>
      <c r="E45">
        <v>2080</v>
      </c>
      <c r="F45">
        <v>91.773088311253943</v>
      </c>
      <c r="G45">
        <f t="shared" si="2"/>
        <v>91.772999999999996</v>
      </c>
      <c r="H45">
        <f t="shared" si="3"/>
        <v>90</v>
      </c>
      <c r="I45">
        <f t="shared" si="4"/>
        <v>91.774000000000001</v>
      </c>
      <c r="J45">
        <f t="shared" si="5"/>
        <v>91.772999999999996</v>
      </c>
      <c r="K45">
        <f t="shared" si="6"/>
        <v>91</v>
      </c>
      <c r="L45">
        <f t="shared" si="7"/>
        <v>91</v>
      </c>
    </row>
    <row r="46" spans="1:15">
      <c r="G46" s="31" t="str">
        <f t="shared" ref="G46:J46" ca="1" si="10">_xlfn.FORMULATEXT(G45)</f>
        <v>=ROUND($F45,3)</v>
      </c>
      <c r="H46" s="3"/>
      <c r="J46" s="31" t="str">
        <f t="shared" ca="1" si="10"/>
        <v>=ROUNDDOWN($F45,3)</v>
      </c>
      <c r="K46" s="3"/>
    </row>
    <row r="47" spans="1:15">
      <c r="H47" s="31" t="str">
        <f ca="1">_xlfn.FORMULATEXT(H45)</f>
        <v>=ROUND($F45,-1)</v>
      </c>
      <c r="I47" s="3"/>
      <c r="K47" s="31" t="str">
        <f ca="1">_xlfn.FORMULATEXT(K45)</f>
        <v>=INT($F45)</v>
      </c>
    </row>
    <row r="48" spans="1:15">
      <c r="I48" s="31" t="str">
        <f ca="1">_xlfn.FORMULATEXT(I45)</f>
        <v>=ROUNDUP($F45,3)</v>
      </c>
      <c r="J48" s="3"/>
      <c r="L48" s="31" t="str">
        <f ca="1">_xlfn.FORMULATEXT(L45)</f>
        <v>=TRUNC(G45)</v>
      </c>
      <c r="M48" s="3"/>
    </row>
    <row r="51" spans="1:11" ht="25.2">
      <c r="A51" s="65" t="s">
        <v>613</v>
      </c>
      <c r="B51" s="65"/>
      <c r="C51" s="65"/>
      <c r="D51" s="65"/>
      <c r="E51" s="65"/>
      <c r="F51" s="65"/>
      <c r="G51" s="65"/>
    </row>
    <row r="53" spans="1:11">
      <c r="G53">
        <v>0.25</v>
      </c>
      <c r="H53">
        <v>0.5</v>
      </c>
      <c r="I53">
        <v>1</v>
      </c>
      <c r="J53">
        <v>0.25</v>
      </c>
      <c r="K53">
        <v>0.25</v>
      </c>
    </row>
    <row r="54" spans="1:11">
      <c r="C54" t="s">
        <v>1</v>
      </c>
      <c r="D54" t="s">
        <v>373</v>
      </c>
      <c r="E54" t="s">
        <v>374</v>
      </c>
      <c r="G54" t="s">
        <v>614</v>
      </c>
      <c r="H54" t="s">
        <v>614</v>
      </c>
      <c r="I54" t="s">
        <v>614</v>
      </c>
      <c r="J54" t="s">
        <v>615</v>
      </c>
      <c r="K54" t="s">
        <v>616</v>
      </c>
    </row>
    <row r="55" spans="1:11">
      <c r="C55" t="s">
        <v>282</v>
      </c>
      <c r="D55">
        <v>22</v>
      </c>
      <c r="E55">
        <v>5440</v>
      </c>
      <c r="F55">
        <v>71.794600535443493</v>
      </c>
      <c r="G55">
        <f t="shared" ref="G55:G63" si="11">MROUND($F55,G$53)</f>
        <v>71.75</v>
      </c>
    </row>
    <row r="56" spans="1:11">
      <c r="C56" t="s">
        <v>320</v>
      </c>
      <c r="D56">
        <v>32</v>
      </c>
      <c r="E56">
        <v>3080</v>
      </c>
      <c r="F56">
        <v>70.83729591658178</v>
      </c>
      <c r="G56">
        <f t="shared" si="11"/>
        <v>70.75</v>
      </c>
      <c r="H56">
        <f t="shared" ref="H56:I63" si="12">MROUND($F56,H$53)</f>
        <v>71</v>
      </c>
      <c r="I56">
        <f t="shared" si="12"/>
        <v>71</v>
      </c>
      <c r="J56">
        <f t="shared" ref="J56:J63" si="13">CEILING($F56,J$53)</f>
        <v>71</v>
      </c>
      <c r="K56">
        <f t="shared" ref="K56:K63" si="14">FLOOR($F56,K$53)</f>
        <v>70.75</v>
      </c>
    </row>
    <row r="57" spans="1:11">
      <c r="C57" t="s">
        <v>369</v>
      </c>
      <c r="D57">
        <v>7</v>
      </c>
      <c r="E57">
        <v>900</v>
      </c>
      <c r="F57">
        <v>74.451819978530438</v>
      </c>
      <c r="G57">
        <f t="shared" si="11"/>
        <v>74.5</v>
      </c>
      <c r="H57">
        <f t="shared" si="12"/>
        <v>74.5</v>
      </c>
      <c r="I57">
        <f t="shared" si="12"/>
        <v>74</v>
      </c>
      <c r="J57">
        <f t="shared" si="13"/>
        <v>74.5</v>
      </c>
      <c r="K57">
        <f t="shared" si="14"/>
        <v>74.25</v>
      </c>
    </row>
    <row r="58" spans="1:11">
      <c r="C58" t="s">
        <v>335</v>
      </c>
      <c r="D58">
        <v>12</v>
      </c>
      <c r="E58">
        <v>1680</v>
      </c>
      <c r="F58">
        <v>20.420033496898981</v>
      </c>
      <c r="G58">
        <f t="shared" si="11"/>
        <v>20.5</v>
      </c>
      <c r="H58">
        <f t="shared" si="12"/>
        <v>20.5</v>
      </c>
      <c r="I58">
        <f t="shared" si="12"/>
        <v>20</v>
      </c>
      <c r="J58">
        <f t="shared" si="13"/>
        <v>20.5</v>
      </c>
      <c r="K58">
        <f t="shared" si="14"/>
        <v>20.25</v>
      </c>
    </row>
    <row r="59" spans="1:11">
      <c r="C59" t="s">
        <v>330</v>
      </c>
      <c r="D59">
        <v>17</v>
      </c>
      <c r="E59">
        <v>2030</v>
      </c>
      <c r="F59">
        <v>0.18785161981804688</v>
      </c>
      <c r="G59">
        <f t="shared" si="11"/>
        <v>0.25</v>
      </c>
      <c r="H59">
        <f t="shared" si="12"/>
        <v>0</v>
      </c>
      <c r="I59">
        <f t="shared" si="12"/>
        <v>0</v>
      </c>
      <c r="J59">
        <f t="shared" si="13"/>
        <v>0.25</v>
      </c>
      <c r="K59">
        <f t="shared" si="14"/>
        <v>0</v>
      </c>
    </row>
    <row r="60" spans="1:11">
      <c r="C60" t="s">
        <v>366</v>
      </c>
      <c r="D60">
        <v>29</v>
      </c>
      <c r="E60">
        <v>-10</v>
      </c>
      <c r="F60">
        <v>3.6978861384605044</v>
      </c>
      <c r="G60">
        <f t="shared" si="11"/>
        <v>3.75</v>
      </c>
      <c r="H60">
        <f t="shared" si="12"/>
        <v>3.5</v>
      </c>
      <c r="I60">
        <f t="shared" si="12"/>
        <v>4</v>
      </c>
      <c r="J60">
        <f t="shared" si="13"/>
        <v>3.75</v>
      </c>
      <c r="K60">
        <f t="shared" si="14"/>
        <v>3.5</v>
      </c>
    </row>
    <row r="61" spans="1:11">
      <c r="C61" t="s">
        <v>361</v>
      </c>
      <c r="D61">
        <v>23</v>
      </c>
      <c r="E61">
        <v>2260</v>
      </c>
      <c r="F61">
        <v>97.306782026127763</v>
      </c>
      <c r="G61">
        <f t="shared" si="11"/>
        <v>97.25</v>
      </c>
      <c r="H61">
        <f t="shared" si="12"/>
        <v>97.5</v>
      </c>
      <c r="I61">
        <f t="shared" si="12"/>
        <v>97</v>
      </c>
      <c r="J61">
        <f t="shared" si="13"/>
        <v>97.5</v>
      </c>
      <c r="K61">
        <f t="shared" si="14"/>
        <v>97.25</v>
      </c>
    </row>
    <row r="62" spans="1:11">
      <c r="C62" t="s">
        <v>355</v>
      </c>
      <c r="D62">
        <v>9</v>
      </c>
      <c r="E62">
        <v>2190</v>
      </c>
      <c r="F62">
        <v>15.928848496032833</v>
      </c>
      <c r="G62">
        <f t="shared" si="11"/>
        <v>16</v>
      </c>
      <c r="H62">
        <f t="shared" si="12"/>
        <v>16</v>
      </c>
      <c r="I62">
        <f t="shared" si="12"/>
        <v>16</v>
      </c>
      <c r="J62">
        <f t="shared" si="13"/>
        <v>16</v>
      </c>
      <c r="K62">
        <f t="shared" si="14"/>
        <v>15.75</v>
      </c>
    </row>
    <row r="63" spans="1:11">
      <c r="C63" t="s">
        <v>348</v>
      </c>
      <c r="D63">
        <v>53</v>
      </c>
      <c r="E63">
        <v>2080</v>
      </c>
      <c r="F63">
        <v>91.773088311253943</v>
      </c>
      <c r="G63">
        <f t="shared" si="11"/>
        <v>91.75</v>
      </c>
      <c r="H63">
        <f t="shared" si="12"/>
        <v>92</v>
      </c>
      <c r="I63">
        <f t="shared" si="12"/>
        <v>92</v>
      </c>
      <c r="J63">
        <f t="shared" si="13"/>
        <v>92</v>
      </c>
      <c r="K63">
        <f t="shared" si="14"/>
        <v>91.75</v>
      </c>
    </row>
    <row r="64" spans="1:11">
      <c r="G64" s="31" t="str">
        <f t="shared" ref="G64" ca="1" si="15">_xlfn.FORMULATEXT(G63)</f>
        <v>=MROUND($F63,G$53)</v>
      </c>
      <c r="H64" s="3"/>
      <c r="J64" s="31" t="str">
        <f t="shared" ref="J64" ca="1" si="16">_xlfn.FORMULATEXT(J63)</f>
        <v>=CEILING($F63,J$53)</v>
      </c>
      <c r="K64" s="3"/>
    </row>
    <row r="65" spans="1:15">
      <c r="H65" s="31" t="str">
        <f ca="1">_xlfn.FORMULATEXT(H63)</f>
        <v>=MROUND($F63,H$53)</v>
      </c>
      <c r="I65" s="3"/>
      <c r="K65" s="31" t="str">
        <f ca="1">_xlfn.FORMULATEXT(K63)</f>
        <v>=FLOOR($F63,K$53)</v>
      </c>
      <c r="L65" s="3"/>
    </row>
    <row r="66" spans="1:15">
      <c r="I66" s="31" t="str">
        <f ca="1">_xlfn.FORMULATEXT(I63)</f>
        <v>=MROUND($F63,I$53)</v>
      </c>
      <c r="J66" s="3"/>
    </row>
    <row r="71" spans="1:15" ht="25.2">
      <c r="A71" s="65" t="s">
        <v>617</v>
      </c>
      <c r="B71" s="65"/>
      <c r="C71" s="65"/>
      <c r="D71" s="65"/>
      <c r="E71" s="65"/>
      <c r="F71" s="65"/>
      <c r="G71" s="65"/>
    </row>
    <row r="72" spans="1:15">
      <c r="C72" t="s">
        <v>1</v>
      </c>
      <c r="D72" t="s">
        <v>373</v>
      </c>
      <c r="E72" t="s">
        <v>374</v>
      </c>
      <c r="F72" t="s">
        <v>618</v>
      </c>
      <c r="H72">
        <v>20201230</v>
      </c>
      <c r="I72">
        <f>MOD(H72,10000)</f>
        <v>1230</v>
      </c>
      <c r="J72">
        <f>INT(I72/100)</f>
        <v>12</v>
      </c>
      <c r="K72">
        <f>MOD(H72,100)</f>
        <v>30</v>
      </c>
      <c r="M72">
        <v>2200</v>
      </c>
    </row>
    <row r="73" spans="1:15">
      <c r="C73" t="s">
        <v>282</v>
      </c>
      <c r="D73">
        <v>22</v>
      </c>
      <c r="E73">
        <v>5440</v>
      </c>
      <c r="F73">
        <f t="shared" ref="F73:F81" si="17">MOD(D73,2)</f>
        <v>0</v>
      </c>
      <c r="I73" s="31" t="str">
        <f t="shared" ref="I73" ca="1" si="18">_xlfn.FORMULATEXT(I72)</f>
        <v>=MOD(H72,10000)</v>
      </c>
      <c r="J73" s="3"/>
      <c r="M73">
        <v>2</v>
      </c>
    </row>
    <row r="74" spans="1:15">
      <c r="C74" t="s">
        <v>320</v>
      </c>
      <c r="D74">
        <v>32</v>
      </c>
      <c r="E74">
        <v>3080</v>
      </c>
      <c r="F74">
        <f t="shared" si="17"/>
        <v>0</v>
      </c>
      <c r="J74" s="31" t="str">
        <f ca="1">_xlfn.FORMULATEXT(J72)</f>
        <v>=INT(I72/100)</v>
      </c>
      <c r="K74" s="3"/>
      <c r="M74">
        <f>MOD(M72,M73)</f>
        <v>0</v>
      </c>
      <c r="N74" s="31" t="str">
        <f ca="1">_xlfn.FORMULATEXT(M74)</f>
        <v>=MOD(M72,M73)</v>
      </c>
      <c r="O74" t="s">
        <v>619</v>
      </c>
    </row>
    <row r="75" spans="1:15">
      <c r="C75" t="s">
        <v>369</v>
      </c>
      <c r="D75">
        <v>7</v>
      </c>
      <c r="E75">
        <v>900</v>
      </c>
      <c r="F75">
        <f t="shared" si="17"/>
        <v>1</v>
      </c>
      <c r="H75">
        <f>INT(H72/10000)</f>
        <v>2020</v>
      </c>
      <c r="K75" s="31" t="str">
        <f ca="1">_xlfn.FORMULATEXT(K72)</f>
        <v>=MOD(H72,100)</v>
      </c>
    </row>
    <row r="76" spans="1:15">
      <c r="C76" t="s">
        <v>335</v>
      </c>
      <c r="D76">
        <v>12</v>
      </c>
      <c r="E76">
        <v>1680</v>
      </c>
      <c r="F76">
        <f t="shared" si="17"/>
        <v>0</v>
      </c>
      <c r="H76">
        <f>MOD(H72,10000)</f>
        <v>1230</v>
      </c>
      <c r="I76">
        <f>INT(H76/100)</f>
        <v>12</v>
      </c>
    </row>
    <row r="77" spans="1:15">
      <c r="C77" t="s">
        <v>330</v>
      </c>
      <c r="D77">
        <v>17</v>
      </c>
      <c r="E77">
        <v>2030</v>
      </c>
      <c r="F77">
        <f t="shared" si="17"/>
        <v>1</v>
      </c>
      <c r="H77">
        <f>MOD(H72,100)</f>
        <v>30</v>
      </c>
    </row>
    <row r="78" spans="1:15">
      <c r="C78" t="s">
        <v>366</v>
      </c>
      <c r="D78">
        <v>29</v>
      </c>
      <c r="E78">
        <v>-10</v>
      </c>
      <c r="F78">
        <f t="shared" si="17"/>
        <v>1</v>
      </c>
    </row>
    <row r="79" spans="1:15">
      <c r="C79" t="s">
        <v>361</v>
      </c>
      <c r="D79">
        <v>23</v>
      </c>
      <c r="E79">
        <v>2260</v>
      </c>
      <c r="F79">
        <f t="shared" si="17"/>
        <v>1</v>
      </c>
    </row>
    <row r="80" spans="1:15">
      <c r="C80" t="s">
        <v>355</v>
      </c>
      <c r="D80">
        <v>9</v>
      </c>
      <c r="E80">
        <v>2190</v>
      </c>
      <c r="F80">
        <f t="shared" si="17"/>
        <v>1</v>
      </c>
      <c r="G80" s="31" t="str">
        <f ca="1">_xlfn.FORMULATEXT(F80)</f>
        <v>=MOD(D80,2)</v>
      </c>
      <c r="H80" s="3"/>
    </row>
    <row r="81" spans="1:33">
      <c r="C81" t="s">
        <v>348</v>
      </c>
      <c r="D81">
        <v>53</v>
      </c>
      <c r="E81">
        <v>2080</v>
      </c>
      <c r="F81">
        <f t="shared" si="17"/>
        <v>1</v>
      </c>
      <c r="G81" s="31" t="str">
        <f ca="1">_xlfn.FORMULATEXT(F81)</f>
        <v>=MOD(D81,2)</v>
      </c>
      <c r="J81" s="3"/>
      <c r="U81" s="31" t="str">
        <f ca="1">_xlfn.FORMULATEXT(U84)</f>
        <v>=P84:P90*Q84:Q90</v>
      </c>
      <c r="Z81" s="31" t="str">
        <f ca="1">_xlfn.FORMULATEXT(Z84)</f>
        <v>=SUM(V84:V90*W84:W90)</v>
      </c>
      <c r="AA81" s="3"/>
      <c r="AB81" s="3"/>
    </row>
    <row r="83" spans="1:33">
      <c r="P83" t="s">
        <v>620</v>
      </c>
      <c r="Q83" t="s">
        <v>13</v>
      </c>
      <c r="R83" t="s">
        <v>621</v>
      </c>
      <c r="V83" t="s">
        <v>622</v>
      </c>
      <c r="W83" t="s">
        <v>623</v>
      </c>
    </row>
    <row r="84" spans="1:33" ht="25.2">
      <c r="A84" s="65" t="s">
        <v>624</v>
      </c>
      <c r="B84" s="65"/>
      <c r="C84" s="65"/>
      <c r="D84" s="65"/>
      <c r="E84" s="65"/>
      <c r="F84" s="65"/>
      <c r="G84" s="65"/>
      <c r="I84" s="31" t="str">
        <f ca="1">_xlfn.FORMULATEXT(I85)</f>
        <v>=SUM(((B88:B96="SPB-0")-1)*-1)</v>
      </c>
      <c r="P84">
        <v>7</v>
      </c>
      <c r="Q84">
        <v>11.914285714285713</v>
      </c>
      <c r="R84">
        <f>P84*Q84</f>
        <v>83.399999999999991</v>
      </c>
      <c r="U84" cm="1">
        <f t="array" ref="U84:U90">P84:P90*Q84:Q90</f>
        <v>83.399999999999991</v>
      </c>
      <c r="V84">
        <v>7</v>
      </c>
      <c r="W84">
        <v>11.91428571</v>
      </c>
      <c r="X84">
        <f>V84*W84</f>
        <v>83.399999969999996</v>
      </c>
      <c r="Z84" cm="1">
        <f t="array" ref="Z84">SUM(V84:V90*W84:W90)</f>
        <v>1633.7999997779998</v>
      </c>
    </row>
    <row r="85" spans="1:33">
      <c r="F85">
        <f>COUNTIF(B88:B96,"SPB-0")</f>
        <v>2</v>
      </c>
      <c r="G85" s="57" t="str">
        <f ca="1">_xlfn.FORMULATEXT(G88)</f>
        <v>=F88*1</v>
      </c>
      <c r="I85" cm="1">
        <f t="array" ref="I85">SUM(((B88:B96="SPB-0")-1)*-1)</f>
        <v>7</v>
      </c>
      <c r="P85">
        <v>44</v>
      </c>
      <c r="Q85">
        <v>12.504545454545456</v>
      </c>
      <c r="R85">
        <f t="shared" ref="R85:R90" si="19">P85*Q85</f>
        <v>550.20000000000005</v>
      </c>
      <c r="U85">
        <v>550.20000000000005</v>
      </c>
      <c r="V85">
        <v>44</v>
      </c>
      <c r="W85">
        <v>12.50454545</v>
      </c>
      <c r="X85">
        <f t="shared" ref="X85:X90" si="20">V85*W85</f>
        <v>550.1999998</v>
      </c>
      <c r="AC85">
        <v>2</v>
      </c>
      <c r="AD85">
        <v>3</v>
      </c>
      <c r="AE85">
        <v>4</v>
      </c>
      <c r="AF85">
        <v>5</v>
      </c>
      <c r="AG85">
        <v>6</v>
      </c>
    </row>
    <row r="86" spans="1:33">
      <c r="F86" s="31" t="str">
        <f ca="1">_xlfn.FORMULATEXT(F88)</f>
        <v>=B88:B96="SPB-0"</v>
      </c>
      <c r="J86">
        <f>COUNTIF(B88:B96,"SPB-1")</f>
        <v>7</v>
      </c>
      <c r="P86">
        <v>42</v>
      </c>
      <c r="Q86">
        <v>6.7142857142857153</v>
      </c>
      <c r="R86">
        <f t="shared" si="19"/>
        <v>282.00000000000006</v>
      </c>
      <c r="U86">
        <v>282.00000000000006</v>
      </c>
      <c r="V86">
        <v>42</v>
      </c>
      <c r="W86">
        <v>6.7142857139999998</v>
      </c>
      <c r="X86">
        <f t="shared" si="20"/>
        <v>281.99999998800001</v>
      </c>
      <c r="AB86">
        <v>2</v>
      </c>
      <c r="AC86">
        <f>$AB86*AC$85</f>
        <v>4</v>
      </c>
      <c r="AD86">
        <f t="shared" ref="AD86:AG90" si="21">$AB86*AD$85</f>
        <v>6</v>
      </c>
      <c r="AE86">
        <f t="shared" si="21"/>
        <v>8</v>
      </c>
      <c r="AF86">
        <f t="shared" si="21"/>
        <v>10</v>
      </c>
      <c r="AG86">
        <f t="shared" si="21"/>
        <v>12</v>
      </c>
    </row>
    <row r="87" spans="1:33">
      <c r="B87" t="s">
        <v>625</v>
      </c>
      <c r="C87" t="s">
        <v>1</v>
      </c>
      <c r="D87" t="s">
        <v>373</v>
      </c>
      <c r="E87" t="s">
        <v>374</v>
      </c>
      <c r="P87">
        <v>32</v>
      </c>
      <c r="Q87">
        <v>10.18125</v>
      </c>
      <c r="R87">
        <f t="shared" si="19"/>
        <v>325.8</v>
      </c>
      <c r="U87">
        <v>325.8</v>
      </c>
      <c r="V87">
        <v>32</v>
      </c>
      <c r="W87">
        <v>10.18125</v>
      </c>
      <c r="X87">
        <f t="shared" si="20"/>
        <v>325.8</v>
      </c>
      <c r="AB87">
        <v>3</v>
      </c>
      <c r="AC87">
        <f t="shared" ref="AC87:AC90" si="22">$AB87*AC$85</f>
        <v>6</v>
      </c>
      <c r="AD87">
        <f t="shared" si="21"/>
        <v>9</v>
      </c>
      <c r="AE87">
        <f t="shared" si="21"/>
        <v>12</v>
      </c>
      <c r="AF87">
        <f t="shared" si="21"/>
        <v>15</v>
      </c>
      <c r="AG87">
        <f t="shared" si="21"/>
        <v>18</v>
      </c>
    </row>
    <row r="88" spans="1:33">
      <c r="B88" t="str">
        <f t="shared" ref="B88:B96" si="23">LEFT(C88,5)</f>
        <v>SPB-1</v>
      </c>
      <c r="C88" t="s">
        <v>282</v>
      </c>
      <c r="D88">
        <v>22</v>
      </c>
      <c r="E88">
        <v>5440</v>
      </c>
      <c r="F88" s="3" t="b" cm="1">
        <f t="array" ref="F88:F96">B88:B96="SPB-0"</f>
        <v>0</v>
      </c>
      <c r="G88" s="56">
        <f>F88*1</f>
        <v>0</v>
      </c>
      <c r="H88">
        <f>IF(F88=FALSE,1,0)</f>
        <v>1</v>
      </c>
      <c r="J88" cm="1">
        <f t="array" ref="J88">SUM(--(B88:B96="SPB-1"))</f>
        <v>7</v>
      </c>
      <c r="P88">
        <v>10</v>
      </c>
      <c r="Q88">
        <v>11.76</v>
      </c>
      <c r="R88">
        <f t="shared" si="19"/>
        <v>117.6</v>
      </c>
      <c r="U88">
        <v>117.6</v>
      </c>
      <c r="V88">
        <v>10</v>
      </c>
      <c r="W88">
        <v>11.76</v>
      </c>
      <c r="X88">
        <f t="shared" si="20"/>
        <v>117.6</v>
      </c>
      <c r="AB88">
        <v>4</v>
      </c>
      <c r="AC88">
        <f t="shared" si="22"/>
        <v>8</v>
      </c>
      <c r="AD88">
        <f t="shared" si="21"/>
        <v>12</v>
      </c>
      <c r="AE88">
        <f t="shared" si="21"/>
        <v>16</v>
      </c>
      <c r="AF88">
        <f t="shared" si="21"/>
        <v>20</v>
      </c>
      <c r="AG88">
        <f t="shared" si="21"/>
        <v>24</v>
      </c>
    </row>
    <row r="89" spans="1:33">
      <c r="B89" t="str">
        <f t="shared" si="23"/>
        <v>SPB-1</v>
      </c>
      <c r="C89" t="s">
        <v>320</v>
      </c>
      <c r="D89">
        <v>32</v>
      </c>
      <c r="E89">
        <v>3080</v>
      </c>
      <c r="F89" t="b">
        <v>0</v>
      </c>
      <c r="G89">
        <f t="shared" ref="G89:G96" si="24">F89*1</f>
        <v>0</v>
      </c>
      <c r="H89">
        <f t="shared" ref="H89:H96" si="25">IF(F89=FALSE,1,0)</f>
        <v>1</v>
      </c>
      <c r="K89">
        <f>SUMPRODUCT(--(B88:B96="SPB-0"))</f>
        <v>2</v>
      </c>
      <c r="L89" s="31" t="str">
        <f ca="1">_xlfn.FORMULATEXT(K89)</f>
        <v>=SUMPRODUCT(--(B88:B96="SPB-0"))</v>
      </c>
      <c r="M89" s="3"/>
      <c r="N89" s="3"/>
      <c r="P89">
        <v>21</v>
      </c>
      <c r="Q89">
        <v>8.8000000000000007</v>
      </c>
      <c r="R89">
        <f t="shared" si="19"/>
        <v>184.8</v>
      </c>
      <c r="U89">
        <v>184.8</v>
      </c>
      <c r="V89">
        <v>21</v>
      </c>
      <c r="W89">
        <v>8.8000000000000007</v>
      </c>
      <c r="X89">
        <f t="shared" si="20"/>
        <v>184.8</v>
      </c>
      <c r="AB89">
        <v>5</v>
      </c>
      <c r="AC89">
        <f t="shared" si="22"/>
        <v>10</v>
      </c>
      <c r="AD89">
        <f t="shared" si="21"/>
        <v>15</v>
      </c>
      <c r="AE89">
        <f t="shared" si="21"/>
        <v>20</v>
      </c>
      <c r="AF89">
        <f t="shared" si="21"/>
        <v>25</v>
      </c>
      <c r="AG89">
        <f t="shared" si="21"/>
        <v>30</v>
      </c>
    </row>
    <row r="90" spans="1:33">
      <c r="B90" t="str">
        <f t="shared" si="23"/>
        <v>SPB-1</v>
      </c>
      <c r="C90" t="s">
        <v>369</v>
      </c>
      <c r="D90">
        <v>7</v>
      </c>
      <c r="E90">
        <v>900</v>
      </c>
      <c r="F90" t="b">
        <v>0</v>
      </c>
      <c r="G90">
        <f t="shared" si="24"/>
        <v>0</v>
      </c>
      <c r="H90">
        <f t="shared" si="25"/>
        <v>1</v>
      </c>
      <c r="K90">
        <f>SUMPRODUCT(--(B88:B96="SPB-0"),D88:D96)</f>
        <v>41</v>
      </c>
      <c r="L90" s="31" t="str">
        <f ca="1">_xlfn.FORMULATEXT(K90)</f>
        <v>=SUMPRODUCT(--(B88:B96="SPB-0"),D88:D96)</v>
      </c>
      <c r="M90" s="3"/>
      <c r="N90" s="3"/>
      <c r="O90" s="3"/>
      <c r="P90">
        <v>7</v>
      </c>
      <c r="Q90">
        <v>12.857142857142858</v>
      </c>
      <c r="R90">
        <f t="shared" si="19"/>
        <v>90</v>
      </c>
      <c r="U90">
        <v>90</v>
      </c>
      <c r="V90">
        <v>7</v>
      </c>
      <c r="W90">
        <v>12.85714286</v>
      </c>
      <c r="X90">
        <f t="shared" si="20"/>
        <v>90.000000020000002</v>
      </c>
      <c r="AB90">
        <v>6</v>
      </c>
      <c r="AC90">
        <f t="shared" si="22"/>
        <v>12</v>
      </c>
      <c r="AD90">
        <f t="shared" si="21"/>
        <v>18</v>
      </c>
      <c r="AE90">
        <f t="shared" si="21"/>
        <v>24</v>
      </c>
      <c r="AF90">
        <f t="shared" si="21"/>
        <v>30</v>
      </c>
      <c r="AG90">
        <f t="shared" si="21"/>
        <v>36</v>
      </c>
    </row>
    <row r="91" spans="1:33">
      <c r="B91" s="33" t="str">
        <f t="shared" si="23"/>
        <v>SPB-0</v>
      </c>
      <c r="C91" t="s">
        <v>335</v>
      </c>
      <c r="D91" s="33">
        <v>12</v>
      </c>
      <c r="E91">
        <v>1680</v>
      </c>
      <c r="F91" t="b">
        <v>1</v>
      </c>
      <c r="G91">
        <f t="shared" si="24"/>
        <v>1</v>
      </c>
      <c r="H91">
        <f t="shared" si="25"/>
        <v>0</v>
      </c>
      <c r="R91">
        <f>SUM(R84:R90)</f>
        <v>1633.8</v>
      </c>
      <c r="X91">
        <f>SUM(X84:X90)</f>
        <v>1633.7999997779998</v>
      </c>
    </row>
    <row r="92" spans="1:33">
      <c r="B92" t="str">
        <f t="shared" si="23"/>
        <v>SPB-1</v>
      </c>
      <c r="C92" t="s">
        <v>330</v>
      </c>
      <c r="D92">
        <v>17</v>
      </c>
      <c r="E92">
        <v>2030</v>
      </c>
      <c r="F92" t="b">
        <v>0</v>
      </c>
      <c r="G92">
        <f t="shared" si="24"/>
        <v>0</v>
      </c>
      <c r="H92">
        <f t="shared" si="25"/>
        <v>1</v>
      </c>
      <c r="K92">
        <f>SUMPRODUCT(F88:F96,D88:D96)</f>
        <v>0</v>
      </c>
      <c r="L92" s="31" t="str">
        <f ca="1">_xlfn.FORMULATEXT(K92)</f>
        <v>=SUMPRODUCT(F88:F96,D88:D96)</v>
      </c>
      <c r="M92" s="3"/>
      <c r="N92" s="3"/>
      <c r="AC92">
        <v>2</v>
      </c>
      <c r="AD92">
        <v>3</v>
      </c>
      <c r="AE92">
        <v>4</v>
      </c>
      <c r="AF92">
        <v>5</v>
      </c>
      <c r="AG92">
        <v>6</v>
      </c>
    </row>
    <row r="93" spans="1:33">
      <c r="B93" s="33" t="str">
        <f t="shared" si="23"/>
        <v>SPB-0</v>
      </c>
      <c r="C93" t="s">
        <v>366</v>
      </c>
      <c r="D93" s="33">
        <v>29</v>
      </c>
      <c r="E93">
        <v>-10</v>
      </c>
      <c r="F93" t="b">
        <v>1</v>
      </c>
      <c r="G93">
        <f t="shared" si="24"/>
        <v>1</v>
      </c>
      <c r="H93">
        <f t="shared" si="25"/>
        <v>0</v>
      </c>
      <c r="R93">
        <f>SUMPRODUCT(P84:P90,Q84:Q90)</f>
        <v>1633.8</v>
      </c>
      <c r="X93">
        <f>SUMPRODUCT(V84:V90,W84:W90)</f>
        <v>1633.7999997779998</v>
      </c>
      <c r="Z93" s="54" t="str">
        <f ca="1">_xlfn.FORMULATEXT(AB93)</f>
        <v>=TRANSPOSE(AC92:AG92)</v>
      </c>
      <c r="AB93" s="55" cm="1">
        <f t="array" ref="AB93:AB97">TRANSPOSE(AC92:AG92)</f>
        <v>2</v>
      </c>
      <c r="AC93" s="3" cm="1">
        <f t="array" ref="AC93:AG97">AC92:AG92*_xlfn.ANCHORARRAY(AB93)</f>
        <v>4</v>
      </c>
      <c r="AD93">
        <v>6</v>
      </c>
      <c r="AE93">
        <v>8</v>
      </c>
      <c r="AF93">
        <v>10</v>
      </c>
      <c r="AG93">
        <v>12</v>
      </c>
    </row>
    <row r="94" spans="1:33">
      <c r="B94" t="str">
        <f t="shared" si="23"/>
        <v>SPB-1</v>
      </c>
      <c r="C94" t="s">
        <v>361</v>
      </c>
      <c r="D94">
        <v>23</v>
      </c>
      <c r="E94">
        <v>2260</v>
      </c>
      <c r="F94" t="b">
        <v>0</v>
      </c>
      <c r="G94">
        <f t="shared" si="24"/>
        <v>0</v>
      </c>
      <c r="H94">
        <f t="shared" si="25"/>
        <v>1</v>
      </c>
      <c r="K94">
        <f>SUMPRODUCT({0,1,2},{2,5,10})</f>
        <v>25</v>
      </c>
      <c r="L94" s="31" t="str">
        <f ca="1">_xlfn.FORMULATEXT(K94)</f>
        <v>=SUMPRODUCT({0,1,2},{2,5,10})</v>
      </c>
      <c r="M94" s="3"/>
      <c r="N94" s="3"/>
      <c r="R94" s="31" t="str">
        <f ca="1">_xlfn.FORMULATEXT(R93)</f>
        <v>=SUMPRODUCT(P84:P90,Q84:Q90)</v>
      </c>
      <c r="S94" s="3"/>
      <c r="T94" s="3"/>
      <c r="U94" s="3"/>
      <c r="Z94" s="31" t="str">
        <f ca="1">_xlfn.FORMULATEXT(AC93)</f>
        <v>=AC92:AG92*AB93#</v>
      </c>
      <c r="AB94">
        <v>3</v>
      </c>
      <c r="AC94">
        <v>6</v>
      </c>
      <c r="AD94">
        <v>9</v>
      </c>
      <c r="AE94">
        <v>12</v>
      </c>
      <c r="AF94">
        <v>15</v>
      </c>
      <c r="AG94">
        <v>18</v>
      </c>
    </row>
    <row r="95" spans="1:33">
      <c r="B95" t="str">
        <f t="shared" si="23"/>
        <v>SPB-1</v>
      </c>
      <c r="C95" t="s">
        <v>355</v>
      </c>
      <c r="D95">
        <v>9</v>
      </c>
      <c r="E95">
        <v>2190</v>
      </c>
      <c r="F95" t="b">
        <v>0</v>
      </c>
      <c r="G95">
        <f t="shared" si="24"/>
        <v>0</v>
      </c>
      <c r="H95">
        <f t="shared" si="25"/>
        <v>1</v>
      </c>
      <c r="AB95">
        <v>4</v>
      </c>
      <c r="AC95">
        <v>8</v>
      </c>
      <c r="AD95">
        <v>12</v>
      </c>
      <c r="AE95">
        <v>16</v>
      </c>
      <c r="AF95">
        <v>20</v>
      </c>
      <c r="AG95">
        <v>24</v>
      </c>
    </row>
    <row r="96" spans="1:33">
      <c r="B96" t="str">
        <f t="shared" si="23"/>
        <v>SPB-1</v>
      </c>
      <c r="C96" t="s">
        <v>348</v>
      </c>
      <c r="D96">
        <v>53</v>
      </c>
      <c r="E96">
        <v>2080</v>
      </c>
      <c r="F96" t="b">
        <v>0</v>
      </c>
      <c r="G96">
        <f t="shared" si="24"/>
        <v>0</v>
      </c>
      <c r="H96">
        <f t="shared" si="25"/>
        <v>1</v>
      </c>
      <c r="K96">
        <f>SUMPRODUCT(LEN(D88:D96))</f>
        <v>16</v>
      </c>
      <c r="L96" s="31" t="str">
        <f ca="1">_xlfn.FORMULATEXT(K96)</f>
        <v>=SUMPRODUCT(LEN(D88:D96))</v>
      </c>
      <c r="M96" s="3"/>
      <c r="N96" s="3"/>
      <c r="AB96">
        <v>5</v>
      </c>
      <c r="AC96">
        <v>10</v>
      </c>
      <c r="AD96">
        <v>15</v>
      </c>
      <c r="AE96">
        <v>20</v>
      </c>
      <c r="AF96">
        <v>25</v>
      </c>
      <c r="AG96">
        <v>30</v>
      </c>
    </row>
    <row r="97" spans="1:33">
      <c r="E97">
        <f>SUM(E88:E96)</f>
        <v>19650</v>
      </c>
      <c r="AB97">
        <v>6</v>
      </c>
      <c r="AC97">
        <v>12</v>
      </c>
      <c r="AD97">
        <v>18</v>
      </c>
      <c r="AE97">
        <v>24</v>
      </c>
      <c r="AF97">
        <v>30</v>
      </c>
      <c r="AG97">
        <v>36</v>
      </c>
    </row>
    <row r="98" spans="1:33">
      <c r="E98">
        <v>1</v>
      </c>
      <c r="F98">
        <f>SUBTOTAL(E98,$E$88:$E$96)</f>
        <v>2183.3333333333335</v>
      </c>
      <c r="K98" cm="1">
        <f t="array" ref="K98">SUM((B88:B96="SPB-0")*1)</f>
        <v>2</v>
      </c>
      <c r="L98" s="31" t="str">
        <f ca="1">_xlfn.FORMULATEXT(K98)</f>
        <v>=SUM((B88:B96="SPB-0")*1)</v>
      </c>
      <c r="M98" s="3"/>
      <c r="N98" s="3"/>
      <c r="O98" s="53" t="s">
        <v>626</v>
      </c>
    </row>
    <row r="99" spans="1:33" ht="25.2">
      <c r="A99" s="65" t="s">
        <v>627</v>
      </c>
      <c r="B99" s="65"/>
      <c r="C99" s="65"/>
      <c r="D99" s="65"/>
      <c r="E99" s="65"/>
      <c r="F99" s="65"/>
      <c r="G99" s="65"/>
      <c r="AB99">
        <v>2</v>
      </c>
      <c r="AC99">
        <v>3</v>
      </c>
      <c r="AD99">
        <v>4</v>
      </c>
      <c r="AE99">
        <v>5</v>
      </c>
      <c r="AF99">
        <v>6</v>
      </c>
    </row>
    <row r="100" spans="1:33">
      <c r="E100">
        <v>2</v>
      </c>
      <c r="F100">
        <f>SUBTOTAL(E100,$E$88:$E$96)</f>
        <v>9</v>
      </c>
      <c r="AA100" cm="1">
        <f t="array" ref="AA100:AA104">TRANSPOSE(AB99:AF99)</f>
        <v>2</v>
      </c>
      <c r="AB100" s="3">
        <f t="array" ref="AB100:AF104">AB99:AF99*AA100:AA104</f>
        <v>4</v>
      </c>
      <c r="AC100">
        <v>6</v>
      </c>
      <c r="AD100">
        <v>8</v>
      </c>
      <c r="AE100">
        <v>10</v>
      </c>
      <c r="AF100">
        <v>12</v>
      </c>
    </row>
    <row r="101" spans="1:33">
      <c r="Y101" s="31" t="str">
        <f ca="1">_xlfn.FORMULATEXT(AB100)</f>
        <v>{=AB99:AF99*AA100:AA104}</v>
      </c>
      <c r="AA101">
        <v>3</v>
      </c>
      <c r="AB101">
        <v>6</v>
      </c>
      <c r="AC101">
        <v>9</v>
      </c>
      <c r="AD101">
        <v>12</v>
      </c>
      <c r="AE101">
        <v>15</v>
      </c>
      <c r="AF101">
        <v>18</v>
      </c>
    </row>
    <row r="102" spans="1:33">
      <c r="Y102" s="31" t="s">
        <v>628</v>
      </c>
      <c r="AA102">
        <v>4</v>
      </c>
      <c r="AB102">
        <v>8</v>
      </c>
      <c r="AC102">
        <v>12</v>
      </c>
      <c r="AD102">
        <v>16</v>
      </c>
      <c r="AE102">
        <v>20</v>
      </c>
      <c r="AF102">
        <v>24</v>
      </c>
    </row>
    <row r="103" spans="1:33">
      <c r="N103" t="s">
        <v>625</v>
      </c>
      <c r="O103" t="s">
        <v>1</v>
      </c>
      <c r="P103" t="s">
        <v>373</v>
      </c>
      <c r="Q103" t="s">
        <v>374</v>
      </c>
      <c r="AA103">
        <v>5</v>
      </c>
      <c r="AB103">
        <v>10</v>
      </c>
      <c r="AC103">
        <v>15</v>
      </c>
      <c r="AD103">
        <v>20</v>
      </c>
      <c r="AE103">
        <v>25</v>
      </c>
      <c r="AF103">
        <v>30</v>
      </c>
    </row>
    <row r="104" spans="1:33">
      <c r="E104">
        <f>SUBTOTAL(7,D88:D96)</f>
        <v>14.256577429383253</v>
      </c>
      <c r="F104" s="58" t="str">
        <f ca="1">_xlfn.FORMULATEXT(E104)</f>
        <v>=SUBTOTAL(7,D88:D96)</v>
      </c>
      <c r="I104" t="s">
        <v>629</v>
      </c>
      <c r="J104" t="s">
        <v>630</v>
      </c>
      <c r="K104" t="s">
        <v>631</v>
      </c>
      <c r="N104" t="str">
        <f t="shared" ref="N104:N112" si="26">LEFT(O104,5)</f>
        <v>SPB-1</v>
      </c>
      <c r="O104" t="s">
        <v>282</v>
      </c>
      <c r="P104">
        <v>22</v>
      </c>
      <c r="Q104">
        <v>5440</v>
      </c>
      <c r="AA104">
        <v>6</v>
      </c>
      <c r="AB104">
        <v>12</v>
      </c>
      <c r="AC104">
        <v>18</v>
      </c>
      <c r="AD104">
        <v>24</v>
      </c>
      <c r="AE104">
        <v>30</v>
      </c>
      <c r="AF104">
        <v>36</v>
      </c>
    </row>
    <row r="105" spans="1:33">
      <c r="E105">
        <f>SUBTOTAL(9,D88:D96)</f>
        <v>204</v>
      </c>
      <c r="I105" t="s">
        <v>632</v>
      </c>
      <c r="J105">
        <v>1</v>
      </c>
      <c r="K105">
        <v>101</v>
      </c>
      <c r="N105" t="str">
        <f t="shared" si="26"/>
        <v>SPB-1</v>
      </c>
      <c r="O105" t="s">
        <v>320</v>
      </c>
      <c r="P105">
        <v>32</v>
      </c>
      <c r="Q105">
        <v>3080</v>
      </c>
    </row>
    <row r="106" spans="1:33">
      <c r="I106" t="s">
        <v>633</v>
      </c>
      <c r="J106">
        <v>2</v>
      </c>
      <c r="K106">
        <v>102</v>
      </c>
      <c r="N106" t="str">
        <f t="shared" si="26"/>
        <v>SPB-1</v>
      </c>
      <c r="O106" t="s">
        <v>369</v>
      </c>
      <c r="P106">
        <v>7</v>
      </c>
      <c r="Q106">
        <v>900</v>
      </c>
    </row>
    <row r="107" spans="1:33">
      <c r="I107" t="s">
        <v>634</v>
      </c>
      <c r="J107">
        <v>3</v>
      </c>
      <c r="K107">
        <v>103</v>
      </c>
      <c r="N107" s="33" t="str">
        <f t="shared" si="26"/>
        <v>SPB-0</v>
      </c>
      <c r="O107" t="s">
        <v>335</v>
      </c>
      <c r="P107" s="33">
        <v>12</v>
      </c>
      <c r="Q107">
        <v>1680</v>
      </c>
    </row>
    <row r="108" spans="1:33">
      <c r="I108" t="s">
        <v>635</v>
      </c>
      <c r="J108">
        <v>4</v>
      </c>
      <c r="K108">
        <v>104</v>
      </c>
      <c r="N108" t="str">
        <f t="shared" si="26"/>
        <v>SPB-1</v>
      </c>
      <c r="O108" t="s">
        <v>330</v>
      </c>
      <c r="P108">
        <v>17</v>
      </c>
      <c r="Q108">
        <v>2030</v>
      </c>
    </row>
    <row r="109" spans="1:33">
      <c r="I109" t="s">
        <v>636</v>
      </c>
      <c r="J109">
        <v>5</v>
      </c>
      <c r="K109">
        <v>105</v>
      </c>
      <c r="N109" s="33" t="str">
        <f t="shared" si="26"/>
        <v>SPB-0</v>
      </c>
      <c r="O109" t="s">
        <v>366</v>
      </c>
      <c r="P109" s="33">
        <v>29</v>
      </c>
      <c r="Q109">
        <v>-10</v>
      </c>
    </row>
    <row r="110" spans="1:33">
      <c r="I110" t="s">
        <v>637</v>
      </c>
      <c r="J110">
        <v>6</v>
      </c>
      <c r="K110">
        <v>106</v>
      </c>
      <c r="N110" t="str">
        <f t="shared" si="26"/>
        <v>SPB-1</v>
      </c>
      <c r="O110" t="s">
        <v>361</v>
      </c>
      <c r="P110">
        <v>23</v>
      </c>
      <c r="Q110">
        <v>2260</v>
      </c>
    </row>
    <row r="111" spans="1:33">
      <c r="I111" t="s">
        <v>638</v>
      </c>
      <c r="J111">
        <v>7</v>
      </c>
      <c r="K111">
        <v>107</v>
      </c>
      <c r="N111" t="str">
        <f t="shared" si="26"/>
        <v>SPB-1</v>
      </c>
      <c r="O111" t="s">
        <v>355</v>
      </c>
      <c r="P111">
        <v>9</v>
      </c>
      <c r="Q111">
        <v>2190</v>
      </c>
    </row>
    <row r="112" spans="1:33">
      <c r="I112" t="s">
        <v>639</v>
      </c>
      <c r="J112">
        <v>8</v>
      </c>
      <c r="K112">
        <v>108</v>
      </c>
      <c r="N112" t="str">
        <f t="shared" si="26"/>
        <v>SPB-1</v>
      </c>
      <c r="O112" t="s">
        <v>348</v>
      </c>
      <c r="P112">
        <v>53</v>
      </c>
      <c r="Q112">
        <v>2080</v>
      </c>
    </row>
    <row r="113" spans="5:17">
      <c r="I113" t="s">
        <v>640</v>
      </c>
      <c r="J113">
        <v>9</v>
      </c>
      <c r="K113">
        <v>109</v>
      </c>
    </row>
    <row r="114" spans="5:17">
      <c r="I114" t="s">
        <v>641</v>
      </c>
      <c r="J114">
        <v>10</v>
      </c>
      <c r="K114">
        <v>110</v>
      </c>
      <c r="N114">
        <v>1</v>
      </c>
      <c r="O114">
        <v>4</v>
      </c>
      <c r="P114">
        <v>9</v>
      </c>
      <c r="Q114">
        <v>10</v>
      </c>
    </row>
    <row r="115" spans="5:17">
      <c r="I115" t="s">
        <v>642</v>
      </c>
      <c r="J115">
        <v>11</v>
      </c>
      <c r="K115">
        <v>111</v>
      </c>
      <c r="N115" s="3">
        <f>SUBTOTAL(N114,$Q$104:$Q$112)</f>
        <v>2183.3333333333335</v>
      </c>
      <c r="O115">
        <f t="shared" ref="O115:Q115" si="27">SUBTOTAL(O114,$Q$104:$Q$112)</f>
        <v>5440</v>
      </c>
      <c r="P115">
        <f t="shared" si="27"/>
        <v>19650</v>
      </c>
      <c r="Q115">
        <f t="shared" si="27"/>
        <v>2270125</v>
      </c>
    </row>
    <row r="117" spans="5:17">
      <c r="N117" s="58" t="str">
        <f ca="1">_xlfn.FORMULATEXT(N115)</f>
        <v>=SUBTOTAL(N114,$Q$104:$Q$112)</v>
      </c>
      <c r="O117" s="3"/>
      <c r="P117" s="3"/>
      <c r="Q117" s="3"/>
    </row>
    <row r="119" spans="5:17">
      <c r="E119">
        <f>_xlfn.AGGREGATE(4,6,D88:D96)</f>
        <v>53</v>
      </c>
      <c r="F119" s="13" t="s">
        <v>643</v>
      </c>
      <c r="I119" t="s">
        <v>629</v>
      </c>
      <c r="J119" t="s">
        <v>629</v>
      </c>
      <c r="K119" t="s">
        <v>644</v>
      </c>
    </row>
    <row r="120" spans="5:17">
      <c r="E120">
        <f>_xlfn.AGGREGATE(5,6,D88:D96)</f>
        <v>7</v>
      </c>
      <c r="I120">
        <v>1</v>
      </c>
      <c r="J120" t="s">
        <v>632</v>
      </c>
    </row>
    <row r="121" spans="5:17">
      <c r="I121">
        <v>2</v>
      </c>
      <c r="J121" t="s">
        <v>633</v>
      </c>
    </row>
    <row r="122" spans="5:17">
      <c r="I122">
        <v>3</v>
      </c>
      <c r="J122" t="s">
        <v>634</v>
      </c>
    </row>
    <row r="123" spans="5:17">
      <c r="I123">
        <v>4</v>
      </c>
      <c r="J123" t="s">
        <v>635</v>
      </c>
    </row>
    <row r="124" spans="5:17">
      <c r="I124">
        <v>5</v>
      </c>
      <c r="J124" t="s">
        <v>636</v>
      </c>
    </row>
    <row r="125" spans="5:17">
      <c r="I125">
        <v>6</v>
      </c>
      <c r="J125" t="s">
        <v>637</v>
      </c>
    </row>
    <row r="126" spans="5:17">
      <c r="I126">
        <v>7</v>
      </c>
      <c r="J126" t="s">
        <v>645</v>
      </c>
    </row>
    <row r="127" spans="5:17">
      <c r="I127">
        <v>8</v>
      </c>
      <c r="J127" t="s">
        <v>646</v>
      </c>
    </row>
    <row r="128" spans="5:17">
      <c r="I128">
        <v>9</v>
      </c>
      <c r="J128" t="s">
        <v>640</v>
      </c>
    </row>
    <row r="129" spans="1:11">
      <c r="I129">
        <v>10</v>
      </c>
      <c r="J129" t="s">
        <v>647</v>
      </c>
    </row>
    <row r="130" spans="1:11">
      <c r="I130">
        <v>11</v>
      </c>
      <c r="J130" t="s">
        <v>648</v>
      </c>
    </row>
    <row r="131" spans="1:11">
      <c r="I131">
        <v>12</v>
      </c>
      <c r="J131" t="s">
        <v>649</v>
      </c>
    </row>
    <row r="132" spans="1:11">
      <c r="I132">
        <v>13</v>
      </c>
      <c r="J132" t="s">
        <v>650</v>
      </c>
    </row>
    <row r="133" spans="1:11">
      <c r="I133">
        <v>14</v>
      </c>
      <c r="J133" t="s">
        <v>651</v>
      </c>
      <c r="K133" t="s">
        <v>652</v>
      </c>
    </row>
    <row r="134" spans="1:11">
      <c r="I134">
        <v>15</v>
      </c>
      <c r="J134" t="s">
        <v>653</v>
      </c>
      <c r="K134" t="s">
        <v>652</v>
      </c>
    </row>
    <row r="135" spans="1:11">
      <c r="I135">
        <v>16</v>
      </c>
      <c r="J135" t="s">
        <v>654</v>
      </c>
      <c r="K135" t="s">
        <v>652</v>
      </c>
    </row>
    <row r="136" spans="1:11">
      <c r="I136">
        <v>17</v>
      </c>
      <c r="J136" t="s">
        <v>655</v>
      </c>
      <c r="K136" t="s">
        <v>656</v>
      </c>
    </row>
    <row r="137" spans="1:11">
      <c r="I137">
        <v>18</v>
      </c>
      <c r="J137" t="s">
        <v>657</v>
      </c>
      <c r="K137" t="s">
        <v>652</v>
      </c>
    </row>
    <row r="138" spans="1:11">
      <c r="I138">
        <v>19</v>
      </c>
      <c r="J138" t="s">
        <v>658</v>
      </c>
      <c r="K138" t="s">
        <v>656</v>
      </c>
    </row>
    <row r="140" spans="1:11" ht="25.2">
      <c r="A140" s="65" t="s">
        <v>659</v>
      </c>
      <c r="B140" s="65"/>
      <c r="C140" s="65"/>
      <c r="D140" s="65"/>
      <c r="E140" s="65"/>
      <c r="F140" s="65"/>
      <c r="G140" s="65"/>
    </row>
    <row r="141" spans="1:11">
      <c r="B141">
        <v>22</v>
      </c>
      <c r="C141">
        <f>POWER(B141,2)</f>
        <v>484</v>
      </c>
      <c r="D141">
        <f>B141^2</f>
        <v>484</v>
      </c>
      <c r="E141" s="31" t="str">
        <f ca="1">_xlfn.FORMULATEXT(C142)</f>
        <v>=POWER(B142,2)</v>
      </c>
      <c r="F141" s="3"/>
    </row>
    <row r="142" spans="1:11">
      <c r="B142">
        <v>32</v>
      </c>
      <c r="C142">
        <f t="shared" ref="C142:C149" si="28">POWER(B142,2)</f>
        <v>1024</v>
      </c>
      <c r="D142">
        <f t="shared" ref="D142:D149" si="29">B142^2</f>
        <v>1024</v>
      </c>
      <c r="F142" s="31" t="str">
        <f ca="1">_xlfn.FORMULATEXT(D142)</f>
        <v>=B142^2</v>
      </c>
    </row>
    <row r="143" spans="1:11">
      <c r="B143">
        <v>7</v>
      </c>
      <c r="C143">
        <f t="shared" si="28"/>
        <v>49</v>
      </c>
      <c r="D143">
        <f t="shared" si="29"/>
        <v>49</v>
      </c>
    </row>
    <row r="144" spans="1:11">
      <c r="B144">
        <v>12</v>
      </c>
      <c r="C144">
        <f t="shared" si="28"/>
        <v>144</v>
      </c>
      <c r="D144">
        <f t="shared" si="29"/>
        <v>144</v>
      </c>
    </row>
    <row r="145" spans="1:7">
      <c r="B145">
        <v>17</v>
      </c>
      <c r="C145">
        <f t="shared" si="28"/>
        <v>289</v>
      </c>
      <c r="D145">
        <f t="shared" si="29"/>
        <v>289</v>
      </c>
    </row>
    <row r="146" spans="1:7">
      <c r="B146">
        <v>29</v>
      </c>
      <c r="C146">
        <f t="shared" si="28"/>
        <v>841</v>
      </c>
      <c r="D146">
        <f t="shared" si="29"/>
        <v>841</v>
      </c>
    </row>
    <row r="147" spans="1:7">
      <c r="B147">
        <v>23</v>
      </c>
      <c r="C147">
        <f t="shared" si="28"/>
        <v>529</v>
      </c>
      <c r="D147">
        <f t="shared" si="29"/>
        <v>529</v>
      </c>
    </row>
    <row r="148" spans="1:7">
      <c r="B148">
        <v>9</v>
      </c>
      <c r="C148">
        <f t="shared" si="28"/>
        <v>81</v>
      </c>
      <c r="D148">
        <f t="shared" si="29"/>
        <v>81</v>
      </c>
    </row>
    <row r="149" spans="1:7">
      <c r="B149">
        <v>53</v>
      </c>
      <c r="C149">
        <f t="shared" si="28"/>
        <v>2809</v>
      </c>
      <c r="D149">
        <f t="shared" si="29"/>
        <v>2809</v>
      </c>
    </row>
    <row r="153" spans="1:7" ht="25.2">
      <c r="A153" s="65" t="s">
        <v>660</v>
      </c>
      <c r="B153" s="65"/>
      <c r="C153" s="65"/>
      <c r="D153" s="65"/>
      <c r="E153" s="65"/>
      <c r="F153" s="65"/>
      <c r="G153" s="65"/>
    </row>
    <row r="155" spans="1:7">
      <c r="B155">
        <v>10</v>
      </c>
      <c r="C155">
        <f>LOG(B155)</f>
        <v>1</v>
      </c>
      <c r="D155">
        <f>LOG10(B155)</f>
        <v>1</v>
      </c>
      <c r="E155">
        <f>LN(B155)</f>
        <v>2.3025850929940459</v>
      </c>
    </row>
    <row r="156" spans="1:7">
      <c r="B156">
        <v>100</v>
      </c>
      <c r="C156">
        <f t="shared" ref="C156:C157" si="30">LOG(B156)</f>
        <v>2</v>
      </c>
      <c r="D156">
        <f t="shared" ref="D156:D157" si="31">LOG10(B156)</f>
        <v>2</v>
      </c>
      <c r="E156">
        <f t="shared" ref="E156:E159" si="32">LN(B156)</f>
        <v>4.6051701859880918</v>
      </c>
    </row>
    <row r="157" spans="1:7">
      <c r="B157">
        <v>1000</v>
      </c>
      <c r="C157">
        <f t="shared" si="30"/>
        <v>3</v>
      </c>
      <c r="D157">
        <f t="shared" si="31"/>
        <v>3</v>
      </c>
      <c r="E157">
        <f t="shared" si="32"/>
        <v>6.9077552789821368</v>
      </c>
    </row>
    <row r="159" spans="1:7">
      <c r="B159">
        <f>EXP(10)</f>
        <v>22026.465794806718</v>
      </c>
      <c r="E159">
        <f t="shared" si="32"/>
        <v>10</v>
      </c>
    </row>
    <row r="165" spans="1:16" ht="25.2">
      <c r="A165" s="65" t="s">
        <v>661</v>
      </c>
      <c r="B165" s="65"/>
      <c r="C165" s="65"/>
      <c r="D165" s="65"/>
      <c r="E165" s="65"/>
      <c r="F165" s="65"/>
      <c r="G165" s="65"/>
    </row>
    <row r="167" spans="1:16">
      <c r="B167">
        <v>1</v>
      </c>
      <c r="C167">
        <v>2</v>
      </c>
      <c r="D167">
        <v>3</v>
      </c>
      <c r="F167">
        <v>1</v>
      </c>
      <c r="G167">
        <v>2</v>
      </c>
      <c r="J167">
        <f t="array" ref="J167:K168">MMULT(B167:D168,F167:G169)</f>
        <v>6</v>
      </c>
      <c r="K167">
        <v>12</v>
      </c>
    </row>
    <row r="168" spans="1:16">
      <c r="B168">
        <f>B167+3</f>
        <v>4</v>
      </c>
      <c r="C168">
        <f t="shared" ref="C168:D168" si="33">C167+3</f>
        <v>5</v>
      </c>
      <c r="D168">
        <f t="shared" si="33"/>
        <v>6</v>
      </c>
      <c r="F168">
        <v>1</v>
      </c>
      <c r="G168">
        <v>2</v>
      </c>
      <c r="J168">
        <v>15</v>
      </c>
      <c r="K168">
        <v>30</v>
      </c>
    </row>
    <row r="169" spans="1:16">
      <c r="F169">
        <v>1</v>
      </c>
      <c r="G169">
        <v>2</v>
      </c>
      <c r="J169" s="31" t="str">
        <f t="shared" ref="J169" ca="1" si="34">_xlfn.FORMULATEXT(J168)</f>
        <v>{=MMULT(B167:D168,F167:G169)}</v>
      </c>
      <c r="K169" s="3"/>
      <c r="L169" s="3"/>
    </row>
    <row r="170" spans="1:16">
      <c r="K170" s="31" t="str">
        <f ca="1">_xlfn.FORMULATEXT(K168)</f>
        <v>{=MMULT(B167:D168,F167:G169)}</v>
      </c>
      <c r="L170" s="3"/>
      <c r="M170" s="3"/>
    </row>
    <row r="171" spans="1:16">
      <c r="F171" t="s">
        <v>662</v>
      </c>
      <c r="G171" t="s">
        <v>663</v>
      </c>
    </row>
    <row r="172" spans="1:16">
      <c r="F172">
        <f ca="1">ROUND(RAND()*30+70,0)</f>
        <v>94</v>
      </c>
      <c r="G172">
        <f ca="1">ROUND(RAND()*70+30,0)</f>
        <v>51</v>
      </c>
      <c r="I172">
        <v>97</v>
      </c>
      <c r="J172">
        <v>53</v>
      </c>
      <c r="L172">
        <f>I172*0.5+J172*0.5</f>
        <v>75</v>
      </c>
      <c r="M172">
        <f>I172*0.4+J172*0.6</f>
        <v>70.599999999999994</v>
      </c>
      <c r="O172" cm="1">
        <f t="array" ref="O172:P178">MMULT(I172:J178,L181:M182)</f>
        <v>75</v>
      </c>
      <c r="P172">
        <v>70.599999999999994</v>
      </c>
    </row>
    <row r="173" spans="1:16">
      <c r="F173">
        <f t="shared" ref="F173:F178" ca="1" si="35">ROUND(RAND()*30+70,0)</f>
        <v>78</v>
      </c>
      <c r="G173">
        <f t="shared" ref="G173:G178" ca="1" si="36">ROUND(RAND()*70+30,0)</f>
        <v>47</v>
      </c>
      <c r="I173">
        <v>81</v>
      </c>
      <c r="J173">
        <v>85</v>
      </c>
      <c r="L173">
        <f t="shared" ref="L173:L178" si="37">I173*0.5+J173*0.5</f>
        <v>83</v>
      </c>
      <c r="M173">
        <f t="shared" ref="M173:M178" si="38">I173*0.4+J173*0.6</f>
        <v>83.4</v>
      </c>
      <c r="O173">
        <v>83</v>
      </c>
      <c r="P173">
        <v>83.4</v>
      </c>
    </row>
    <row r="174" spans="1:16">
      <c r="F174">
        <f t="shared" ca="1" si="35"/>
        <v>95</v>
      </c>
      <c r="G174">
        <f t="shared" ca="1" si="36"/>
        <v>72</v>
      </c>
      <c r="I174">
        <v>87</v>
      </c>
      <c r="J174">
        <v>81</v>
      </c>
      <c r="L174">
        <f t="shared" si="37"/>
        <v>84</v>
      </c>
      <c r="M174">
        <f t="shared" si="38"/>
        <v>83.4</v>
      </c>
      <c r="O174">
        <v>84</v>
      </c>
      <c r="P174">
        <v>83.4</v>
      </c>
    </row>
    <row r="175" spans="1:16">
      <c r="F175">
        <f t="shared" ca="1" si="35"/>
        <v>85</v>
      </c>
      <c r="G175">
        <f t="shared" ca="1" si="36"/>
        <v>89</v>
      </c>
      <c r="I175">
        <v>90</v>
      </c>
      <c r="J175">
        <v>48</v>
      </c>
      <c r="L175">
        <f t="shared" si="37"/>
        <v>69</v>
      </c>
      <c r="M175">
        <f t="shared" si="38"/>
        <v>64.8</v>
      </c>
      <c r="O175">
        <v>69</v>
      </c>
      <c r="P175">
        <v>64.8</v>
      </c>
    </row>
    <row r="176" spans="1:16">
      <c r="F176">
        <f t="shared" ca="1" si="35"/>
        <v>95</v>
      </c>
      <c r="G176">
        <f t="shared" ca="1" si="36"/>
        <v>50</v>
      </c>
      <c r="I176">
        <v>94</v>
      </c>
      <c r="J176">
        <v>66</v>
      </c>
      <c r="L176">
        <f t="shared" si="37"/>
        <v>80</v>
      </c>
      <c r="M176">
        <f t="shared" si="38"/>
        <v>77.2</v>
      </c>
      <c r="O176">
        <v>80</v>
      </c>
      <c r="P176">
        <v>77.2</v>
      </c>
    </row>
    <row r="177" spans="6:16">
      <c r="F177">
        <f t="shared" ca="1" si="35"/>
        <v>70</v>
      </c>
      <c r="G177">
        <f t="shared" ca="1" si="36"/>
        <v>52</v>
      </c>
      <c r="I177">
        <v>94</v>
      </c>
      <c r="J177">
        <v>86</v>
      </c>
      <c r="L177">
        <f t="shared" si="37"/>
        <v>90</v>
      </c>
      <c r="M177">
        <f t="shared" si="38"/>
        <v>89.2</v>
      </c>
      <c r="O177">
        <v>90</v>
      </c>
      <c r="P177">
        <v>89.2</v>
      </c>
    </row>
    <row r="178" spans="6:16">
      <c r="F178">
        <f t="shared" ca="1" si="35"/>
        <v>82</v>
      </c>
      <c r="G178">
        <f t="shared" ca="1" si="36"/>
        <v>36</v>
      </c>
      <c r="I178">
        <v>79</v>
      </c>
      <c r="J178">
        <v>71</v>
      </c>
      <c r="L178">
        <f t="shared" si="37"/>
        <v>75</v>
      </c>
      <c r="M178">
        <f t="shared" si="38"/>
        <v>74.2</v>
      </c>
      <c r="O178">
        <v>75</v>
      </c>
      <c r="P178">
        <v>74.2</v>
      </c>
    </row>
    <row r="179" spans="6:16">
      <c r="I179">
        <v>4</v>
      </c>
      <c r="J179">
        <v>6</v>
      </c>
    </row>
    <row r="181" spans="6:16">
      <c r="L181">
        <v>0.5</v>
      </c>
      <c r="M181">
        <v>0.4</v>
      </c>
    </row>
    <row r="182" spans="6:16">
      <c r="L182">
        <v>0.5</v>
      </c>
      <c r="M182">
        <v>0.6</v>
      </c>
    </row>
  </sheetData>
  <mergeCells count="11">
    <mergeCell ref="H33:N33"/>
    <mergeCell ref="A140:G140"/>
    <mergeCell ref="A153:G153"/>
    <mergeCell ref="A165:G165"/>
    <mergeCell ref="A99:G99"/>
    <mergeCell ref="A84:G84"/>
    <mergeCell ref="A18:G18"/>
    <mergeCell ref="A3:G3"/>
    <mergeCell ref="A33:G33"/>
    <mergeCell ref="A51:G51"/>
    <mergeCell ref="A71:G7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9"/>
  <sheetViews>
    <sheetView zoomScale="115" zoomScaleNormal="115" workbookViewId="0">
      <selection activeCell="G75" sqref="G75"/>
    </sheetView>
  </sheetViews>
  <sheetFormatPr defaultRowHeight="14.4"/>
  <cols>
    <col min="1" max="1" width="10.88671875" bestFit="1" customWidth="1"/>
    <col min="3" max="3" width="16.6640625" bestFit="1" customWidth="1"/>
    <col min="4" max="4" width="13.33203125" customWidth="1"/>
    <col min="5" max="5" width="5.6640625" customWidth="1"/>
    <col min="6" max="6" width="26" customWidth="1"/>
    <col min="7" max="7" width="21.33203125" customWidth="1"/>
    <col min="8" max="8" width="17.109375" customWidth="1"/>
    <col min="9" max="9" width="22.6640625" customWidth="1"/>
    <col min="10" max="10" width="24.33203125" customWidth="1"/>
    <col min="11" max="11" width="33.44140625" customWidth="1"/>
    <col min="12" max="12" width="27.6640625" customWidth="1"/>
    <col min="13" max="13" width="16.33203125" bestFit="1" customWidth="1"/>
    <col min="14" max="14" width="15.33203125" bestFit="1" customWidth="1"/>
  </cols>
  <sheetData>
    <row r="1" spans="1:16" ht="25.2">
      <c r="A1" s="65" t="s">
        <v>664</v>
      </c>
      <c r="B1" s="65"/>
      <c r="C1" s="65"/>
      <c r="D1" s="65"/>
      <c r="E1" s="65"/>
      <c r="F1" s="65"/>
      <c r="G1" s="65"/>
      <c r="H1" s="65"/>
      <c r="I1" s="65"/>
    </row>
    <row r="2" spans="1:16">
      <c r="J2" s="14"/>
    </row>
    <row r="3" spans="1:16">
      <c r="C3" s="30" t="s">
        <v>665</v>
      </c>
      <c r="F3" s="30" t="s">
        <v>666</v>
      </c>
      <c r="G3" s="30" t="s">
        <v>667</v>
      </c>
      <c r="H3" s="30" t="s">
        <v>668</v>
      </c>
      <c r="J3" s="30" t="s">
        <v>669</v>
      </c>
      <c r="L3" s="30" t="s">
        <v>670</v>
      </c>
      <c r="N3" s="30" t="s">
        <v>666</v>
      </c>
      <c r="O3" s="30" t="s">
        <v>667</v>
      </c>
      <c r="P3" s="30" t="s">
        <v>668</v>
      </c>
    </row>
    <row r="5" spans="1:16">
      <c r="F5" s="4" t="s">
        <v>671</v>
      </c>
      <c r="G5" s="4" t="s">
        <v>672</v>
      </c>
      <c r="H5" s="4" t="s">
        <v>673</v>
      </c>
      <c r="J5" s="2">
        <f>DATE(2019,3,20)</f>
        <v>43544</v>
      </c>
      <c r="K5" s="31" t="str">
        <f ca="1">_xlfn.FORMULATEXT(J5)</f>
        <v>=DATE(2019,3,20)</v>
      </c>
    </row>
    <row r="6" spans="1:16">
      <c r="B6" t="s">
        <v>674</v>
      </c>
      <c r="C6" s="1">
        <f ca="1">NOW()</f>
        <v>45760.87870335648</v>
      </c>
      <c r="D6" s="31" t="str">
        <f ca="1">_xlfn.FORMULATEXT(C6)</f>
        <v>=NOW()</v>
      </c>
      <c r="F6">
        <f ca="1">YEAR(C6)</f>
        <v>2025</v>
      </c>
      <c r="G6">
        <f ca="1">MONTH(C6)</f>
        <v>4</v>
      </c>
      <c r="H6">
        <f ca="1">DAY(C6)</f>
        <v>13</v>
      </c>
      <c r="J6" s="2">
        <f ca="1">DATE(F6,G6,H6)</f>
        <v>45760</v>
      </c>
    </row>
    <row r="7" spans="1:16">
      <c r="B7" t="s">
        <v>675</v>
      </c>
      <c r="C7" s="1">
        <f ca="1">TODAY()</f>
        <v>45760</v>
      </c>
      <c r="D7" s="31" t="str">
        <f t="shared" ref="D7" ca="1" si="0">_xlfn.FORMULATEXT(C7)</f>
        <v>=TODAY()</v>
      </c>
      <c r="F7" s="31" t="str">
        <f t="shared" ref="F7:G7" ca="1" si="1">_xlfn.FORMULATEXT(F6)</f>
        <v>=YEAR(C6)</v>
      </c>
      <c r="G7" s="31" t="str">
        <f t="shared" ca="1" si="1"/>
        <v>=MONTH(C6)</v>
      </c>
      <c r="H7" s="31" t="str">
        <f ca="1">_xlfn.FORMULATEXT(H6)</f>
        <v>=DAY(C6)</v>
      </c>
      <c r="J7" s="2"/>
    </row>
    <row r="8" spans="1:16">
      <c r="D8" s="32"/>
    </row>
    <row r="9" spans="1:16">
      <c r="C9" s="2">
        <v>35412</v>
      </c>
      <c r="D9" s="3" t="s">
        <v>676</v>
      </c>
      <c r="F9">
        <f>YEAR(C9)</f>
        <v>1996</v>
      </c>
      <c r="G9">
        <f>MONTH(C9)</f>
        <v>12</v>
      </c>
      <c r="H9">
        <f>DAY(C9)</f>
        <v>13</v>
      </c>
      <c r="J9" s="2">
        <f>DATE(1996,12,13)</f>
        <v>35412</v>
      </c>
    </row>
    <row r="10" spans="1:16">
      <c r="C10" s="2">
        <v>44908</v>
      </c>
      <c r="D10" s="3" t="s">
        <v>676</v>
      </c>
    </row>
    <row r="11" spans="1:16">
      <c r="C11" s="2">
        <f>DATE(2022,12,13)</f>
        <v>44908</v>
      </c>
      <c r="D11" t="b">
        <f>C10=C11</f>
        <v>1</v>
      </c>
      <c r="F11">
        <f>YEAR("1996-12-13")</f>
        <v>1996</v>
      </c>
      <c r="G11">
        <f>MONTH("1996-12-13")</f>
        <v>12</v>
      </c>
      <c r="H11">
        <f>DAY("1996-12-13")</f>
        <v>13</v>
      </c>
      <c r="J11" s="2">
        <f>DATE(F11,G11,H11)</f>
        <v>35412</v>
      </c>
      <c r="L11" s="14">
        <f>DATEVALUE("1996-12-13")</f>
        <v>35412</v>
      </c>
      <c r="N11">
        <f>YEAR(L11)</f>
        <v>1996</v>
      </c>
      <c r="O11">
        <f>MONTH(L11)</f>
        <v>12</v>
      </c>
      <c r="P11">
        <f>DAY(L11)</f>
        <v>13</v>
      </c>
    </row>
    <row r="12" spans="1:16">
      <c r="C12" s="2">
        <v>44679</v>
      </c>
      <c r="D12" s="2">
        <f>C12+1</f>
        <v>44680</v>
      </c>
      <c r="F12">
        <f>YEAR(C12)</f>
        <v>2022</v>
      </c>
      <c r="L12" s="31" t="str">
        <f t="shared" ref="L12" ca="1" si="2">_xlfn.FORMULATEXT(L11)</f>
        <v>=DATEVALUE("1996-12-13")</v>
      </c>
    </row>
    <row r="13" spans="1:16">
      <c r="C13" s="13" t="s">
        <v>677</v>
      </c>
      <c r="D13" s="2"/>
      <c r="L13">
        <v>1</v>
      </c>
      <c r="N13">
        <f>YEAR(L13)</f>
        <v>1900</v>
      </c>
      <c r="O13">
        <f>MONTH(L13)</f>
        <v>1</v>
      </c>
      <c r="P13">
        <f>DAY(L13)</f>
        <v>1</v>
      </c>
    </row>
    <row r="16" spans="1:16" ht="25.2">
      <c r="A16" s="65" t="s">
        <v>678</v>
      </c>
      <c r="B16" s="65"/>
      <c r="C16" s="65"/>
      <c r="D16" s="65"/>
      <c r="E16" s="65"/>
      <c r="F16" s="65"/>
      <c r="G16" s="65"/>
      <c r="H16" s="65"/>
      <c r="I16" s="65"/>
    </row>
    <row r="18" spans="1:16">
      <c r="C18" t="s">
        <v>679</v>
      </c>
      <c r="F18" s="30" t="s">
        <v>680</v>
      </c>
      <c r="G18" s="30" t="s">
        <v>681</v>
      </c>
      <c r="H18" s="30" t="s">
        <v>682</v>
      </c>
      <c r="J18" s="30" t="s">
        <v>683</v>
      </c>
      <c r="L18" s="30" t="s">
        <v>684</v>
      </c>
      <c r="N18" s="30" t="s">
        <v>680</v>
      </c>
      <c r="O18" s="30" t="s">
        <v>681</v>
      </c>
      <c r="P18" s="30" t="s">
        <v>682</v>
      </c>
    </row>
    <row r="20" spans="1:16">
      <c r="F20" s="4" t="s">
        <v>685</v>
      </c>
      <c r="G20" s="4" t="s">
        <v>686</v>
      </c>
      <c r="H20" s="4" t="s">
        <v>687</v>
      </c>
    </row>
    <row r="21" spans="1:16">
      <c r="B21" t="s">
        <v>688</v>
      </c>
      <c r="C21" s="1">
        <f ca="1">NOW()</f>
        <v>45760.87870335648</v>
      </c>
      <c r="D21" s="31" t="str">
        <f ca="1">_xlfn.FORMULATEXT(C21)</f>
        <v>=NOW()</v>
      </c>
      <c r="F21">
        <f ca="1">HOUR(C21)</f>
        <v>21</v>
      </c>
      <c r="G21">
        <f ca="1">MINUTE(C21)</f>
        <v>5</v>
      </c>
      <c r="H21">
        <f ca="1">SECOND(C21)</f>
        <v>20</v>
      </c>
      <c r="J21" s="5">
        <f ca="1">TIME(F21,G21,H21)</f>
        <v>0.87870370370370365</v>
      </c>
      <c r="K21" s="31" t="str">
        <f ca="1">_xlfn.FORMULATEXT(J21)</f>
        <v>=TIME(F21,G21,H21)</v>
      </c>
    </row>
    <row r="22" spans="1:16">
      <c r="C22" s="5">
        <v>0.88576388888888891</v>
      </c>
      <c r="D22" s="31" t="e">
        <f t="shared" ref="D22" ca="1" si="3">_xlfn.FORMULATEXT(C22)</f>
        <v>#N/A</v>
      </c>
      <c r="F22" s="31" t="str">
        <f t="shared" ref="F22" ca="1" si="4">_xlfn.FORMULATEXT(F21)</f>
        <v>=HOUR(C21)</v>
      </c>
      <c r="G22" s="31" t="str">
        <f t="shared" ref="G22" ca="1" si="5">_xlfn.FORMULATEXT(G21)</f>
        <v>=MINUTE(C21)</v>
      </c>
      <c r="H22" s="31" t="str">
        <f ca="1">_xlfn.FORMULATEXT(H21)</f>
        <v>=SECOND(C21)</v>
      </c>
      <c r="J22" s="5"/>
    </row>
    <row r="23" spans="1:16">
      <c r="J23" s="5"/>
    </row>
    <row r="24" spans="1:16">
      <c r="F24">
        <f>HOUR("21:15:30")</f>
        <v>21</v>
      </c>
      <c r="G24">
        <f>MINUTE("21:15:30")</f>
        <v>15</v>
      </c>
      <c r="H24">
        <f>SECOND("21:15:30")</f>
        <v>30</v>
      </c>
      <c r="J24" s="5">
        <f>TIME(F24,G24,H24)</f>
        <v>0.88576388888888891</v>
      </c>
      <c r="L24" s="5">
        <f>TIMEVALUE("21:15:30")</f>
        <v>0.88576388888888891</v>
      </c>
      <c r="N24">
        <f>HOUR(L24)</f>
        <v>21</v>
      </c>
      <c r="O24">
        <f>MINUTE(L24)</f>
        <v>15</v>
      </c>
      <c r="P24">
        <f>SECOND(L24)</f>
        <v>30</v>
      </c>
    </row>
    <row r="25" spans="1:16">
      <c r="L25" s="31" t="str">
        <f t="shared" ref="L25" ca="1" si="6">_xlfn.FORMULATEXT(L24)</f>
        <v>=TIMEVALUE("21:15:30")</v>
      </c>
    </row>
    <row r="26" spans="1:16">
      <c r="F26" s="2">
        <f ca="1">TODAY()</f>
        <v>45760</v>
      </c>
      <c r="G26" s="2">
        <f ca="1">F26+1</f>
        <v>45761</v>
      </c>
      <c r="J26" s="13" t="s">
        <v>689</v>
      </c>
    </row>
    <row r="27" spans="1:16">
      <c r="F27" s="15">
        <f>TIME(1,0,0)</f>
        <v>4.1666666666666664E-2</v>
      </c>
      <c r="I27" s="16">
        <v>44257</v>
      </c>
      <c r="J27" s="2">
        <f>DATEVALUE(J26)</f>
        <v>44256</v>
      </c>
      <c r="K27">
        <f>I27-J27</f>
        <v>1</v>
      </c>
      <c r="L27" s="15">
        <f>TIME(1,0,0)</f>
        <v>4.1666666666666664E-2</v>
      </c>
      <c r="M27" t="b">
        <f ca="1">L27=L25</f>
        <v>0</v>
      </c>
    </row>
    <row r="28" spans="1:16">
      <c r="F28" s="15">
        <f>1/24</f>
        <v>4.1666666666666664E-2</v>
      </c>
      <c r="L28">
        <f>TIMEVALUE("1:00:00")</f>
        <v>4.1666666666666664E-2</v>
      </c>
      <c r="M28" t="b">
        <f>L28=L27</f>
        <v>1</v>
      </c>
    </row>
    <row r="30" spans="1:16" ht="25.2">
      <c r="A30" s="65" t="s">
        <v>690</v>
      </c>
      <c r="B30" s="65"/>
      <c r="C30" s="65"/>
      <c r="D30" s="65"/>
      <c r="E30" s="65"/>
      <c r="F30" s="65"/>
      <c r="G30" s="65"/>
      <c r="H30" s="65"/>
      <c r="I30" s="65"/>
    </row>
    <row r="32" spans="1:16">
      <c r="D32" s="2">
        <f ca="1">EOMONTH(D34,3)</f>
        <v>45869</v>
      </c>
      <c r="G32" s="30" t="s">
        <v>691</v>
      </c>
      <c r="I32" s="30" t="s">
        <v>692</v>
      </c>
      <c r="J32" s="30"/>
      <c r="K32" s="30"/>
    </row>
    <row r="33" spans="1:14">
      <c r="D33" s="31" t="str">
        <f t="shared" ref="D33:D35" ca="1" si="7">_xlfn.FORMULATEXT(D32)</f>
        <v>=EOMONTH(D34,3)</v>
      </c>
      <c r="F33" s="2">
        <f ca="1">EDATE(D34,8)</f>
        <v>46004</v>
      </c>
      <c r="I33" s="30" t="s">
        <v>693</v>
      </c>
      <c r="J33" s="30" t="s">
        <v>694</v>
      </c>
      <c r="K33" s="30" t="s">
        <v>695</v>
      </c>
    </row>
    <row r="34" spans="1:14" ht="16.5" customHeight="1">
      <c r="C34" s="2">
        <v>35412</v>
      </c>
      <c r="D34" s="2">
        <f ca="1">TODAY()</f>
        <v>45760</v>
      </c>
      <c r="E34" s="2"/>
      <c r="G34">
        <f ca="1">YEARFRAC(C34,D34)</f>
        <v>28.333333333333332</v>
      </c>
      <c r="I34">
        <f ca="1">DATEDIF(C34,D34,"y")</f>
        <v>28</v>
      </c>
      <c r="J34">
        <f ca="1">DATEDIF(C34,D34,"m")</f>
        <v>340</v>
      </c>
      <c r="K34">
        <f ca="1">DATEDIF(C34,D34,K33)</f>
        <v>10348</v>
      </c>
    </row>
    <row r="35" spans="1:14">
      <c r="D35" s="31" t="str">
        <f t="shared" ca="1" si="7"/>
        <v>=TODAY()</v>
      </c>
      <c r="G35" s="31" t="str">
        <f t="shared" ref="G35:I35" ca="1" si="8">_xlfn.FORMULATEXT(G34)</f>
        <v>=YEARFRAC(C34,D34)</v>
      </c>
      <c r="I35" s="31" t="str">
        <f t="shared" ca="1" si="8"/>
        <v>=DATEDIF(C34,D34,"y")</v>
      </c>
      <c r="J35" s="31" t="str">
        <f t="shared" ref="J35" ca="1" si="9">_xlfn.FORMULATEXT(J34)</f>
        <v>=DATEDIF(C34,D34,"m")</v>
      </c>
      <c r="K35" s="31" t="str">
        <f ca="1">_xlfn.FORMULATEXT(K34)</f>
        <v>=DATEDIF(C34,D34,K33)</v>
      </c>
    </row>
    <row r="36" spans="1:14">
      <c r="D36" s="16">
        <v>44321</v>
      </c>
      <c r="F36">
        <f ca="1">YEARFRAC(D34,D36)</f>
        <v>3.9388888888888891</v>
      </c>
    </row>
    <row r="37" spans="1:14">
      <c r="G37" s="16"/>
      <c r="H37" s="16"/>
    </row>
    <row r="38" spans="1:14" ht="25.2">
      <c r="A38" s="65" t="s">
        <v>696</v>
      </c>
      <c r="B38" s="65"/>
      <c r="C38" s="65"/>
      <c r="D38" s="65"/>
      <c r="E38" s="65"/>
      <c r="F38" s="65"/>
      <c r="G38" s="65"/>
      <c r="H38" s="65"/>
      <c r="I38" s="65"/>
      <c r="J38" s="16">
        <v>44562</v>
      </c>
      <c r="M38" t="s">
        <v>697</v>
      </c>
      <c r="N38" t="s">
        <v>698</v>
      </c>
    </row>
    <row r="39" spans="1:14">
      <c r="I39">
        <v>0</v>
      </c>
      <c r="J39" s="2">
        <f>EOMONTH($J$38,I39)</f>
        <v>44592</v>
      </c>
      <c r="K39" s="31" t="str">
        <f ca="1">_xlfn.FORMULATEXT(J39)</f>
        <v>=EOMONTH($J$38,I39)</v>
      </c>
      <c r="M39" s="1">
        <f ca="1">NOW()</f>
        <v>45760.87870335648</v>
      </c>
      <c r="N39" s="1">
        <f ca="1">M39-L41</f>
        <v>45760.337036689816</v>
      </c>
    </row>
    <row r="40" spans="1:14">
      <c r="F40" s="30" t="s">
        <v>699</v>
      </c>
      <c r="G40" s="30" t="s">
        <v>700</v>
      </c>
      <c r="I40">
        <v>1</v>
      </c>
      <c r="J40" s="2">
        <f t="shared" ref="J40:J45" si="10">EOMONTH($J$38,I40)</f>
        <v>44620</v>
      </c>
      <c r="L40">
        <f>1/24</f>
        <v>4.1666666666666664E-2</v>
      </c>
      <c r="N40" s="1">
        <f ca="1">M39-(1/24)*13</f>
        <v>45760.337036689816</v>
      </c>
    </row>
    <row r="41" spans="1:14">
      <c r="I41">
        <v>2</v>
      </c>
      <c r="J41" s="2">
        <f t="shared" si="10"/>
        <v>44651</v>
      </c>
      <c r="L41">
        <f>L40*13</f>
        <v>0.54166666666666663</v>
      </c>
      <c r="N41" s="31" t="str">
        <f ca="1">_xlfn.FORMULATEXT(N40)</f>
        <v>=M39-(1/24)*13</v>
      </c>
    </row>
    <row r="42" spans="1:14">
      <c r="C42" s="2">
        <v>35412</v>
      </c>
      <c r="F42" s="2">
        <f>EDATE(C42,3)</f>
        <v>35502</v>
      </c>
      <c r="G42" s="2">
        <f>EOMONTH(C42,3)</f>
        <v>35520</v>
      </c>
      <c r="I42">
        <v>3</v>
      </c>
      <c r="J42" s="2">
        <f t="shared" si="10"/>
        <v>44681</v>
      </c>
    </row>
    <row r="43" spans="1:14">
      <c r="C43" s="2">
        <f ca="1">TODAY()</f>
        <v>45760</v>
      </c>
      <c r="F43" s="2">
        <f ca="1">EDATE(C43,-5)</f>
        <v>45609</v>
      </c>
      <c r="G43" s="2">
        <f ca="1">EOMONTH(C43,-5)</f>
        <v>45626</v>
      </c>
      <c r="H43" s="2"/>
      <c r="I43">
        <v>4</v>
      </c>
      <c r="J43" s="2">
        <f t="shared" si="10"/>
        <v>44712</v>
      </c>
    </row>
    <row r="44" spans="1:14">
      <c r="F44" s="31" t="str">
        <f ca="1">_xlfn.FORMULATEXT(F43)</f>
        <v>=EDATE(C43,-5)</v>
      </c>
      <c r="G44" s="31" t="str">
        <f t="shared" ref="G44" ca="1" si="11">_xlfn.FORMULATEXT(G43)</f>
        <v>=EOMONTH(C43,-5)</v>
      </c>
      <c r="I44">
        <v>5</v>
      </c>
      <c r="J44" s="2">
        <f t="shared" si="10"/>
        <v>44742</v>
      </c>
    </row>
    <row r="45" spans="1:14">
      <c r="I45">
        <v>6</v>
      </c>
      <c r="J45" s="2">
        <f t="shared" si="10"/>
        <v>44773</v>
      </c>
    </row>
    <row r="47" spans="1:14" ht="25.2">
      <c r="A47" s="65" t="s">
        <v>701</v>
      </c>
      <c r="B47" s="65"/>
      <c r="C47" s="65"/>
      <c r="D47" s="65"/>
      <c r="E47" s="65"/>
      <c r="F47" s="65"/>
      <c r="G47" s="65"/>
      <c r="H47" s="65"/>
      <c r="I47" s="65"/>
    </row>
    <row r="49" spans="1:16">
      <c r="F49" s="30" t="s">
        <v>702</v>
      </c>
      <c r="J49" t="s">
        <v>703</v>
      </c>
    </row>
    <row r="50" spans="1:16">
      <c r="I50" t="s">
        <v>704</v>
      </c>
      <c r="J50" s="2">
        <v>45051</v>
      </c>
    </row>
    <row r="51" spans="1:16">
      <c r="C51" s="2">
        <v>43862</v>
      </c>
      <c r="F51" s="2">
        <f>WORKDAY(C51,40)</f>
        <v>43917</v>
      </c>
      <c r="I51" t="s">
        <v>704</v>
      </c>
      <c r="J51" s="2">
        <v>45075</v>
      </c>
    </row>
    <row r="52" spans="1:16">
      <c r="A52" t="s">
        <v>705</v>
      </c>
      <c r="C52" s="2">
        <v>43922</v>
      </c>
      <c r="F52" s="31" t="str">
        <f t="shared" ref="F52" ca="1" si="12">_xlfn.FORMULATEXT(F51)</f>
        <v>=WORKDAY(C51,40)</v>
      </c>
      <c r="G52" s="2">
        <f>WORKDAY(C51,20,J50:J52)</f>
        <v>43889</v>
      </c>
      <c r="I52" t="s">
        <v>704</v>
      </c>
      <c r="J52" s="2"/>
    </row>
    <row r="53" spans="1:16" ht="15.6">
      <c r="A53" s="2">
        <v>43934</v>
      </c>
      <c r="C53" s="2">
        <f ca="1">TODAY()</f>
        <v>45760</v>
      </c>
      <c r="I53" t="s">
        <v>706</v>
      </c>
      <c r="J53" s="2">
        <f ca="1">TODAY()</f>
        <v>45760</v>
      </c>
      <c r="K53" s="63" t="str">
        <f ca="1">_xlfn.FORMULATEXT(J53)</f>
        <v>=TODAY()</v>
      </c>
    </row>
    <row r="54" spans="1:16" ht="15.6">
      <c r="A54" s="16">
        <v>43924</v>
      </c>
      <c r="C54" s="2">
        <f>WORKDAY(C52,10,$A$53:$A$54)</f>
        <v>43938</v>
      </c>
      <c r="F54" s="30" t="s">
        <v>707</v>
      </c>
      <c r="I54" t="s">
        <v>706</v>
      </c>
      <c r="J54" s="2">
        <f ca="1">WORKDAY(J53,20)</f>
        <v>45786</v>
      </c>
      <c r="K54" s="63" t="str">
        <f t="shared" ref="K54:K56" ca="1" si="13">_xlfn.FORMULATEXT(J54)</f>
        <v>=WORKDAY(J53,20)</v>
      </c>
    </row>
    <row r="55" spans="1:16" ht="15.6">
      <c r="J55" s="2">
        <f ca="1">WORKDAY(J53,20,J50:J51)</f>
        <v>45786</v>
      </c>
      <c r="K55" s="63" t="str">
        <f t="shared" ca="1" si="13"/>
        <v>=WORKDAY(J53,20,J50:J51)</v>
      </c>
    </row>
    <row r="56" spans="1:16" ht="15.6">
      <c r="C56" s="2">
        <v>44593</v>
      </c>
      <c r="D56" s="2">
        <v>44625</v>
      </c>
      <c r="E56" s="2"/>
      <c r="F56">
        <f>NETWORKDAYS(C56,D56)</f>
        <v>24</v>
      </c>
      <c r="G56">
        <f ca="1">NETWORKDAYS(C56,D56,J50:J55)</f>
        <v>24</v>
      </c>
      <c r="J56">
        <f ca="1">NETWORKDAYS(J53,J55,J50:J51)</f>
        <v>20</v>
      </c>
      <c r="K56" s="63" t="str">
        <f t="shared" ca="1" si="13"/>
        <v>=NETWORKDAYS(J53,J55,J50:J51)</v>
      </c>
    </row>
    <row r="57" spans="1:16">
      <c r="F57" s="31" t="str">
        <f t="shared" ref="F57:G57" ca="1" si="14">_xlfn.FORMULATEXT(F56)</f>
        <v>=NETWORKDAYS(C56,D56)</v>
      </c>
      <c r="G57" s="31" t="str">
        <f t="shared" ca="1" si="14"/>
        <v>=NETWORKDAYS(C56,D56,J50:J55)</v>
      </c>
      <c r="H57" s="3"/>
    </row>
    <row r="58" spans="1:16">
      <c r="L58" s="16">
        <f ca="1">TODAY()</f>
        <v>45760</v>
      </c>
      <c r="M58">
        <f ca="1">WEEKDAY(L58)</f>
        <v>1</v>
      </c>
      <c r="N58" t="str">
        <f ca="1">IF(OR(M58=1,M58=7),"주말","주중")</f>
        <v>주말</v>
      </c>
      <c r="O58">
        <f ca="1">WEEKDAY(L58,3)</f>
        <v>6</v>
      </c>
      <c r="P58" t="str">
        <f ca="1">IF(O58&gt;=5,"주말","주중")</f>
        <v>주말</v>
      </c>
    </row>
    <row r="59" spans="1:16">
      <c r="L59" s="16">
        <f ca="1">L58+1</f>
        <v>45761</v>
      </c>
      <c r="M59">
        <f t="shared" ref="M59:M68" ca="1" si="15">WEEKDAY(L59)</f>
        <v>2</v>
      </c>
      <c r="N59" t="str">
        <f t="shared" ref="N59:N68" ca="1" si="16">IF(OR(M59=1,M59=7),"주말","주중")</f>
        <v>주중</v>
      </c>
      <c r="O59">
        <f t="shared" ref="O59:O68" ca="1" si="17">WEEKDAY(L59,3)</f>
        <v>0</v>
      </c>
      <c r="P59" t="str">
        <f t="shared" ref="P59:P68" ca="1" si="18">IF(O59&gt;=5,"주말","주중")</f>
        <v>주중</v>
      </c>
    </row>
    <row r="60" spans="1:16" ht="24.75" customHeight="1">
      <c r="A60" s="65" t="s">
        <v>708</v>
      </c>
      <c r="B60" s="65"/>
      <c r="C60" s="65"/>
      <c r="D60" s="65"/>
      <c r="E60" s="65"/>
      <c r="F60" s="65"/>
      <c r="G60" s="65"/>
      <c r="H60" s="65"/>
      <c r="I60" s="65"/>
      <c r="L60" s="16">
        <f t="shared" ref="L60:L68" ca="1" si="19">L59+1</f>
        <v>45762</v>
      </c>
      <c r="M60">
        <f t="shared" ca="1" si="15"/>
        <v>3</v>
      </c>
      <c r="N60" t="str">
        <f t="shared" ca="1" si="16"/>
        <v>주중</v>
      </c>
      <c r="O60">
        <f t="shared" ca="1" si="17"/>
        <v>1</v>
      </c>
      <c r="P60" t="str">
        <f t="shared" ca="1" si="18"/>
        <v>주중</v>
      </c>
    </row>
    <row r="61" spans="1:16">
      <c r="L61" s="16">
        <f t="shared" ca="1" si="19"/>
        <v>45763</v>
      </c>
      <c r="M61">
        <f t="shared" ca="1" si="15"/>
        <v>4</v>
      </c>
      <c r="N61" t="str">
        <f t="shared" ca="1" si="16"/>
        <v>주중</v>
      </c>
      <c r="O61">
        <f t="shared" ca="1" si="17"/>
        <v>2</v>
      </c>
      <c r="P61" t="str">
        <f t="shared" ca="1" si="18"/>
        <v>주중</v>
      </c>
    </row>
    <row r="62" spans="1:16">
      <c r="F62" s="30" t="s">
        <v>709</v>
      </c>
      <c r="G62" s="30"/>
      <c r="H62" s="30" t="s">
        <v>710</v>
      </c>
      <c r="I62" s="30"/>
      <c r="L62" s="16">
        <f t="shared" ca="1" si="19"/>
        <v>45764</v>
      </c>
      <c r="M62">
        <f t="shared" ca="1" si="15"/>
        <v>5</v>
      </c>
      <c r="N62" t="str">
        <f t="shared" ca="1" si="16"/>
        <v>주중</v>
      </c>
      <c r="O62">
        <f t="shared" ca="1" si="17"/>
        <v>3</v>
      </c>
      <c r="P62" t="str">
        <f t="shared" ca="1" si="18"/>
        <v>주중</v>
      </c>
    </row>
    <row r="63" spans="1:16">
      <c r="F63" s="30" t="s">
        <v>711</v>
      </c>
      <c r="G63" s="30" t="s">
        <v>712</v>
      </c>
      <c r="H63" s="30" t="s">
        <v>711</v>
      </c>
      <c r="I63" s="30" t="s">
        <v>712</v>
      </c>
      <c r="L63" s="16">
        <f t="shared" ca="1" si="19"/>
        <v>45765</v>
      </c>
      <c r="M63">
        <f t="shared" ca="1" si="15"/>
        <v>6</v>
      </c>
      <c r="N63" t="str">
        <f t="shared" ca="1" si="16"/>
        <v>주중</v>
      </c>
      <c r="O63">
        <f t="shared" ca="1" si="17"/>
        <v>4</v>
      </c>
      <c r="P63" t="str">
        <f t="shared" ca="1" si="18"/>
        <v>주중</v>
      </c>
    </row>
    <row r="64" spans="1:16">
      <c r="C64" s="2">
        <v>44228</v>
      </c>
      <c r="F64">
        <f>WEEKDAY(C64)</f>
        <v>2</v>
      </c>
      <c r="G64">
        <f>WEEKDAY(C64,2)</f>
        <v>1</v>
      </c>
      <c r="H64">
        <f>WEEKNUM(C64)</f>
        <v>6</v>
      </c>
      <c r="I64">
        <f>WEEKNUM(C64,2)</f>
        <v>6</v>
      </c>
      <c r="L64" s="16">
        <f t="shared" ca="1" si="19"/>
        <v>45766</v>
      </c>
      <c r="M64">
        <f t="shared" ca="1" si="15"/>
        <v>7</v>
      </c>
      <c r="N64" t="str">
        <f t="shared" ca="1" si="16"/>
        <v>주말</v>
      </c>
      <c r="O64">
        <f t="shared" ca="1" si="17"/>
        <v>5</v>
      </c>
      <c r="P64" t="str">
        <f t="shared" ca="1" si="18"/>
        <v>주말</v>
      </c>
    </row>
    <row r="65" spans="2:16">
      <c r="C65" s="2">
        <v>44256</v>
      </c>
      <c r="F65">
        <f t="shared" ref="F65:F66" si="20">WEEKDAY(C65)</f>
        <v>2</v>
      </c>
      <c r="G65">
        <f t="shared" ref="G65:G66" si="21">WEEKDAY(C65,2)</f>
        <v>1</v>
      </c>
      <c r="H65">
        <f t="shared" ref="H65:H66" si="22">WEEKNUM(C65)</f>
        <v>10</v>
      </c>
      <c r="I65">
        <f t="shared" ref="I65:I66" si="23">WEEKNUM(C65,2)</f>
        <v>10</v>
      </c>
      <c r="L65" s="16">
        <f t="shared" ca="1" si="19"/>
        <v>45767</v>
      </c>
      <c r="M65">
        <f t="shared" ca="1" si="15"/>
        <v>1</v>
      </c>
      <c r="N65" t="str">
        <f t="shared" ca="1" si="16"/>
        <v>주말</v>
      </c>
      <c r="O65">
        <f t="shared" ca="1" si="17"/>
        <v>6</v>
      </c>
      <c r="P65" t="str">
        <f t="shared" ca="1" si="18"/>
        <v>주말</v>
      </c>
    </row>
    <row r="66" spans="2:16">
      <c r="C66" s="2">
        <f ca="1">TODAY()</f>
        <v>45760</v>
      </c>
      <c r="F66">
        <f t="shared" ca="1" si="20"/>
        <v>1</v>
      </c>
      <c r="G66">
        <f t="shared" ca="1" si="21"/>
        <v>7</v>
      </c>
      <c r="H66">
        <f t="shared" ca="1" si="22"/>
        <v>16</v>
      </c>
      <c r="I66">
        <f t="shared" ca="1" si="23"/>
        <v>15</v>
      </c>
      <c r="L66" s="16">
        <f t="shared" ca="1" si="19"/>
        <v>45768</v>
      </c>
      <c r="M66">
        <f t="shared" ca="1" si="15"/>
        <v>2</v>
      </c>
      <c r="N66" t="str">
        <f t="shared" ca="1" si="16"/>
        <v>주중</v>
      </c>
      <c r="O66">
        <f t="shared" ca="1" si="17"/>
        <v>0</v>
      </c>
      <c r="P66" t="str">
        <f t="shared" ca="1" si="18"/>
        <v>주중</v>
      </c>
    </row>
    <row r="67" spans="2:16">
      <c r="F67" s="31" t="str">
        <f t="shared" ref="F67" ca="1" si="24">_xlfn.FORMULATEXT(F66)</f>
        <v>=WEEKDAY(C66)</v>
      </c>
      <c r="G67" s="31" t="str">
        <f t="shared" ref="G67" ca="1" si="25">_xlfn.FORMULATEXT(G66)</f>
        <v>=WEEKDAY(C66,2)</v>
      </c>
      <c r="H67" s="31" t="str">
        <f t="shared" ref="H67" ca="1" si="26">_xlfn.FORMULATEXT(H66)</f>
        <v>=WEEKNUM(C66)</v>
      </c>
      <c r="I67" s="31" t="str">
        <f t="shared" ref="I67" ca="1" si="27">_xlfn.FORMULATEXT(I66)</f>
        <v>=WEEKNUM(C66,2)</v>
      </c>
      <c r="L67" s="16">
        <f t="shared" ca="1" si="19"/>
        <v>45769</v>
      </c>
      <c r="M67">
        <f t="shared" ca="1" si="15"/>
        <v>3</v>
      </c>
      <c r="N67" t="str">
        <f t="shared" ca="1" si="16"/>
        <v>주중</v>
      </c>
      <c r="O67">
        <f t="shared" ca="1" si="17"/>
        <v>1</v>
      </c>
      <c r="P67" t="str">
        <f t="shared" ca="1" si="18"/>
        <v>주중</v>
      </c>
    </row>
    <row r="68" spans="2:16">
      <c r="L68" s="16">
        <f t="shared" ca="1" si="19"/>
        <v>45770</v>
      </c>
      <c r="M68">
        <f t="shared" ca="1" si="15"/>
        <v>4</v>
      </c>
      <c r="N68" t="str">
        <f t="shared" ca="1" si="16"/>
        <v>주중</v>
      </c>
      <c r="O68">
        <f t="shared" ca="1" si="17"/>
        <v>2</v>
      </c>
      <c r="P68" t="str">
        <f t="shared" ca="1" si="18"/>
        <v>주중</v>
      </c>
    </row>
    <row r="69" spans="2:16" ht="15.6">
      <c r="J69" s="2">
        <f ca="1">TODAY()</f>
        <v>45760</v>
      </c>
      <c r="K69" s="63" t="str">
        <f ca="1">_xlfn.FORMULATEXT(J69)</f>
        <v>=TODAY()</v>
      </c>
    </row>
    <row r="70" spans="2:16">
      <c r="J70">
        <f ca="1">WEEKDAY(J69,3)</f>
        <v>6</v>
      </c>
    </row>
    <row r="71" spans="2:16">
      <c r="B71" t="s">
        <v>713</v>
      </c>
    </row>
    <row r="73" spans="2:16">
      <c r="B73" t="s">
        <v>714</v>
      </c>
    </row>
    <row r="74" spans="2:16">
      <c r="G74">
        <f>MOD(-1,2)</f>
        <v>1</v>
      </c>
    </row>
    <row r="75" spans="2:16">
      <c r="G75" s="36" t="str">
        <f ca="1">_xlfn.FORMULATEXT(G76)</f>
        <v>=MOD(2-F76,7)</v>
      </c>
    </row>
    <row r="76" spans="2:16">
      <c r="C76" s="2">
        <v>44927</v>
      </c>
      <c r="F76">
        <f>WEEKDAY(C76,3)</f>
        <v>6</v>
      </c>
      <c r="G76">
        <f>MOD(2-F76,7)</f>
        <v>3</v>
      </c>
      <c r="H76" s="2">
        <f>C76+G76+7</f>
        <v>44937</v>
      </c>
      <c r="I76" s="2">
        <f>H76+14</f>
        <v>44951</v>
      </c>
    </row>
    <row r="77" spans="2:16">
      <c r="C77" s="2">
        <f>EDATE(C76,1)</f>
        <v>44958</v>
      </c>
      <c r="F77">
        <f>WEEKDAY(C77,3)</f>
        <v>2</v>
      </c>
      <c r="G77">
        <f t="shared" ref="G77:G88" si="28">MOD(2-F77,7)</f>
        <v>0</v>
      </c>
      <c r="H77" s="2">
        <f>C77+G77+7</f>
        <v>44965</v>
      </c>
      <c r="I77" s="2">
        <f>H77+14</f>
        <v>44979</v>
      </c>
    </row>
    <row r="78" spans="2:16">
      <c r="C78" s="2">
        <f t="shared" ref="C78:C88" si="29">EDATE(C77,1)</f>
        <v>44986</v>
      </c>
      <c r="F78">
        <f t="shared" ref="F78:F88" si="30">WEEKDAY(C78,3)</f>
        <v>2</v>
      </c>
      <c r="G78">
        <f t="shared" si="28"/>
        <v>0</v>
      </c>
      <c r="H78" s="2">
        <f t="shared" ref="H78:H88" si="31">C78+G78+7</f>
        <v>44993</v>
      </c>
      <c r="I78" s="2">
        <f t="shared" ref="I78:I88" si="32">H78+14</f>
        <v>45007</v>
      </c>
    </row>
    <row r="79" spans="2:16">
      <c r="C79" s="2">
        <f t="shared" si="29"/>
        <v>45017</v>
      </c>
      <c r="F79">
        <f t="shared" si="30"/>
        <v>5</v>
      </c>
      <c r="G79">
        <f t="shared" si="28"/>
        <v>4</v>
      </c>
      <c r="H79" s="2">
        <f t="shared" si="31"/>
        <v>45028</v>
      </c>
      <c r="I79" s="2">
        <f t="shared" si="32"/>
        <v>45042</v>
      </c>
    </row>
    <row r="80" spans="2:16">
      <c r="C80" s="62">
        <f t="shared" si="29"/>
        <v>45047</v>
      </c>
      <c r="D80" s="3"/>
      <c r="E80" s="3"/>
      <c r="F80" s="3">
        <f>WEEKDAY(C80,3)</f>
        <v>0</v>
      </c>
      <c r="G80">
        <f t="shared" si="28"/>
        <v>2</v>
      </c>
      <c r="H80" s="62">
        <f t="shared" si="31"/>
        <v>45056</v>
      </c>
      <c r="I80" s="62">
        <f t="shared" si="32"/>
        <v>45070</v>
      </c>
    </row>
    <row r="81" spans="3:9">
      <c r="C81" s="2">
        <f t="shared" si="29"/>
        <v>45078</v>
      </c>
      <c r="F81">
        <f t="shared" si="30"/>
        <v>3</v>
      </c>
      <c r="G81">
        <f t="shared" si="28"/>
        <v>6</v>
      </c>
      <c r="H81" s="2">
        <f t="shared" si="31"/>
        <v>45091</v>
      </c>
      <c r="I81" s="2">
        <f t="shared" si="32"/>
        <v>45105</v>
      </c>
    </row>
    <row r="82" spans="3:9">
      <c r="C82" s="2">
        <f t="shared" si="29"/>
        <v>45108</v>
      </c>
      <c r="F82">
        <f t="shared" si="30"/>
        <v>5</v>
      </c>
      <c r="G82">
        <f t="shared" si="28"/>
        <v>4</v>
      </c>
      <c r="H82" s="2">
        <f t="shared" si="31"/>
        <v>45119</v>
      </c>
      <c r="I82" s="2">
        <f t="shared" si="32"/>
        <v>45133</v>
      </c>
    </row>
    <row r="83" spans="3:9">
      <c r="C83" s="2">
        <f t="shared" si="29"/>
        <v>45139</v>
      </c>
      <c r="F83">
        <f t="shared" si="30"/>
        <v>1</v>
      </c>
      <c r="G83">
        <f t="shared" si="28"/>
        <v>1</v>
      </c>
      <c r="H83" s="2">
        <f t="shared" si="31"/>
        <v>45147</v>
      </c>
      <c r="I83" s="2">
        <f t="shared" si="32"/>
        <v>45161</v>
      </c>
    </row>
    <row r="84" spans="3:9">
      <c r="C84" s="2">
        <f t="shared" si="29"/>
        <v>45170</v>
      </c>
      <c r="F84">
        <f t="shared" si="30"/>
        <v>4</v>
      </c>
      <c r="G84">
        <f t="shared" si="28"/>
        <v>5</v>
      </c>
      <c r="H84" s="2">
        <f t="shared" si="31"/>
        <v>45182</v>
      </c>
      <c r="I84" s="2">
        <f t="shared" si="32"/>
        <v>45196</v>
      </c>
    </row>
    <row r="85" spans="3:9">
      <c r="C85" s="2">
        <f t="shared" si="29"/>
        <v>45200</v>
      </c>
      <c r="F85">
        <f t="shared" si="30"/>
        <v>6</v>
      </c>
      <c r="G85">
        <f t="shared" si="28"/>
        <v>3</v>
      </c>
      <c r="H85" s="2">
        <f t="shared" si="31"/>
        <v>45210</v>
      </c>
      <c r="I85" s="2">
        <f t="shared" si="32"/>
        <v>45224</v>
      </c>
    </row>
    <row r="86" spans="3:9">
      <c r="C86" s="2">
        <f t="shared" si="29"/>
        <v>45231</v>
      </c>
      <c r="F86">
        <f t="shared" si="30"/>
        <v>2</v>
      </c>
      <c r="G86">
        <f t="shared" si="28"/>
        <v>0</v>
      </c>
      <c r="H86" s="2">
        <f t="shared" si="31"/>
        <v>45238</v>
      </c>
      <c r="I86" s="2">
        <f t="shared" si="32"/>
        <v>45252</v>
      </c>
    </row>
    <row r="87" spans="3:9">
      <c r="C87" s="2">
        <f t="shared" si="29"/>
        <v>45261</v>
      </c>
      <c r="F87">
        <f t="shared" si="30"/>
        <v>4</v>
      </c>
      <c r="G87">
        <f t="shared" si="28"/>
        <v>5</v>
      </c>
      <c r="H87" s="2">
        <f t="shared" si="31"/>
        <v>45273</v>
      </c>
      <c r="I87" s="2">
        <f t="shared" si="32"/>
        <v>45287</v>
      </c>
    </row>
    <row r="88" spans="3:9">
      <c r="C88" s="2">
        <f t="shared" si="29"/>
        <v>45292</v>
      </c>
      <c r="F88">
        <f t="shared" si="30"/>
        <v>0</v>
      </c>
      <c r="G88">
        <f t="shared" si="28"/>
        <v>2</v>
      </c>
      <c r="H88" s="2">
        <f t="shared" si="31"/>
        <v>45301</v>
      </c>
      <c r="I88" s="2">
        <f t="shared" si="32"/>
        <v>45315</v>
      </c>
    </row>
    <row r="92" spans="3:9">
      <c r="C92" s="2"/>
      <c r="H92" s="2"/>
      <c r="I92" s="2"/>
    </row>
    <row r="93" spans="3:9">
      <c r="C93" s="2"/>
      <c r="H93" s="2"/>
      <c r="I93" s="2"/>
    </row>
    <row r="94" spans="3:9">
      <c r="C94" s="2"/>
      <c r="H94" s="2"/>
      <c r="I94" s="2"/>
    </row>
    <row r="95" spans="3:9">
      <c r="C95" s="2"/>
      <c r="H95" s="2"/>
      <c r="I95" s="2"/>
    </row>
    <row r="96" spans="3:9">
      <c r="C96" s="2"/>
      <c r="H96" s="2"/>
      <c r="I96" s="2"/>
    </row>
    <row r="97" spans="3:9">
      <c r="C97" s="2"/>
      <c r="H97" s="2"/>
      <c r="I97" s="2"/>
    </row>
    <row r="98" spans="3:9">
      <c r="C98" s="2"/>
      <c r="H98" s="2"/>
      <c r="I98" s="2"/>
    </row>
    <row r="99" spans="3:9">
      <c r="C99" s="2"/>
      <c r="H99" s="2"/>
      <c r="I99" s="2"/>
    </row>
  </sheetData>
  <mergeCells count="6">
    <mergeCell ref="A60:I60"/>
    <mergeCell ref="A1:I1"/>
    <mergeCell ref="A16:I16"/>
    <mergeCell ref="A30:I30"/>
    <mergeCell ref="A38:I38"/>
    <mergeCell ref="A47:I4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XFD227"/>
  <sheetViews>
    <sheetView zoomScale="109" zoomScaleNormal="100" workbookViewId="0">
      <selection activeCell="D155" sqref="D155"/>
    </sheetView>
  </sheetViews>
  <sheetFormatPr defaultRowHeight="14.4"/>
  <cols>
    <col min="3" max="3" width="16.33203125" bestFit="1" customWidth="1"/>
    <col min="4" max="4" width="25.33203125" customWidth="1"/>
    <col min="5" max="5" width="21" customWidth="1"/>
    <col min="6" max="9" width="16.44140625" customWidth="1"/>
    <col min="10" max="10" width="15.33203125" customWidth="1"/>
  </cols>
  <sheetData>
    <row r="3" spans="1:10" ht="24.75" customHeight="1">
      <c r="A3" s="65" t="s">
        <v>715</v>
      </c>
      <c r="B3" s="65"/>
      <c r="C3" s="65"/>
      <c r="D3" s="65"/>
      <c r="E3" s="65"/>
      <c r="F3" s="65"/>
      <c r="G3" s="65"/>
    </row>
    <row r="7" spans="1:10">
      <c r="E7" s="59" t="s">
        <v>716</v>
      </c>
      <c r="F7" s="59" t="s">
        <v>717</v>
      </c>
      <c r="G7" s="59" t="s">
        <v>718</v>
      </c>
      <c r="H7" s="59" t="s">
        <v>719</v>
      </c>
      <c r="I7" s="59" t="s">
        <v>720</v>
      </c>
      <c r="J7" s="59" t="s">
        <v>721</v>
      </c>
    </row>
    <row r="8" spans="1:10">
      <c r="C8" s="1">
        <f ca="1">NOW()</f>
        <v>45760.87870335648</v>
      </c>
      <c r="E8" t="b">
        <f ca="1">ISNUMBER(C8)</f>
        <v>1</v>
      </c>
      <c r="F8" t="b">
        <f ca="1">ISTEXT(C8)</f>
        <v>0</v>
      </c>
      <c r="G8" t="b">
        <f ca="1">ISLOGICAL(C8)</f>
        <v>0</v>
      </c>
      <c r="H8" t="b">
        <f ca="1">ISBLANK(C8)</f>
        <v>0</v>
      </c>
      <c r="I8" t="b">
        <f t="shared" ref="I8:I14" ca="1" si="0">ISERROR(C8)</f>
        <v>0</v>
      </c>
      <c r="J8" t="b">
        <f ca="1">ISERR(C8)</f>
        <v>0</v>
      </c>
    </row>
    <row r="9" spans="1:10">
      <c r="C9" s="2">
        <f ca="1">TODAY()</f>
        <v>45760</v>
      </c>
      <c r="E9" t="b">
        <f t="shared" ref="E9:E14" ca="1" si="1">ISNUMBER(C9)</f>
        <v>1</v>
      </c>
      <c r="F9" t="b">
        <f t="shared" ref="F9:F14" ca="1" si="2">ISTEXT(C9)</f>
        <v>0</v>
      </c>
      <c r="G9" t="b">
        <f t="shared" ref="G9:G14" ca="1" si="3">ISLOGICAL(C9)</f>
        <v>0</v>
      </c>
      <c r="H9" t="b">
        <f t="shared" ref="H9:H14" ca="1" si="4">ISBLANK(C9)</f>
        <v>0</v>
      </c>
      <c r="I9" t="b">
        <f t="shared" ca="1" si="0"/>
        <v>0</v>
      </c>
      <c r="J9" t="b">
        <f t="shared" ref="J9:J15" ca="1" si="5">ISERR(C9)</f>
        <v>0</v>
      </c>
    </row>
    <row r="10" spans="1:10">
      <c r="C10">
        <v>100</v>
      </c>
      <c r="E10" t="b">
        <f t="shared" si="1"/>
        <v>1</v>
      </c>
      <c r="F10" t="b">
        <f t="shared" si="2"/>
        <v>0</v>
      </c>
      <c r="G10" t="b">
        <f t="shared" si="3"/>
        <v>0</v>
      </c>
      <c r="H10" t="b">
        <f t="shared" si="4"/>
        <v>0</v>
      </c>
      <c r="I10" t="b">
        <f t="shared" si="0"/>
        <v>0</v>
      </c>
      <c r="J10" t="b">
        <f t="shared" si="5"/>
        <v>0</v>
      </c>
    </row>
    <row r="11" spans="1:10">
      <c r="C11" s="2" t="s">
        <v>722</v>
      </c>
      <c r="E11" t="b">
        <f t="shared" si="1"/>
        <v>0</v>
      </c>
      <c r="F11" t="b">
        <f t="shared" si="2"/>
        <v>1</v>
      </c>
      <c r="G11" t="b">
        <f t="shared" si="3"/>
        <v>0</v>
      </c>
      <c r="H11" t="b">
        <f t="shared" si="4"/>
        <v>0</v>
      </c>
      <c r="I11" t="b">
        <f t="shared" si="0"/>
        <v>0</v>
      </c>
      <c r="J11" t="b">
        <f t="shared" si="5"/>
        <v>0</v>
      </c>
    </row>
    <row r="12" spans="1:10">
      <c r="C12" s="8">
        <v>0.1</v>
      </c>
      <c r="E12" t="b">
        <f t="shared" si="1"/>
        <v>1</v>
      </c>
      <c r="F12" t="b">
        <f t="shared" si="2"/>
        <v>0</v>
      </c>
      <c r="G12" t="b">
        <f t="shared" si="3"/>
        <v>0</v>
      </c>
      <c r="H12" t="b">
        <f t="shared" si="4"/>
        <v>0</v>
      </c>
      <c r="I12" t="b">
        <f t="shared" si="0"/>
        <v>0</v>
      </c>
      <c r="J12" t="b">
        <f t="shared" si="5"/>
        <v>0</v>
      </c>
    </row>
    <row r="13" spans="1:10">
      <c r="E13" t="b">
        <f t="shared" si="1"/>
        <v>0</v>
      </c>
      <c r="F13" t="b">
        <f t="shared" si="2"/>
        <v>0</v>
      </c>
      <c r="G13" t="b">
        <f t="shared" si="3"/>
        <v>0</v>
      </c>
      <c r="H13" t="b">
        <f t="shared" si="4"/>
        <v>1</v>
      </c>
      <c r="I13" t="b">
        <f t="shared" si="0"/>
        <v>0</v>
      </c>
      <c r="J13" t="b">
        <f t="shared" si="5"/>
        <v>0</v>
      </c>
    </row>
    <row r="14" spans="1:10">
      <c r="C14" t="e">
        <f>NA()</f>
        <v>#N/A</v>
      </c>
      <c r="E14" t="b">
        <f t="shared" si="1"/>
        <v>0</v>
      </c>
      <c r="F14" t="b">
        <f t="shared" si="2"/>
        <v>0</v>
      </c>
      <c r="G14" t="b">
        <f t="shared" si="3"/>
        <v>0</v>
      </c>
      <c r="H14" t="b">
        <f t="shared" si="4"/>
        <v>0</v>
      </c>
      <c r="I14" t="b">
        <f t="shared" si="0"/>
        <v>1</v>
      </c>
      <c r="J14" t="b">
        <f t="shared" si="5"/>
        <v>0</v>
      </c>
    </row>
    <row r="15" spans="1:10">
      <c r="C15" t="b">
        <v>1</v>
      </c>
      <c r="E15" t="b">
        <f t="shared" ref="E15" si="6">ISNUMBER(C15)</f>
        <v>0</v>
      </c>
      <c r="F15" t="b">
        <f t="shared" ref="F15" si="7">ISTEXT(C15)</f>
        <v>0</v>
      </c>
      <c r="G15" t="b">
        <f t="shared" ref="G15" si="8">ISLOGICAL(C15)</f>
        <v>1</v>
      </c>
      <c r="H15" t="b">
        <f t="shared" ref="H15" si="9">ISBLANK(C15)</f>
        <v>0</v>
      </c>
      <c r="I15" t="b">
        <f t="shared" ref="I15" si="10">ISERROR(C15)</f>
        <v>0</v>
      </c>
      <c r="J15" t="b">
        <f t="shared" si="5"/>
        <v>0</v>
      </c>
    </row>
    <row r="16" spans="1:10">
      <c r="E16" s="31" t="str">
        <f t="shared" ref="E16" ca="1" si="11">_xlfn.FORMULATEXT(E15)</f>
        <v>=ISNUMBER(C15)</v>
      </c>
      <c r="F16" s="31" t="str">
        <f t="shared" ref="F16" ca="1" si="12">_xlfn.FORMULATEXT(F15)</f>
        <v>=ISTEXT(C15)</v>
      </c>
      <c r="G16" s="31" t="str">
        <f t="shared" ref="G16" ca="1" si="13">_xlfn.FORMULATEXT(G15)</f>
        <v>=ISLOGICAL(C15)</v>
      </c>
      <c r="H16" s="31" t="str">
        <f t="shared" ref="H16" ca="1" si="14">_xlfn.FORMULATEXT(H15)</f>
        <v>=ISBLANK(C15)</v>
      </c>
      <c r="I16" s="31" t="str">
        <f t="shared" ref="I16:J16" ca="1" si="15">_xlfn.FORMULATEXT(I15)</f>
        <v>=ISERROR(C15)</v>
      </c>
      <c r="J16" s="31" t="str">
        <f t="shared" ca="1" si="15"/>
        <v>=ISERR(C15)</v>
      </c>
    </row>
    <row r="19" spans="1:13" ht="24.75" customHeight="1">
      <c r="A19" s="65" t="s">
        <v>723</v>
      </c>
      <c r="B19" s="65"/>
      <c r="C19" s="65"/>
      <c r="D19" s="65"/>
      <c r="E19" s="65"/>
      <c r="F19" s="65"/>
      <c r="G19" s="65"/>
    </row>
    <row r="21" spans="1:13">
      <c r="C21" t="b">
        <v>1</v>
      </c>
      <c r="D21" t="b">
        <v>1</v>
      </c>
      <c r="E21" t="b">
        <f>AND(C21, D21)</f>
        <v>1</v>
      </c>
      <c r="F21" t="b">
        <f>OR(C21, D21)</f>
        <v>1</v>
      </c>
      <c r="G21" t="b">
        <f>NOT(F21)</f>
        <v>0</v>
      </c>
    </row>
    <row r="22" spans="1:13">
      <c r="C22" t="b">
        <v>1</v>
      </c>
      <c r="D22" t="b">
        <v>0</v>
      </c>
      <c r="E22" t="b">
        <f>AND(C22, D22)</f>
        <v>0</v>
      </c>
      <c r="F22" t="b">
        <f>OR(C22, D22)</f>
        <v>1</v>
      </c>
      <c r="G22" t="b">
        <f>NOT(E22)</f>
        <v>1</v>
      </c>
    </row>
    <row r="23" spans="1:13">
      <c r="E23" s="31" t="str">
        <f t="shared" ref="E23:G23" ca="1" si="16">_xlfn.FORMULATEXT(E22)</f>
        <v>=AND(C22, D22)</v>
      </c>
      <c r="F23" s="31" t="str">
        <f t="shared" ca="1" si="16"/>
        <v>=OR(C22, D22)</v>
      </c>
      <c r="G23" s="31" t="str">
        <f t="shared" ca="1" si="16"/>
        <v>=NOT(E22)</v>
      </c>
    </row>
    <row r="24" spans="1:13" ht="24.75" customHeight="1">
      <c r="A24" s="65" t="s">
        <v>724</v>
      </c>
      <c r="B24" s="65"/>
      <c r="C24" s="65"/>
      <c r="D24" s="65"/>
      <c r="E24" s="65"/>
      <c r="F24" s="65"/>
      <c r="G24" s="65"/>
    </row>
    <row r="26" spans="1:13">
      <c r="G26" s="31" t="str">
        <f ca="1">_xlfn.FORMULATEXT(G35)</f>
        <v>=IFS(E35&lt;1000,"최단거리",E35&lt;2000,"단거리",E35&lt;3000,"중거리",E35&gt;=3000,"장거리")</v>
      </c>
      <c r="H26" s="3"/>
      <c r="I26" s="3"/>
      <c r="J26" s="3"/>
      <c r="K26" s="3"/>
      <c r="L26" s="3"/>
      <c r="M26" s="3"/>
    </row>
    <row r="27" spans="1:13" ht="16.5" customHeight="1">
      <c r="C27" t="s">
        <v>282</v>
      </c>
      <c r="D27">
        <v>22</v>
      </c>
      <c r="E27">
        <v>5440</v>
      </c>
      <c r="F27" t="str">
        <f>IF(E27&lt;1000,"최단거리",IF(E27&lt;2000,"단거리",IF(E27&lt;3000,"중거리","장거리")))</f>
        <v>장거리</v>
      </c>
      <c r="G27" t="str" cm="1">
        <f t="array" ref="G27">_xlfn.IFS(E27&lt;1000,"최단거리",E27&lt;2000,"단거리",E27&lt;3000,"중거리",E27&gt;=3000,"장거리")</f>
        <v>장거리</v>
      </c>
    </row>
    <row r="28" spans="1:13">
      <c r="C28" t="s">
        <v>320</v>
      </c>
      <c r="D28">
        <v>32</v>
      </c>
      <c r="E28">
        <v>3080</v>
      </c>
      <c r="F28" t="str">
        <f t="shared" ref="F28:F35" si="17">IF(E28&lt;1000,"최단거리",IF(E28&lt;2000,"단거리",IF(E28&lt;3000,"중거리","장거리")))</f>
        <v>장거리</v>
      </c>
      <c r="G28" t="str" cm="1">
        <f t="array" ref="G28">_xlfn.IFS(E28&lt;1000,"최단거리",E28&lt;2000,"단거리",E28&lt;3000,"중거리",E28&gt;=3000,"장거리")</f>
        <v>장거리</v>
      </c>
    </row>
    <row r="29" spans="1:13">
      <c r="C29" t="s">
        <v>369</v>
      </c>
      <c r="D29">
        <v>7</v>
      </c>
      <c r="E29">
        <v>900</v>
      </c>
      <c r="F29" t="str">
        <f t="shared" si="17"/>
        <v>최단거리</v>
      </c>
      <c r="G29" t="str" cm="1">
        <f t="array" ref="G29">_xlfn.IFS(E29&lt;1000,"최단거리",E29&lt;2000,"단거리",E29&lt;3000,"중거리",E29&gt;=3000,"장거리")</f>
        <v>최단거리</v>
      </c>
    </row>
    <row r="30" spans="1:13">
      <c r="C30" t="s">
        <v>335</v>
      </c>
      <c r="D30">
        <v>12</v>
      </c>
      <c r="E30">
        <v>1680</v>
      </c>
      <c r="F30" t="str">
        <f t="shared" si="17"/>
        <v>단거리</v>
      </c>
      <c r="G30" t="str" cm="1">
        <f t="array" ref="G30">_xlfn.IFS(E30&lt;1000,"최단거리",E30&lt;2000,"단거리",E30&lt;3000,"중거리",E30&gt;=3000,"장거리")</f>
        <v>단거리</v>
      </c>
    </row>
    <row r="31" spans="1:13">
      <c r="C31" t="s">
        <v>330</v>
      </c>
      <c r="D31">
        <v>17</v>
      </c>
      <c r="E31">
        <v>2030</v>
      </c>
      <c r="F31" t="str">
        <f t="shared" si="17"/>
        <v>중거리</v>
      </c>
      <c r="G31" t="str" cm="1">
        <f t="array" ref="G31">_xlfn.IFS(E31&lt;1000,"최단거리",E31&lt;2000,"단거리",E31&lt;3000,"중거리",E31&gt;=3000,"장거리")</f>
        <v>중거리</v>
      </c>
    </row>
    <row r="32" spans="1:13">
      <c r="C32" t="s">
        <v>366</v>
      </c>
      <c r="D32">
        <v>29</v>
      </c>
      <c r="E32">
        <v>0</v>
      </c>
      <c r="F32" t="str">
        <f t="shared" si="17"/>
        <v>최단거리</v>
      </c>
      <c r="G32" t="str" cm="1">
        <f t="array" ref="G32">_xlfn.IFS(E32&lt;1000,"최단거리",E32&lt;2000,"단거리",E32&lt;3000,"중거리",E32&gt;=3000,"장거리")</f>
        <v>최단거리</v>
      </c>
    </row>
    <row r="33" spans="1:10">
      <c r="C33" t="s">
        <v>361</v>
      </c>
      <c r="D33">
        <v>23</v>
      </c>
      <c r="E33">
        <v>2260</v>
      </c>
      <c r="F33" t="str">
        <f t="shared" si="17"/>
        <v>중거리</v>
      </c>
      <c r="G33" t="str" cm="1">
        <f t="array" ref="G33">_xlfn.IFS(E33&lt;1000,"최단거리",E33&lt;2000,"단거리",E33&lt;3000,"중거리",E33&gt;=3000,"장거리")</f>
        <v>중거리</v>
      </c>
    </row>
    <row r="34" spans="1:10">
      <c r="C34" t="s">
        <v>355</v>
      </c>
      <c r="D34">
        <v>9</v>
      </c>
      <c r="E34">
        <v>2190</v>
      </c>
      <c r="F34" t="str">
        <f t="shared" si="17"/>
        <v>중거리</v>
      </c>
      <c r="G34" t="str" cm="1">
        <f t="array" ref="G34">_xlfn.IFS(E34&lt;1000,"최단거리",E34&lt;2000,"단거리",E34&lt;3000,"중거리",E34&gt;=3000,"장거리")</f>
        <v>중거리</v>
      </c>
    </row>
    <row r="35" spans="1:10">
      <c r="C35" t="s">
        <v>348</v>
      </c>
      <c r="D35">
        <v>53</v>
      </c>
      <c r="E35">
        <v>2080</v>
      </c>
      <c r="F35" t="str">
        <f t="shared" si="17"/>
        <v>중거리</v>
      </c>
      <c r="G35" t="str" cm="1">
        <f t="array" ref="G35">_xlfn.IFS(E35&lt;1000,"최단거리",E35&lt;2000,"단거리",E35&lt;3000,"중거리",E35&gt;=3000,"장거리")</f>
        <v>중거리</v>
      </c>
    </row>
    <row r="36" spans="1:10">
      <c r="F36" s="31" t="str">
        <f t="shared" ref="F36" ca="1" si="18">_xlfn.FORMULATEXT(F35)</f>
        <v>=IF(E35&lt;1000,"최단거리",IF(E35&lt;2000,"단거리",IF(E35&lt;3000,"중거리","장거리")))</v>
      </c>
      <c r="G36" s="3"/>
      <c r="H36" s="3"/>
      <c r="I36" s="3"/>
      <c r="J36" s="3"/>
    </row>
    <row r="40" spans="1:10" ht="24.75" customHeight="1">
      <c r="A40" s="65" t="s">
        <v>725</v>
      </c>
      <c r="B40" s="65"/>
      <c r="C40" s="65"/>
      <c r="D40" s="65"/>
      <c r="E40" s="65"/>
      <c r="F40" s="65"/>
      <c r="G40" s="65"/>
    </row>
    <row r="43" spans="1:10">
      <c r="C43" t="s">
        <v>282</v>
      </c>
      <c r="D43">
        <v>22</v>
      </c>
      <c r="E43">
        <v>5440</v>
      </c>
      <c r="F43">
        <f>E43/D43</f>
        <v>247.27272727272728</v>
      </c>
      <c r="G43">
        <f>IFERROR(E43/D43,0)</f>
        <v>247.27272727272728</v>
      </c>
    </row>
    <row r="44" spans="1:10">
      <c r="C44" t="s">
        <v>320</v>
      </c>
      <c r="D44">
        <v>32</v>
      </c>
      <c r="E44">
        <v>3080</v>
      </c>
      <c r="F44">
        <f t="shared" ref="F44:F51" si="19">E44/D44</f>
        <v>96.25</v>
      </c>
      <c r="G44">
        <f t="shared" ref="G44:G51" si="20">IFERROR(E44/D44,0)</f>
        <v>96.25</v>
      </c>
    </row>
    <row r="45" spans="1:10">
      <c r="C45" t="s">
        <v>369</v>
      </c>
      <c r="E45">
        <v>900</v>
      </c>
      <c r="F45" t="e">
        <f t="shared" si="19"/>
        <v>#DIV/0!</v>
      </c>
      <c r="G45">
        <f t="shared" si="20"/>
        <v>0</v>
      </c>
    </row>
    <row r="46" spans="1:10">
      <c r="C46" t="s">
        <v>335</v>
      </c>
      <c r="D46">
        <v>12</v>
      </c>
      <c r="E46">
        <v>1680</v>
      </c>
      <c r="F46">
        <f t="shared" si="19"/>
        <v>140</v>
      </c>
      <c r="G46">
        <f t="shared" si="20"/>
        <v>140</v>
      </c>
    </row>
    <row r="47" spans="1:10">
      <c r="C47" t="s">
        <v>330</v>
      </c>
      <c r="D47">
        <v>17</v>
      </c>
      <c r="E47">
        <v>2030</v>
      </c>
      <c r="F47">
        <f t="shared" si="19"/>
        <v>119.41176470588235</v>
      </c>
      <c r="G47">
        <f t="shared" si="20"/>
        <v>119.41176470588235</v>
      </c>
    </row>
    <row r="48" spans="1:10">
      <c r="C48" t="s">
        <v>366</v>
      </c>
      <c r="D48">
        <v>29</v>
      </c>
      <c r="E48">
        <v>0</v>
      </c>
      <c r="F48">
        <f t="shared" si="19"/>
        <v>0</v>
      </c>
      <c r="G48">
        <f t="shared" si="20"/>
        <v>0</v>
      </c>
    </row>
    <row r="49" spans="1:13">
      <c r="C49" t="s">
        <v>361</v>
      </c>
      <c r="E49">
        <v>2260</v>
      </c>
      <c r="F49" t="e">
        <f t="shared" si="19"/>
        <v>#DIV/0!</v>
      </c>
      <c r="G49">
        <f t="shared" si="20"/>
        <v>0</v>
      </c>
    </row>
    <row r="50" spans="1:13">
      <c r="C50" t="s">
        <v>355</v>
      </c>
      <c r="D50">
        <v>9</v>
      </c>
      <c r="E50">
        <v>2190</v>
      </c>
      <c r="F50">
        <f t="shared" si="19"/>
        <v>243.33333333333334</v>
      </c>
      <c r="G50">
        <f t="shared" si="20"/>
        <v>243.33333333333334</v>
      </c>
    </row>
    <row r="51" spans="1:13">
      <c r="C51" t="s">
        <v>348</v>
      </c>
      <c r="D51">
        <v>53</v>
      </c>
      <c r="E51">
        <v>2080</v>
      </c>
      <c r="F51">
        <f t="shared" si="19"/>
        <v>39.245283018867923</v>
      </c>
      <c r="G51">
        <f t="shared" si="20"/>
        <v>39.245283018867923</v>
      </c>
    </row>
    <row r="52" spans="1:13">
      <c r="F52" s="31" t="str">
        <f t="shared" ref="F52:G52" ca="1" si="21">_xlfn.FORMULATEXT(F51)</f>
        <v>=E51/D51</v>
      </c>
      <c r="G52" s="31" t="str">
        <f t="shared" ca="1" si="21"/>
        <v>=IFERROR(E51/D51,0)</v>
      </c>
      <c r="H52" s="3"/>
    </row>
    <row r="53" spans="1:13">
      <c r="F53" t="e">
        <f>SUM(F43:F51)</f>
        <v>#DIV/0!</v>
      </c>
      <c r="G53">
        <f>SUM(G43:G51)</f>
        <v>885.51310833081084</v>
      </c>
    </row>
    <row r="54" spans="1:13" ht="24.75" customHeight="1">
      <c r="A54" s="65" t="s">
        <v>726</v>
      </c>
      <c r="B54" s="65"/>
      <c r="C54" s="65"/>
      <c r="D54" s="65"/>
      <c r="E54" s="65"/>
      <c r="F54" s="65"/>
      <c r="G54" s="65"/>
    </row>
    <row r="56" spans="1:13">
      <c r="G56" t="s">
        <v>727</v>
      </c>
      <c r="H56" t="s">
        <v>728</v>
      </c>
      <c r="I56" t="s">
        <v>729</v>
      </c>
    </row>
    <row r="57" spans="1:13">
      <c r="C57">
        <v>537</v>
      </c>
      <c r="D57" t="s">
        <v>283</v>
      </c>
      <c r="F57">
        <v>537</v>
      </c>
      <c r="G57" t="str">
        <f>VLOOKUP(F57,$C$57:$E$63,2,0)</f>
        <v>한양대후문역 부근</v>
      </c>
      <c r="H57" t="str">
        <f>_xlfn.IFNA(VLOOKUP(F57,$C$57:$E$63,2,0),"NA")</f>
        <v>한양대후문역 부근</v>
      </c>
      <c r="I57" t="str">
        <f>IFERROR(VLOOKUP(F57,$C$57:$E$63,2,0),"Not Available")</f>
        <v>한양대후문역 부근</v>
      </c>
    </row>
    <row r="58" spans="1:13">
      <c r="C58">
        <v>2058</v>
      </c>
      <c r="D58" t="s">
        <v>144</v>
      </c>
      <c r="F58">
        <v>245</v>
      </c>
      <c r="G58" t="str">
        <f t="shared" ref="G58:G59" si="22">VLOOKUP(F58,$C$57:$E$63,2,0)</f>
        <v>삼성생명 당산사옥 앞</v>
      </c>
      <c r="H58" t="str">
        <f t="shared" ref="H58:H59" si="23">_xlfn.IFNA(VLOOKUP(F58,$C$57:$E$63,2,0),"NA")</f>
        <v>삼성생명 당산사옥 앞</v>
      </c>
      <c r="I58" t="str">
        <f t="shared" ref="I58:I59" si="24">IFERROR(VLOOKUP(F58,$C$57:$E$63,2,0),"Not Available")</f>
        <v>삼성생명 당산사옥 앞</v>
      </c>
    </row>
    <row r="59" spans="1:13">
      <c r="C59">
        <v>746</v>
      </c>
      <c r="D59" t="s">
        <v>311</v>
      </c>
      <c r="F59">
        <v>200</v>
      </c>
      <c r="G59" s="33" t="e">
        <f t="shared" si="22"/>
        <v>#N/A</v>
      </c>
      <c r="H59" t="str">
        <f t="shared" si="23"/>
        <v>NA</v>
      </c>
      <c r="I59" s="33" t="str">
        <f t="shared" si="24"/>
        <v>Not Available</v>
      </c>
    </row>
    <row r="60" spans="1:13">
      <c r="C60">
        <v>245</v>
      </c>
      <c r="D60" t="s">
        <v>111</v>
      </c>
      <c r="G60" s="31" t="str">
        <f t="shared" ref="G60" ca="1" si="25">_xlfn.FORMULATEXT(G59)</f>
        <v>=VLOOKUP(F59,$C$57:$E$63,2,0)</v>
      </c>
      <c r="H60" s="3"/>
    </row>
    <row r="61" spans="1:13">
      <c r="C61">
        <v>362</v>
      </c>
      <c r="D61" t="s">
        <v>304</v>
      </c>
      <c r="H61" s="31" t="str">
        <f ca="1">_xlfn.FORMULATEXT(H59)</f>
        <v>=IFNA(VLOOKUP(F59,$C$57:$E$63,2,0),"NA")</v>
      </c>
      <c r="I61" s="3"/>
      <c r="J61" s="3"/>
    </row>
    <row r="62" spans="1:13">
      <c r="C62">
        <v>1975</v>
      </c>
      <c r="D62" t="s">
        <v>339</v>
      </c>
      <c r="I62" s="31" t="str">
        <f ca="1">_xlfn.FORMULATEXT(I59)</f>
        <v>=IFERROR(VLOOKUP(F59,$C$57:$E$63,2,0),"Not Available")</v>
      </c>
      <c r="J62" s="3"/>
      <c r="K62" s="3"/>
      <c r="L62" s="3"/>
      <c r="M62" s="3"/>
    </row>
    <row r="63" spans="1:13">
      <c r="C63">
        <v>2279</v>
      </c>
      <c r="D63" t="s">
        <v>309</v>
      </c>
    </row>
    <row r="66" spans="1:16384">
      <c r="F66" t="s">
        <v>730</v>
      </c>
      <c r="G66" t="str" cm="1">
        <f t="array" aca="1" ref="G66" ca="1">INDIRECT(F66)</f>
        <v>한양대후문역 부근</v>
      </c>
    </row>
    <row r="67" spans="1:16384" ht="25.2">
      <c r="A67" s="65" t="s">
        <v>731</v>
      </c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65"/>
      <c r="CJ67" s="65"/>
      <c r="CK67" s="65"/>
      <c r="CL67" s="65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65"/>
      <c r="CY67" s="65"/>
      <c r="CZ67" s="65"/>
      <c r="DA67" s="65"/>
      <c r="DB67" s="65"/>
      <c r="DC67" s="65"/>
      <c r="DD67" s="65"/>
      <c r="DE67" s="65"/>
      <c r="DF67" s="65"/>
      <c r="DG67" s="65"/>
      <c r="DH67" s="65"/>
      <c r="DI67" s="65"/>
      <c r="DJ67" s="65"/>
      <c r="DK67" s="65"/>
      <c r="DL67" s="65"/>
      <c r="DM67" s="65"/>
      <c r="DN67" s="65"/>
      <c r="DO67" s="65"/>
      <c r="DP67" s="65"/>
      <c r="DQ67" s="65"/>
      <c r="DR67" s="65"/>
      <c r="DS67" s="65"/>
      <c r="DT67" s="65"/>
      <c r="DU67" s="65"/>
      <c r="DV67" s="65"/>
      <c r="DW67" s="65"/>
      <c r="DX67" s="65"/>
      <c r="DY67" s="65"/>
      <c r="DZ67" s="65"/>
      <c r="EA67" s="65"/>
      <c r="EB67" s="65"/>
      <c r="EC67" s="65"/>
      <c r="ED67" s="65"/>
      <c r="EE67" s="65"/>
      <c r="EF67" s="65"/>
      <c r="EG67" s="65"/>
      <c r="EH67" s="65"/>
      <c r="EI67" s="65"/>
      <c r="EJ67" s="65"/>
      <c r="EK67" s="65"/>
      <c r="EL67" s="65"/>
      <c r="EM67" s="65"/>
      <c r="EN67" s="65"/>
      <c r="EO67" s="65"/>
      <c r="EP67" s="65"/>
      <c r="EQ67" s="65"/>
      <c r="ER67" s="65"/>
      <c r="ES67" s="65"/>
      <c r="ET67" s="65"/>
      <c r="EU67" s="65"/>
      <c r="EV67" s="65"/>
      <c r="EW67" s="65"/>
      <c r="EX67" s="65"/>
      <c r="EY67" s="65"/>
      <c r="EZ67" s="65"/>
      <c r="FA67" s="65"/>
      <c r="FB67" s="65"/>
      <c r="FC67" s="65"/>
      <c r="FD67" s="65"/>
      <c r="FE67" s="65"/>
      <c r="FF67" s="65"/>
      <c r="FG67" s="65"/>
      <c r="FH67" s="65"/>
      <c r="FI67" s="65"/>
      <c r="FJ67" s="65"/>
      <c r="FK67" s="65"/>
      <c r="FL67" s="65"/>
      <c r="FM67" s="65"/>
      <c r="FN67" s="65"/>
      <c r="FO67" s="65"/>
      <c r="FP67" s="65"/>
      <c r="FQ67" s="65"/>
      <c r="FR67" s="65"/>
      <c r="FS67" s="65"/>
      <c r="FT67" s="65"/>
      <c r="FU67" s="65"/>
      <c r="FV67" s="65"/>
      <c r="FW67" s="65"/>
      <c r="FX67" s="65"/>
      <c r="FY67" s="65"/>
      <c r="FZ67" s="65"/>
      <c r="GA67" s="65"/>
      <c r="GB67" s="65"/>
      <c r="GC67" s="65"/>
      <c r="GD67" s="65"/>
      <c r="GE67" s="65"/>
      <c r="GF67" s="65"/>
      <c r="GG67" s="65"/>
      <c r="GH67" s="65"/>
      <c r="GI67" s="65"/>
      <c r="GJ67" s="65"/>
      <c r="GK67" s="65"/>
      <c r="GL67" s="65"/>
      <c r="GM67" s="65"/>
      <c r="GN67" s="65"/>
      <c r="GO67" s="65"/>
      <c r="GP67" s="65"/>
      <c r="GQ67" s="65"/>
      <c r="GR67" s="65"/>
      <c r="GS67" s="65"/>
      <c r="GT67" s="65"/>
      <c r="GU67" s="65"/>
      <c r="GV67" s="65"/>
      <c r="GW67" s="65"/>
      <c r="GX67" s="65"/>
      <c r="GY67" s="65"/>
      <c r="GZ67" s="65"/>
      <c r="HA67" s="65"/>
      <c r="HB67" s="65"/>
      <c r="HC67" s="65"/>
      <c r="HD67" s="65"/>
      <c r="HE67" s="65"/>
      <c r="HF67" s="65"/>
      <c r="HG67" s="65"/>
      <c r="HH67" s="65"/>
      <c r="HI67" s="65"/>
      <c r="HJ67" s="65"/>
      <c r="HK67" s="65"/>
      <c r="HL67" s="65"/>
      <c r="HM67" s="65"/>
      <c r="HN67" s="65"/>
      <c r="HO67" s="65"/>
      <c r="HP67" s="65"/>
      <c r="HQ67" s="65"/>
      <c r="HR67" s="65"/>
      <c r="HS67" s="65"/>
      <c r="HT67" s="65"/>
      <c r="HU67" s="65"/>
      <c r="HV67" s="65"/>
      <c r="HW67" s="65"/>
      <c r="HX67" s="65"/>
      <c r="HY67" s="65"/>
      <c r="HZ67" s="65"/>
      <c r="IA67" s="65"/>
      <c r="IB67" s="65"/>
      <c r="IC67" s="65"/>
      <c r="ID67" s="65"/>
      <c r="IE67" s="65"/>
      <c r="IF67" s="65"/>
      <c r="IG67" s="65"/>
      <c r="IH67" s="65"/>
      <c r="II67" s="65"/>
      <c r="IJ67" s="65"/>
      <c r="IK67" s="65"/>
      <c r="IL67" s="65"/>
      <c r="IM67" s="65"/>
      <c r="IN67" s="65"/>
      <c r="IO67" s="65"/>
      <c r="IP67" s="65"/>
      <c r="IQ67" s="65"/>
      <c r="IR67" s="65"/>
      <c r="IS67" s="65"/>
      <c r="IT67" s="65"/>
      <c r="IU67" s="65"/>
      <c r="IV67" s="65"/>
      <c r="IW67" s="65"/>
      <c r="IX67" s="65"/>
      <c r="IY67" s="65"/>
      <c r="IZ67" s="65"/>
      <c r="JA67" s="65"/>
      <c r="JB67" s="65"/>
      <c r="JC67" s="65"/>
      <c r="JD67" s="65"/>
      <c r="JE67" s="65"/>
      <c r="JF67" s="65"/>
      <c r="JG67" s="65"/>
      <c r="JH67" s="65"/>
      <c r="JI67" s="65"/>
      <c r="JJ67" s="65"/>
      <c r="JK67" s="65"/>
      <c r="JL67" s="65"/>
      <c r="JM67" s="65"/>
      <c r="JN67" s="65"/>
      <c r="JO67" s="65"/>
      <c r="JP67" s="65"/>
      <c r="JQ67" s="65"/>
      <c r="JR67" s="65"/>
      <c r="JS67" s="65"/>
      <c r="JT67" s="65"/>
      <c r="JU67" s="65"/>
      <c r="JV67" s="65"/>
      <c r="JW67" s="65"/>
      <c r="JX67" s="65"/>
      <c r="JY67" s="65"/>
      <c r="JZ67" s="65"/>
      <c r="KA67" s="65"/>
      <c r="KB67" s="65"/>
      <c r="KC67" s="65"/>
      <c r="KD67" s="65"/>
      <c r="KE67" s="65"/>
      <c r="KF67" s="65"/>
      <c r="KG67" s="65"/>
      <c r="KH67" s="65"/>
      <c r="KI67" s="65"/>
      <c r="KJ67" s="65"/>
      <c r="KK67" s="65"/>
      <c r="KL67" s="65"/>
      <c r="KM67" s="65"/>
      <c r="KN67" s="65"/>
      <c r="KO67" s="65"/>
      <c r="KP67" s="65"/>
      <c r="KQ67" s="65"/>
      <c r="KR67" s="65"/>
      <c r="KS67" s="65"/>
      <c r="KT67" s="65"/>
      <c r="KU67" s="65"/>
      <c r="KV67" s="65"/>
      <c r="KW67" s="65"/>
      <c r="KX67" s="65"/>
      <c r="KY67" s="65"/>
      <c r="KZ67" s="65"/>
      <c r="LA67" s="65"/>
      <c r="LB67" s="65"/>
      <c r="LC67" s="65"/>
      <c r="LD67" s="65"/>
      <c r="LE67" s="65"/>
      <c r="LF67" s="65"/>
      <c r="LG67" s="65"/>
      <c r="LH67" s="65"/>
      <c r="LI67" s="65"/>
      <c r="LJ67" s="65"/>
      <c r="LK67" s="65"/>
      <c r="LL67" s="65"/>
      <c r="LM67" s="65"/>
      <c r="LN67" s="65"/>
      <c r="LO67" s="65"/>
      <c r="LP67" s="65"/>
      <c r="LQ67" s="65"/>
      <c r="LR67" s="65"/>
      <c r="LS67" s="65"/>
      <c r="LT67" s="65"/>
      <c r="LU67" s="65"/>
      <c r="LV67" s="65"/>
      <c r="LW67" s="65"/>
      <c r="LX67" s="65"/>
      <c r="LY67" s="65"/>
      <c r="LZ67" s="65"/>
      <c r="MA67" s="65"/>
      <c r="MB67" s="65"/>
      <c r="MC67" s="65"/>
      <c r="MD67" s="65"/>
      <c r="ME67" s="65"/>
      <c r="MF67" s="65"/>
      <c r="MG67" s="65"/>
      <c r="MH67" s="65"/>
      <c r="MI67" s="65"/>
      <c r="MJ67" s="65"/>
      <c r="MK67" s="65"/>
      <c r="ML67" s="65"/>
      <c r="MM67" s="65"/>
      <c r="MN67" s="65"/>
      <c r="MO67" s="65"/>
      <c r="MP67" s="65"/>
      <c r="MQ67" s="65"/>
      <c r="MR67" s="65"/>
      <c r="MS67" s="65"/>
      <c r="MT67" s="65"/>
      <c r="MU67" s="65"/>
      <c r="MV67" s="65"/>
      <c r="MW67" s="65"/>
      <c r="MX67" s="65"/>
      <c r="MY67" s="65"/>
      <c r="MZ67" s="65"/>
      <c r="NA67" s="65"/>
      <c r="NB67" s="65"/>
      <c r="NC67" s="65"/>
      <c r="ND67" s="65"/>
      <c r="NE67" s="65"/>
      <c r="NF67" s="65"/>
      <c r="NG67" s="65"/>
      <c r="NH67" s="65"/>
      <c r="NI67" s="65"/>
      <c r="NJ67" s="65"/>
      <c r="NK67" s="65"/>
      <c r="NL67" s="65"/>
      <c r="NM67" s="65"/>
      <c r="NN67" s="65"/>
      <c r="NO67" s="65"/>
      <c r="NP67" s="65"/>
      <c r="NQ67" s="65"/>
      <c r="NR67" s="65"/>
      <c r="NS67" s="65"/>
      <c r="NT67" s="65"/>
      <c r="NU67" s="65"/>
      <c r="NV67" s="65"/>
      <c r="NW67" s="65"/>
      <c r="NX67" s="65"/>
      <c r="NY67" s="65"/>
      <c r="NZ67" s="65"/>
      <c r="OA67" s="65"/>
      <c r="OB67" s="65"/>
      <c r="OC67" s="65"/>
      <c r="OD67" s="65"/>
      <c r="OE67" s="65"/>
      <c r="OF67" s="65"/>
      <c r="OG67" s="65"/>
      <c r="OH67" s="65"/>
      <c r="OI67" s="65"/>
      <c r="OJ67" s="65"/>
      <c r="OK67" s="65"/>
      <c r="OL67" s="65"/>
      <c r="OM67" s="65"/>
      <c r="ON67" s="65"/>
      <c r="OO67" s="65"/>
      <c r="OP67" s="65"/>
      <c r="OQ67" s="65"/>
      <c r="OR67" s="65"/>
      <c r="OS67" s="65"/>
      <c r="OT67" s="65"/>
      <c r="OU67" s="65"/>
      <c r="OV67" s="65"/>
      <c r="OW67" s="65"/>
      <c r="OX67" s="65"/>
      <c r="OY67" s="65"/>
      <c r="OZ67" s="65"/>
      <c r="PA67" s="65"/>
      <c r="PB67" s="65"/>
      <c r="PC67" s="65"/>
      <c r="PD67" s="65"/>
      <c r="PE67" s="65"/>
      <c r="PF67" s="65"/>
      <c r="PG67" s="65"/>
      <c r="PH67" s="65"/>
      <c r="PI67" s="65"/>
      <c r="PJ67" s="65"/>
      <c r="PK67" s="65"/>
      <c r="PL67" s="65"/>
      <c r="PM67" s="65"/>
      <c r="PN67" s="65"/>
      <c r="PO67" s="65"/>
      <c r="PP67" s="65"/>
      <c r="PQ67" s="65"/>
      <c r="PR67" s="65"/>
      <c r="PS67" s="65"/>
      <c r="PT67" s="65"/>
      <c r="PU67" s="65"/>
      <c r="PV67" s="65"/>
      <c r="PW67" s="65"/>
      <c r="PX67" s="65"/>
      <c r="PY67" s="65"/>
      <c r="PZ67" s="65"/>
      <c r="QA67" s="65"/>
      <c r="QB67" s="65"/>
      <c r="QC67" s="65"/>
      <c r="QD67" s="65"/>
      <c r="QE67" s="65"/>
      <c r="QF67" s="65"/>
      <c r="QG67" s="65"/>
      <c r="QH67" s="65"/>
      <c r="QI67" s="65"/>
      <c r="QJ67" s="65"/>
      <c r="QK67" s="65"/>
      <c r="QL67" s="65"/>
      <c r="QM67" s="65"/>
      <c r="QN67" s="65"/>
      <c r="QO67" s="65"/>
      <c r="QP67" s="65"/>
      <c r="QQ67" s="65"/>
      <c r="QR67" s="65"/>
      <c r="QS67" s="65"/>
      <c r="QT67" s="65"/>
      <c r="QU67" s="65"/>
      <c r="QV67" s="65"/>
      <c r="QW67" s="65"/>
      <c r="QX67" s="65"/>
      <c r="QY67" s="65"/>
      <c r="QZ67" s="65"/>
      <c r="RA67" s="65"/>
      <c r="RB67" s="65"/>
      <c r="RC67" s="65"/>
      <c r="RD67" s="65"/>
      <c r="RE67" s="65"/>
      <c r="RF67" s="65"/>
      <c r="RG67" s="65"/>
      <c r="RH67" s="65"/>
      <c r="RI67" s="65"/>
      <c r="RJ67" s="65"/>
      <c r="RK67" s="65"/>
      <c r="RL67" s="65"/>
      <c r="RM67" s="65"/>
      <c r="RN67" s="65"/>
      <c r="RO67" s="65"/>
      <c r="RP67" s="65"/>
      <c r="RQ67" s="65"/>
      <c r="RR67" s="65"/>
      <c r="RS67" s="65"/>
      <c r="RT67" s="65"/>
      <c r="RU67" s="65"/>
      <c r="RV67" s="65"/>
      <c r="RW67" s="65"/>
      <c r="RX67" s="65"/>
      <c r="RY67" s="65"/>
      <c r="RZ67" s="65"/>
      <c r="SA67" s="65"/>
      <c r="SB67" s="65"/>
      <c r="SC67" s="65"/>
      <c r="SD67" s="65"/>
      <c r="SE67" s="65"/>
      <c r="SF67" s="65"/>
      <c r="SG67" s="65"/>
      <c r="SH67" s="65"/>
      <c r="SI67" s="65"/>
      <c r="SJ67" s="65"/>
      <c r="SK67" s="65"/>
      <c r="SL67" s="65"/>
      <c r="SM67" s="65"/>
      <c r="SN67" s="65"/>
      <c r="SO67" s="65"/>
      <c r="SP67" s="65"/>
      <c r="SQ67" s="65"/>
      <c r="SR67" s="65"/>
      <c r="SS67" s="65"/>
      <c r="ST67" s="65"/>
      <c r="SU67" s="65"/>
      <c r="SV67" s="65"/>
      <c r="SW67" s="65"/>
      <c r="SX67" s="65"/>
      <c r="SY67" s="65"/>
      <c r="SZ67" s="65"/>
      <c r="TA67" s="65"/>
      <c r="TB67" s="65"/>
      <c r="TC67" s="65"/>
      <c r="TD67" s="65"/>
      <c r="TE67" s="65"/>
      <c r="TF67" s="65"/>
      <c r="TG67" s="65"/>
      <c r="TH67" s="65"/>
      <c r="TI67" s="65"/>
      <c r="TJ67" s="65"/>
      <c r="TK67" s="65"/>
      <c r="TL67" s="65"/>
      <c r="TM67" s="65"/>
      <c r="TN67" s="65"/>
      <c r="TO67" s="65"/>
      <c r="TP67" s="65"/>
      <c r="TQ67" s="65"/>
      <c r="TR67" s="65"/>
      <c r="TS67" s="65"/>
      <c r="TT67" s="65"/>
      <c r="TU67" s="65"/>
      <c r="TV67" s="65"/>
      <c r="TW67" s="65"/>
      <c r="TX67" s="65"/>
      <c r="TY67" s="65"/>
      <c r="TZ67" s="65"/>
      <c r="UA67" s="65"/>
      <c r="UB67" s="65"/>
      <c r="UC67" s="65"/>
      <c r="UD67" s="65"/>
      <c r="UE67" s="65"/>
      <c r="UF67" s="65"/>
      <c r="UG67" s="65"/>
      <c r="UH67" s="65"/>
      <c r="UI67" s="65"/>
      <c r="UJ67" s="65"/>
      <c r="UK67" s="65"/>
      <c r="UL67" s="65"/>
      <c r="UM67" s="65"/>
      <c r="UN67" s="65"/>
      <c r="UO67" s="65"/>
      <c r="UP67" s="65"/>
      <c r="UQ67" s="65"/>
      <c r="UR67" s="65"/>
      <c r="US67" s="65"/>
      <c r="UT67" s="65"/>
      <c r="UU67" s="65"/>
      <c r="UV67" s="65"/>
      <c r="UW67" s="65"/>
      <c r="UX67" s="65"/>
      <c r="UY67" s="65"/>
      <c r="UZ67" s="65"/>
      <c r="VA67" s="65"/>
      <c r="VB67" s="65"/>
      <c r="VC67" s="65"/>
      <c r="VD67" s="65"/>
      <c r="VE67" s="65"/>
      <c r="VF67" s="65"/>
      <c r="VG67" s="65"/>
      <c r="VH67" s="65"/>
      <c r="VI67" s="65"/>
      <c r="VJ67" s="65"/>
      <c r="VK67" s="65"/>
      <c r="VL67" s="65"/>
      <c r="VM67" s="65"/>
      <c r="VN67" s="65"/>
      <c r="VO67" s="65"/>
      <c r="VP67" s="65"/>
      <c r="VQ67" s="65"/>
      <c r="VR67" s="65"/>
      <c r="VS67" s="65"/>
      <c r="VT67" s="65"/>
      <c r="VU67" s="65"/>
      <c r="VV67" s="65"/>
      <c r="VW67" s="65"/>
      <c r="VX67" s="65"/>
      <c r="VY67" s="65"/>
      <c r="VZ67" s="65"/>
      <c r="WA67" s="65"/>
      <c r="WB67" s="65"/>
      <c r="WC67" s="65"/>
      <c r="WD67" s="65"/>
      <c r="WE67" s="65"/>
      <c r="WF67" s="65"/>
      <c r="WG67" s="65"/>
      <c r="WH67" s="65"/>
      <c r="WI67" s="65"/>
      <c r="WJ67" s="65"/>
      <c r="WK67" s="65"/>
      <c r="WL67" s="65"/>
      <c r="WM67" s="65"/>
      <c r="WN67" s="65"/>
      <c r="WO67" s="65"/>
      <c r="WP67" s="65"/>
      <c r="WQ67" s="65"/>
      <c r="WR67" s="65"/>
      <c r="WS67" s="65"/>
      <c r="WT67" s="65"/>
      <c r="WU67" s="65"/>
      <c r="WV67" s="65"/>
      <c r="WW67" s="65"/>
      <c r="WX67" s="65"/>
      <c r="WY67" s="65"/>
      <c r="WZ67" s="65"/>
      <c r="XA67" s="65"/>
      <c r="XB67" s="65"/>
      <c r="XC67" s="65"/>
      <c r="XD67" s="65"/>
      <c r="XE67" s="65"/>
      <c r="XF67" s="65"/>
      <c r="XG67" s="65"/>
      <c r="XH67" s="65"/>
      <c r="XI67" s="65"/>
      <c r="XJ67" s="65"/>
      <c r="XK67" s="65"/>
      <c r="XL67" s="65"/>
      <c r="XM67" s="65"/>
      <c r="XN67" s="65"/>
      <c r="XO67" s="65"/>
      <c r="XP67" s="65"/>
      <c r="XQ67" s="65"/>
      <c r="XR67" s="65"/>
      <c r="XS67" s="65"/>
      <c r="XT67" s="65"/>
      <c r="XU67" s="65"/>
      <c r="XV67" s="65"/>
      <c r="XW67" s="65"/>
      <c r="XX67" s="65"/>
      <c r="XY67" s="65"/>
      <c r="XZ67" s="65"/>
      <c r="YA67" s="65"/>
      <c r="YB67" s="65"/>
      <c r="YC67" s="65"/>
      <c r="YD67" s="65"/>
      <c r="YE67" s="65"/>
      <c r="YF67" s="65"/>
      <c r="YG67" s="65"/>
      <c r="YH67" s="65"/>
      <c r="YI67" s="65"/>
      <c r="YJ67" s="65"/>
      <c r="YK67" s="65"/>
      <c r="YL67" s="65"/>
      <c r="YM67" s="65"/>
      <c r="YN67" s="65"/>
      <c r="YO67" s="65"/>
      <c r="YP67" s="65"/>
      <c r="YQ67" s="65"/>
      <c r="YR67" s="65"/>
      <c r="YS67" s="65"/>
      <c r="YT67" s="65"/>
      <c r="YU67" s="65"/>
      <c r="YV67" s="65"/>
      <c r="YW67" s="65"/>
      <c r="YX67" s="65"/>
      <c r="YY67" s="65"/>
      <c r="YZ67" s="65"/>
      <c r="ZA67" s="65"/>
      <c r="ZB67" s="65"/>
      <c r="ZC67" s="65"/>
      <c r="ZD67" s="65"/>
      <c r="ZE67" s="65"/>
      <c r="ZF67" s="65"/>
      <c r="ZG67" s="65"/>
      <c r="ZH67" s="65"/>
      <c r="ZI67" s="65"/>
      <c r="ZJ67" s="65"/>
      <c r="ZK67" s="65"/>
      <c r="ZL67" s="65"/>
      <c r="ZM67" s="65"/>
      <c r="ZN67" s="65"/>
      <c r="ZO67" s="65"/>
      <c r="ZP67" s="65"/>
      <c r="ZQ67" s="65"/>
      <c r="ZR67" s="65"/>
      <c r="ZS67" s="65"/>
      <c r="ZT67" s="65"/>
      <c r="ZU67" s="65"/>
      <c r="ZV67" s="65"/>
      <c r="ZW67" s="65"/>
      <c r="ZX67" s="65"/>
      <c r="ZY67" s="65"/>
      <c r="ZZ67" s="65"/>
      <c r="AAA67" s="65"/>
      <c r="AAB67" s="65"/>
      <c r="AAC67" s="65"/>
      <c r="AAD67" s="65"/>
      <c r="AAE67" s="65"/>
      <c r="AAF67" s="65"/>
      <c r="AAG67" s="65"/>
      <c r="AAH67" s="65"/>
      <c r="AAI67" s="65"/>
      <c r="AAJ67" s="65"/>
      <c r="AAK67" s="65"/>
      <c r="AAL67" s="65"/>
      <c r="AAM67" s="65"/>
      <c r="AAN67" s="65"/>
      <c r="AAO67" s="65"/>
      <c r="AAP67" s="65"/>
      <c r="AAQ67" s="65"/>
      <c r="AAR67" s="65"/>
      <c r="AAS67" s="65"/>
      <c r="AAT67" s="65"/>
      <c r="AAU67" s="65"/>
      <c r="AAV67" s="65"/>
      <c r="AAW67" s="65"/>
      <c r="AAX67" s="65"/>
      <c r="AAY67" s="65"/>
      <c r="AAZ67" s="65"/>
      <c r="ABA67" s="65"/>
      <c r="ABB67" s="65"/>
      <c r="ABC67" s="65"/>
      <c r="ABD67" s="65"/>
      <c r="ABE67" s="65"/>
      <c r="ABF67" s="65"/>
      <c r="ABG67" s="65"/>
      <c r="ABH67" s="65"/>
      <c r="ABI67" s="65"/>
      <c r="ABJ67" s="65"/>
      <c r="ABK67" s="65"/>
      <c r="ABL67" s="65"/>
      <c r="ABM67" s="65"/>
      <c r="ABN67" s="65"/>
      <c r="ABO67" s="65"/>
      <c r="ABP67" s="65"/>
      <c r="ABQ67" s="65"/>
      <c r="ABR67" s="65"/>
      <c r="ABS67" s="65"/>
      <c r="ABT67" s="65"/>
      <c r="ABU67" s="65"/>
      <c r="ABV67" s="65"/>
      <c r="ABW67" s="65"/>
      <c r="ABX67" s="65"/>
      <c r="ABY67" s="65"/>
      <c r="ABZ67" s="65"/>
      <c r="ACA67" s="65"/>
      <c r="ACB67" s="65"/>
      <c r="ACC67" s="65"/>
      <c r="ACD67" s="65"/>
      <c r="ACE67" s="65"/>
      <c r="ACF67" s="65"/>
      <c r="ACG67" s="65"/>
      <c r="ACH67" s="65"/>
      <c r="ACI67" s="65"/>
      <c r="ACJ67" s="65"/>
      <c r="ACK67" s="65"/>
      <c r="ACL67" s="65"/>
      <c r="ACM67" s="65"/>
      <c r="ACN67" s="65"/>
      <c r="ACO67" s="65"/>
      <c r="ACP67" s="65"/>
      <c r="ACQ67" s="65"/>
      <c r="ACR67" s="65"/>
      <c r="ACS67" s="65"/>
      <c r="ACT67" s="65"/>
      <c r="ACU67" s="65"/>
      <c r="ACV67" s="65"/>
      <c r="ACW67" s="65"/>
      <c r="ACX67" s="65"/>
      <c r="ACY67" s="65"/>
      <c r="ACZ67" s="65"/>
      <c r="ADA67" s="65"/>
      <c r="ADB67" s="65"/>
      <c r="ADC67" s="65"/>
      <c r="ADD67" s="65"/>
      <c r="ADE67" s="65"/>
      <c r="ADF67" s="65"/>
      <c r="ADG67" s="65"/>
      <c r="ADH67" s="65"/>
      <c r="ADI67" s="65"/>
      <c r="ADJ67" s="65"/>
      <c r="ADK67" s="65"/>
      <c r="ADL67" s="65"/>
      <c r="ADM67" s="65"/>
      <c r="ADN67" s="65"/>
      <c r="ADO67" s="65"/>
      <c r="ADP67" s="65"/>
      <c r="ADQ67" s="65"/>
      <c r="ADR67" s="65"/>
      <c r="ADS67" s="65"/>
      <c r="ADT67" s="65"/>
      <c r="ADU67" s="65"/>
      <c r="ADV67" s="65"/>
      <c r="ADW67" s="65"/>
      <c r="ADX67" s="65"/>
      <c r="ADY67" s="65"/>
      <c r="ADZ67" s="65"/>
      <c r="AEA67" s="65"/>
      <c r="AEB67" s="65"/>
      <c r="AEC67" s="65"/>
      <c r="AED67" s="65"/>
      <c r="AEE67" s="65"/>
      <c r="AEF67" s="65"/>
      <c r="AEG67" s="65"/>
      <c r="AEH67" s="65"/>
      <c r="AEI67" s="65"/>
      <c r="AEJ67" s="65"/>
      <c r="AEK67" s="65"/>
      <c r="AEL67" s="65"/>
      <c r="AEM67" s="65"/>
      <c r="AEN67" s="65"/>
      <c r="AEO67" s="65"/>
      <c r="AEP67" s="65"/>
      <c r="AEQ67" s="65"/>
      <c r="AER67" s="65"/>
      <c r="AES67" s="65"/>
      <c r="AET67" s="65"/>
      <c r="AEU67" s="65"/>
      <c r="AEV67" s="65"/>
      <c r="AEW67" s="65"/>
      <c r="AEX67" s="65"/>
      <c r="AEY67" s="65"/>
      <c r="AEZ67" s="65"/>
      <c r="AFA67" s="65"/>
      <c r="AFB67" s="65"/>
      <c r="AFC67" s="65"/>
      <c r="AFD67" s="65"/>
      <c r="AFE67" s="65"/>
      <c r="AFF67" s="65"/>
      <c r="AFG67" s="65"/>
      <c r="AFH67" s="65"/>
      <c r="AFI67" s="65"/>
      <c r="AFJ67" s="65"/>
      <c r="AFK67" s="65"/>
      <c r="AFL67" s="65"/>
      <c r="AFM67" s="65"/>
      <c r="AFN67" s="65"/>
      <c r="AFO67" s="65"/>
      <c r="AFP67" s="65"/>
      <c r="AFQ67" s="65"/>
      <c r="AFR67" s="65"/>
      <c r="AFS67" s="65"/>
      <c r="AFT67" s="65"/>
      <c r="AFU67" s="65"/>
      <c r="AFV67" s="65"/>
      <c r="AFW67" s="65"/>
      <c r="AFX67" s="65"/>
      <c r="AFY67" s="65"/>
      <c r="AFZ67" s="65"/>
      <c r="AGA67" s="65"/>
      <c r="AGB67" s="65"/>
      <c r="AGC67" s="65"/>
      <c r="AGD67" s="65"/>
      <c r="AGE67" s="65"/>
      <c r="AGF67" s="65"/>
      <c r="AGG67" s="65"/>
      <c r="AGH67" s="65"/>
      <c r="AGI67" s="65"/>
      <c r="AGJ67" s="65"/>
      <c r="AGK67" s="65"/>
      <c r="AGL67" s="65"/>
      <c r="AGM67" s="65"/>
      <c r="AGN67" s="65"/>
      <c r="AGO67" s="65"/>
      <c r="AGP67" s="65"/>
      <c r="AGQ67" s="65"/>
      <c r="AGR67" s="65"/>
      <c r="AGS67" s="65"/>
      <c r="AGT67" s="65"/>
      <c r="AGU67" s="65"/>
      <c r="AGV67" s="65"/>
      <c r="AGW67" s="65"/>
      <c r="AGX67" s="65"/>
      <c r="AGY67" s="65"/>
      <c r="AGZ67" s="65"/>
      <c r="AHA67" s="65"/>
      <c r="AHB67" s="65"/>
      <c r="AHC67" s="65"/>
      <c r="AHD67" s="65"/>
      <c r="AHE67" s="65"/>
      <c r="AHF67" s="65"/>
      <c r="AHG67" s="65"/>
      <c r="AHH67" s="65"/>
      <c r="AHI67" s="65"/>
      <c r="AHJ67" s="65"/>
      <c r="AHK67" s="65"/>
      <c r="AHL67" s="65"/>
      <c r="AHM67" s="65"/>
      <c r="AHN67" s="65"/>
      <c r="AHO67" s="65"/>
      <c r="AHP67" s="65"/>
      <c r="AHQ67" s="65"/>
      <c r="AHR67" s="65"/>
      <c r="AHS67" s="65"/>
      <c r="AHT67" s="65"/>
      <c r="AHU67" s="65"/>
      <c r="AHV67" s="65"/>
      <c r="AHW67" s="65"/>
      <c r="AHX67" s="65"/>
      <c r="AHY67" s="65"/>
      <c r="AHZ67" s="65"/>
      <c r="AIA67" s="65"/>
      <c r="AIB67" s="65"/>
      <c r="AIC67" s="65"/>
      <c r="AID67" s="65"/>
      <c r="AIE67" s="65"/>
      <c r="AIF67" s="65"/>
      <c r="AIG67" s="65"/>
      <c r="AIH67" s="65"/>
      <c r="AII67" s="65"/>
      <c r="AIJ67" s="65"/>
      <c r="AIK67" s="65"/>
      <c r="AIL67" s="65"/>
      <c r="AIM67" s="65"/>
      <c r="AIN67" s="65"/>
      <c r="AIO67" s="65"/>
      <c r="AIP67" s="65"/>
      <c r="AIQ67" s="65"/>
      <c r="AIR67" s="65"/>
      <c r="AIS67" s="65"/>
      <c r="AIT67" s="65"/>
      <c r="AIU67" s="65"/>
      <c r="AIV67" s="65"/>
      <c r="AIW67" s="65"/>
      <c r="AIX67" s="65"/>
      <c r="AIY67" s="65"/>
      <c r="AIZ67" s="65"/>
      <c r="AJA67" s="65"/>
      <c r="AJB67" s="65"/>
      <c r="AJC67" s="65"/>
      <c r="AJD67" s="65"/>
      <c r="AJE67" s="65"/>
      <c r="AJF67" s="65"/>
      <c r="AJG67" s="65"/>
      <c r="AJH67" s="65"/>
      <c r="AJI67" s="65"/>
      <c r="AJJ67" s="65"/>
      <c r="AJK67" s="65"/>
      <c r="AJL67" s="65"/>
      <c r="AJM67" s="65"/>
      <c r="AJN67" s="65"/>
      <c r="AJO67" s="65"/>
      <c r="AJP67" s="65"/>
      <c r="AJQ67" s="65"/>
      <c r="AJR67" s="65"/>
      <c r="AJS67" s="65"/>
      <c r="AJT67" s="65"/>
      <c r="AJU67" s="65"/>
      <c r="AJV67" s="65"/>
      <c r="AJW67" s="65"/>
      <c r="AJX67" s="65"/>
      <c r="AJY67" s="65"/>
      <c r="AJZ67" s="65"/>
      <c r="AKA67" s="65"/>
      <c r="AKB67" s="65"/>
      <c r="AKC67" s="65"/>
      <c r="AKD67" s="65"/>
      <c r="AKE67" s="65"/>
      <c r="AKF67" s="65"/>
      <c r="AKG67" s="65"/>
      <c r="AKH67" s="65"/>
      <c r="AKI67" s="65"/>
      <c r="AKJ67" s="65"/>
      <c r="AKK67" s="65"/>
      <c r="AKL67" s="65"/>
      <c r="AKM67" s="65"/>
      <c r="AKN67" s="65"/>
      <c r="AKO67" s="65"/>
      <c r="AKP67" s="65"/>
      <c r="AKQ67" s="65"/>
      <c r="AKR67" s="65"/>
      <c r="AKS67" s="65"/>
      <c r="AKT67" s="65"/>
      <c r="AKU67" s="65"/>
      <c r="AKV67" s="65"/>
      <c r="AKW67" s="65"/>
      <c r="AKX67" s="65"/>
      <c r="AKY67" s="65"/>
      <c r="AKZ67" s="65"/>
      <c r="ALA67" s="65"/>
      <c r="ALB67" s="65"/>
      <c r="ALC67" s="65"/>
      <c r="ALD67" s="65"/>
      <c r="ALE67" s="65"/>
      <c r="ALF67" s="65"/>
      <c r="ALG67" s="65"/>
      <c r="ALH67" s="65"/>
      <c r="ALI67" s="65"/>
      <c r="ALJ67" s="65"/>
      <c r="ALK67" s="65"/>
      <c r="ALL67" s="65"/>
      <c r="ALM67" s="65"/>
      <c r="ALN67" s="65"/>
      <c r="ALO67" s="65"/>
      <c r="ALP67" s="65"/>
      <c r="ALQ67" s="65"/>
      <c r="ALR67" s="65"/>
      <c r="ALS67" s="65"/>
      <c r="ALT67" s="65"/>
      <c r="ALU67" s="65"/>
      <c r="ALV67" s="65"/>
      <c r="ALW67" s="65"/>
      <c r="ALX67" s="65"/>
      <c r="ALY67" s="65"/>
      <c r="ALZ67" s="65"/>
      <c r="AMA67" s="65"/>
      <c r="AMB67" s="65"/>
      <c r="AMC67" s="65"/>
      <c r="AMD67" s="65"/>
      <c r="AME67" s="65"/>
      <c r="AMF67" s="65"/>
      <c r="AMG67" s="65"/>
      <c r="AMH67" s="65"/>
      <c r="AMI67" s="65"/>
      <c r="AMJ67" s="65"/>
      <c r="AMK67" s="65"/>
      <c r="AML67" s="65"/>
      <c r="AMM67" s="65"/>
      <c r="AMN67" s="65"/>
      <c r="AMO67" s="65"/>
      <c r="AMP67" s="65"/>
      <c r="AMQ67" s="65"/>
      <c r="AMR67" s="65"/>
      <c r="AMS67" s="65"/>
      <c r="AMT67" s="65"/>
      <c r="AMU67" s="65"/>
      <c r="AMV67" s="65"/>
      <c r="AMW67" s="65"/>
      <c r="AMX67" s="65"/>
      <c r="AMY67" s="65"/>
      <c r="AMZ67" s="65"/>
      <c r="ANA67" s="65"/>
      <c r="ANB67" s="65"/>
      <c r="ANC67" s="65"/>
      <c r="AND67" s="65"/>
      <c r="ANE67" s="65"/>
      <c r="ANF67" s="65"/>
      <c r="ANG67" s="65"/>
      <c r="ANH67" s="65"/>
      <c r="ANI67" s="65"/>
      <c r="ANJ67" s="65"/>
      <c r="ANK67" s="65"/>
      <c r="ANL67" s="65"/>
      <c r="ANM67" s="65"/>
      <c r="ANN67" s="65"/>
      <c r="ANO67" s="65"/>
      <c r="ANP67" s="65"/>
      <c r="ANQ67" s="65"/>
      <c r="ANR67" s="65"/>
      <c r="ANS67" s="65"/>
      <c r="ANT67" s="65"/>
      <c r="ANU67" s="65"/>
      <c r="ANV67" s="65"/>
      <c r="ANW67" s="65"/>
      <c r="ANX67" s="65"/>
      <c r="ANY67" s="65"/>
      <c r="ANZ67" s="65"/>
      <c r="AOA67" s="65"/>
      <c r="AOB67" s="65"/>
      <c r="AOC67" s="65"/>
      <c r="AOD67" s="65"/>
      <c r="AOE67" s="65"/>
      <c r="AOF67" s="65"/>
      <c r="AOG67" s="65"/>
      <c r="AOH67" s="65"/>
      <c r="AOI67" s="65"/>
      <c r="AOJ67" s="65"/>
      <c r="AOK67" s="65"/>
      <c r="AOL67" s="65"/>
      <c r="AOM67" s="65"/>
      <c r="AON67" s="65"/>
      <c r="AOO67" s="65"/>
      <c r="AOP67" s="65"/>
      <c r="AOQ67" s="65"/>
      <c r="AOR67" s="65"/>
      <c r="AOS67" s="65"/>
      <c r="AOT67" s="65"/>
      <c r="AOU67" s="65"/>
      <c r="AOV67" s="65"/>
      <c r="AOW67" s="65"/>
      <c r="AOX67" s="65"/>
      <c r="AOY67" s="65"/>
      <c r="AOZ67" s="65"/>
      <c r="APA67" s="65"/>
      <c r="APB67" s="65"/>
      <c r="APC67" s="65"/>
      <c r="APD67" s="65"/>
      <c r="APE67" s="65"/>
      <c r="APF67" s="65"/>
      <c r="APG67" s="65"/>
      <c r="APH67" s="65"/>
      <c r="API67" s="65"/>
      <c r="APJ67" s="65"/>
      <c r="APK67" s="65"/>
      <c r="APL67" s="65"/>
      <c r="APM67" s="65"/>
      <c r="APN67" s="65"/>
      <c r="APO67" s="65"/>
      <c r="APP67" s="65"/>
      <c r="APQ67" s="65"/>
      <c r="APR67" s="65"/>
      <c r="APS67" s="65"/>
      <c r="APT67" s="65"/>
      <c r="APU67" s="65"/>
      <c r="APV67" s="65"/>
      <c r="APW67" s="65"/>
      <c r="APX67" s="65"/>
      <c r="APY67" s="65"/>
      <c r="APZ67" s="65"/>
      <c r="AQA67" s="65"/>
      <c r="AQB67" s="65"/>
      <c r="AQC67" s="65"/>
      <c r="AQD67" s="65"/>
      <c r="AQE67" s="65"/>
      <c r="AQF67" s="65"/>
      <c r="AQG67" s="65"/>
      <c r="AQH67" s="65"/>
      <c r="AQI67" s="65"/>
      <c r="AQJ67" s="65"/>
      <c r="AQK67" s="65"/>
      <c r="AQL67" s="65"/>
      <c r="AQM67" s="65"/>
      <c r="AQN67" s="65"/>
      <c r="AQO67" s="65"/>
      <c r="AQP67" s="65"/>
      <c r="AQQ67" s="65"/>
      <c r="AQR67" s="65"/>
      <c r="AQS67" s="65"/>
      <c r="AQT67" s="65"/>
      <c r="AQU67" s="65"/>
      <c r="AQV67" s="65"/>
      <c r="AQW67" s="65"/>
      <c r="AQX67" s="65"/>
      <c r="AQY67" s="65"/>
      <c r="AQZ67" s="65"/>
      <c r="ARA67" s="65"/>
      <c r="ARB67" s="65"/>
      <c r="ARC67" s="65"/>
      <c r="ARD67" s="65"/>
      <c r="ARE67" s="65"/>
      <c r="ARF67" s="65"/>
      <c r="ARG67" s="65"/>
      <c r="ARH67" s="65"/>
      <c r="ARI67" s="65"/>
      <c r="ARJ67" s="65"/>
      <c r="ARK67" s="65"/>
      <c r="ARL67" s="65"/>
      <c r="ARM67" s="65"/>
      <c r="ARN67" s="65"/>
      <c r="ARO67" s="65"/>
      <c r="ARP67" s="65"/>
      <c r="ARQ67" s="65"/>
      <c r="ARR67" s="65"/>
      <c r="ARS67" s="65"/>
      <c r="ART67" s="65"/>
      <c r="ARU67" s="65"/>
      <c r="ARV67" s="65"/>
      <c r="ARW67" s="65"/>
      <c r="ARX67" s="65"/>
      <c r="ARY67" s="65"/>
      <c r="ARZ67" s="65"/>
      <c r="ASA67" s="65"/>
      <c r="ASB67" s="65"/>
      <c r="ASC67" s="65"/>
      <c r="ASD67" s="65"/>
      <c r="ASE67" s="65"/>
      <c r="ASF67" s="65"/>
      <c r="ASG67" s="65"/>
      <c r="ASH67" s="65"/>
      <c r="ASI67" s="65"/>
      <c r="ASJ67" s="65"/>
      <c r="ASK67" s="65"/>
      <c r="ASL67" s="65"/>
      <c r="ASM67" s="65"/>
      <c r="ASN67" s="65"/>
      <c r="ASO67" s="65"/>
      <c r="ASP67" s="65"/>
      <c r="ASQ67" s="65"/>
      <c r="ASR67" s="65"/>
      <c r="ASS67" s="65"/>
      <c r="AST67" s="65"/>
      <c r="ASU67" s="65"/>
      <c r="ASV67" s="65"/>
      <c r="ASW67" s="65"/>
      <c r="ASX67" s="65"/>
      <c r="ASY67" s="65"/>
      <c r="ASZ67" s="65"/>
      <c r="ATA67" s="65"/>
      <c r="ATB67" s="65"/>
      <c r="ATC67" s="65"/>
      <c r="ATD67" s="65"/>
      <c r="ATE67" s="65"/>
      <c r="ATF67" s="65"/>
      <c r="ATG67" s="65"/>
      <c r="ATH67" s="65"/>
      <c r="ATI67" s="65"/>
      <c r="ATJ67" s="65"/>
      <c r="ATK67" s="65"/>
      <c r="ATL67" s="65"/>
      <c r="ATM67" s="65"/>
      <c r="ATN67" s="65"/>
      <c r="ATO67" s="65"/>
      <c r="ATP67" s="65"/>
      <c r="ATQ67" s="65"/>
      <c r="ATR67" s="65"/>
      <c r="ATS67" s="65"/>
      <c r="ATT67" s="65"/>
      <c r="ATU67" s="65"/>
      <c r="ATV67" s="65"/>
      <c r="ATW67" s="65"/>
      <c r="ATX67" s="65"/>
      <c r="ATY67" s="65"/>
      <c r="ATZ67" s="65"/>
      <c r="AUA67" s="65"/>
      <c r="AUB67" s="65"/>
      <c r="AUC67" s="65"/>
      <c r="AUD67" s="65"/>
      <c r="AUE67" s="65"/>
      <c r="AUF67" s="65"/>
      <c r="AUG67" s="65"/>
      <c r="AUH67" s="65"/>
      <c r="AUI67" s="65"/>
      <c r="AUJ67" s="65"/>
      <c r="AUK67" s="65"/>
      <c r="AUL67" s="65"/>
      <c r="AUM67" s="65"/>
      <c r="AUN67" s="65"/>
      <c r="AUO67" s="65"/>
      <c r="AUP67" s="65"/>
      <c r="AUQ67" s="65"/>
      <c r="AUR67" s="65"/>
      <c r="AUS67" s="65"/>
      <c r="AUT67" s="65"/>
      <c r="AUU67" s="65"/>
      <c r="AUV67" s="65"/>
      <c r="AUW67" s="65"/>
      <c r="AUX67" s="65"/>
      <c r="AUY67" s="65"/>
      <c r="AUZ67" s="65"/>
      <c r="AVA67" s="65"/>
      <c r="AVB67" s="65"/>
      <c r="AVC67" s="65"/>
      <c r="AVD67" s="65"/>
      <c r="AVE67" s="65"/>
      <c r="AVF67" s="65"/>
      <c r="AVG67" s="65"/>
      <c r="AVH67" s="65"/>
      <c r="AVI67" s="65"/>
      <c r="AVJ67" s="65"/>
      <c r="AVK67" s="65"/>
      <c r="AVL67" s="65"/>
      <c r="AVM67" s="65"/>
      <c r="AVN67" s="65"/>
      <c r="AVO67" s="65"/>
      <c r="AVP67" s="65"/>
      <c r="AVQ67" s="65"/>
      <c r="AVR67" s="65"/>
      <c r="AVS67" s="65"/>
      <c r="AVT67" s="65"/>
      <c r="AVU67" s="65"/>
      <c r="AVV67" s="65"/>
      <c r="AVW67" s="65"/>
      <c r="AVX67" s="65"/>
      <c r="AVY67" s="65"/>
      <c r="AVZ67" s="65"/>
      <c r="AWA67" s="65"/>
      <c r="AWB67" s="65"/>
      <c r="AWC67" s="65"/>
      <c r="AWD67" s="65"/>
      <c r="AWE67" s="65"/>
      <c r="AWF67" s="65"/>
      <c r="AWG67" s="65"/>
      <c r="AWH67" s="65"/>
      <c r="AWI67" s="65"/>
      <c r="AWJ67" s="65"/>
      <c r="AWK67" s="65"/>
      <c r="AWL67" s="65"/>
      <c r="AWM67" s="65"/>
      <c r="AWN67" s="65"/>
      <c r="AWO67" s="65"/>
      <c r="AWP67" s="65"/>
      <c r="AWQ67" s="65"/>
      <c r="AWR67" s="65"/>
      <c r="AWS67" s="65"/>
      <c r="AWT67" s="65"/>
      <c r="AWU67" s="65"/>
      <c r="AWV67" s="65"/>
      <c r="AWW67" s="65"/>
      <c r="AWX67" s="65"/>
      <c r="AWY67" s="65"/>
      <c r="AWZ67" s="65"/>
      <c r="AXA67" s="65"/>
      <c r="AXB67" s="65"/>
      <c r="AXC67" s="65"/>
      <c r="AXD67" s="65"/>
      <c r="AXE67" s="65"/>
      <c r="AXF67" s="65"/>
      <c r="AXG67" s="65"/>
      <c r="AXH67" s="65"/>
      <c r="AXI67" s="65"/>
      <c r="AXJ67" s="65"/>
      <c r="AXK67" s="65"/>
      <c r="AXL67" s="65"/>
      <c r="AXM67" s="65"/>
      <c r="AXN67" s="65"/>
      <c r="AXO67" s="65"/>
      <c r="AXP67" s="65"/>
      <c r="AXQ67" s="65"/>
      <c r="AXR67" s="65"/>
      <c r="AXS67" s="65"/>
      <c r="AXT67" s="65"/>
      <c r="AXU67" s="65"/>
      <c r="AXV67" s="65"/>
      <c r="AXW67" s="65"/>
      <c r="AXX67" s="65"/>
      <c r="AXY67" s="65"/>
      <c r="AXZ67" s="65"/>
      <c r="AYA67" s="65"/>
      <c r="AYB67" s="65"/>
      <c r="AYC67" s="65"/>
      <c r="AYD67" s="65"/>
      <c r="AYE67" s="65"/>
      <c r="AYF67" s="65"/>
      <c r="AYG67" s="65"/>
      <c r="AYH67" s="65"/>
      <c r="AYI67" s="65"/>
      <c r="AYJ67" s="65"/>
      <c r="AYK67" s="65"/>
      <c r="AYL67" s="65"/>
      <c r="AYM67" s="65"/>
      <c r="AYN67" s="65"/>
      <c r="AYO67" s="65"/>
      <c r="AYP67" s="65"/>
      <c r="AYQ67" s="65"/>
      <c r="AYR67" s="65"/>
      <c r="AYS67" s="65"/>
      <c r="AYT67" s="65"/>
      <c r="AYU67" s="65"/>
      <c r="AYV67" s="65"/>
      <c r="AYW67" s="65"/>
      <c r="AYX67" s="65"/>
      <c r="AYY67" s="65"/>
      <c r="AYZ67" s="65"/>
      <c r="AZA67" s="65"/>
      <c r="AZB67" s="65"/>
      <c r="AZC67" s="65"/>
      <c r="AZD67" s="65"/>
      <c r="AZE67" s="65"/>
      <c r="AZF67" s="65"/>
      <c r="AZG67" s="65"/>
      <c r="AZH67" s="65"/>
      <c r="AZI67" s="65"/>
      <c r="AZJ67" s="65"/>
      <c r="AZK67" s="65"/>
      <c r="AZL67" s="65"/>
      <c r="AZM67" s="65"/>
      <c r="AZN67" s="65"/>
      <c r="AZO67" s="65"/>
      <c r="AZP67" s="65"/>
      <c r="AZQ67" s="65"/>
      <c r="AZR67" s="65"/>
      <c r="AZS67" s="65"/>
      <c r="AZT67" s="65"/>
      <c r="AZU67" s="65"/>
      <c r="AZV67" s="65"/>
      <c r="AZW67" s="65"/>
      <c r="AZX67" s="65"/>
      <c r="AZY67" s="65"/>
      <c r="AZZ67" s="65"/>
      <c r="BAA67" s="65"/>
      <c r="BAB67" s="65"/>
      <c r="BAC67" s="65"/>
      <c r="BAD67" s="65"/>
      <c r="BAE67" s="65"/>
      <c r="BAF67" s="65"/>
      <c r="BAG67" s="65"/>
      <c r="BAH67" s="65"/>
      <c r="BAI67" s="65"/>
      <c r="BAJ67" s="65"/>
      <c r="BAK67" s="65"/>
      <c r="BAL67" s="65"/>
      <c r="BAM67" s="65"/>
      <c r="BAN67" s="65"/>
      <c r="BAO67" s="65"/>
      <c r="BAP67" s="65"/>
      <c r="BAQ67" s="65"/>
      <c r="BAR67" s="65"/>
      <c r="BAS67" s="65"/>
      <c r="BAT67" s="65"/>
      <c r="BAU67" s="65"/>
      <c r="BAV67" s="65"/>
      <c r="BAW67" s="65"/>
      <c r="BAX67" s="65"/>
      <c r="BAY67" s="65"/>
      <c r="BAZ67" s="65"/>
      <c r="BBA67" s="65"/>
      <c r="BBB67" s="65"/>
      <c r="BBC67" s="65"/>
      <c r="BBD67" s="65"/>
      <c r="BBE67" s="65"/>
      <c r="BBF67" s="65"/>
      <c r="BBG67" s="65"/>
      <c r="BBH67" s="65"/>
      <c r="BBI67" s="65"/>
      <c r="BBJ67" s="65"/>
      <c r="BBK67" s="65"/>
      <c r="BBL67" s="65"/>
      <c r="BBM67" s="65"/>
      <c r="BBN67" s="65"/>
      <c r="BBO67" s="65"/>
      <c r="BBP67" s="65"/>
      <c r="BBQ67" s="65"/>
      <c r="BBR67" s="65"/>
      <c r="BBS67" s="65"/>
      <c r="BBT67" s="65"/>
      <c r="BBU67" s="65"/>
      <c r="BBV67" s="65"/>
      <c r="BBW67" s="65"/>
      <c r="BBX67" s="65"/>
      <c r="BBY67" s="65"/>
      <c r="BBZ67" s="65"/>
      <c r="BCA67" s="65"/>
      <c r="BCB67" s="65"/>
      <c r="BCC67" s="65"/>
      <c r="BCD67" s="65"/>
      <c r="BCE67" s="65"/>
      <c r="BCF67" s="65"/>
      <c r="BCG67" s="65"/>
      <c r="BCH67" s="65"/>
      <c r="BCI67" s="65"/>
      <c r="BCJ67" s="65"/>
      <c r="BCK67" s="65"/>
      <c r="BCL67" s="65"/>
      <c r="BCM67" s="65"/>
      <c r="BCN67" s="65"/>
      <c r="BCO67" s="65"/>
      <c r="BCP67" s="65"/>
      <c r="BCQ67" s="65"/>
      <c r="BCR67" s="65"/>
      <c r="BCS67" s="65"/>
      <c r="BCT67" s="65"/>
      <c r="BCU67" s="65"/>
      <c r="BCV67" s="65"/>
      <c r="BCW67" s="65"/>
      <c r="BCX67" s="65"/>
      <c r="BCY67" s="65"/>
      <c r="BCZ67" s="65"/>
      <c r="BDA67" s="65"/>
      <c r="BDB67" s="65"/>
      <c r="BDC67" s="65"/>
      <c r="BDD67" s="65"/>
      <c r="BDE67" s="65"/>
      <c r="BDF67" s="65"/>
      <c r="BDG67" s="65"/>
      <c r="BDH67" s="65"/>
      <c r="BDI67" s="65"/>
      <c r="BDJ67" s="65"/>
      <c r="BDK67" s="65"/>
      <c r="BDL67" s="65"/>
      <c r="BDM67" s="65"/>
      <c r="BDN67" s="65"/>
      <c r="BDO67" s="65"/>
      <c r="BDP67" s="65"/>
      <c r="BDQ67" s="65"/>
      <c r="BDR67" s="65"/>
      <c r="BDS67" s="65"/>
      <c r="BDT67" s="65"/>
      <c r="BDU67" s="65"/>
      <c r="BDV67" s="65"/>
      <c r="BDW67" s="65"/>
      <c r="BDX67" s="65"/>
      <c r="BDY67" s="65"/>
      <c r="BDZ67" s="65"/>
      <c r="BEA67" s="65"/>
      <c r="BEB67" s="65"/>
      <c r="BEC67" s="65"/>
      <c r="BED67" s="65"/>
      <c r="BEE67" s="65"/>
      <c r="BEF67" s="65"/>
      <c r="BEG67" s="65"/>
      <c r="BEH67" s="65"/>
      <c r="BEI67" s="65"/>
      <c r="BEJ67" s="65"/>
      <c r="BEK67" s="65"/>
      <c r="BEL67" s="65"/>
      <c r="BEM67" s="65"/>
      <c r="BEN67" s="65"/>
      <c r="BEO67" s="65"/>
      <c r="BEP67" s="65"/>
      <c r="BEQ67" s="65"/>
      <c r="BER67" s="65"/>
      <c r="BES67" s="65"/>
      <c r="BET67" s="65"/>
      <c r="BEU67" s="65"/>
      <c r="BEV67" s="65"/>
      <c r="BEW67" s="65"/>
      <c r="BEX67" s="65"/>
      <c r="BEY67" s="65"/>
      <c r="BEZ67" s="65"/>
      <c r="BFA67" s="65"/>
      <c r="BFB67" s="65"/>
      <c r="BFC67" s="65"/>
      <c r="BFD67" s="65"/>
      <c r="BFE67" s="65"/>
      <c r="BFF67" s="65"/>
      <c r="BFG67" s="65"/>
      <c r="BFH67" s="65"/>
      <c r="BFI67" s="65"/>
      <c r="BFJ67" s="65"/>
      <c r="BFK67" s="65"/>
      <c r="BFL67" s="65"/>
      <c r="BFM67" s="65"/>
      <c r="BFN67" s="65"/>
      <c r="BFO67" s="65"/>
      <c r="BFP67" s="65"/>
      <c r="BFQ67" s="65"/>
      <c r="BFR67" s="65"/>
      <c r="BFS67" s="65"/>
      <c r="BFT67" s="65"/>
      <c r="BFU67" s="65"/>
      <c r="BFV67" s="65"/>
      <c r="BFW67" s="65"/>
      <c r="BFX67" s="65"/>
      <c r="BFY67" s="65"/>
      <c r="BFZ67" s="65"/>
      <c r="BGA67" s="65"/>
      <c r="BGB67" s="65"/>
      <c r="BGC67" s="65"/>
      <c r="BGD67" s="65"/>
      <c r="BGE67" s="65"/>
      <c r="BGF67" s="65"/>
      <c r="BGG67" s="65"/>
      <c r="BGH67" s="65"/>
      <c r="BGI67" s="65"/>
      <c r="BGJ67" s="65"/>
      <c r="BGK67" s="65"/>
      <c r="BGL67" s="65"/>
      <c r="BGM67" s="65"/>
      <c r="BGN67" s="65"/>
      <c r="BGO67" s="65"/>
      <c r="BGP67" s="65"/>
      <c r="BGQ67" s="65"/>
      <c r="BGR67" s="65"/>
      <c r="BGS67" s="65"/>
      <c r="BGT67" s="65"/>
      <c r="BGU67" s="65"/>
      <c r="BGV67" s="65"/>
      <c r="BGW67" s="65"/>
      <c r="BGX67" s="65"/>
      <c r="BGY67" s="65"/>
      <c r="BGZ67" s="65"/>
      <c r="BHA67" s="65"/>
      <c r="BHB67" s="65"/>
      <c r="BHC67" s="65"/>
      <c r="BHD67" s="65"/>
      <c r="BHE67" s="65"/>
      <c r="BHF67" s="65"/>
      <c r="BHG67" s="65"/>
      <c r="BHH67" s="65"/>
      <c r="BHI67" s="65"/>
      <c r="BHJ67" s="65"/>
      <c r="BHK67" s="65"/>
      <c r="BHL67" s="65"/>
      <c r="BHM67" s="65"/>
      <c r="BHN67" s="65"/>
      <c r="BHO67" s="65"/>
      <c r="BHP67" s="65"/>
      <c r="BHQ67" s="65"/>
      <c r="BHR67" s="65"/>
      <c r="BHS67" s="65"/>
      <c r="BHT67" s="65"/>
      <c r="BHU67" s="65"/>
      <c r="BHV67" s="65"/>
      <c r="BHW67" s="65"/>
      <c r="BHX67" s="65"/>
      <c r="BHY67" s="65"/>
      <c r="BHZ67" s="65"/>
      <c r="BIA67" s="65"/>
      <c r="BIB67" s="65"/>
      <c r="BIC67" s="65"/>
      <c r="BID67" s="65"/>
      <c r="BIE67" s="65"/>
      <c r="BIF67" s="65"/>
      <c r="BIG67" s="65"/>
      <c r="BIH67" s="65"/>
      <c r="BII67" s="65"/>
      <c r="BIJ67" s="65"/>
      <c r="BIK67" s="65"/>
      <c r="BIL67" s="65"/>
      <c r="BIM67" s="65"/>
      <c r="BIN67" s="65"/>
      <c r="BIO67" s="65"/>
      <c r="BIP67" s="65"/>
      <c r="BIQ67" s="65"/>
      <c r="BIR67" s="65"/>
      <c r="BIS67" s="65"/>
      <c r="BIT67" s="65"/>
      <c r="BIU67" s="65"/>
      <c r="BIV67" s="65"/>
      <c r="BIW67" s="65"/>
      <c r="BIX67" s="65"/>
      <c r="BIY67" s="65"/>
      <c r="BIZ67" s="65"/>
      <c r="BJA67" s="65"/>
      <c r="BJB67" s="65"/>
      <c r="BJC67" s="65"/>
      <c r="BJD67" s="65"/>
      <c r="BJE67" s="65"/>
      <c r="BJF67" s="65"/>
      <c r="BJG67" s="65"/>
      <c r="BJH67" s="65"/>
      <c r="BJI67" s="65"/>
      <c r="BJJ67" s="65"/>
      <c r="BJK67" s="65"/>
      <c r="BJL67" s="65"/>
      <c r="BJM67" s="65"/>
      <c r="BJN67" s="65"/>
      <c r="BJO67" s="65"/>
      <c r="BJP67" s="65"/>
      <c r="BJQ67" s="65"/>
      <c r="BJR67" s="65"/>
      <c r="BJS67" s="65"/>
      <c r="BJT67" s="65"/>
      <c r="BJU67" s="65"/>
      <c r="BJV67" s="65"/>
      <c r="BJW67" s="65"/>
      <c r="BJX67" s="65"/>
      <c r="BJY67" s="65"/>
      <c r="BJZ67" s="65"/>
      <c r="BKA67" s="65"/>
      <c r="BKB67" s="65"/>
      <c r="BKC67" s="65"/>
      <c r="BKD67" s="65"/>
      <c r="BKE67" s="65"/>
      <c r="BKF67" s="65"/>
      <c r="BKG67" s="65"/>
      <c r="BKH67" s="65"/>
      <c r="BKI67" s="65"/>
      <c r="BKJ67" s="65"/>
      <c r="BKK67" s="65"/>
      <c r="BKL67" s="65"/>
      <c r="BKM67" s="65"/>
      <c r="BKN67" s="65"/>
      <c r="BKO67" s="65"/>
      <c r="BKP67" s="65"/>
      <c r="BKQ67" s="65"/>
      <c r="BKR67" s="65"/>
      <c r="BKS67" s="65"/>
      <c r="BKT67" s="65"/>
      <c r="BKU67" s="65"/>
      <c r="BKV67" s="65"/>
      <c r="BKW67" s="65"/>
      <c r="BKX67" s="65"/>
      <c r="BKY67" s="65"/>
      <c r="BKZ67" s="65"/>
      <c r="BLA67" s="65"/>
      <c r="BLB67" s="65"/>
      <c r="BLC67" s="65"/>
      <c r="BLD67" s="65"/>
      <c r="BLE67" s="65"/>
      <c r="BLF67" s="65"/>
      <c r="BLG67" s="65"/>
      <c r="BLH67" s="65"/>
      <c r="BLI67" s="65"/>
      <c r="BLJ67" s="65"/>
      <c r="BLK67" s="65"/>
      <c r="BLL67" s="65"/>
      <c r="BLM67" s="65"/>
      <c r="BLN67" s="65"/>
      <c r="BLO67" s="65"/>
      <c r="BLP67" s="65"/>
      <c r="BLQ67" s="65"/>
      <c r="BLR67" s="65"/>
      <c r="BLS67" s="65"/>
      <c r="BLT67" s="65"/>
      <c r="BLU67" s="65"/>
      <c r="BLV67" s="65"/>
      <c r="BLW67" s="65"/>
      <c r="BLX67" s="65"/>
      <c r="BLY67" s="65"/>
      <c r="BLZ67" s="65"/>
      <c r="BMA67" s="65"/>
      <c r="BMB67" s="65"/>
      <c r="BMC67" s="65"/>
      <c r="BMD67" s="65"/>
      <c r="BME67" s="65"/>
      <c r="BMF67" s="65"/>
      <c r="BMG67" s="65"/>
      <c r="BMH67" s="65"/>
      <c r="BMI67" s="65"/>
      <c r="BMJ67" s="65"/>
      <c r="BMK67" s="65"/>
      <c r="BML67" s="65"/>
      <c r="BMM67" s="65"/>
      <c r="BMN67" s="65"/>
      <c r="BMO67" s="65"/>
      <c r="BMP67" s="65"/>
      <c r="BMQ67" s="65"/>
      <c r="BMR67" s="65"/>
      <c r="BMS67" s="65"/>
      <c r="BMT67" s="65"/>
      <c r="BMU67" s="65"/>
      <c r="BMV67" s="65"/>
      <c r="BMW67" s="65"/>
      <c r="BMX67" s="65"/>
      <c r="BMY67" s="65"/>
      <c r="BMZ67" s="65"/>
      <c r="BNA67" s="65"/>
      <c r="BNB67" s="65"/>
      <c r="BNC67" s="65"/>
      <c r="BND67" s="65"/>
      <c r="BNE67" s="65"/>
      <c r="BNF67" s="65"/>
      <c r="BNG67" s="65"/>
      <c r="BNH67" s="65"/>
      <c r="BNI67" s="65"/>
      <c r="BNJ67" s="65"/>
      <c r="BNK67" s="65"/>
      <c r="BNL67" s="65"/>
      <c r="BNM67" s="65"/>
      <c r="BNN67" s="65"/>
      <c r="BNO67" s="65"/>
      <c r="BNP67" s="65"/>
      <c r="BNQ67" s="65"/>
      <c r="BNR67" s="65"/>
      <c r="BNS67" s="65"/>
      <c r="BNT67" s="65"/>
      <c r="BNU67" s="65"/>
      <c r="BNV67" s="65"/>
      <c r="BNW67" s="65"/>
      <c r="BNX67" s="65"/>
      <c r="BNY67" s="65"/>
      <c r="BNZ67" s="65"/>
      <c r="BOA67" s="65"/>
      <c r="BOB67" s="65"/>
      <c r="BOC67" s="65"/>
      <c r="BOD67" s="65"/>
      <c r="BOE67" s="65"/>
      <c r="BOF67" s="65"/>
      <c r="BOG67" s="65"/>
      <c r="BOH67" s="65"/>
      <c r="BOI67" s="65"/>
      <c r="BOJ67" s="65"/>
      <c r="BOK67" s="65"/>
      <c r="BOL67" s="65"/>
      <c r="BOM67" s="65"/>
      <c r="BON67" s="65"/>
      <c r="BOO67" s="65"/>
      <c r="BOP67" s="65"/>
      <c r="BOQ67" s="65"/>
      <c r="BOR67" s="65"/>
      <c r="BOS67" s="65"/>
      <c r="BOT67" s="65"/>
      <c r="BOU67" s="65"/>
      <c r="BOV67" s="65"/>
      <c r="BOW67" s="65"/>
      <c r="BOX67" s="65"/>
      <c r="BOY67" s="65"/>
      <c r="BOZ67" s="65"/>
      <c r="BPA67" s="65"/>
      <c r="BPB67" s="65"/>
      <c r="BPC67" s="65"/>
      <c r="BPD67" s="65"/>
      <c r="BPE67" s="65"/>
      <c r="BPF67" s="65"/>
      <c r="BPG67" s="65"/>
      <c r="BPH67" s="65"/>
      <c r="BPI67" s="65"/>
      <c r="BPJ67" s="65"/>
      <c r="BPK67" s="65"/>
      <c r="BPL67" s="65"/>
      <c r="BPM67" s="65"/>
      <c r="BPN67" s="65"/>
      <c r="BPO67" s="65"/>
      <c r="BPP67" s="65"/>
      <c r="BPQ67" s="65"/>
      <c r="BPR67" s="65"/>
      <c r="BPS67" s="65"/>
      <c r="BPT67" s="65"/>
      <c r="BPU67" s="65"/>
      <c r="BPV67" s="65"/>
      <c r="BPW67" s="65"/>
      <c r="BPX67" s="65"/>
      <c r="BPY67" s="65"/>
      <c r="BPZ67" s="65"/>
      <c r="BQA67" s="65"/>
      <c r="BQB67" s="65"/>
      <c r="BQC67" s="65"/>
      <c r="BQD67" s="65"/>
      <c r="BQE67" s="65"/>
      <c r="BQF67" s="65"/>
      <c r="BQG67" s="65"/>
      <c r="BQH67" s="65"/>
      <c r="BQI67" s="65"/>
      <c r="BQJ67" s="65"/>
      <c r="BQK67" s="65"/>
      <c r="BQL67" s="65"/>
      <c r="BQM67" s="65"/>
      <c r="BQN67" s="65"/>
      <c r="BQO67" s="65"/>
      <c r="BQP67" s="65"/>
      <c r="BQQ67" s="65"/>
      <c r="BQR67" s="65"/>
      <c r="BQS67" s="65"/>
      <c r="BQT67" s="65"/>
      <c r="BQU67" s="65"/>
      <c r="BQV67" s="65"/>
      <c r="BQW67" s="65"/>
      <c r="BQX67" s="65"/>
      <c r="BQY67" s="65"/>
      <c r="BQZ67" s="65"/>
      <c r="BRA67" s="65"/>
      <c r="BRB67" s="65"/>
      <c r="BRC67" s="65"/>
      <c r="BRD67" s="65"/>
      <c r="BRE67" s="65"/>
      <c r="BRF67" s="65"/>
      <c r="BRG67" s="65"/>
      <c r="BRH67" s="65"/>
      <c r="BRI67" s="65"/>
      <c r="BRJ67" s="65"/>
      <c r="BRK67" s="65"/>
      <c r="BRL67" s="65"/>
      <c r="BRM67" s="65"/>
      <c r="BRN67" s="65"/>
      <c r="BRO67" s="65"/>
      <c r="BRP67" s="65"/>
      <c r="BRQ67" s="65"/>
      <c r="BRR67" s="65"/>
      <c r="BRS67" s="65"/>
      <c r="BRT67" s="65"/>
      <c r="BRU67" s="65"/>
      <c r="BRV67" s="65"/>
      <c r="BRW67" s="65"/>
      <c r="BRX67" s="65"/>
      <c r="BRY67" s="65"/>
      <c r="BRZ67" s="65"/>
      <c r="BSA67" s="65"/>
      <c r="BSB67" s="65"/>
      <c r="BSC67" s="65"/>
      <c r="BSD67" s="65"/>
      <c r="BSE67" s="65"/>
      <c r="BSF67" s="65"/>
      <c r="BSG67" s="65"/>
      <c r="BSH67" s="65"/>
      <c r="BSI67" s="65"/>
      <c r="BSJ67" s="65"/>
      <c r="BSK67" s="65"/>
      <c r="BSL67" s="65"/>
      <c r="BSM67" s="65"/>
      <c r="BSN67" s="65"/>
      <c r="BSO67" s="65"/>
      <c r="BSP67" s="65"/>
      <c r="BSQ67" s="65"/>
      <c r="BSR67" s="65"/>
      <c r="BSS67" s="65"/>
      <c r="BST67" s="65"/>
      <c r="BSU67" s="65"/>
      <c r="BSV67" s="65"/>
      <c r="BSW67" s="65"/>
      <c r="BSX67" s="65"/>
      <c r="BSY67" s="65"/>
      <c r="BSZ67" s="65"/>
      <c r="BTA67" s="65"/>
      <c r="BTB67" s="65"/>
      <c r="BTC67" s="65"/>
      <c r="BTD67" s="65"/>
      <c r="BTE67" s="65"/>
      <c r="BTF67" s="65"/>
      <c r="BTG67" s="65"/>
      <c r="BTH67" s="65"/>
      <c r="BTI67" s="65"/>
      <c r="BTJ67" s="65"/>
      <c r="BTK67" s="65"/>
      <c r="BTL67" s="65"/>
      <c r="BTM67" s="65"/>
      <c r="BTN67" s="65"/>
      <c r="BTO67" s="65"/>
      <c r="BTP67" s="65"/>
      <c r="BTQ67" s="65"/>
      <c r="BTR67" s="65"/>
      <c r="BTS67" s="65"/>
      <c r="BTT67" s="65"/>
      <c r="BTU67" s="65"/>
      <c r="BTV67" s="65"/>
      <c r="BTW67" s="65"/>
      <c r="BTX67" s="65"/>
      <c r="BTY67" s="65"/>
      <c r="BTZ67" s="65"/>
      <c r="BUA67" s="65"/>
      <c r="BUB67" s="65"/>
      <c r="BUC67" s="65"/>
      <c r="BUD67" s="65"/>
      <c r="BUE67" s="65"/>
      <c r="BUF67" s="65"/>
      <c r="BUG67" s="65"/>
      <c r="BUH67" s="65"/>
      <c r="BUI67" s="65"/>
      <c r="BUJ67" s="65"/>
      <c r="BUK67" s="65"/>
      <c r="BUL67" s="65"/>
      <c r="BUM67" s="65"/>
      <c r="BUN67" s="65"/>
      <c r="BUO67" s="65"/>
      <c r="BUP67" s="65"/>
      <c r="BUQ67" s="65"/>
      <c r="BUR67" s="65"/>
      <c r="BUS67" s="65"/>
      <c r="BUT67" s="65"/>
      <c r="BUU67" s="65"/>
      <c r="BUV67" s="65"/>
      <c r="BUW67" s="65"/>
      <c r="BUX67" s="65"/>
      <c r="BUY67" s="65"/>
      <c r="BUZ67" s="65"/>
      <c r="BVA67" s="65"/>
      <c r="BVB67" s="65"/>
      <c r="BVC67" s="65"/>
      <c r="BVD67" s="65"/>
      <c r="BVE67" s="65"/>
      <c r="BVF67" s="65"/>
      <c r="BVG67" s="65"/>
      <c r="BVH67" s="65"/>
      <c r="BVI67" s="65"/>
      <c r="BVJ67" s="65"/>
      <c r="BVK67" s="65"/>
      <c r="BVL67" s="65"/>
      <c r="BVM67" s="65"/>
      <c r="BVN67" s="65"/>
      <c r="BVO67" s="65"/>
      <c r="BVP67" s="65"/>
      <c r="BVQ67" s="65"/>
      <c r="BVR67" s="65"/>
      <c r="BVS67" s="65"/>
      <c r="BVT67" s="65"/>
      <c r="BVU67" s="65"/>
      <c r="BVV67" s="65"/>
      <c r="BVW67" s="65"/>
      <c r="BVX67" s="65"/>
      <c r="BVY67" s="65"/>
      <c r="BVZ67" s="65"/>
      <c r="BWA67" s="65"/>
      <c r="BWB67" s="65"/>
      <c r="BWC67" s="65"/>
      <c r="BWD67" s="65"/>
      <c r="BWE67" s="65"/>
      <c r="BWF67" s="65"/>
      <c r="BWG67" s="65"/>
      <c r="BWH67" s="65"/>
      <c r="BWI67" s="65"/>
      <c r="BWJ67" s="65"/>
      <c r="BWK67" s="65"/>
      <c r="BWL67" s="65"/>
      <c r="BWM67" s="65"/>
      <c r="BWN67" s="65"/>
      <c r="BWO67" s="65"/>
      <c r="BWP67" s="65"/>
      <c r="BWQ67" s="65"/>
      <c r="BWR67" s="65"/>
      <c r="BWS67" s="65"/>
      <c r="BWT67" s="65"/>
      <c r="BWU67" s="65"/>
      <c r="BWV67" s="65"/>
      <c r="BWW67" s="65"/>
      <c r="BWX67" s="65"/>
      <c r="BWY67" s="65"/>
      <c r="BWZ67" s="65"/>
      <c r="BXA67" s="65"/>
      <c r="BXB67" s="65"/>
      <c r="BXC67" s="65"/>
      <c r="BXD67" s="65"/>
      <c r="BXE67" s="65"/>
      <c r="BXF67" s="65"/>
      <c r="BXG67" s="65"/>
      <c r="BXH67" s="65"/>
      <c r="BXI67" s="65"/>
      <c r="BXJ67" s="65"/>
      <c r="BXK67" s="65"/>
      <c r="BXL67" s="65"/>
      <c r="BXM67" s="65"/>
      <c r="BXN67" s="65"/>
      <c r="BXO67" s="65"/>
      <c r="BXP67" s="65"/>
      <c r="BXQ67" s="65"/>
      <c r="BXR67" s="65"/>
      <c r="BXS67" s="65"/>
      <c r="BXT67" s="65"/>
      <c r="BXU67" s="65"/>
      <c r="BXV67" s="65"/>
      <c r="BXW67" s="65"/>
      <c r="BXX67" s="65"/>
      <c r="BXY67" s="65"/>
      <c r="BXZ67" s="65"/>
      <c r="BYA67" s="65"/>
      <c r="BYB67" s="65"/>
      <c r="BYC67" s="65"/>
      <c r="BYD67" s="65"/>
      <c r="BYE67" s="65"/>
      <c r="BYF67" s="65"/>
      <c r="BYG67" s="65"/>
      <c r="BYH67" s="65"/>
      <c r="BYI67" s="65"/>
      <c r="BYJ67" s="65"/>
      <c r="BYK67" s="65"/>
      <c r="BYL67" s="65"/>
      <c r="BYM67" s="65"/>
      <c r="BYN67" s="65"/>
      <c r="BYO67" s="65"/>
      <c r="BYP67" s="65"/>
      <c r="BYQ67" s="65"/>
      <c r="BYR67" s="65"/>
      <c r="BYS67" s="65"/>
      <c r="BYT67" s="65"/>
      <c r="BYU67" s="65"/>
      <c r="BYV67" s="65"/>
      <c r="BYW67" s="65"/>
      <c r="BYX67" s="65"/>
      <c r="BYY67" s="65"/>
      <c r="BYZ67" s="65"/>
      <c r="BZA67" s="65"/>
      <c r="BZB67" s="65"/>
      <c r="BZC67" s="65"/>
      <c r="BZD67" s="65"/>
      <c r="BZE67" s="65"/>
      <c r="BZF67" s="65"/>
      <c r="BZG67" s="65"/>
      <c r="BZH67" s="65"/>
      <c r="BZI67" s="65"/>
      <c r="BZJ67" s="65"/>
      <c r="BZK67" s="65"/>
      <c r="BZL67" s="65"/>
      <c r="BZM67" s="65"/>
      <c r="BZN67" s="65"/>
      <c r="BZO67" s="65"/>
      <c r="BZP67" s="65"/>
      <c r="BZQ67" s="65"/>
      <c r="BZR67" s="65"/>
      <c r="BZS67" s="65"/>
      <c r="BZT67" s="65"/>
      <c r="BZU67" s="65"/>
      <c r="BZV67" s="65"/>
      <c r="BZW67" s="65"/>
      <c r="BZX67" s="65"/>
      <c r="BZY67" s="65"/>
      <c r="BZZ67" s="65"/>
      <c r="CAA67" s="65"/>
      <c r="CAB67" s="65"/>
      <c r="CAC67" s="65"/>
      <c r="CAD67" s="65"/>
      <c r="CAE67" s="65"/>
      <c r="CAF67" s="65"/>
      <c r="CAG67" s="65"/>
      <c r="CAH67" s="65"/>
      <c r="CAI67" s="65"/>
      <c r="CAJ67" s="65"/>
      <c r="CAK67" s="65"/>
      <c r="CAL67" s="65"/>
      <c r="CAM67" s="65"/>
      <c r="CAN67" s="65"/>
      <c r="CAO67" s="65"/>
      <c r="CAP67" s="65"/>
      <c r="CAQ67" s="65"/>
      <c r="CAR67" s="65"/>
      <c r="CAS67" s="65"/>
      <c r="CAT67" s="65"/>
      <c r="CAU67" s="65"/>
      <c r="CAV67" s="65"/>
      <c r="CAW67" s="65"/>
      <c r="CAX67" s="65"/>
      <c r="CAY67" s="65"/>
      <c r="CAZ67" s="65"/>
      <c r="CBA67" s="65"/>
      <c r="CBB67" s="65"/>
      <c r="CBC67" s="65"/>
      <c r="CBD67" s="65"/>
      <c r="CBE67" s="65"/>
      <c r="CBF67" s="65"/>
      <c r="CBG67" s="65"/>
      <c r="CBH67" s="65"/>
      <c r="CBI67" s="65"/>
      <c r="CBJ67" s="65"/>
      <c r="CBK67" s="65"/>
      <c r="CBL67" s="65"/>
      <c r="CBM67" s="65"/>
      <c r="CBN67" s="65"/>
      <c r="CBO67" s="65"/>
      <c r="CBP67" s="65"/>
      <c r="CBQ67" s="65"/>
      <c r="CBR67" s="65"/>
      <c r="CBS67" s="65"/>
      <c r="CBT67" s="65"/>
      <c r="CBU67" s="65"/>
      <c r="CBV67" s="65"/>
      <c r="CBW67" s="65"/>
      <c r="CBX67" s="65"/>
      <c r="CBY67" s="65"/>
      <c r="CBZ67" s="65"/>
      <c r="CCA67" s="65"/>
      <c r="CCB67" s="65"/>
      <c r="CCC67" s="65"/>
      <c r="CCD67" s="65"/>
      <c r="CCE67" s="65"/>
      <c r="CCF67" s="65"/>
      <c r="CCG67" s="65"/>
      <c r="CCH67" s="65"/>
      <c r="CCI67" s="65"/>
      <c r="CCJ67" s="65"/>
      <c r="CCK67" s="65"/>
      <c r="CCL67" s="65"/>
      <c r="CCM67" s="65"/>
      <c r="CCN67" s="65"/>
      <c r="CCO67" s="65"/>
      <c r="CCP67" s="65"/>
      <c r="CCQ67" s="65"/>
      <c r="CCR67" s="65"/>
      <c r="CCS67" s="65"/>
      <c r="CCT67" s="65"/>
      <c r="CCU67" s="65"/>
      <c r="CCV67" s="65"/>
      <c r="CCW67" s="65"/>
      <c r="CCX67" s="65"/>
      <c r="CCY67" s="65"/>
      <c r="CCZ67" s="65"/>
      <c r="CDA67" s="65"/>
      <c r="CDB67" s="65"/>
      <c r="CDC67" s="65"/>
      <c r="CDD67" s="65"/>
      <c r="CDE67" s="65"/>
      <c r="CDF67" s="65"/>
      <c r="CDG67" s="65"/>
      <c r="CDH67" s="65"/>
      <c r="CDI67" s="65"/>
      <c r="CDJ67" s="65"/>
      <c r="CDK67" s="65"/>
      <c r="CDL67" s="65"/>
      <c r="CDM67" s="65"/>
      <c r="CDN67" s="65"/>
      <c r="CDO67" s="65"/>
      <c r="CDP67" s="65"/>
      <c r="CDQ67" s="65"/>
      <c r="CDR67" s="65"/>
      <c r="CDS67" s="65"/>
      <c r="CDT67" s="65"/>
      <c r="CDU67" s="65"/>
      <c r="CDV67" s="65"/>
      <c r="CDW67" s="65"/>
      <c r="CDX67" s="65"/>
      <c r="CDY67" s="65"/>
      <c r="CDZ67" s="65"/>
      <c r="CEA67" s="65"/>
      <c r="CEB67" s="65"/>
      <c r="CEC67" s="65"/>
      <c r="CED67" s="65"/>
      <c r="CEE67" s="65"/>
      <c r="CEF67" s="65"/>
      <c r="CEG67" s="65"/>
      <c r="CEH67" s="65"/>
      <c r="CEI67" s="65"/>
      <c r="CEJ67" s="65"/>
      <c r="CEK67" s="65"/>
      <c r="CEL67" s="65"/>
      <c r="CEM67" s="65"/>
      <c r="CEN67" s="65"/>
      <c r="CEO67" s="65"/>
      <c r="CEP67" s="65"/>
      <c r="CEQ67" s="65"/>
      <c r="CER67" s="65"/>
      <c r="CES67" s="65"/>
      <c r="CET67" s="65"/>
      <c r="CEU67" s="65"/>
      <c r="CEV67" s="65"/>
      <c r="CEW67" s="65"/>
      <c r="CEX67" s="65"/>
      <c r="CEY67" s="65"/>
      <c r="CEZ67" s="65"/>
      <c r="CFA67" s="65"/>
      <c r="CFB67" s="65"/>
      <c r="CFC67" s="65"/>
      <c r="CFD67" s="65"/>
      <c r="CFE67" s="65"/>
      <c r="CFF67" s="65"/>
      <c r="CFG67" s="65"/>
      <c r="CFH67" s="65"/>
      <c r="CFI67" s="65"/>
      <c r="CFJ67" s="65"/>
      <c r="CFK67" s="65"/>
      <c r="CFL67" s="65"/>
      <c r="CFM67" s="65"/>
      <c r="CFN67" s="65"/>
      <c r="CFO67" s="65"/>
      <c r="CFP67" s="65"/>
      <c r="CFQ67" s="65"/>
      <c r="CFR67" s="65"/>
      <c r="CFS67" s="65"/>
      <c r="CFT67" s="65"/>
      <c r="CFU67" s="65"/>
      <c r="CFV67" s="65"/>
      <c r="CFW67" s="65"/>
      <c r="CFX67" s="65"/>
      <c r="CFY67" s="65"/>
      <c r="CFZ67" s="65"/>
      <c r="CGA67" s="65"/>
      <c r="CGB67" s="65"/>
      <c r="CGC67" s="65"/>
      <c r="CGD67" s="65"/>
      <c r="CGE67" s="65"/>
      <c r="CGF67" s="65"/>
      <c r="CGG67" s="65"/>
      <c r="CGH67" s="65"/>
      <c r="CGI67" s="65"/>
      <c r="CGJ67" s="65"/>
      <c r="CGK67" s="65"/>
      <c r="CGL67" s="65"/>
      <c r="CGM67" s="65"/>
      <c r="CGN67" s="65"/>
      <c r="CGO67" s="65"/>
      <c r="CGP67" s="65"/>
      <c r="CGQ67" s="65"/>
      <c r="CGR67" s="65"/>
      <c r="CGS67" s="65"/>
      <c r="CGT67" s="65"/>
      <c r="CGU67" s="65"/>
      <c r="CGV67" s="65"/>
      <c r="CGW67" s="65"/>
      <c r="CGX67" s="65"/>
      <c r="CGY67" s="65"/>
      <c r="CGZ67" s="65"/>
      <c r="CHA67" s="65"/>
      <c r="CHB67" s="65"/>
      <c r="CHC67" s="65"/>
      <c r="CHD67" s="65"/>
      <c r="CHE67" s="65"/>
      <c r="CHF67" s="65"/>
      <c r="CHG67" s="65"/>
      <c r="CHH67" s="65"/>
      <c r="CHI67" s="65"/>
      <c r="CHJ67" s="65"/>
      <c r="CHK67" s="65"/>
      <c r="CHL67" s="65"/>
      <c r="CHM67" s="65"/>
      <c r="CHN67" s="65"/>
      <c r="CHO67" s="65"/>
      <c r="CHP67" s="65"/>
      <c r="CHQ67" s="65"/>
      <c r="CHR67" s="65"/>
      <c r="CHS67" s="65"/>
      <c r="CHT67" s="65"/>
      <c r="CHU67" s="65"/>
      <c r="CHV67" s="65"/>
      <c r="CHW67" s="65"/>
      <c r="CHX67" s="65"/>
      <c r="CHY67" s="65"/>
      <c r="CHZ67" s="65"/>
      <c r="CIA67" s="65"/>
      <c r="CIB67" s="65"/>
      <c r="CIC67" s="65"/>
      <c r="CID67" s="65"/>
      <c r="CIE67" s="65"/>
      <c r="CIF67" s="65"/>
      <c r="CIG67" s="65"/>
      <c r="CIH67" s="65"/>
      <c r="CII67" s="65"/>
      <c r="CIJ67" s="65"/>
      <c r="CIK67" s="65"/>
      <c r="CIL67" s="65"/>
      <c r="CIM67" s="65"/>
      <c r="CIN67" s="65"/>
      <c r="CIO67" s="65"/>
      <c r="CIP67" s="65"/>
      <c r="CIQ67" s="65"/>
      <c r="CIR67" s="65"/>
      <c r="CIS67" s="65"/>
      <c r="CIT67" s="65"/>
      <c r="CIU67" s="65"/>
      <c r="CIV67" s="65"/>
      <c r="CIW67" s="65"/>
      <c r="CIX67" s="65"/>
      <c r="CIY67" s="65"/>
      <c r="CIZ67" s="65"/>
      <c r="CJA67" s="65"/>
      <c r="CJB67" s="65"/>
      <c r="CJC67" s="65"/>
      <c r="CJD67" s="65"/>
      <c r="CJE67" s="65"/>
      <c r="CJF67" s="65"/>
      <c r="CJG67" s="65"/>
      <c r="CJH67" s="65"/>
      <c r="CJI67" s="65"/>
      <c r="CJJ67" s="65"/>
      <c r="CJK67" s="65"/>
      <c r="CJL67" s="65"/>
      <c r="CJM67" s="65"/>
      <c r="CJN67" s="65"/>
      <c r="CJO67" s="65"/>
      <c r="CJP67" s="65"/>
      <c r="CJQ67" s="65"/>
      <c r="CJR67" s="65"/>
      <c r="CJS67" s="65"/>
      <c r="CJT67" s="65"/>
      <c r="CJU67" s="65"/>
      <c r="CJV67" s="65"/>
      <c r="CJW67" s="65"/>
      <c r="CJX67" s="65"/>
      <c r="CJY67" s="65"/>
      <c r="CJZ67" s="65"/>
      <c r="CKA67" s="65"/>
      <c r="CKB67" s="65"/>
      <c r="CKC67" s="65"/>
      <c r="CKD67" s="65"/>
      <c r="CKE67" s="65"/>
      <c r="CKF67" s="65"/>
      <c r="CKG67" s="65"/>
      <c r="CKH67" s="65"/>
      <c r="CKI67" s="65"/>
      <c r="CKJ67" s="65"/>
      <c r="CKK67" s="65"/>
      <c r="CKL67" s="65"/>
      <c r="CKM67" s="65"/>
      <c r="CKN67" s="65"/>
      <c r="CKO67" s="65"/>
      <c r="CKP67" s="65"/>
      <c r="CKQ67" s="65"/>
      <c r="CKR67" s="65"/>
      <c r="CKS67" s="65"/>
      <c r="CKT67" s="65"/>
      <c r="CKU67" s="65"/>
      <c r="CKV67" s="65"/>
      <c r="CKW67" s="65"/>
      <c r="CKX67" s="65"/>
      <c r="CKY67" s="65"/>
      <c r="CKZ67" s="65"/>
      <c r="CLA67" s="65"/>
      <c r="CLB67" s="65"/>
      <c r="CLC67" s="65"/>
      <c r="CLD67" s="65"/>
      <c r="CLE67" s="65"/>
      <c r="CLF67" s="65"/>
      <c r="CLG67" s="65"/>
      <c r="CLH67" s="65"/>
      <c r="CLI67" s="65"/>
      <c r="CLJ67" s="65"/>
      <c r="CLK67" s="65"/>
      <c r="CLL67" s="65"/>
      <c r="CLM67" s="65"/>
      <c r="CLN67" s="65"/>
      <c r="CLO67" s="65"/>
      <c r="CLP67" s="65"/>
      <c r="CLQ67" s="65"/>
      <c r="CLR67" s="65"/>
      <c r="CLS67" s="65"/>
      <c r="CLT67" s="65"/>
      <c r="CLU67" s="65"/>
      <c r="CLV67" s="65"/>
      <c r="CLW67" s="65"/>
      <c r="CLX67" s="65"/>
      <c r="CLY67" s="65"/>
      <c r="CLZ67" s="65"/>
      <c r="CMA67" s="65"/>
      <c r="CMB67" s="65"/>
      <c r="CMC67" s="65"/>
      <c r="CMD67" s="65"/>
      <c r="CME67" s="65"/>
      <c r="CMF67" s="65"/>
      <c r="CMG67" s="65"/>
      <c r="CMH67" s="65"/>
      <c r="CMI67" s="65"/>
      <c r="CMJ67" s="65"/>
      <c r="CMK67" s="65"/>
      <c r="CML67" s="65"/>
      <c r="CMM67" s="65"/>
      <c r="CMN67" s="65"/>
      <c r="CMO67" s="65"/>
      <c r="CMP67" s="65"/>
      <c r="CMQ67" s="65"/>
      <c r="CMR67" s="65"/>
      <c r="CMS67" s="65"/>
      <c r="CMT67" s="65"/>
      <c r="CMU67" s="65"/>
      <c r="CMV67" s="65"/>
      <c r="CMW67" s="65"/>
      <c r="CMX67" s="65"/>
      <c r="CMY67" s="65"/>
      <c r="CMZ67" s="65"/>
      <c r="CNA67" s="65"/>
      <c r="CNB67" s="65"/>
      <c r="CNC67" s="65"/>
      <c r="CND67" s="65"/>
      <c r="CNE67" s="65"/>
      <c r="CNF67" s="65"/>
      <c r="CNG67" s="65"/>
      <c r="CNH67" s="65"/>
      <c r="CNI67" s="65"/>
      <c r="CNJ67" s="65"/>
      <c r="CNK67" s="65"/>
      <c r="CNL67" s="65"/>
      <c r="CNM67" s="65"/>
      <c r="CNN67" s="65"/>
      <c r="CNO67" s="65"/>
      <c r="CNP67" s="65"/>
      <c r="CNQ67" s="65"/>
      <c r="CNR67" s="65"/>
      <c r="CNS67" s="65"/>
      <c r="CNT67" s="65"/>
      <c r="CNU67" s="65"/>
      <c r="CNV67" s="65"/>
      <c r="CNW67" s="65"/>
      <c r="CNX67" s="65"/>
      <c r="CNY67" s="65"/>
      <c r="CNZ67" s="65"/>
      <c r="COA67" s="65"/>
      <c r="COB67" s="65"/>
      <c r="COC67" s="65"/>
      <c r="COD67" s="65"/>
      <c r="COE67" s="65"/>
      <c r="COF67" s="65"/>
      <c r="COG67" s="65"/>
      <c r="COH67" s="65"/>
      <c r="COI67" s="65"/>
      <c r="COJ67" s="65"/>
      <c r="COK67" s="65"/>
      <c r="COL67" s="65"/>
      <c r="COM67" s="65"/>
      <c r="CON67" s="65"/>
      <c r="COO67" s="65"/>
      <c r="COP67" s="65"/>
      <c r="COQ67" s="65"/>
      <c r="COR67" s="65"/>
      <c r="COS67" s="65"/>
      <c r="COT67" s="65"/>
      <c r="COU67" s="65"/>
      <c r="COV67" s="65"/>
      <c r="COW67" s="65"/>
      <c r="COX67" s="65"/>
      <c r="COY67" s="65"/>
      <c r="COZ67" s="65"/>
      <c r="CPA67" s="65"/>
      <c r="CPB67" s="65"/>
      <c r="CPC67" s="65"/>
      <c r="CPD67" s="65"/>
      <c r="CPE67" s="65"/>
      <c r="CPF67" s="65"/>
      <c r="CPG67" s="65"/>
      <c r="CPH67" s="65"/>
      <c r="CPI67" s="65"/>
      <c r="CPJ67" s="65"/>
      <c r="CPK67" s="65"/>
      <c r="CPL67" s="65"/>
      <c r="CPM67" s="65"/>
      <c r="CPN67" s="65"/>
      <c r="CPO67" s="65"/>
      <c r="CPP67" s="65"/>
      <c r="CPQ67" s="65"/>
      <c r="CPR67" s="65"/>
      <c r="CPS67" s="65"/>
      <c r="CPT67" s="65"/>
      <c r="CPU67" s="65"/>
      <c r="CPV67" s="65"/>
      <c r="CPW67" s="65"/>
      <c r="CPX67" s="65"/>
      <c r="CPY67" s="65"/>
      <c r="CPZ67" s="65"/>
      <c r="CQA67" s="65"/>
      <c r="CQB67" s="65"/>
      <c r="CQC67" s="65"/>
      <c r="CQD67" s="65"/>
      <c r="CQE67" s="65"/>
      <c r="CQF67" s="65"/>
      <c r="CQG67" s="65"/>
      <c r="CQH67" s="65"/>
      <c r="CQI67" s="65"/>
      <c r="CQJ67" s="65"/>
      <c r="CQK67" s="65"/>
      <c r="CQL67" s="65"/>
      <c r="CQM67" s="65"/>
      <c r="CQN67" s="65"/>
      <c r="CQO67" s="65"/>
      <c r="CQP67" s="65"/>
      <c r="CQQ67" s="65"/>
      <c r="CQR67" s="65"/>
      <c r="CQS67" s="65"/>
      <c r="CQT67" s="65"/>
      <c r="CQU67" s="65"/>
      <c r="CQV67" s="65"/>
      <c r="CQW67" s="65"/>
      <c r="CQX67" s="65"/>
      <c r="CQY67" s="65"/>
      <c r="CQZ67" s="65"/>
      <c r="CRA67" s="65"/>
      <c r="CRB67" s="65"/>
      <c r="CRC67" s="65"/>
      <c r="CRD67" s="65"/>
      <c r="CRE67" s="65"/>
      <c r="CRF67" s="65"/>
      <c r="CRG67" s="65"/>
      <c r="CRH67" s="65"/>
      <c r="CRI67" s="65"/>
      <c r="CRJ67" s="65"/>
      <c r="CRK67" s="65"/>
      <c r="CRL67" s="65"/>
      <c r="CRM67" s="65"/>
      <c r="CRN67" s="65"/>
      <c r="CRO67" s="65"/>
      <c r="CRP67" s="65"/>
      <c r="CRQ67" s="65"/>
      <c r="CRR67" s="65"/>
      <c r="CRS67" s="65"/>
      <c r="CRT67" s="65"/>
      <c r="CRU67" s="65"/>
      <c r="CRV67" s="65"/>
      <c r="CRW67" s="65"/>
      <c r="CRX67" s="65"/>
      <c r="CRY67" s="65"/>
      <c r="CRZ67" s="65"/>
      <c r="CSA67" s="65"/>
      <c r="CSB67" s="65"/>
      <c r="CSC67" s="65"/>
      <c r="CSD67" s="65"/>
      <c r="CSE67" s="65"/>
      <c r="CSF67" s="65"/>
      <c r="CSG67" s="65"/>
      <c r="CSH67" s="65"/>
      <c r="CSI67" s="65"/>
      <c r="CSJ67" s="65"/>
      <c r="CSK67" s="65"/>
      <c r="CSL67" s="65"/>
      <c r="CSM67" s="65"/>
      <c r="CSN67" s="65"/>
      <c r="CSO67" s="65"/>
      <c r="CSP67" s="65"/>
      <c r="CSQ67" s="65"/>
      <c r="CSR67" s="65"/>
      <c r="CSS67" s="65"/>
      <c r="CST67" s="65"/>
      <c r="CSU67" s="65"/>
      <c r="CSV67" s="65"/>
      <c r="CSW67" s="65"/>
      <c r="CSX67" s="65"/>
      <c r="CSY67" s="65"/>
      <c r="CSZ67" s="65"/>
      <c r="CTA67" s="65"/>
      <c r="CTB67" s="65"/>
      <c r="CTC67" s="65"/>
      <c r="CTD67" s="65"/>
      <c r="CTE67" s="65"/>
      <c r="CTF67" s="65"/>
      <c r="CTG67" s="65"/>
      <c r="CTH67" s="65"/>
      <c r="CTI67" s="65"/>
      <c r="CTJ67" s="65"/>
      <c r="CTK67" s="65"/>
      <c r="CTL67" s="65"/>
      <c r="CTM67" s="65"/>
      <c r="CTN67" s="65"/>
      <c r="CTO67" s="65"/>
      <c r="CTP67" s="65"/>
      <c r="CTQ67" s="65"/>
      <c r="CTR67" s="65"/>
      <c r="CTS67" s="65"/>
      <c r="CTT67" s="65"/>
      <c r="CTU67" s="65"/>
      <c r="CTV67" s="65"/>
      <c r="CTW67" s="65"/>
      <c r="CTX67" s="65"/>
      <c r="CTY67" s="65"/>
      <c r="CTZ67" s="65"/>
      <c r="CUA67" s="65"/>
      <c r="CUB67" s="65"/>
      <c r="CUC67" s="65"/>
      <c r="CUD67" s="65"/>
      <c r="CUE67" s="65"/>
      <c r="CUF67" s="65"/>
      <c r="CUG67" s="65"/>
      <c r="CUH67" s="65"/>
      <c r="CUI67" s="65"/>
      <c r="CUJ67" s="65"/>
      <c r="CUK67" s="65"/>
      <c r="CUL67" s="65"/>
      <c r="CUM67" s="65"/>
      <c r="CUN67" s="65"/>
      <c r="CUO67" s="65"/>
      <c r="CUP67" s="65"/>
      <c r="CUQ67" s="65"/>
      <c r="CUR67" s="65"/>
      <c r="CUS67" s="65"/>
      <c r="CUT67" s="65"/>
      <c r="CUU67" s="65"/>
      <c r="CUV67" s="65"/>
      <c r="CUW67" s="65"/>
      <c r="CUX67" s="65"/>
      <c r="CUY67" s="65"/>
      <c r="CUZ67" s="65"/>
      <c r="CVA67" s="65"/>
      <c r="CVB67" s="65"/>
      <c r="CVC67" s="65"/>
      <c r="CVD67" s="65"/>
      <c r="CVE67" s="65"/>
      <c r="CVF67" s="65"/>
      <c r="CVG67" s="65"/>
      <c r="CVH67" s="65"/>
      <c r="CVI67" s="65"/>
      <c r="CVJ67" s="65"/>
      <c r="CVK67" s="65"/>
      <c r="CVL67" s="65"/>
      <c r="CVM67" s="65"/>
      <c r="CVN67" s="65"/>
      <c r="CVO67" s="65"/>
      <c r="CVP67" s="65"/>
      <c r="CVQ67" s="65"/>
      <c r="CVR67" s="65"/>
      <c r="CVS67" s="65"/>
      <c r="CVT67" s="65"/>
      <c r="CVU67" s="65"/>
      <c r="CVV67" s="65"/>
      <c r="CVW67" s="65"/>
      <c r="CVX67" s="65"/>
      <c r="CVY67" s="65"/>
      <c r="CVZ67" s="65"/>
      <c r="CWA67" s="65"/>
      <c r="CWB67" s="65"/>
      <c r="CWC67" s="65"/>
      <c r="CWD67" s="65"/>
      <c r="CWE67" s="65"/>
      <c r="CWF67" s="65"/>
      <c r="CWG67" s="65"/>
      <c r="CWH67" s="65"/>
      <c r="CWI67" s="65"/>
      <c r="CWJ67" s="65"/>
      <c r="CWK67" s="65"/>
      <c r="CWL67" s="65"/>
      <c r="CWM67" s="65"/>
      <c r="CWN67" s="65"/>
      <c r="CWO67" s="65"/>
      <c r="CWP67" s="65"/>
      <c r="CWQ67" s="65"/>
      <c r="CWR67" s="65"/>
      <c r="CWS67" s="65"/>
      <c r="CWT67" s="65"/>
      <c r="CWU67" s="65"/>
      <c r="CWV67" s="65"/>
      <c r="CWW67" s="65"/>
      <c r="CWX67" s="65"/>
      <c r="CWY67" s="65"/>
      <c r="CWZ67" s="65"/>
      <c r="CXA67" s="65"/>
      <c r="CXB67" s="65"/>
      <c r="CXC67" s="65"/>
      <c r="CXD67" s="65"/>
      <c r="CXE67" s="65"/>
      <c r="CXF67" s="65"/>
      <c r="CXG67" s="65"/>
      <c r="CXH67" s="65"/>
      <c r="CXI67" s="65"/>
      <c r="CXJ67" s="65"/>
      <c r="CXK67" s="65"/>
      <c r="CXL67" s="65"/>
      <c r="CXM67" s="65"/>
      <c r="CXN67" s="65"/>
      <c r="CXO67" s="65"/>
      <c r="CXP67" s="65"/>
      <c r="CXQ67" s="65"/>
      <c r="CXR67" s="65"/>
      <c r="CXS67" s="65"/>
      <c r="CXT67" s="65"/>
      <c r="CXU67" s="65"/>
      <c r="CXV67" s="65"/>
      <c r="CXW67" s="65"/>
      <c r="CXX67" s="65"/>
      <c r="CXY67" s="65"/>
      <c r="CXZ67" s="65"/>
      <c r="CYA67" s="65"/>
      <c r="CYB67" s="65"/>
      <c r="CYC67" s="65"/>
      <c r="CYD67" s="65"/>
      <c r="CYE67" s="65"/>
      <c r="CYF67" s="65"/>
      <c r="CYG67" s="65"/>
      <c r="CYH67" s="65"/>
      <c r="CYI67" s="65"/>
      <c r="CYJ67" s="65"/>
      <c r="CYK67" s="65"/>
      <c r="CYL67" s="65"/>
      <c r="CYM67" s="65"/>
      <c r="CYN67" s="65"/>
      <c r="CYO67" s="65"/>
      <c r="CYP67" s="65"/>
      <c r="CYQ67" s="65"/>
      <c r="CYR67" s="65"/>
      <c r="CYS67" s="65"/>
      <c r="CYT67" s="65"/>
      <c r="CYU67" s="65"/>
      <c r="CYV67" s="65"/>
      <c r="CYW67" s="65"/>
      <c r="CYX67" s="65"/>
      <c r="CYY67" s="65"/>
      <c r="CYZ67" s="65"/>
      <c r="CZA67" s="65"/>
      <c r="CZB67" s="65"/>
      <c r="CZC67" s="65"/>
      <c r="CZD67" s="65"/>
      <c r="CZE67" s="65"/>
      <c r="CZF67" s="65"/>
      <c r="CZG67" s="65"/>
      <c r="CZH67" s="65"/>
      <c r="CZI67" s="65"/>
      <c r="CZJ67" s="65"/>
      <c r="CZK67" s="65"/>
      <c r="CZL67" s="65"/>
      <c r="CZM67" s="65"/>
      <c r="CZN67" s="65"/>
      <c r="CZO67" s="65"/>
      <c r="CZP67" s="65"/>
      <c r="CZQ67" s="65"/>
      <c r="CZR67" s="65"/>
      <c r="CZS67" s="65"/>
      <c r="CZT67" s="65"/>
      <c r="CZU67" s="65"/>
      <c r="CZV67" s="65"/>
      <c r="CZW67" s="65"/>
      <c r="CZX67" s="65"/>
      <c r="CZY67" s="65"/>
      <c r="CZZ67" s="65"/>
      <c r="DAA67" s="65"/>
      <c r="DAB67" s="65"/>
      <c r="DAC67" s="65"/>
      <c r="DAD67" s="65"/>
      <c r="DAE67" s="65"/>
      <c r="DAF67" s="65"/>
      <c r="DAG67" s="65"/>
      <c r="DAH67" s="65"/>
      <c r="DAI67" s="65"/>
      <c r="DAJ67" s="65"/>
      <c r="DAK67" s="65"/>
      <c r="DAL67" s="65"/>
      <c r="DAM67" s="65"/>
      <c r="DAN67" s="65"/>
      <c r="DAO67" s="65"/>
      <c r="DAP67" s="65"/>
      <c r="DAQ67" s="65"/>
      <c r="DAR67" s="65"/>
      <c r="DAS67" s="65"/>
      <c r="DAT67" s="65"/>
      <c r="DAU67" s="65"/>
      <c r="DAV67" s="65"/>
      <c r="DAW67" s="65"/>
      <c r="DAX67" s="65"/>
      <c r="DAY67" s="65"/>
      <c r="DAZ67" s="65"/>
      <c r="DBA67" s="65"/>
      <c r="DBB67" s="65"/>
      <c r="DBC67" s="65"/>
      <c r="DBD67" s="65"/>
      <c r="DBE67" s="65"/>
      <c r="DBF67" s="65"/>
      <c r="DBG67" s="65"/>
      <c r="DBH67" s="65"/>
      <c r="DBI67" s="65"/>
      <c r="DBJ67" s="65"/>
      <c r="DBK67" s="65"/>
      <c r="DBL67" s="65"/>
      <c r="DBM67" s="65"/>
      <c r="DBN67" s="65"/>
      <c r="DBO67" s="65"/>
      <c r="DBP67" s="65"/>
      <c r="DBQ67" s="65"/>
      <c r="DBR67" s="65"/>
      <c r="DBS67" s="65"/>
      <c r="DBT67" s="65"/>
      <c r="DBU67" s="65"/>
      <c r="DBV67" s="65"/>
      <c r="DBW67" s="65"/>
      <c r="DBX67" s="65"/>
      <c r="DBY67" s="65"/>
      <c r="DBZ67" s="65"/>
      <c r="DCA67" s="65"/>
      <c r="DCB67" s="65"/>
      <c r="DCC67" s="65"/>
      <c r="DCD67" s="65"/>
      <c r="DCE67" s="65"/>
      <c r="DCF67" s="65"/>
      <c r="DCG67" s="65"/>
      <c r="DCH67" s="65"/>
      <c r="DCI67" s="65"/>
      <c r="DCJ67" s="65"/>
      <c r="DCK67" s="65"/>
      <c r="DCL67" s="65"/>
      <c r="DCM67" s="65"/>
      <c r="DCN67" s="65"/>
      <c r="DCO67" s="65"/>
      <c r="DCP67" s="65"/>
      <c r="DCQ67" s="65"/>
      <c r="DCR67" s="65"/>
      <c r="DCS67" s="65"/>
      <c r="DCT67" s="65"/>
      <c r="DCU67" s="65"/>
      <c r="DCV67" s="65"/>
      <c r="DCW67" s="65"/>
      <c r="DCX67" s="65"/>
      <c r="DCY67" s="65"/>
      <c r="DCZ67" s="65"/>
      <c r="DDA67" s="65"/>
      <c r="DDB67" s="65"/>
      <c r="DDC67" s="65"/>
      <c r="DDD67" s="65"/>
      <c r="DDE67" s="65"/>
      <c r="DDF67" s="65"/>
      <c r="DDG67" s="65"/>
      <c r="DDH67" s="65"/>
      <c r="DDI67" s="65"/>
      <c r="DDJ67" s="65"/>
      <c r="DDK67" s="65"/>
      <c r="DDL67" s="65"/>
      <c r="DDM67" s="65"/>
      <c r="DDN67" s="65"/>
      <c r="DDO67" s="65"/>
      <c r="DDP67" s="65"/>
      <c r="DDQ67" s="65"/>
      <c r="DDR67" s="65"/>
      <c r="DDS67" s="65"/>
      <c r="DDT67" s="65"/>
      <c r="DDU67" s="65"/>
      <c r="DDV67" s="65"/>
      <c r="DDW67" s="65"/>
      <c r="DDX67" s="65"/>
      <c r="DDY67" s="65"/>
      <c r="DDZ67" s="65"/>
      <c r="DEA67" s="65"/>
      <c r="DEB67" s="65"/>
      <c r="DEC67" s="65"/>
      <c r="DED67" s="65"/>
      <c r="DEE67" s="65"/>
      <c r="DEF67" s="65"/>
      <c r="DEG67" s="65"/>
      <c r="DEH67" s="65"/>
      <c r="DEI67" s="65"/>
      <c r="DEJ67" s="65"/>
      <c r="DEK67" s="65"/>
      <c r="DEL67" s="65"/>
      <c r="DEM67" s="65"/>
      <c r="DEN67" s="65"/>
      <c r="DEO67" s="65"/>
      <c r="DEP67" s="65"/>
      <c r="DEQ67" s="65"/>
      <c r="DER67" s="65"/>
      <c r="DES67" s="65"/>
      <c r="DET67" s="65"/>
      <c r="DEU67" s="65"/>
      <c r="DEV67" s="65"/>
      <c r="DEW67" s="65"/>
      <c r="DEX67" s="65"/>
      <c r="DEY67" s="65"/>
      <c r="DEZ67" s="65"/>
      <c r="DFA67" s="65"/>
      <c r="DFB67" s="65"/>
      <c r="DFC67" s="65"/>
      <c r="DFD67" s="65"/>
      <c r="DFE67" s="65"/>
      <c r="DFF67" s="65"/>
      <c r="DFG67" s="65"/>
      <c r="DFH67" s="65"/>
      <c r="DFI67" s="65"/>
      <c r="DFJ67" s="65"/>
      <c r="DFK67" s="65"/>
      <c r="DFL67" s="65"/>
      <c r="DFM67" s="65"/>
      <c r="DFN67" s="65"/>
      <c r="DFO67" s="65"/>
      <c r="DFP67" s="65"/>
      <c r="DFQ67" s="65"/>
      <c r="DFR67" s="65"/>
      <c r="DFS67" s="65"/>
      <c r="DFT67" s="65"/>
      <c r="DFU67" s="65"/>
      <c r="DFV67" s="65"/>
      <c r="DFW67" s="65"/>
      <c r="DFX67" s="65"/>
      <c r="DFY67" s="65"/>
      <c r="DFZ67" s="65"/>
      <c r="DGA67" s="65"/>
      <c r="DGB67" s="65"/>
      <c r="DGC67" s="65"/>
      <c r="DGD67" s="65"/>
      <c r="DGE67" s="65"/>
      <c r="DGF67" s="65"/>
      <c r="DGG67" s="65"/>
      <c r="DGH67" s="65"/>
      <c r="DGI67" s="65"/>
      <c r="DGJ67" s="65"/>
      <c r="DGK67" s="65"/>
      <c r="DGL67" s="65"/>
      <c r="DGM67" s="65"/>
      <c r="DGN67" s="65"/>
      <c r="DGO67" s="65"/>
      <c r="DGP67" s="65"/>
      <c r="DGQ67" s="65"/>
      <c r="DGR67" s="65"/>
      <c r="DGS67" s="65"/>
      <c r="DGT67" s="65"/>
      <c r="DGU67" s="65"/>
      <c r="DGV67" s="65"/>
      <c r="DGW67" s="65"/>
      <c r="DGX67" s="65"/>
      <c r="DGY67" s="65"/>
      <c r="DGZ67" s="65"/>
      <c r="DHA67" s="65"/>
      <c r="DHB67" s="65"/>
      <c r="DHC67" s="65"/>
      <c r="DHD67" s="65"/>
      <c r="DHE67" s="65"/>
      <c r="DHF67" s="65"/>
      <c r="DHG67" s="65"/>
      <c r="DHH67" s="65"/>
      <c r="DHI67" s="65"/>
      <c r="DHJ67" s="65"/>
      <c r="DHK67" s="65"/>
      <c r="DHL67" s="65"/>
      <c r="DHM67" s="65"/>
      <c r="DHN67" s="65"/>
      <c r="DHO67" s="65"/>
      <c r="DHP67" s="65"/>
      <c r="DHQ67" s="65"/>
      <c r="DHR67" s="65"/>
      <c r="DHS67" s="65"/>
      <c r="DHT67" s="65"/>
      <c r="DHU67" s="65"/>
      <c r="DHV67" s="65"/>
      <c r="DHW67" s="65"/>
      <c r="DHX67" s="65"/>
      <c r="DHY67" s="65"/>
      <c r="DHZ67" s="65"/>
      <c r="DIA67" s="65"/>
      <c r="DIB67" s="65"/>
      <c r="DIC67" s="65"/>
      <c r="DID67" s="65"/>
      <c r="DIE67" s="65"/>
      <c r="DIF67" s="65"/>
      <c r="DIG67" s="65"/>
      <c r="DIH67" s="65"/>
      <c r="DII67" s="65"/>
      <c r="DIJ67" s="65"/>
      <c r="DIK67" s="65"/>
      <c r="DIL67" s="65"/>
      <c r="DIM67" s="65"/>
      <c r="DIN67" s="65"/>
      <c r="DIO67" s="65"/>
      <c r="DIP67" s="65"/>
      <c r="DIQ67" s="65"/>
      <c r="DIR67" s="65"/>
      <c r="DIS67" s="65"/>
      <c r="DIT67" s="65"/>
      <c r="DIU67" s="65"/>
      <c r="DIV67" s="65"/>
      <c r="DIW67" s="65"/>
      <c r="DIX67" s="65"/>
      <c r="DIY67" s="65"/>
      <c r="DIZ67" s="65"/>
      <c r="DJA67" s="65"/>
      <c r="DJB67" s="65"/>
      <c r="DJC67" s="65"/>
      <c r="DJD67" s="65"/>
      <c r="DJE67" s="65"/>
      <c r="DJF67" s="65"/>
      <c r="DJG67" s="65"/>
      <c r="DJH67" s="65"/>
      <c r="DJI67" s="65"/>
      <c r="DJJ67" s="65"/>
      <c r="DJK67" s="65"/>
      <c r="DJL67" s="65"/>
      <c r="DJM67" s="65"/>
      <c r="DJN67" s="65"/>
      <c r="DJO67" s="65"/>
      <c r="DJP67" s="65"/>
      <c r="DJQ67" s="65"/>
      <c r="DJR67" s="65"/>
      <c r="DJS67" s="65"/>
      <c r="DJT67" s="65"/>
      <c r="DJU67" s="65"/>
      <c r="DJV67" s="65"/>
      <c r="DJW67" s="65"/>
      <c r="DJX67" s="65"/>
      <c r="DJY67" s="65"/>
      <c r="DJZ67" s="65"/>
      <c r="DKA67" s="65"/>
      <c r="DKB67" s="65"/>
      <c r="DKC67" s="65"/>
      <c r="DKD67" s="65"/>
      <c r="DKE67" s="65"/>
      <c r="DKF67" s="65"/>
      <c r="DKG67" s="65"/>
      <c r="DKH67" s="65"/>
      <c r="DKI67" s="65"/>
      <c r="DKJ67" s="65"/>
      <c r="DKK67" s="65"/>
      <c r="DKL67" s="65"/>
      <c r="DKM67" s="65"/>
      <c r="DKN67" s="65"/>
      <c r="DKO67" s="65"/>
      <c r="DKP67" s="65"/>
      <c r="DKQ67" s="65"/>
      <c r="DKR67" s="65"/>
      <c r="DKS67" s="65"/>
      <c r="DKT67" s="65"/>
      <c r="DKU67" s="65"/>
      <c r="DKV67" s="65"/>
      <c r="DKW67" s="65"/>
      <c r="DKX67" s="65"/>
      <c r="DKY67" s="65"/>
      <c r="DKZ67" s="65"/>
      <c r="DLA67" s="65"/>
      <c r="DLB67" s="65"/>
      <c r="DLC67" s="65"/>
      <c r="DLD67" s="65"/>
      <c r="DLE67" s="65"/>
      <c r="DLF67" s="65"/>
      <c r="DLG67" s="65"/>
      <c r="DLH67" s="65"/>
      <c r="DLI67" s="65"/>
      <c r="DLJ67" s="65"/>
      <c r="DLK67" s="65"/>
      <c r="DLL67" s="65"/>
      <c r="DLM67" s="65"/>
      <c r="DLN67" s="65"/>
      <c r="DLO67" s="65"/>
      <c r="DLP67" s="65"/>
      <c r="DLQ67" s="65"/>
      <c r="DLR67" s="65"/>
      <c r="DLS67" s="65"/>
      <c r="DLT67" s="65"/>
      <c r="DLU67" s="65"/>
      <c r="DLV67" s="65"/>
      <c r="DLW67" s="65"/>
      <c r="DLX67" s="65"/>
      <c r="DLY67" s="65"/>
      <c r="DLZ67" s="65"/>
      <c r="DMA67" s="65"/>
      <c r="DMB67" s="65"/>
      <c r="DMC67" s="65"/>
      <c r="DMD67" s="65"/>
      <c r="DME67" s="65"/>
      <c r="DMF67" s="65"/>
      <c r="DMG67" s="65"/>
      <c r="DMH67" s="65"/>
      <c r="DMI67" s="65"/>
      <c r="DMJ67" s="65"/>
      <c r="DMK67" s="65"/>
      <c r="DML67" s="65"/>
      <c r="DMM67" s="65"/>
      <c r="DMN67" s="65"/>
      <c r="DMO67" s="65"/>
      <c r="DMP67" s="65"/>
      <c r="DMQ67" s="65"/>
      <c r="DMR67" s="65"/>
      <c r="DMS67" s="65"/>
      <c r="DMT67" s="65"/>
      <c r="DMU67" s="65"/>
      <c r="DMV67" s="65"/>
      <c r="DMW67" s="65"/>
      <c r="DMX67" s="65"/>
      <c r="DMY67" s="65"/>
      <c r="DMZ67" s="65"/>
      <c r="DNA67" s="65"/>
      <c r="DNB67" s="65"/>
      <c r="DNC67" s="65"/>
      <c r="DND67" s="65"/>
      <c r="DNE67" s="65"/>
      <c r="DNF67" s="65"/>
      <c r="DNG67" s="65"/>
      <c r="DNH67" s="65"/>
      <c r="DNI67" s="65"/>
      <c r="DNJ67" s="65"/>
      <c r="DNK67" s="65"/>
      <c r="DNL67" s="65"/>
      <c r="DNM67" s="65"/>
      <c r="DNN67" s="65"/>
      <c r="DNO67" s="65"/>
      <c r="DNP67" s="65"/>
      <c r="DNQ67" s="65"/>
      <c r="DNR67" s="65"/>
      <c r="DNS67" s="65"/>
      <c r="DNT67" s="65"/>
      <c r="DNU67" s="65"/>
      <c r="DNV67" s="65"/>
      <c r="DNW67" s="65"/>
      <c r="DNX67" s="65"/>
      <c r="DNY67" s="65"/>
      <c r="DNZ67" s="65"/>
      <c r="DOA67" s="65"/>
      <c r="DOB67" s="65"/>
      <c r="DOC67" s="65"/>
      <c r="DOD67" s="65"/>
      <c r="DOE67" s="65"/>
      <c r="DOF67" s="65"/>
      <c r="DOG67" s="65"/>
      <c r="DOH67" s="65"/>
      <c r="DOI67" s="65"/>
      <c r="DOJ67" s="65"/>
      <c r="DOK67" s="65"/>
      <c r="DOL67" s="65"/>
      <c r="DOM67" s="65"/>
      <c r="DON67" s="65"/>
      <c r="DOO67" s="65"/>
      <c r="DOP67" s="65"/>
      <c r="DOQ67" s="65"/>
      <c r="DOR67" s="65"/>
      <c r="DOS67" s="65"/>
      <c r="DOT67" s="65"/>
      <c r="DOU67" s="65"/>
      <c r="DOV67" s="65"/>
      <c r="DOW67" s="65"/>
      <c r="DOX67" s="65"/>
      <c r="DOY67" s="65"/>
      <c r="DOZ67" s="65"/>
      <c r="DPA67" s="65"/>
      <c r="DPB67" s="65"/>
      <c r="DPC67" s="65"/>
      <c r="DPD67" s="65"/>
      <c r="DPE67" s="65"/>
      <c r="DPF67" s="65"/>
      <c r="DPG67" s="65"/>
      <c r="DPH67" s="65"/>
      <c r="DPI67" s="65"/>
      <c r="DPJ67" s="65"/>
      <c r="DPK67" s="65"/>
      <c r="DPL67" s="65"/>
      <c r="DPM67" s="65"/>
      <c r="DPN67" s="65"/>
      <c r="DPO67" s="65"/>
      <c r="DPP67" s="65"/>
      <c r="DPQ67" s="65"/>
      <c r="DPR67" s="65"/>
      <c r="DPS67" s="65"/>
      <c r="DPT67" s="65"/>
      <c r="DPU67" s="65"/>
      <c r="DPV67" s="65"/>
      <c r="DPW67" s="65"/>
      <c r="DPX67" s="65"/>
      <c r="DPY67" s="65"/>
      <c r="DPZ67" s="65"/>
      <c r="DQA67" s="65"/>
      <c r="DQB67" s="65"/>
      <c r="DQC67" s="65"/>
      <c r="DQD67" s="65"/>
      <c r="DQE67" s="65"/>
      <c r="DQF67" s="65"/>
      <c r="DQG67" s="65"/>
      <c r="DQH67" s="65"/>
      <c r="DQI67" s="65"/>
      <c r="DQJ67" s="65"/>
      <c r="DQK67" s="65"/>
      <c r="DQL67" s="65"/>
      <c r="DQM67" s="65"/>
      <c r="DQN67" s="65"/>
      <c r="DQO67" s="65"/>
      <c r="DQP67" s="65"/>
      <c r="DQQ67" s="65"/>
      <c r="DQR67" s="65"/>
      <c r="DQS67" s="65"/>
      <c r="DQT67" s="65"/>
      <c r="DQU67" s="65"/>
      <c r="DQV67" s="65"/>
      <c r="DQW67" s="65"/>
      <c r="DQX67" s="65"/>
      <c r="DQY67" s="65"/>
      <c r="DQZ67" s="65"/>
      <c r="DRA67" s="65"/>
      <c r="DRB67" s="65"/>
      <c r="DRC67" s="65"/>
      <c r="DRD67" s="65"/>
      <c r="DRE67" s="65"/>
      <c r="DRF67" s="65"/>
      <c r="DRG67" s="65"/>
      <c r="DRH67" s="65"/>
      <c r="DRI67" s="65"/>
      <c r="DRJ67" s="65"/>
      <c r="DRK67" s="65"/>
      <c r="DRL67" s="65"/>
      <c r="DRM67" s="65"/>
      <c r="DRN67" s="65"/>
      <c r="DRO67" s="65"/>
      <c r="DRP67" s="65"/>
      <c r="DRQ67" s="65"/>
      <c r="DRR67" s="65"/>
      <c r="DRS67" s="65"/>
      <c r="DRT67" s="65"/>
      <c r="DRU67" s="65"/>
      <c r="DRV67" s="65"/>
      <c r="DRW67" s="65"/>
      <c r="DRX67" s="65"/>
      <c r="DRY67" s="65"/>
      <c r="DRZ67" s="65"/>
      <c r="DSA67" s="65"/>
      <c r="DSB67" s="65"/>
      <c r="DSC67" s="65"/>
      <c r="DSD67" s="65"/>
      <c r="DSE67" s="65"/>
      <c r="DSF67" s="65"/>
      <c r="DSG67" s="65"/>
      <c r="DSH67" s="65"/>
      <c r="DSI67" s="65"/>
      <c r="DSJ67" s="65"/>
      <c r="DSK67" s="65"/>
      <c r="DSL67" s="65"/>
      <c r="DSM67" s="65"/>
      <c r="DSN67" s="65"/>
      <c r="DSO67" s="65"/>
      <c r="DSP67" s="65"/>
      <c r="DSQ67" s="65"/>
      <c r="DSR67" s="65"/>
      <c r="DSS67" s="65"/>
      <c r="DST67" s="65"/>
      <c r="DSU67" s="65"/>
      <c r="DSV67" s="65"/>
      <c r="DSW67" s="65"/>
      <c r="DSX67" s="65"/>
      <c r="DSY67" s="65"/>
      <c r="DSZ67" s="65"/>
      <c r="DTA67" s="65"/>
      <c r="DTB67" s="65"/>
      <c r="DTC67" s="65"/>
      <c r="DTD67" s="65"/>
      <c r="DTE67" s="65"/>
      <c r="DTF67" s="65"/>
      <c r="DTG67" s="65"/>
      <c r="DTH67" s="65"/>
      <c r="DTI67" s="65"/>
      <c r="DTJ67" s="65"/>
      <c r="DTK67" s="65"/>
      <c r="DTL67" s="65"/>
      <c r="DTM67" s="65"/>
      <c r="DTN67" s="65"/>
      <c r="DTO67" s="65"/>
      <c r="DTP67" s="65"/>
      <c r="DTQ67" s="65"/>
      <c r="DTR67" s="65"/>
      <c r="DTS67" s="65"/>
      <c r="DTT67" s="65"/>
      <c r="DTU67" s="65"/>
      <c r="DTV67" s="65"/>
      <c r="DTW67" s="65"/>
      <c r="DTX67" s="65"/>
      <c r="DTY67" s="65"/>
      <c r="DTZ67" s="65"/>
      <c r="DUA67" s="65"/>
      <c r="DUB67" s="65"/>
      <c r="DUC67" s="65"/>
      <c r="DUD67" s="65"/>
      <c r="DUE67" s="65"/>
      <c r="DUF67" s="65"/>
      <c r="DUG67" s="65"/>
      <c r="DUH67" s="65"/>
      <c r="DUI67" s="65"/>
      <c r="DUJ67" s="65"/>
      <c r="DUK67" s="65"/>
      <c r="DUL67" s="65"/>
      <c r="DUM67" s="65"/>
      <c r="DUN67" s="65"/>
      <c r="DUO67" s="65"/>
      <c r="DUP67" s="65"/>
      <c r="DUQ67" s="65"/>
      <c r="DUR67" s="65"/>
      <c r="DUS67" s="65"/>
      <c r="DUT67" s="65"/>
      <c r="DUU67" s="65"/>
      <c r="DUV67" s="65"/>
      <c r="DUW67" s="65"/>
      <c r="DUX67" s="65"/>
      <c r="DUY67" s="65"/>
      <c r="DUZ67" s="65"/>
      <c r="DVA67" s="65"/>
      <c r="DVB67" s="65"/>
      <c r="DVC67" s="65"/>
      <c r="DVD67" s="65"/>
      <c r="DVE67" s="65"/>
      <c r="DVF67" s="65"/>
      <c r="DVG67" s="65"/>
      <c r="DVH67" s="65"/>
      <c r="DVI67" s="65"/>
      <c r="DVJ67" s="65"/>
      <c r="DVK67" s="65"/>
      <c r="DVL67" s="65"/>
      <c r="DVM67" s="65"/>
      <c r="DVN67" s="65"/>
      <c r="DVO67" s="65"/>
      <c r="DVP67" s="65"/>
      <c r="DVQ67" s="65"/>
      <c r="DVR67" s="65"/>
      <c r="DVS67" s="65"/>
      <c r="DVT67" s="65"/>
      <c r="DVU67" s="65"/>
      <c r="DVV67" s="65"/>
      <c r="DVW67" s="65"/>
      <c r="DVX67" s="65"/>
      <c r="DVY67" s="65"/>
      <c r="DVZ67" s="65"/>
      <c r="DWA67" s="65"/>
      <c r="DWB67" s="65"/>
      <c r="DWC67" s="65"/>
      <c r="DWD67" s="65"/>
      <c r="DWE67" s="65"/>
      <c r="DWF67" s="65"/>
      <c r="DWG67" s="65"/>
      <c r="DWH67" s="65"/>
      <c r="DWI67" s="65"/>
      <c r="DWJ67" s="65"/>
      <c r="DWK67" s="65"/>
      <c r="DWL67" s="65"/>
      <c r="DWM67" s="65"/>
      <c r="DWN67" s="65"/>
      <c r="DWO67" s="65"/>
      <c r="DWP67" s="65"/>
      <c r="DWQ67" s="65"/>
      <c r="DWR67" s="65"/>
      <c r="DWS67" s="65"/>
      <c r="DWT67" s="65"/>
      <c r="DWU67" s="65"/>
      <c r="DWV67" s="65"/>
      <c r="DWW67" s="65"/>
      <c r="DWX67" s="65"/>
      <c r="DWY67" s="65"/>
      <c r="DWZ67" s="65"/>
      <c r="DXA67" s="65"/>
      <c r="DXB67" s="65"/>
      <c r="DXC67" s="65"/>
      <c r="DXD67" s="65"/>
      <c r="DXE67" s="65"/>
      <c r="DXF67" s="65"/>
      <c r="DXG67" s="65"/>
      <c r="DXH67" s="65"/>
      <c r="DXI67" s="65"/>
      <c r="DXJ67" s="65"/>
      <c r="DXK67" s="65"/>
      <c r="DXL67" s="65"/>
      <c r="DXM67" s="65"/>
      <c r="DXN67" s="65"/>
      <c r="DXO67" s="65"/>
      <c r="DXP67" s="65"/>
      <c r="DXQ67" s="65"/>
      <c r="DXR67" s="65"/>
      <c r="DXS67" s="65"/>
      <c r="DXT67" s="65"/>
      <c r="DXU67" s="65"/>
      <c r="DXV67" s="65"/>
      <c r="DXW67" s="65"/>
      <c r="DXX67" s="65"/>
      <c r="DXY67" s="65"/>
      <c r="DXZ67" s="65"/>
      <c r="DYA67" s="65"/>
      <c r="DYB67" s="65"/>
      <c r="DYC67" s="65"/>
      <c r="DYD67" s="65"/>
      <c r="DYE67" s="65"/>
      <c r="DYF67" s="65"/>
      <c r="DYG67" s="65"/>
      <c r="DYH67" s="65"/>
      <c r="DYI67" s="65"/>
      <c r="DYJ67" s="65"/>
      <c r="DYK67" s="65"/>
      <c r="DYL67" s="65"/>
      <c r="DYM67" s="65"/>
      <c r="DYN67" s="65"/>
      <c r="DYO67" s="65"/>
      <c r="DYP67" s="65"/>
      <c r="DYQ67" s="65"/>
      <c r="DYR67" s="65"/>
      <c r="DYS67" s="65"/>
      <c r="DYT67" s="65"/>
      <c r="DYU67" s="65"/>
      <c r="DYV67" s="65"/>
      <c r="DYW67" s="65"/>
      <c r="DYX67" s="65"/>
      <c r="DYY67" s="65"/>
      <c r="DYZ67" s="65"/>
      <c r="DZA67" s="65"/>
      <c r="DZB67" s="65"/>
      <c r="DZC67" s="65"/>
      <c r="DZD67" s="65"/>
      <c r="DZE67" s="65"/>
      <c r="DZF67" s="65"/>
      <c r="DZG67" s="65"/>
      <c r="DZH67" s="65"/>
      <c r="DZI67" s="65"/>
      <c r="DZJ67" s="65"/>
      <c r="DZK67" s="65"/>
      <c r="DZL67" s="65"/>
      <c r="DZM67" s="65"/>
      <c r="DZN67" s="65"/>
      <c r="DZO67" s="65"/>
      <c r="DZP67" s="65"/>
      <c r="DZQ67" s="65"/>
      <c r="DZR67" s="65"/>
      <c r="DZS67" s="65"/>
      <c r="DZT67" s="65"/>
      <c r="DZU67" s="65"/>
      <c r="DZV67" s="65"/>
      <c r="DZW67" s="65"/>
      <c r="DZX67" s="65"/>
      <c r="DZY67" s="65"/>
      <c r="DZZ67" s="65"/>
      <c r="EAA67" s="65"/>
      <c r="EAB67" s="65"/>
      <c r="EAC67" s="65"/>
      <c r="EAD67" s="65"/>
      <c r="EAE67" s="65"/>
      <c r="EAF67" s="65"/>
      <c r="EAG67" s="65"/>
      <c r="EAH67" s="65"/>
      <c r="EAI67" s="65"/>
      <c r="EAJ67" s="65"/>
      <c r="EAK67" s="65"/>
      <c r="EAL67" s="65"/>
      <c r="EAM67" s="65"/>
      <c r="EAN67" s="65"/>
      <c r="EAO67" s="65"/>
      <c r="EAP67" s="65"/>
      <c r="EAQ67" s="65"/>
      <c r="EAR67" s="65"/>
      <c r="EAS67" s="65"/>
      <c r="EAT67" s="65"/>
      <c r="EAU67" s="65"/>
      <c r="EAV67" s="65"/>
      <c r="EAW67" s="65"/>
      <c r="EAX67" s="65"/>
      <c r="EAY67" s="65"/>
      <c r="EAZ67" s="65"/>
      <c r="EBA67" s="65"/>
      <c r="EBB67" s="65"/>
      <c r="EBC67" s="65"/>
      <c r="EBD67" s="65"/>
      <c r="EBE67" s="65"/>
      <c r="EBF67" s="65"/>
      <c r="EBG67" s="65"/>
      <c r="EBH67" s="65"/>
      <c r="EBI67" s="65"/>
      <c r="EBJ67" s="65"/>
      <c r="EBK67" s="65"/>
      <c r="EBL67" s="65"/>
      <c r="EBM67" s="65"/>
      <c r="EBN67" s="65"/>
      <c r="EBO67" s="65"/>
      <c r="EBP67" s="65"/>
      <c r="EBQ67" s="65"/>
      <c r="EBR67" s="65"/>
      <c r="EBS67" s="65"/>
      <c r="EBT67" s="65"/>
      <c r="EBU67" s="65"/>
      <c r="EBV67" s="65"/>
      <c r="EBW67" s="65"/>
      <c r="EBX67" s="65"/>
      <c r="EBY67" s="65"/>
      <c r="EBZ67" s="65"/>
      <c r="ECA67" s="65"/>
      <c r="ECB67" s="65"/>
      <c r="ECC67" s="65"/>
      <c r="ECD67" s="65"/>
      <c r="ECE67" s="65"/>
      <c r="ECF67" s="65"/>
      <c r="ECG67" s="65"/>
      <c r="ECH67" s="65"/>
      <c r="ECI67" s="65"/>
      <c r="ECJ67" s="65"/>
      <c r="ECK67" s="65"/>
      <c r="ECL67" s="65"/>
      <c r="ECM67" s="65"/>
      <c r="ECN67" s="65"/>
      <c r="ECO67" s="65"/>
      <c r="ECP67" s="65"/>
      <c r="ECQ67" s="65"/>
      <c r="ECR67" s="65"/>
      <c r="ECS67" s="65"/>
      <c r="ECT67" s="65"/>
      <c r="ECU67" s="65"/>
      <c r="ECV67" s="65"/>
      <c r="ECW67" s="65"/>
      <c r="ECX67" s="65"/>
      <c r="ECY67" s="65"/>
      <c r="ECZ67" s="65"/>
      <c r="EDA67" s="65"/>
      <c r="EDB67" s="65"/>
      <c r="EDC67" s="65"/>
      <c r="EDD67" s="65"/>
      <c r="EDE67" s="65"/>
      <c r="EDF67" s="65"/>
      <c r="EDG67" s="65"/>
      <c r="EDH67" s="65"/>
      <c r="EDI67" s="65"/>
      <c r="EDJ67" s="65"/>
      <c r="EDK67" s="65"/>
      <c r="EDL67" s="65"/>
      <c r="EDM67" s="65"/>
      <c r="EDN67" s="65"/>
      <c r="EDO67" s="65"/>
      <c r="EDP67" s="65"/>
      <c r="EDQ67" s="65"/>
      <c r="EDR67" s="65"/>
      <c r="EDS67" s="65"/>
      <c r="EDT67" s="65"/>
      <c r="EDU67" s="65"/>
      <c r="EDV67" s="65"/>
      <c r="EDW67" s="65"/>
      <c r="EDX67" s="65"/>
      <c r="EDY67" s="65"/>
      <c r="EDZ67" s="65"/>
      <c r="EEA67" s="65"/>
      <c r="EEB67" s="65"/>
      <c r="EEC67" s="65"/>
      <c r="EED67" s="65"/>
      <c r="EEE67" s="65"/>
      <c r="EEF67" s="65"/>
      <c r="EEG67" s="65"/>
      <c r="EEH67" s="65"/>
      <c r="EEI67" s="65"/>
      <c r="EEJ67" s="65"/>
      <c r="EEK67" s="65"/>
      <c r="EEL67" s="65"/>
      <c r="EEM67" s="65"/>
      <c r="EEN67" s="65"/>
      <c r="EEO67" s="65"/>
      <c r="EEP67" s="65"/>
      <c r="EEQ67" s="65"/>
      <c r="EER67" s="65"/>
      <c r="EES67" s="65"/>
      <c r="EET67" s="65"/>
      <c r="EEU67" s="65"/>
      <c r="EEV67" s="65"/>
      <c r="EEW67" s="65"/>
      <c r="EEX67" s="65"/>
      <c r="EEY67" s="65"/>
      <c r="EEZ67" s="65"/>
      <c r="EFA67" s="65"/>
      <c r="EFB67" s="65"/>
      <c r="EFC67" s="65"/>
      <c r="EFD67" s="65"/>
      <c r="EFE67" s="65"/>
      <c r="EFF67" s="65"/>
      <c r="EFG67" s="65"/>
      <c r="EFH67" s="65"/>
      <c r="EFI67" s="65"/>
      <c r="EFJ67" s="65"/>
      <c r="EFK67" s="65"/>
      <c r="EFL67" s="65"/>
      <c r="EFM67" s="65"/>
      <c r="EFN67" s="65"/>
      <c r="EFO67" s="65"/>
      <c r="EFP67" s="65"/>
      <c r="EFQ67" s="65"/>
      <c r="EFR67" s="65"/>
      <c r="EFS67" s="65"/>
      <c r="EFT67" s="65"/>
      <c r="EFU67" s="65"/>
      <c r="EFV67" s="65"/>
      <c r="EFW67" s="65"/>
      <c r="EFX67" s="65"/>
      <c r="EFY67" s="65"/>
      <c r="EFZ67" s="65"/>
      <c r="EGA67" s="65"/>
      <c r="EGB67" s="65"/>
      <c r="EGC67" s="65"/>
      <c r="EGD67" s="65"/>
      <c r="EGE67" s="65"/>
      <c r="EGF67" s="65"/>
      <c r="EGG67" s="65"/>
      <c r="EGH67" s="65"/>
      <c r="EGI67" s="65"/>
      <c r="EGJ67" s="65"/>
      <c r="EGK67" s="65"/>
      <c r="EGL67" s="65"/>
      <c r="EGM67" s="65"/>
      <c r="EGN67" s="65"/>
      <c r="EGO67" s="65"/>
      <c r="EGP67" s="65"/>
      <c r="EGQ67" s="65"/>
      <c r="EGR67" s="65"/>
      <c r="EGS67" s="65"/>
      <c r="EGT67" s="65"/>
      <c r="EGU67" s="65"/>
      <c r="EGV67" s="65"/>
      <c r="EGW67" s="65"/>
      <c r="EGX67" s="65"/>
      <c r="EGY67" s="65"/>
      <c r="EGZ67" s="65"/>
      <c r="EHA67" s="65"/>
      <c r="EHB67" s="65"/>
      <c r="EHC67" s="65"/>
      <c r="EHD67" s="65"/>
      <c r="EHE67" s="65"/>
      <c r="EHF67" s="65"/>
      <c r="EHG67" s="65"/>
      <c r="EHH67" s="65"/>
      <c r="EHI67" s="65"/>
      <c r="EHJ67" s="65"/>
      <c r="EHK67" s="65"/>
      <c r="EHL67" s="65"/>
      <c r="EHM67" s="65"/>
      <c r="EHN67" s="65"/>
      <c r="EHO67" s="65"/>
      <c r="EHP67" s="65"/>
      <c r="EHQ67" s="65"/>
      <c r="EHR67" s="65"/>
      <c r="EHS67" s="65"/>
      <c r="EHT67" s="65"/>
      <c r="EHU67" s="65"/>
      <c r="EHV67" s="65"/>
      <c r="EHW67" s="65"/>
      <c r="EHX67" s="65"/>
      <c r="EHY67" s="65"/>
      <c r="EHZ67" s="65"/>
      <c r="EIA67" s="65"/>
      <c r="EIB67" s="65"/>
      <c r="EIC67" s="65"/>
      <c r="EID67" s="65"/>
      <c r="EIE67" s="65"/>
      <c r="EIF67" s="65"/>
      <c r="EIG67" s="65"/>
      <c r="EIH67" s="65"/>
      <c r="EII67" s="65"/>
      <c r="EIJ67" s="65"/>
      <c r="EIK67" s="65"/>
      <c r="EIL67" s="65"/>
      <c r="EIM67" s="65"/>
      <c r="EIN67" s="65"/>
      <c r="EIO67" s="65"/>
      <c r="EIP67" s="65"/>
      <c r="EIQ67" s="65"/>
      <c r="EIR67" s="65"/>
      <c r="EIS67" s="65"/>
      <c r="EIT67" s="65"/>
      <c r="EIU67" s="65"/>
      <c r="EIV67" s="65"/>
      <c r="EIW67" s="65"/>
      <c r="EIX67" s="65"/>
      <c r="EIY67" s="65"/>
      <c r="EIZ67" s="65"/>
      <c r="EJA67" s="65"/>
      <c r="EJB67" s="65"/>
      <c r="EJC67" s="65"/>
      <c r="EJD67" s="65"/>
      <c r="EJE67" s="65"/>
      <c r="EJF67" s="65"/>
      <c r="EJG67" s="65"/>
      <c r="EJH67" s="65"/>
      <c r="EJI67" s="65"/>
      <c r="EJJ67" s="65"/>
      <c r="EJK67" s="65"/>
      <c r="EJL67" s="65"/>
      <c r="EJM67" s="65"/>
      <c r="EJN67" s="65"/>
      <c r="EJO67" s="65"/>
      <c r="EJP67" s="65"/>
      <c r="EJQ67" s="65"/>
      <c r="EJR67" s="65"/>
      <c r="EJS67" s="65"/>
      <c r="EJT67" s="65"/>
      <c r="EJU67" s="65"/>
      <c r="EJV67" s="65"/>
      <c r="EJW67" s="65"/>
      <c r="EJX67" s="65"/>
      <c r="EJY67" s="65"/>
      <c r="EJZ67" s="65"/>
      <c r="EKA67" s="65"/>
      <c r="EKB67" s="65"/>
      <c r="EKC67" s="65"/>
      <c r="EKD67" s="65"/>
      <c r="EKE67" s="65"/>
      <c r="EKF67" s="65"/>
      <c r="EKG67" s="65"/>
      <c r="EKH67" s="65"/>
      <c r="EKI67" s="65"/>
      <c r="EKJ67" s="65"/>
      <c r="EKK67" s="65"/>
      <c r="EKL67" s="65"/>
      <c r="EKM67" s="65"/>
      <c r="EKN67" s="65"/>
      <c r="EKO67" s="65"/>
      <c r="EKP67" s="65"/>
      <c r="EKQ67" s="65"/>
      <c r="EKR67" s="65"/>
      <c r="EKS67" s="65"/>
      <c r="EKT67" s="65"/>
      <c r="EKU67" s="65"/>
      <c r="EKV67" s="65"/>
      <c r="EKW67" s="65"/>
      <c r="EKX67" s="65"/>
      <c r="EKY67" s="65"/>
      <c r="EKZ67" s="65"/>
      <c r="ELA67" s="65"/>
      <c r="ELB67" s="65"/>
      <c r="ELC67" s="65"/>
      <c r="ELD67" s="65"/>
      <c r="ELE67" s="65"/>
      <c r="ELF67" s="65"/>
      <c r="ELG67" s="65"/>
      <c r="ELH67" s="65"/>
      <c r="ELI67" s="65"/>
      <c r="ELJ67" s="65"/>
      <c r="ELK67" s="65"/>
      <c r="ELL67" s="65"/>
      <c r="ELM67" s="65"/>
      <c r="ELN67" s="65"/>
      <c r="ELO67" s="65"/>
      <c r="ELP67" s="65"/>
      <c r="ELQ67" s="65"/>
      <c r="ELR67" s="65"/>
      <c r="ELS67" s="65"/>
      <c r="ELT67" s="65"/>
      <c r="ELU67" s="65"/>
      <c r="ELV67" s="65"/>
      <c r="ELW67" s="65"/>
      <c r="ELX67" s="65"/>
      <c r="ELY67" s="65"/>
      <c r="ELZ67" s="65"/>
      <c r="EMA67" s="65"/>
      <c r="EMB67" s="65"/>
      <c r="EMC67" s="65"/>
      <c r="EMD67" s="65"/>
      <c r="EME67" s="65"/>
      <c r="EMF67" s="65"/>
      <c r="EMG67" s="65"/>
      <c r="EMH67" s="65"/>
      <c r="EMI67" s="65"/>
      <c r="EMJ67" s="65"/>
      <c r="EMK67" s="65"/>
      <c r="EML67" s="65"/>
      <c r="EMM67" s="65"/>
      <c r="EMN67" s="65"/>
      <c r="EMO67" s="65"/>
      <c r="EMP67" s="65"/>
      <c r="EMQ67" s="65"/>
      <c r="EMR67" s="65"/>
      <c r="EMS67" s="65"/>
      <c r="EMT67" s="65"/>
      <c r="EMU67" s="65"/>
      <c r="EMV67" s="65"/>
      <c r="EMW67" s="65"/>
      <c r="EMX67" s="65"/>
      <c r="EMY67" s="65"/>
      <c r="EMZ67" s="65"/>
      <c r="ENA67" s="65"/>
      <c r="ENB67" s="65"/>
      <c r="ENC67" s="65"/>
      <c r="END67" s="65"/>
      <c r="ENE67" s="65"/>
      <c r="ENF67" s="65"/>
      <c r="ENG67" s="65"/>
      <c r="ENH67" s="65"/>
      <c r="ENI67" s="65"/>
      <c r="ENJ67" s="65"/>
      <c r="ENK67" s="65"/>
      <c r="ENL67" s="65"/>
      <c r="ENM67" s="65"/>
      <c r="ENN67" s="65"/>
      <c r="ENO67" s="65"/>
      <c r="ENP67" s="65"/>
      <c r="ENQ67" s="65"/>
      <c r="ENR67" s="65"/>
      <c r="ENS67" s="65"/>
      <c r="ENT67" s="65"/>
      <c r="ENU67" s="65"/>
      <c r="ENV67" s="65"/>
      <c r="ENW67" s="65"/>
      <c r="ENX67" s="65"/>
      <c r="ENY67" s="65"/>
      <c r="ENZ67" s="65"/>
      <c r="EOA67" s="65"/>
      <c r="EOB67" s="65"/>
      <c r="EOC67" s="65"/>
      <c r="EOD67" s="65"/>
      <c r="EOE67" s="65"/>
      <c r="EOF67" s="65"/>
      <c r="EOG67" s="65"/>
      <c r="EOH67" s="65"/>
      <c r="EOI67" s="65"/>
      <c r="EOJ67" s="65"/>
      <c r="EOK67" s="65"/>
      <c r="EOL67" s="65"/>
      <c r="EOM67" s="65"/>
      <c r="EON67" s="65"/>
      <c r="EOO67" s="65"/>
      <c r="EOP67" s="65"/>
      <c r="EOQ67" s="65"/>
      <c r="EOR67" s="65"/>
      <c r="EOS67" s="65"/>
      <c r="EOT67" s="65"/>
      <c r="EOU67" s="65"/>
      <c r="EOV67" s="65"/>
      <c r="EOW67" s="65"/>
      <c r="EOX67" s="65"/>
      <c r="EOY67" s="65"/>
      <c r="EOZ67" s="65"/>
      <c r="EPA67" s="65"/>
      <c r="EPB67" s="65"/>
      <c r="EPC67" s="65"/>
      <c r="EPD67" s="65"/>
      <c r="EPE67" s="65"/>
      <c r="EPF67" s="65"/>
      <c r="EPG67" s="65"/>
      <c r="EPH67" s="65"/>
      <c r="EPI67" s="65"/>
      <c r="EPJ67" s="65"/>
      <c r="EPK67" s="65"/>
      <c r="EPL67" s="65"/>
      <c r="EPM67" s="65"/>
      <c r="EPN67" s="65"/>
      <c r="EPO67" s="65"/>
      <c r="EPP67" s="65"/>
      <c r="EPQ67" s="65"/>
      <c r="EPR67" s="65"/>
      <c r="EPS67" s="65"/>
      <c r="EPT67" s="65"/>
      <c r="EPU67" s="65"/>
      <c r="EPV67" s="65"/>
      <c r="EPW67" s="65"/>
      <c r="EPX67" s="65"/>
      <c r="EPY67" s="65"/>
      <c r="EPZ67" s="65"/>
      <c r="EQA67" s="65"/>
      <c r="EQB67" s="65"/>
      <c r="EQC67" s="65"/>
      <c r="EQD67" s="65"/>
      <c r="EQE67" s="65"/>
      <c r="EQF67" s="65"/>
      <c r="EQG67" s="65"/>
      <c r="EQH67" s="65"/>
      <c r="EQI67" s="65"/>
      <c r="EQJ67" s="65"/>
      <c r="EQK67" s="65"/>
      <c r="EQL67" s="65"/>
      <c r="EQM67" s="65"/>
      <c r="EQN67" s="65"/>
      <c r="EQO67" s="65"/>
      <c r="EQP67" s="65"/>
      <c r="EQQ67" s="65"/>
      <c r="EQR67" s="65"/>
      <c r="EQS67" s="65"/>
      <c r="EQT67" s="65"/>
      <c r="EQU67" s="65"/>
      <c r="EQV67" s="65"/>
      <c r="EQW67" s="65"/>
      <c r="EQX67" s="65"/>
      <c r="EQY67" s="65"/>
      <c r="EQZ67" s="65"/>
      <c r="ERA67" s="65"/>
      <c r="ERB67" s="65"/>
      <c r="ERC67" s="65"/>
      <c r="ERD67" s="65"/>
      <c r="ERE67" s="65"/>
      <c r="ERF67" s="65"/>
      <c r="ERG67" s="65"/>
      <c r="ERH67" s="65"/>
      <c r="ERI67" s="65"/>
      <c r="ERJ67" s="65"/>
      <c r="ERK67" s="65"/>
      <c r="ERL67" s="65"/>
      <c r="ERM67" s="65"/>
      <c r="ERN67" s="65"/>
      <c r="ERO67" s="65"/>
      <c r="ERP67" s="65"/>
      <c r="ERQ67" s="65"/>
      <c r="ERR67" s="65"/>
      <c r="ERS67" s="65"/>
      <c r="ERT67" s="65"/>
      <c r="ERU67" s="65"/>
      <c r="ERV67" s="65"/>
      <c r="ERW67" s="65"/>
      <c r="ERX67" s="65"/>
      <c r="ERY67" s="65"/>
      <c r="ERZ67" s="65"/>
      <c r="ESA67" s="65"/>
      <c r="ESB67" s="65"/>
      <c r="ESC67" s="65"/>
      <c r="ESD67" s="65"/>
      <c r="ESE67" s="65"/>
      <c r="ESF67" s="65"/>
      <c r="ESG67" s="65"/>
      <c r="ESH67" s="65"/>
      <c r="ESI67" s="65"/>
      <c r="ESJ67" s="65"/>
      <c r="ESK67" s="65"/>
      <c r="ESL67" s="65"/>
      <c r="ESM67" s="65"/>
      <c r="ESN67" s="65"/>
      <c r="ESO67" s="65"/>
      <c r="ESP67" s="65"/>
      <c r="ESQ67" s="65"/>
      <c r="ESR67" s="65"/>
      <c r="ESS67" s="65"/>
      <c r="EST67" s="65"/>
      <c r="ESU67" s="65"/>
      <c r="ESV67" s="65"/>
      <c r="ESW67" s="65"/>
      <c r="ESX67" s="65"/>
      <c r="ESY67" s="65"/>
      <c r="ESZ67" s="65"/>
      <c r="ETA67" s="65"/>
      <c r="ETB67" s="65"/>
      <c r="ETC67" s="65"/>
      <c r="ETD67" s="65"/>
      <c r="ETE67" s="65"/>
      <c r="ETF67" s="65"/>
      <c r="ETG67" s="65"/>
      <c r="ETH67" s="65"/>
      <c r="ETI67" s="65"/>
      <c r="ETJ67" s="65"/>
      <c r="ETK67" s="65"/>
      <c r="ETL67" s="65"/>
      <c r="ETM67" s="65"/>
      <c r="ETN67" s="65"/>
      <c r="ETO67" s="65"/>
      <c r="ETP67" s="65"/>
      <c r="ETQ67" s="65"/>
      <c r="ETR67" s="65"/>
      <c r="ETS67" s="65"/>
      <c r="ETT67" s="65"/>
      <c r="ETU67" s="65"/>
      <c r="ETV67" s="65"/>
      <c r="ETW67" s="65"/>
      <c r="ETX67" s="65"/>
      <c r="ETY67" s="65"/>
      <c r="ETZ67" s="65"/>
      <c r="EUA67" s="65"/>
      <c r="EUB67" s="65"/>
      <c r="EUC67" s="65"/>
      <c r="EUD67" s="65"/>
      <c r="EUE67" s="65"/>
      <c r="EUF67" s="65"/>
      <c r="EUG67" s="65"/>
      <c r="EUH67" s="65"/>
      <c r="EUI67" s="65"/>
      <c r="EUJ67" s="65"/>
      <c r="EUK67" s="65"/>
      <c r="EUL67" s="65"/>
      <c r="EUM67" s="65"/>
      <c r="EUN67" s="65"/>
      <c r="EUO67" s="65"/>
      <c r="EUP67" s="65"/>
      <c r="EUQ67" s="65"/>
      <c r="EUR67" s="65"/>
      <c r="EUS67" s="65"/>
      <c r="EUT67" s="65"/>
      <c r="EUU67" s="65"/>
      <c r="EUV67" s="65"/>
      <c r="EUW67" s="65"/>
      <c r="EUX67" s="65"/>
      <c r="EUY67" s="65"/>
      <c r="EUZ67" s="65"/>
      <c r="EVA67" s="65"/>
      <c r="EVB67" s="65"/>
      <c r="EVC67" s="65"/>
      <c r="EVD67" s="65"/>
      <c r="EVE67" s="65"/>
      <c r="EVF67" s="65"/>
      <c r="EVG67" s="65"/>
      <c r="EVH67" s="65"/>
      <c r="EVI67" s="65"/>
      <c r="EVJ67" s="65"/>
      <c r="EVK67" s="65"/>
      <c r="EVL67" s="65"/>
      <c r="EVM67" s="65"/>
      <c r="EVN67" s="65"/>
      <c r="EVO67" s="65"/>
      <c r="EVP67" s="65"/>
      <c r="EVQ67" s="65"/>
      <c r="EVR67" s="65"/>
      <c r="EVS67" s="65"/>
      <c r="EVT67" s="65"/>
      <c r="EVU67" s="65"/>
      <c r="EVV67" s="65"/>
      <c r="EVW67" s="65"/>
      <c r="EVX67" s="65"/>
      <c r="EVY67" s="65"/>
      <c r="EVZ67" s="65"/>
      <c r="EWA67" s="65"/>
      <c r="EWB67" s="65"/>
      <c r="EWC67" s="65"/>
      <c r="EWD67" s="65"/>
      <c r="EWE67" s="65"/>
      <c r="EWF67" s="65"/>
      <c r="EWG67" s="65"/>
      <c r="EWH67" s="65"/>
      <c r="EWI67" s="65"/>
      <c r="EWJ67" s="65"/>
      <c r="EWK67" s="65"/>
      <c r="EWL67" s="65"/>
      <c r="EWM67" s="65"/>
      <c r="EWN67" s="65"/>
      <c r="EWO67" s="65"/>
      <c r="EWP67" s="65"/>
      <c r="EWQ67" s="65"/>
      <c r="EWR67" s="65"/>
      <c r="EWS67" s="65"/>
      <c r="EWT67" s="65"/>
      <c r="EWU67" s="65"/>
      <c r="EWV67" s="65"/>
      <c r="EWW67" s="65"/>
      <c r="EWX67" s="65"/>
      <c r="EWY67" s="65"/>
      <c r="EWZ67" s="65"/>
      <c r="EXA67" s="65"/>
      <c r="EXB67" s="65"/>
      <c r="EXC67" s="65"/>
      <c r="EXD67" s="65"/>
      <c r="EXE67" s="65"/>
      <c r="EXF67" s="65"/>
      <c r="EXG67" s="65"/>
      <c r="EXH67" s="65"/>
      <c r="EXI67" s="65"/>
      <c r="EXJ67" s="65"/>
      <c r="EXK67" s="65"/>
      <c r="EXL67" s="65"/>
      <c r="EXM67" s="65"/>
      <c r="EXN67" s="65"/>
      <c r="EXO67" s="65"/>
      <c r="EXP67" s="65"/>
      <c r="EXQ67" s="65"/>
      <c r="EXR67" s="65"/>
      <c r="EXS67" s="65"/>
      <c r="EXT67" s="65"/>
      <c r="EXU67" s="65"/>
      <c r="EXV67" s="65"/>
      <c r="EXW67" s="65"/>
      <c r="EXX67" s="65"/>
      <c r="EXY67" s="65"/>
      <c r="EXZ67" s="65"/>
      <c r="EYA67" s="65"/>
      <c r="EYB67" s="65"/>
      <c r="EYC67" s="65"/>
      <c r="EYD67" s="65"/>
      <c r="EYE67" s="65"/>
      <c r="EYF67" s="65"/>
      <c r="EYG67" s="65"/>
      <c r="EYH67" s="65"/>
      <c r="EYI67" s="65"/>
      <c r="EYJ67" s="65"/>
      <c r="EYK67" s="65"/>
      <c r="EYL67" s="65"/>
      <c r="EYM67" s="65"/>
      <c r="EYN67" s="65"/>
      <c r="EYO67" s="65"/>
      <c r="EYP67" s="65"/>
      <c r="EYQ67" s="65"/>
      <c r="EYR67" s="65"/>
      <c r="EYS67" s="65"/>
      <c r="EYT67" s="65"/>
      <c r="EYU67" s="65"/>
      <c r="EYV67" s="65"/>
      <c r="EYW67" s="65"/>
      <c r="EYX67" s="65"/>
      <c r="EYY67" s="65"/>
      <c r="EYZ67" s="65"/>
      <c r="EZA67" s="65"/>
      <c r="EZB67" s="65"/>
      <c r="EZC67" s="65"/>
      <c r="EZD67" s="65"/>
      <c r="EZE67" s="65"/>
      <c r="EZF67" s="65"/>
      <c r="EZG67" s="65"/>
      <c r="EZH67" s="65"/>
      <c r="EZI67" s="65"/>
      <c r="EZJ67" s="65"/>
      <c r="EZK67" s="65"/>
      <c r="EZL67" s="65"/>
      <c r="EZM67" s="65"/>
      <c r="EZN67" s="65"/>
      <c r="EZO67" s="65"/>
      <c r="EZP67" s="65"/>
      <c r="EZQ67" s="65"/>
      <c r="EZR67" s="65"/>
      <c r="EZS67" s="65"/>
      <c r="EZT67" s="65"/>
      <c r="EZU67" s="65"/>
      <c r="EZV67" s="65"/>
      <c r="EZW67" s="65"/>
      <c r="EZX67" s="65"/>
      <c r="EZY67" s="65"/>
      <c r="EZZ67" s="65"/>
      <c r="FAA67" s="65"/>
      <c r="FAB67" s="65"/>
      <c r="FAC67" s="65"/>
      <c r="FAD67" s="65"/>
      <c r="FAE67" s="65"/>
      <c r="FAF67" s="65"/>
      <c r="FAG67" s="65"/>
      <c r="FAH67" s="65"/>
      <c r="FAI67" s="65"/>
      <c r="FAJ67" s="65"/>
      <c r="FAK67" s="65"/>
      <c r="FAL67" s="65"/>
      <c r="FAM67" s="65"/>
      <c r="FAN67" s="65"/>
      <c r="FAO67" s="65"/>
      <c r="FAP67" s="65"/>
      <c r="FAQ67" s="65"/>
      <c r="FAR67" s="65"/>
      <c r="FAS67" s="65"/>
      <c r="FAT67" s="65"/>
      <c r="FAU67" s="65"/>
      <c r="FAV67" s="65"/>
      <c r="FAW67" s="65"/>
      <c r="FAX67" s="65"/>
      <c r="FAY67" s="65"/>
      <c r="FAZ67" s="65"/>
      <c r="FBA67" s="65"/>
      <c r="FBB67" s="65"/>
      <c r="FBC67" s="65"/>
      <c r="FBD67" s="65"/>
      <c r="FBE67" s="65"/>
      <c r="FBF67" s="65"/>
      <c r="FBG67" s="65"/>
      <c r="FBH67" s="65"/>
      <c r="FBI67" s="65"/>
      <c r="FBJ67" s="65"/>
      <c r="FBK67" s="65"/>
      <c r="FBL67" s="65"/>
      <c r="FBM67" s="65"/>
      <c r="FBN67" s="65"/>
      <c r="FBO67" s="65"/>
      <c r="FBP67" s="65"/>
      <c r="FBQ67" s="65"/>
      <c r="FBR67" s="65"/>
      <c r="FBS67" s="65"/>
      <c r="FBT67" s="65"/>
      <c r="FBU67" s="65"/>
      <c r="FBV67" s="65"/>
      <c r="FBW67" s="65"/>
      <c r="FBX67" s="65"/>
      <c r="FBY67" s="65"/>
      <c r="FBZ67" s="65"/>
      <c r="FCA67" s="65"/>
      <c r="FCB67" s="65"/>
      <c r="FCC67" s="65"/>
      <c r="FCD67" s="65"/>
      <c r="FCE67" s="65"/>
      <c r="FCF67" s="65"/>
      <c r="FCG67" s="65"/>
      <c r="FCH67" s="65"/>
      <c r="FCI67" s="65"/>
      <c r="FCJ67" s="65"/>
      <c r="FCK67" s="65"/>
      <c r="FCL67" s="65"/>
      <c r="FCM67" s="65"/>
      <c r="FCN67" s="65"/>
      <c r="FCO67" s="65"/>
      <c r="FCP67" s="65"/>
      <c r="FCQ67" s="65"/>
      <c r="FCR67" s="65"/>
      <c r="FCS67" s="65"/>
      <c r="FCT67" s="65"/>
      <c r="FCU67" s="65"/>
      <c r="FCV67" s="65"/>
      <c r="FCW67" s="65"/>
      <c r="FCX67" s="65"/>
      <c r="FCY67" s="65"/>
      <c r="FCZ67" s="65"/>
      <c r="FDA67" s="65"/>
      <c r="FDB67" s="65"/>
      <c r="FDC67" s="65"/>
      <c r="FDD67" s="65"/>
      <c r="FDE67" s="65"/>
      <c r="FDF67" s="65"/>
      <c r="FDG67" s="65"/>
      <c r="FDH67" s="65"/>
      <c r="FDI67" s="65"/>
      <c r="FDJ67" s="65"/>
      <c r="FDK67" s="65"/>
      <c r="FDL67" s="65"/>
      <c r="FDM67" s="65"/>
      <c r="FDN67" s="65"/>
      <c r="FDO67" s="65"/>
      <c r="FDP67" s="65"/>
      <c r="FDQ67" s="65"/>
      <c r="FDR67" s="65"/>
      <c r="FDS67" s="65"/>
      <c r="FDT67" s="65"/>
      <c r="FDU67" s="65"/>
      <c r="FDV67" s="65"/>
      <c r="FDW67" s="65"/>
      <c r="FDX67" s="65"/>
      <c r="FDY67" s="65"/>
      <c r="FDZ67" s="65"/>
      <c r="FEA67" s="65"/>
      <c r="FEB67" s="65"/>
      <c r="FEC67" s="65"/>
      <c r="FED67" s="65"/>
      <c r="FEE67" s="65"/>
      <c r="FEF67" s="65"/>
      <c r="FEG67" s="65"/>
      <c r="FEH67" s="65"/>
      <c r="FEI67" s="65"/>
      <c r="FEJ67" s="65"/>
      <c r="FEK67" s="65"/>
      <c r="FEL67" s="65"/>
      <c r="FEM67" s="65"/>
      <c r="FEN67" s="65"/>
      <c r="FEO67" s="65"/>
      <c r="FEP67" s="65"/>
      <c r="FEQ67" s="65"/>
      <c r="FER67" s="65"/>
      <c r="FES67" s="65"/>
      <c r="FET67" s="65"/>
      <c r="FEU67" s="65"/>
      <c r="FEV67" s="65"/>
      <c r="FEW67" s="65"/>
      <c r="FEX67" s="65"/>
      <c r="FEY67" s="65"/>
      <c r="FEZ67" s="65"/>
      <c r="FFA67" s="65"/>
      <c r="FFB67" s="65"/>
      <c r="FFC67" s="65"/>
      <c r="FFD67" s="65"/>
      <c r="FFE67" s="65"/>
      <c r="FFF67" s="65"/>
      <c r="FFG67" s="65"/>
      <c r="FFH67" s="65"/>
      <c r="FFI67" s="65"/>
      <c r="FFJ67" s="65"/>
      <c r="FFK67" s="65"/>
      <c r="FFL67" s="65"/>
      <c r="FFM67" s="65"/>
      <c r="FFN67" s="65"/>
      <c r="FFO67" s="65"/>
      <c r="FFP67" s="65"/>
      <c r="FFQ67" s="65"/>
      <c r="FFR67" s="65"/>
      <c r="FFS67" s="65"/>
      <c r="FFT67" s="65"/>
      <c r="FFU67" s="65"/>
      <c r="FFV67" s="65"/>
      <c r="FFW67" s="65"/>
      <c r="FFX67" s="65"/>
      <c r="FFY67" s="65"/>
      <c r="FFZ67" s="65"/>
      <c r="FGA67" s="65"/>
      <c r="FGB67" s="65"/>
      <c r="FGC67" s="65"/>
      <c r="FGD67" s="65"/>
      <c r="FGE67" s="65"/>
      <c r="FGF67" s="65"/>
      <c r="FGG67" s="65"/>
      <c r="FGH67" s="65"/>
      <c r="FGI67" s="65"/>
      <c r="FGJ67" s="65"/>
      <c r="FGK67" s="65"/>
      <c r="FGL67" s="65"/>
      <c r="FGM67" s="65"/>
      <c r="FGN67" s="65"/>
      <c r="FGO67" s="65"/>
      <c r="FGP67" s="65"/>
      <c r="FGQ67" s="65"/>
      <c r="FGR67" s="65"/>
      <c r="FGS67" s="65"/>
      <c r="FGT67" s="65"/>
      <c r="FGU67" s="65"/>
      <c r="FGV67" s="65"/>
      <c r="FGW67" s="65"/>
      <c r="FGX67" s="65"/>
      <c r="FGY67" s="65"/>
      <c r="FGZ67" s="65"/>
      <c r="FHA67" s="65"/>
      <c r="FHB67" s="65"/>
      <c r="FHC67" s="65"/>
      <c r="FHD67" s="65"/>
      <c r="FHE67" s="65"/>
      <c r="FHF67" s="65"/>
      <c r="FHG67" s="65"/>
      <c r="FHH67" s="65"/>
      <c r="FHI67" s="65"/>
      <c r="FHJ67" s="65"/>
      <c r="FHK67" s="65"/>
      <c r="FHL67" s="65"/>
      <c r="FHM67" s="65"/>
      <c r="FHN67" s="65"/>
      <c r="FHO67" s="65"/>
      <c r="FHP67" s="65"/>
      <c r="FHQ67" s="65"/>
      <c r="FHR67" s="65"/>
      <c r="FHS67" s="65"/>
      <c r="FHT67" s="65"/>
      <c r="FHU67" s="65"/>
      <c r="FHV67" s="65"/>
      <c r="FHW67" s="65"/>
      <c r="FHX67" s="65"/>
      <c r="FHY67" s="65"/>
      <c r="FHZ67" s="65"/>
      <c r="FIA67" s="65"/>
      <c r="FIB67" s="65"/>
      <c r="FIC67" s="65"/>
      <c r="FID67" s="65"/>
      <c r="FIE67" s="65"/>
      <c r="FIF67" s="65"/>
      <c r="FIG67" s="65"/>
      <c r="FIH67" s="65"/>
      <c r="FII67" s="65"/>
      <c r="FIJ67" s="65"/>
      <c r="FIK67" s="65"/>
      <c r="FIL67" s="65"/>
      <c r="FIM67" s="65"/>
      <c r="FIN67" s="65"/>
      <c r="FIO67" s="65"/>
      <c r="FIP67" s="65"/>
      <c r="FIQ67" s="65"/>
      <c r="FIR67" s="65"/>
      <c r="FIS67" s="65"/>
      <c r="FIT67" s="65"/>
      <c r="FIU67" s="65"/>
      <c r="FIV67" s="65"/>
      <c r="FIW67" s="65"/>
      <c r="FIX67" s="65"/>
      <c r="FIY67" s="65"/>
      <c r="FIZ67" s="65"/>
      <c r="FJA67" s="65"/>
      <c r="FJB67" s="65"/>
      <c r="FJC67" s="65"/>
      <c r="FJD67" s="65"/>
      <c r="FJE67" s="65"/>
      <c r="FJF67" s="65"/>
      <c r="FJG67" s="65"/>
      <c r="FJH67" s="65"/>
      <c r="FJI67" s="65"/>
      <c r="FJJ67" s="65"/>
      <c r="FJK67" s="65"/>
      <c r="FJL67" s="65"/>
      <c r="FJM67" s="65"/>
      <c r="FJN67" s="65"/>
      <c r="FJO67" s="65"/>
      <c r="FJP67" s="65"/>
      <c r="FJQ67" s="65"/>
      <c r="FJR67" s="65"/>
      <c r="FJS67" s="65"/>
      <c r="FJT67" s="65"/>
      <c r="FJU67" s="65"/>
      <c r="FJV67" s="65"/>
      <c r="FJW67" s="65"/>
      <c r="FJX67" s="65"/>
      <c r="FJY67" s="65"/>
      <c r="FJZ67" s="65"/>
      <c r="FKA67" s="65"/>
      <c r="FKB67" s="65"/>
      <c r="FKC67" s="65"/>
      <c r="FKD67" s="65"/>
      <c r="FKE67" s="65"/>
      <c r="FKF67" s="65"/>
      <c r="FKG67" s="65"/>
      <c r="FKH67" s="65"/>
      <c r="FKI67" s="65"/>
      <c r="FKJ67" s="65"/>
      <c r="FKK67" s="65"/>
      <c r="FKL67" s="65"/>
      <c r="FKM67" s="65"/>
      <c r="FKN67" s="65"/>
      <c r="FKO67" s="65"/>
      <c r="FKP67" s="65"/>
      <c r="FKQ67" s="65"/>
      <c r="FKR67" s="65"/>
      <c r="FKS67" s="65"/>
      <c r="FKT67" s="65"/>
      <c r="FKU67" s="65"/>
      <c r="FKV67" s="65"/>
      <c r="FKW67" s="65"/>
      <c r="FKX67" s="65"/>
      <c r="FKY67" s="65"/>
      <c r="FKZ67" s="65"/>
      <c r="FLA67" s="65"/>
      <c r="FLB67" s="65"/>
      <c r="FLC67" s="65"/>
      <c r="FLD67" s="65"/>
      <c r="FLE67" s="65"/>
      <c r="FLF67" s="65"/>
      <c r="FLG67" s="65"/>
      <c r="FLH67" s="65"/>
      <c r="FLI67" s="65"/>
      <c r="FLJ67" s="65"/>
      <c r="FLK67" s="65"/>
      <c r="FLL67" s="65"/>
      <c r="FLM67" s="65"/>
      <c r="FLN67" s="65"/>
      <c r="FLO67" s="65"/>
      <c r="FLP67" s="65"/>
      <c r="FLQ67" s="65"/>
      <c r="FLR67" s="65"/>
      <c r="FLS67" s="65"/>
      <c r="FLT67" s="65"/>
      <c r="FLU67" s="65"/>
      <c r="FLV67" s="65"/>
      <c r="FLW67" s="65"/>
      <c r="FLX67" s="65"/>
      <c r="FLY67" s="65"/>
      <c r="FLZ67" s="65"/>
      <c r="FMA67" s="65"/>
      <c r="FMB67" s="65"/>
      <c r="FMC67" s="65"/>
      <c r="FMD67" s="65"/>
      <c r="FME67" s="65"/>
      <c r="FMF67" s="65"/>
      <c r="FMG67" s="65"/>
      <c r="FMH67" s="65"/>
      <c r="FMI67" s="65"/>
      <c r="FMJ67" s="65"/>
      <c r="FMK67" s="65"/>
      <c r="FML67" s="65"/>
      <c r="FMM67" s="65"/>
      <c r="FMN67" s="65"/>
      <c r="FMO67" s="65"/>
      <c r="FMP67" s="65"/>
      <c r="FMQ67" s="65"/>
      <c r="FMR67" s="65"/>
      <c r="FMS67" s="65"/>
      <c r="FMT67" s="65"/>
      <c r="FMU67" s="65"/>
      <c r="FMV67" s="65"/>
      <c r="FMW67" s="65"/>
      <c r="FMX67" s="65"/>
      <c r="FMY67" s="65"/>
      <c r="FMZ67" s="65"/>
      <c r="FNA67" s="65"/>
      <c r="FNB67" s="65"/>
      <c r="FNC67" s="65"/>
      <c r="FND67" s="65"/>
      <c r="FNE67" s="65"/>
      <c r="FNF67" s="65"/>
      <c r="FNG67" s="65"/>
      <c r="FNH67" s="65"/>
      <c r="FNI67" s="65"/>
      <c r="FNJ67" s="65"/>
      <c r="FNK67" s="65"/>
      <c r="FNL67" s="65"/>
      <c r="FNM67" s="65"/>
      <c r="FNN67" s="65"/>
      <c r="FNO67" s="65"/>
      <c r="FNP67" s="65"/>
      <c r="FNQ67" s="65"/>
      <c r="FNR67" s="65"/>
      <c r="FNS67" s="65"/>
      <c r="FNT67" s="65"/>
      <c r="FNU67" s="65"/>
      <c r="FNV67" s="65"/>
      <c r="FNW67" s="65"/>
      <c r="FNX67" s="65"/>
      <c r="FNY67" s="65"/>
      <c r="FNZ67" s="65"/>
      <c r="FOA67" s="65"/>
      <c r="FOB67" s="65"/>
      <c r="FOC67" s="65"/>
      <c r="FOD67" s="65"/>
      <c r="FOE67" s="65"/>
      <c r="FOF67" s="65"/>
      <c r="FOG67" s="65"/>
      <c r="FOH67" s="65"/>
      <c r="FOI67" s="65"/>
      <c r="FOJ67" s="65"/>
      <c r="FOK67" s="65"/>
      <c r="FOL67" s="65"/>
      <c r="FOM67" s="65"/>
      <c r="FON67" s="65"/>
      <c r="FOO67" s="65"/>
      <c r="FOP67" s="65"/>
      <c r="FOQ67" s="65"/>
      <c r="FOR67" s="65"/>
      <c r="FOS67" s="65"/>
      <c r="FOT67" s="65"/>
      <c r="FOU67" s="65"/>
      <c r="FOV67" s="65"/>
      <c r="FOW67" s="65"/>
      <c r="FOX67" s="65"/>
      <c r="FOY67" s="65"/>
      <c r="FOZ67" s="65"/>
      <c r="FPA67" s="65"/>
      <c r="FPB67" s="65"/>
      <c r="FPC67" s="65"/>
      <c r="FPD67" s="65"/>
      <c r="FPE67" s="65"/>
      <c r="FPF67" s="65"/>
      <c r="FPG67" s="65"/>
      <c r="FPH67" s="65"/>
      <c r="FPI67" s="65"/>
      <c r="FPJ67" s="65"/>
      <c r="FPK67" s="65"/>
      <c r="FPL67" s="65"/>
      <c r="FPM67" s="65"/>
      <c r="FPN67" s="65"/>
      <c r="FPO67" s="65"/>
      <c r="FPP67" s="65"/>
      <c r="FPQ67" s="65"/>
      <c r="FPR67" s="65"/>
      <c r="FPS67" s="65"/>
      <c r="FPT67" s="65"/>
      <c r="FPU67" s="65"/>
      <c r="FPV67" s="65"/>
      <c r="FPW67" s="65"/>
      <c r="FPX67" s="65"/>
      <c r="FPY67" s="65"/>
      <c r="FPZ67" s="65"/>
      <c r="FQA67" s="65"/>
      <c r="FQB67" s="65"/>
      <c r="FQC67" s="65"/>
      <c r="FQD67" s="65"/>
      <c r="FQE67" s="65"/>
      <c r="FQF67" s="65"/>
      <c r="FQG67" s="65"/>
      <c r="FQH67" s="65"/>
      <c r="FQI67" s="65"/>
      <c r="FQJ67" s="65"/>
      <c r="FQK67" s="65"/>
      <c r="FQL67" s="65"/>
      <c r="FQM67" s="65"/>
      <c r="FQN67" s="65"/>
      <c r="FQO67" s="65"/>
      <c r="FQP67" s="65"/>
      <c r="FQQ67" s="65"/>
      <c r="FQR67" s="65"/>
      <c r="FQS67" s="65"/>
      <c r="FQT67" s="65"/>
      <c r="FQU67" s="65"/>
      <c r="FQV67" s="65"/>
      <c r="FQW67" s="65"/>
      <c r="FQX67" s="65"/>
      <c r="FQY67" s="65"/>
      <c r="FQZ67" s="65"/>
      <c r="FRA67" s="65"/>
      <c r="FRB67" s="65"/>
      <c r="FRC67" s="65"/>
      <c r="FRD67" s="65"/>
      <c r="FRE67" s="65"/>
      <c r="FRF67" s="65"/>
      <c r="FRG67" s="65"/>
      <c r="FRH67" s="65"/>
      <c r="FRI67" s="65"/>
      <c r="FRJ67" s="65"/>
      <c r="FRK67" s="65"/>
      <c r="FRL67" s="65"/>
      <c r="FRM67" s="65"/>
      <c r="FRN67" s="65"/>
      <c r="FRO67" s="65"/>
      <c r="FRP67" s="65"/>
      <c r="FRQ67" s="65"/>
      <c r="FRR67" s="65"/>
      <c r="FRS67" s="65"/>
      <c r="FRT67" s="65"/>
      <c r="FRU67" s="65"/>
      <c r="FRV67" s="65"/>
      <c r="FRW67" s="65"/>
      <c r="FRX67" s="65"/>
      <c r="FRY67" s="65"/>
      <c r="FRZ67" s="65"/>
      <c r="FSA67" s="65"/>
      <c r="FSB67" s="65"/>
      <c r="FSC67" s="65"/>
      <c r="FSD67" s="65"/>
      <c r="FSE67" s="65"/>
      <c r="FSF67" s="65"/>
      <c r="FSG67" s="65"/>
      <c r="FSH67" s="65"/>
      <c r="FSI67" s="65"/>
      <c r="FSJ67" s="65"/>
      <c r="FSK67" s="65"/>
      <c r="FSL67" s="65"/>
      <c r="FSM67" s="65"/>
      <c r="FSN67" s="65"/>
      <c r="FSO67" s="65"/>
      <c r="FSP67" s="65"/>
      <c r="FSQ67" s="65"/>
      <c r="FSR67" s="65"/>
      <c r="FSS67" s="65"/>
      <c r="FST67" s="65"/>
      <c r="FSU67" s="65"/>
      <c r="FSV67" s="65"/>
      <c r="FSW67" s="65"/>
      <c r="FSX67" s="65"/>
      <c r="FSY67" s="65"/>
      <c r="FSZ67" s="65"/>
      <c r="FTA67" s="65"/>
      <c r="FTB67" s="65"/>
      <c r="FTC67" s="65"/>
      <c r="FTD67" s="65"/>
      <c r="FTE67" s="65"/>
      <c r="FTF67" s="65"/>
      <c r="FTG67" s="65"/>
      <c r="FTH67" s="65"/>
      <c r="FTI67" s="65"/>
      <c r="FTJ67" s="65"/>
      <c r="FTK67" s="65"/>
      <c r="FTL67" s="65"/>
      <c r="FTM67" s="65"/>
      <c r="FTN67" s="65"/>
      <c r="FTO67" s="65"/>
      <c r="FTP67" s="65"/>
      <c r="FTQ67" s="65"/>
      <c r="FTR67" s="65"/>
      <c r="FTS67" s="65"/>
      <c r="FTT67" s="65"/>
      <c r="FTU67" s="65"/>
      <c r="FTV67" s="65"/>
      <c r="FTW67" s="65"/>
      <c r="FTX67" s="65"/>
      <c r="FTY67" s="65"/>
      <c r="FTZ67" s="65"/>
      <c r="FUA67" s="65"/>
      <c r="FUB67" s="65"/>
      <c r="FUC67" s="65"/>
      <c r="FUD67" s="65"/>
      <c r="FUE67" s="65"/>
      <c r="FUF67" s="65"/>
      <c r="FUG67" s="65"/>
      <c r="FUH67" s="65"/>
      <c r="FUI67" s="65"/>
      <c r="FUJ67" s="65"/>
      <c r="FUK67" s="65"/>
      <c r="FUL67" s="65"/>
      <c r="FUM67" s="65"/>
      <c r="FUN67" s="65"/>
      <c r="FUO67" s="65"/>
      <c r="FUP67" s="65"/>
      <c r="FUQ67" s="65"/>
      <c r="FUR67" s="65"/>
      <c r="FUS67" s="65"/>
      <c r="FUT67" s="65"/>
      <c r="FUU67" s="65"/>
      <c r="FUV67" s="65"/>
      <c r="FUW67" s="65"/>
      <c r="FUX67" s="65"/>
      <c r="FUY67" s="65"/>
      <c r="FUZ67" s="65"/>
      <c r="FVA67" s="65"/>
      <c r="FVB67" s="65"/>
      <c r="FVC67" s="65"/>
      <c r="FVD67" s="65"/>
      <c r="FVE67" s="65"/>
      <c r="FVF67" s="65"/>
      <c r="FVG67" s="65"/>
      <c r="FVH67" s="65"/>
      <c r="FVI67" s="65"/>
      <c r="FVJ67" s="65"/>
      <c r="FVK67" s="65"/>
      <c r="FVL67" s="65"/>
      <c r="FVM67" s="65"/>
      <c r="FVN67" s="65"/>
      <c r="FVO67" s="65"/>
      <c r="FVP67" s="65"/>
      <c r="FVQ67" s="65"/>
      <c r="FVR67" s="65"/>
      <c r="FVS67" s="65"/>
      <c r="FVT67" s="65"/>
      <c r="FVU67" s="65"/>
      <c r="FVV67" s="65"/>
      <c r="FVW67" s="65"/>
      <c r="FVX67" s="65"/>
      <c r="FVY67" s="65"/>
      <c r="FVZ67" s="65"/>
      <c r="FWA67" s="65"/>
      <c r="FWB67" s="65"/>
      <c r="FWC67" s="65"/>
      <c r="FWD67" s="65"/>
      <c r="FWE67" s="65"/>
      <c r="FWF67" s="65"/>
      <c r="FWG67" s="65"/>
      <c r="FWH67" s="65"/>
      <c r="FWI67" s="65"/>
      <c r="FWJ67" s="65"/>
      <c r="FWK67" s="65"/>
      <c r="FWL67" s="65"/>
      <c r="FWM67" s="65"/>
      <c r="FWN67" s="65"/>
      <c r="FWO67" s="65"/>
      <c r="FWP67" s="65"/>
      <c r="FWQ67" s="65"/>
      <c r="FWR67" s="65"/>
      <c r="FWS67" s="65"/>
      <c r="FWT67" s="65"/>
      <c r="FWU67" s="65"/>
      <c r="FWV67" s="65"/>
      <c r="FWW67" s="65"/>
      <c r="FWX67" s="65"/>
      <c r="FWY67" s="65"/>
      <c r="FWZ67" s="65"/>
      <c r="FXA67" s="65"/>
      <c r="FXB67" s="65"/>
      <c r="FXC67" s="65"/>
      <c r="FXD67" s="65"/>
      <c r="FXE67" s="65"/>
      <c r="FXF67" s="65"/>
      <c r="FXG67" s="65"/>
      <c r="FXH67" s="65"/>
      <c r="FXI67" s="65"/>
      <c r="FXJ67" s="65"/>
      <c r="FXK67" s="65"/>
      <c r="FXL67" s="65"/>
      <c r="FXM67" s="65"/>
      <c r="FXN67" s="65"/>
      <c r="FXO67" s="65"/>
      <c r="FXP67" s="65"/>
      <c r="FXQ67" s="65"/>
      <c r="FXR67" s="65"/>
      <c r="FXS67" s="65"/>
      <c r="FXT67" s="65"/>
      <c r="FXU67" s="65"/>
      <c r="FXV67" s="65"/>
      <c r="FXW67" s="65"/>
      <c r="FXX67" s="65"/>
      <c r="FXY67" s="65"/>
      <c r="FXZ67" s="65"/>
      <c r="FYA67" s="65"/>
      <c r="FYB67" s="65"/>
      <c r="FYC67" s="65"/>
      <c r="FYD67" s="65"/>
      <c r="FYE67" s="65"/>
      <c r="FYF67" s="65"/>
      <c r="FYG67" s="65"/>
      <c r="FYH67" s="65"/>
      <c r="FYI67" s="65"/>
      <c r="FYJ67" s="65"/>
      <c r="FYK67" s="65"/>
      <c r="FYL67" s="65"/>
      <c r="FYM67" s="65"/>
      <c r="FYN67" s="65"/>
      <c r="FYO67" s="65"/>
      <c r="FYP67" s="65"/>
      <c r="FYQ67" s="65"/>
      <c r="FYR67" s="65"/>
      <c r="FYS67" s="65"/>
      <c r="FYT67" s="65"/>
      <c r="FYU67" s="65"/>
      <c r="FYV67" s="65"/>
      <c r="FYW67" s="65"/>
      <c r="FYX67" s="65"/>
      <c r="FYY67" s="65"/>
      <c r="FYZ67" s="65"/>
      <c r="FZA67" s="65"/>
      <c r="FZB67" s="65"/>
      <c r="FZC67" s="65"/>
      <c r="FZD67" s="65"/>
      <c r="FZE67" s="65"/>
      <c r="FZF67" s="65"/>
      <c r="FZG67" s="65"/>
      <c r="FZH67" s="65"/>
      <c r="FZI67" s="65"/>
      <c r="FZJ67" s="65"/>
      <c r="FZK67" s="65"/>
      <c r="FZL67" s="65"/>
      <c r="FZM67" s="65"/>
      <c r="FZN67" s="65"/>
      <c r="FZO67" s="65"/>
      <c r="FZP67" s="65"/>
      <c r="FZQ67" s="65"/>
      <c r="FZR67" s="65"/>
      <c r="FZS67" s="65"/>
      <c r="FZT67" s="65"/>
      <c r="FZU67" s="65"/>
      <c r="FZV67" s="65"/>
      <c r="FZW67" s="65"/>
      <c r="FZX67" s="65"/>
      <c r="FZY67" s="65"/>
      <c r="FZZ67" s="65"/>
      <c r="GAA67" s="65"/>
      <c r="GAB67" s="65"/>
      <c r="GAC67" s="65"/>
      <c r="GAD67" s="65"/>
      <c r="GAE67" s="65"/>
      <c r="GAF67" s="65"/>
      <c r="GAG67" s="65"/>
      <c r="GAH67" s="65"/>
      <c r="GAI67" s="65"/>
      <c r="GAJ67" s="65"/>
      <c r="GAK67" s="65"/>
      <c r="GAL67" s="65"/>
      <c r="GAM67" s="65"/>
      <c r="GAN67" s="65"/>
      <c r="GAO67" s="65"/>
      <c r="GAP67" s="65"/>
      <c r="GAQ67" s="65"/>
      <c r="GAR67" s="65"/>
      <c r="GAS67" s="65"/>
      <c r="GAT67" s="65"/>
      <c r="GAU67" s="65"/>
      <c r="GAV67" s="65"/>
      <c r="GAW67" s="65"/>
      <c r="GAX67" s="65"/>
      <c r="GAY67" s="65"/>
      <c r="GAZ67" s="65"/>
      <c r="GBA67" s="65"/>
      <c r="GBB67" s="65"/>
      <c r="GBC67" s="65"/>
      <c r="GBD67" s="65"/>
      <c r="GBE67" s="65"/>
      <c r="GBF67" s="65"/>
      <c r="GBG67" s="65"/>
      <c r="GBH67" s="65"/>
      <c r="GBI67" s="65"/>
      <c r="GBJ67" s="65"/>
      <c r="GBK67" s="65"/>
      <c r="GBL67" s="65"/>
      <c r="GBM67" s="65"/>
      <c r="GBN67" s="65"/>
      <c r="GBO67" s="65"/>
      <c r="GBP67" s="65"/>
      <c r="GBQ67" s="65"/>
      <c r="GBR67" s="65"/>
      <c r="GBS67" s="65"/>
      <c r="GBT67" s="65"/>
      <c r="GBU67" s="65"/>
      <c r="GBV67" s="65"/>
      <c r="GBW67" s="65"/>
      <c r="GBX67" s="65"/>
      <c r="GBY67" s="65"/>
      <c r="GBZ67" s="65"/>
      <c r="GCA67" s="65"/>
      <c r="GCB67" s="65"/>
      <c r="GCC67" s="65"/>
      <c r="GCD67" s="65"/>
      <c r="GCE67" s="65"/>
      <c r="GCF67" s="65"/>
      <c r="GCG67" s="65"/>
      <c r="GCH67" s="65"/>
      <c r="GCI67" s="65"/>
      <c r="GCJ67" s="65"/>
      <c r="GCK67" s="65"/>
      <c r="GCL67" s="65"/>
      <c r="GCM67" s="65"/>
      <c r="GCN67" s="65"/>
      <c r="GCO67" s="65"/>
      <c r="GCP67" s="65"/>
      <c r="GCQ67" s="65"/>
      <c r="GCR67" s="65"/>
      <c r="GCS67" s="65"/>
      <c r="GCT67" s="65"/>
      <c r="GCU67" s="65"/>
      <c r="GCV67" s="65"/>
      <c r="GCW67" s="65"/>
      <c r="GCX67" s="65"/>
      <c r="GCY67" s="65"/>
      <c r="GCZ67" s="65"/>
      <c r="GDA67" s="65"/>
      <c r="GDB67" s="65"/>
      <c r="GDC67" s="65"/>
      <c r="GDD67" s="65"/>
      <c r="GDE67" s="65"/>
      <c r="GDF67" s="65"/>
      <c r="GDG67" s="65"/>
      <c r="GDH67" s="65"/>
      <c r="GDI67" s="65"/>
      <c r="GDJ67" s="65"/>
      <c r="GDK67" s="65"/>
      <c r="GDL67" s="65"/>
      <c r="GDM67" s="65"/>
      <c r="GDN67" s="65"/>
      <c r="GDO67" s="65"/>
      <c r="GDP67" s="65"/>
      <c r="GDQ67" s="65"/>
      <c r="GDR67" s="65"/>
      <c r="GDS67" s="65"/>
      <c r="GDT67" s="65"/>
      <c r="GDU67" s="65"/>
      <c r="GDV67" s="65"/>
      <c r="GDW67" s="65"/>
      <c r="GDX67" s="65"/>
      <c r="GDY67" s="65"/>
      <c r="GDZ67" s="65"/>
      <c r="GEA67" s="65"/>
      <c r="GEB67" s="65"/>
      <c r="GEC67" s="65"/>
      <c r="GED67" s="65"/>
      <c r="GEE67" s="65"/>
      <c r="GEF67" s="65"/>
      <c r="GEG67" s="65"/>
      <c r="GEH67" s="65"/>
      <c r="GEI67" s="65"/>
      <c r="GEJ67" s="65"/>
      <c r="GEK67" s="65"/>
      <c r="GEL67" s="65"/>
      <c r="GEM67" s="65"/>
      <c r="GEN67" s="65"/>
      <c r="GEO67" s="65"/>
      <c r="GEP67" s="65"/>
      <c r="GEQ67" s="65"/>
      <c r="GER67" s="65"/>
      <c r="GES67" s="65"/>
      <c r="GET67" s="65"/>
      <c r="GEU67" s="65"/>
      <c r="GEV67" s="65"/>
      <c r="GEW67" s="65"/>
      <c r="GEX67" s="65"/>
      <c r="GEY67" s="65"/>
      <c r="GEZ67" s="65"/>
      <c r="GFA67" s="65"/>
      <c r="GFB67" s="65"/>
      <c r="GFC67" s="65"/>
      <c r="GFD67" s="65"/>
      <c r="GFE67" s="65"/>
      <c r="GFF67" s="65"/>
      <c r="GFG67" s="65"/>
      <c r="GFH67" s="65"/>
      <c r="GFI67" s="65"/>
      <c r="GFJ67" s="65"/>
      <c r="GFK67" s="65"/>
      <c r="GFL67" s="65"/>
      <c r="GFM67" s="65"/>
      <c r="GFN67" s="65"/>
      <c r="GFO67" s="65"/>
      <c r="GFP67" s="65"/>
      <c r="GFQ67" s="65"/>
      <c r="GFR67" s="65"/>
      <c r="GFS67" s="65"/>
      <c r="GFT67" s="65"/>
      <c r="GFU67" s="65"/>
      <c r="GFV67" s="65"/>
      <c r="GFW67" s="65"/>
      <c r="GFX67" s="65"/>
      <c r="GFY67" s="65"/>
      <c r="GFZ67" s="65"/>
      <c r="GGA67" s="65"/>
      <c r="GGB67" s="65"/>
      <c r="GGC67" s="65"/>
      <c r="GGD67" s="65"/>
      <c r="GGE67" s="65"/>
      <c r="GGF67" s="65"/>
      <c r="GGG67" s="65"/>
      <c r="GGH67" s="65"/>
      <c r="GGI67" s="65"/>
      <c r="GGJ67" s="65"/>
      <c r="GGK67" s="65"/>
      <c r="GGL67" s="65"/>
      <c r="GGM67" s="65"/>
      <c r="GGN67" s="65"/>
      <c r="GGO67" s="65"/>
      <c r="GGP67" s="65"/>
      <c r="GGQ67" s="65"/>
      <c r="GGR67" s="65"/>
      <c r="GGS67" s="65"/>
      <c r="GGT67" s="65"/>
      <c r="GGU67" s="65"/>
      <c r="GGV67" s="65"/>
      <c r="GGW67" s="65"/>
      <c r="GGX67" s="65"/>
      <c r="GGY67" s="65"/>
      <c r="GGZ67" s="65"/>
      <c r="GHA67" s="65"/>
      <c r="GHB67" s="65"/>
      <c r="GHC67" s="65"/>
      <c r="GHD67" s="65"/>
      <c r="GHE67" s="65"/>
      <c r="GHF67" s="65"/>
      <c r="GHG67" s="65"/>
      <c r="GHH67" s="65"/>
      <c r="GHI67" s="65"/>
      <c r="GHJ67" s="65"/>
      <c r="GHK67" s="65"/>
      <c r="GHL67" s="65"/>
      <c r="GHM67" s="65"/>
      <c r="GHN67" s="65"/>
      <c r="GHO67" s="65"/>
      <c r="GHP67" s="65"/>
      <c r="GHQ67" s="65"/>
      <c r="GHR67" s="65"/>
      <c r="GHS67" s="65"/>
      <c r="GHT67" s="65"/>
      <c r="GHU67" s="65"/>
      <c r="GHV67" s="65"/>
      <c r="GHW67" s="65"/>
      <c r="GHX67" s="65"/>
      <c r="GHY67" s="65"/>
      <c r="GHZ67" s="65"/>
      <c r="GIA67" s="65"/>
      <c r="GIB67" s="65"/>
      <c r="GIC67" s="65"/>
      <c r="GID67" s="65"/>
      <c r="GIE67" s="65"/>
      <c r="GIF67" s="65"/>
      <c r="GIG67" s="65"/>
      <c r="GIH67" s="65"/>
      <c r="GII67" s="65"/>
      <c r="GIJ67" s="65"/>
      <c r="GIK67" s="65"/>
      <c r="GIL67" s="65"/>
      <c r="GIM67" s="65"/>
      <c r="GIN67" s="65"/>
      <c r="GIO67" s="65"/>
      <c r="GIP67" s="65"/>
      <c r="GIQ67" s="65"/>
      <c r="GIR67" s="65"/>
      <c r="GIS67" s="65"/>
      <c r="GIT67" s="65"/>
      <c r="GIU67" s="65"/>
      <c r="GIV67" s="65"/>
      <c r="GIW67" s="65"/>
      <c r="GIX67" s="65"/>
      <c r="GIY67" s="65"/>
      <c r="GIZ67" s="65"/>
      <c r="GJA67" s="65"/>
      <c r="GJB67" s="65"/>
      <c r="GJC67" s="65"/>
      <c r="GJD67" s="65"/>
      <c r="GJE67" s="65"/>
      <c r="GJF67" s="65"/>
      <c r="GJG67" s="65"/>
      <c r="GJH67" s="65"/>
      <c r="GJI67" s="65"/>
      <c r="GJJ67" s="65"/>
      <c r="GJK67" s="65"/>
      <c r="GJL67" s="65"/>
      <c r="GJM67" s="65"/>
      <c r="GJN67" s="65"/>
      <c r="GJO67" s="65"/>
      <c r="GJP67" s="65"/>
      <c r="GJQ67" s="65"/>
      <c r="GJR67" s="65"/>
      <c r="GJS67" s="65"/>
      <c r="GJT67" s="65"/>
      <c r="GJU67" s="65"/>
      <c r="GJV67" s="65"/>
      <c r="GJW67" s="65"/>
      <c r="GJX67" s="65"/>
      <c r="GJY67" s="65"/>
      <c r="GJZ67" s="65"/>
      <c r="GKA67" s="65"/>
      <c r="GKB67" s="65"/>
      <c r="GKC67" s="65"/>
      <c r="GKD67" s="65"/>
      <c r="GKE67" s="65"/>
      <c r="GKF67" s="65"/>
      <c r="GKG67" s="65"/>
      <c r="GKH67" s="65"/>
      <c r="GKI67" s="65"/>
      <c r="GKJ67" s="65"/>
      <c r="GKK67" s="65"/>
      <c r="GKL67" s="65"/>
      <c r="GKM67" s="65"/>
      <c r="GKN67" s="65"/>
      <c r="GKO67" s="65"/>
      <c r="GKP67" s="65"/>
      <c r="GKQ67" s="65"/>
      <c r="GKR67" s="65"/>
      <c r="GKS67" s="65"/>
      <c r="GKT67" s="65"/>
      <c r="GKU67" s="65"/>
      <c r="GKV67" s="65"/>
      <c r="GKW67" s="65"/>
      <c r="GKX67" s="65"/>
      <c r="GKY67" s="65"/>
      <c r="GKZ67" s="65"/>
      <c r="GLA67" s="65"/>
      <c r="GLB67" s="65"/>
      <c r="GLC67" s="65"/>
      <c r="GLD67" s="65"/>
      <c r="GLE67" s="65"/>
      <c r="GLF67" s="65"/>
      <c r="GLG67" s="65"/>
      <c r="GLH67" s="65"/>
      <c r="GLI67" s="65"/>
      <c r="GLJ67" s="65"/>
      <c r="GLK67" s="65"/>
      <c r="GLL67" s="65"/>
      <c r="GLM67" s="65"/>
      <c r="GLN67" s="65"/>
      <c r="GLO67" s="65"/>
      <c r="GLP67" s="65"/>
      <c r="GLQ67" s="65"/>
      <c r="GLR67" s="65"/>
      <c r="GLS67" s="65"/>
      <c r="GLT67" s="65"/>
      <c r="GLU67" s="65"/>
      <c r="GLV67" s="65"/>
      <c r="GLW67" s="65"/>
      <c r="GLX67" s="65"/>
      <c r="GLY67" s="65"/>
      <c r="GLZ67" s="65"/>
      <c r="GMA67" s="65"/>
      <c r="GMB67" s="65"/>
      <c r="GMC67" s="65"/>
      <c r="GMD67" s="65"/>
      <c r="GME67" s="65"/>
      <c r="GMF67" s="65"/>
      <c r="GMG67" s="65"/>
      <c r="GMH67" s="65"/>
      <c r="GMI67" s="65"/>
      <c r="GMJ67" s="65"/>
      <c r="GMK67" s="65"/>
      <c r="GML67" s="65"/>
      <c r="GMM67" s="65"/>
      <c r="GMN67" s="65"/>
      <c r="GMO67" s="65"/>
      <c r="GMP67" s="65"/>
      <c r="GMQ67" s="65"/>
      <c r="GMR67" s="65"/>
      <c r="GMS67" s="65"/>
      <c r="GMT67" s="65"/>
      <c r="GMU67" s="65"/>
      <c r="GMV67" s="65"/>
      <c r="GMW67" s="65"/>
      <c r="GMX67" s="65"/>
      <c r="GMY67" s="65"/>
      <c r="GMZ67" s="65"/>
      <c r="GNA67" s="65"/>
      <c r="GNB67" s="65"/>
      <c r="GNC67" s="65"/>
      <c r="GND67" s="65"/>
      <c r="GNE67" s="65"/>
      <c r="GNF67" s="65"/>
      <c r="GNG67" s="65"/>
      <c r="GNH67" s="65"/>
      <c r="GNI67" s="65"/>
      <c r="GNJ67" s="65"/>
      <c r="GNK67" s="65"/>
      <c r="GNL67" s="65"/>
      <c r="GNM67" s="65"/>
      <c r="GNN67" s="65"/>
      <c r="GNO67" s="65"/>
      <c r="GNP67" s="65"/>
      <c r="GNQ67" s="65"/>
      <c r="GNR67" s="65"/>
      <c r="GNS67" s="65"/>
      <c r="GNT67" s="65"/>
      <c r="GNU67" s="65"/>
      <c r="GNV67" s="65"/>
      <c r="GNW67" s="65"/>
      <c r="GNX67" s="65"/>
      <c r="GNY67" s="65"/>
      <c r="GNZ67" s="65"/>
      <c r="GOA67" s="65"/>
      <c r="GOB67" s="65"/>
      <c r="GOC67" s="65"/>
      <c r="GOD67" s="65"/>
      <c r="GOE67" s="65"/>
      <c r="GOF67" s="65"/>
      <c r="GOG67" s="65"/>
      <c r="GOH67" s="65"/>
      <c r="GOI67" s="65"/>
      <c r="GOJ67" s="65"/>
      <c r="GOK67" s="65"/>
      <c r="GOL67" s="65"/>
      <c r="GOM67" s="65"/>
      <c r="GON67" s="65"/>
      <c r="GOO67" s="65"/>
      <c r="GOP67" s="65"/>
      <c r="GOQ67" s="65"/>
      <c r="GOR67" s="65"/>
      <c r="GOS67" s="65"/>
      <c r="GOT67" s="65"/>
      <c r="GOU67" s="65"/>
      <c r="GOV67" s="65"/>
      <c r="GOW67" s="65"/>
      <c r="GOX67" s="65"/>
      <c r="GOY67" s="65"/>
      <c r="GOZ67" s="65"/>
      <c r="GPA67" s="65"/>
      <c r="GPB67" s="65"/>
      <c r="GPC67" s="65"/>
      <c r="GPD67" s="65"/>
      <c r="GPE67" s="65"/>
      <c r="GPF67" s="65"/>
      <c r="GPG67" s="65"/>
      <c r="GPH67" s="65"/>
      <c r="GPI67" s="65"/>
      <c r="GPJ67" s="65"/>
      <c r="GPK67" s="65"/>
      <c r="GPL67" s="65"/>
      <c r="GPM67" s="65"/>
      <c r="GPN67" s="65"/>
      <c r="GPO67" s="65"/>
      <c r="GPP67" s="65"/>
      <c r="GPQ67" s="65"/>
      <c r="GPR67" s="65"/>
      <c r="GPS67" s="65"/>
      <c r="GPT67" s="65"/>
      <c r="GPU67" s="65"/>
      <c r="GPV67" s="65"/>
      <c r="GPW67" s="65"/>
      <c r="GPX67" s="65"/>
      <c r="GPY67" s="65"/>
      <c r="GPZ67" s="65"/>
      <c r="GQA67" s="65"/>
      <c r="GQB67" s="65"/>
      <c r="GQC67" s="65"/>
      <c r="GQD67" s="65"/>
      <c r="GQE67" s="65"/>
      <c r="GQF67" s="65"/>
      <c r="GQG67" s="65"/>
      <c r="GQH67" s="65"/>
      <c r="GQI67" s="65"/>
      <c r="GQJ67" s="65"/>
      <c r="GQK67" s="65"/>
      <c r="GQL67" s="65"/>
      <c r="GQM67" s="65"/>
      <c r="GQN67" s="65"/>
      <c r="GQO67" s="65"/>
      <c r="GQP67" s="65"/>
      <c r="GQQ67" s="65"/>
      <c r="GQR67" s="65"/>
      <c r="GQS67" s="65"/>
      <c r="GQT67" s="65"/>
      <c r="GQU67" s="65"/>
      <c r="GQV67" s="65"/>
      <c r="GQW67" s="65"/>
      <c r="GQX67" s="65"/>
      <c r="GQY67" s="65"/>
      <c r="GQZ67" s="65"/>
      <c r="GRA67" s="65"/>
      <c r="GRB67" s="65"/>
      <c r="GRC67" s="65"/>
      <c r="GRD67" s="65"/>
      <c r="GRE67" s="65"/>
      <c r="GRF67" s="65"/>
      <c r="GRG67" s="65"/>
      <c r="GRH67" s="65"/>
      <c r="GRI67" s="65"/>
      <c r="GRJ67" s="65"/>
      <c r="GRK67" s="65"/>
      <c r="GRL67" s="65"/>
      <c r="GRM67" s="65"/>
      <c r="GRN67" s="65"/>
      <c r="GRO67" s="65"/>
      <c r="GRP67" s="65"/>
      <c r="GRQ67" s="65"/>
      <c r="GRR67" s="65"/>
      <c r="GRS67" s="65"/>
      <c r="GRT67" s="65"/>
      <c r="GRU67" s="65"/>
      <c r="GRV67" s="65"/>
      <c r="GRW67" s="65"/>
      <c r="GRX67" s="65"/>
      <c r="GRY67" s="65"/>
      <c r="GRZ67" s="65"/>
      <c r="GSA67" s="65"/>
      <c r="GSB67" s="65"/>
      <c r="GSC67" s="65"/>
      <c r="GSD67" s="65"/>
      <c r="GSE67" s="65"/>
      <c r="GSF67" s="65"/>
      <c r="GSG67" s="65"/>
      <c r="GSH67" s="65"/>
      <c r="GSI67" s="65"/>
      <c r="GSJ67" s="65"/>
      <c r="GSK67" s="65"/>
      <c r="GSL67" s="65"/>
      <c r="GSM67" s="65"/>
      <c r="GSN67" s="65"/>
      <c r="GSO67" s="65"/>
      <c r="GSP67" s="65"/>
      <c r="GSQ67" s="65"/>
      <c r="GSR67" s="65"/>
      <c r="GSS67" s="65"/>
      <c r="GST67" s="65"/>
      <c r="GSU67" s="65"/>
      <c r="GSV67" s="65"/>
      <c r="GSW67" s="65"/>
      <c r="GSX67" s="65"/>
      <c r="GSY67" s="65"/>
      <c r="GSZ67" s="65"/>
      <c r="GTA67" s="65"/>
      <c r="GTB67" s="65"/>
      <c r="GTC67" s="65"/>
      <c r="GTD67" s="65"/>
      <c r="GTE67" s="65"/>
      <c r="GTF67" s="65"/>
      <c r="GTG67" s="65"/>
      <c r="GTH67" s="65"/>
      <c r="GTI67" s="65"/>
      <c r="GTJ67" s="65"/>
      <c r="GTK67" s="65"/>
      <c r="GTL67" s="65"/>
      <c r="GTM67" s="65"/>
      <c r="GTN67" s="65"/>
      <c r="GTO67" s="65"/>
      <c r="GTP67" s="65"/>
      <c r="GTQ67" s="65"/>
      <c r="GTR67" s="65"/>
      <c r="GTS67" s="65"/>
      <c r="GTT67" s="65"/>
      <c r="GTU67" s="65"/>
      <c r="GTV67" s="65"/>
      <c r="GTW67" s="65"/>
      <c r="GTX67" s="65"/>
      <c r="GTY67" s="65"/>
      <c r="GTZ67" s="65"/>
      <c r="GUA67" s="65"/>
      <c r="GUB67" s="65"/>
      <c r="GUC67" s="65"/>
      <c r="GUD67" s="65"/>
      <c r="GUE67" s="65"/>
      <c r="GUF67" s="65"/>
      <c r="GUG67" s="65"/>
      <c r="GUH67" s="65"/>
      <c r="GUI67" s="65"/>
      <c r="GUJ67" s="65"/>
      <c r="GUK67" s="65"/>
      <c r="GUL67" s="65"/>
      <c r="GUM67" s="65"/>
      <c r="GUN67" s="65"/>
      <c r="GUO67" s="65"/>
      <c r="GUP67" s="65"/>
      <c r="GUQ67" s="65"/>
      <c r="GUR67" s="65"/>
      <c r="GUS67" s="65"/>
      <c r="GUT67" s="65"/>
      <c r="GUU67" s="65"/>
      <c r="GUV67" s="65"/>
      <c r="GUW67" s="65"/>
      <c r="GUX67" s="65"/>
      <c r="GUY67" s="65"/>
      <c r="GUZ67" s="65"/>
      <c r="GVA67" s="65"/>
      <c r="GVB67" s="65"/>
      <c r="GVC67" s="65"/>
      <c r="GVD67" s="65"/>
      <c r="GVE67" s="65"/>
      <c r="GVF67" s="65"/>
      <c r="GVG67" s="65"/>
      <c r="GVH67" s="65"/>
      <c r="GVI67" s="65"/>
      <c r="GVJ67" s="65"/>
      <c r="GVK67" s="65"/>
      <c r="GVL67" s="65"/>
      <c r="GVM67" s="65"/>
      <c r="GVN67" s="65"/>
      <c r="GVO67" s="65"/>
      <c r="GVP67" s="65"/>
      <c r="GVQ67" s="65"/>
      <c r="GVR67" s="65"/>
      <c r="GVS67" s="65"/>
      <c r="GVT67" s="65"/>
      <c r="GVU67" s="65"/>
      <c r="GVV67" s="65"/>
      <c r="GVW67" s="65"/>
      <c r="GVX67" s="65"/>
      <c r="GVY67" s="65"/>
      <c r="GVZ67" s="65"/>
      <c r="GWA67" s="65"/>
      <c r="GWB67" s="65"/>
      <c r="GWC67" s="65"/>
      <c r="GWD67" s="65"/>
      <c r="GWE67" s="65"/>
      <c r="GWF67" s="65"/>
      <c r="GWG67" s="65"/>
      <c r="GWH67" s="65"/>
      <c r="GWI67" s="65"/>
      <c r="GWJ67" s="65"/>
      <c r="GWK67" s="65"/>
      <c r="GWL67" s="65"/>
      <c r="GWM67" s="65"/>
      <c r="GWN67" s="65"/>
      <c r="GWO67" s="65"/>
      <c r="GWP67" s="65"/>
      <c r="GWQ67" s="65"/>
      <c r="GWR67" s="65"/>
      <c r="GWS67" s="65"/>
      <c r="GWT67" s="65"/>
      <c r="GWU67" s="65"/>
      <c r="GWV67" s="65"/>
      <c r="GWW67" s="65"/>
      <c r="GWX67" s="65"/>
      <c r="GWY67" s="65"/>
      <c r="GWZ67" s="65"/>
      <c r="GXA67" s="65"/>
      <c r="GXB67" s="65"/>
      <c r="GXC67" s="65"/>
      <c r="GXD67" s="65"/>
      <c r="GXE67" s="65"/>
      <c r="GXF67" s="65"/>
      <c r="GXG67" s="65"/>
      <c r="GXH67" s="65"/>
      <c r="GXI67" s="65"/>
      <c r="GXJ67" s="65"/>
      <c r="GXK67" s="65"/>
      <c r="GXL67" s="65"/>
      <c r="GXM67" s="65"/>
      <c r="GXN67" s="65"/>
      <c r="GXO67" s="65"/>
      <c r="GXP67" s="65"/>
      <c r="GXQ67" s="65"/>
      <c r="GXR67" s="65"/>
      <c r="GXS67" s="65"/>
      <c r="GXT67" s="65"/>
      <c r="GXU67" s="65"/>
      <c r="GXV67" s="65"/>
      <c r="GXW67" s="65"/>
      <c r="GXX67" s="65"/>
      <c r="GXY67" s="65"/>
      <c r="GXZ67" s="65"/>
      <c r="GYA67" s="65"/>
      <c r="GYB67" s="65"/>
      <c r="GYC67" s="65"/>
      <c r="GYD67" s="65"/>
      <c r="GYE67" s="65"/>
      <c r="GYF67" s="65"/>
      <c r="GYG67" s="65"/>
      <c r="GYH67" s="65"/>
      <c r="GYI67" s="65"/>
      <c r="GYJ67" s="65"/>
      <c r="GYK67" s="65"/>
      <c r="GYL67" s="65"/>
      <c r="GYM67" s="65"/>
      <c r="GYN67" s="65"/>
      <c r="GYO67" s="65"/>
      <c r="GYP67" s="65"/>
      <c r="GYQ67" s="65"/>
      <c r="GYR67" s="65"/>
      <c r="GYS67" s="65"/>
      <c r="GYT67" s="65"/>
      <c r="GYU67" s="65"/>
      <c r="GYV67" s="65"/>
      <c r="GYW67" s="65"/>
      <c r="GYX67" s="65"/>
      <c r="GYY67" s="65"/>
      <c r="GYZ67" s="65"/>
      <c r="GZA67" s="65"/>
      <c r="GZB67" s="65"/>
      <c r="GZC67" s="65"/>
      <c r="GZD67" s="65"/>
      <c r="GZE67" s="65"/>
      <c r="GZF67" s="65"/>
      <c r="GZG67" s="65"/>
      <c r="GZH67" s="65"/>
      <c r="GZI67" s="65"/>
      <c r="GZJ67" s="65"/>
      <c r="GZK67" s="65"/>
      <c r="GZL67" s="65"/>
      <c r="GZM67" s="65"/>
      <c r="GZN67" s="65"/>
      <c r="GZO67" s="65"/>
      <c r="GZP67" s="65"/>
      <c r="GZQ67" s="65"/>
      <c r="GZR67" s="65"/>
      <c r="GZS67" s="65"/>
      <c r="GZT67" s="65"/>
      <c r="GZU67" s="65"/>
      <c r="GZV67" s="65"/>
      <c r="GZW67" s="65"/>
      <c r="GZX67" s="65"/>
      <c r="GZY67" s="65"/>
      <c r="GZZ67" s="65"/>
      <c r="HAA67" s="65"/>
      <c r="HAB67" s="65"/>
      <c r="HAC67" s="65"/>
      <c r="HAD67" s="65"/>
      <c r="HAE67" s="65"/>
      <c r="HAF67" s="65"/>
      <c r="HAG67" s="65"/>
      <c r="HAH67" s="65"/>
      <c r="HAI67" s="65"/>
      <c r="HAJ67" s="65"/>
      <c r="HAK67" s="65"/>
      <c r="HAL67" s="65"/>
      <c r="HAM67" s="65"/>
      <c r="HAN67" s="65"/>
      <c r="HAO67" s="65"/>
      <c r="HAP67" s="65"/>
      <c r="HAQ67" s="65"/>
      <c r="HAR67" s="65"/>
      <c r="HAS67" s="65"/>
      <c r="HAT67" s="65"/>
      <c r="HAU67" s="65"/>
      <c r="HAV67" s="65"/>
      <c r="HAW67" s="65"/>
      <c r="HAX67" s="65"/>
      <c r="HAY67" s="65"/>
      <c r="HAZ67" s="65"/>
      <c r="HBA67" s="65"/>
      <c r="HBB67" s="65"/>
      <c r="HBC67" s="65"/>
      <c r="HBD67" s="65"/>
      <c r="HBE67" s="65"/>
      <c r="HBF67" s="65"/>
      <c r="HBG67" s="65"/>
      <c r="HBH67" s="65"/>
      <c r="HBI67" s="65"/>
      <c r="HBJ67" s="65"/>
      <c r="HBK67" s="65"/>
      <c r="HBL67" s="65"/>
      <c r="HBM67" s="65"/>
      <c r="HBN67" s="65"/>
      <c r="HBO67" s="65"/>
      <c r="HBP67" s="65"/>
      <c r="HBQ67" s="65"/>
      <c r="HBR67" s="65"/>
      <c r="HBS67" s="65"/>
      <c r="HBT67" s="65"/>
      <c r="HBU67" s="65"/>
      <c r="HBV67" s="65"/>
      <c r="HBW67" s="65"/>
      <c r="HBX67" s="65"/>
      <c r="HBY67" s="65"/>
      <c r="HBZ67" s="65"/>
      <c r="HCA67" s="65"/>
      <c r="HCB67" s="65"/>
      <c r="HCC67" s="65"/>
      <c r="HCD67" s="65"/>
      <c r="HCE67" s="65"/>
      <c r="HCF67" s="65"/>
      <c r="HCG67" s="65"/>
      <c r="HCH67" s="65"/>
      <c r="HCI67" s="65"/>
      <c r="HCJ67" s="65"/>
      <c r="HCK67" s="65"/>
      <c r="HCL67" s="65"/>
      <c r="HCM67" s="65"/>
      <c r="HCN67" s="65"/>
      <c r="HCO67" s="65"/>
      <c r="HCP67" s="65"/>
      <c r="HCQ67" s="65"/>
      <c r="HCR67" s="65"/>
      <c r="HCS67" s="65"/>
      <c r="HCT67" s="65"/>
      <c r="HCU67" s="65"/>
      <c r="HCV67" s="65"/>
      <c r="HCW67" s="65"/>
      <c r="HCX67" s="65"/>
      <c r="HCY67" s="65"/>
      <c r="HCZ67" s="65"/>
      <c r="HDA67" s="65"/>
      <c r="HDB67" s="65"/>
      <c r="HDC67" s="65"/>
      <c r="HDD67" s="65"/>
      <c r="HDE67" s="65"/>
      <c r="HDF67" s="65"/>
      <c r="HDG67" s="65"/>
      <c r="HDH67" s="65"/>
      <c r="HDI67" s="65"/>
      <c r="HDJ67" s="65"/>
      <c r="HDK67" s="65"/>
      <c r="HDL67" s="65"/>
      <c r="HDM67" s="65"/>
      <c r="HDN67" s="65"/>
      <c r="HDO67" s="65"/>
      <c r="HDP67" s="65"/>
      <c r="HDQ67" s="65"/>
      <c r="HDR67" s="65"/>
      <c r="HDS67" s="65"/>
      <c r="HDT67" s="65"/>
      <c r="HDU67" s="65"/>
      <c r="HDV67" s="65"/>
      <c r="HDW67" s="65"/>
      <c r="HDX67" s="65"/>
      <c r="HDY67" s="65"/>
      <c r="HDZ67" s="65"/>
      <c r="HEA67" s="65"/>
      <c r="HEB67" s="65"/>
      <c r="HEC67" s="65"/>
      <c r="HED67" s="65"/>
      <c r="HEE67" s="65"/>
      <c r="HEF67" s="65"/>
      <c r="HEG67" s="65"/>
      <c r="HEH67" s="65"/>
      <c r="HEI67" s="65"/>
      <c r="HEJ67" s="65"/>
      <c r="HEK67" s="65"/>
      <c r="HEL67" s="65"/>
      <c r="HEM67" s="65"/>
      <c r="HEN67" s="65"/>
      <c r="HEO67" s="65"/>
      <c r="HEP67" s="65"/>
      <c r="HEQ67" s="65"/>
      <c r="HER67" s="65"/>
      <c r="HES67" s="65"/>
      <c r="HET67" s="65"/>
      <c r="HEU67" s="65"/>
      <c r="HEV67" s="65"/>
      <c r="HEW67" s="65"/>
      <c r="HEX67" s="65"/>
      <c r="HEY67" s="65"/>
      <c r="HEZ67" s="65"/>
      <c r="HFA67" s="65"/>
      <c r="HFB67" s="65"/>
      <c r="HFC67" s="65"/>
      <c r="HFD67" s="65"/>
      <c r="HFE67" s="65"/>
      <c r="HFF67" s="65"/>
      <c r="HFG67" s="65"/>
      <c r="HFH67" s="65"/>
      <c r="HFI67" s="65"/>
      <c r="HFJ67" s="65"/>
      <c r="HFK67" s="65"/>
      <c r="HFL67" s="65"/>
      <c r="HFM67" s="65"/>
      <c r="HFN67" s="65"/>
      <c r="HFO67" s="65"/>
      <c r="HFP67" s="65"/>
      <c r="HFQ67" s="65"/>
      <c r="HFR67" s="65"/>
      <c r="HFS67" s="65"/>
      <c r="HFT67" s="65"/>
      <c r="HFU67" s="65"/>
      <c r="HFV67" s="65"/>
      <c r="HFW67" s="65"/>
      <c r="HFX67" s="65"/>
      <c r="HFY67" s="65"/>
      <c r="HFZ67" s="65"/>
      <c r="HGA67" s="65"/>
      <c r="HGB67" s="65"/>
      <c r="HGC67" s="65"/>
      <c r="HGD67" s="65"/>
      <c r="HGE67" s="65"/>
      <c r="HGF67" s="65"/>
      <c r="HGG67" s="65"/>
      <c r="HGH67" s="65"/>
      <c r="HGI67" s="65"/>
      <c r="HGJ67" s="65"/>
      <c r="HGK67" s="65"/>
      <c r="HGL67" s="65"/>
      <c r="HGM67" s="65"/>
      <c r="HGN67" s="65"/>
      <c r="HGO67" s="65"/>
      <c r="HGP67" s="65"/>
      <c r="HGQ67" s="65"/>
      <c r="HGR67" s="65"/>
      <c r="HGS67" s="65"/>
      <c r="HGT67" s="65"/>
      <c r="HGU67" s="65"/>
      <c r="HGV67" s="65"/>
      <c r="HGW67" s="65"/>
      <c r="HGX67" s="65"/>
      <c r="HGY67" s="65"/>
      <c r="HGZ67" s="65"/>
      <c r="HHA67" s="65"/>
      <c r="HHB67" s="65"/>
      <c r="HHC67" s="65"/>
      <c r="HHD67" s="65"/>
      <c r="HHE67" s="65"/>
      <c r="HHF67" s="65"/>
      <c r="HHG67" s="65"/>
      <c r="HHH67" s="65"/>
      <c r="HHI67" s="65"/>
      <c r="HHJ67" s="65"/>
      <c r="HHK67" s="65"/>
      <c r="HHL67" s="65"/>
      <c r="HHM67" s="65"/>
      <c r="HHN67" s="65"/>
      <c r="HHO67" s="65"/>
      <c r="HHP67" s="65"/>
      <c r="HHQ67" s="65"/>
      <c r="HHR67" s="65"/>
      <c r="HHS67" s="65"/>
      <c r="HHT67" s="65"/>
      <c r="HHU67" s="65"/>
      <c r="HHV67" s="65"/>
      <c r="HHW67" s="65"/>
      <c r="HHX67" s="65"/>
      <c r="HHY67" s="65"/>
      <c r="HHZ67" s="65"/>
      <c r="HIA67" s="65"/>
      <c r="HIB67" s="65"/>
      <c r="HIC67" s="65"/>
      <c r="HID67" s="65"/>
      <c r="HIE67" s="65"/>
      <c r="HIF67" s="65"/>
      <c r="HIG67" s="65"/>
      <c r="HIH67" s="65"/>
      <c r="HII67" s="65"/>
      <c r="HIJ67" s="65"/>
      <c r="HIK67" s="65"/>
      <c r="HIL67" s="65"/>
      <c r="HIM67" s="65"/>
      <c r="HIN67" s="65"/>
      <c r="HIO67" s="65"/>
      <c r="HIP67" s="65"/>
      <c r="HIQ67" s="65"/>
      <c r="HIR67" s="65"/>
      <c r="HIS67" s="65"/>
      <c r="HIT67" s="65"/>
      <c r="HIU67" s="65"/>
      <c r="HIV67" s="65"/>
      <c r="HIW67" s="65"/>
      <c r="HIX67" s="65"/>
      <c r="HIY67" s="65"/>
      <c r="HIZ67" s="65"/>
      <c r="HJA67" s="65"/>
      <c r="HJB67" s="65"/>
      <c r="HJC67" s="65"/>
      <c r="HJD67" s="65"/>
      <c r="HJE67" s="65"/>
      <c r="HJF67" s="65"/>
      <c r="HJG67" s="65"/>
      <c r="HJH67" s="65"/>
      <c r="HJI67" s="65"/>
      <c r="HJJ67" s="65"/>
      <c r="HJK67" s="65"/>
      <c r="HJL67" s="65"/>
      <c r="HJM67" s="65"/>
      <c r="HJN67" s="65"/>
      <c r="HJO67" s="65"/>
      <c r="HJP67" s="65"/>
      <c r="HJQ67" s="65"/>
      <c r="HJR67" s="65"/>
      <c r="HJS67" s="65"/>
      <c r="HJT67" s="65"/>
      <c r="HJU67" s="65"/>
      <c r="HJV67" s="65"/>
      <c r="HJW67" s="65"/>
      <c r="HJX67" s="65"/>
      <c r="HJY67" s="65"/>
      <c r="HJZ67" s="65"/>
      <c r="HKA67" s="65"/>
      <c r="HKB67" s="65"/>
      <c r="HKC67" s="65"/>
      <c r="HKD67" s="65"/>
      <c r="HKE67" s="65"/>
      <c r="HKF67" s="65"/>
      <c r="HKG67" s="65"/>
      <c r="HKH67" s="65"/>
      <c r="HKI67" s="65"/>
      <c r="HKJ67" s="65"/>
      <c r="HKK67" s="65"/>
      <c r="HKL67" s="65"/>
      <c r="HKM67" s="65"/>
      <c r="HKN67" s="65"/>
      <c r="HKO67" s="65"/>
      <c r="HKP67" s="65"/>
      <c r="HKQ67" s="65"/>
      <c r="HKR67" s="65"/>
      <c r="HKS67" s="65"/>
      <c r="HKT67" s="65"/>
      <c r="HKU67" s="65"/>
      <c r="HKV67" s="65"/>
      <c r="HKW67" s="65"/>
      <c r="HKX67" s="65"/>
      <c r="HKY67" s="65"/>
      <c r="HKZ67" s="65"/>
      <c r="HLA67" s="65"/>
      <c r="HLB67" s="65"/>
      <c r="HLC67" s="65"/>
      <c r="HLD67" s="65"/>
      <c r="HLE67" s="65"/>
      <c r="HLF67" s="65"/>
      <c r="HLG67" s="65"/>
      <c r="HLH67" s="65"/>
      <c r="HLI67" s="65"/>
      <c r="HLJ67" s="65"/>
      <c r="HLK67" s="65"/>
      <c r="HLL67" s="65"/>
      <c r="HLM67" s="65"/>
      <c r="HLN67" s="65"/>
      <c r="HLO67" s="65"/>
      <c r="HLP67" s="65"/>
      <c r="HLQ67" s="65"/>
      <c r="HLR67" s="65"/>
      <c r="HLS67" s="65"/>
      <c r="HLT67" s="65"/>
      <c r="HLU67" s="65"/>
      <c r="HLV67" s="65"/>
      <c r="HLW67" s="65"/>
      <c r="HLX67" s="65"/>
      <c r="HLY67" s="65"/>
      <c r="HLZ67" s="65"/>
      <c r="HMA67" s="65"/>
      <c r="HMB67" s="65"/>
      <c r="HMC67" s="65"/>
      <c r="HMD67" s="65"/>
      <c r="HME67" s="65"/>
      <c r="HMF67" s="65"/>
      <c r="HMG67" s="65"/>
      <c r="HMH67" s="65"/>
      <c r="HMI67" s="65"/>
      <c r="HMJ67" s="65"/>
      <c r="HMK67" s="65"/>
      <c r="HML67" s="65"/>
      <c r="HMM67" s="65"/>
      <c r="HMN67" s="65"/>
      <c r="HMO67" s="65"/>
      <c r="HMP67" s="65"/>
      <c r="HMQ67" s="65"/>
      <c r="HMR67" s="65"/>
      <c r="HMS67" s="65"/>
      <c r="HMT67" s="65"/>
      <c r="HMU67" s="65"/>
      <c r="HMV67" s="65"/>
      <c r="HMW67" s="65"/>
      <c r="HMX67" s="65"/>
      <c r="HMY67" s="65"/>
      <c r="HMZ67" s="65"/>
      <c r="HNA67" s="65"/>
      <c r="HNB67" s="65"/>
      <c r="HNC67" s="65"/>
      <c r="HND67" s="65"/>
      <c r="HNE67" s="65"/>
      <c r="HNF67" s="65"/>
      <c r="HNG67" s="65"/>
      <c r="HNH67" s="65"/>
      <c r="HNI67" s="65"/>
      <c r="HNJ67" s="65"/>
      <c r="HNK67" s="65"/>
      <c r="HNL67" s="65"/>
      <c r="HNM67" s="65"/>
      <c r="HNN67" s="65"/>
      <c r="HNO67" s="65"/>
      <c r="HNP67" s="65"/>
      <c r="HNQ67" s="65"/>
      <c r="HNR67" s="65"/>
      <c r="HNS67" s="65"/>
      <c r="HNT67" s="65"/>
      <c r="HNU67" s="65"/>
      <c r="HNV67" s="65"/>
      <c r="HNW67" s="65"/>
      <c r="HNX67" s="65"/>
      <c r="HNY67" s="65"/>
      <c r="HNZ67" s="65"/>
      <c r="HOA67" s="65"/>
      <c r="HOB67" s="65"/>
      <c r="HOC67" s="65"/>
      <c r="HOD67" s="65"/>
      <c r="HOE67" s="65"/>
      <c r="HOF67" s="65"/>
      <c r="HOG67" s="65"/>
      <c r="HOH67" s="65"/>
      <c r="HOI67" s="65"/>
      <c r="HOJ67" s="65"/>
      <c r="HOK67" s="65"/>
      <c r="HOL67" s="65"/>
      <c r="HOM67" s="65"/>
      <c r="HON67" s="65"/>
      <c r="HOO67" s="65"/>
      <c r="HOP67" s="65"/>
      <c r="HOQ67" s="65"/>
      <c r="HOR67" s="65"/>
      <c r="HOS67" s="65"/>
      <c r="HOT67" s="65"/>
      <c r="HOU67" s="65"/>
      <c r="HOV67" s="65"/>
      <c r="HOW67" s="65"/>
      <c r="HOX67" s="65"/>
      <c r="HOY67" s="65"/>
      <c r="HOZ67" s="65"/>
      <c r="HPA67" s="65"/>
      <c r="HPB67" s="65"/>
      <c r="HPC67" s="65"/>
      <c r="HPD67" s="65"/>
      <c r="HPE67" s="65"/>
      <c r="HPF67" s="65"/>
      <c r="HPG67" s="65"/>
      <c r="HPH67" s="65"/>
      <c r="HPI67" s="65"/>
      <c r="HPJ67" s="65"/>
      <c r="HPK67" s="65"/>
      <c r="HPL67" s="65"/>
      <c r="HPM67" s="65"/>
      <c r="HPN67" s="65"/>
      <c r="HPO67" s="65"/>
      <c r="HPP67" s="65"/>
      <c r="HPQ67" s="65"/>
      <c r="HPR67" s="65"/>
      <c r="HPS67" s="65"/>
      <c r="HPT67" s="65"/>
      <c r="HPU67" s="65"/>
      <c r="HPV67" s="65"/>
      <c r="HPW67" s="65"/>
      <c r="HPX67" s="65"/>
      <c r="HPY67" s="65"/>
      <c r="HPZ67" s="65"/>
      <c r="HQA67" s="65"/>
      <c r="HQB67" s="65"/>
      <c r="HQC67" s="65"/>
      <c r="HQD67" s="65"/>
      <c r="HQE67" s="65"/>
      <c r="HQF67" s="65"/>
      <c r="HQG67" s="65"/>
      <c r="HQH67" s="65"/>
      <c r="HQI67" s="65"/>
      <c r="HQJ67" s="65"/>
      <c r="HQK67" s="65"/>
      <c r="HQL67" s="65"/>
      <c r="HQM67" s="65"/>
      <c r="HQN67" s="65"/>
      <c r="HQO67" s="65"/>
      <c r="HQP67" s="65"/>
      <c r="HQQ67" s="65"/>
      <c r="HQR67" s="65"/>
      <c r="HQS67" s="65"/>
      <c r="HQT67" s="65"/>
      <c r="HQU67" s="65"/>
      <c r="HQV67" s="65"/>
      <c r="HQW67" s="65"/>
      <c r="HQX67" s="65"/>
      <c r="HQY67" s="65"/>
      <c r="HQZ67" s="65"/>
      <c r="HRA67" s="65"/>
      <c r="HRB67" s="65"/>
      <c r="HRC67" s="65"/>
      <c r="HRD67" s="65"/>
      <c r="HRE67" s="65"/>
      <c r="HRF67" s="65"/>
      <c r="HRG67" s="65"/>
      <c r="HRH67" s="65"/>
      <c r="HRI67" s="65"/>
      <c r="HRJ67" s="65"/>
      <c r="HRK67" s="65"/>
      <c r="HRL67" s="65"/>
      <c r="HRM67" s="65"/>
      <c r="HRN67" s="65"/>
      <c r="HRO67" s="65"/>
      <c r="HRP67" s="65"/>
      <c r="HRQ67" s="65"/>
      <c r="HRR67" s="65"/>
      <c r="HRS67" s="65"/>
      <c r="HRT67" s="65"/>
      <c r="HRU67" s="65"/>
      <c r="HRV67" s="65"/>
      <c r="HRW67" s="65"/>
      <c r="HRX67" s="65"/>
      <c r="HRY67" s="65"/>
      <c r="HRZ67" s="65"/>
      <c r="HSA67" s="65"/>
      <c r="HSB67" s="65"/>
      <c r="HSC67" s="65"/>
      <c r="HSD67" s="65"/>
      <c r="HSE67" s="65"/>
      <c r="HSF67" s="65"/>
      <c r="HSG67" s="65"/>
      <c r="HSH67" s="65"/>
      <c r="HSI67" s="65"/>
      <c r="HSJ67" s="65"/>
      <c r="HSK67" s="65"/>
      <c r="HSL67" s="65"/>
      <c r="HSM67" s="65"/>
      <c r="HSN67" s="65"/>
      <c r="HSO67" s="65"/>
      <c r="HSP67" s="65"/>
      <c r="HSQ67" s="65"/>
      <c r="HSR67" s="65"/>
      <c r="HSS67" s="65"/>
      <c r="HST67" s="65"/>
      <c r="HSU67" s="65"/>
      <c r="HSV67" s="65"/>
      <c r="HSW67" s="65"/>
      <c r="HSX67" s="65"/>
      <c r="HSY67" s="65"/>
      <c r="HSZ67" s="65"/>
      <c r="HTA67" s="65"/>
      <c r="HTB67" s="65"/>
      <c r="HTC67" s="65"/>
      <c r="HTD67" s="65"/>
      <c r="HTE67" s="65"/>
      <c r="HTF67" s="65"/>
      <c r="HTG67" s="65"/>
      <c r="HTH67" s="65"/>
      <c r="HTI67" s="65"/>
      <c r="HTJ67" s="65"/>
      <c r="HTK67" s="65"/>
      <c r="HTL67" s="65"/>
      <c r="HTM67" s="65"/>
      <c r="HTN67" s="65"/>
      <c r="HTO67" s="65"/>
      <c r="HTP67" s="65"/>
      <c r="HTQ67" s="65"/>
      <c r="HTR67" s="65"/>
      <c r="HTS67" s="65"/>
      <c r="HTT67" s="65"/>
      <c r="HTU67" s="65"/>
      <c r="HTV67" s="65"/>
      <c r="HTW67" s="65"/>
      <c r="HTX67" s="65"/>
      <c r="HTY67" s="65"/>
      <c r="HTZ67" s="65"/>
      <c r="HUA67" s="65"/>
      <c r="HUB67" s="65"/>
      <c r="HUC67" s="65"/>
      <c r="HUD67" s="65"/>
      <c r="HUE67" s="65"/>
      <c r="HUF67" s="65"/>
      <c r="HUG67" s="65"/>
      <c r="HUH67" s="65"/>
      <c r="HUI67" s="65"/>
      <c r="HUJ67" s="65"/>
      <c r="HUK67" s="65"/>
      <c r="HUL67" s="65"/>
      <c r="HUM67" s="65"/>
      <c r="HUN67" s="65"/>
      <c r="HUO67" s="65"/>
      <c r="HUP67" s="65"/>
      <c r="HUQ67" s="65"/>
      <c r="HUR67" s="65"/>
      <c r="HUS67" s="65"/>
      <c r="HUT67" s="65"/>
      <c r="HUU67" s="65"/>
      <c r="HUV67" s="65"/>
      <c r="HUW67" s="65"/>
      <c r="HUX67" s="65"/>
      <c r="HUY67" s="65"/>
      <c r="HUZ67" s="65"/>
      <c r="HVA67" s="65"/>
      <c r="HVB67" s="65"/>
      <c r="HVC67" s="65"/>
      <c r="HVD67" s="65"/>
      <c r="HVE67" s="65"/>
      <c r="HVF67" s="65"/>
      <c r="HVG67" s="65"/>
      <c r="HVH67" s="65"/>
      <c r="HVI67" s="65"/>
      <c r="HVJ67" s="65"/>
      <c r="HVK67" s="65"/>
      <c r="HVL67" s="65"/>
      <c r="HVM67" s="65"/>
      <c r="HVN67" s="65"/>
      <c r="HVO67" s="65"/>
      <c r="HVP67" s="65"/>
      <c r="HVQ67" s="65"/>
      <c r="HVR67" s="65"/>
      <c r="HVS67" s="65"/>
      <c r="HVT67" s="65"/>
      <c r="HVU67" s="65"/>
      <c r="HVV67" s="65"/>
      <c r="HVW67" s="65"/>
      <c r="HVX67" s="65"/>
      <c r="HVY67" s="65"/>
      <c r="HVZ67" s="65"/>
      <c r="HWA67" s="65"/>
      <c r="HWB67" s="65"/>
      <c r="HWC67" s="65"/>
      <c r="HWD67" s="65"/>
      <c r="HWE67" s="65"/>
      <c r="HWF67" s="65"/>
      <c r="HWG67" s="65"/>
      <c r="HWH67" s="65"/>
      <c r="HWI67" s="65"/>
      <c r="HWJ67" s="65"/>
      <c r="HWK67" s="65"/>
      <c r="HWL67" s="65"/>
      <c r="HWM67" s="65"/>
      <c r="HWN67" s="65"/>
      <c r="HWO67" s="65"/>
      <c r="HWP67" s="65"/>
      <c r="HWQ67" s="65"/>
      <c r="HWR67" s="65"/>
      <c r="HWS67" s="65"/>
      <c r="HWT67" s="65"/>
      <c r="HWU67" s="65"/>
      <c r="HWV67" s="65"/>
      <c r="HWW67" s="65"/>
      <c r="HWX67" s="65"/>
      <c r="HWY67" s="65"/>
      <c r="HWZ67" s="65"/>
      <c r="HXA67" s="65"/>
      <c r="HXB67" s="65"/>
      <c r="HXC67" s="65"/>
      <c r="HXD67" s="65"/>
      <c r="HXE67" s="65"/>
      <c r="HXF67" s="65"/>
      <c r="HXG67" s="65"/>
      <c r="HXH67" s="65"/>
      <c r="HXI67" s="65"/>
      <c r="HXJ67" s="65"/>
      <c r="HXK67" s="65"/>
      <c r="HXL67" s="65"/>
      <c r="HXM67" s="65"/>
      <c r="HXN67" s="65"/>
      <c r="HXO67" s="65"/>
      <c r="HXP67" s="65"/>
      <c r="HXQ67" s="65"/>
      <c r="HXR67" s="65"/>
      <c r="HXS67" s="65"/>
      <c r="HXT67" s="65"/>
      <c r="HXU67" s="65"/>
      <c r="HXV67" s="65"/>
      <c r="HXW67" s="65"/>
      <c r="HXX67" s="65"/>
      <c r="HXY67" s="65"/>
      <c r="HXZ67" s="65"/>
      <c r="HYA67" s="65"/>
      <c r="HYB67" s="65"/>
      <c r="HYC67" s="65"/>
      <c r="HYD67" s="65"/>
      <c r="HYE67" s="65"/>
      <c r="HYF67" s="65"/>
      <c r="HYG67" s="65"/>
      <c r="HYH67" s="65"/>
      <c r="HYI67" s="65"/>
      <c r="HYJ67" s="65"/>
      <c r="HYK67" s="65"/>
      <c r="HYL67" s="65"/>
      <c r="HYM67" s="65"/>
      <c r="HYN67" s="65"/>
      <c r="HYO67" s="65"/>
      <c r="HYP67" s="65"/>
      <c r="HYQ67" s="65"/>
      <c r="HYR67" s="65"/>
      <c r="HYS67" s="65"/>
      <c r="HYT67" s="65"/>
      <c r="HYU67" s="65"/>
      <c r="HYV67" s="65"/>
      <c r="HYW67" s="65"/>
      <c r="HYX67" s="65"/>
      <c r="HYY67" s="65"/>
      <c r="HYZ67" s="65"/>
      <c r="HZA67" s="65"/>
      <c r="HZB67" s="65"/>
      <c r="HZC67" s="65"/>
      <c r="HZD67" s="65"/>
      <c r="HZE67" s="65"/>
      <c r="HZF67" s="65"/>
      <c r="HZG67" s="65"/>
      <c r="HZH67" s="65"/>
      <c r="HZI67" s="65"/>
      <c r="HZJ67" s="65"/>
      <c r="HZK67" s="65"/>
      <c r="HZL67" s="65"/>
      <c r="HZM67" s="65"/>
      <c r="HZN67" s="65"/>
      <c r="HZO67" s="65"/>
      <c r="HZP67" s="65"/>
      <c r="HZQ67" s="65"/>
      <c r="HZR67" s="65"/>
      <c r="HZS67" s="65"/>
      <c r="HZT67" s="65"/>
      <c r="HZU67" s="65"/>
      <c r="HZV67" s="65"/>
      <c r="HZW67" s="65"/>
      <c r="HZX67" s="65"/>
      <c r="HZY67" s="65"/>
      <c r="HZZ67" s="65"/>
      <c r="IAA67" s="65"/>
      <c r="IAB67" s="65"/>
      <c r="IAC67" s="65"/>
      <c r="IAD67" s="65"/>
      <c r="IAE67" s="65"/>
      <c r="IAF67" s="65"/>
      <c r="IAG67" s="65"/>
      <c r="IAH67" s="65"/>
      <c r="IAI67" s="65"/>
      <c r="IAJ67" s="65"/>
      <c r="IAK67" s="65"/>
      <c r="IAL67" s="65"/>
      <c r="IAM67" s="65"/>
      <c r="IAN67" s="65"/>
      <c r="IAO67" s="65"/>
      <c r="IAP67" s="65"/>
      <c r="IAQ67" s="65"/>
      <c r="IAR67" s="65"/>
      <c r="IAS67" s="65"/>
      <c r="IAT67" s="65"/>
      <c r="IAU67" s="65"/>
      <c r="IAV67" s="65"/>
      <c r="IAW67" s="65"/>
      <c r="IAX67" s="65"/>
      <c r="IAY67" s="65"/>
      <c r="IAZ67" s="65"/>
      <c r="IBA67" s="65"/>
      <c r="IBB67" s="65"/>
      <c r="IBC67" s="65"/>
      <c r="IBD67" s="65"/>
      <c r="IBE67" s="65"/>
      <c r="IBF67" s="65"/>
      <c r="IBG67" s="65"/>
      <c r="IBH67" s="65"/>
      <c r="IBI67" s="65"/>
      <c r="IBJ67" s="65"/>
      <c r="IBK67" s="65"/>
      <c r="IBL67" s="65"/>
      <c r="IBM67" s="65"/>
      <c r="IBN67" s="65"/>
      <c r="IBO67" s="65"/>
      <c r="IBP67" s="65"/>
      <c r="IBQ67" s="65"/>
      <c r="IBR67" s="65"/>
      <c r="IBS67" s="65"/>
      <c r="IBT67" s="65"/>
      <c r="IBU67" s="65"/>
      <c r="IBV67" s="65"/>
      <c r="IBW67" s="65"/>
      <c r="IBX67" s="65"/>
      <c r="IBY67" s="65"/>
      <c r="IBZ67" s="65"/>
      <c r="ICA67" s="65"/>
      <c r="ICB67" s="65"/>
      <c r="ICC67" s="65"/>
      <c r="ICD67" s="65"/>
      <c r="ICE67" s="65"/>
      <c r="ICF67" s="65"/>
      <c r="ICG67" s="65"/>
      <c r="ICH67" s="65"/>
      <c r="ICI67" s="65"/>
      <c r="ICJ67" s="65"/>
      <c r="ICK67" s="65"/>
      <c r="ICL67" s="65"/>
      <c r="ICM67" s="65"/>
      <c r="ICN67" s="65"/>
      <c r="ICO67" s="65"/>
      <c r="ICP67" s="65"/>
      <c r="ICQ67" s="65"/>
      <c r="ICR67" s="65"/>
      <c r="ICS67" s="65"/>
      <c r="ICT67" s="65"/>
      <c r="ICU67" s="65"/>
      <c r="ICV67" s="65"/>
      <c r="ICW67" s="65"/>
      <c r="ICX67" s="65"/>
      <c r="ICY67" s="65"/>
      <c r="ICZ67" s="65"/>
      <c r="IDA67" s="65"/>
      <c r="IDB67" s="65"/>
      <c r="IDC67" s="65"/>
      <c r="IDD67" s="65"/>
      <c r="IDE67" s="65"/>
      <c r="IDF67" s="65"/>
      <c r="IDG67" s="65"/>
      <c r="IDH67" s="65"/>
      <c r="IDI67" s="65"/>
      <c r="IDJ67" s="65"/>
      <c r="IDK67" s="65"/>
      <c r="IDL67" s="65"/>
      <c r="IDM67" s="65"/>
      <c r="IDN67" s="65"/>
      <c r="IDO67" s="65"/>
      <c r="IDP67" s="65"/>
      <c r="IDQ67" s="65"/>
      <c r="IDR67" s="65"/>
      <c r="IDS67" s="65"/>
      <c r="IDT67" s="65"/>
      <c r="IDU67" s="65"/>
      <c r="IDV67" s="65"/>
      <c r="IDW67" s="65"/>
      <c r="IDX67" s="65"/>
      <c r="IDY67" s="65"/>
      <c r="IDZ67" s="65"/>
      <c r="IEA67" s="65"/>
      <c r="IEB67" s="65"/>
      <c r="IEC67" s="65"/>
      <c r="IED67" s="65"/>
      <c r="IEE67" s="65"/>
      <c r="IEF67" s="65"/>
      <c r="IEG67" s="65"/>
      <c r="IEH67" s="65"/>
      <c r="IEI67" s="65"/>
      <c r="IEJ67" s="65"/>
      <c r="IEK67" s="65"/>
      <c r="IEL67" s="65"/>
      <c r="IEM67" s="65"/>
      <c r="IEN67" s="65"/>
      <c r="IEO67" s="65"/>
      <c r="IEP67" s="65"/>
      <c r="IEQ67" s="65"/>
      <c r="IER67" s="65"/>
      <c r="IES67" s="65"/>
      <c r="IET67" s="65"/>
      <c r="IEU67" s="65"/>
      <c r="IEV67" s="65"/>
      <c r="IEW67" s="65"/>
      <c r="IEX67" s="65"/>
      <c r="IEY67" s="65"/>
      <c r="IEZ67" s="65"/>
      <c r="IFA67" s="65"/>
      <c r="IFB67" s="65"/>
      <c r="IFC67" s="65"/>
      <c r="IFD67" s="65"/>
      <c r="IFE67" s="65"/>
      <c r="IFF67" s="65"/>
      <c r="IFG67" s="65"/>
      <c r="IFH67" s="65"/>
      <c r="IFI67" s="65"/>
      <c r="IFJ67" s="65"/>
      <c r="IFK67" s="65"/>
      <c r="IFL67" s="65"/>
      <c r="IFM67" s="65"/>
      <c r="IFN67" s="65"/>
      <c r="IFO67" s="65"/>
      <c r="IFP67" s="65"/>
      <c r="IFQ67" s="65"/>
      <c r="IFR67" s="65"/>
      <c r="IFS67" s="65"/>
      <c r="IFT67" s="65"/>
      <c r="IFU67" s="65"/>
      <c r="IFV67" s="65"/>
      <c r="IFW67" s="65"/>
      <c r="IFX67" s="65"/>
      <c r="IFY67" s="65"/>
      <c r="IFZ67" s="65"/>
      <c r="IGA67" s="65"/>
      <c r="IGB67" s="65"/>
      <c r="IGC67" s="65"/>
      <c r="IGD67" s="65"/>
      <c r="IGE67" s="65"/>
      <c r="IGF67" s="65"/>
      <c r="IGG67" s="65"/>
      <c r="IGH67" s="65"/>
      <c r="IGI67" s="65"/>
      <c r="IGJ67" s="65"/>
      <c r="IGK67" s="65"/>
      <c r="IGL67" s="65"/>
      <c r="IGM67" s="65"/>
      <c r="IGN67" s="65"/>
      <c r="IGO67" s="65"/>
      <c r="IGP67" s="65"/>
      <c r="IGQ67" s="65"/>
      <c r="IGR67" s="65"/>
      <c r="IGS67" s="65"/>
      <c r="IGT67" s="65"/>
      <c r="IGU67" s="65"/>
      <c r="IGV67" s="65"/>
      <c r="IGW67" s="65"/>
      <c r="IGX67" s="65"/>
      <c r="IGY67" s="65"/>
      <c r="IGZ67" s="65"/>
      <c r="IHA67" s="65"/>
      <c r="IHB67" s="65"/>
      <c r="IHC67" s="65"/>
      <c r="IHD67" s="65"/>
      <c r="IHE67" s="65"/>
      <c r="IHF67" s="65"/>
      <c r="IHG67" s="65"/>
      <c r="IHH67" s="65"/>
      <c r="IHI67" s="65"/>
      <c r="IHJ67" s="65"/>
      <c r="IHK67" s="65"/>
      <c r="IHL67" s="65"/>
      <c r="IHM67" s="65"/>
      <c r="IHN67" s="65"/>
      <c r="IHO67" s="65"/>
      <c r="IHP67" s="65"/>
      <c r="IHQ67" s="65"/>
      <c r="IHR67" s="65"/>
      <c r="IHS67" s="65"/>
      <c r="IHT67" s="65"/>
      <c r="IHU67" s="65"/>
      <c r="IHV67" s="65"/>
      <c r="IHW67" s="65"/>
      <c r="IHX67" s="65"/>
      <c r="IHY67" s="65"/>
      <c r="IHZ67" s="65"/>
      <c r="IIA67" s="65"/>
      <c r="IIB67" s="65"/>
      <c r="IIC67" s="65"/>
      <c r="IID67" s="65"/>
      <c r="IIE67" s="65"/>
      <c r="IIF67" s="65"/>
      <c r="IIG67" s="65"/>
      <c r="IIH67" s="65"/>
      <c r="III67" s="65"/>
      <c r="IIJ67" s="65"/>
      <c r="IIK67" s="65"/>
      <c r="IIL67" s="65"/>
      <c r="IIM67" s="65"/>
      <c r="IIN67" s="65"/>
      <c r="IIO67" s="65"/>
      <c r="IIP67" s="65"/>
      <c r="IIQ67" s="65"/>
      <c r="IIR67" s="65"/>
      <c r="IIS67" s="65"/>
      <c r="IIT67" s="65"/>
      <c r="IIU67" s="65"/>
      <c r="IIV67" s="65"/>
      <c r="IIW67" s="65"/>
      <c r="IIX67" s="65"/>
      <c r="IIY67" s="65"/>
      <c r="IIZ67" s="65"/>
      <c r="IJA67" s="65"/>
      <c r="IJB67" s="65"/>
      <c r="IJC67" s="65"/>
      <c r="IJD67" s="65"/>
      <c r="IJE67" s="65"/>
      <c r="IJF67" s="65"/>
      <c r="IJG67" s="65"/>
      <c r="IJH67" s="65"/>
      <c r="IJI67" s="65"/>
      <c r="IJJ67" s="65"/>
      <c r="IJK67" s="65"/>
      <c r="IJL67" s="65"/>
      <c r="IJM67" s="65"/>
      <c r="IJN67" s="65"/>
      <c r="IJO67" s="65"/>
      <c r="IJP67" s="65"/>
      <c r="IJQ67" s="65"/>
      <c r="IJR67" s="65"/>
      <c r="IJS67" s="65"/>
      <c r="IJT67" s="65"/>
      <c r="IJU67" s="65"/>
      <c r="IJV67" s="65"/>
      <c r="IJW67" s="65"/>
      <c r="IJX67" s="65"/>
      <c r="IJY67" s="65"/>
      <c r="IJZ67" s="65"/>
      <c r="IKA67" s="65"/>
      <c r="IKB67" s="65"/>
      <c r="IKC67" s="65"/>
      <c r="IKD67" s="65"/>
      <c r="IKE67" s="65"/>
      <c r="IKF67" s="65"/>
      <c r="IKG67" s="65"/>
      <c r="IKH67" s="65"/>
      <c r="IKI67" s="65"/>
      <c r="IKJ67" s="65"/>
      <c r="IKK67" s="65"/>
      <c r="IKL67" s="65"/>
      <c r="IKM67" s="65"/>
      <c r="IKN67" s="65"/>
      <c r="IKO67" s="65"/>
      <c r="IKP67" s="65"/>
      <c r="IKQ67" s="65"/>
      <c r="IKR67" s="65"/>
      <c r="IKS67" s="65"/>
      <c r="IKT67" s="65"/>
      <c r="IKU67" s="65"/>
      <c r="IKV67" s="65"/>
      <c r="IKW67" s="65"/>
      <c r="IKX67" s="65"/>
      <c r="IKY67" s="65"/>
      <c r="IKZ67" s="65"/>
      <c r="ILA67" s="65"/>
      <c r="ILB67" s="65"/>
      <c r="ILC67" s="65"/>
      <c r="ILD67" s="65"/>
      <c r="ILE67" s="65"/>
      <c r="ILF67" s="65"/>
      <c r="ILG67" s="65"/>
      <c r="ILH67" s="65"/>
      <c r="ILI67" s="65"/>
      <c r="ILJ67" s="65"/>
      <c r="ILK67" s="65"/>
      <c r="ILL67" s="65"/>
      <c r="ILM67" s="65"/>
      <c r="ILN67" s="65"/>
      <c r="ILO67" s="65"/>
      <c r="ILP67" s="65"/>
      <c r="ILQ67" s="65"/>
      <c r="ILR67" s="65"/>
      <c r="ILS67" s="65"/>
      <c r="ILT67" s="65"/>
      <c r="ILU67" s="65"/>
      <c r="ILV67" s="65"/>
      <c r="ILW67" s="65"/>
      <c r="ILX67" s="65"/>
      <c r="ILY67" s="65"/>
      <c r="ILZ67" s="65"/>
      <c r="IMA67" s="65"/>
      <c r="IMB67" s="65"/>
      <c r="IMC67" s="65"/>
      <c r="IMD67" s="65"/>
      <c r="IME67" s="65"/>
      <c r="IMF67" s="65"/>
      <c r="IMG67" s="65"/>
      <c r="IMH67" s="65"/>
      <c r="IMI67" s="65"/>
      <c r="IMJ67" s="65"/>
      <c r="IMK67" s="65"/>
      <c r="IML67" s="65"/>
      <c r="IMM67" s="65"/>
      <c r="IMN67" s="65"/>
      <c r="IMO67" s="65"/>
      <c r="IMP67" s="65"/>
      <c r="IMQ67" s="65"/>
      <c r="IMR67" s="65"/>
      <c r="IMS67" s="65"/>
      <c r="IMT67" s="65"/>
      <c r="IMU67" s="65"/>
      <c r="IMV67" s="65"/>
      <c r="IMW67" s="65"/>
      <c r="IMX67" s="65"/>
      <c r="IMY67" s="65"/>
      <c r="IMZ67" s="65"/>
      <c r="INA67" s="65"/>
      <c r="INB67" s="65"/>
      <c r="INC67" s="65"/>
      <c r="IND67" s="65"/>
      <c r="INE67" s="65"/>
      <c r="INF67" s="65"/>
      <c r="ING67" s="65"/>
      <c r="INH67" s="65"/>
      <c r="INI67" s="65"/>
      <c r="INJ67" s="65"/>
      <c r="INK67" s="65"/>
      <c r="INL67" s="65"/>
      <c r="INM67" s="65"/>
      <c r="INN67" s="65"/>
      <c r="INO67" s="65"/>
      <c r="INP67" s="65"/>
      <c r="INQ67" s="65"/>
      <c r="INR67" s="65"/>
      <c r="INS67" s="65"/>
      <c r="INT67" s="65"/>
      <c r="INU67" s="65"/>
      <c r="INV67" s="65"/>
      <c r="INW67" s="65"/>
      <c r="INX67" s="65"/>
      <c r="INY67" s="65"/>
      <c r="INZ67" s="65"/>
      <c r="IOA67" s="65"/>
      <c r="IOB67" s="65"/>
      <c r="IOC67" s="65"/>
      <c r="IOD67" s="65"/>
      <c r="IOE67" s="65"/>
      <c r="IOF67" s="65"/>
      <c r="IOG67" s="65"/>
      <c r="IOH67" s="65"/>
      <c r="IOI67" s="65"/>
      <c r="IOJ67" s="65"/>
      <c r="IOK67" s="65"/>
      <c r="IOL67" s="65"/>
      <c r="IOM67" s="65"/>
      <c r="ION67" s="65"/>
      <c r="IOO67" s="65"/>
      <c r="IOP67" s="65"/>
      <c r="IOQ67" s="65"/>
      <c r="IOR67" s="65"/>
      <c r="IOS67" s="65"/>
      <c r="IOT67" s="65"/>
      <c r="IOU67" s="65"/>
      <c r="IOV67" s="65"/>
      <c r="IOW67" s="65"/>
      <c r="IOX67" s="65"/>
      <c r="IOY67" s="65"/>
      <c r="IOZ67" s="65"/>
      <c r="IPA67" s="65"/>
      <c r="IPB67" s="65"/>
      <c r="IPC67" s="65"/>
      <c r="IPD67" s="65"/>
      <c r="IPE67" s="65"/>
      <c r="IPF67" s="65"/>
      <c r="IPG67" s="65"/>
      <c r="IPH67" s="65"/>
      <c r="IPI67" s="65"/>
      <c r="IPJ67" s="65"/>
      <c r="IPK67" s="65"/>
      <c r="IPL67" s="65"/>
      <c r="IPM67" s="65"/>
      <c r="IPN67" s="65"/>
      <c r="IPO67" s="65"/>
      <c r="IPP67" s="65"/>
      <c r="IPQ67" s="65"/>
      <c r="IPR67" s="65"/>
      <c r="IPS67" s="65"/>
      <c r="IPT67" s="65"/>
      <c r="IPU67" s="65"/>
      <c r="IPV67" s="65"/>
      <c r="IPW67" s="65"/>
      <c r="IPX67" s="65"/>
      <c r="IPY67" s="65"/>
      <c r="IPZ67" s="65"/>
      <c r="IQA67" s="65"/>
      <c r="IQB67" s="65"/>
      <c r="IQC67" s="65"/>
      <c r="IQD67" s="65"/>
      <c r="IQE67" s="65"/>
      <c r="IQF67" s="65"/>
      <c r="IQG67" s="65"/>
      <c r="IQH67" s="65"/>
      <c r="IQI67" s="65"/>
      <c r="IQJ67" s="65"/>
      <c r="IQK67" s="65"/>
      <c r="IQL67" s="65"/>
      <c r="IQM67" s="65"/>
      <c r="IQN67" s="65"/>
      <c r="IQO67" s="65"/>
      <c r="IQP67" s="65"/>
      <c r="IQQ67" s="65"/>
      <c r="IQR67" s="65"/>
      <c r="IQS67" s="65"/>
      <c r="IQT67" s="65"/>
      <c r="IQU67" s="65"/>
      <c r="IQV67" s="65"/>
      <c r="IQW67" s="65"/>
      <c r="IQX67" s="65"/>
      <c r="IQY67" s="65"/>
      <c r="IQZ67" s="65"/>
      <c r="IRA67" s="65"/>
      <c r="IRB67" s="65"/>
      <c r="IRC67" s="65"/>
      <c r="IRD67" s="65"/>
      <c r="IRE67" s="65"/>
      <c r="IRF67" s="65"/>
      <c r="IRG67" s="65"/>
      <c r="IRH67" s="65"/>
      <c r="IRI67" s="65"/>
      <c r="IRJ67" s="65"/>
      <c r="IRK67" s="65"/>
      <c r="IRL67" s="65"/>
      <c r="IRM67" s="65"/>
      <c r="IRN67" s="65"/>
      <c r="IRO67" s="65"/>
      <c r="IRP67" s="65"/>
      <c r="IRQ67" s="65"/>
      <c r="IRR67" s="65"/>
      <c r="IRS67" s="65"/>
      <c r="IRT67" s="65"/>
      <c r="IRU67" s="65"/>
      <c r="IRV67" s="65"/>
      <c r="IRW67" s="65"/>
      <c r="IRX67" s="65"/>
      <c r="IRY67" s="65"/>
      <c r="IRZ67" s="65"/>
      <c r="ISA67" s="65"/>
      <c r="ISB67" s="65"/>
      <c r="ISC67" s="65"/>
      <c r="ISD67" s="65"/>
      <c r="ISE67" s="65"/>
      <c r="ISF67" s="65"/>
      <c r="ISG67" s="65"/>
      <c r="ISH67" s="65"/>
      <c r="ISI67" s="65"/>
      <c r="ISJ67" s="65"/>
      <c r="ISK67" s="65"/>
      <c r="ISL67" s="65"/>
      <c r="ISM67" s="65"/>
      <c r="ISN67" s="65"/>
      <c r="ISO67" s="65"/>
      <c r="ISP67" s="65"/>
      <c r="ISQ67" s="65"/>
      <c r="ISR67" s="65"/>
      <c r="ISS67" s="65"/>
      <c r="IST67" s="65"/>
      <c r="ISU67" s="65"/>
      <c r="ISV67" s="65"/>
      <c r="ISW67" s="65"/>
      <c r="ISX67" s="65"/>
      <c r="ISY67" s="65"/>
      <c r="ISZ67" s="65"/>
      <c r="ITA67" s="65"/>
      <c r="ITB67" s="65"/>
      <c r="ITC67" s="65"/>
      <c r="ITD67" s="65"/>
      <c r="ITE67" s="65"/>
      <c r="ITF67" s="65"/>
      <c r="ITG67" s="65"/>
      <c r="ITH67" s="65"/>
      <c r="ITI67" s="65"/>
      <c r="ITJ67" s="65"/>
      <c r="ITK67" s="65"/>
      <c r="ITL67" s="65"/>
      <c r="ITM67" s="65"/>
      <c r="ITN67" s="65"/>
      <c r="ITO67" s="65"/>
      <c r="ITP67" s="65"/>
      <c r="ITQ67" s="65"/>
      <c r="ITR67" s="65"/>
      <c r="ITS67" s="65"/>
      <c r="ITT67" s="65"/>
      <c r="ITU67" s="65"/>
      <c r="ITV67" s="65"/>
      <c r="ITW67" s="65"/>
      <c r="ITX67" s="65"/>
      <c r="ITY67" s="65"/>
      <c r="ITZ67" s="65"/>
      <c r="IUA67" s="65"/>
      <c r="IUB67" s="65"/>
      <c r="IUC67" s="65"/>
      <c r="IUD67" s="65"/>
      <c r="IUE67" s="65"/>
      <c r="IUF67" s="65"/>
      <c r="IUG67" s="65"/>
      <c r="IUH67" s="65"/>
      <c r="IUI67" s="65"/>
      <c r="IUJ67" s="65"/>
      <c r="IUK67" s="65"/>
      <c r="IUL67" s="65"/>
      <c r="IUM67" s="65"/>
      <c r="IUN67" s="65"/>
      <c r="IUO67" s="65"/>
      <c r="IUP67" s="65"/>
      <c r="IUQ67" s="65"/>
      <c r="IUR67" s="65"/>
      <c r="IUS67" s="65"/>
      <c r="IUT67" s="65"/>
      <c r="IUU67" s="65"/>
      <c r="IUV67" s="65"/>
      <c r="IUW67" s="65"/>
      <c r="IUX67" s="65"/>
      <c r="IUY67" s="65"/>
      <c r="IUZ67" s="65"/>
      <c r="IVA67" s="65"/>
      <c r="IVB67" s="65"/>
      <c r="IVC67" s="65"/>
      <c r="IVD67" s="65"/>
      <c r="IVE67" s="65"/>
      <c r="IVF67" s="65"/>
      <c r="IVG67" s="65"/>
      <c r="IVH67" s="65"/>
      <c r="IVI67" s="65"/>
      <c r="IVJ67" s="65"/>
      <c r="IVK67" s="65"/>
      <c r="IVL67" s="65"/>
      <c r="IVM67" s="65"/>
      <c r="IVN67" s="65"/>
      <c r="IVO67" s="65"/>
      <c r="IVP67" s="65"/>
      <c r="IVQ67" s="65"/>
      <c r="IVR67" s="65"/>
      <c r="IVS67" s="65"/>
      <c r="IVT67" s="65"/>
      <c r="IVU67" s="65"/>
      <c r="IVV67" s="65"/>
      <c r="IVW67" s="65"/>
      <c r="IVX67" s="65"/>
      <c r="IVY67" s="65"/>
      <c r="IVZ67" s="65"/>
      <c r="IWA67" s="65"/>
      <c r="IWB67" s="65"/>
      <c r="IWC67" s="65"/>
      <c r="IWD67" s="65"/>
      <c r="IWE67" s="65"/>
      <c r="IWF67" s="65"/>
      <c r="IWG67" s="65"/>
      <c r="IWH67" s="65"/>
      <c r="IWI67" s="65"/>
      <c r="IWJ67" s="65"/>
      <c r="IWK67" s="65"/>
      <c r="IWL67" s="65"/>
      <c r="IWM67" s="65"/>
      <c r="IWN67" s="65"/>
      <c r="IWO67" s="65"/>
      <c r="IWP67" s="65"/>
      <c r="IWQ67" s="65"/>
      <c r="IWR67" s="65"/>
      <c r="IWS67" s="65"/>
      <c r="IWT67" s="65"/>
      <c r="IWU67" s="65"/>
      <c r="IWV67" s="65"/>
      <c r="IWW67" s="65"/>
      <c r="IWX67" s="65"/>
      <c r="IWY67" s="65"/>
      <c r="IWZ67" s="65"/>
      <c r="IXA67" s="65"/>
      <c r="IXB67" s="65"/>
      <c r="IXC67" s="65"/>
      <c r="IXD67" s="65"/>
      <c r="IXE67" s="65"/>
      <c r="IXF67" s="65"/>
      <c r="IXG67" s="65"/>
      <c r="IXH67" s="65"/>
      <c r="IXI67" s="65"/>
      <c r="IXJ67" s="65"/>
      <c r="IXK67" s="65"/>
      <c r="IXL67" s="65"/>
      <c r="IXM67" s="65"/>
      <c r="IXN67" s="65"/>
      <c r="IXO67" s="65"/>
      <c r="IXP67" s="65"/>
      <c r="IXQ67" s="65"/>
      <c r="IXR67" s="65"/>
      <c r="IXS67" s="65"/>
      <c r="IXT67" s="65"/>
      <c r="IXU67" s="65"/>
      <c r="IXV67" s="65"/>
      <c r="IXW67" s="65"/>
      <c r="IXX67" s="65"/>
      <c r="IXY67" s="65"/>
      <c r="IXZ67" s="65"/>
      <c r="IYA67" s="65"/>
      <c r="IYB67" s="65"/>
      <c r="IYC67" s="65"/>
      <c r="IYD67" s="65"/>
      <c r="IYE67" s="65"/>
      <c r="IYF67" s="65"/>
      <c r="IYG67" s="65"/>
      <c r="IYH67" s="65"/>
      <c r="IYI67" s="65"/>
      <c r="IYJ67" s="65"/>
      <c r="IYK67" s="65"/>
      <c r="IYL67" s="65"/>
      <c r="IYM67" s="65"/>
      <c r="IYN67" s="65"/>
      <c r="IYO67" s="65"/>
      <c r="IYP67" s="65"/>
      <c r="IYQ67" s="65"/>
      <c r="IYR67" s="65"/>
      <c r="IYS67" s="65"/>
      <c r="IYT67" s="65"/>
      <c r="IYU67" s="65"/>
      <c r="IYV67" s="65"/>
      <c r="IYW67" s="65"/>
      <c r="IYX67" s="65"/>
      <c r="IYY67" s="65"/>
      <c r="IYZ67" s="65"/>
      <c r="IZA67" s="65"/>
      <c r="IZB67" s="65"/>
      <c r="IZC67" s="65"/>
      <c r="IZD67" s="65"/>
      <c r="IZE67" s="65"/>
      <c r="IZF67" s="65"/>
      <c r="IZG67" s="65"/>
      <c r="IZH67" s="65"/>
      <c r="IZI67" s="65"/>
      <c r="IZJ67" s="65"/>
      <c r="IZK67" s="65"/>
      <c r="IZL67" s="65"/>
      <c r="IZM67" s="65"/>
      <c r="IZN67" s="65"/>
      <c r="IZO67" s="65"/>
      <c r="IZP67" s="65"/>
      <c r="IZQ67" s="65"/>
      <c r="IZR67" s="65"/>
      <c r="IZS67" s="65"/>
      <c r="IZT67" s="65"/>
      <c r="IZU67" s="65"/>
      <c r="IZV67" s="65"/>
      <c r="IZW67" s="65"/>
      <c r="IZX67" s="65"/>
      <c r="IZY67" s="65"/>
      <c r="IZZ67" s="65"/>
      <c r="JAA67" s="65"/>
      <c r="JAB67" s="65"/>
      <c r="JAC67" s="65"/>
      <c r="JAD67" s="65"/>
      <c r="JAE67" s="65"/>
      <c r="JAF67" s="65"/>
      <c r="JAG67" s="65"/>
      <c r="JAH67" s="65"/>
      <c r="JAI67" s="65"/>
      <c r="JAJ67" s="65"/>
      <c r="JAK67" s="65"/>
      <c r="JAL67" s="65"/>
      <c r="JAM67" s="65"/>
      <c r="JAN67" s="65"/>
      <c r="JAO67" s="65"/>
      <c r="JAP67" s="65"/>
      <c r="JAQ67" s="65"/>
      <c r="JAR67" s="65"/>
      <c r="JAS67" s="65"/>
      <c r="JAT67" s="65"/>
      <c r="JAU67" s="65"/>
      <c r="JAV67" s="65"/>
      <c r="JAW67" s="65"/>
      <c r="JAX67" s="65"/>
      <c r="JAY67" s="65"/>
      <c r="JAZ67" s="65"/>
      <c r="JBA67" s="65"/>
      <c r="JBB67" s="65"/>
      <c r="JBC67" s="65"/>
      <c r="JBD67" s="65"/>
      <c r="JBE67" s="65"/>
      <c r="JBF67" s="65"/>
      <c r="JBG67" s="65"/>
      <c r="JBH67" s="65"/>
      <c r="JBI67" s="65"/>
      <c r="JBJ67" s="65"/>
      <c r="JBK67" s="65"/>
      <c r="JBL67" s="65"/>
      <c r="JBM67" s="65"/>
      <c r="JBN67" s="65"/>
      <c r="JBO67" s="65"/>
      <c r="JBP67" s="65"/>
      <c r="JBQ67" s="65"/>
      <c r="JBR67" s="65"/>
      <c r="JBS67" s="65"/>
      <c r="JBT67" s="65"/>
      <c r="JBU67" s="65"/>
      <c r="JBV67" s="65"/>
      <c r="JBW67" s="65"/>
      <c r="JBX67" s="65"/>
      <c r="JBY67" s="65"/>
      <c r="JBZ67" s="65"/>
      <c r="JCA67" s="65"/>
      <c r="JCB67" s="65"/>
      <c r="JCC67" s="65"/>
      <c r="JCD67" s="65"/>
      <c r="JCE67" s="65"/>
      <c r="JCF67" s="65"/>
      <c r="JCG67" s="65"/>
      <c r="JCH67" s="65"/>
      <c r="JCI67" s="65"/>
      <c r="JCJ67" s="65"/>
      <c r="JCK67" s="65"/>
      <c r="JCL67" s="65"/>
      <c r="JCM67" s="65"/>
      <c r="JCN67" s="65"/>
      <c r="JCO67" s="65"/>
      <c r="JCP67" s="65"/>
      <c r="JCQ67" s="65"/>
      <c r="JCR67" s="65"/>
      <c r="JCS67" s="65"/>
      <c r="JCT67" s="65"/>
      <c r="JCU67" s="65"/>
      <c r="JCV67" s="65"/>
      <c r="JCW67" s="65"/>
      <c r="JCX67" s="65"/>
      <c r="JCY67" s="65"/>
      <c r="JCZ67" s="65"/>
      <c r="JDA67" s="65"/>
      <c r="JDB67" s="65"/>
      <c r="JDC67" s="65"/>
      <c r="JDD67" s="65"/>
      <c r="JDE67" s="65"/>
      <c r="JDF67" s="65"/>
      <c r="JDG67" s="65"/>
      <c r="JDH67" s="65"/>
      <c r="JDI67" s="65"/>
      <c r="JDJ67" s="65"/>
      <c r="JDK67" s="65"/>
      <c r="JDL67" s="65"/>
      <c r="JDM67" s="65"/>
      <c r="JDN67" s="65"/>
      <c r="JDO67" s="65"/>
      <c r="JDP67" s="65"/>
      <c r="JDQ67" s="65"/>
      <c r="JDR67" s="65"/>
      <c r="JDS67" s="65"/>
      <c r="JDT67" s="65"/>
      <c r="JDU67" s="65"/>
      <c r="JDV67" s="65"/>
      <c r="JDW67" s="65"/>
      <c r="JDX67" s="65"/>
      <c r="JDY67" s="65"/>
      <c r="JDZ67" s="65"/>
      <c r="JEA67" s="65"/>
      <c r="JEB67" s="65"/>
      <c r="JEC67" s="65"/>
      <c r="JED67" s="65"/>
      <c r="JEE67" s="65"/>
      <c r="JEF67" s="65"/>
      <c r="JEG67" s="65"/>
      <c r="JEH67" s="65"/>
      <c r="JEI67" s="65"/>
      <c r="JEJ67" s="65"/>
      <c r="JEK67" s="65"/>
      <c r="JEL67" s="65"/>
      <c r="JEM67" s="65"/>
      <c r="JEN67" s="65"/>
      <c r="JEO67" s="65"/>
      <c r="JEP67" s="65"/>
      <c r="JEQ67" s="65"/>
      <c r="JER67" s="65"/>
      <c r="JES67" s="65"/>
      <c r="JET67" s="65"/>
      <c r="JEU67" s="65"/>
      <c r="JEV67" s="65"/>
      <c r="JEW67" s="65"/>
      <c r="JEX67" s="65"/>
      <c r="JEY67" s="65"/>
      <c r="JEZ67" s="65"/>
      <c r="JFA67" s="65"/>
      <c r="JFB67" s="65"/>
      <c r="JFC67" s="65"/>
      <c r="JFD67" s="65"/>
      <c r="JFE67" s="65"/>
      <c r="JFF67" s="65"/>
      <c r="JFG67" s="65"/>
      <c r="JFH67" s="65"/>
      <c r="JFI67" s="65"/>
      <c r="JFJ67" s="65"/>
      <c r="JFK67" s="65"/>
      <c r="JFL67" s="65"/>
      <c r="JFM67" s="65"/>
      <c r="JFN67" s="65"/>
      <c r="JFO67" s="65"/>
      <c r="JFP67" s="65"/>
      <c r="JFQ67" s="65"/>
      <c r="JFR67" s="65"/>
      <c r="JFS67" s="65"/>
      <c r="JFT67" s="65"/>
      <c r="JFU67" s="65"/>
      <c r="JFV67" s="65"/>
      <c r="JFW67" s="65"/>
      <c r="JFX67" s="65"/>
      <c r="JFY67" s="65"/>
      <c r="JFZ67" s="65"/>
      <c r="JGA67" s="65"/>
      <c r="JGB67" s="65"/>
      <c r="JGC67" s="65"/>
      <c r="JGD67" s="65"/>
      <c r="JGE67" s="65"/>
      <c r="JGF67" s="65"/>
      <c r="JGG67" s="65"/>
      <c r="JGH67" s="65"/>
      <c r="JGI67" s="65"/>
      <c r="JGJ67" s="65"/>
      <c r="JGK67" s="65"/>
      <c r="JGL67" s="65"/>
      <c r="JGM67" s="65"/>
      <c r="JGN67" s="65"/>
      <c r="JGO67" s="65"/>
      <c r="JGP67" s="65"/>
      <c r="JGQ67" s="65"/>
      <c r="JGR67" s="65"/>
      <c r="JGS67" s="65"/>
      <c r="JGT67" s="65"/>
      <c r="JGU67" s="65"/>
      <c r="JGV67" s="65"/>
      <c r="JGW67" s="65"/>
      <c r="JGX67" s="65"/>
      <c r="JGY67" s="65"/>
      <c r="JGZ67" s="65"/>
      <c r="JHA67" s="65"/>
      <c r="JHB67" s="65"/>
      <c r="JHC67" s="65"/>
      <c r="JHD67" s="65"/>
      <c r="JHE67" s="65"/>
      <c r="JHF67" s="65"/>
      <c r="JHG67" s="65"/>
      <c r="JHH67" s="65"/>
      <c r="JHI67" s="65"/>
      <c r="JHJ67" s="65"/>
      <c r="JHK67" s="65"/>
      <c r="JHL67" s="65"/>
      <c r="JHM67" s="65"/>
      <c r="JHN67" s="65"/>
      <c r="JHO67" s="65"/>
      <c r="JHP67" s="65"/>
      <c r="JHQ67" s="65"/>
      <c r="JHR67" s="65"/>
      <c r="JHS67" s="65"/>
      <c r="JHT67" s="65"/>
      <c r="JHU67" s="65"/>
      <c r="JHV67" s="65"/>
      <c r="JHW67" s="65"/>
      <c r="JHX67" s="65"/>
      <c r="JHY67" s="65"/>
      <c r="JHZ67" s="65"/>
      <c r="JIA67" s="65"/>
      <c r="JIB67" s="65"/>
      <c r="JIC67" s="65"/>
      <c r="JID67" s="65"/>
      <c r="JIE67" s="65"/>
      <c r="JIF67" s="65"/>
      <c r="JIG67" s="65"/>
      <c r="JIH67" s="65"/>
      <c r="JII67" s="65"/>
      <c r="JIJ67" s="65"/>
      <c r="JIK67" s="65"/>
      <c r="JIL67" s="65"/>
      <c r="JIM67" s="65"/>
      <c r="JIN67" s="65"/>
      <c r="JIO67" s="65"/>
      <c r="JIP67" s="65"/>
      <c r="JIQ67" s="65"/>
      <c r="JIR67" s="65"/>
      <c r="JIS67" s="65"/>
      <c r="JIT67" s="65"/>
      <c r="JIU67" s="65"/>
      <c r="JIV67" s="65"/>
      <c r="JIW67" s="65"/>
      <c r="JIX67" s="65"/>
      <c r="JIY67" s="65"/>
      <c r="JIZ67" s="65"/>
      <c r="JJA67" s="65"/>
      <c r="JJB67" s="65"/>
      <c r="JJC67" s="65"/>
      <c r="JJD67" s="65"/>
      <c r="JJE67" s="65"/>
      <c r="JJF67" s="65"/>
      <c r="JJG67" s="65"/>
      <c r="JJH67" s="65"/>
      <c r="JJI67" s="65"/>
      <c r="JJJ67" s="65"/>
      <c r="JJK67" s="65"/>
      <c r="JJL67" s="65"/>
      <c r="JJM67" s="65"/>
      <c r="JJN67" s="65"/>
      <c r="JJO67" s="65"/>
      <c r="JJP67" s="65"/>
      <c r="JJQ67" s="65"/>
      <c r="JJR67" s="65"/>
      <c r="JJS67" s="65"/>
      <c r="JJT67" s="65"/>
      <c r="JJU67" s="65"/>
      <c r="JJV67" s="65"/>
      <c r="JJW67" s="65"/>
      <c r="JJX67" s="65"/>
      <c r="JJY67" s="65"/>
      <c r="JJZ67" s="65"/>
      <c r="JKA67" s="65"/>
      <c r="JKB67" s="65"/>
      <c r="JKC67" s="65"/>
      <c r="JKD67" s="65"/>
      <c r="JKE67" s="65"/>
      <c r="JKF67" s="65"/>
      <c r="JKG67" s="65"/>
      <c r="JKH67" s="65"/>
      <c r="JKI67" s="65"/>
      <c r="JKJ67" s="65"/>
      <c r="JKK67" s="65"/>
      <c r="JKL67" s="65"/>
      <c r="JKM67" s="65"/>
      <c r="JKN67" s="65"/>
      <c r="JKO67" s="65"/>
      <c r="JKP67" s="65"/>
      <c r="JKQ67" s="65"/>
      <c r="JKR67" s="65"/>
      <c r="JKS67" s="65"/>
      <c r="JKT67" s="65"/>
      <c r="JKU67" s="65"/>
      <c r="JKV67" s="65"/>
      <c r="JKW67" s="65"/>
      <c r="JKX67" s="65"/>
      <c r="JKY67" s="65"/>
      <c r="JKZ67" s="65"/>
      <c r="JLA67" s="65"/>
      <c r="JLB67" s="65"/>
      <c r="JLC67" s="65"/>
      <c r="JLD67" s="65"/>
      <c r="JLE67" s="65"/>
      <c r="JLF67" s="65"/>
      <c r="JLG67" s="65"/>
      <c r="JLH67" s="65"/>
      <c r="JLI67" s="65"/>
      <c r="JLJ67" s="65"/>
      <c r="JLK67" s="65"/>
      <c r="JLL67" s="65"/>
      <c r="JLM67" s="65"/>
      <c r="JLN67" s="65"/>
      <c r="JLO67" s="65"/>
      <c r="JLP67" s="65"/>
      <c r="JLQ67" s="65"/>
      <c r="JLR67" s="65"/>
      <c r="JLS67" s="65"/>
      <c r="JLT67" s="65"/>
      <c r="JLU67" s="65"/>
      <c r="JLV67" s="65"/>
      <c r="JLW67" s="65"/>
      <c r="JLX67" s="65"/>
      <c r="JLY67" s="65"/>
      <c r="JLZ67" s="65"/>
      <c r="JMA67" s="65"/>
      <c r="JMB67" s="65"/>
      <c r="JMC67" s="65"/>
      <c r="JMD67" s="65"/>
      <c r="JME67" s="65"/>
      <c r="JMF67" s="65"/>
      <c r="JMG67" s="65"/>
      <c r="JMH67" s="65"/>
      <c r="JMI67" s="65"/>
      <c r="JMJ67" s="65"/>
      <c r="JMK67" s="65"/>
      <c r="JML67" s="65"/>
      <c r="JMM67" s="65"/>
      <c r="JMN67" s="65"/>
      <c r="JMO67" s="65"/>
      <c r="JMP67" s="65"/>
      <c r="JMQ67" s="65"/>
      <c r="JMR67" s="65"/>
      <c r="JMS67" s="65"/>
      <c r="JMT67" s="65"/>
      <c r="JMU67" s="65"/>
      <c r="JMV67" s="65"/>
      <c r="JMW67" s="65"/>
      <c r="JMX67" s="65"/>
      <c r="JMY67" s="65"/>
      <c r="JMZ67" s="65"/>
      <c r="JNA67" s="65"/>
      <c r="JNB67" s="65"/>
      <c r="JNC67" s="65"/>
      <c r="JND67" s="65"/>
      <c r="JNE67" s="65"/>
      <c r="JNF67" s="65"/>
      <c r="JNG67" s="65"/>
      <c r="JNH67" s="65"/>
      <c r="JNI67" s="65"/>
      <c r="JNJ67" s="65"/>
      <c r="JNK67" s="65"/>
      <c r="JNL67" s="65"/>
      <c r="JNM67" s="65"/>
      <c r="JNN67" s="65"/>
      <c r="JNO67" s="65"/>
      <c r="JNP67" s="65"/>
      <c r="JNQ67" s="65"/>
      <c r="JNR67" s="65"/>
      <c r="JNS67" s="65"/>
      <c r="JNT67" s="65"/>
      <c r="JNU67" s="65"/>
      <c r="JNV67" s="65"/>
      <c r="JNW67" s="65"/>
      <c r="JNX67" s="65"/>
      <c r="JNY67" s="65"/>
      <c r="JNZ67" s="65"/>
      <c r="JOA67" s="65"/>
      <c r="JOB67" s="65"/>
      <c r="JOC67" s="65"/>
      <c r="JOD67" s="65"/>
      <c r="JOE67" s="65"/>
      <c r="JOF67" s="65"/>
      <c r="JOG67" s="65"/>
      <c r="JOH67" s="65"/>
      <c r="JOI67" s="65"/>
      <c r="JOJ67" s="65"/>
      <c r="JOK67" s="65"/>
      <c r="JOL67" s="65"/>
      <c r="JOM67" s="65"/>
      <c r="JON67" s="65"/>
      <c r="JOO67" s="65"/>
      <c r="JOP67" s="65"/>
      <c r="JOQ67" s="65"/>
      <c r="JOR67" s="65"/>
      <c r="JOS67" s="65"/>
      <c r="JOT67" s="65"/>
      <c r="JOU67" s="65"/>
      <c r="JOV67" s="65"/>
      <c r="JOW67" s="65"/>
      <c r="JOX67" s="65"/>
      <c r="JOY67" s="65"/>
      <c r="JOZ67" s="65"/>
      <c r="JPA67" s="65"/>
      <c r="JPB67" s="65"/>
      <c r="JPC67" s="65"/>
      <c r="JPD67" s="65"/>
      <c r="JPE67" s="65"/>
      <c r="JPF67" s="65"/>
      <c r="JPG67" s="65"/>
      <c r="JPH67" s="65"/>
      <c r="JPI67" s="65"/>
      <c r="JPJ67" s="65"/>
      <c r="JPK67" s="65"/>
      <c r="JPL67" s="65"/>
      <c r="JPM67" s="65"/>
      <c r="JPN67" s="65"/>
      <c r="JPO67" s="65"/>
      <c r="JPP67" s="65"/>
      <c r="JPQ67" s="65"/>
      <c r="JPR67" s="65"/>
      <c r="JPS67" s="65"/>
      <c r="JPT67" s="65"/>
      <c r="JPU67" s="65"/>
      <c r="JPV67" s="65"/>
      <c r="JPW67" s="65"/>
      <c r="JPX67" s="65"/>
      <c r="JPY67" s="65"/>
      <c r="JPZ67" s="65"/>
      <c r="JQA67" s="65"/>
      <c r="JQB67" s="65"/>
      <c r="JQC67" s="65"/>
      <c r="JQD67" s="65"/>
      <c r="JQE67" s="65"/>
      <c r="JQF67" s="65"/>
      <c r="JQG67" s="65"/>
      <c r="JQH67" s="65"/>
      <c r="JQI67" s="65"/>
      <c r="JQJ67" s="65"/>
      <c r="JQK67" s="65"/>
      <c r="JQL67" s="65"/>
      <c r="JQM67" s="65"/>
      <c r="JQN67" s="65"/>
      <c r="JQO67" s="65"/>
      <c r="JQP67" s="65"/>
      <c r="JQQ67" s="65"/>
      <c r="JQR67" s="65"/>
      <c r="JQS67" s="65"/>
      <c r="JQT67" s="65"/>
      <c r="JQU67" s="65"/>
      <c r="JQV67" s="65"/>
      <c r="JQW67" s="65"/>
      <c r="JQX67" s="65"/>
      <c r="JQY67" s="65"/>
      <c r="JQZ67" s="65"/>
      <c r="JRA67" s="65"/>
      <c r="JRB67" s="65"/>
      <c r="JRC67" s="65"/>
      <c r="JRD67" s="65"/>
      <c r="JRE67" s="65"/>
      <c r="JRF67" s="65"/>
      <c r="JRG67" s="65"/>
      <c r="JRH67" s="65"/>
      <c r="JRI67" s="65"/>
      <c r="JRJ67" s="65"/>
      <c r="JRK67" s="65"/>
      <c r="JRL67" s="65"/>
      <c r="JRM67" s="65"/>
      <c r="JRN67" s="65"/>
      <c r="JRO67" s="65"/>
      <c r="JRP67" s="65"/>
      <c r="JRQ67" s="65"/>
      <c r="JRR67" s="65"/>
      <c r="JRS67" s="65"/>
      <c r="JRT67" s="65"/>
      <c r="JRU67" s="65"/>
      <c r="JRV67" s="65"/>
      <c r="JRW67" s="65"/>
      <c r="JRX67" s="65"/>
      <c r="JRY67" s="65"/>
      <c r="JRZ67" s="65"/>
      <c r="JSA67" s="65"/>
      <c r="JSB67" s="65"/>
      <c r="JSC67" s="65"/>
      <c r="JSD67" s="65"/>
      <c r="JSE67" s="65"/>
      <c r="JSF67" s="65"/>
      <c r="JSG67" s="65"/>
      <c r="JSH67" s="65"/>
      <c r="JSI67" s="65"/>
      <c r="JSJ67" s="65"/>
      <c r="JSK67" s="65"/>
      <c r="JSL67" s="65"/>
      <c r="JSM67" s="65"/>
      <c r="JSN67" s="65"/>
      <c r="JSO67" s="65"/>
      <c r="JSP67" s="65"/>
      <c r="JSQ67" s="65"/>
      <c r="JSR67" s="65"/>
      <c r="JSS67" s="65"/>
      <c r="JST67" s="65"/>
      <c r="JSU67" s="65"/>
      <c r="JSV67" s="65"/>
      <c r="JSW67" s="65"/>
      <c r="JSX67" s="65"/>
      <c r="JSY67" s="65"/>
      <c r="JSZ67" s="65"/>
      <c r="JTA67" s="65"/>
      <c r="JTB67" s="65"/>
      <c r="JTC67" s="65"/>
      <c r="JTD67" s="65"/>
      <c r="JTE67" s="65"/>
      <c r="JTF67" s="65"/>
      <c r="JTG67" s="65"/>
      <c r="JTH67" s="65"/>
      <c r="JTI67" s="65"/>
      <c r="JTJ67" s="65"/>
      <c r="JTK67" s="65"/>
      <c r="JTL67" s="65"/>
      <c r="JTM67" s="65"/>
      <c r="JTN67" s="65"/>
      <c r="JTO67" s="65"/>
      <c r="JTP67" s="65"/>
      <c r="JTQ67" s="65"/>
      <c r="JTR67" s="65"/>
      <c r="JTS67" s="65"/>
      <c r="JTT67" s="65"/>
      <c r="JTU67" s="65"/>
      <c r="JTV67" s="65"/>
      <c r="JTW67" s="65"/>
      <c r="JTX67" s="65"/>
      <c r="JTY67" s="65"/>
      <c r="JTZ67" s="65"/>
      <c r="JUA67" s="65"/>
      <c r="JUB67" s="65"/>
      <c r="JUC67" s="65"/>
      <c r="JUD67" s="65"/>
      <c r="JUE67" s="65"/>
      <c r="JUF67" s="65"/>
      <c r="JUG67" s="65"/>
      <c r="JUH67" s="65"/>
      <c r="JUI67" s="65"/>
      <c r="JUJ67" s="65"/>
      <c r="JUK67" s="65"/>
      <c r="JUL67" s="65"/>
      <c r="JUM67" s="65"/>
      <c r="JUN67" s="65"/>
      <c r="JUO67" s="65"/>
      <c r="JUP67" s="65"/>
      <c r="JUQ67" s="65"/>
      <c r="JUR67" s="65"/>
      <c r="JUS67" s="65"/>
      <c r="JUT67" s="65"/>
      <c r="JUU67" s="65"/>
      <c r="JUV67" s="65"/>
      <c r="JUW67" s="65"/>
      <c r="JUX67" s="65"/>
      <c r="JUY67" s="65"/>
      <c r="JUZ67" s="65"/>
      <c r="JVA67" s="65"/>
      <c r="JVB67" s="65"/>
      <c r="JVC67" s="65"/>
      <c r="JVD67" s="65"/>
      <c r="JVE67" s="65"/>
      <c r="JVF67" s="65"/>
      <c r="JVG67" s="65"/>
      <c r="JVH67" s="65"/>
      <c r="JVI67" s="65"/>
      <c r="JVJ67" s="65"/>
      <c r="JVK67" s="65"/>
      <c r="JVL67" s="65"/>
      <c r="JVM67" s="65"/>
      <c r="JVN67" s="65"/>
      <c r="JVO67" s="65"/>
      <c r="JVP67" s="65"/>
      <c r="JVQ67" s="65"/>
      <c r="JVR67" s="65"/>
      <c r="JVS67" s="65"/>
      <c r="JVT67" s="65"/>
      <c r="JVU67" s="65"/>
      <c r="JVV67" s="65"/>
      <c r="JVW67" s="65"/>
      <c r="JVX67" s="65"/>
      <c r="JVY67" s="65"/>
      <c r="JVZ67" s="65"/>
      <c r="JWA67" s="65"/>
      <c r="JWB67" s="65"/>
      <c r="JWC67" s="65"/>
      <c r="JWD67" s="65"/>
      <c r="JWE67" s="65"/>
      <c r="JWF67" s="65"/>
      <c r="JWG67" s="65"/>
      <c r="JWH67" s="65"/>
      <c r="JWI67" s="65"/>
      <c r="JWJ67" s="65"/>
      <c r="JWK67" s="65"/>
      <c r="JWL67" s="65"/>
      <c r="JWM67" s="65"/>
      <c r="JWN67" s="65"/>
      <c r="JWO67" s="65"/>
      <c r="JWP67" s="65"/>
      <c r="JWQ67" s="65"/>
      <c r="JWR67" s="65"/>
      <c r="JWS67" s="65"/>
      <c r="JWT67" s="65"/>
      <c r="JWU67" s="65"/>
      <c r="JWV67" s="65"/>
      <c r="JWW67" s="65"/>
      <c r="JWX67" s="65"/>
      <c r="JWY67" s="65"/>
      <c r="JWZ67" s="65"/>
      <c r="JXA67" s="65"/>
      <c r="JXB67" s="65"/>
      <c r="JXC67" s="65"/>
      <c r="JXD67" s="65"/>
      <c r="JXE67" s="65"/>
      <c r="JXF67" s="65"/>
      <c r="JXG67" s="65"/>
      <c r="JXH67" s="65"/>
      <c r="JXI67" s="65"/>
      <c r="JXJ67" s="65"/>
      <c r="JXK67" s="65"/>
      <c r="JXL67" s="65"/>
      <c r="JXM67" s="65"/>
      <c r="JXN67" s="65"/>
      <c r="JXO67" s="65"/>
      <c r="JXP67" s="65"/>
      <c r="JXQ67" s="65"/>
      <c r="JXR67" s="65"/>
      <c r="JXS67" s="65"/>
      <c r="JXT67" s="65"/>
      <c r="JXU67" s="65"/>
      <c r="JXV67" s="65"/>
      <c r="JXW67" s="65"/>
      <c r="JXX67" s="65"/>
      <c r="JXY67" s="65"/>
      <c r="JXZ67" s="65"/>
      <c r="JYA67" s="65"/>
      <c r="JYB67" s="65"/>
      <c r="JYC67" s="65"/>
      <c r="JYD67" s="65"/>
      <c r="JYE67" s="65"/>
      <c r="JYF67" s="65"/>
      <c r="JYG67" s="65"/>
      <c r="JYH67" s="65"/>
      <c r="JYI67" s="65"/>
      <c r="JYJ67" s="65"/>
      <c r="JYK67" s="65"/>
      <c r="JYL67" s="65"/>
      <c r="JYM67" s="65"/>
      <c r="JYN67" s="65"/>
      <c r="JYO67" s="65"/>
      <c r="JYP67" s="65"/>
      <c r="JYQ67" s="65"/>
      <c r="JYR67" s="65"/>
      <c r="JYS67" s="65"/>
      <c r="JYT67" s="65"/>
      <c r="JYU67" s="65"/>
      <c r="JYV67" s="65"/>
      <c r="JYW67" s="65"/>
      <c r="JYX67" s="65"/>
      <c r="JYY67" s="65"/>
      <c r="JYZ67" s="65"/>
      <c r="JZA67" s="65"/>
      <c r="JZB67" s="65"/>
      <c r="JZC67" s="65"/>
      <c r="JZD67" s="65"/>
      <c r="JZE67" s="65"/>
      <c r="JZF67" s="65"/>
      <c r="JZG67" s="65"/>
      <c r="JZH67" s="65"/>
      <c r="JZI67" s="65"/>
      <c r="JZJ67" s="65"/>
      <c r="JZK67" s="65"/>
      <c r="JZL67" s="65"/>
      <c r="JZM67" s="65"/>
      <c r="JZN67" s="65"/>
      <c r="JZO67" s="65"/>
      <c r="JZP67" s="65"/>
      <c r="JZQ67" s="65"/>
      <c r="JZR67" s="65"/>
      <c r="JZS67" s="65"/>
      <c r="JZT67" s="65"/>
      <c r="JZU67" s="65"/>
      <c r="JZV67" s="65"/>
      <c r="JZW67" s="65"/>
      <c r="JZX67" s="65"/>
      <c r="JZY67" s="65"/>
      <c r="JZZ67" s="65"/>
      <c r="KAA67" s="65"/>
      <c r="KAB67" s="65"/>
      <c r="KAC67" s="65"/>
      <c r="KAD67" s="65"/>
      <c r="KAE67" s="65"/>
      <c r="KAF67" s="65"/>
      <c r="KAG67" s="65"/>
      <c r="KAH67" s="65"/>
      <c r="KAI67" s="65"/>
      <c r="KAJ67" s="65"/>
      <c r="KAK67" s="65"/>
      <c r="KAL67" s="65"/>
      <c r="KAM67" s="65"/>
      <c r="KAN67" s="65"/>
      <c r="KAO67" s="65"/>
      <c r="KAP67" s="65"/>
      <c r="KAQ67" s="65"/>
      <c r="KAR67" s="65"/>
      <c r="KAS67" s="65"/>
      <c r="KAT67" s="65"/>
      <c r="KAU67" s="65"/>
      <c r="KAV67" s="65"/>
      <c r="KAW67" s="65"/>
      <c r="KAX67" s="65"/>
      <c r="KAY67" s="65"/>
      <c r="KAZ67" s="65"/>
      <c r="KBA67" s="65"/>
      <c r="KBB67" s="65"/>
      <c r="KBC67" s="65"/>
      <c r="KBD67" s="65"/>
      <c r="KBE67" s="65"/>
      <c r="KBF67" s="65"/>
      <c r="KBG67" s="65"/>
      <c r="KBH67" s="65"/>
      <c r="KBI67" s="65"/>
      <c r="KBJ67" s="65"/>
      <c r="KBK67" s="65"/>
      <c r="KBL67" s="65"/>
      <c r="KBM67" s="65"/>
      <c r="KBN67" s="65"/>
      <c r="KBO67" s="65"/>
      <c r="KBP67" s="65"/>
      <c r="KBQ67" s="65"/>
      <c r="KBR67" s="65"/>
      <c r="KBS67" s="65"/>
      <c r="KBT67" s="65"/>
      <c r="KBU67" s="65"/>
      <c r="KBV67" s="65"/>
      <c r="KBW67" s="65"/>
      <c r="KBX67" s="65"/>
      <c r="KBY67" s="65"/>
      <c r="KBZ67" s="65"/>
      <c r="KCA67" s="65"/>
      <c r="KCB67" s="65"/>
      <c r="KCC67" s="65"/>
      <c r="KCD67" s="65"/>
      <c r="KCE67" s="65"/>
      <c r="KCF67" s="65"/>
      <c r="KCG67" s="65"/>
      <c r="KCH67" s="65"/>
      <c r="KCI67" s="65"/>
      <c r="KCJ67" s="65"/>
      <c r="KCK67" s="65"/>
      <c r="KCL67" s="65"/>
      <c r="KCM67" s="65"/>
      <c r="KCN67" s="65"/>
      <c r="KCO67" s="65"/>
      <c r="KCP67" s="65"/>
      <c r="KCQ67" s="65"/>
      <c r="KCR67" s="65"/>
      <c r="KCS67" s="65"/>
      <c r="KCT67" s="65"/>
      <c r="KCU67" s="65"/>
      <c r="KCV67" s="65"/>
      <c r="KCW67" s="65"/>
      <c r="KCX67" s="65"/>
      <c r="KCY67" s="65"/>
      <c r="KCZ67" s="65"/>
      <c r="KDA67" s="65"/>
      <c r="KDB67" s="65"/>
      <c r="KDC67" s="65"/>
      <c r="KDD67" s="65"/>
      <c r="KDE67" s="65"/>
      <c r="KDF67" s="65"/>
      <c r="KDG67" s="65"/>
      <c r="KDH67" s="65"/>
      <c r="KDI67" s="65"/>
      <c r="KDJ67" s="65"/>
      <c r="KDK67" s="65"/>
      <c r="KDL67" s="65"/>
      <c r="KDM67" s="65"/>
      <c r="KDN67" s="65"/>
      <c r="KDO67" s="65"/>
      <c r="KDP67" s="65"/>
      <c r="KDQ67" s="65"/>
      <c r="KDR67" s="65"/>
      <c r="KDS67" s="65"/>
      <c r="KDT67" s="65"/>
      <c r="KDU67" s="65"/>
      <c r="KDV67" s="65"/>
      <c r="KDW67" s="65"/>
      <c r="KDX67" s="65"/>
      <c r="KDY67" s="65"/>
      <c r="KDZ67" s="65"/>
      <c r="KEA67" s="65"/>
      <c r="KEB67" s="65"/>
      <c r="KEC67" s="65"/>
      <c r="KED67" s="65"/>
      <c r="KEE67" s="65"/>
      <c r="KEF67" s="65"/>
      <c r="KEG67" s="65"/>
      <c r="KEH67" s="65"/>
      <c r="KEI67" s="65"/>
      <c r="KEJ67" s="65"/>
      <c r="KEK67" s="65"/>
      <c r="KEL67" s="65"/>
      <c r="KEM67" s="65"/>
      <c r="KEN67" s="65"/>
      <c r="KEO67" s="65"/>
      <c r="KEP67" s="65"/>
      <c r="KEQ67" s="65"/>
      <c r="KER67" s="65"/>
      <c r="KES67" s="65"/>
      <c r="KET67" s="65"/>
      <c r="KEU67" s="65"/>
      <c r="KEV67" s="65"/>
      <c r="KEW67" s="65"/>
      <c r="KEX67" s="65"/>
      <c r="KEY67" s="65"/>
      <c r="KEZ67" s="65"/>
      <c r="KFA67" s="65"/>
      <c r="KFB67" s="65"/>
      <c r="KFC67" s="65"/>
      <c r="KFD67" s="65"/>
      <c r="KFE67" s="65"/>
      <c r="KFF67" s="65"/>
      <c r="KFG67" s="65"/>
      <c r="KFH67" s="65"/>
      <c r="KFI67" s="65"/>
      <c r="KFJ67" s="65"/>
      <c r="KFK67" s="65"/>
      <c r="KFL67" s="65"/>
      <c r="KFM67" s="65"/>
      <c r="KFN67" s="65"/>
      <c r="KFO67" s="65"/>
      <c r="KFP67" s="65"/>
      <c r="KFQ67" s="65"/>
      <c r="KFR67" s="65"/>
      <c r="KFS67" s="65"/>
      <c r="KFT67" s="65"/>
      <c r="KFU67" s="65"/>
      <c r="KFV67" s="65"/>
      <c r="KFW67" s="65"/>
      <c r="KFX67" s="65"/>
      <c r="KFY67" s="65"/>
      <c r="KFZ67" s="65"/>
      <c r="KGA67" s="65"/>
      <c r="KGB67" s="65"/>
      <c r="KGC67" s="65"/>
      <c r="KGD67" s="65"/>
      <c r="KGE67" s="65"/>
      <c r="KGF67" s="65"/>
      <c r="KGG67" s="65"/>
      <c r="KGH67" s="65"/>
      <c r="KGI67" s="65"/>
      <c r="KGJ67" s="65"/>
      <c r="KGK67" s="65"/>
      <c r="KGL67" s="65"/>
      <c r="KGM67" s="65"/>
      <c r="KGN67" s="65"/>
      <c r="KGO67" s="65"/>
      <c r="KGP67" s="65"/>
      <c r="KGQ67" s="65"/>
      <c r="KGR67" s="65"/>
      <c r="KGS67" s="65"/>
      <c r="KGT67" s="65"/>
      <c r="KGU67" s="65"/>
      <c r="KGV67" s="65"/>
      <c r="KGW67" s="65"/>
      <c r="KGX67" s="65"/>
      <c r="KGY67" s="65"/>
      <c r="KGZ67" s="65"/>
      <c r="KHA67" s="65"/>
      <c r="KHB67" s="65"/>
      <c r="KHC67" s="65"/>
      <c r="KHD67" s="65"/>
      <c r="KHE67" s="65"/>
      <c r="KHF67" s="65"/>
      <c r="KHG67" s="65"/>
      <c r="KHH67" s="65"/>
      <c r="KHI67" s="65"/>
      <c r="KHJ67" s="65"/>
      <c r="KHK67" s="65"/>
      <c r="KHL67" s="65"/>
      <c r="KHM67" s="65"/>
      <c r="KHN67" s="65"/>
      <c r="KHO67" s="65"/>
      <c r="KHP67" s="65"/>
      <c r="KHQ67" s="65"/>
      <c r="KHR67" s="65"/>
      <c r="KHS67" s="65"/>
      <c r="KHT67" s="65"/>
      <c r="KHU67" s="65"/>
      <c r="KHV67" s="65"/>
      <c r="KHW67" s="65"/>
      <c r="KHX67" s="65"/>
      <c r="KHY67" s="65"/>
      <c r="KHZ67" s="65"/>
      <c r="KIA67" s="65"/>
      <c r="KIB67" s="65"/>
      <c r="KIC67" s="65"/>
      <c r="KID67" s="65"/>
      <c r="KIE67" s="65"/>
      <c r="KIF67" s="65"/>
      <c r="KIG67" s="65"/>
      <c r="KIH67" s="65"/>
      <c r="KII67" s="65"/>
      <c r="KIJ67" s="65"/>
      <c r="KIK67" s="65"/>
      <c r="KIL67" s="65"/>
      <c r="KIM67" s="65"/>
      <c r="KIN67" s="65"/>
      <c r="KIO67" s="65"/>
      <c r="KIP67" s="65"/>
      <c r="KIQ67" s="65"/>
      <c r="KIR67" s="65"/>
      <c r="KIS67" s="65"/>
      <c r="KIT67" s="65"/>
      <c r="KIU67" s="65"/>
      <c r="KIV67" s="65"/>
      <c r="KIW67" s="65"/>
      <c r="KIX67" s="65"/>
      <c r="KIY67" s="65"/>
      <c r="KIZ67" s="65"/>
      <c r="KJA67" s="65"/>
      <c r="KJB67" s="65"/>
      <c r="KJC67" s="65"/>
      <c r="KJD67" s="65"/>
      <c r="KJE67" s="65"/>
      <c r="KJF67" s="65"/>
      <c r="KJG67" s="65"/>
      <c r="KJH67" s="65"/>
      <c r="KJI67" s="65"/>
      <c r="KJJ67" s="65"/>
      <c r="KJK67" s="65"/>
      <c r="KJL67" s="65"/>
      <c r="KJM67" s="65"/>
      <c r="KJN67" s="65"/>
      <c r="KJO67" s="65"/>
      <c r="KJP67" s="65"/>
      <c r="KJQ67" s="65"/>
      <c r="KJR67" s="65"/>
      <c r="KJS67" s="65"/>
      <c r="KJT67" s="65"/>
      <c r="KJU67" s="65"/>
      <c r="KJV67" s="65"/>
      <c r="KJW67" s="65"/>
      <c r="KJX67" s="65"/>
      <c r="KJY67" s="65"/>
      <c r="KJZ67" s="65"/>
      <c r="KKA67" s="65"/>
      <c r="KKB67" s="65"/>
      <c r="KKC67" s="65"/>
      <c r="KKD67" s="65"/>
      <c r="KKE67" s="65"/>
      <c r="KKF67" s="65"/>
      <c r="KKG67" s="65"/>
      <c r="KKH67" s="65"/>
      <c r="KKI67" s="65"/>
      <c r="KKJ67" s="65"/>
      <c r="KKK67" s="65"/>
      <c r="KKL67" s="65"/>
      <c r="KKM67" s="65"/>
      <c r="KKN67" s="65"/>
      <c r="KKO67" s="65"/>
      <c r="KKP67" s="65"/>
      <c r="KKQ67" s="65"/>
      <c r="KKR67" s="65"/>
      <c r="KKS67" s="65"/>
      <c r="KKT67" s="65"/>
      <c r="KKU67" s="65"/>
      <c r="KKV67" s="65"/>
      <c r="KKW67" s="65"/>
      <c r="KKX67" s="65"/>
      <c r="KKY67" s="65"/>
      <c r="KKZ67" s="65"/>
      <c r="KLA67" s="65"/>
      <c r="KLB67" s="65"/>
      <c r="KLC67" s="65"/>
      <c r="KLD67" s="65"/>
      <c r="KLE67" s="65"/>
      <c r="KLF67" s="65"/>
      <c r="KLG67" s="65"/>
      <c r="KLH67" s="65"/>
      <c r="KLI67" s="65"/>
      <c r="KLJ67" s="65"/>
      <c r="KLK67" s="65"/>
      <c r="KLL67" s="65"/>
      <c r="KLM67" s="65"/>
      <c r="KLN67" s="65"/>
      <c r="KLO67" s="65"/>
      <c r="KLP67" s="65"/>
      <c r="KLQ67" s="65"/>
      <c r="KLR67" s="65"/>
      <c r="KLS67" s="65"/>
      <c r="KLT67" s="65"/>
      <c r="KLU67" s="65"/>
      <c r="KLV67" s="65"/>
      <c r="KLW67" s="65"/>
      <c r="KLX67" s="65"/>
      <c r="KLY67" s="65"/>
      <c r="KLZ67" s="65"/>
      <c r="KMA67" s="65"/>
      <c r="KMB67" s="65"/>
      <c r="KMC67" s="65"/>
      <c r="KMD67" s="65"/>
      <c r="KME67" s="65"/>
      <c r="KMF67" s="65"/>
      <c r="KMG67" s="65"/>
      <c r="KMH67" s="65"/>
      <c r="KMI67" s="65"/>
      <c r="KMJ67" s="65"/>
      <c r="KMK67" s="65"/>
      <c r="KML67" s="65"/>
      <c r="KMM67" s="65"/>
      <c r="KMN67" s="65"/>
      <c r="KMO67" s="65"/>
      <c r="KMP67" s="65"/>
      <c r="KMQ67" s="65"/>
      <c r="KMR67" s="65"/>
      <c r="KMS67" s="65"/>
      <c r="KMT67" s="65"/>
      <c r="KMU67" s="65"/>
      <c r="KMV67" s="65"/>
      <c r="KMW67" s="65"/>
      <c r="KMX67" s="65"/>
      <c r="KMY67" s="65"/>
      <c r="KMZ67" s="65"/>
      <c r="KNA67" s="65"/>
      <c r="KNB67" s="65"/>
      <c r="KNC67" s="65"/>
      <c r="KND67" s="65"/>
      <c r="KNE67" s="65"/>
      <c r="KNF67" s="65"/>
      <c r="KNG67" s="65"/>
      <c r="KNH67" s="65"/>
      <c r="KNI67" s="65"/>
      <c r="KNJ67" s="65"/>
      <c r="KNK67" s="65"/>
      <c r="KNL67" s="65"/>
      <c r="KNM67" s="65"/>
      <c r="KNN67" s="65"/>
      <c r="KNO67" s="65"/>
      <c r="KNP67" s="65"/>
      <c r="KNQ67" s="65"/>
      <c r="KNR67" s="65"/>
      <c r="KNS67" s="65"/>
      <c r="KNT67" s="65"/>
      <c r="KNU67" s="65"/>
      <c r="KNV67" s="65"/>
      <c r="KNW67" s="65"/>
      <c r="KNX67" s="65"/>
      <c r="KNY67" s="65"/>
      <c r="KNZ67" s="65"/>
      <c r="KOA67" s="65"/>
      <c r="KOB67" s="65"/>
      <c r="KOC67" s="65"/>
      <c r="KOD67" s="65"/>
      <c r="KOE67" s="65"/>
      <c r="KOF67" s="65"/>
      <c r="KOG67" s="65"/>
      <c r="KOH67" s="65"/>
      <c r="KOI67" s="65"/>
      <c r="KOJ67" s="65"/>
      <c r="KOK67" s="65"/>
      <c r="KOL67" s="65"/>
      <c r="KOM67" s="65"/>
      <c r="KON67" s="65"/>
      <c r="KOO67" s="65"/>
      <c r="KOP67" s="65"/>
      <c r="KOQ67" s="65"/>
      <c r="KOR67" s="65"/>
      <c r="KOS67" s="65"/>
      <c r="KOT67" s="65"/>
      <c r="KOU67" s="65"/>
      <c r="KOV67" s="65"/>
      <c r="KOW67" s="65"/>
      <c r="KOX67" s="65"/>
      <c r="KOY67" s="65"/>
      <c r="KOZ67" s="65"/>
      <c r="KPA67" s="65"/>
      <c r="KPB67" s="65"/>
      <c r="KPC67" s="65"/>
      <c r="KPD67" s="65"/>
      <c r="KPE67" s="65"/>
      <c r="KPF67" s="65"/>
      <c r="KPG67" s="65"/>
      <c r="KPH67" s="65"/>
      <c r="KPI67" s="65"/>
      <c r="KPJ67" s="65"/>
      <c r="KPK67" s="65"/>
      <c r="KPL67" s="65"/>
      <c r="KPM67" s="65"/>
      <c r="KPN67" s="65"/>
      <c r="KPO67" s="65"/>
      <c r="KPP67" s="65"/>
      <c r="KPQ67" s="65"/>
      <c r="KPR67" s="65"/>
      <c r="KPS67" s="65"/>
      <c r="KPT67" s="65"/>
      <c r="KPU67" s="65"/>
      <c r="KPV67" s="65"/>
      <c r="KPW67" s="65"/>
      <c r="KPX67" s="65"/>
      <c r="KPY67" s="65"/>
      <c r="KPZ67" s="65"/>
      <c r="KQA67" s="65"/>
      <c r="KQB67" s="65"/>
      <c r="KQC67" s="65"/>
      <c r="KQD67" s="65"/>
      <c r="KQE67" s="65"/>
      <c r="KQF67" s="65"/>
      <c r="KQG67" s="65"/>
      <c r="KQH67" s="65"/>
      <c r="KQI67" s="65"/>
      <c r="KQJ67" s="65"/>
      <c r="KQK67" s="65"/>
      <c r="KQL67" s="65"/>
      <c r="KQM67" s="65"/>
      <c r="KQN67" s="65"/>
      <c r="KQO67" s="65"/>
      <c r="KQP67" s="65"/>
      <c r="KQQ67" s="65"/>
      <c r="KQR67" s="65"/>
      <c r="KQS67" s="65"/>
      <c r="KQT67" s="65"/>
      <c r="KQU67" s="65"/>
      <c r="KQV67" s="65"/>
      <c r="KQW67" s="65"/>
      <c r="KQX67" s="65"/>
      <c r="KQY67" s="65"/>
      <c r="KQZ67" s="65"/>
      <c r="KRA67" s="65"/>
      <c r="KRB67" s="65"/>
      <c r="KRC67" s="65"/>
      <c r="KRD67" s="65"/>
      <c r="KRE67" s="65"/>
      <c r="KRF67" s="65"/>
      <c r="KRG67" s="65"/>
      <c r="KRH67" s="65"/>
      <c r="KRI67" s="65"/>
      <c r="KRJ67" s="65"/>
      <c r="KRK67" s="65"/>
      <c r="KRL67" s="65"/>
      <c r="KRM67" s="65"/>
      <c r="KRN67" s="65"/>
      <c r="KRO67" s="65"/>
      <c r="KRP67" s="65"/>
      <c r="KRQ67" s="65"/>
      <c r="KRR67" s="65"/>
      <c r="KRS67" s="65"/>
      <c r="KRT67" s="65"/>
      <c r="KRU67" s="65"/>
      <c r="KRV67" s="65"/>
      <c r="KRW67" s="65"/>
      <c r="KRX67" s="65"/>
      <c r="KRY67" s="65"/>
      <c r="KRZ67" s="65"/>
      <c r="KSA67" s="65"/>
      <c r="KSB67" s="65"/>
      <c r="KSC67" s="65"/>
      <c r="KSD67" s="65"/>
      <c r="KSE67" s="65"/>
      <c r="KSF67" s="65"/>
      <c r="KSG67" s="65"/>
      <c r="KSH67" s="65"/>
      <c r="KSI67" s="65"/>
      <c r="KSJ67" s="65"/>
      <c r="KSK67" s="65"/>
      <c r="KSL67" s="65"/>
      <c r="KSM67" s="65"/>
      <c r="KSN67" s="65"/>
      <c r="KSO67" s="65"/>
      <c r="KSP67" s="65"/>
      <c r="KSQ67" s="65"/>
      <c r="KSR67" s="65"/>
      <c r="KSS67" s="65"/>
      <c r="KST67" s="65"/>
      <c r="KSU67" s="65"/>
      <c r="KSV67" s="65"/>
      <c r="KSW67" s="65"/>
      <c r="KSX67" s="65"/>
      <c r="KSY67" s="65"/>
      <c r="KSZ67" s="65"/>
      <c r="KTA67" s="65"/>
      <c r="KTB67" s="65"/>
      <c r="KTC67" s="65"/>
      <c r="KTD67" s="65"/>
      <c r="KTE67" s="65"/>
      <c r="KTF67" s="65"/>
      <c r="KTG67" s="65"/>
      <c r="KTH67" s="65"/>
      <c r="KTI67" s="65"/>
      <c r="KTJ67" s="65"/>
      <c r="KTK67" s="65"/>
      <c r="KTL67" s="65"/>
      <c r="KTM67" s="65"/>
      <c r="KTN67" s="65"/>
      <c r="KTO67" s="65"/>
      <c r="KTP67" s="65"/>
      <c r="KTQ67" s="65"/>
      <c r="KTR67" s="65"/>
      <c r="KTS67" s="65"/>
      <c r="KTT67" s="65"/>
      <c r="KTU67" s="65"/>
      <c r="KTV67" s="65"/>
      <c r="KTW67" s="65"/>
      <c r="KTX67" s="65"/>
      <c r="KTY67" s="65"/>
      <c r="KTZ67" s="65"/>
      <c r="KUA67" s="65"/>
      <c r="KUB67" s="65"/>
      <c r="KUC67" s="65"/>
      <c r="KUD67" s="65"/>
      <c r="KUE67" s="65"/>
      <c r="KUF67" s="65"/>
      <c r="KUG67" s="65"/>
      <c r="KUH67" s="65"/>
      <c r="KUI67" s="65"/>
      <c r="KUJ67" s="65"/>
      <c r="KUK67" s="65"/>
      <c r="KUL67" s="65"/>
      <c r="KUM67" s="65"/>
      <c r="KUN67" s="65"/>
      <c r="KUO67" s="65"/>
      <c r="KUP67" s="65"/>
      <c r="KUQ67" s="65"/>
      <c r="KUR67" s="65"/>
      <c r="KUS67" s="65"/>
      <c r="KUT67" s="65"/>
      <c r="KUU67" s="65"/>
      <c r="KUV67" s="65"/>
      <c r="KUW67" s="65"/>
      <c r="KUX67" s="65"/>
      <c r="KUY67" s="65"/>
      <c r="KUZ67" s="65"/>
      <c r="KVA67" s="65"/>
      <c r="KVB67" s="65"/>
      <c r="KVC67" s="65"/>
      <c r="KVD67" s="65"/>
      <c r="KVE67" s="65"/>
      <c r="KVF67" s="65"/>
      <c r="KVG67" s="65"/>
      <c r="KVH67" s="65"/>
      <c r="KVI67" s="65"/>
      <c r="KVJ67" s="65"/>
      <c r="KVK67" s="65"/>
      <c r="KVL67" s="65"/>
      <c r="KVM67" s="65"/>
      <c r="KVN67" s="65"/>
      <c r="KVO67" s="65"/>
      <c r="KVP67" s="65"/>
      <c r="KVQ67" s="65"/>
      <c r="KVR67" s="65"/>
      <c r="KVS67" s="65"/>
      <c r="KVT67" s="65"/>
      <c r="KVU67" s="65"/>
      <c r="KVV67" s="65"/>
      <c r="KVW67" s="65"/>
      <c r="KVX67" s="65"/>
      <c r="KVY67" s="65"/>
      <c r="KVZ67" s="65"/>
      <c r="KWA67" s="65"/>
      <c r="KWB67" s="65"/>
      <c r="KWC67" s="65"/>
      <c r="KWD67" s="65"/>
      <c r="KWE67" s="65"/>
      <c r="KWF67" s="65"/>
      <c r="KWG67" s="65"/>
      <c r="KWH67" s="65"/>
      <c r="KWI67" s="65"/>
      <c r="KWJ67" s="65"/>
      <c r="KWK67" s="65"/>
      <c r="KWL67" s="65"/>
      <c r="KWM67" s="65"/>
      <c r="KWN67" s="65"/>
      <c r="KWO67" s="65"/>
      <c r="KWP67" s="65"/>
      <c r="KWQ67" s="65"/>
      <c r="KWR67" s="65"/>
      <c r="KWS67" s="65"/>
      <c r="KWT67" s="65"/>
      <c r="KWU67" s="65"/>
      <c r="KWV67" s="65"/>
      <c r="KWW67" s="65"/>
      <c r="KWX67" s="65"/>
      <c r="KWY67" s="65"/>
      <c r="KWZ67" s="65"/>
      <c r="KXA67" s="65"/>
      <c r="KXB67" s="65"/>
      <c r="KXC67" s="65"/>
      <c r="KXD67" s="65"/>
      <c r="KXE67" s="65"/>
      <c r="KXF67" s="65"/>
      <c r="KXG67" s="65"/>
      <c r="KXH67" s="65"/>
      <c r="KXI67" s="65"/>
      <c r="KXJ67" s="65"/>
      <c r="KXK67" s="65"/>
      <c r="KXL67" s="65"/>
      <c r="KXM67" s="65"/>
      <c r="KXN67" s="65"/>
      <c r="KXO67" s="65"/>
      <c r="KXP67" s="65"/>
      <c r="KXQ67" s="65"/>
      <c r="KXR67" s="65"/>
      <c r="KXS67" s="65"/>
      <c r="KXT67" s="65"/>
      <c r="KXU67" s="65"/>
      <c r="KXV67" s="65"/>
      <c r="KXW67" s="65"/>
      <c r="KXX67" s="65"/>
      <c r="KXY67" s="65"/>
      <c r="KXZ67" s="65"/>
      <c r="KYA67" s="65"/>
      <c r="KYB67" s="65"/>
      <c r="KYC67" s="65"/>
      <c r="KYD67" s="65"/>
      <c r="KYE67" s="65"/>
      <c r="KYF67" s="65"/>
      <c r="KYG67" s="65"/>
      <c r="KYH67" s="65"/>
      <c r="KYI67" s="65"/>
      <c r="KYJ67" s="65"/>
      <c r="KYK67" s="65"/>
      <c r="KYL67" s="65"/>
      <c r="KYM67" s="65"/>
      <c r="KYN67" s="65"/>
      <c r="KYO67" s="65"/>
      <c r="KYP67" s="65"/>
      <c r="KYQ67" s="65"/>
      <c r="KYR67" s="65"/>
      <c r="KYS67" s="65"/>
      <c r="KYT67" s="65"/>
      <c r="KYU67" s="65"/>
      <c r="KYV67" s="65"/>
      <c r="KYW67" s="65"/>
      <c r="KYX67" s="65"/>
      <c r="KYY67" s="65"/>
      <c r="KYZ67" s="65"/>
      <c r="KZA67" s="65"/>
      <c r="KZB67" s="65"/>
      <c r="KZC67" s="65"/>
      <c r="KZD67" s="65"/>
      <c r="KZE67" s="65"/>
      <c r="KZF67" s="65"/>
      <c r="KZG67" s="65"/>
      <c r="KZH67" s="65"/>
      <c r="KZI67" s="65"/>
      <c r="KZJ67" s="65"/>
      <c r="KZK67" s="65"/>
      <c r="KZL67" s="65"/>
      <c r="KZM67" s="65"/>
      <c r="KZN67" s="65"/>
      <c r="KZO67" s="65"/>
      <c r="KZP67" s="65"/>
      <c r="KZQ67" s="65"/>
      <c r="KZR67" s="65"/>
      <c r="KZS67" s="65"/>
      <c r="KZT67" s="65"/>
      <c r="KZU67" s="65"/>
      <c r="KZV67" s="65"/>
      <c r="KZW67" s="65"/>
      <c r="KZX67" s="65"/>
      <c r="KZY67" s="65"/>
      <c r="KZZ67" s="65"/>
      <c r="LAA67" s="65"/>
      <c r="LAB67" s="65"/>
      <c r="LAC67" s="65"/>
      <c r="LAD67" s="65"/>
      <c r="LAE67" s="65"/>
      <c r="LAF67" s="65"/>
      <c r="LAG67" s="65"/>
      <c r="LAH67" s="65"/>
      <c r="LAI67" s="65"/>
      <c r="LAJ67" s="65"/>
      <c r="LAK67" s="65"/>
      <c r="LAL67" s="65"/>
      <c r="LAM67" s="65"/>
      <c r="LAN67" s="65"/>
      <c r="LAO67" s="65"/>
      <c r="LAP67" s="65"/>
      <c r="LAQ67" s="65"/>
      <c r="LAR67" s="65"/>
      <c r="LAS67" s="65"/>
      <c r="LAT67" s="65"/>
      <c r="LAU67" s="65"/>
      <c r="LAV67" s="65"/>
      <c r="LAW67" s="65"/>
      <c r="LAX67" s="65"/>
      <c r="LAY67" s="65"/>
      <c r="LAZ67" s="65"/>
      <c r="LBA67" s="65"/>
      <c r="LBB67" s="65"/>
      <c r="LBC67" s="65"/>
      <c r="LBD67" s="65"/>
      <c r="LBE67" s="65"/>
      <c r="LBF67" s="65"/>
      <c r="LBG67" s="65"/>
      <c r="LBH67" s="65"/>
      <c r="LBI67" s="65"/>
      <c r="LBJ67" s="65"/>
      <c r="LBK67" s="65"/>
      <c r="LBL67" s="65"/>
      <c r="LBM67" s="65"/>
      <c r="LBN67" s="65"/>
      <c r="LBO67" s="65"/>
      <c r="LBP67" s="65"/>
      <c r="LBQ67" s="65"/>
      <c r="LBR67" s="65"/>
      <c r="LBS67" s="65"/>
      <c r="LBT67" s="65"/>
      <c r="LBU67" s="65"/>
      <c r="LBV67" s="65"/>
      <c r="LBW67" s="65"/>
      <c r="LBX67" s="65"/>
      <c r="LBY67" s="65"/>
      <c r="LBZ67" s="65"/>
      <c r="LCA67" s="65"/>
      <c r="LCB67" s="65"/>
      <c r="LCC67" s="65"/>
      <c r="LCD67" s="65"/>
      <c r="LCE67" s="65"/>
      <c r="LCF67" s="65"/>
      <c r="LCG67" s="65"/>
      <c r="LCH67" s="65"/>
      <c r="LCI67" s="65"/>
      <c r="LCJ67" s="65"/>
      <c r="LCK67" s="65"/>
      <c r="LCL67" s="65"/>
      <c r="LCM67" s="65"/>
      <c r="LCN67" s="65"/>
      <c r="LCO67" s="65"/>
      <c r="LCP67" s="65"/>
      <c r="LCQ67" s="65"/>
      <c r="LCR67" s="65"/>
      <c r="LCS67" s="65"/>
      <c r="LCT67" s="65"/>
      <c r="LCU67" s="65"/>
      <c r="LCV67" s="65"/>
      <c r="LCW67" s="65"/>
      <c r="LCX67" s="65"/>
      <c r="LCY67" s="65"/>
      <c r="LCZ67" s="65"/>
      <c r="LDA67" s="65"/>
      <c r="LDB67" s="65"/>
      <c r="LDC67" s="65"/>
      <c r="LDD67" s="65"/>
      <c r="LDE67" s="65"/>
      <c r="LDF67" s="65"/>
      <c r="LDG67" s="65"/>
      <c r="LDH67" s="65"/>
      <c r="LDI67" s="65"/>
      <c r="LDJ67" s="65"/>
      <c r="LDK67" s="65"/>
      <c r="LDL67" s="65"/>
      <c r="LDM67" s="65"/>
      <c r="LDN67" s="65"/>
      <c r="LDO67" s="65"/>
      <c r="LDP67" s="65"/>
      <c r="LDQ67" s="65"/>
      <c r="LDR67" s="65"/>
      <c r="LDS67" s="65"/>
      <c r="LDT67" s="65"/>
      <c r="LDU67" s="65"/>
      <c r="LDV67" s="65"/>
      <c r="LDW67" s="65"/>
      <c r="LDX67" s="65"/>
      <c r="LDY67" s="65"/>
      <c r="LDZ67" s="65"/>
      <c r="LEA67" s="65"/>
      <c r="LEB67" s="65"/>
      <c r="LEC67" s="65"/>
      <c r="LED67" s="65"/>
      <c r="LEE67" s="65"/>
      <c r="LEF67" s="65"/>
      <c r="LEG67" s="65"/>
      <c r="LEH67" s="65"/>
      <c r="LEI67" s="65"/>
      <c r="LEJ67" s="65"/>
      <c r="LEK67" s="65"/>
      <c r="LEL67" s="65"/>
      <c r="LEM67" s="65"/>
      <c r="LEN67" s="65"/>
      <c r="LEO67" s="65"/>
      <c r="LEP67" s="65"/>
      <c r="LEQ67" s="65"/>
      <c r="LER67" s="65"/>
      <c r="LES67" s="65"/>
      <c r="LET67" s="65"/>
      <c r="LEU67" s="65"/>
      <c r="LEV67" s="65"/>
      <c r="LEW67" s="65"/>
      <c r="LEX67" s="65"/>
      <c r="LEY67" s="65"/>
      <c r="LEZ67" s="65"/>
      <c r="LFA67" s="65"/>
      <c r="LFB67" s="65"/>
      <c r="LFC67" s="65"/>
      <c r="LFD67" s="65"/>
      <c r="LFE67" s="65"/>
      <c r="LFF67" s="65"/>
      <c r="LFG67" s="65"/>
      <c r="LFH67" s="65"/>
      <c r="LFI67" s="65"/>
      <c r="LFJ67" s="65"/>
      <c r="LFK67" s="65"/>
      <c r="LFL67" s="65"/>
      <c r="LFM67" s="65"/>
      <c r="LFN67" s="65"/>
      <c r="LFO67" s="65"/>
      <c r="LFP67" s="65"/>
      <c r="LFQ67" s="65"/>
      <c r="LFR67" s="65"/>
      <c r="LFS67" s="65"/>
      <c r="LFT67" s="65"/>
      <c r="LFU67" s="65"/>
      <c r="LFV67" s="65"/>
      <c r="LFW67" s="65"/>
      <c r="LFX67" s="65"/>
      <c r="LFY67" s="65"/>
      <c r="LFZ67" s="65"/>
      <c r="LGA67" s="65"/>
      <c r="LGB67" s="65"/>
      <c r="LGC67" s="65"/>
      <c r="LGD67" s="65"/>
      <c r="LGE67" s="65"/>
      <c r="LGF67" s="65"/>
      <c r="LGG67" s="65"/>
      <c r="LGH67" s="65"/>
      <c r="LGI67" s="65"/>
      <c r="LGJ67" s="65"/>
      <c r="LGK67" s="65"/>
      <c r="LGL67" s="65"/>
      <c r="LGM67" s="65"/>
      <c r="LGN67" s="65"/>
      <c r="LGO67" s="65"/>
      <c r="LGP67" s="65"/>
      <c r="LGQ67" s="65"/>
      <c r="LGR67" s="65"/>
      <c r="LGS67" s="65"/>
      <c r="LGT67" s="65"/>
      <c r="LGU67" s="65"/>
      <c r="LGV67" s="65"/>
      <c r="LGW67" s="65"/>
      <c r="LGX67" s="65"/>
      <c r="LGY67" s="65"/>
      <c r="LGZ67" s="65"/>
      <c r="LHA67" s="65"/>
      <c r="LHB67" s="65"/>
      <c r="LHC67" s="65"/>
      <c r="LHD67" s="65"/>
      <c r="LHE67" s="65"/>
      <c r="LHF67" s="65"/>
      <c r="LHG67" s="65"/>
      <c r="LHH67" s="65"/>
      <c r="LHI67" s="65"/>
      <c r="LHJ67" s="65"/>
      <c r="LHK67" s="65"/>
      <c r="LHL67" s="65"/>
      <c r="LHM67" s="65"/>
      <c r="LHN67" s="65"/>
      <c r="LHO67" s="65"/>
      <c r="LHP67" s="65"/>
      <c r="LHQ67" s="65"/>
      <c r="LHR67" s="65"/>
      <c r="LHS67" s="65"/>
      <c r="LHT67" s="65"/>
      <c r="LHU67" s="65"/>
      <c r="LHV67" s="65"/>
      <c r="LHW67" s="65"/>
      <c r="LHX67" s="65"/>
      <c r="LHY67" s="65"/>
      <c r="LHZ67" s="65"/>
      <c r="LIA67" s="65"/>
      <c r="LIB67" s="65"/>
      <c r="LIC67" s="65"/>
      <c r="LID67" s="65"/>
      <c r="LIE67" s="65"/>
      <c r="LIF67" s="65"/>
      <c r="LIG67" s="65"/>
      <c r="LIH67" s="65"/>
      <c r="LII67" s="65"/>
      <c r="LIJ67" s="65"/>
      <c r="LIK67" s="65"/>
      <c r="LIL67" s="65"/>
      <c r="LIM67" s="65"/>
      <c r="LIN67" s="65"/>
      <c r="LIO67" s="65"/>
      <c r="LIP67" s="65"/>
      <c r="LIQ67" s="65"/>
      <c r="LIR67" s="65"/>
      <c r="LIS67" s="65"/>
      <c r="LIT67" s="65"/>
      <c r="LIU67" s="65"/>
      <c r="LIV67" s="65"/>
      <c r="LIW67" s="65"/>
      <c r="LIX67" s="65"/>
      <c r="LIY67" s="65"/>
      <c r="LIZ67" s="65"/>
      <c r="LJA67" s="65"/>
      <c r="LJB67" s="65"/>
      <c r="LJC67" s="65"/>
      <c r="LJD67" s="65"/>
      <c r="LJE67" s="65"/>
      <c r="LJF67" s="65"/>
      <c r="LJG67" s="65"/>
      <c r="LJH67" s="65"/>
      <c r="LJI67" s="65"/>
      <c r="LJJ67" s="65"/>
      <c r="LJK67" s="65"/>
      <c r="LJL67" s="65"/>
      <c r="LJM67" s="65"/>
      <c r="LJN67" s="65"/>
      <c r="LJO67" s="65"/>
      <c r="LJP67" s="65"/>
      <c r="LJQ67" s="65"/>
      <c r="LJR67" s="65"/>
      <c r="LJS67" s="65"/>
      <c r="LJT67" s="65"/>
      <c r="LJU67" s="65"/>
      <c r="LJV67" s="65"/>
      <c r="LJW67" s="65"/>
      <c r="LJX67" s="65"/>
      <c r="LJY67" s="65"/>
      <c r="LJZ67" s="65"/>
      <c r="LKA67" s="65"/>
      <c r="LKB67" s="65"/>
      <c r="LKC67" s="65"/>
      <c r="LKD67" s="65"/>
      <c r="LKE67" s="65"/>
      <c r="LKF67" s="65"/>
      <c r="LKG67" s="65"/>
      <c r="LKH67" s="65"/>
      <c r="LKI67" s="65"/>
      <c r="LKJ67" s="65"/>
      <c r="LKK67" s="65"/>
      <c r="LKL67" s="65"/>
      <c r="LKM67" s="65"/>
      <c r="LKN67" s="65"/>
      <c r="LKO67" s="65"/>
      <c r="LKP67" s="65"/>
      <c r="LKQ67" s="65"/>
      <c r="LKR67" s="65"/>
      <c r="LKS67" s="65"/>
      <c r="LKT67" s="65"/>
      <c r="LKU67" s="65"/>
      <c r="LKV67" s="65"/>
      <c r="LKW67" s="65"/>
      <c r="LKX67" s="65"/>
      <c r="LKY67" s="65"/>
      <c r="LKZ67" s="65"/>
      <c r="LLA67" s="65"/>
      <c r="LLB67" s="65"/>
      <c r="LLC67" s="65"/>
      <c r="LLD67" s="65"/>
      <c r="LLE67" s="65"/>
      <c r="LLF67" s="65"/>
      <c r="LLG67" s="65"/>
      <c r="LLH67" s="65"/>
      <c r="LLI67" s="65"/>
      <c r="LLJ67" s="65"/>
      <c r="LLK67" s="65"/>
      <c r="LLL67" s="65"/>
      <c r="LLM67" s="65"/>
      <c r="LLN67" s="65"/>
      <c r="LLO67" s="65"/>
      <c r="LLP67" s="65"/>
      <c r="LLQ67" s="65"/>
      <c r="LLR67" s="65"/>
      <c r="LLS67" s="65"/>
      <c r="LLT67" s="65"/>
      <c r="LLU67" s="65"/>
      <c r="LLV67" s="65"/>
      <c r="LLW67" s="65"/>
      <c r="LLX67" s="65"/>
      <c r="LLY67" s="65"/>
      <c r="LLZ67" s="65"/>
      <c r="LMA67" s="65"/>
      <c r="LMB67" s="65"/>
      <c r="LMC67" s="65"/>
      <c r="LMD67" s="65"/>
      <c r="LME67" s="65"/>
      <c r="LMF67" s="65"/>
      <c r="LMG67" s="65"/>
      <c r="LMH67" s="65"/>
      <c r="LMI67" s="65"/>
      <c r="LMJ67" s="65"/>
      <c r="LMK67" s="65"/>
      <c r="LML67" s="65"/>
      <c r="LMM67" s="65"/>
      <c r="LMN67" s="65"/>
      <c r="LMO67" s="65"/>
      <c r="LMP67" s="65"/>
      <c r="LMQ67" s="65"/>
      <c r="LMR67" s="65"/>
      <c r="LMS67" s="65"/>
      <c r="LMT67" s="65"/>
      <c r="LMU67" s="65"/>
      <c r="LMV67" s="65"/>
      <c r="LMW67" s="65"/>
      <c r="LMX67" s="65"/>
      <c r="LMY67" s="65"/>
      <c r="LMZ67" s="65"/>
      <c r="LNA67" s="65"/>
      <c r="LNB67" s="65"/>
      <c r="LNC67" s="65"/>
      <c r="LND67" s="65"/>
      <c r="LNE67" s="65"/>
      <c r="LNF67" s="65"/>
      <c r="LNG67" s="65"/>
      <c r="LNH67" s="65"/>
      <c r="LNI67" s="65"/>
      <c r="LNJ67" s="65"/>
      <c r="LNK67" s="65"/>
      <c r="LNL67" s="65"/>
      <c r="LNM67" s="65"/>
      <c r="LNN67" s="65"/>
      <c r="LNO67" s="65"/>
      <c r="LNP67" s="65"/>
      <c r="LNQ67" s="65"/>
      <c r="LNR67" s="65"/>
      <c r="LNS67" s="65"/>
      <c r="LNT67" s="65"/>
      <c r="LNU67" s="65"/>
      <c r="LNV67" s="65"/>
      <c r="LNW67" s="65"/>
      <c r="LNX67" s="65"/>
      <c r="LNY67" s="65"/>
      <c r="LNZ67" s="65"/>
      <c r="LOA67" s="65"/>
      <c r="LOB67" s="65"/>
      <c r="LOC67" s="65"/>
      <c r="LOD67" s="65"/>
      <c r="LOE67" s="65"/>
      <c r="LOF67" s="65"/>
      <c r="LOG67" s="65"/>
      <c r="LOH67" s="65"/>
      <c r="LOI67" s="65"/>
      <c r="LOJ67" s="65"/>
      <c r="LOK67" s="65"/>
      <c r="LOL67" s="65"/>
      <c r="LOM67" s="65"/>
      <c r="LON67" s="65"/>
      <c r="LOO67" s="65"/>
      <c r="LOP67" s="65"/>
      <c r="LOQ67" s="65"/>
      <c r="LOR67" s="65"/>
      <c r="LOS67" s="65"/>
      <c r="LOT67" s="65"/>
      <c r="LOU67" s="65"/>
      <c r="LOV67" s="65"/>
      <c r="LOW67" s="65"/>
      <c r="LOX67" s="65"/>
      <c r="LOY67" s="65"/>
      <c r="LOZ67" s="65"/>
      <c r="LPA67" s="65"/>
      <c r="LPB67" s="65"/>
      <c r="LPC67" s="65"/>
      <c r="LPD67" s="65"/>
      <c r="LPE67" s="65"/>
      <c r="LPF67" s="65"/>
      <c r="LPG67" s="65"/>
      <c r="LPH67" s="65"/>
      <c r="LPI67" s="65"/>
      <c r="LPJ67" s="65"/>
      <c r="LPK67" s="65"/>
      <c r="LPL67" s="65"/>
      <c r="LPM67" s="65"/>
      <c r="LPN67" s="65"/>
      <c r="LPO67" s="65"/>
      <c r="LPP67" s="65"/>
      <c r="LPQ67" s="65"/>
      <c r="LPR67" s="65"/>
      <c r="LPS67" s="65"/>
      <c r="LPT67" s="65"/>
      <c r="LPU67" s="65"/>
      <c r="LPV67" s="65"/>
      <c r="LPW67" s="65"/>
      <c r="LPX67" s="65"/>
      <c r="LPY67" s="65"/>
      <c r="LPZ67" s="65"/>
      <c r="LQA67" s="65"/>
      <c r="LQB67" s="65"/>
      <c r="LQC67" s="65"/>
      <c r="LQD67" s="65"/>
      <c r="LQE67" s="65"/>
      <c r="LQF67" s="65"/>
      <c r="LQG67" s="65"/>
      <c r="LQH67" s="65"/>
      <c r="LQI67" s="65"/>
      <c r="LQJ67" s="65"/>
      <c r="LQK67" s="65"/>
      <c r="LQL67" s="65"/>
      <c r="LQM67" s="65"/>
      <c r="LQN67" s="65"/>
      <c r="LQO67" s="65"/>
      <c r="LQP67" s="65"/>
      <c r="LQQ67" s="65"/>
      <c r="LQR67" s="65"/>
      <c r="LQS67" s="65"/>
      <c r="LQT67" s="65"/>
      <c r="LQU67" s="65"/>
      <c r="LQV67" s="65"/>
      <c r="LQW67" s="65"/>
      <c r="LQX67" s="65"/>
      <c r="LQY67" s="65"/>
      <c r="LQZ67" s="65"/>
      <c r="LRA67" s="65"/>
      <c r="LRB67" s="65"/>
      <c r="LRC67" s="65"/>
      <c r="LRD67" s="65"/>
      <c r="LRE67" s="65"/>
      <c r="LRF67" s="65"/>
      <c r="LRG67" s="65"/>
      <c r="LRH67" s="65"/>
      <c r="LRI67" s="65"/>
      <c r="LRJ67" s="65"/>
      <c r="LRK67" s="65"/>
      <c r="LRL67" s="65"/>
      <c r="LRM67" s="65"/>
      <c r="LRN67" s="65"/>
      <c r="LRO67" s="65"/>
      <c r="LRP67" s="65"/>
      <c r="LRQ67" s="65"/>
      <c r="LRR67" s="65"/>
      <c r="LRS67" s="65"/>
      <c r="LRT67" s="65"/>
      <c r="LRU67" s="65"/>
      <c r="LRV67" s="65"/>
      <c r="LRW67" s="65"/>
      <c r="LRX67" s="65"/>
      <c r="LRY67" s="65"/>
      <c r="LRZ67" s="65"/>
      <c r="LSA67" s="65"/>
      <c r="LSB67" s="65"/>
      <c r="LSC67" s="65"/>
      <c r="LSD67" s="65"/>
      <c r="LSE67" s="65"/>
      <c r="LSF67" s="65"/>
      <c r="LSG67" s="65"/>
      <c r="LSH67" s="65"/>
      <c r="LSI67" s="65"/>
      <c r="LSJ67" s="65"/>
      <c r="LSK67" s="65"/>
      <c r="LSL67" s="65"/>
      <c r="LSM67" s="65"/>
      <c r="LSN67" s="65"/>
      <c r="LSO67" s="65"/>
      <c r="LSP67" s="65"/>
      <c r="LSQ67" s="65"/>
      <c r="LSR67" s="65"/>
      <c r="LSS67" s="65"/>
      <c r="LST67" s="65"/>
      <c r="LSU67" s="65"/>
      <c r="LSV67" s="65"/>
      <c r="LSW67" s="65"/>
      <c r="LSX67" s="65"/>
      <c r="LSY67" s="65"/>
      <c r="LSZ67" s="65"/>
      <c r="LTA67" s="65"/>
      <c r="LTB67" s="65"/>
      <c r="LTC67" s="65"/>
      <c r="LTD67" s="65"/>
      <c r="LTE67" s="65"/>
      <c r="LTF67" s="65"/>
      <c r="LTG67" s="65"/>
      <c r="LTH67" s="65"/>
      <c r="LTI67" s="65"/>
      <c r="LTJ67" s="65"/>
      <c r="LTK67" s="65"/>
      <c r="LTL67" s="65"/>
      <c r="LTM67" s="65"/>
      <c r="LTN67" s="65"/>
      <c r="LTO67" s="65"/>
      <c r="LTP67" s="65"/>
      <c r="LTQ67" s="65"/>
      <c r="LTR67" s="65"/>
      <c r="LTS67" s="65"/>
      <c r="LTT67" s="65"/>
      <c r="LTU67" s="65"/>
      <c r="LTV67" s="65"/>
      <c r="LTW67" s="65"/>
      <c r="LTX67" s="65"/>
      <c r="LTY67" s="65"/>
      <c r="LTZ67" s="65"/>
      <c r="LUA67" s="65"/>
      <c r="LUB67" s="65"/>
      <c r="LUC67" s="65"/>
      <c r="LUD67" s="65"/>
      <c r="LUE67" s="65"/>
      <c r="LUF67" s="65"/>
      <c r="LUG67" s="65"/>
      <c r="LUH67" s="65"/>
      <c r="LUI67" s="65"/>
      <c r="LUJ67" s="65"/>
      <c r="LUK67" s="65"/>
      <c r="LUL67" s="65"/>
      <c r="LUM67" s="65"/>
      <c r="LUN67" s="65"/>
      <c r="LUO67" s="65"/>
      <c r="LUP67" s="65"/>
      <c r="LUQ67" s="65"/>
      <c r="LUR67" s="65"/>
      <c r="LUS67" s="65"/>
      <c r="LUT67" s="65"/>
      <c r="LUU67" s="65"/>
      <c r="LUV67" s="65"/>
      <c r="LUW67" s="65"/>
      <c r="LUX67" s="65"/>
      <c r="LUY67" s="65"/>
      <c r="LUZ67" s="65"/>
      <c r="LVA67" s="65"/>
      <c r="LVB67" s="65"/>
      <c r="LVC67" s="65"/>
      <c r="LVD67" s="65"/>
      <c r="LVE67" s="65"/>
      <c r="LVF67" s="65"/>
      <c r="LVG67" s="65"/>
      <c r="LVH67" s="65"/>
      <c r="LVI67" s="65"/>
      <c r="LVJ67" s="65"/>
      <c r="LVK67" s="65"/>
      <c r="LVL67" s="65"/>
      <c r="LVM67" s="65"/>
      <c r="LVN67" s="65"/>
      <c r="LVO67" s="65"/>
      <c r="LVP67" s="65"/>
      <c r="LVQ67" s="65"/>
      <c r="LVR67" s="65"/>
      <c r="LVS67" s="65"/>
      <c r="LVT67" s="65"/>
      <c r="LVU67" s="65"/>
      <c r="LVV67" s="65"/>
      <c r="LVW67" s="65"/>
      <c r="LVX67" s="65"/>
      <c r="LVY67" s="65"/>
      <c r="LVZ67" s="65"/>
      <c r="LWA67" s="65"/>
      <c r="LWB67" s="65"/>
      <c r="LWC67" s="65"/>
      <c r="LWD67" s="65"/>
      <c r="LWE67" s="65"/>
      <c r="LWF67" s="65"/>
      <c r="LWG67" s="65"/>
      <c r="LWH67" s="65"/>
      <c r="LWI67" s="65"/>
      <c r="LWJ67" s="65"/>
      <c r="LWK67" s="65"/>
      <c r="LWL67" s="65"/>
      <c r="LWM67" s="65"/>
      <c r="LWN67" s="65"/>
      <c r="LWO67" s="65"/>
      <c r="LWP67" s="65"/>
      <c r="LWQ67" s="65"/>
      <c r="LWR67" s="65"/>
      <c r="LWS67" s="65"/>
      <c r="LWT67" s="65"/>
      <c r="LWU67" s="65"/>
      <c r="LWV67" s="65"/>
      <c r="LWW67" s="65"/>
      <c r="LWX67" s="65"/>
      <c r="LWY67" s="65"/>
      <c r="LWZ67" s="65"/>
      <c r="LXA67" s="65"/>
      <c r="LXB67" s="65"/>
      <c r="LXC67" s="65"/>
      <c r="LXD67" s="65"/>
      <c r="LXE67" s="65"/>
      <c r="LXF67" s="65"/>
      <c r="LXG67" s="65"/>
      <c r="LXH67" s="65"/>
      <c r="LXI67" s="65"/>
      <c r="LXJ67" s="65"/>
      <c r="LXK67" s="65"/>
      <c r="LXL67" s="65"/>
      <c r="LXM67" s="65"/>
      <c r="LXN67" s="65"/>
      <c r="LXO67" s="65"/>
      <c r="LXP67" s="65"/>
      <c r="LXQ67" s="65"/>
      <c r="LXR67" s="65"/>
      <c r="LXS67" s="65"/>
      <c r="LXT67" s="65"/>
      <c r="LXU67" s="65"/>
      <c r="LXV67" s="65"/>
      <c r="LXW67" s="65"/>
      <c r="LXX67" s="65"/>
      <c r="LXY67" s="65"/>
      <c r="LXZ67" s="65"/>
      <c r="LYA67" s="65"/>
      <c r="LYB67" s="65"/>
      <c r="LYC67" s="65"/>
      <c r="LYD67" s="65"/>
      <c r="LYE67" s="65"/>
      <c r="LYF67" s="65"/>
      <c r="LYG67" s="65"/>
      <c r="LYH67" s="65"/>
      <c r="LYI67" s="65"/>
      <c r="LYJ67" s="65"/>
      <c r="LYK67" s="65"/>
      <c r="LYL67" s="65"/>
      <c r="LYM67" s="65"/>
      <c r="LYN67" s="65"/>
      <c r="LYO67" s="65"/>
      <c r="LYP67" s="65"/>
      <c r="LYQ67" s="65"/>
      <c r="LYR67" s="65"/>
      <c r="LYS67" s="65"/>
      <c r="LYT67" s="65"/>
      <c r="LYU67" s="65"/>
      <c r="LYV67" s="65"/>
      <c r="LYW67" s="65"/>
      <c r="LYX67" s="65"/>
      <c r="LYY67" s="65"/>
      <c r="LYZ67" s="65"/>
      <c r="LZA67" s="65"/>
      <c r="LZB67" s="65"/>
      <c r="LZC67" s="65"/>
      <c r="LZD67" s="65"/>
      <c r="LZE67" s="65"/>
      <c r="LZF67" s="65"/>
      <c r="LZG67" s="65"/>
      <c r="LZH67" s="65"/>
      <c r="LZI67" s="65"/>
      <c r="LZJ67" s="65"/>
      <c r="LZK67" s="65"/>
      <c r="LZL67" s="65"/>
      <c r="LZM67" s="65"/>
      <c r="LZN67" s="65"/>
      <c r="LZO67" s="65"/>
      <c r="LZP67" s="65"/>
      <c r="LZQ67" s="65"/>
      <c r="LZR67" s="65"/>
      <c r="LZS67" s="65"/>
      <c r="LZT67" s="65"/>
      <c r="LZU67" s="65"/>
      <c r="LZV67" s="65"/>
      <c r="LZW67" s="65"/>
      <c r="LZX67" s="65"/>
      <c r="LZY67" s="65"/>
      <c r="LZZ67" s="65"/>
      <c r="MAA67" s="65"/>
      <c r="MAB67" s="65"/>
      <c r="MAC67" s="65"/>
      <c r="MAD67" s="65"/>
      <c r="MAE67" s="65"/>
      <c r="MAF67" s="65"/>
      <c r="MAG67" s="65"/>
      <c r="MAH67" s="65"/>
      <c r="MAI67" s="65"/>
      <c r="MAJ67" s="65"/>
      <c r="MAK67" s="65"/>
      <c r="MAL67" s="65"/>
      <c r="MAM67" s="65"/>
      <c r="MAN67" s="65"/>
      <c r="MAO67" s="65"/>
      <c r="MAP67" s="65"/>
      <c r="MAQ67" s="65"/>
      <c r="MAR67" s="65"/>
      <c r="MAS67" s="65"/>
      <c r="MAT67" s="65"/>
      <c r="MAU67" s="65"/>
      <c r="MAV67" s="65"/>
      <c r="MAW67" s="65"/>
      <c r="MAX67" s="65"/>
      <c r="MAY67" s="65"/>
      <c r="MAZ67" s="65"/>
      <c r="MBA67" s="65"/>
      <c r="MBB67" s="65"/>
      <c r="MBC67" s="65"/>
      <c r="MBD67" s="65"/>
      <c r="MBE67" s="65"/>
      <c r="MBF67" s="65"/>
      <c r="MBG67" s="65"/>
      <c r="MBH67" s="65"/>
      <c r="MBI67" s="65"/>
      <c r="MBJ67" s="65"/>
      <c r="MBK67" s="65"/>
      <c r="MBL67" s="65"/>
      <c r="MBM67" s="65"/>
      <c r="MBN67" s="65"/>
      <c r="MBO67" s="65"/>
      <c r="MBP67" s="65"/>
      <c r="MBQ67" s="65"/>
      <c r="MBR67" s="65"/>
      <c r="MBS67" s="65"/>
      <c r="MBT67" s="65"/>
      <c r="MBU67" s="65"/>
      <c r="MBV67" s="65"/>
      <c r="MBW67" s="65"/>
      <c r="MBX67" s="65"/>
      <c r="MBY67" s="65"/>
      <c r="MBZ67" s="65"/>
      <c r="MCA67" s="65"/>
      <c r="MCB67" s="65"/>
      <c r="MCC67" s="65"/>
      <c r="MCD67" s="65"/>
      <c r="MCE67" s="65"/>
      <c r="MCF67" s="65"/>
      <c r="MCG67" s="65"/>
      <c r="MCH67" s="65"/>
      <c r="MCI67" s="65"/>
      <c r="MCJ67" s="65"/>
      <c r="MCK67" s="65"/>
      <c r="MCL67" s="65"/>
      <c r="MCM67" s="65"/>
      <c r="MCN67" s="65"/>
      <c r="MCO67" s="65"/>
      <c r="MCP67" s="65"/>
      <c r="MCQ67" s="65"/>
      <c r="MCR67" s="65"/>
      <c r="MCS67" s="65"/>
      <c r="MCT67" s="65"/>
      <c r="MCU67" s="65"/>
      <c r="MCV67" s="65"/>
      <c r="MCW67" s="65"/>
      <c r="MCX67" s="65"/>
      <c r="MCY67" s="65"/>
      <c r="MCZ67" s="65"/>
      <c r="MDA67" s="65"/>
      <c r="MDB67" s="65"/>
      <c r="MDC67" s="65"/>
      <c r="MDD67" s="65"/>
      <c r="MDE67" s="65"/>
      <c r="MDF67" s="65"/>
      <c r="MDG67" s="65"/>
      <c r="MDH67" s="65"/>
      <c r="MDI67" s="65"/>
      <c r="MDJ67" s="65"/>
      <c r="MDK67" s="65"/>
      <c r="MDL67" s="65"/>
      <c r="MDM67" s="65"/>
      <c r="MDN67" s="65"/>
      <c r="MDO67" s="65"/>
      <c r="MDP67" s="65"/>
      <c r="MDQ67" s="65"/>
      <c r="MDR67" s="65"/>
      <c r="MDS67" s="65"/>
      <c r="MDT67" s="65"/>
      <c r="MDU67" s="65"/>
      <c r="MDV67" s="65"/>
      <c r="MDW67" s="65"/>
      <c r="MDX67" s="65"/>
      <c r="MDY67" s="65"/>
      <c r="MDZ67" s="65"/>
      <c r="MEA67" s="65"/>
      <c r="MEB67" s="65"/>
      <c r="MEC67" s="65"/>
      <c r="MED67" s="65"/>
      <c r="MEE67" s="65"/>
      <c r="MEF67" s="65"/>
      <c r="MEG67" s="65"/>
      <c r="MEH67" s="65"/>
      <c r="MEI67" s="65"/>
      <c r="MEJ67" s="65"/>
      <c r="MEK67" s="65"/>
      <c r="MEL67" s="65"/>
      <c r="MEM67" s="65"/>
      <c r="MEN67" s="65"/>
      <c r="MEO67" s="65"/>
      <c r="MEP67" s="65"/>
      <c r="MEQ67" s="65"/>
      <c r="MER67" s="65"/>
      <c r="MES67" s="65"/>
      <c r="MET67" s="65"/>
      <c r="MEU67" s="65"/>
      <c r="MEV67" s="65"/>
      <c r="MEW67" s="65"/>
      <c r="MEX67" s="65"/>
      <c r="MEY67" s="65"/>
      <c r="MEZ67" s="65"/>
      <c r="MFA67" s="65"/>
      <c r="MFB67" s="65"/>
      <c r="MFC67" s="65"/>
      <c r="MFD67" s="65"/>
      <c r="MFE67" s="65"/>
      <c r="MFF67" s="65"/>
      <c r="MFG67" s="65"/>
      <c r="MFH67" s="65"/>
      <c r="MFI67" s="65"/>
      <c r="MFJ67" s="65"/>
      <c r="MFK67" s="65"/>
      <c r="MFL67" s="65"/>
      <c r="MFM67" s="65"/>
      <c r="MFN67" s="65"/>
      <c r="MFO67" s="65"/>
      <c r="MFP67" s="65"/>
      <c r="MFQ67" s="65"/>
      <c r="MFR67" s="65"/>
      <c r="MFS67" s="65"/>
      <c r="MFT67" s="65"/>
      <c r="MFU67" s="65"/>
      <c r="MFV67" s="65"/>
      <c r="MFW67" s="65"/>
      <c r="MFX67" s="65"/>
      <c r="MFY67" s="65"/>
      <c r="MFZ67" s="65"/>
      <c r="MGA67" s="65"/>
      <c r="MGB67" s="65"/>
      <c r="MGC67" s="65"/>
      <c r="MGD67" s="65"/>
      <c r="MGE67" s="65"/>
      <c r="MGF67" s="65"/>
      <c r="MGG67" s="65"/>
      <c r="MGH67" s="65"/>
      <c r="MGI67" s="65"/>
      <c r="MGJ67" s="65"/>
      <c r="MGK67" s="65"/>
      <c r="MGL67" s="65"/>
      <c r="MGM67" s="65"/>
      <c r="MGN67" s="65"/>
      <c r="MGO67" s="65"/>
      <c r="MGP67" s="65"/>
      <c r="MGQ67" s="65"/>
      <c r="MGR67" s="65"/>
      <c r="MGS67" s="65"/>
      <c r="MGT67" s="65"/>
      <c r="MGU67" s="65"/>
      <c r="MGV67" s="65"/>
      <c r="MGW67" s="65"/>
      <c r="MGX67" s="65"/>
      <c r="MGY67" s="65"/>
      <c r="MGZ67" s="65"/>
      <c r="MHA67" s="65"/>
      <c r="MHB67" s="65"/>
      <c r="MHC67" s="65"/>
      <c r="MHD67" s="65"/>
      <c r="MHE67" s="65"/>
      <c r="MHF67" s="65"/>
      <c r="MHG67" s="65"/>
      <c r="MHH67" s="65"/>
      <c r="MHI67" s="65"/>
      <c r="MHJ67" s="65"/>
      <c r="MHK67" s="65"/>
      <c r="MHL67" s="65"/>
      <c r="MHM67" s="65"/>
      <c r="MHN67" s="65"/>
      <c r="MHO67" s="65"/>
      <c r="MHP67" s="65"/>
      <c r="MHQ67" s="65"/>
      <c r="MHR67" s="65"/>
      <c r="MHS67" s="65"/>
      <c r="MHT67" s="65"/>
      <c r="MHU67" s="65"/>
      <c r="MHV67" s="65"/>
      <c r="MHW67" s="65"/>
      <c r="MHX67" s="65"/>
      <c r="MHY67" s="65"/>
      <c r="MHZ67" s="65"/>
      <c r="MIA67" s="65"/>
      <c r="MIB67" s="65"/>
      <c r="MIC67" s="65"/>
      <c r="MID67" s="65"/>
      <c r="MIE67" s="65"/>
      <c r="MIF67" s="65"/>
      <c r="MIG67" s="65"/>
      <c r="MIH67" s="65"/>
      <c r="MII67" s="65"/>
      <c r="MIJ67" s="65"/>
      <c r="MIK67" s="65"/>
      <c r="MIL67" s="65"/>
      <c r="MIM67" s="65"/>
      <c r="MIN67" s="65"/>
      <c r="MIO67" s="65"/>
      <c r="MIP67" s="65"/>
      <c r="MIQ67" s="65"/>
      <c r="MIR67" s="65"/>
      <c r="MIS67" s="65"/>
      <c r="MIT67" s="65"/>
      <c r="MIU67" s="65"/>
      <c r="MIV67" s="65"/>
      <c r="MIW67" s="65"/>
      <c r="MIX67" s="65"/>
      <c r="MIY67" s="65"/>
      <c r="MIZ67" s="65"/>
      <c r="MJA67" s="65"/>
      <c r="MJB67" s="65"/>
      <c r="MJC67" s="65"/>
      <c r="MJD67" s="65"/>
      <c r="MJE67" s="65"/>
      <c r="MJF67" s="65"/>
      <c r="MJG67" s="65"/>
      <c r="MJH67" s="65"/>
      <c r="MJI67" s="65"/>
      <c r="MJJ67" s="65"/>
      <c r="MJK67" s="65"/>
      <c r="MJL67" s="65"/>
      <c r="MJM67" s="65"/>
      <c r="MJN67" s="65"/>
      <c r="MJO67" s="65"/>
      <c r="MJP67" s="65"/>
      <c r="MJQ67" s="65"/>
      <c r="MJR67" s="65"/>
      <c r="MJS67" s="65"/>
      <c r="MJT67" s="65"/>
      <c r="MJU67" s="65"/>
      <c r="MJV67" s="65"/>
      <c r="MJW67" s="65"/>
      <c r="MJX67" s="65"/>
      <c r="MJY67" s="65"/>
      <c r="MJZ67" s="65"/>
      <c r="MKA67" s="65"/>
      <c r="MKB67" s="65"/>
      <c r="MKC67" s="65"/>
      <c r="MKD67" s="65"/>
      <c r="MKE67" s="65"/>
      <c r="MKF67" s="65"/>
      <c r="MKG67" s="65"/>
      <c r="MKH67" s="65"/>
      <c r="MKI67" s="65"/>
      <c r="MKJ67" s="65"/>
      <c r="MKK67" s="65"/>
      <c r="MKL67" s="65"/>
      <c r="MKM67" s="65"/>
      <c r="MKN67" s="65"/>
      <c r="MKO67" s="65"/>
      <c r="MKP67" s="65"/>
      <c r="MKQ67" s="65"/>
      <c r="MKR67" s="65"/>
      <c r="MKS67" s="65"/>
      <c r="MKT67" s="65"/>
      <c r="MKU67" s="65"/>
      <c r="MKV67" s="65"/>
      <c r="MKW67" s="65"/>
      <c r="MKX67" s="65"/>
      <c r="MKY67" s="65"/>
      <c r="MKZ67" s="65"/>
      <c r="MLA67" s="65"/>
      <c r="MLB67" s="65"/>
      <c r="MLC67" s="65"/>
      <c r="MLD67" s="65"/>
      <c r="MLE67" s="65"/>
      <c r="MLF67" s="65"/>
      <c r="MLG67" s="65"/>
      <c r="MLH67" s="65"/>
      <c r="MLI67" s="65"/>
      <c r="MLJ67" s="65"/>
      <c r="MLK67" s="65"/>
      <c r="MLL67" s="65"/>
      <c r="MLM67" s="65"/>
      <c r="MLN67" s="65"/>
      <c r="MLO67" s="65"/>
      <c r="MLP67" s="65"/>
      <c r="MLQ67" s="65"/>
      <c r="MLR67" s="65"/>
      <c r="MLS67" s="65"/>
      <c r="MLT67" s="65"/>
      <c r="MLU67" s="65"/>
      <c r="MLV67" s="65"/>
      <c r="MLW67" s="65"/>
      <c r="MLX67" s="65"/>
      <c r="MLY67" s="65"/>
      <c r="MLZ67" s="65"/>
      <c r="MMA67" s="65"/>
      <c r="MMB67" s="65"/>
      <c r="MMC67" s="65"/>
      <c r="MMD67" s="65"/>
      <c r="MME67" s="65"/>
      <c r="MMF67" s="65"/>
      <c r="MMG67" s="65"/>
      <c r="MMH67" s="65"/>
      <c r="MMI67" s="65"/>
      <c r="MMJ67" s="65"/>
      <c r="MMK67" s="65"/>
      <c r="MML67" s="65"/>
      <c r="MMM67" s="65"/>
      <c r="MMN67" s="65"/>
      <c r="MMO67" s="65"/>
      <c r="MMP67" s="65"/>
      <c r="MMQ67" s="65"/>
      <c r="MMR67" s="65"/>
      <c r="MMS67" s="65"/>
      <c r="MMT67" s="65"/>
      <c r="MMU67" s="65"/>
      <c r="MMV67" s="65"/>
      <c r="MMW67" s="65"/>
      <c r="MMX67" s="65"/>
      <c r="MMY67" s="65"/>
      <c r="MMZ67" s="65"/>
      <c r="MNA67" s="65"/>
      <c r="MNB67" s="65"/>
      <c r="MNC67" s="65"/>
      <c r="MND67" s="65"/>
      <c r="MNE67" s="65"/>
      <c r="MNF67" s="65"/>
      <c r="MNG67" s="65"/>
      <c r="MNH67" s="65"/>
      <c r="MNI67" s="65"/>
      <c r="MNJ67" s="65"/>
      <c r="MNK67" s="65"/>
      <c r="MNL67" s="65"/>
      <c r="MNM67" s="65"/>
      <c r="MNN67" s="65"/>
      <c r="MNO67" s="65"/>
      <c r="MNP67" s="65"/>
      <c r="MNQ67" s="65"/>
      <c r="MNR67" s="65"/>
      <c r="MNS67" s="65"/>
      <c r="MNT67" s="65"/>
      <c r="MNU67" s="65"/>
      <c r="MNV67" s="65"/>
      <c r="MNW67" s="65"/>
      <c r="MNX67" s="65"/>
      <c r="MNY67" s="65"/>
      <c r="MNZ67" s="65"/>
      <c r="MOA67" s="65"/>
      <c r="MOB67" s="65"/>
      <c r="MOC67" s="65"/>
      <c r="MOD67" s="65"/>
      <c r="MOE67" s="65"/>
      <c r="MOF67" s="65"/>
      <c r="MOG67" s="65"/>
      <c r="MOH67" s="65"/>
      <c r="MOI67" s="65"/>
      <c r="MOJ67" s="65"/>
      <c r="MOK67" s="65"/>
      <c r="MOL67" s="65"/>
      <c r="MOM67" s="65"/>
      <c r="MON67" s="65"/>
      <c r="MOO67" s="65"/>
      <c r="MOP67" s="65"/>
      <c r="MOQ67" s="65"/>
      <c r="MOR67" s="65"/>
      <c r="MOS67" s="65"/>
      <c r="MOT67" s="65"/>
      <c r="MOU67" s="65"/>
      <c r="MOV67" s="65"/>
      <c r="MOW67" s="65"/>
      <c r="MOX67" s="65"/>
      <c r="MOY67" s="65"/>
      <c r="MOZ67" s="65"/>
      <c r="MPA67" s="65"/>
      <c r="MPB67" s="65"/>
      <c r="MPC67" s="65"/>
      <c r="MPD67" s="65"/>
      <c r="MPE67" s="65"/>
      <c r="MPF67" s="65"/>
      <c r="MPG67" s="65"/>
      <c r="MPH67" s="65"/>
      <c r="MPI67" s="65"/>
      <c r="MPJ67" s="65"/>
      <c r="MPK67" s="65"/>
      <c r="MPL67" s="65"/>
      <c r="MPM67" s="65"/>
      <c r="MPN67" s="65"/>
      <c r="MPO67" s="65"/>
      <c r="MPP67" s="65"/>
      <c r="MPQ67" s="65"/>
      <c r="MPR67" s="65"/>
      <c r="MPS67" s="65"/>
      <c r="MPT67" s="65"/>
      <c r="MPU67" s="65"/>
      <c r="MPV67" s="65"/>
      <c r="MPW67" s="65"/>
      <c r="MPX67" s="65"/>
      <c r="MPY67" s="65"/>
      <c r="MPZ67" s="65"/>
      <c r="MQA67" s="65"/>
      <c r="MQB67" s="65"/>
      <c r="MQC67" s="65"/>
      <c r="MQD67" s="65"/>
      <c r="MQE67" s="65"/>
      <c r="MQF67" s="65"/>
      <c r="MQG67" s="65"/>
      <c r="MQH67" s="65"/>
      <c r="MQI67" s="65"/>
      <c r="MQJ67" s="65"/>
      <c r="MQK67" s="65"/>
      <c r="MQL67" s="65"/>
      <c r="MQM67" s="65"/>
      <c r="MQN67" s="65"/>
      <c r="MQO67" s="65"/>
      <c r="MQP67" s="65"/>
      <c r="MQQ67" s="65"/>
      <c r="MQR67" s="65"/>
      <c r="MQS67" s="65"/>
      <c r="MQT67" s="65"/>
      <c r="MQU67" s="65"/>
      <c r="MQV67" s="65"/>
      <c r="MQW67" s="65"/>
      <c r="MQX67" s="65"/>
      <c r="MQY67" s="65"/>
      <c r="MQZ67" s="65"/>
      <c r="MRA67" s="65"/>
      <c r="MRB67" s="65"/>
      <c r="MRC67" s="65"/>
      <c r="MRD67" s="65"/>
      <c r="MRE67" s="65"/>
      <c r="MRF67" s="65"/>
      <c r="MRG67" s="65"/>
      <c r="MRH67" s="65"/>
      <c r="MRI67" s="65"/>
      <c r="MRJ67" s="65"/>
      <c r="MRK67" s="65"/>
      <c r="MRL67" s="65"/>
      <c r="MRM67" s="65"/>
      <c r="MRN67" s="65"/>
      <c r="MRO67" s="65"/>
      <c r="MRP67" s="65"/>
      <c r="MRQ67" s="65"/>
      <c r="MRR67" s="65"/>
      <c r="MRS67" s="65"/>
      <c r="MRT67" s="65"/>
      <c r="MRU67" s="65"/>
      <c r="MRV67" s="65"/>
      <c r="MRW67" s="65"/>
      <c r="MRX67" s="65"/>
      <c r="MRY67" s="65"/>
      <c r="MRZ67" s="65"/>
      <c r="MSA67" s="65"/>
      <c r="MSB67" s="65"/>
      <c r="MSC67" s="65"/>
      <c r="MSD67" s="65"/>
      <c r="MSE67" s="65"/>
      <c r="MSF67" s="65"/>
      <c r="MSG67" s="65"/>
      <c r="MSH67" s="65"/>
      <c r="MSI67" s="65"/>
      <c r="MSJ67" s="65"/>
      <c r="MSK67" s="65"/>
      <c r="MSL67" s="65"/>
      <c r="MSM67" s="65"/>
      <c r="MSN67" s="65"/>
      <c r="MSO67" s="65"/>
      <c r="MSP67" s="65"/>
      <c r="MSQ67" s="65"/>
      <c r="MSR67" s="65"/>
      <c r="MSS67" s="65"/>
      <c r="MST67" s="65"/>
      <c r="MSU67" s="65"/>
      <c r="MSV67" s="65"/>
      <c r="MSW67" s="65"/>
      <c r="MSX67" s="65"/>
      <c r="MSY67" s="65"/>
      <c r="MSZ67" s="65"/>
      <c r="MTA67" s="65"/>
      <c r="MTB67" s="65"/>
      <c r="MTC67" s="65"/>
      <c r="MTD67" s="65"/>
      <c r="MTE67" s="65"/>
      <c r="MTF67" s="65"/>
      <c r="MTG67" s="65"/>
      <c r="MTH67" s="65"/>
      <c r="MTI67" s="65"/>
      <c r="MTJ67" s="65"/>
      <c r="MTK67" s="65"/>
      <c r="MTL67" s="65"/>
      <c r="MTM67" s="65"/>
      <c r="MTN67" s="65"/>
      <c r="MTO67" s="65"/>
      <c r="MTP67" s="65"/>
      <c r="MTQ67" s="65"/>
      <c r="MTR67" s="65"/>
      <c r="MTS67" s="65"/>
      <c r="MTT67" s="65"/>
      <c r="MTU67" s="65"/>
      <c r="MTV67" s="65"/>
      <c r="MTW67" s="65"/>
      <c r="MTX67" s="65"/>
      <c r="MTY67" s="65"/>
      <c r="MTZ67" s="65"/>
      <c r="MUA67" s="65"/>
      <c r="MUB67" s="65"/>
      <c r="MUC67" s="65"/>
      <c r="MUD67" s="65"/>
      <c r="MUE67" s="65"/>
      <c r="MUF67" s="65"/>
      <c r="MUG67" s="65"/>
      <c r="MUH67" s="65"/>
      <c r="MUI67" s="65"/>
      <c r="MUJ67" s="65"/>
      <c r="MUK67" s="65"/>
      <c r="MUL67" s="65"/>
      <c r="MUM67" s="65"/>
      <c r="MUN67" s="65"/>
      <c r="MUO67" s="65"/>
      <c r="MUP67" s="65"/>
      <c r="MUQ67" s="65"/>
      <c r="MUR67" s="65"/>
      <c r="MUS67" s="65"/>
      <c r="MUT67" s="65"/>
      <c r="MUU67" s="65"/>
      <c r="MUV67" s="65"/>
      <c r="MUW67" s="65"/>
      <c r="MUX67" s="65"/>
      <c r="MUY67" s="65"/>
      <c r="MUZ67" s="65"/>
      <c r="MVA67" s="65"/>
      <c r="MVB67" s="65"/>
      <c r="MVC67" s="65"/>
      <c r="MVD67" s="65"/>
      <c r="MVE67" s="65"/>
      <c r="MVF67" s="65"/>
      <c r="MVG67" s="65"/>
      <c r="MVH67" s="65"/>
      <c r="MVI67" s="65"/>
      <c r="MVJ67" s="65"/>
      <c r="MVK67" s="65"/>
      <c r="MVL67" s="65"/>
      <c r="MVM67" s="65"/>
      <c r="MVN67" s="65"/>
      <c r="MVO67" s="65"/>
      <c r="MVP67" s="65"/>
      <c r="MVQ67" s="65"/>
      <c r="MVR67" s="65"/>
      <c r="MVS67" s="65"/>
      <c r="MVT67" s="65"/>
      <c r="MVU67" s="65"/>
      <c r="MVV67" s="65"/>
      <c r="MVW67" s="65"/>
      <c r="MVX67" s="65"/>
      <c r="MVY67" s="65"/>
      <c r="MVZ67" s="65"/>
      <c r="MWA67" s="65"/>
      <c r="MWB67" s="65"/>
      <c r="MWC67" s="65"/>
      <c r="MWD67" s="65"/>
      <c r="MWE67" s="65"/>
      <c r="MWF67" s="65"/>
      <c r="MWG67" s="65"/>
      <c r="MWH67" s="65"/>
      <c r="MWI67" s="65"/>
      <c r="MWJ67" s="65"/>
      <c r="MWK67" s="65"/>
      <c r="MWL67" s="65"/>
      <c r="MWM67" s="65"/>
      <c r="MWN67" s="65"/>
      <c r="MWO67" s="65"/>
      <c r="MWP67" s="65"/>
      <c r="MWQ67" s="65"/>
      <c r="MWR67" s="65"/>
      <c r="MWS67" s="65"/>
      <c r="MWT67" s="65"/>
      <c r="MWU67" s="65"/>
      <c r="MWV67" s="65"/>
      <c r="MWW67" s="65"/>
      <c r="MWX67" s="65"/>
      <c r="MWY67" s="65"/>
      <c r="MWZ67" s="65"/>
      <c r="MXA67" s="65"/>
      <c r="MXB67" s="65"/>
      <c r="MXC67" s="65"/>
      <c r="MXD67" s="65"/>
      <c r="MXE67" s="65"/>
      <c r="MXF67" s="65"/>
      <c r="MXG67" s="65"/>
      <c r="MXH67" s="65"/>
      <c r="MXI67" s="65"/>
      <c r="MXJ67" s="65"/>
      <c r="MXK67" s="65"/>
      <c r="MXL67" s="65"/>
      <c r="MXM67" s="65"/>
      <c r="MXN67" s="65"/>
      <c r="MXO67" s="65"/>
      <c r="MXP67" s="65"/>
      <c r="MXQ67" s="65"/>
      <c r="MXR67" s="65"/>
      <c r="MXS67" s="65"/>
      <c r="MXT67" s="65"/>
      <c r="MXU67" s="65"/>
      <c r="MXV67" s="65"/>
      <c r="MXW67" s="65"/>
      <c r="MXX67" s="65"/>
      <c r="MXY67" s="65"/>
      <c r="MXZ67" s="65"/>
      <c r="MYA67" s="65"/>
      <c r="MYB67" s="65"/>
      <c r="MYC67" s="65"/>
      <c r="MYD67" s="65"/>
      <c r="MYE67" s="65"/>
      <c r="MYF67" s="65"/>
      <c r="MYG67" s="65"/>
      <c r="MYH67" s="65"/>
      <c r="MYI67" s="65"/>
      <c r="MYJ67" s="65"/>
      <c r="MYK67" s="65"/>
      <c r="MYL67" s="65"/>
      <c r="MYM67" s="65"/>
      <c r="MYN67" s="65"/>
      <c r="MYO67" s="65"/>
      <c r="MYP67" s="65"/>
      <c r="MYQ67" s="65"/>
      <c r="MYR67" s="65"/>
      <c r="MYS67" s="65"/>
      <c r="MYT67" s="65"/>
      <c r="MYU67" s="65"/>
      <c r="MYV67" s="65"/>
      <c r="MYW67" s="65"/>
      <c r="MYX67" s="65"/>
      <c r="MYY67" s="65"/>
      <c r="MYZ67" s="65"/>
      <c r="MZA67" s="65"/>
      <c r="MZB67" s="65"/>
      <c r="MZC67" s="65"/>
      <c r="MZD67" s="65"/>
      <c r="MZE67" s="65"/>
      <c r="MZF67" s="65"/>
      <c r="MZG67" s="65"/>
      <c r="MZH67" s="65"/>
      <c r="MZI67" s="65"/>
      <c r="MZJ67" s="65"/>
      <c r="MZK67" s="65"/>
      <c r="MZL67" s="65"/>
      <c r="MZM67" s="65"/>
      <c r="MZN67" s="65"/>
      <c r="MZO67" s="65"/>
      <c r="MZP67" s="65"/>
      <c r="MZQ67" s="65"/>
      <c r="MZR67" s="65"/>
      <c r="MZS67" s="65"/>
      <c r="MZT67" s="65"/>
      <c r="MZU67" s="65"/>
      <c r="MZV67" s="65"/>
      <c r="MZW67" s="65"/>
      <c r="MZX67" s="65"/>
      <c r="MZY67" s="65"/>
      <c r="MZZ67" s="65"/>
      <c r="NAA67" s="65"/>
      <c r="NAB67" s="65"/>
      <c r="NAC67" s="65"/>
      <c r="NAD67" s="65"/>
      <c r="NAE67" s="65"/>
      <c r="NAF67" s="65"/>
      <c r="NAG67" s="65"/>
      <c r="NAH67" s="65"/>
      <c r="NAI67" s="65"/>
      <c r="NAJ67" s="65"/>
      <c r="NAK67" s="65"/>
      <c r="NAL67" s="65"/>
      <c r="NAM67" s="65"/>
      <c r="NAN67" s="65"/>
      <c r="NAO67" s="65"/>
      <c r="NAP67" s="65"/>
      <c r="NAQ67" s="65"/>
      <c r="NAR67" s="65"/>
      <c r="NAS67" s="65"/>
      <c r="NAT67" s="65"/>
      <c r="NAU67" s="65"/>
      <c r="NAV67" s="65"/>
      <c r="NAW67" s="65"/>
      <c r="NAX67" s="65"/>
      <c r="NAY67" s="65"/>
      <c r="NAZ67" s="65"/>
      <c r="NBA67" s="65"/>
      <c r="NBB67" s="65"/>
      <c r="NBC67" s="65"/>
      <c r="NBD67" s="65"/>
      <c r="NBE67" s="65"/>
      <c r="NBF67" s="65"/>
      <c r="NBG67" s="65"/>
      <c r="NBH67" s="65"/>
      <c r="NBI67" s="65"/>
      <c r="NBJ67" s="65"/>
      <c r="NBK67" s="65"/>
      <c r="NBL67" s="65"/>
      <c r="NBM67" s="65"/>
      <c r="NBN67" s="65"/>
      <c r="NBO67" s="65"/>
      <c r="NBP67" s="65"/>
      <c r="NBQ67" s="65"/>
      <c r="NBR67" s="65"/>
      <c r="NBS67" s="65"/>
      <c r="NBT67" s="65"/>
      <c r="NBU67" s="65"/>
      <c r="NBV67" s="65"/>
      <c r="NBW67" s="65"/>
      <c r="NBX67" s="65"/>
      <c r="NBY67" s="65"/>
      <c r="NBZ67" s="65"/>
      <c r="NCA67" s="65"/>
      <c r="NCB67" s="65"/>
      <c r="NCC67" s="65"/>
      <c r="NCD67" s="65"/>
      <c r="NCE67" s="65"/>
      <c r="NCF67" s="65"/>
      <c r="NCG67" s="65"/>
      <c r="NCH67" s="65"/>
      <c r="NCI67" s="65"/>
      <c r="NCJ67" s="65"/>
      <c r="NCK67" s="65"/>
      <c r="NCL67" s="65"/>
      <c r="NCM67" s="65"/>
      <c r="NCN67" s="65"/>
      <c r="NCO67" s="65"/>
      <c r="NCP67" s="65"/>
      <c r="NCQ67" s="65"/>
      <c r="NCR67" s="65"/>
      <c r="NCS67" s="65"/>
      <c r="NCT67" s="65"/>
      <c r="NCU67" s="65"/>
      <c r="NCV67" s="65"/>
      <c r="NCW67" s="65"/>
      <c r="NCX67" s="65"/>
      <c r="NCY67" s="65"/>
      <c r="NCZ67" s="65"/>
      <c r="NDA67" s="65"/>
      <c r="NDB67" s="65"/>
      <c r="NDC67" s="65"/>
      <c r="NDD67" s="65"/>
      <c r="NDE67" s="65"/>
      <c r="NDF67" s="65"/>
      <c r="NDG67" s="65"/>
      <c r="NDH67" s="65"/>
      <c r="NDI67" s="65"/>
      <c r="NDJ67" s="65"/>
      <c r="NDK67" s="65"/>
      <c r="NDL67" s="65"/>
      <c r="NDM67" s="65"/>
      <c r="NDN67" s="65"/>
      <c r="NDO67" s="65"/>
      <c r="NDP67" s="65"/>
      <c r="NDQ67" s="65"/>
      <c r="NDR67" s="65"/>
      <c r="NDS67" s="65"/>
      <c r="NDT67" s="65"/>
      <c r="NDU67" s="65"/>
      <c r="NDV67" s="65"/>
      <c r="NDW67" s="65"/>
      <c r="NDX67" s="65"/>
      <c r="NDY67" s="65"/>
      <c r="NDZ67" s="65"/>
      <c r="NEA67" s="65"/>
      <c r="NEB67" s="65"/>
      <c r="NEC67" s="65"/>
      <c r="NED67" s="65"/>
      <c r="NEE67" s="65"/>
      <c r="NEF67" s="65"/>
      <c r="NEG67" s="65"/>
      <c r="NEH67" s="65"/>
      <c r="NEI67" s="65"/>
      <c r="NEJ67" s="65"/>
      <c r="NEK67" s="65"/>
      <c r="NEL67" s="65"/>
      <c r="NEM67" s="65"/>
      <c r="NEN67" s="65"/>
      <c r="NEO67" s="65"/>
      <c r="NEP67" s="65"/>
      <c r="NEQ67" s="65"/>
      <c r="NER67" s="65"/>
      <c r="NES67" s="65"/>
      <c r="NET67" s="65"/>
      <c r="NEU67" s="65"/>
      <c r="NEV67" s="65"/>
      <c r="NEW67" s="65"/>
      <c r="NEX67" s="65"/>
      <c r="NEY67" s="65"/>
      <c r="NEZ67" s="65"/>
      <c r="NFA67" s="65"/>
      <c r="NFB67" s="65"/>
      <c r="NFC67" s="65"/>
      <c r="NFD67" s="65"/>
      <c r="NFE67" s="65"/>
      <c r="NFF67" s="65"/>
      <c r="NFG67" s="65"/>
      <c r="NFH67" s="65"/>
      <c r="NFI67" s="65"/>
      <c r="NFJ67" s="65"/>
      <c r="NFK67" s="65"/>
      <c r="NFL67" s="65"/>
      <c r="NFM67" s="65"/>
      <c r="NFN67" s="65"/>
      <c r="NFO67" s="65"/>
      <c r="NFP67" s="65"/>
      <c r="NFQ67" s="65"/>
      <c r="NFR67" s="65"/>
      <c r="NFS67" s="65"/>
      <c r="NFT67" s="65"/>
      <c r="NFU67" s="65"/>
      <c r="NFV67" s="65"/>
      <c r="NFW67" s="65"/>
      <c r="NFX67" s="65"/>
      <c r="NFY67" s="65"/>
      <c r="NFZ67" s="65"/>
      <c r="NGA67" s="65"/>
      <c r="NGB67" s="65"/>
      <c r="NGC67" s="65"/>
      <c r="NGD67" s="65"/>
      <c r="NGE67" s="65"/>
      <c r="NGF67" s="65"/>
      <c r="NGG67" s="65"/>
      <c r="NGH67" s="65"/>
      <c r="NGI67" s="65"/>
      <c r="NGJ67" s="65"/>
      <c r="NGK67" s="65"/>
      <c r="NGL67" s="65"/>
      <c r="NGM67" s="65"/>
      <c r="NGN67" s="65"/>
      <c r="NGO67" s="65"/>
      <c r="NGP67" s="65"/>
      <c r="NGQ67" s="65"/>
      <c r="NGR67" s="65"/>
      <c r="NGS67" s="65"/>
      <c r="NGT67" s="65"/>
      <c r="NGU67" s="65"/>
      <c r="NGV67" s="65"/>
      <c r="NGW67" s="65"/>
      <c r="NGX67" s="65"/>
      <c r="NGY67" s="65"/>
      <c r="NGZ67" s="65"/>
      <c r="NHA67" s="65"/>
      <c r="NHB67" s="65"/>
      <c r="NHC67" s="65"/>
      <c r="NHD67" s="65"/>
      <c r="NHE67" s="65"/>
      <c r="NHF67" s="65"/>
      <c r="NHG67" s="65"/>
      <c r="NHH67" s="65"/>
      <c r="NHI67" s="65"/>
      <c r="NHJ67" s="65"/>
      <c r="NHK67" s="65"/>
      <c r="NHL67" s="65"/>
      <c r="NHM67" s="65"/>
      <c r="NHN67" s="65"/>
      <c r="NHO67" s="65"/>
      <c r="NHP67" s="65"/>
      <c r="NHQ67" s="65"/>
      <c r="NHR67" s="65"/>
      <c r="NHS67" s="65"/>
      <c r="NHT67" s="65"/>
      <c r="NHU67" s="65"/>
      <c r="NHV67" s="65"/>
      <c r="NHW67" s="65"/>
      <c r="NHX67" s="65"/>
      <c r="NHY67" s="65"/>
      <c r="NHZ67" s="65"/>
      <c r="NIA67" s="65"/>
      <c r="NIB67" s="65"/>
      <c r="NIC67" s="65"/>
      <c r="NID67" s="65"/>
      <c r="NIE67" s="65"/>
      <c r="NIF67" s="65"/>
      <c r="NIG67" s="65"/>
      <c r="NIH67" s="65"/>
      <c r="NII67" s="65"/>
      <c r="NIJ67" s="65"/>
      <c r="NIK67" s="65"/>
      <c r="NIL67" s="65"/>
      <c r="NIM67" s="65"/>
      <c r="NIN67" s="65"/>
      <c r="NIO67" s="65"/>
      <c r="NIP67" s="65"/>
      <c r="NIQ67" s="65"/>
      <c r="NIR67" s="65"/>
      <c r="NIS67" s="65"/>
      <c r="NIT67" s="65"/>
      <c r="NIU67" s="65"/>
      <c r="NIV67" s="65"/>
      <c r="NIW67" s="65"/>
      <c r="NIX67" s="65"/>
      <c r="NIY67" s="65"/>
      <c r="NIZ67" s="65"/>
      <c r="NJA67" s="65"/>
      <c r="NJB67" s="65"/>
      <c r="NJC67" s="65"/>
      <c r="NJD67" s="65"/>
      <c r="NJE67" s="65"/>
      <c r="NJF67" s="65"/>
      <c r="NJG67" s="65"/>
      <c r="NJH67" s="65"/>
      <c r="NJI67" s="65"/>
      <c r="NJJ67" s="65"/>
      <c r="NJK67" s="65"/>
      <c r="NJL67" s="65"/>
      <c r="NJM67" s="65"/>
      <c r="NJN67" s="65"/>
      <c r="NJO67" s="65"/>
      <c r="NJP67" s="65"/>
      <c r="NJQ67" s="65"/>
      <c r="NJR67" s="65"/>
      <c r="NJS67" s="65"/>
      <c r="NJT67" s="65"/>
      <c r="NJU67" s="65"/>
      <c r="NJV67" s="65"/>
      <c r="NJW67" s="65"/>
      <c r="NJX67" s="65"/>
      <c r="NJY67" s="65"/>
      <c r="NJZ67" s="65"/>
      <c r="NKA67" s="65"/>
      <c r="NKB67" s="65"/>
      <c r="NKC67" s="65"/>
      <c r="NKD67" s="65"/>
      <c r="NKE67" s="65"/>
      <c r="NKF67" s="65"/>
      <c r="NKG67" s="65"/>
      <c r="NKH67" s="65"/>
      <c r="NKI67" s="65"/>
      <c r="NKJ67" s="65"/>
      <c r="NKK67" s="65"/>
      <c r="NKL67" s="65"/>
      <c r="NKM67" s="65"/>
      <c r="NKN67" s="65"/>
      <c r="NKO67" s="65"/>
      <c r="NKP67" s="65"/>
      <c r="NKQ67" s="65"/>
      <c r="NKR67" s="65"/>
      <c r="NKS67" s="65"/>
      <c r="NKT67" s="65"/>
      <c r="NKU67" s="65"/>
      <c r="NKV67" s="65"/>
      <c r="NKW67" s="65"/>
      <c r="NKX67" s="65"/>
      <c r="NKY67" s="65"/>
      <c r="NKZ67" s="65"/>
      <c r="NLA67" s="65"/>
      <c r="NLB67" s="65"/>
      <c r="NLC67" s="65"/>
      <c r="NLD67" s="65"/>
      <c r="NLE67" s="65"/>
      <c r="NLF67" s="65"/>
      <c r="NLG67" s="65"/>
      <c r="NLH67" s="65"/>
      <c r="NLI67" s="65"/>
      <c r="NLJ67" s="65"/>
      <c r="NLK67" s="65"/>
      <c r="NLL67" s="65"/>
      <c r="NLM67" s="65"/>
      <c r="NLN67" s="65"/>
      <c r="NLO67" s="65"/>
      <c r="NLP67" s="65"/>
      <c r="NLQ67" s="65"/>
      <c r="NLR67" s="65"/>
      <c r="NLS67" s="65"/>
      <c r="NLT67" s="65"/>
      <c r="NLU67" s="65"/>
      <c r="NLV67" s="65"/>
      <c r="NLW67" s="65"/>
      <c r="NLX67" s="65"/>
      <c r="NLY67" s="65"/>
      <c r="NLZ67" s="65"/>
      <c r="NMA67" s="65"/>
      <c r="NMB67" s="65"/>
      <c r="NMC67" s="65"/>
      <c r="NMD67" s="65"/>
      <c r="NME67" s="65"/>
      <c r="NMF67" s="65"/>
      <c r="NMG67" s="65"/>
      <c r="NMH67" s="65"/>
      <c r="NMI67" s="65"/>
      <c r="NMJ67" s="65"/>
      <c r="NMK67" s="65"/>
      <c r="NML67" s="65"/>
      <c r="NMM67" s="65"/>
      <c r="NMN67" s="65"/>
      <c r="NMO67" s="65"/>
      <c r="NMP67" s="65"/>
      <c r="NMQ67" s="65"/>
      <c r="NMR67" s="65"/>
      <c r="NMS67" s="65"/>
      <c r="NMT67" s="65"/>
      <c r="NMU67" s="65"/>
      <c r="NMV67" s="65"/>
      <c r="NMW67" s="65"/>
      <c r="NMX67" s="65"/>
      <c r="NMY67" s="65"/>
      <c r="NMZ67" s="65"/>
      <c r="NNA67" s="65"/>
      <c r="NNB67" s="65"/>
      <c r="NNC67" s="65"/>
      <c r="NND67" s="65"/>
      <c r="NNE67" s="65"/>
      <c r="NNF67" s="65"/>
      <c r="NNG67" s="65"/>
      <c r="NNH67" s="65"/>
      <c r="NNI67" s="65"/>
      <c r="NNJ67" s="65"/>
      <c r="NNK67" s="65"/>
      <c r="NNL67" s="65"/>
      <c r="NNM67" s="65"/>
      <c r="NNN67" s="65"/>
      <c r="NNO67" s="65"/>
      <c r="NNP67" s="65"/>
      <c r="NNQ67" s="65"/>
      <c r="NNR67" s="65"/>
      <c r="NNS67" s="65"/>
      <c r="NNT67" s="65"/>
      <c r="NNU67" s="65"/>
      <c r="NNV67" s="65"/>
      <c r="NNW67" s="65"/>
      <c r="NNX67" s="65"/>
      <c r="NNY67" s="65"/>
      <c r="NNZ67" s="65"/>
      <c r="NOA67" s="65"/>
      <c r="NOB67" s="65"/>
      <c r="NOC67" s="65"/>
      <c r="NOD67" s="65"/>
      <c r="NOE67" s="65"/>
      <c r="NOF67" s="65"/>
      <c r="NOG67" s="65"/>
      <c r="NOH67" s="65"/>
      <c r="NOI67" s="65"/>
      <c r="NOJ67" s="65"/>
      <c r="NOK67" s="65"/>
      <c r="NOL67" s="65"/>
      <c r="NOM67" s="65"/>
      <c r="NON67" s="65"/>
      <c r="NOO67" s="65"/>
      <c r="NOP67" s="65"/>
      <c r="NOQ67" s="65"/>
      <c r="NOR67" s="65"/>
      <c r="NOS67" s="65"/>
      <c r="NOT67" s="65"/>
      <c r="NOU67" s="65"/>
      <c r="NOV67" s="65"/>
      <c r="NOW67" s="65"/>
      <c r="NOX67" s="65"/>
      <c r="NOY67" s="65"/>
      <c r="NOZ67" s="65"/>
      <c r="NPA67" s="65"/>
      <c r="NPB67" s="65"/>
      <c r="NPC67" s="65"/>
      <c r="NPD67" s="65"/>
      <c r="NPE67" s="65"/>
      <c r="NPF67" s="65"/>
      <c r="NPG67" s="65"/>
      <c r="NPH67" s="65"/>
      <c r="NPI67" s="65"/>
      <c r="NPJ67" s="65"/>
      <c r="NPK67" s="65"/>
      <c r="NPL67" s="65"/>
      <c r="NPM67" s="65"/>
      <c r="NPN67" s="65"/>
      <c r="NPO67" s="65"/>
      <c r="NPP67" s="65"/>
      <c r="NPQ67" s="65"/>
      <c r="NPR67" s="65"/>
      <c r="NPS67" s="65"/>
      <c r="NPT67" s="65"/>
      <c r="NPU67" s="65"/>
      <c r="NPV67" s="65"/>
      <c r="NPW67" s="65"/>
      <c r="NPX67" s="65"/>
      <c r="NPY67" s="65"/>
      <c r="NPZ67" s="65"/>
      <c r="NQA67" s="65"/>
      <c r="NQB67" s="65"/>
      <c r="NQC67" s="65"/>
      <c r="NQD67" s="65"/>
      <c r="NQE67" s="65"/>
      <c r="NQF67" s="65"/>
      <c r="NQG67" s="65"/>
      <c r="NQH67" s="65"/>
      <c r="NQI67" s="65"/>
      <c r="NQJ67" s="65"/>
      <c r="NQK67" s="65"/>
      <c r="NQL67" s="65"/>
      <c r="NQM67" s="65"/>
      <c r="NQN67" s="65"/>
      <c r="NQO67" s="65"/>
      <c r="NQP67" s="65"/>
      <c r="NQQ67" s="65"/>
      <c r="NQR67" s="65"/>
      <c r="NQS67" s="65"/>
      <c r="NQT67" s="65"/>
      <c r="NQU67" s="65"/>
      <c r="NQV67" s="65"/>
      <c r="NQW67" s="65"/>
      <c r="NQX67" s="65"/>
      <c r="NQY67" s="65"/>
      <c r="NQZ67" s="65"/>
      <c r="NRA67" s="65"/>
      <c r="NRB67" s="65"/>
      <c r="NRC67" s="65"/>
      <c r="NRD67" s="65"/>
      <c r="NRE67" s="65"/>
      <c r="NRF67" s="65"/>
      <c r="NRG67" s="65"/>
      <c r="NRH67" s="65"/>
      <c r="NRI67" s="65"/>
      <c r="NRJ67" s="65"/>
      <c r="NRK67" s="65"/>
      <c r="NRL67" s="65"/>
      <c r="NRM67" s="65"/>
      <c r="NRN67" s="65"/>
      <c r="NRO67" s="65"/>
      <c r="NRP67" s="65"/>
      <c r="NRQ67" s="65"/>
      <c r="NRR67" s="65"/>
      <c r="NRS67" s="65"/>
      <c r="NRT67" s="65"/>
      <c r="NRU67" s="65"/>
      <c r="NRV67" s="65"/>
      <c r="NRW67" s="65"/>
      <c r="NRX67" s="65"/>
      <c r="NRY67" s="65"/>
      <c r="NRZ67" s="65"/>
      <c r="NSA67" s="65"/>
      <c r="NSB67" s="65"/>
      <c r="NSC67" s="65"/>
      <c r="NSD67" s="65"/>
      <c r="NSE67" s="65"/>
      <c r="NSF67" s="65"/>
      <c r="NSG67" s="65"/>
      <c r="NSH67" s="65"/>
      <c r="NSI67" s="65"/>
      <c r="NSJ67" s="65"/>
      <c r="NSK67" s="65"/>
      <c r="NSL67" s="65"/>
      <c r="NSM67" s="65"/>
      <c r="NSN67" s="65"/>
      <c r="NSO67" s="65"/>
      <c r="NSP67" s="65"/>
      <c r="NSQ67" s="65"/>
      <c r="NSR67" s="65"/>
      <c r="NSS67" s="65"/>
      <c r="NST67" s="65"/>
      <c r="NSU67" s="65"/>
      <c r="NSV67" s="65"/>
      <c r="NSW67" s="65"/>
      <c r="NSX67" s="65"/>
      <c r="NSY67" s="65"/>
      <c r="NSZ67" s="65"/>
      <c r="NTA67" s="65"/>
      <c r="NTB67" s="65"/>
      <c r="NTC67" s="65"/>
      <c r="NTD67" s="65"/>
      <c r="NTE67" s="65"/>
      <c r="NTF67" s="65"/>
      <c r="NTG67" s="65"/>
      <c r="NTH67" s="65"/>
      <c r="NTI67" s="65"/>
      <c r="NTJ67" s="65"/>
      <c r="NTK67" s="65"/>
      <c r="NTL67" s="65"/>
      <c r="NTM67" s="65"/>
      <c r="NTN67" s="65"/>
      <c r="NTO67" s="65"/>
      <c r="NTP67" s="65"/>
      <c r="NTQ67" s="65"/>
      <c r="NTR67" s="65"/>
      <c r="NTS67" s="65"/>
      <c r="NTT67" s="65"/>
      <c r="NTU67" s="65"/>
      <c r="NTV67" s="65"/>
      <c r="NTW67" s="65"/>
      <c r="NTX67" s="65"/>
      <c r="NTY67" s="65"/>
      <c r="NTZ67" s="65"/>
      <c r="NUA67" s="65"/>
      <c r="NUB67" s="65"/>
      <c r="NUC67" s="65"/>
      <c r="NUD67" s="65"/>
      <c r="NUE67" s="65"/>
      <c r="NUF67" s="65"/>
      <c r="NUG67" s="65"/>
      <c r="NUH67" s="65"/>
      <c r="NUI67" s="65"/>
      <c r="NUJ67" s="65"/>
      <c r="NUK67" s="65"/>
      <c r="NUL67" s="65"/>
      <c r="NUM67" s="65"/>
      <c r="NUN67" s="65"/>
      <c r="NUO67" s="65"/>
      <c r="NUP67" s="65"/>
      <c r="NUQ67" s="65"/>
      <c r="NUR67" s="65"/>
      <c r="NUS67" s="65"/>
      <c r="NUT67" s="65"/>
      <c r="NUU67" s="65"/>
      <c r="NUV67" s="65"/>
      <c r="NUW67" s="65"/>
      <c r="NUX67" s="65"/>
      <c r="NUY67" s="65"/>
      <c r="NUZ67" s="65"/>
      <c r="NVA67" s="65"/>
      <c r="NVB67" s="65"/>
      <c r="NVC67" s="65"/>
      <c r="NVD67" s="65"/>
      <c r="NVE67" s="65"/>
      <c r="NVF67" s="65"/>
      <c r="NVG67" s="65"/>
      <c r="NVH67" s="65"/>
      <c r="NVI67" s="65"/>
      <c r="NVJ67" s="65"/>
      <c r="NVK67" s="65"/>
      <c r="NVL67" s="65"/>
      <c r="NVM67" s="65"/>
      <c r="NVN67" s="65"/>
      <c r="NVO67" s="65"/>
      <c r="NVP67" s="65"/>
      <c r="NVQ67" s="65"/>
      <c r="NVR67" s="65"/>
      <c r="NVS67" s="65"/>
      <c r="NVT67" s="65"/>
      <c r="NVU67" s="65"/>
      <c r="NVV67" s="65"/>
      <c r="NVW67" s="65"/>
      <c r="NVX67" s="65"/>
      <c r="NVY67" s="65"/>
      <c r="NVZ67" s="65"/>
      <c r="NWA67" s="65"/>
      <c r="NWB67" s="65"/>
      <c r="NWC67" s="65"/>
      <c r="NWD67" s="65"/>
      <c r="NWE67" s="65"/>
      <c r="NWF67" s="65"/>
      <c r="NWG67" s="65"/>
      <c r="NWH67" s="65"/>
      <c r="NWI67" s="65"/>
      <c r="NWJ67" s="65"/>
      <c r="NWK67" s="65"/>
      <c r="NWL67" s="65"/>
      <c r="NWM67" s="65"/>
      <c r="NWN67" s="65"/>
      <c r="NWO67" s="65"/>
      <c r="NWP67" s="65"/>
      <c r="NWQ67" s="65"/>
      <c r="NWR67" s="65"/>
      <c r="NWS67" s="65"/>
      <c r="NWT67" s="65"/>
      <c r="NWU67" s="65"/>
      <c r="NWV67" s="65"/>
      <c r="NWW67" s="65"/>
      <c r="NWX67" s="65"/>
      <c r="NWY67" s="65"/>
      <c r="NWZ67" s="65"/>
      <c r="NXA67" s="65"/>
      <c r="NXB67" s="65"/>
      <c r="NXC67" s="65"/>
      <c r="NXD67" s="65"/>
      <c r="NXE67" s="65"/>
      <c r="NXF67" s="65"/>
      <c r="NXG67" s="65"/>
      <c r="NXH67" s="65"/>
      <c r="NXI67" s="65"/>
      <c r="NXJ67" s="65"/>
      <c r="NXK67" s="65"/>
      <c r="NXL67" s="65"/>
      <c r="NXM67" s="65"/>
      <c r="NXN67" s="65"/>
      <c r="NXO67" s="65"/>
      <c r="NXP67" s="65"/>
      <c r="NXQ67" s="65"/>
      <c r="NXR67" s="65"/>
      <c r="NXS67" s="65"/>
      <c r="NXT67" s="65"/>
      <c r="NXU67" s="65"/>
      <c r="NXV67" s="65"/>
      <c r="NXW67" s="65"/>
      <c r="NXX67" s="65"/>
      <c r="NXY67" s="65"/>
      <c r="NXZ67" s="65"/>
      <c r="NYA67" s="65"/>
      <c r="NYB67" s="65"/>
      <c r="NYC67" s="65"/>
      <c r="NYD67" s="65"/>
      <c r="NYE67" s="65"/>
      <c r="NYF67" s="65"/>
      <c r="NYG67" s="65"/>
      <c r="NYH67" s="65"/>
      <c r="NYI67" s="65"/>
      <c r="NYJ67" s="65"/>
      <c r="NYK67" s="65"/>
      <c r="NYL67" s="65"/>
      <c r="NYM67" s="65"/>
      <c r="NYN67" s="65"/>
      <c r="NYO67" s="65"/>
      <c r="NYP67" s="65"/>
      <c r="NYQ67" s="65"/>
      <c r="NYR67" s="65"/>
      <c r="NYS67" s="65"/>
      <c r="NYT67" s="65"/>
      <c r="NYU67" s="65"/>
      <c r="NYV67" s="65"/>
      <c r="NYW67" s="65"/>
      <c r="NYX67" s="65"/>
      <c r="NYY67" s="65"/>
      <c r="NYZ67" s="65"/>
      <c r="NZA67" s="65"/>
      <c r="NZB67" s="65"/>
      <c r="NZC67" s="65"/>
      <c r="NZD67" s="65"/>
      <c r="NZE67" s="65"/>
      <c r="NZF67" s="65"/>
      <c r="NZG67" s="65"/>
      <c r="NZH67" s="65"/>
      <c r="NZI67" s="65"/>
      <c r="NZJ67" s="65"/>
      <c r="NZK67" s="65"/>
      <c r="NZL67" s="65"/>
      <c r="NZM67" s="65"/>
      <c r="NZN67" s="65"/>
      <c r="NZO67" s="65"/>
      <c r="NZP67" s="65"/>
      <c r="NZQ67" s="65"/>
      <c r="NZR67" s="65"/>
      <c r="NZS67" s="65"/>
      <c r="NZT67" s="65"/>
      <c r="NZU67" s="65"/>
      <c r="NZV67" s="65"/>
      <c r="NZW67" s="65"/>
      <c r="NZX67" s="65"/>
      <c r="NZY67" s="65"/>
      <c r="NZZ67" s="65"/>
      <c r="OAA67" s="65"/>
      <c r="OAB67" s="65"/>
      <c r="OAC67" s="65"/>
      <c r="OAD67" s="65"/>
      <c r="OAE67" s="65"/>
      <c r="OAF67" s="65"/>
      <c r="OAG67" s="65"/>
      <c r="OAH67" s="65"/>
      <c r="OAI67" s="65"/>
      <c r="OAJ67" s="65"/>
      <c r="OAK67" s="65"/>
      <c r="OAL67" s="65"/>
      <c r="OAM67" s="65"/>
      <c r="OAN67" s="65"/>
      <c r="OAO67" s="65"/>
      <c r="OAP67" s="65"/>
      <c r="OAQ67" s="65"/>
      <c r="OAR67" s="65"/>
      <c r="OAS67" s="65"/>
      <c r="OAT67" s="65"/>
      <c r="OAU67" s="65"/>
      <c r="OAV67" s="65"/>
      <c r="OAW67" s="65"/>
      <c r="OAX67" s="65"/>
      <c r="OAY67" s="65"/>
      <c r="OAZ67" s="65"/>
      <c r="OBA67" s="65"/>
      <c r="OBB67" s="65"/>
      <c r="OBC67" s="65"/>
      <c r="OBD67" s="65"/>
      <c r="OBE67" s="65"/>
      <c r="OBF67" s="65"/>
      <c r="OBG67" s="65"/>
      <c r="OBH67" s="65"/>
      <c r="OBI67" s="65"/>
      <c r="OBJ67" s="65"/>
      <c r="OBK67" s="65"/>
      <c r="OBL67" s="65"/>
      <c r="OBM67" s="65"/>
      <c r="OBN67" s="65"/>
      <c r="OBO67" s="65"/>
      <c r="OBP67" s="65"/>
      <c r="OBQ67" s="65"/>
      <c r="OBR67" s="65"/>
      <c r="OBS67" s="65"/>
      <c r="OBT67" s="65"/>
      <c r="OBU67" s="65"/>
      <c r="OBV67" s="65"/>
      <c r="OBW67" s="65"/>
      <c r="OBX67" s="65"/>
      <c r="OBY67" s="65"/>
      <c r="OBZ67" s="65"/>
      <c r="OCA67" s="65"/>
      <c r="OCB67" s="65"/>
      <c r="OCC67" s="65"/>
      <c r="OCD67" s="65"/>
      <c r="OCE67" s="65"/>
      <c r="OCF67" s="65"/>
      <c r="OCG67" s="65"/>
      <c r="OCH67" s="65"/>
      <c r="OCI67" s="65"/>
      <c r="OCJ67" s="65"/>
      <c r="OCK67" s="65"/>
      <c r="OCL67" s="65"/>
      <c r="OCM67" s="65"/>
      <c r="OCN67" s="65"/>
      <c r="OCO67" s="65"/>
      <c r="OCP67" s="65"/>
      <c r="OCQ67" s="65"/>
      <c r="OCR67" s="65"/>
      <c r="OCS67" s="65"/>
      <c r="OCT67" s="65"/>
      <c r="OCU67" s="65"/>
      <c r="OCV67" s="65"/>
      <c r="OCW67" s="65"/>
      <c r="OCX67" s="65"/>
      <c r="OCY67" s="65"/>
      <c r="OCZ67" s="65"/>
      <c r="ODA67" s="65"/>
      <c r="ODB67" s="65"/>
      <c r="ODC67" s="65"/>
      <c r="ODD67" s="65"/>
      <c r="ODE67" s="65"/>
      <c r="ODF67" s="65"/>
      <c r="ODG67" s="65"/>
      <c r="ODH67" s="65"/>
      <c r="ODI67" s="65"/>
      <c r="ODJ67" s="65"/>
      <c r="ODK67" s="65"/>
      <c r="ODL67" s="65"/>
      <c r="ODM67" s="65"/>
      <c r="ODN67" s="65"/>
      <c r="ODO67" s="65"/>
      <c r="ODP67" s="65"/>
      <c r="ODQ67" s="65"/>
      <c r="ODR67" s="65"/>
      <c r="ODS67" s="65"/>
      <c r="ODT67" s="65"/>
      <c r="ODU67" s="65"/>
      <c r="ODV67" s="65"/>
      <c r="ODW67" s="65"/>
      <c r="ODX67" s="65"/>
      <c r="ODY67" s="65"/>
      <c r="ODZ67" s="65"/>
      <c r="OEA67" s="65"/>
      <c r="OEB67" s="65"/>
      <c r="OEC67" s="65"/>
      <c r="OED67" s="65"/>
      <c r="OEE67" s="65"/>
      <c r="OEF67" s="65"/>
      <c r="OEG67" s="65"/>
      <c r="OEH67" s="65"/>
      <c r="OEI67" s="65"/>
      <c r="OEJ67" s="65"/>
      <c r="OEK67" s="65"/>
      <c r="OEL67" s="65"/>
      <c r="OEM67" s="65"/>
      <c r="OEN67" s="65"/>
      <c r="OEO67" s="65"/>
      <c r="OEP67" s="65"/>
      <c r="OEQ67" s="65"/>
      <c r="OER67" s="65"/>
      <c r="OES67" s="65"/>
      <c r="OET67" s="65"/>
      <c r="OEU67" s="65"/>
      <c r="OEV67" s="65"/>
      <c r="OEW67" s="65"/>
      <c r="OEX67" s="65"/>
      <c r="OEY67" s="65"/>
      <c r="OEZ67" s="65"/>
      <c r="OFA67" s="65"/>
      <c r="OFB67" s="65"/>
      <c r="OFC67" s="65"/>
      <c r="OFD67" s="65"/>
      <c r="OFE67" s="65"/>
      <c r="OFF67" s="65"/>
      <c r="OFG67" s="65"/>
      <c r="OFH67" s="65"/>
      <c r="OFI67" s="65"/>
      <c r="OFJ67" s="65"/>
      <c r="OFK67" s="65"/>
      <c r="OFL67" s="65"/>
      <c r="OFM67" s="65"/>
      <c r="OFN67" s="65"/>
      <c r="OFO67" s="65"/>
      <c r="OFP67" s="65"/>
      <c r="OFQ67" s="65"/>
      <c r="OFR67" s="65"/>
      <c r="OFS67" s="65"/>
      <c r="OFT67" s="65"/>
      <c r="OFU67" s="65"/>
      <c r="OFV67" s="65"/>
      <c r="OFW67" s="65"/>
      <c r="OFX67" s="65"/>
      <c r="OFY67" s="65"/>
      <c r="OFZ67" s="65"/>
      <c r="OGA67" s="65"/>
      <c r="OGB67" s="65"/>
      <c r="OGC67" s="65"/>
      <c r="OGD67" s="65"/>
      <c r="OGE67" s="65"/>
      <c r="OGF67" s="65"/>
      <c r="OGG67" s="65"/>
      <c r="OGH67" s="65"/>
      <c r="OGI67" s="65"/>
      <c r="OGJ67" s="65"/>
      <c r="OGK67" s="65"/>
      <c r="OGL67" s="65"/>
      <c r="OGM67" s="65"/>
      <c r="OGN67" s="65"/>
      <c r="OGO67" s="65"/>
      <c r="OGP67" s="65"/>
      <c r="OGQ67" s="65"/>
      <c r="OGR67" s="65"/>
      <c r="OGS67" s="65"/>
      <c r="OGT67" s="65"/>
      <c r="OGU67" s="65"/>
      <c r="OGV67" s="65"/>
      <c r="OGW67" s="65"/>
      <c r="OGX67" s="65"/>
      <c r="OGY67" s="65"/>
      <c r="OGZ67" s="65"/>
      <c r="OHA67" s="65"/>
      <c r="OHB67" s="65"/>
      <c r="OHC67" s="65"/>
      <c r="OHD67" s="65"/>
      <c r="OHE67" s="65"/>
      <c r="OHF67" s="65"/>
      <c r="OHG67" s="65"/>
      <c r="OHH67" s="65"/>
      <c r="OHI67" s="65"/>
      <c r="OHJ67" s="65"/>
      <c r="OHK67" s="65"/>
      <c r="OHL67" s="65"/>
      <c r="OHM67" s="65"/>
      <c r="OHN67" s="65"/>
      <c r="OHO67" s="65"/>
      <c r="OHP67" s="65"/>
      <c r="OHQ67" s="65"/>
      <c r="OHR67" s="65"/>
      <c r="OHS67" s="65"/>
      <c r="OHT67" s="65"/>
      <c r="OHU67" s="65"/>
      <c r="OHV67" s="65"/>
      <c r="OHW67" s="65"/>
      <c r="OHX67" s="65"/>
      <c r="OHY67" s="65"/>
      <c r="OHZ67" s="65"/>
      <c r="OIA67" s="65"/>
      <c r="OIB67" s="65"/>
      <c r="OIC67" s="65"/>
      <c r="OID67" s="65"/>
      <c r="OIE67" s="65"/>
      <c r="OIF67" s="65"/>
      <c r="OIG67" s="65"/>
      <c r="OIH67" s="65"/>
      <c r="OII67" s="65"/>
      <c r="OIJ67" s="65"/>
      <c r="OIK67" s="65"/>
      <c r="OIL67" s="65"/>
      <c r="OIM67" s="65"/>
      <c r="OIN67" s="65"/>
      <c r="OIO67" s="65"/>
      <c r="OIP67" s="65"/>
      <c r="OIQ67" s="65"/>
      <c r="OIR67" s="65"/>
      <c r="OIS67" s="65"/>
      <c r="OIT67" s="65"/>
      <c r="OIU67" s="65"/>
      <c r="OIV67" s="65"/>
      <c r="OIW67" s="65"/>
      <c r="OIX67" s="65"/>
      <c r="OIY67" s="65"/>
      <c r="OIZ67" s="65"/>
      <c r="OJA67" s="65"/>
      <c r="OJB67" s="65"/>
      <c r="OJC67" s="65"/>
      <c r="OJD67" s="65"/>
      <c r="OJE67" s="65"/>
      <c r="OJF67" s="65"/>
      <c r="OJG67" s="65"/>
      <c r="OJH67" s="65"/>
      <c r="OJI67" s="65"/>
      <c r="OJJ67" s="65"/>
      <c r="OJK67" s="65"/>
      <c r="OJL67" s="65"/>
      <c r="OJM67" s="65"/>
      <c r="OJN67" s="65"/>
      <c r="OJO67" s="65"/>
      <c r="OJP67" s="65"/>
      <c r="OJQ67" s="65"/>
      <c r="OJR67" s="65"/>
      <c r="OJS67" s="65"/>
      <c r="OJT67" s="65"/>
      <c r="OJU67" s="65"/>
      <c r="OJV67" s="65"/>
      <c r="OJW67" s="65"/>
      <c r="OJX67" s="65"/>
      <c r="OJY67" s="65"/>
      <c r="OJZ67" s="65"/>
      <c r="OKA67" s="65"/>
      <c r="OKB67" s="65"/>
      <c r="OKC67" s="65"/>
      <c r="OKD67" s="65"/>
      <c r="OKE67" s="65"/>
      <c r="OKF67" s="65"/>
      <c r="OKG67" s="65"/>
      <c r="OKH67" s="65"/>
      <c r="OKI67" s="65"/>
      <c r="OKJ67" s="65"/>
      <c r="OKK67" s="65"/>
      <c r="OKL67" s="65"/>
      <c r="OKM67" s="65"/>
      <c r="OKN67" s="65"/>
      <c r="OKO67" s="65"/>
      <c r="OKP67" s="65"/>
      <c r="OKQ67" s="65"/>
      <c r="OKR67" s="65"/>
      <c r="OKS67" s="65"/>
      <c r="OKT67" s="65"/>
      <c r="OKU67" s="65"/>
      <c r="OKV67" s="65"/>
      <c r="OKW67" s="65"/>
      <c r="OKX67" s="65"/>
      <c r="OKY67" s="65"/>
      <c r="OKZ67" s="65"/>
      <c r="OLA67" s="65"/>
      <c r="OLB67" s="65"/>
      <c r="OLC67" s="65"/>
      <c r="OLD67" s="65"/>
      <c r="OLE67" s="65"/>
      <c r="OLF67" s="65"/>
      <c r="OLG67" s="65"/>
      <c r="OLH67" s="65"/>
      <c r="OLI67" s="65"/>
      <c r="OLJ67" s="65"/>
      <c r="OLK67" s="65"/>
      <c r="OLL67" s="65"/>
      <c r="OLM67" s="65"/>
      <c r="OLN67" s="65"/>
      <c r="OLO67" s="65"/>
      <c r="OLP67" s="65"/>
      <c r="OLQ67" s="65"/>
      <c r="OLR67" s="65"/>
      <c r="OLS67" s="65"/>
      <c r="OLT67" s="65"/>
      <c r="OLU67" s="65"/>
      <c r="OLV67" s="65"/>
      <c r="OLW67" s="65"/>
      <c r="OLX67" s="65"/>
      <c r="OLY67" s="65"/>
      <c r="OLZ67" s="65"/>
      <c r="OMA67" s="65"/>
      <c r="OMB67" s="65"/>
      <c r="OMC67" s="65"/>
      <c r="OMD67" s="65"/>
      <c r="OME67" s="65"/>
      <c r="OMF67" s="65"/>
      <c r="OMG67" s="65"/>
      <c r="OMH67" s="65"/>
      <c r="OMI67" s="65"/>
      <c r="OMJ67" s="65"/>
      <c r="OMK67" s="65"/>
      <c r="OML67" s="65"/>
      <c r="OMM67" s="65"/>
      <c r="OMN67" s="65"/>
      <c r="OMO67" s="65"/>
      <c r="OMP67" s="65"/>
      <c r="OMQ67" s="65"/>
      <c r="OMR67" s="65"/>
      <c r="OMS67" s="65"/>
      <c r="OMT67" s="65"/>
      <c r="OMU67" s="65"/>
      <c r="OMV67" s="65"/>
      <c r="OMW67" s="65"/>
      <c r="OMX67" s="65"/>
      <c r="OMY67" s="65"/>
      <c r="OMZ67" s="65"/>
      <c r="ONA67" s="65"/>
      <c r="ONB67" s="65"/>
      <c r="ONC67" s="65"/>
      <c r="OND67" s="65"/>
      <c r="ONE67" s="65"/>
      <c r="ONF67" s="65"/>
      <c r="ONG67" s="65"/>
      <c r="ONH67" s="65"/>
      <c r="ONI67" s="65"/>
      <c r="ONJ67" s="65"/>
      <c r="ONK67" s="65"/>
      <c r="ONL67" s="65"/>
      <c r="ONM67" s="65"/>
      <c r="ONN67" s="65"/>
      <c r="ONO67" s="65"/>
      <c r="ONP67" s="65"/>
      <c r="ONQ67" s="65"/>
      <c r="ONR67" s="65"/>
      <c r="ONS67" s="65"/>
      <c r="ONT67" s="65"/>
      <c r="ONU67" s="65"/>
      <c r="ONV67" s="65"/>
      <c r="ONW67" s="65"/>
      <c r="ONX67" s="65"/>
      <c r="ONY67" s="65"/>
      <c r="ONZ67" s="65"/>
      <c r="OOA67" s="65"/>
      <c r="OOB67" s="65"/>
      <c r="OOC67" s="65"/>
      <c r="OOD67" s="65"/>
      <c r="OOE67" s="65"/>
      <c r="OOF67" s="65"/>
      <c r="OOG67" s="65"/>
      <c r="OOH67" s="65"/>
      <c r="OOI67" s="65"/>
      <c r="OOJ67" s="65"/>
      <c r="OOK67" s="65"/>
      <c r="OOL67" s="65"/>
      <c r="OOM67" s="65"/>
      <c r="OON67" s="65"/>
      <c r="OOO67" s="65"/>
      <c r="OOP67" s="65"/>
      <c r="OOQ67" s="65"/>
      <c r="OOR67" s="65"/>
      <c r="OOS67" s="65"/>
      <c r="OOT67" s="65"/>
      <c r="OOU67" s="65"/>
      <c r="OOV67" s="65"/>
      <c r="OOW67" s="65"/>
      <c r="OOX67" s="65"/>
      <c r="OOY67" s="65"/>
      <c r="OOZ67" s="65"/>
      <c r="OPA67" s="65"/>
      <c r="OPB67" s="65"/>
      <c r="OPC67" s="65"/>
      <c r="OPD67" s="65"/>
      <c r="OPE67" s="65"/>
      <c r="OPF67" s="65"/>
      <c r="OPG67" s="65"/>
      <c r="OPH67" s="65"/>
      <c r="OPI67" s="65"/>
      <c r="OPJ67" s="65"/>
      <c r="OPK67" s="65"/>
      <c r="OPL67" s="65"/>
      <c r="OPM67" s="65"/>
      <c r="OPN67" s="65"/>
      <c r="OPO67" s="65"/>
      <c r="OPP67" s="65"/>
      <c r="OPQ67" s="65"/>
      <c r="OPR67" s="65"/>
      <c r="OPS67" s="65"/>
      <c r="OPT67" s="65"/>
      <c r="OPU67" s="65"/>
      <c r="OPV67" s="65"/>
      <c r="OPW67" s="65"/>
      <c r="OPX67" s="65"/>
      <c r="OPY67" s="65"/>
      <c r="OPZ67" s="65"/>
      <c r="OQA67" s="65"/>
      <c r="OQB67" s="65"/>
      <c r="OQC67" s="65"/>
      <c r="OQD67" s="65"/>
      <c r="OQE67" s="65"/>
      <c r="OQF67" s="65"/>
      <c r="OQG67" s="65"/>
      <c r="OQH67" s="65"/>
      <c r="OQI67" s="65"/>
      <c r="OQJ67" s="65"/>
      <c r="OQK67" s="65"/>
      <c r="OQL67" s="65"/>
      <c r="OQM67" s="65"/>
      <c r="OQN67" s="65"/>
      <c r="OQO67" s="65"/>
      <c r="OQP67" s="65"/>
      <c r="OQQ67" s="65"/>
      <c r="OQR67" s="65"/>
      <c r="OQS67" s="65"/>
      <c r="OQT67" s="65"/>
      <c r="OQU67" s="65"/>
      <c r="OQV67" s="65"/>
      <c r="OQW67" s="65"/>
      <c r="OQX67" s="65"/>
      <c r="OQY67" s="65"/>
      <c r="OQZ67" s="65"/>
      <c r="ORA67" s="65"/>
      <c r="ORB67" s="65"/>
      <c r="ORC67" s="65"/>
      <c r="ORD67" s="65"/>
      <c r="ORE67" s="65"/>
      <c r="ORF67" s="65"/>
      <c r="ORG67" s="65"/>
      <c r="ORH67" s="65"/>
      <c r="ORI67" s="65"/>
      <c r="ORJ67" s="65"/>
      <c r="ORK67" s="65"/>
      <c r="ORL67" s="65"/>
      <c r="ORM67" s="65"/>
      <c r="ORN67" s="65"/>
      <c r="ORO67" s="65"/>
      <c r="ORP67" s="65"/>
      <c r="ORQ67" s="65"/>
      <c r="ORR67" s="65"/>
      <c r="ORS67" s="65"/>
      <c r="ORT67" s="65"/>
      <c r="ORU67" s="65"/>
      <c r="ORV67" s="65"/>
      <c r="ORW67" s="65"/>
      <c r="ORX67" s="65"/>
      <c r="ORY67" s="65"/>
      <c r="ORZ67" s="65"/>
      <c r="OSA67" s="65"/>
      <c r="OSB67" s="65"/>
      <c r="OSC67" s="65"/>
      <c r="OSD67" s="65"/>
      <c r="OSE67" s="65"/>
      <c r="OSF67" s="65"/>
      <c r="OSG67" s="65"/>
      <c r="OSH67" s="65"/>
      <c r="OSI67" s="65"/>
      <c r="OSJ67" s="65"/>
      <c r="OSK67" s="65"/>
      <c r="OSL67" s="65"/>
      <c r="OSM67" s="65"/>
      <c r="OSN67" s="65"/>
      <c r="OSO67" s="65"/>
      <c r="OSP67" s="65"/>
      <c r="OSQ67" s="65"/>
      <c r="OSR67" s="65"/>
      <c r="OSS67" s="65"/>
      <c r="OST67" s="65"/>
      <c r="OSU67" s="65"/>
      <c r="OSV67" s="65"/>
      <c r="OSW67" s="65"/>
      <c r="OSX67" s="65"/>
      <c r="OSY67" s="65"/>
      <c r="OSZ67" s="65"/>
      <c r="OTA67" s="65"/>
      <c r="OTB67" s="65"/>
      <c r="OTC67" s="65"/>
      <c r="OTD67" s="65"/>
      <c r="OTE67" s="65"/>
      <c r="OTF67" s="65"/>
      <c r="OTG67" s="65"/>
      <c r="OTH67" s="65"/>
      <c r="OTI67" s="65"/>
      <c r="OTJ67" s="65"/>
      <c r="OTK67" s="65"/>
      <c r="OTL67" s="65"/>
      <c r="OTM67" s="65"/>
      <c r="OTN67" s="65"/>
      <c r="OTO67" s="65"/>
      <c r="OTP67" s="65"/>
      <c r="OTQ67" s="65"/>
      <c r="OTR67" s="65"/>
      <c r="OTS67" s="65"/>
      <c r="OTT67" s="65"/>
      <c r="OTU67" s="65"/>
      <c r="OTV67" s="65"/>
      <c r="OTW67" s="65"/>
      <c r="OTX67" s="65"/>
      <c r="OTY67" s="65"/>
      <c r="OTZ67" s="65"/>
      <c r="OUA67" s="65"/>
      <c r="OUB67" s="65"/>
      <c r="OUC67" s="65"/>
      <c r="OUD67" s="65"/>
      <c r="OUE67" s="65"/>
      <c r="OUF67" s="65"/>
      <c r="OUG67" s="65"/>
      <c r="OUH67" s="65"/>
      <c r="OUI67" s="65"/>
      <c r="OUJ67" s="65"/>
      <c r="OUK67" s="65"/>
      <c r="OUL67" s="65"/>
      <c r="OUM67" s="65"/>
      <c r="OUN67" s="65"/>
      <c r="OUO67" s="65"/>
      <c r="OUP67" s="65"/>
      <c r="OUQ67" s="65"/>
      <c r="OUR67" s="65"/>
      <c r="OUS67" s="65"/>
      <c r="OUT67" s="65"/>
      <c r="OUU67" s="65"/>
      <c r="OUV67" s="65"/>
      <c r="OUW67" s="65"/>
      <c r="OUX67" s="65"/>
      <c r="OUY67" s="65"/>
      <c r="OUZ67" s="65"/>
      <c r="OVA67" s="65"/>
      <c r="OVB67" s="65"/>
      <c r="OVC67" s="65"/>
      <c r="OVD67" s="65"/>
      <c r="OVE67" s="65"/>
      <c r="OVF67" s="65"/>
      <c r="OVG67" s="65"/>
      <c r="OVH67" s="65"/>
      <c r="OVI67" s="65"/>
      <c r="OVJ67" s="65"/>
      <c r="OVK67" s="65"/>
      <c r="OVL67" s="65"/>
      <c r="OVM67" s="65"/>
      <c r="OVN67" s="65"/>
      <c r="OVO67" s="65"/>
      <c r="OVP67" s="65"/>
      <c r="OVQ67" s="65"/>
      <c r="OVR67" s="65"/>
      <c r="OVS67" s="65"/>
      <c r="OVT67" s="65"/>
      <c r="OVU67" s="65"/>
      <c r="OVV67" s="65"/>
      <c r="OVW67" s="65"/>
      <c r="OVX67" s="65"/>
      <c r="OVY67" s="65"/>
      <c r="OVZ67" s="65"/>
      <c r="OWA67" s="65"/>
      <c r="OWB67" s="65"/>
      <c r="OWC67" s="65"/>
      <c r="OWD67" s="65"/>
      <c r="OWE67" s="65"/>
      <c r="OWF67" s="65"/>
      <c r="OWG67" s="65"/>
      <c r="OWH67" s="65"/>
      <c r="OWI67" s="65"/>
      <c r="OWJ67" s="65"/>
      <c r="OWK67" s="65"/>
      <c r="OWL67" s="65"/>
      <c r="OWM67" s="65"/>
      <c r="OWN67" s="65"/>
      <c r="OWO67" s="65"/>
      <c r="OWP67" s="65"/>
      <c r="OWQ67" s="65"/>
      <c r="OWR67" s="65"/>
      <c r="OWS67" s="65"/>
      <c r="OWT67" s="65"/>
      <c r="OWU67" s="65"/>
      <c r="OWV67" s="65"/>
      <c r="OWW67" s="65"/>
      <c r="OWX67" s="65"/>
      <c r="OWY67" s="65"/>
      <c r="OWZ67" s="65"/>
      <c r="OXA67" s="65"/>
      <c r="OXB67" s="65"/>
      <c r="OXC67" s="65"/>
      <c r="OXD67" s="65"/>
      <c r="OXE67" s="65"/>
      <c r="OXF67" s="65"/>
      <c r="OXG67" s="65"/>
      <c r="OXH67" s="65"/>
      <c r="OXI67" s="65"/>
      <c r="OXJ67" s="65"/>
      <c r="OXK67" s="65"/>
      <c r="OXL67" s="65"/>
      <c r="OXM67" s="65"/>
      <c r="OXN67" s="65"/>
      <c r="OXO67" s="65"/>
      <c r="OXP67" s="65"/>
      <c r="OXQ67" s="65"/>
      <c r="OXR67" s="65"/>
      <c r="OXS67" s="65"/>
      <c r="OXT67" s="65"/>
      <c r="OXU67" s="65"/>
      <c r="OXV67" s="65"/>
      <c r="OXW67" s="65"/>
      <c r="OXX67" s="65"/>
      <c r="OXY67" s="65"/>
      <c r="OXZ67" s="65"/>
      <c r="OYA67" s="65"/>
      <c r="OYB67" s="65"/>
      <c r="OYC67" s="65"/>
      <c r="OYD67" s="65"/>
      <c r="OYE67" s="65"/>
      <c r="OYF67" s="65"/>
      <c r="OYG67" s="65"/>
      <c r="OYH67" s="65"/>
      <c r="OYI67" s="65"/>
      <c r="OYJ67" s="65"/>
      <c r="OYK67" s="65"/>
      <c r="OYL67" s="65"/>
      <c r="OYM67" s="65"/>
      <c r="OYN67" s="65"/>
      <c r="OYO67" s="65"/>
      <c r="OYP67" s="65"/>
      <c r="OYQ67" s="65"/>
      <c r="OYR67" s="65"/>
      <c r="OYS67" s="65"/>
      <c r="OYT67" s="65"/>
      <c r="OYU67" s="65"/>
      <c r="OYV67" s="65"/>
      <c r="OYW67" s="65"/>
      <c r="OYX67" s="65"/>
      <c r="OYY67" s="65"/>
      <c r="OYZ67" s="65"/>
      <c r="OZA67" s="65"/>
      <c r="OZB67" s="65"/>
      <c r="OZC67" s="65"/>
      <c r="OZD67" s="65"/>
      <c r="OZE67" s="65"/>
      <c r="OZF67" s="65"/>
      <c r="OZG67" s="65"/>
      <c r="OZH67" s="65"/>
      <c r="OZI67" s="65"/>
      <c r="OZJ67" s="65"/>
      <c r="OZK67" s="65"/>
      <c r="OZL67" s="65"/>
      <c r="OZM67" s="65"/>
      <c r="OZN67" s="65"/>
      <c r="OZO67" s="65"/>
      <c r="OZP67" s="65"/>
      <c r="OZQ67" s="65"/>
      <c r="OZR67" s="65"/>
      <c r="OZS67" s="65"/>
      <c r="OZT67" s="65"/>
      <c r="OZU67" s="65"/>
      <c r="OZV67" s="65"/>
      <c r="OZW67" s="65"/>
      <c r="OZX67" s="65"/>
      <c r="OZY67" s="65"/>
      <c r="OZZ67" s="65"/>
      <c r="PAA67" s="65"/>
      <c r="PAB67" s="65"/>
      <c r="PAC67" s="65"/>
      <c r="PAD67" s="65"/>
      <c r="PAE67" s="65"/>
      <c r="PAF67" s="65"/>
      <c r="PAG67" s="65"/>
      <c r="PAH67" s="65"/>
      <c r="PAI67" s="65"/>
      <c r="PAJ67" s="65"/>
      <c r="PAK67" s="65"/>
      <c r="PAL67" s="65"/>
      <c r="PAM67" s="65"/>
      <c r="PAN67" s="65"/>
      <c r="PAO67" s="65"/>
      <c r="PAP67" s="65"/>
      <c r="PAQ67" s="65"/>
      <c r="PAR67" s="65"/>
      <c r="PAS67" s="65"/>
      <c r="PAT67" s="65"/>
      <c r="PAU67" s="65"/>
      <c r="PAV67" s="65"/>
      <c r="PAW67" s="65"/>
      <c r="PAX67" s="65"/>
      <c r="PAY67" s="65"/>
      <c r="PAZ67" s="65"/>
      <c r="PBA67" s="65"/>
      <c r="PBB67" s="65"/>
      <c r="PBC67" s="65"/>
      <c r="PBD67" s="65"/>
      <c r="PBE67" s="65"/>
      <c r="PBF67" s="65"/>
      <c r="PBG67" s="65"/>
      <c r="PBH67" s="65"/>
      <c r="PBI67" s="65"/>
      <c r="PBJ67" s="65"/>
      <c r="PBK67" s="65"/>
      <c r="PBL67" s="65"/>
      <c r="PBM67" s="65"/>
      <c r="PBN67" s="65"/>
      <c r="PBO67" s="65"/>
      <c r="PBP67" s="65"/>
      <c r="PBQ67" s="65"/>
      <c r="PBR67" s="65"/>
      <c r="PBS67" s="65"/>
      <c r="PBT67" s="65"/>
      <c r="PBU67" s="65"/>
      <c r="PBV67" s="65"/>
      <c r="PBW67" s="65"/>
      <c r="PBX67" s="65"/>
      <c r="PBY67" s="65"/>
      <c r="PBZ67" s="65"/>
      <c r="PCA67" s="65"/>
      <c r="PCB67" s="65"/>
      <c r="PCC67" s="65"/>
      <c r="PCD67" s="65"/>
      <c r="PCE67" s="65"/>
      <c r="PCF67" s="65"/>
      <c r="PCG67" s="65"/>
      <c r="PCH67" s="65"/>
      <c r="PCI67" s="65"/>
      <c r="PCJ67" s="65"/>
      <c r="PCK67" s="65"/>
      <c r="PCL67" s="65"/>
      <c r="PCM67" s="65"/>
      <c r="PCN67" s="65"/>
      <c r="PCO67" s="65"/>
      <c r="PCP67" s="65"/>
      <c r="PCQ67" s="65"/>
      <c r="PCR67" s="65"/>
      <c r="PCS67" s="65"/>
      <c r="PCT67" s="65"/>
      <c r="PCU67" s="65"/>
      <c r="PCV67" s="65"/>
      <c r="PCW67" s="65"/>
      <c r="PCX67" s="65"/>
      <c r="PCY67" s="65"/>
      <c r="PCZ67" s="65"/>
      <c r="PDA67" s="65"/>
      <c r="PDB67" s="65"/>
      <c r="PDC67" s="65"/>
      <c r="PDD67" s="65"/>
      <c r="PDE67" s="65"/>
      <c r="PDF67" s="65"/>
      <c r="PDG67" s="65"/>
      <c r="PDH67" s="65"/>
      <c r="PDI67" s="65"/>
      <c r="PDJ67" s="65"/>
      <c r="PDK67" s="65"/>
      <c r="PDL67" s="65"/>
      <c r="PDM67" s="65"/>
      <c r="PDN67" s="65"/>
      <c r="PDO67" s="65"/>
      <c r="PDP67" s="65"/>
      <c r="PDQ67" s="65"/>
      <c r="PDR67" s="65"/>
      <c r="PDS67" s="65"/>
      <c r="PDT67" s="65"/>
      <c r="PDU67" s="65"/>
      <c r="PDV67" s="65"/>
      <c r="PDW67" s="65"/>
      <c r="PDX67" s="65"/>
      <c r="PDY67" s="65"/>
      <c r="PDZ67" s="65"/>
      <c r="PEA67" s="65"/>
      <c r="PEB67" s="65"/>
      <c r="PEC67" s="65"/>
      <c r="PED67" s="65"/>
      <c r="PEE67" s="65"/>
      <c r="PEF67" s="65"/>
      <c r="PEG67" s="65"/>
      <c r="PEH67" s="65"/>
      <c r="PEI67" s="65"/>
      <c r="PEJ67" s="65"/>
      <c r="PEK67" s="65"/>
      <c r="PEL67" s="65"/>
      <c r="PEM67" s="65"/>
      <c r="PEN67" s="65"/>
      <c r="PEO67" s="65"/>
      <c r="PEP67" s="65"/>
      <c r="PEQ67" s="65"/>
      <c r="PER67" s="65"/>
      <c r="PES67" s="65"/>
      <c r="PET67" s="65"/>
      <c r="PEU67" s="65"/>
      <c r="PEV67" s="65"/>
      <c r="PEW67" s="65"/>
      <c r="PEX67" s="65"/>
      <c r="PEY67" s="65"/>
      <c r="PEZ67" s="65"/>
      <c r="PFA67" s="65"/>
      <c r="PFB67" s="65"/>
      <c r="PFC67" s="65"/>
      <c r="PFD67" s="65"/>
      <c r="PFE67" s="65"/>
      <c r="PFF67" s="65"/>
      <c r="PFG67" s="65"/>
      <c r="PFH67" s="65"/>
      <c r="PFI67" s="65"/>
      <c r="PFJ67" s="65"/>
      <c r="PFK67" s="65"/>
      <c r="PFL67" s="65"/>
      <c r="PFM67" s="65"/>
      <c r="PFN67" s="65"/>
      <c r="PFO67" s="65"/>
      <c r="PFP67" s="65"/>
      <c r="PFQ67" s="65"/>
      <c r="PFR67" s="65"/>
      <c r="PFS67" s="65"/>
      <c r="PFT67" s="65"/>
      <c r="PFU67" s="65"/>
      <c r="PFV67" s="65"/>
      <c r="PFW67" s="65"/>
      <c r="PFX67" s="65"/>
      <c r="PFY67" s="65"/>
      <c r="PFZ67" s="65"/>
      <c r="PGA67" s="65"/>
      <c r="PGB67" s="65"/>
      <c r="PGC67" s="65"/>
      <c r="PGD67" s="65"/>
      <c r="PGE67" s="65"/>
      <c r="PGF67" s="65"/>
      <c r="PGG67" s="65"/>
      <c r="PGH67" s="65"/>
      <c r="PGI67" s="65"/>
      <c r="PGJ67" s="65"/>
      <c r="PGK67" s="65"/>
      <c r="PGL67" s="65"/>
      <c r="PGM67" s="65"/>
      <c r="PGN67" s="65"/>
      <c r="PGO67" s="65"/>
      <c r="PGP67" s="65"/>
      <c r="PGQ67" s="65"/>
      <c r="PGR67" s="65"/>
      <c r="PGS67" s="65"/>
      <c r="PGT67" s="65"/>
      <c r="PGU67" s="65"/>
      <c r="PGV67" s="65"/>
      <c r="PGW67" s="65"/>
      <c r="PGX67" s="65"/>
      <c r="PGY67" s="65"/>
      <c r="PGZ67" s="65"/>
      <c r="PHA67" s="65"/>
      <c r="PHB67" s="65"/>
      <c r="PHC67" s="65"/>
      <c r="PHD67" s="65"/>
      <c r="PHE67" s="65"/>
      <c r="PHF67" s="65"/>
      <c r="PHG67" s="65"/>
      <c r="PHH67" s="65"/>
      <c r="PHI67" s="65"/>
      <c r="PHJ67" s="65"/>
      <c r="PHK67" s="65"/>
      <c r="PHL67" s="65"/>
      <c r="PHM67" s="65"/>
      <c r="PHN67" s="65"/>
      <c r="PHO67" s="65"/>
      <c r="PHP67" s="65"/>
      <c r="PHQ67" s="65"/>
      <c r="PHR67" s="65"/>
      <c r="PHS67" s="65"/>
      <c r="PHT67" s="65"/>
      <c r="PHU67" s="65"/>
      <c r="PHV67" s="65"/>
      <c r="PHW67" s="65"/>
      <c r="PHX67" s="65"/>
      <c r="PHY67" s="65"/>
      <c r="PHZ67" s="65"/>
      <c r="PIA67" s="65"/>
      <c r="PIB67" s="65"/>
      <c r="PIC67" s="65"/>
      <c r="PID67" s="65"/>
      <c r="PIE67" s="65"/>
      <c r="PIF67" s="65"/>
      <c r="PIG67" s="65"/>
      <c r="PIH67" s="65"/>
      <c r="PII67" s="65"/>
      <c r="PIJ67" s="65"/>
      <c r="PIK67" s="65"/>
      <c r="PIL67" s="65"/>
      <c r="PIM67" s="65"/>
      <c r="PIN67" s="65"/>
      <c r="PIO67" s="65"/>
      <c r="PIP67" s="65"/>
      <c r="PIQ67" s="65"/>
      <c r="PIR67" s="65"/>
      <c r="PIS67" s="65"/>
      <c r="PIT67" s="65"/>
      <c r="PIU67" s="65"/>
      <c r="PIV67" s="65"/>
      <c r="PIW67" s="65"/>
      <c r="PIX67" s="65"/>
      <c r="PIY67" s="65"/>
      <c r="PIZ67" s="65"/>
      <c r="PJA67" s="65"/>
      <c r="PJB67" s="65"/>
      <c r="PJC67" s="65"/>
      <c r="PJD67" s="65"/>
      <c r="PJE67" s="65"/>
      <c r="PJF67" s="65"/>
      <c r="PJG67" s="65"/>
      <c r="PJH67" s="65"/>
      <c r="PJI67" s="65"/>
      <c r="PJJ67" s="65"/>
      <c r="PJK67" s="65"/>
      <c r="PJL67" s="65"/>
      <c r="PJM67" s="65"/>
      <c r="PJN67" s="65"/>
      <c r="PJO67" s="65"/>
      <c r="PJP67" s="65"/>
      <c r="PJQ67" s="65"/>
      <c r="PJR67" s="65"/>
      <c r="PJS67" s="65"/>
      <c r="PJT67" s="65"/>
      <c r="PJU67" s="65"/>
      <c r="PJV67" s="65"/>
      <c r="PJW67" s="65"/>
      <c r="PJX67" s="65"/>
      <c r="PJY67" s="65"/>
      <c r="PJZ67" s="65"/>
      <c r="PKA67" s="65"/>
      <c r="PKB67" s="65"/>
      <c r="PKC67" s="65"/>
      <c r="PKD67" s="65"/>
      <c r="PKE67" s="65"/>
      <c r="PKF67" s="65"/>
      <c r="PKG67" s="65"/>
      <c r="PKH67" s="65"/>
      <c r="PKI67" s="65"/>
      <c r="PKJ67" s="65"/>
      <c r="PKK67" s="65"/>
      <c r="PKL67" s="65"/>
      <c r="PKM67" s="65"/>
      <c r="PKN67" s="65"/>
      <c r="PKO67" s="65"/>
      <c r="PKP67" s="65"/>
      <c r="PKQ67" s="65"/>
      <c r="PKR67" s="65"/>
      <c r="PKS67" s="65"/>
      <c r="PKT67" s="65"/>
      <c r="PKU67" s="65"/>
      <c r="PKV67" s="65"/>
      <c r="PKW67" s="65"/>
      <c r="PKX67" s="65"/>
      <c r="PKY67" s="65"/>
      <c r="PKZ67" s="65"/>
      <c r="PLA67" s="65"/>
      <c r="PLB67" s="65"/>
      <c r="PLC67" s="65"/>
      <c r="PLD67" s="65"/>
      <c r="PLE67" s="65"/>
      <c r="PLF67" s="65"/>
      <c r="PLG67" s="65"/>
      <c r="PLH67" s="65"/>
      <c r="PLI67" s="65"/>
      <c r="PLJ67" s="65"/>
      <c r="PLK67" s="65"/>
      <c r="PLL67" s="65"/>
      <c r="PLM67" s="65"/>
      <c r="PLN67" s="65"/>
      <c r="PLO67" s="65"/>
      <c r="PLP67" s="65"/>
      <c r="PLQ67" s="65"/>
      <c r="PLR67" s="65"/>
      <c r="PLS67" s="65"/>
      <c r="PLT67" s="65"/>
      <c r="PLU67" s="65"/>
      <c r="PLV67" s="65"/>
      <c r="PLW67" s="65"/>
      <c r="PLX67" s="65"/>
      <c r="PLY67" s="65"/>
      <c r="PLZ67" s="65"/>
      <c r="PMA67" s="65"/>
      <c r="PMB67" s="65"/>
      <c r="PMC67" s="65"/>
      <c r="PMD67" s="65"/>
      <c r="PME67" s="65"/>
      <c r="PMF67" s="65"/>
      <c r="PMG67" s="65"/>
      <c r="PMH67" s="65"/>
      <c r="PMI67" s="65"/>
      <c r="PMJ67" s="65"/>
      <c r="PMK67" s="65"/>
      <c r="PML67" s="65"/>
      <c r="PMM67" s="65"/>
      <c r="PMN67" s="65"/>
      <c r="PMO67" s="65"/>
      <c r="PMP67" s="65"/>
      <c r="PMQ67" s="65"/>
      <c r="PMR67" s="65"/>
      <c r="PMS67" s="65"/>
      <c r="PMT67" s="65"/>
      <c r="PMU67" s="65"/>
      <c r="PMV67" s="65"/>
      <c r="PMW67" s="65"/>
      <c r="PMX67" s="65"/>
      <c r="PMY67" s="65"/>
      <c r="PMZ67" s="65"/>
      <c r="PNA67" s="65"/>
      <c r="PNB67" s="65"/>
      <c r="PNC67" s="65"/>
      <c r="PND67" s="65"/>
      <c r="PNE67" s="65"/>
      <c r="PNF67" s="65"/>
      <c r="PNG67" s="65"/>
      <c r="PNH67" s="65"/>
      <c r="PNI67" s="65"/>
      <c r="PNJ67" s="65"/>
      <c r="PNK67" s="65"/>
      <c r="PNL67" s="65"/>
      <c r="PNM67" s="65"/>
      <c r="PNN67" s="65"/>
      <c r="PNO67" s="65"/>
      <c r="PNP67" s="65"/>
      <c r="PNQ67" s="65"/>
      <c r="PNR67" s="65"/>
      <c r="PNS67" s="65"/>
      <c r="PNT67" s="65"/>
      <c r="PNU67" s="65"/>
      <c r="PNV67" s="65"/>
      <c r="PNW67" s="65"/>
      <c r="PNX67" s="65"/>
      <c r="PNY67" s="65"/>
      <c r="PNZ67" s="65"/>
      <c r="POA67" s="65"/>
      <c r="POB67" s="65"/>
      <c r="POC67" s="65"/>
      <c r="POD67" s="65"/>
      <c r="POE67" s="65"/>
      <c r="POF67" s="65"/>
      <c r="POG67" s="65"/>
      <c r="POH67" s="65"/>
      <c r="POI67" s="65"/>
      <c r="POJ67" s="65"/>
      <c r="POK67" s="65"/>
      <c r="POL67" s="65"/>
      <c r="POM67" s="65"/>
      <c r="PON67" s="65"/>
      <c r="POO67" s="65"/>
      <c r="POP67" s="65"/>
      <c r="POQ67" s="65"/>
      <c r="POR67" s="65"/>
      <c r="POS67" s="65"/>
      <c r="POT67" s="65"/>
      <c r="POU67" s="65"/>
      <c r="POV67" s="65"/>
      <c r="POW67" s="65"/>
      <c r="POX67" s="65"/>
      <c r="POY67" s="65"/>
      <c r="POZ67" s="65"/>
      <c r="PPA67" s="65"/>
      <c r="PPB67" s="65"/>
      <c r="PPC67" s="65"/>
      <c r="PPD67" s="65"/>
      <c r="PPE67" s="65"/>
      <c r="PPF67" s="65"/>
      <c r="PPG67" s="65"/>
      <c r="PPH67" s="65"/>
      <c r="PPI67" s="65"/>
      <c r="PPJ67" s="65"/>
      <c r="PPK67" s="65"/>
      <c r="PPL67" s="65"/>
      <c r="PPM67" s="65"/>
      <c r="PPN67" s="65"/>
      <c r="PPO67" s="65"/>
      <c r="PPP67" s="65"/>
      <c r="PPQ67" s="65"/>
      <c r="PPR67" s="65"/>
      <c r="PPS67" s="65"/>
      <c r="PPT67" s="65"/>
      <c r="PPU67" s="65"/>
      <c r="PPV67" s="65"/>
      <c r="PPW67" s="65"/>
      <c r="PPX67" s="65"/>
      <c r="PPY67" s="65"/>
      <c r="PPZ67" s="65"/>
      <c r="PQA67" s="65"/>
      <c r="PQB67" s="65"/>
      <c r="PQC67" s="65"/>
      <c r="PQD67" s="65"/>
      <c r="PQE67" s="65"/>
      <c r="PQF67" s="65"/>
      <c r="PQG67" s="65"/>
      <c r="PQH67" s="65"/>
      <c r="PQI67" s="65"/>
      <c r="PQJ67" s="65"/>
      <c r="PQK67" s="65"/>
      <c r="PQL67" s="65"/>
      <c r="PQM67" s="65"/>
      <c r="PQN67" s="65"/>
      <c r="PQO67" s="65"/>
      <c r="PQP67" s="65"/>
      <c r="PQQ67" s="65"/>
      <c r="PQR67" s="65"/>
      <c r="PQS67" s="65"/>
      <c r="PQT67" s="65"/>
      <c r="PQU67" s="65"/>
      <c r="PQV67" s="65"/>
      <c r="PQW67" s="65"/>
      <c r="PQX67" s="65"/>
      <c r="PQY67" s="65"/>
      <c r="PQZ67" s="65"/>
      <c r="PRA67" s="65"/>
      <c r="PRB67" s="65"/>
      <c r="PRC67" s="65"/>
      <c r="PRD67" s="65"/>
      <c r="PRE67" s="65"/>
      <c r="PRF67" s="65"/>
      <c r="PRG67" s="65"/>
      <c r="PRH67" s="65"/>
      <c r="PRI67" s="65"/>
      <c r="PRJ67" s="65"/>
      <c r="PRK67" s="65"/>
      <c r="PRL67" s="65"/>
      <c r="PRM67" s="65"/>
      <c r="PRN67" s="65"/>
      <c r="PRO67" s="65"/>
      <c r="PRP67" s="65"/>
      <c r="PRQ67" s="65"/>
      <c r="PRR67" s="65"/>
      <c r="PRS67" s="65"/>
      <c r="PRT67" s="65"/>
      <c r="PRU67" s="65"/>
      <c r="PRV67" s="65"/>
      <c r="PRW67" s="65"/>
      <c r="PRX67" s="65"/>
      <c r="PRY67" s="65"/>
      <c r="PRZ67" s="65"/>
      <c r="PSA67" s="65"/>
      <c r="PSB67" s="65"/>
      <c r="PSC67" s="65"/>
      <c r="PSD67" s="65"/>
      <c r="PSE67" s="65"/>
      <c r="PSF67" s="65"/>
      <c r="PSG67" s="65"/>
      <c r="PSH67" s="65"/>
      <c r="PSI67" s="65"/>
      <c r="PSJ67" s="65"/>
      <c r="PSK67" s="65"/>
      <c r="PSL67" s="65"/>
      <c r="PSM67" s="65"/>
      <c r="PSN67" s="65"/>
      <c r="PSO67" s="65"/>
      <c r="PSP67" s="65"/>
      <c r="PSQ67" s="65"/>
      <c r="PSR67" s="65"/>
      <c r="PSS67" s="65"/>
      <c r="PST67" s="65"/>
      <c r="PSU67" s="65"/>
      <c r="PSV67" s="65"/>
      <c r="PSW67" s="65"/>
      <c r="PSX67" s="65"/>
      <c r="PSY67" s="65"/>
      <c r="PSZ67" s="65"/>
      <c r="PTA67" s="65"/>
      <c r="PTB67" s="65"/>
      <c r="PTC67" s="65"/>
      <c r="PTD67" s="65"/>
      <c r="PTE67" s="65"/>
      <c r="PTF67" s="65"/>
      <c r="PTG67" s="65"/>
      <c r="PTH67" s="65"/>
      <c r="PTI67" s="65"/>
      <c r="PTJ67" s="65"/>
      <c r="PTK67" s="65"/>
      <c r="PTL67" s="65"/>
      <c r="PTM67" s="65"/>
      <c r="PTN67" s="65"/>
      <c r="PTO67" s="65"/>
      <c r="PTP67" s="65"/>
      <c r="PTQ67" s="65"/>
      <c r="PTR67" s="65"/>
      <c r="PTS67" s="65"/>
      <c r="PTT67" s="65"/>
      <c r="PTU67" s="65"/>
      <c r="PTV67" s="65"/>
      <c r="PTW67" s="65"/>
      <c r="PTX67" s="65"/>
      <c r="PTY67" s="65"/>
      <c r="PTZ67" s="65"/>
      <c r="PUA67" s="65"/>
      <c r="PUB67" s="65"/>
      <c r="PUC67" s="65"/>
      <c r="PUD67" s="65"/>
      <c r="PUE67" s="65"/>
      <c r="PUF67" s="65"/>
      <c r="PUG67" s="65"/>
      <c r="PUH67" s="65"/>
      <c r="PUI67" s="65"/>
      <c r="PUJ67" s="65"/>
      <c r="PUK67" s="65"/>
      <c r="PUL67" s="65"/>
      <c r="PUM67" s="65"/>
      <c r="PUN67" s="65"/>
      <c r="PUO67" s="65"/>
      <c r="PUP67" s="65"/>
      <c r="PUQ67" s="65"/>
      <c r="PUR67" s="65"/>
      <c r="PUS67" s="65"/>
      <c r="PUT67" s="65"/>
      <c r="PUU67" s="65"/>
      <c r="PUV67" s="65"/>
      <c r="PUW67" s="65"/>
      <c r="PUX67" s="65"/>
      <c r="PUY67" s="65"/>
      <c r="PUZ67" s="65"/>
      <c r="PVA67" s="65"/>
      <c r="PVB67" s="65"/>
      <c r="PVC67" s="65"/>
      <c r="PVD67" s="65"/>
      <c r="PVE67" s="65"/>
      <c r="PVF67" s="65"/>
      <c r="PVG67" s="65"/>
      <c r="PVH67" s="65"/>
      <c r="PVI67" s="65"/>
      <c r="PVJ67" s="65"/>
      <c r="PVK67" s="65"/>
      <c r="PVL67" s="65"/>
      <c r="PVM67" s="65"/>
      <c r="PVN67" s="65"/>
      <c r="PVO67" s="65"/>
      <c r="PVP67" s="65"/>
      <c r="PVQ67" s="65"/>
      <c r="PVR67" s="65"/>
      <c r="PVS67" s="65"/>
      <c r="PVT67" s="65"/>
      <c r="PVU67" s="65"/>
      <c r="PVV67" s="65"/>
      <c r="PVW67" s="65"/>
      <c r="PVX67" s="65"/>
      <c r="PVY67" s="65"/>
      <c r="PVZ67" s="65"/>
      <c r="PWA67" s="65"/>
      <c r="PWB67" s="65"/>
      <c r="PWC67" s="65"/>
      <c r="PWD67" s="65"/>
      <c r="PWE67" s="65"/>
      <c r="PWF67" s="65"/>
      <c r="PWG67" s="65"/>
      <c r="PWH67" s="65"/>
      <c r="PWI67" s="65"/>
      <c r="PWJ67" s="65"/>
      <c r="PWK67" s="65"/>
      <c r="PWL67" s="65"/>
      <c r="PWM67" s="65"/>
      <c r="PWN67" s="65"/>
      <c r="PWO67" s="65"/>
      <c r="PWP67" s="65"/>
      <c r="PWQ67" s="65"/>
      <c r="PWR67" s="65"/>
      <c r="PWS67" s="65"/>
      <c r="PWT67" s="65"/>
      <c r="PWU67" s="65"/>
      <c r="PWV67" s="65"/>
      <c r="PWW67" s="65"/>
      <c r="PWX67" s="65"/>
      <c r="PWY67" s="65"/>
      <c r="PWZ67" s="65"/>
      <c r="PXA67" s="65"/>
      <c r="PXB67" s="65"/>
      <c r="PXC67" s="65"/>
      <c r="PXD67" s="65"/>
      <c r="PXE67" s="65"/>
      <c r="PXF67" s="65"/>
      <c r="PXG67" s="65"/>
      <c r="PXH67" s="65"/>
      <c r="PXI67" s="65"/>
      <c r="PXJ67" s="65"/>
      <c r="PXK67" s="65"/>
      <c r="PXL67" s="65"/>
      <c r="PXM67" s="65"/>
      <c r="PXN67" s="65"/>
      <c r="PXO67" s="65"/>
      <c r="PXP67" s="65"/>
      <c r="PXQ67" s="65"/>
      <c r="PXR67" s="65"/>
      <c r="PXS67" s="65"/>
      <c r="PXT67" s="65"/>
      <c r="PXU67" s="65"/>
      <c r="PXV67" s="65"/>
      <c r="PXW67" s="65"/>
      <c r="PXX67" s="65"/>
      <c r="PXY67" s="65"/>
      <c r="PXZ67" s="65"/>
      <c r="PYA67" s="65"/>
      <c r="PYB67" s="65"/>
      <c r="PYC67" s="65"/>
      <c r="PYD67" s="65"/>
      <c r="PYE67" s="65"/>
      <c r="PYF67" s="65"/>
      <c r="PYG67" s="65"/>
      <c r="PYH67" s="65"/>
      <c r="PYI67" s="65"/>
      <c r="PYJ67" s="65"/>
      <c r="PYK67" s="65"/>
      <c r="PYL67" s="65"/>
      <c r="PYM67" s="65"/>
      <c r="PYN67" s="65"/>
      <c r="PYO67" s="65"/>
      <c r="PYP67" s="65"/>
      <c r="PYQ67" s="65"/>
      <c r="PYR67" s="65"/>
      <c r="PYS67" s="65"/>
      <c r="PYT67" s="65"/>
      <c r="PYU67" s="65"/>
      <c r="PYV67" s="65"/>
      <c r="PYW67" s="65"/>
      <c r="PYX67" s="65"/>
      <c r="PYY67" s="65"/>
      <c r="PYZ67" s="65"/>
      <c r="PZA67" s="65"/>
      <c r="PZB67" s="65"/>
      <c r="PZC67" s="65"/>
      <c r="PZD67" s="65"/>
      <c r="PZE67" s="65"/>
      <c r="PZF67" s="65"/>
      <c r="PZG67" s="65"/>
      <c r="PZH67" s="65"/>
      <c r="PZI67" s="65"/>
      <c r="PZJ67" s="65"/>
      <c r="PZK67" s="65"/>
      <c r="PZL67" s="65"/>
      <c r="PZM67" s="65"/>
      <c r="PZN67" s="65"/>
      <c r="PZO67" s="65"/>
      <c r="PZP67" s="65"/>
      <c r="PZQ67" s="65"/>
      <c r="PZR67" s="65"/>
      <c r="PZS67" s="65"/>
      <c r="PZT67" s="65"/>
      <c r="PZU67" s="65"/>
      <c r="PZV67" s="65"/>
      <c r="PZW67" s="65"/>
      <c r="PZX67" s="65"/>
      <c r="PZY67" s="65"/>
      <c r="PZZ67" s="65"/>
      <c r="QAA67" s="65"/>
      <c r="QAB67" s="65"/>
      <c r="QAC67" s="65"/>
      <c r="QAD67" s="65"/>
      <c r="QAE67" s="65"/>
      <c r="QAF67" s="65"/>
      <c r="QAG67" s="65"/>
      <c r="QAH67" s="65"/>
      <c r="QAI67" s="65"/>
      <c r="QAJ67" s="65"/>
      <c r="QAK67" s="65"/>
      <c r="QAL67" s="65"/>
      <c r="QAM67" s="65"/>
      <c r="QAN67" s="65"/>
      <c r="QAO67" s="65"/>
      <c r="QAP67" s="65"/>
      <c r="QAQ67" s="65"/>
      <c r="QAR67" s="65"/>
      <c r="QAS67" s="65"/>
      <c r="QAT67" s="65"/>
      <c r="QAU67" s="65"/>
      <c r="QAV67" s="65"/>
      <c r="QAW67" s="65"/>
      <c r="QAX67" s="65"/>
      <c r="QAY67" s="65"/>
      <c r="QAZ67" s="65"/>
      <c r="QBA67" s="65"/>
      <c r="QBB67" s="65"/>
      <c r="QBC67" s="65"/>
      <c r="QBD67" s="65"/>
      <c r="QBE67" s="65"/>
      <c r="QBF67" s="65"/>
      <c r="QBG67" s="65"/>
      <c r="QBH67" s="65"/>
      <c r="QBI67" s="65"/>
      <c r="QBJ67" s="65"/>
      <c r="QBK67" s="65"/>
      <c r="QBL67" s="65"/>
      <c r="QBM67" s="65"/>
      <c r="QBN67" s="65"/>
      <c r="QBO67" s="65"/>
      <c r="QBP67" s="65"/>
      <c r="QBQ67" s="65"/>
      <c r="QBR67" s="65"/>
      <c r="QBS67" s="65"/>
      <c r="QBT67" s="65"/>
      <c r="QBU67" s="65"/>
      <c r="QBV67" s="65"/>
      <c r="QBW67" s="65"/>
      <c r="QBX67" s="65"/>
      <c r="QBY67" s="65"/>
      <c r="QBZ67" s="65"/>
      <c r="QCA67" s="65"/>
      <c r="QCB67" s="65"/>
      <c r="QCC67" s="65"/>
      <c r="QCD67" s="65"/>
      <c r="QCE67" s="65"/>
      <c r="QCF67" s="65"/>
      <c r="QCG67" s="65"/>
      <c r="QCH67" s="65"/>
      <c r="QCI67" s="65"/>
      <c r="QCJ67" s="65"/>
      <c r="QCK67" s="65"/>
      <c r="QCL67" s="65"/>
      <c r="QCM67" s="65"/>
      <c r="QCN67" s="65"/>
      <c r="QCO67" s="65"/>
      <c r="QCP67" s="65"/>
      <c r="QCQ67" s="65"/>
      <c r="QCR67" s="65"/>
      <c r="QCS67" s="65"/>
      <c r="QCT67" s="65"/>
      <c r="QCU67" s="65"/>
      <c r="QCV67" s="65"/>
      <c r="QCW67" s="65"/>
      <c r="QCX67" s="65"/>
      <c r="QCY67" s="65"/>
      <c r="QCZ67" s="65"/>
      <c r="QDA67" s="65"/>
      <c r="QDB67" s="65"/>
      <c r="QDC67" s="65"/>
      <c r="QDD67" s="65"/>
      <c r="QDE67" s="65"/>
      <c r="QDF67" s="65"/>
      <c r="QDG67" s="65"/>
      <c r="QDH67" s="65"/>
      <c r="QDI67" s="65"/>
      <c r="QDJ67" s="65"/>
      <c r="QDK67" s="65"/>
      <c r="QDL67" s="65"/>
      <c r="QDM67" s="65"/>
      <c r="QDN67" s="65"/>
      <c r="QDO67" s="65"/>
      <c r="QDP67" s="65"/>
      <c r="QDQ67" s="65"/>
      <c r="QDR67" s="65"/>
      <c r="QDS67" s="65"/>
      <c r="QDT67" s="65"/>
      <c r="QDU67" s="65"/>
      <c r="QDV67" s="65"/>
      <c r="QDW67" s="65"/>
      <c r="QDX67" s="65"/>
      <c r="QDY67" s="65"/>
      <c r="QDZ67" s="65"/>
      <c r="QEA67" s="65"/>
      <c r="QEB67" s="65"/>
      <c r="QEC67" s="65"/>
      <c r="QED67" s="65"/>
      <c r="QEE67" s="65"/>
      <c r="QEF67" s="65"/>
      <c r="QEG67" s="65"/>
      <c r="QEH67" s="65"/>
      <c r="QEI67" s="65"/>
      <c r="QEJ67" s="65"/>
      <c r="QEK67" s="65"/>
      <c r="QEL67" s="65"/>
      <c r="QEM67" s="65"/>
      <c r="QEN67" s="65"/>
      <c r="QEO67" s="65"/>
      <c r="QEP67" s="65"/>
      <c r="QEQ67" s="65"/>
      <c r="QER67" s="65"/>
      <c r="QES67" s="65"/>
      <c r="QET67" s="65"/>
      <c r="QEU67" s="65"/>
      <c r="QEV67" s="65"/>
      <c r="QEW67" s="65"/>
      <c r="QEX67" s="65"/>
      <c r="QEY67" s="65"/>
      <c r="QEZ67" s="65"/>
      <c r="QFA67" s="65"/>
      <c r="QFB67" s="65"/>
      <c r="QFC67" s="65"/>
      <c r="QFD67" s="65"/>
      <c r="QFE67" s="65"/>
      <c r="QFF67" s="65"/>
      <c r="QFG67" s="65"/>
      <c r="QFH67" s="65"/>
      <c r="QFI67" s="65"/>
      <c r="QFJ67" s="65"/>
      <c r="QFK67" s="65"/>
      <c r="QFL67" s="65"/>
      <c r="QFM67" s="65"/>
      <c r="QFN67" s="65"/>
      <c r="QFO67" s="65"/>
      <c r="QFP67" s="65"/>
      <c r="QFQ67" s="65"/>
      <c r="QFR67" s="65"/>
      <c r="QFS67" s="65"/>
      <c r="QFT67" s="65"/>
      <c r="QFU67" s="65"/>
      <c r="QFV67" s="65"/>
      <c r="QFW67" s="65"/>
      <c r="QFX67" s="65"/>
      <c r="QFY67" s="65"/>
      <c r="QFZ67" s="65"/>
      <c r="QGA67" s="65"/>
      <c r="QGB67" s="65"/>
      <c r="QGC67" s="65"/>
      <c r="QGD67" s="65"/>
      <c r="QGE67" s="65"/>
      <c r="QGF67" s="65"/>
      <c r="QGG67" s="65"/>
      <c r="QGH67" s="65"/>
      <c r="QGI67" s="65"/>
      <c r="QGJ67" s="65"/>
      <c r="QGK67" s="65"/>
      <c r="QGL67" s="65"/>
      <c r="QGM67" s="65"/>
      <c r="QGN67" s="65"/>
      <c r="QGO67" s="65"/>
      <c r="QGP67" s="65"/>
      <c r="QGQ67" s="65"/>
      <c r="QGR67" s="65"/>
      <c r="QGS67" s="65"/>
      <c r="QGT67" s="65"/>
      <c r="QGU67" s="65"/>
      <c r="QGV67" s="65"/>
      <c r="QGW67" s="65"/>
      <c r="QGX67" s="65"/>
      <c r="QGY67" s="65"/>
      <c r="QGZ67" s="65"/>
      <c r="QHA67" s="65"/>
      <c r="QHB67" s="65"/>
      <c r="QHC67" s="65"/>
      <c r="QHD67" s="65"/>
      <c r="QHE67" s="65"/>
      <c r="QHF67" s="65"/>
      <c r="QHG67" s="65"/>
      <c r="QHH67" s="65"/>
      <c r="QHI67" s="65"/>
      <c r="QHJ67" s="65"/>
      <c r="QHK67" s="65"/>
      <c r="QHL67" s="65"/>
      <c r="QHM67" s="65"/>
      <c r="QHN67" s="65"/>
      <c r="QHO67" s="65"/>
      <c r="QHP67" s="65"/>
      <c r="QHQ67" s="65"/>
      <c r="QHR67" s="65"/>
      <c r="QHS67" s="65"/>
      <c r="QHT67" s="65"/>
      <c r="QHU67" s="65"/>
      <c r="QHV67" s="65"/>
      <c r="QHW67" s="65"/>
      <c r="QHX67" s="65"/>
      <c r="QHY67" s="65"/>
      <c r="QHZ67" s="65"/>
      <c r="QIA67" s="65"/>
      <c r="QIB67" s="65"/>
      <c r="QIC67" s="65"/>
      <c r="QID67" s="65"/>
      <c r="QIE67" s="65"/>
      <c r="QIF67" s="65"/>
      <c r="QIG67" s="65"/>
      <c r="QIH67" s="65"/>
      <c r="QII67" s="65"/>
      <c r="QIJ67" s="65"/>
      <c r="QIK67" s="65"/>
      <c r="QIL67" s="65"/>
      <c r="QIM67" s="65"/>
      <c r="QIN67" s="65"/>
      <c r="QIO67" s="65"/>
      <c r="QIP67" s="65"/>
      <c r="QIQ67" s="65"/>
      <c r="QIR67" s="65"/>
      <c r="QIS67" s="65"/>
      <c r="QIT67" s="65"/>
      <c r="QIU67" s="65"/>
      <c r="QIV67" s="65"/>
      <c r="QIW67" s="65"/>
      <c r="QIX67" s="65"/>
      <c r="QIY67" s="65"/>
      <c r="QIZ67" s="65"/>
      <c r="QJA67" s="65"/>
      <c r="QJB67" s="65"/>
      <c r="QJC67" s="65"/>
      <c r="QJD67" s="65"/>
      <c r="QJE67" s="65"/>
      <c r="QJF67" s="65"/>
      <c r="QJG67" s="65"/>
      <c r="QJH67" s="65"/>
      <c r="QJI67" s="65"/>
      <c r="QJJ67" s="65"/>
      <c r="QJK67" s="65"/>
      <c r="QJL67" s="65"/>
      <c r="QJM67" s="65"/>
      <c r="QJN67" s="65"/>
      <c r="QJO67" s="65"/>
      <c r="QJP67" s="65"/>
      <c r="QJQ67" s="65"/>
      <c r="QJR67" s="65"/>
      <c r="QJS67" s="65"/>
      <c r="QJT67" s="65"/>
      <c r="QJU67" s="65"/>
      <c r="QJV67" s="65"/>
      <c r="QJW67" s="65"/>
      <c r="QJX67" s="65"/>
      <c r="QJY67" s="65"/>
      <c r="QJZ67" s="65"/>
      <c r="QKA67" s="65"/>
      <c r="QKB67" s="65"/>
      <c r="QKC67" s="65"/>
      <c r="QKD67" s="65"/>
      <c r="QKE67" s="65"/>
      <c r="QKF67" s="65"/>
      <c r="QKG67" s="65"/>
      <c r="QKH67" s="65"/>
      <c r="QKI67" s="65"/>
      <c r="QKJ67" s="65"/>
      <c r="QKK67" s="65"/>
      <c r="QKL67" s="65"/>
      <c r="QKM67" s="65"/>
      <c r="QKN67" s="65"/>
      <c r="QKO67" s="65"/>
      <c r="QKP67" s="65"/>
      <c r="QKQ67" s="65"/>
      <c r="QKR67" s="65"/>
      <c r="QKS67" s="65"/>
      <c r="QKT67" s="65"/>
      <c r="QKU67" s="65"/>
      <c r="QKV67" s="65"/>
      <c r="QKW67" s="65"/>
      <c r="QKX67" s="65"/>
      <c r="QKY67" s="65"/>
      <c r="QKZ67" s="65"/>
      <c r="QLA67" s="65"/>
      <c r="QLB67" s="65"/>
      <c r="QLC67" s="65"/>
      <c r="QLD67" s="65"/>
      <c r="QLE67" s="65"/>
      <c r="QLF67" s="65"/>
      <c r="QLG67" s="65"/>
      <c r="QLH67" s="65"/>
      <c r="QLI67" s="65"/>
      <c r="QLJ67" s="65"/>
      <c r="QLK67" s="65"/>
      <c r="QLL67" s="65"/>
      <c r="QLM67" s="65"/>
      <c r="QLN67" s="65"/>
      <c r="QLO67" s="65"/>
      <c r="QLP67" s="65"/>
      <c r="QLQ67" s="65"/>
      <c r="QLR67" s="65"/>
      <c r="QLS67" s="65"/>
      <c r="QLT67" s="65"/>
      <c r="QLU67" s="65"/>
      <c r="QLV67" s="65"/>
      <c r="QLW67" s="65"/>
      <c r="QLX67" s="65"/>
      <c r="QLY67" s="65"/>
      <c r="QLZ67" s="65"/>
      <c r="QMA67" s="65"/>
      <c r="QMB67" s="65"/>
      <c r="QMC67" s="65"/>
      <c r="QMD67" s="65"/>
      <c r="QME67" s="65"/>
      <c r="QMF67" s="65"/>
      <c r="QMG67" s="65"/>
      <c r="QMH67" s="65"/>
      <c r="QMI67" s="65"/>
      <c r="QMJ67" s="65"/>
      <c r="QMK67" s="65"/>
      <c r="QML67" s="65"/>
      <c r="QMM67" s="65"/>
      <c r="QMN67" s="65"/>
      <c r="QMO67" s="65"/>
      <c r="QMP67" s="65"/>
      <c r="QMQ67" s="65"/>
      <c r="QMR67" s="65"/>
      <c r="QMS67" s="65"/>
      <c r="QMT67" s="65"/>
      <c r="QMU67" s="65"/>
      <c r="QMV67" s="65"/>
      <c r="QMW67" s="65"/>
      <c r="QMX67" s="65"/>
      <c r="QMY67" s="65"/>
      <c r="QMZ67" s="65"/>
      <c r="QNA67" s="65"/>
      <c r="QNB67" s="65"/>
      <c r="QNC67" s="65"/>
      <c r="QND67" s="65"/>
      <c r="QNE67" s="65"/>
      <c r="QNF67" s="65"/>
      <c r="QNG67" s="65"/>
      <c r="QNH67" s="65"/>
      <c r="QNI67" s="65"/>
      <c r="QNJ67" s="65"/>
      <c r="QNK67" s="65"/>
      <c r="QNL67" s="65"/>
      <c r="QNM67" s="65"/>
      <c r="QNN67" s="65"/>
      <c r="QNO67" s="65"/>
      <c r="QNP67" s="65"/>
      <c r="QNQ67" s="65"/>
      <c r="QNR67" s="65"/>
      <c r="QNS67" s="65"/>
      <c r="QNT67" s="65"/>
      <c r="QNU67" s="65"/>
      <c r="QNV67" s="65"/>
      <c r="QNW67" s="65"/>
      <c r="QNX67" s="65"/>
      <c r="QNY67" s="65"/>
      <c r="QNZ67" s="65"/>
      <c r="QOA67" s="65"/>
      <c r="QOB67" s="65"/>
      <c r="QOC67" s="65"/>
      <c r="QOD67" s="65"/>
      <c r="QOE67" s="65"/>
      <c r="QOF67" s="65"/>
      <c r="QOG67" s="65"/>
      <c r="QOH67" s="65"/>
      <c r="QOI67" s="65"/>
      <c r="QOJ67" s="65"/>
      <c r="QOK67" s="65"/>
      <c r="QOL67" s="65"/>
      <c r="QOM67" s="65"/>
      <c r="QON67" s="65"/>
      <c r="QOO67" s="65"/>
      <c r="QOP67" s="65"/>
      <c r="QOQ67" s="65"/>
      <c r="QOR67" s="65"/>
      <c r="QOS67" s="65"/>
      <c r="QOT67" s="65"/>
      <c r="QOU67" s="65"/>
      <c r="QOV67" s="65"/>
      <c r="QOW67" s="65"/>
      <c r="QOX67" s="65"/>
      <c r="QOY67" s="65"/>
      <c r="QOZ67" s="65"/>
      <c r="QPA67" s="65"/>
      <c r="QPB67" s="65"/>
      <c r="QPC67" s="65"/>
      <c r="QPD67" s="65"/>
      <c r="QPE67" s="65"/>
      <c r="QPF67" s="65"/>
      <c r="QPG67" s="65"/>
      <c r="QPH67" s="65"/>
      <c r="QPI67" s="65"/>
      <c r="QPJ67" s="65"/>
      <c r="QPK67" s="65"/>
      <c r="QPL67" s="65"/>
      <c r="QPM67" s="65"/>
      <c r="QPN67" s="65"/>
      <c r="QPO67" s="65"/>
      <c r="QPP67" s="65"/>
      <c r="QPQ67" s="65"/>
      <c r="QPR67" s="65"/>
      <c r="QPS67" s="65"/>
      <c r="QPT67" s="65"/>
      <c r="QPU67" s="65"/>
      <c r="QPV67" s="65"/>
      <c r="QPW67" s="65"/>
      <c r="QPX67" s="65"/>
      <c r="QPY67" s="65"/>
      <c r="QPZ67" s="65"/>
      <c r="QQA67" s="65"/>
      <c r="QQB67" s="65"/>
      <c r="QQC67" s="65"/>
      <c r="QQD67" s="65"/>
      <c r="QQE67" s="65"/>
      <c r="QQF67" s="65"/>
      <c r="QQG67" s="65"/>
      <c r="QQH67" s="65"/>
      <c r="QQI67" s="65"/>
      <c r="QQJ67" s="65"/>
      <c r="QQK67" s="65"/>
      <c r="QQL67" s="65"/>
      <c r="QQM67" s="65"/>
      <c r="QQN67" s="65"/>
      <c r="QQO67" s="65"/>
      <c r="QQP67" s="65"/>
      <c r="QQQ67" s="65"/>
      <c r="QQR67" s="65"/>
      <c r="QQS67" s="65"/>
      <c r="QQT67" s="65"/>
      <c r="QQU67" s="65"/>
      <c r="QQV67" s="65"/>
      <c r="QQW67" s="65"/>
      <c r="QQX67" s="65"/>
      <c r="QQY67" s="65"/>
      <c r="QQZ67" s="65"/>
      <c r="QRA67" s="65"/>
      <c r="QRB67" s="65"/>
      <c r="QRC67" s="65"/>
      <c r="QRD67" s="65"/>
      <c r="QRE67" s="65"/>
      <c r="QRF67" s="65"/>
      <c r="QRG67" s="65"/>
      <c r="QRH67" s="65"/>
      <c r="QRI67" s="65"/>
      <c r="QRJ67" s="65"/>
      <c r="QRK67" s="65"/>
      <c r="QRL67" s="65"/>
      <c r="QRM67" s="65"/>
      <c r="QRN67" s="65"/>
      <c r="QRO67" s="65"/>
      <c r="QRP67" s="65"/>
      <c r="QRQ67" s="65"/>
      <c r="QRR67" s="65"/>
      <c r="QRS67" s="65"/>
      <c r="QRT67" s="65"/>
      <c r="QRU67" s="65"/>
      <c r="QRV67" s="65"/>
      <c r="QRW67" s="65"/>
      <c r="QRX67" s="65"/>
      <c r="QRY67" s="65"/>
      <c r="QRZ67" s="65"/>
      <c r="QSA67" s="65"/>
      <c r="QSB67" s="65"/>
      <c r="QSC67" s="65"/>
      <c r="QSD67" s="65"/>
      <c r="QSE67" s="65"/>
      <c r="QSF67" s="65"/>
      <c r="QSG67" s="65"/>
      <c r="QSH67" s="65"/>
      <c r="QSI67" s="65"/>
      <c r="QSJ67" s="65"/>
      <c r="QSK67" s="65"/>
      <c r="QSL67" s="65"/>
      <c r="QSM67" s="65"/>
      <c r="QSN67" s="65"/>
      <c r="QSO67" s="65"/>
      <c r="QSP67" s="65"/>
      <c r="QSQ67" s="65"/>
      <c r="QSR67" s="65"/>
      <c r="QSS67" s="65"/>
      <c r="QST67" s="65"/>
      <c r="QSU67" s="65"/>
      <c r="QSV67" s="65"/>
      <c r="QSW67" s="65"/>
      <c r="QSX67" s="65"/>
      <c r="QSY67" s="65"/>
      <c r="QSZ67" s="65"/>
      <c r="QTA67" s="65"/>
      <c r="QTB67" s="65"/>
      <c r="QTC67" s="65"/>
      <c r="QTD67" s="65"/>
      <c r="QTE67" s="65"/>
      <c r="QTF67" s="65"/>
      <c r="QTG67" s="65"/>
      <c r="QTH67" s="65"/>
      <c r="QTI67" s="65"/>
      <c r="QTJ67" s="65"/>
      <c r="QTK67" s="65"/>
      <c r="QTL67" s="65"/>
      <c r="QTM67" s="65"/>
      <c r="QTN67" s="65"/>
      <c r="QTO67" s="65"/>
      <c r="QTP67" s="65"/>
      <c r="QTQ67" s="65"/>
      <c r="QTR67" s="65"/>
      <c r="QTS67" s="65"/>
      <c r="QTT67" s="65"/>
      <c r="QTU67" s="65"/>
      <c r="QTV67" s="65"/>
      <c r="QTW67" s="65"/>
      <c r="QTX67" s="65"/>
      <c r="QTY67" s="65"/>
      <c r="QTZ67" s="65"/>
      <c r="QUA67" s="65"/>
      <c r="QUB67" s="65"/>
      <c r="QUC67" s="65"/>
      <c r="QUD67" s="65"/>
      <c r="QUE67" s="65"/>
      <c r="QUF67" s="65"/>
      <c r="QUG67" s="65"/>
      <c r="QUH67" s="65"/>
      <c r="QUI67" s="65"/>
      <c r="QUJ67" s="65"/>
      <c r="QUK67" s="65"/>
      <c r="QUL67" s="65"/>
      <c r="QUM67" s="65"/>
      <c r="QUN67" s="65"/>
      <c r="QUO67" s="65"/>
      <c r="QUP67" s="65"/>
      <c r="QUQ67" s="65"/>
      <c r="QUR67" s="65"/>
      <c r="QUS67" s="65"/>
      <c r="QUT67" s="65"/>
      <c r="QUU67" s="65"/>
      <c r="QUV67" s="65"/>
      <c r="QUW67" s="65"/>
      <c r="QUX67" s="65"/>
      <c r="QUY67" s="65"/>
      <c r="QUZ67" s="65"/>
      <c r="QVA67" s="65"/>
      <c r="QVB67" s="65"/>
      <c r="QVC67" s="65"/>
      <c r="QVD67" s="65"/>
      <c r="QVE67" s="65"/>
      <c r="QVF67" s="65"/>
      <c r="QVG67" s="65"/>
      <c r="QVH67" s="65"/>
      <c r="QVI67" s="65"/>
      <c r="QVJ67" s="65"/>
      <c r="QVK67" s="65"/>
      <c r="QVL67" s="65"/>
      <c r="QVM67" s="65"/>
      <c r="QVN67" s="65"/>
      <c r="QVO67" s="65"/>
      <c r="QVP67" s="65"/>
      <c r="QVQ67" s="65"/>
      <c r="QVR67" s="65"/>
      <c r="QVS67" s="65"/>
      <c r="QVT67" s="65"/>
      <c r="QVU67" s="65"/>
      <c r="QVV67" s="65"/>
      <c r="QVW67" s="65"/>
      <c r="QVX67" s="65"/>
      <c r="QVY67" s="65"/>
      <c r="QVZ67" s="65"/>
      <c r="QWA67" s="65"/>
      <c r="QWB67" s="65"/>
      <c r="QWC67" s="65"/>
      <c r="QWD67" s="65"/>
      <c r="QWE67" s="65"/>
      <c r="QWF67" s="65"/>
      <c r="QWG67" s="65"/>
      <c r="QWH67" s="65"/>
      <c r="QWI67" s="65"/>
      <c r="QWJ67" s="65"/>
      <c r="QWK67" s="65"/>
      <c r="QWL67" s="65"/>
      <c r="QWM67" s="65"/>
      <c r="QWN67" s="65"/>
      <c r="QWO67" s="65"/>
      <c r="QWP67" s="65"/>
      <c r="QWQ67" s="65"/>
      <c r="QWR67" s="65"/>
      <c r="QWS67" s="65"/>
      <c r="QWT67" s="65"/>
      <c r="QWU67" s="65"/>
      <c r="QWV67" s="65"/>
      <c r="QWW67" s="65"/>
      <c r="QWX67" s="65"/>
      <c r="QWY67" s="65"/>
      <c r="QWZ67" s="65"/>
      <c r="QXA67" s="65"/>
      <c r="QXB67" s="65"/>
      <c r="QXC67" s="65"/>
      <c r="QXD67" s="65"/>
      <c r="QXE67" s="65"/>
      <c r="QXF67" s="65"/>
      <c r="QXG67" s="65"/>
      <c r="QXH67" s="65"/>
      <c r="QXI67" s="65"/>
      <c r="QXJ67" s="65"/>
      <c r="QXK67" s="65"/>
      <c r="QXL67" s="65"/>
      <c r="QXM67" s="65"/>
      <c r="QXN67" s="65"/>
      <c r="QXO67" s="65"/>
      <c r="QXP67" s="65"/>
      <c r="QXQ67" s="65"/>
      <c r="QXR67" s="65"/>
      <c r="QXS67" s="65"/>
      <c r="QXT67" s="65"/>
      <c r="QXU67" s="65"/>
      <c r="QXV67" s="65"/>
      <c r="QXW67" s="65"/>
      <c r="QXX67" s="65"/>
      <c r="QXY67" s="65"/>
      <c r="QXZ67" s="65"/>
      <c r="QYA67" s="65"/>
      <c r="QYB67" s="65"/>
      <c r="QYC67" s="65"/>
      <c r="QYD67" s="65"/>
      <c r="QYE67" s="65"/>
      <c r="QYF67" s="65"/>
      <c r="QYG67" s="65"/>
      <c r="QYH67" s="65"/>
      <c r="QYI67" s="65"/>
      <c r="QYJ67" s="65"/>
      <c r="QYK67" s="65"/>
      <c r="QYL67" s="65"/>
      <c r="QYM67" s="65"/>
      <c r="QYN67" s="65"/>
      <c r="QYO67" s="65"/>
      <c r="QYP67" s="65"/>
      <c r="QYQ67" s="65"/>
      <c r="QYR67" s="65"/>
      <c r="QYS67" s="65"/>
      <c r="QYT67" s="65"/>
      <c r="QYU67" s="65"/>
      <c r="QYV67" s="65"/>
      <c r="QYW67" s="65"/>
      <c r="QYX67" s="65"/>
      <c r="QYY67" s="65"/>
      <c r="QYZ67" s="65"/>
      <c r="QZA67" s="65"/>
      <c r="QZB67" s="65"/>
      <c r="QZC67" s="65"/>
      <c r="QZD67" s="65"/>
      <c r="QZE67" s="65"/>
      <c r="QZF67" s="65"/>
      <c r="QZG67" s="65"/>
      <c r="QZH67" s="65"/>
      <c r="QZI67" s="65"/>
      <c r="QZJ67" s="65"/>
      <c r="QZK67" s="65"/>
      <c r="QZL67" s="65"/>
      <c r="QZM67" s="65"/>
      <c r="QZN67" s="65"/>
      <c r="QZO67" s="65"/>
      <c r="QZP67" s="65"/>
      <c r="QZQ67" s="65"/>
      <c r="QZR67" s="65"/>
      <c r="QZS67" s="65"/>
      <c r="QZT67" s="65"/>
      <c r="QZU67" s="65"/>
      <c r="QZV67" s="65"/>
      <c r="QZW67" s="65"/>
      <c r="QZX67" s="65"/>
      <c r="QZY67" s="65"/>
      <c r="QZZ67" s="65"/>
      <c r="RAA67" s="65"/>
      <c r="RAB67" s="65"/>
      <c r="RAC67" s="65"/>
      <c r="RAD67" s="65"/>
      <c r="RAE67" s="65"/>
      <c r="RAF67" s="65"/>
      <c r="RAG67" s="65"/>
      <c r="RAH67" s="65"/>
      <c r="RAI67" s="65"/>
      <c r="RAJ67" s="65"/>
      <c r="RAK67" s="65"/>
      <c r="RAL67" s="65"/>
      <c r="RAM67" s="65"/>
      <c r="RAN67" s="65"/>
      <c r="RAO67" s="65"/>
      <c r="RAP67" s="65"/>
      <c r="RAQ67" s="65"/>
      <c r="RAR67" s="65"/>
      <c r="RAS67" s="65"/>
      <c r="RAT67" s="65"/>
      <c r="RAU67" s="65"/>
      <c r="RAV67" s="65"/>
      <c r="RAW67" s="65"/>
      <c r="RAX67" s="65"/>
      <c r="RAY67" s="65"/>
      <c r="RAZ67" s="65"/>
      <c r="RBA67" s="65"/>
      <c r="RBB67" s="65"/>
      <c r="RBC67" s="65"/>
      <c r="RBD67" s="65"/>
      <c r="RBE67" s="65"/>
      <c r="RBF67" s="65"/>
      <c r="RBG67" s="65"/>
      <c r="RBH67" s="65"/>
      <c r="RBI67" s="65"/>
      <c r="RBJ67" s="65"/>
      <c r="RBK67" s="65"/>
      <c r="RBL67" s="65"/>
      <c r="RBM67" s="65"/>
      <c r="RBN67" s="65"/>
      <c r="RBO67" s="65"/>
      <c r="RBP67" s="65"/>
      <c r="RBQ67" s="65"/>
      <c r="RBR67" s="65"/>
      <c r="RBS67" s="65"/>
      <c r="RBT67" s="65"/>
      <c r="RBU67" s="65"/>
      <c r="RBV67" s="65"/>
      <c r="RBW67" s="65"/>
      <c r="RBX67" s="65"/>
      <c r="RBY67" s="65"/>
      <c r="RBZ67" s="65"/>
      <c r="RCA67" s="65"/>
      <c r="RCB67" s="65"/>
      <c r="RCC67" s="65"/>
      <c r="RCD67" s="65"/>
      <c r="RCE67" s="65"/>
      <c r="RCF67" s="65"/>
      <c r="RCG67" s="65"/>
      <c r="RCH67" s="65"/>
      <c r="RCI67" s="65"/>
      <c r="RCJ67" s="65"/>
      <c r="RCK67" s="65"/>
      <c r="RCL67" s="65"/>
      <c r="RCM67" s="65"/>
      <c r="RCN67" s="65"/>
      <c r="RCO67" s="65"/>
      <c r="RCP67" s="65"/>
      <c r="RCQ67" s="65"/>
      <c r="RCR67" s="65"/>
      <c r="RCS67" s="65"/>
      <c r="RCT67" s="65"/>
      <c r="RCU67" s="65"/>
      <c r="RCV67" s="65"/>
      <c r="RCW67" s="65"/>
      <c r="RCX67" s="65"/>
      <c r="RCY67" s="65"/>
      <c r="RCZ67" s="65"/>
      <c r="RDA67" s="65"/>
      <c r="RDB67" s="65"/>
      <c r="RDC67" s="65"/>
      <c r="RDD67" s="65"/>
      <c r="RDE67" s="65"/>
      <c r="RDF67" s="65"/>
      <c r="RDG67" s="65"/>
      <c r="RDH67" s="65"/>
      <c r="RDI67" s="65"/>
      <c r="RDJ67" s="65"/>
      <c r="RDK67" s="65"/>
      <c r="RDL67" s="65"/>
      <c r="RDM67" s="65"/>
      <c r="RDN67" s="65"/>
      <c r="RDO67" s="65"/>
      <c r="RDP67" s="65"/>
      <c r="RDQ67" s="65"/>
      <c r="RDR67" s="65"/>
      <c r="RDS67" s="65"/>
      <c r="RDT67" s="65"/>
      <c r="RDU67" s="65"/>
      <c r="RDV67" s="65"/>
      <c r="RDW67" s="65"/>
      <c r="RDX67" s="65"/>
      <c r="RDY67" s="65"/>
      <c r="RDZ67" s="65"/>
      <c r="REA67" s="65"/>
      <c r="REB67" s="65"/>
      <c r="REC67" s="65"/>
      <c r="RED67" s="65"/>
      <c r="REE67" s="65"/>
      <c r="REF67" s="65"/>
      <c r="REG67" s="65"/>
      <c r="REH67" s="65"/>
      <c r="REI67" s="65"/>
      <c r="REJ67" s="65"/>
      <c r="REK67" s="65"/>
      <c r="REL67" s="65"/>
      <c r="REM67" s="65"/>
      <c r="REN67" s="65"/>
      <c r="REO67" s="65"/>
      <c r="REP67" s="65"/>
      <c r="REQ67" s="65"/>
      <c r="RER67" s="65"/>
      <c r="RES67" s="65"/>
      <c r="RET67" s="65"/>
      <c r="REU67" s="65"/>
      <c r="REV67" s="65"/>
      <c r="REW67" s="65"/>
      <c r="REX67" s="65"/>
      <c r="REY67" s="65"/>
      <c r="REZ67" s="65"/>
      <c r="RFA67" s="65"/>
      <c r="RFB67" s="65"/>
      <c r="RFC67" s="65"/>
      <c r="RFD67" s="65"/>
      <c r="RFE67" s="65"/>
      <c r="RFF67" s="65"/>
      <c r="RFG67" s="65"/>
      <c r="RFH67" s="65"/>
      <c r="RFI67" s="65"/>
      <c r="RFJ67" s="65"/>
      <c r="RFK67" s="65"/>
      <c r="RFL67" s="65"/>
      <c r="RFM67" s="65"/>
      <c r="RFN67" s="65"/>
      <c r="RFO67" s="65"/>
      <c r="RFP67" s="65"/>
      <c r="RFQ67" s="65"/>
      <c r="RFR67" s="65"/>
      <c r="RFS67" s="65"/>
      <c r="RFT67" s="65"/>
      <c r="RFU67" s="65"/>
      <c r="RFV67" s="65"/>
      <c r="RFW67" s="65"/>
      <c r="RFX67" s="65"/>
      <c r="RFY67" s="65"/>
      <c r="RFZ67" s="65"/>
      <c r="RGA67" s="65"/>
      <c r="RGB67" s="65"/>
      <c r="RGC67" s="65"/>
      <c r="RGD67" s="65"/>
      <c r="RGE67" s="65"/>
      <c r="RGF67" s="65"/>
      <c r="RGG67" s="65"/>
      <c r="RGH67" s="65"/>
      <c r="RGI67" s="65"/>
      <c r="RGJ67" s="65"/>
      <c r="RGK67" s="65"/>
      <c r="RGL67" s="65"/>
      <c r="RGM67" s="65"/>
      <c r="RGN67" s="65"/>
      <c r="RGO67" s="65"/>
      <c r="RGP67" s="65"/>
      <c r="RGQ67" s="65"/>
      <c r="RGR67" s="65"/>
      <c r="RGS67" s="65"/>
      <c r="RGT67" s="65"/>
      <c r="RGU67" s="65"/>
      <c r="RGV67" s="65"/>
      <c r="RGW67" s="65"/>
      <c r="RGX67" s="65"/>
      <c r="RGY67" s="65"/>
      <c r="RGZ67" s="65"/>
      <c r="RHA67" s="65"/>
      <c r="RHB67" s="65"/>
      <c r="RHC67" s="65"/>
      <c r="RHD67" s="65"/>
      <c r="RHE67" s="65"/>
      <c r="RHF67" s="65"/>
      <c r="RHG67" s="65"/>
      <c r="RHH67" s="65"/>
      <c r="RHI67" s="65"/>
      <c r="RHJ67" s="65"/>
      <c r="RHK67" s="65"/>
      <c r="RHL67" s="65"/>
      <c r="RHM67" s="65"/>
      <c r="RHN67" s="65"/>
      <c r="RHO67" s="65"/>
      <c r="RHP67" s="65"/>
      <c r="RHQ67" s="65"/>
      <c r="RHR67" s="65"/>
      <c r="RHS67" s="65"/>
      <c r="RHT67" s="65"/>
      <c r="RHU67" s="65"/>
      <c r="RHV67" s="65"/>
      <c r="RHW67" s="65"/>
      <c r="RHX67" s="65"/>
      <c r="RHY67" s="65"/>
      <c r="RHZ67" s="65"/>
      <c r="RIA67" s="65"/>
      <c r="RIB67" s="65"/>
      <c r="RIC67" s="65"/>
      <c r="RID67" s="65"/>
      <c r="RIE67" s="65"/>
      <c r="RIF67" s="65"/>
      <c r="RIG67" s="65"/>
      <c r="RIH67" s="65"/>
      <c r="RII67" s="65"/>
      <c r="RIJ67" s="65"/>
      <c r="RIK67" s="65"/>
      <c r="RIL67" s="65"/>
      <c r="RIM67" s="65"/>
      <c r="RIN67" s="65"/>
      <c r="RIO67" s="65"/>
      <c r="RIP67" s="65"/>
      <c r="RIQ67" s="65"/>
      <c r="RIR67" s="65"/>
      <c r="RIS67" s="65"/>
      <c r="RIT67" s="65"/>
      <c r="RIU67" s="65"/>
      <c r="RIV67" s="65"/>
      <c r="RIW67" s="65"/>
      <c r="RIX67" s="65"/>
      <c r="RIY67" s="65"/>
      <c r="RIZ67" s="65"/>
      <c r="RJA67" s="65"/>
      <c r="RJB67" s="65"/>
      <c r="RJC67" s="65"/>
      <c r="RJD67" s="65"/>
      <c r="RJE67" s="65"/>
      <c r="RJF67" s="65"/>
      <c r="RJG67" s="65"/>
      <c r="RJH67" s="65"/>
      <c r="RJI67" s="65"/>
      <c r="RJJ67" s="65"/>
      <c r="RJK67" s="65"/>
      <c r="RJL67" s="65"/>
      <c r="RJM67" s="65"/>
      <c r="RJN67" s="65"/>
      <c r="RJO67" s="65"/>
      <c r="RJP67" s="65"/>
      <c r="RJQ67" s="65"/>
      <c r="RJR67" s="65"/>
      <c r="RJS67" s="65"/>
      <c r="RJT67" s="65"/>
      <c r="RJU67" s="65"/>
      <c r="RJV67" s="65"/>
      <c r="RJW67" s="65"/>
      <c r="RJX67" s="65"/>
      <c r="RJY67" s="65"/>
      <c r="RJZ67" s="65"/>
      <c r="RKA67" s="65"/>
      <c r="RKB67" s="65"/>
      <c r="RKC67" s="65"/>
      <c r="RKD67" s="65"/>
      <c r="RKE67" s="65"/>
      <c r="RKF67" s="65"/>
      <c r="RKG67" s="65"/>
      <c r="RKH67" s="65"/>
      <c r="RKI67" s="65"/>
      <c r="RKJ67" s="65"/>
      <c r="RKK67" s="65"/>
      <c r="RKL67" s="65"/>
      <c r="RKM67" s="65"/>
      <c r="RKN67" s="65"/>
      <c r="RKO67" s="65"/>
      <c r="RKP67" s="65"/>
      <c r="RKQ67" s="65"/>
      <c r="RKR67" s="65"/>
      <c r="RKS67" s="65"/>
      <c r="RKT67" s="65"/>
      <c r="RKU67" s="65"/>
      <c r="RKV67" s="65"/>
      <c r="RKW67" s="65"/>
      <c r="RKX67" s="65"/>
      <c r="RKY67" s="65"/>
      <c r="RKZ67" s="65"/>
      <c r="RLA67" s="65"/>
      <c r="RLB67" s="65"/>
      <c r="RLC67" s="65"/>
      <c r="RLD67" s="65"/>
      <c r="RLE67" s="65"/>
      <c r="RLF67" s="65"/>
      <c r="RLG67" s="65"/>
      <c r="RLH67" s="65"/>
      <c r="RLI67" s="65"/>
      <c r="RLJ67" s="65"/>
      <c r="RLK67" s="65"/>
      <c r="RLL67" s="65"/>
      <c r="RLM67" s="65"/>
      <c r="RLN67" s="65"/>
      <c r="RLO67" s="65"/>
      <c r="RLP67" s="65"/>
      <c r="RLQ67" s="65"/>
      <c r="RLR67" s="65"/>
      <c r="RLS67" s="65"/>
      <c r="RLT67" s="65"/>
      <c r="RLU67" s="65"/>
      <c r="RLV67" s="65"/>
      <c r="RLW67" s="65"/>
      <c r="RLX67" s="65"/>
      <c r="RLY67" s="65"/>
      <c r="RLZ67" s="65"/>
      <c r="RMA67" s="65"/>
      <c r="RMB67" s="65"/>
      <c r="RMC67" s="65"/>
      <c r="RMD67" s="65"/>
      <c r="RME67" s="65"/>
      <c r="RMF67" s="65"/>
      <c r="RMG67" s="65"/>
      <c r="RMH67" s="65"/>
      <c r="RMI67" s="65"/>
      <c r="RMJ67" s="65"/>
      <c r="RMK67" s="65"/>
      <c r="RML67" s="65"/>
      <c r="RMM67" s="65"/>
      <c r="RMN67" s="65"/>
      <c r="RMO67" s="65"/>
      <c r="RMP67" s="65"/>
      <c r="RMQ67" s="65"/>
      <c r="RMR67" s="65"/>
      <c r="RMS67" s="65"/>
      <c r="RMT67" s="65"/>
      <c r="RMU67" s="65"/>
      <c r="RMV67" s="65"/>
      <c r="RMW67" s="65"/>
      <c r="RMX67" s="65"/>
      <c r="RMY67" s="65"/>
      <c r="RMZ67" s="65"/>
      <c r="RNA67" s="65"/>
      <c r="RNB67" s="65"/>
      <c r="RNC67" s="65"/>
      <c r="RND67" s="65"/>
      <c r="RNE67" s="65"/>
      <c r="RNF67" s="65"/>
      <c r="RNG67" s="65"/>
      <c r="RNH67" s="65"/>
      <c r="RNI67" s="65"/>
      <c r="RNJ67" s="65"/>
      <c r="RNK67" s="65"/>
      <c r="RNL67" s="65"/>
      <c r="RNM67" s="65"/>
      <c r="RNN67" s="65"/>
      <c r="RNO67" s="65"/>
      <c r="RNP67" s="65"/>
      <c r="RNQ67" s="65"/>
      <c r="RNR67" s="65"/>
      <c r="RNS67" s="65"/>
      <c r="RNT67" s="65"/>
      <c r="RNU67" s="65"/>
      <c r="RNV67" s="65"/>
      <c r="RNW67" s="65"/>
      <c r="RNX67" s="65"/>
      <c r="RNY67" s="65"/>
      <c r="RNZ67" s="65"/>
      <c r="ROA67" s="65"/>
      <c r="ROB67" s="65"/>
      <c r="ROC67" s="65"/>
      <c r="ROD67" s="65"/>
      <c r="ROE67" s="65"/>
      <c r="ROF67" s="65"/>
      <c r="ROG67" s="65"/>
      <c r="ROH67" s="65"/>
      <c r="ROI67" s="65"/>
      <c r="ROJ67" s="65"/>
      <c r="ROK67" s="65"/>
      <c r="ROL67" s="65"/>
      <c r="ROM67" s="65"/>
      <c r="RON67" s="65"/>
      <c r="ROO67" s="65"/>
      <c r="ROP67" s="65"/>
      <c r="ROQ67" s="65"/>
      <c r="ROR67" s="65"/>
      <c r="ROS67" s="65"/>
      <c r="ROT67" s="65"/>
      <c r="ROU67" s="65"/>
      <c r="ROV67" s="65"/>
      <c r="ROW67" s="65"/>
      <c r="ROX67" s="65"/>
      <c r="ROY67" s="65"/>
      <c r="ROZ67" s="65"/>
      <c r="RPA67" s="65"/>
      <c r="RPB67" s="65"/>
      <c r="RPC67" s="65"/>
      <c r="RPD67" s="65"/>
      <c r="RPE67" s="65"/>
      <c r="RPF67" s="65"/>
      <c r="RPG67" s="65"/>
      <c r="RPH67" s="65"/>
      <c r="RPI67" s="65"/>
      <c r="RPJ67" s="65"/>
      <c r="RPK67" s="65"/>
      <c r="RPL67" s="65"/>
      <c r="RPM67" s="65"/>
      <c r="RPN67" s="65"/>
      <c r="RPO67" s="65"/>
      <c r="RPP67" s="65"/>
      <c r="RPQ67" s="65"/>
      <c r="RPR67" s="65"/>
      <c r="RPS67" s="65"/>
      <c r="RPT67" s="65"/>
      <c r="RPU67" s="65"/>
      <c r="RPV67" s="65"/>
      <c r="RPW67" s="65"/>
      <c r="RPX67" s="65"/>
      <c r="RPY67" s="65"/>
      <c r="RPZ67" s="65"/>
      <c r="RQA67" s="65"/>
      <c r="RQB67" s="65"/>
      <c r="RQC67" s="65"/>
      <c r="RQD67" s="65"/>
      <c r="RQE67" s="65"/>
      <c r="RQF67" s="65"/>
      <c r="RQG67" s="65"/>
      <c r="RQH67" s="65"/>
      <c r="RQI67" s="65"/>
      <c r="RQJ67" s="65"/>
      <c r="RQK67" s="65"/>
      <c r="RQL67" s="65"/>
      <c r="RQM67" s="65"/>
      <c r="RQN67" s="65"/>
      <c r="RQO67" s="65"/>
      <c r="RQP67" s="65"/>
      <c r="RQQ67" s="65"/>
      <c r="RQR67" s="65"/>
      <c r="RQS67" s="65"/>
      <c r="RQT67" s="65"/>
      <c r="RQU67" s="65"/>
      <c r="RQV67" s="65"/>
      <c r="RQW67" s="65"/>
      <c r="RQX67" s="65"/>
      <c r="RQY67" s="65"/>
      <c r="RQZ67" s="65"/>
      <c r="RRA67" s="65"/>
      <c r="RRB67" s="65"/>
      <c r="RRC67" s="65"/>
      <c r="RRD67" s="65"/>
      <c r="RRE67" s="65"/>
      <c r="RRF67" s="65"/>
      <c r="RRG67" s="65"/>
      <c r="RRH67" s="65"/>
      <c r="RRI67" s="65"/>
      <c r="RRJ67" s="65"/>
      <c r="RRK67" s="65"/>
      <c r="RRL67" s="65"/>
      <c r="RRM67" s="65"/>
      <c r="RRN67" s="65"/>
      <c r="RRO67" s="65"/>
      <c r="RRP67" s="65"/>
      <c r="RRQ67" s="65"/>
      <c r="RRR67" s="65"/>
      <c r="RRS67" s="65"/>
      <c r="RRT67" s="65"/>
      <c r="RRU67" s="65"/>
      <c r="RRV67" s="65"/>
      <c r="RRW67" s="65"/>
      <c r="RRX67" s="65"/>
      <c r="RRY67" s="65"/>
      <c r="RRZ67" s="65"/>
      <c r="RSA67" s="65"/>
      <c r="RSB67" s="65"/>
      <c r="RSC67" s="65"/>
      <c r="RSD67" s="65"/>
      <c r="RSE67" s="65"/>
      <c r="RSF67" s="65"/>
      <c r="RSG67" s="65"/>
      <c r="RSH67" s="65"/>
      <c r="RSI67" s="65"/>
      <c r="RSJ67" s="65"/>
      <c r="RSK67" s="65"/>
      <c r="RSL67" s="65"/>
      <c r="RSM67" s="65"/>
      <c r="RSN67" s="65"/>
      <c r="RSO67" s="65"/>
      <c r="RSP67" s="65"/>
      <c r="RSQ67" s="65"/>
      <c r="RSR67" s="65"/>
      <c r="RSS67" s="65"/>
      <c r="RST67" s="65"/>
      <c r="RSU67" s="65"/>
      <c r="RSV67" s="65"/>
      <c r="RSW67" s="65"/>
      <c r="RSX67" s="65"/>
      <c r="RSY67" s="65"/>
      <c r="RSZ67" s="65"/>
      <c r="RTA67" s="65"/>
      <c r="RTB67" s="65"/>
      <c r="RTC67" s="65"/>
      <c r="RTD67" s="65"/>
      <c r="RTE67" s="65"/>
      <c r="RTF67" s="65"/>
      <c r="RTG67" s="65"/>
      <c r="RTH67" s="65"/>
      <c r="RTI67" s="65"/>
      <c r="RTJ67" s="65"/>
      <c r="RTK67" s="65"/>
      <c r="RTL67" s="65"/>
      <c r="RTM67" s="65"/>
      <c r="RTN67" s="65"/>
      <c r="RTO67" s="65"/>
      <c r="RTP67" s="65"/>
      <c r="RTQ67" s="65"/>
      <c r="RTR67" s="65"/>
      <c r="RTS67" s="65"/>
      <c r="RTT67" s="65"/>
      <c r="RTU67" s="65"/>
      <c r="RTV67" s="65"/>
      <c r="RTW67" s="65"/>
      <c r="RTX67" s="65"/>
      <c r="RTY67" s="65"/>
      <c r="RTZ67" s="65"/>
      <c r="RUA67" s="65"/>
      <c r="RUB67" s="65"/>
      <c r="RUC67" s="65"/>
      <c r="RUD67" s="65"/>
      <c r="RUE67" s="65"/>
      <c r="RUF67" s="65"/>
      <c r="RUG67" s="65"/>
      <c r="RUH67" s="65"/>
      <c r="RUI67" s="65"/>
      <c r="RUJ67" s="65"/>
      <c r="RUK67" s="65"/>
      <c r="RUL67" s="65"/>
      <c r="RUM67" s="65"/>
      <c r="RUN67" s="65"/>
      <c r="RUO67" s="65"/>
      <c r="RUP67" s="65"/>
      <c r="RUQ67" s="65"/>
      <c r="RUR67" s="65"/>
      <c r="RUS67" s="65"/>
      <c r="RUT67" s="65"/>
      <c r="RUU67" s="65"/>
      <c r="RUV67" s="65"/>
      <c r="RUW67" s="65"/>
      <c r="RUX67" s="65"/>
      <c r="RUY67" s="65"/>
      <c r="RUZ67" s="65"/>
      <c r="RVA67" s="65"/>
      <c r="RVB67" s="65"/>
      <c r="RVC67" s="65"/>
      <c r="RVD67" s="65"/>
      <c r="RVE67" s="65"/>
      <c r="RVF67" s="65"/>
      <c r="RVG67" s="65"/>
      <c r="RVH67" s="65"/>
      <c r="RVI67" s="65"/>
      <c r="RVJ67" s="65"/>
      <c r="RVK67" s="65"/>
      <c r="RVL67" s="65"/>
      <c r="RVM67" s="65"/>
      <c r="RVN67" s="65"/>
      <c r="RVO67" s="65"/>
      <c r="RVP67" s="65"/>
      <c r="RVQ67" s="65"/>
      <c r="RVR67" s="65"/>
      <c r="RVS67" s="65"/>
      <c r="RVT67" s="65"/>
      <c r="RVU67" s="65"/>
      <c r="RVV67" s="65"/>
      <c r="RVW67" s="65"/>
      <c r="RVX67" s="65"/>
      <c r="RVY67" s="65"/>
      <c r="RVZ67" s="65"/>
      <c r="RWA67" s="65"/>
      <c r="RWB67" s="65"/>
      <c r="RWC67" s="65"/>
      <c r="RWD67" s="65"/>
      <c r="RWE67" s="65"/>
      <c r="RWF67" s="65"/>
      <c r="RWG67" s="65"/>
      <c r="RWH67" s="65"/>
      <c r="RWI67" s="65"/>
      <c r="RWJ67" s="65"/>
      <c r="RWK67" s="65"/>
      <c r="RWL67" s="65"/>
      <c r="RWM67" s="65"/>
      <c r="RWN67" s="65"/>
      <c r="RWO67" s="65"/>
      <c r="RWP67" s="65"/>
      <c r="RWQ67" s="65"/>
      <c r="RWR67" s="65"/>
      <c r="RWS67" s="65"/>
      <c r="RWT67" s="65"/>
      <c r="RWU67" s="65"/>
      <c r="RWV67" s="65"/>
      <c r="RWW67" s="65"/>
      <c r="RWX67" s="65"/>
      <c r="RWY67" s="65"/>
      <c r="RWZ67" s="65"/>
      <c r="RXA67" s="65"/>
      <c r="RXB67" s="65"/>
      <c r="RXC67" s="65"/>
      <c r="RXD67" s="65"/>
      <c r="RXE67" s="65"/>
      <c r="RXF67" s="65"/>
      <c r="RXG67" s="65"/>
      <c r="RXH67" s="65"/>
      <c r="RXI67" s="65"/>
      <c r="RXJ67" s="65"/>
      <c r="RXK67" s="65"/>
      <c r="RXL67" s="65"/>
      <c r="RXM67" s="65"/>
      <c r="RXN67" s="65"/>
      <c r="RXO67" s="65"/>
      <c r="RXP67" s="65"/>
      <c r="RXQ67" s="65"/>
      <c r="RXR67" s="65"/>
      <c r="RXS67" s="65"/>
      <c r="RXT67" s="65"/>
      <c r="RXU67" s="65"/>
      <c r="RXV67" s="65"/>
      <c r="RXW67" s="65"/>
      <c r="RXX67" s="65"/>
      <c r="RXY67" s="65"/>
      <c r="RXZ67" s="65"/>
      <c r="RYA67" s="65"/>
      <c r="RYB67" s="65"/>
      <c r="RYC67" s="65"/>
      <c r="RYD67" s="65"/>
      <c r="RYE67" s="65"/>
      <c r="RYF67" s="65"/>
      <c r="RYG67" s="65"/>
      <c r="RYH67" s="65"/>
      <c r="RYI67" s="65"/>
      <c r="RYJ67" s="65"/>
      <c r="RYK67" s="65"/>
      <c r="RYL67" s="65"/>
      <c r="RYM67" s="65"/>
      <c r="RYN67" s="65"/>
      <c r="RYO67" s="65"/>
      <c r="RYP67" s="65"/>
      <c r="RYQ67" s="65"/>
      <c r="RYR67" s="65"/>
      <c r="RYS67" s="65"/>
      <c r="RYT67" s="65"/>
      <c r="RYU67" s="65"/>
      <c r="RYV67" s="65"/>
      <c r="RYW67" s="65"/>
      <c r="RYX67" s="65"/>
      <c r="RYY67" s="65"/>
      <c r="RYZ67" s="65"/>
      <c r="RZA67" s="65"/>
      <c r="RZB67" s="65"/>
      <c r="RZC67" s="65"/>
      <c r="RZD67" s="65"/>
      <c r="RZE67" s="65"/>
      <c r="RZF67" s="65"/>
      <c r="RZG67" s="65"/>
      <c r="RZH67" s="65"/>
      <c r="RZI67" s="65"/>
      <c r="RZJ67" s="65"/>
      <c r="RZK67" s="65"/>
      <c r="RZL67" s="65"/>
      <c r="RZM67" s="65"/>
      <c r="RZN67" s="65"/>
      <c r="RZO67" s="65"/>
      <c r="RZP67" s="65"/>
      <c r="RZQ67" s="65"/>
      <c r="RZR67" s="65"/>
      <c r="RZS67" s="65"/>
      <c r="RZT67" s="65"/>
      <c r="RZU67" s="65"/>
      <c r="RZV67" s="65"/>
      <c r="RZW67" s="65"/>
      <c r="RZX67" s="65"/>
      <c r="RZY67" s="65"/>
      <c r="RZZ67" s="65"/>
      <c r="SAA67" s="65"/>
      <c r="SAB67" s="65"/>
      <c r="SAC67" s="65"/>
      <c r="SAD67" s="65"/>
      <c r="SAE67" s="65"/>
      <c r="SAF67" s="65"/>
      <c r="SAG67" s="65"/>
      <c r="SAH67" s="65"/>
      <c r="SAI67" s="65"/>
      <c r="SAJ67" s="65"/>
      <c r="SAK67" s="65"/>
      <c r="SAL67" s="65"/>
      <c r="SAM67" s="65"/>
      <c r="SAN67" s="65"/>
      <c r="SAO67" s="65"/>
      <c r="SAP67" s="65"/>
      <c r="SAQ67" s="65"/>
      <c r="SAR67" s="65"/>
      <c r="SAS67" s="65"/>
      <c r="SAT67" s="65"/>
      <c r="SAU67" s="65"/>
      <c r="SAV67" s="65"/>
      <c r="SAW67" s="65"/>
      <c r="SAX67" s="65"/>
      <c r="SAY67" s="65"/>
      <c r="SAZ67" s="65"/>
      <c r="SBA67" s="65"/>
      <c r="SBB67" s="65"/>
      <c r="SBC67" s="65"/>
      <c r="SBD67" s="65"/>
      <c r="SBE67" s="65"/>
      <c r="SBF67" s="65"/>
      <c r="SBG67" s="65"/>
      <c r="SBH67" s="65"/>
      <c r="SBI67" s="65"/>
      <c r="SBJ67" s="65"/>
      <c r="SBK67" s="65"/>
      <c r="SBL67" s="65"/>
      <c r="SBM67" s="65"/>
      <c r="SBN67" s="65"/>
      <c r="SBO67" s="65"/>
      <c r="SBP67" s="65"/>
      <c r="SBQ67" s="65"/>
      <c r="SBR67" s="65"/>
      <c r="SBS67" s="65"/>
      <c r="SBT67" s="65"/>
      <c r="SBU67" s="65"/>
      <c r="SBV67" s="65"/>
      <c r="SBW67" s="65"/>
      <c r="SBX67" s="65"/>
      <c r="SBY67" s="65"/>
      <c r="SBZ67" s="65"/>
      <c r="SCA67" s="65"/>
      <c r="SCB67" s="65"/>
      <c r="SCC67" s="65"/>
      <c r="SCD67" s="65"/>
      <c r="SCE67" s="65"/>
      <c r="SCF67" s="65"/>
      <c r="SCG67" s="65"/>
      <c r="SCH67" s="65"/>
      <c r="SCI67" s="65"/>
      <c r="SCJ67" s="65"/>
      <c r="SCK67" s="65"/>
      <c r="SCL67" s="65"/>
      <c r="SCM67" s="65"/>
      <c r="SCN67" s="65"/>
      <c r="SCO67" s="65"/>
      <c r="SCP67" s="65"/>
      <c r="SCQ67" s="65"/>
      <c r="SCR67" s="65"/>
      <c r="SCS67" s="65"/>
      <c r="SCT67" s="65"/>
      <c r="SCU67" s="65"/>
      <c r="SCV67" s="65"/>
      <c r="SCW67" s="65"/>
      <c r="SCX67" s="65"/>
      <c r="SCY67" s="65"/>
      <c r="SCZ67" s="65"/>
      <c r="SDA67" s="65"/>
      <c r="SDB67" s="65"/>
      <c r="SDC67" s="65"/>
      <c r="SDD67" s="65"/>
      <c r="SDE67" s="65"/>
      <c r="SDF67" s="65"/>
      <c r="SDG67" s="65"/>
      <c r="SDH67" s="65"/>
      <c r="SDI67" s="65"/>
      <c r="SDJ67" s="65"/>
      <c r="SDK67" s="65"/>
      <c r="SDL67" s="65"/>
      <c r="SDM67" s="65"/>
      <c r="SDN67" s="65"/>
      <c r="SDO67" s="65"/>
      <c r="SDP67" s="65"/>
      <c r="SDQ67" s="65"/>
      <c r="SDR67" s="65"/>
      <c r="SDS67" s="65"/>
      <c r="SDT67" s="65"/>
      <c r="SDU67" s="65"/>
      <c r="SDV67" s="65"/>
      <c r="SDW67" s="65"/>
      <c r="SDX67" s="65"/>
      <c r="SDY67" s="65"/>
      <c r="SDZ67" s="65"/>
      <c r="SEA67" s="65"/>
      <c r="SEB67" s="65"/>
      <c r="SEC67" s="65"/>
      <c r="SED67" s="65"/>
      <c r="SEE67" s="65"/>
      <c r="SEF67" s="65"/>
      <c r="SEG67" s="65"/>
      <c r="SEH67" s="65"/>
      <c r="SEI67" s="65"/>
      <c r="SEJ67" s="65"/>
      <c r="SEK67" s="65"/>
      <c r="SEL67" s="65"/>
      <c r="SEM67" s="65"/>
      <c r="SEN67" s="65"/>
      <c r="SEO67" s="65"/>
      <c r="SEP67" s="65"/>
      <c r="SEQ67" s="65"/>
      <c r="SER67" s="65"/>
      <c r="SES67" s="65"/>
      <c r="SET67" s="65"/>
      <c r="SEU67" s="65"/>
      <c r="SEV67" s="65"/>
      <c r="SEW67" s="65"/>
      <c r="SEX67" s="65"/>
      <c r="SEY67" s="65"/>
      <c r="SEZ67" s="65"/>
      <c r="SFA67" s="65"/>
      <c r="SFB67" s="65"/>
      <c r="SFC67" s="65"/>
      <c r="SFD67" s="65"/>
      <c r="SFE67" s="65"/>
      <c r="SFF67" s="65"/>
      <c r="SFG67" s="65"/>
      <c r="SFH67" s="65"/>
      <c r="SFI67" s="65"/>
      <c r="SFJ67" s="65"/>
      <c r="SFK67" s="65"/>
      <c r="SFL67" s="65"/>
      <c r="SFM67" s="65"/>
      <c r="SFN67" s="65"/>
      <c r="SFO67" s="65"/>
      <c r="SFP67" s="65"/>
      <c r="SFQ67" s="65"/>
      <c r="SFR67" s="65"/>
      <c r="SFS67" s="65"/>
      <c r="SFT67" s="65"/>
      <c r="SFU67" s="65"/>
      <c r="SFV67" s="65"/>
      <c r="SFW67" s="65"/>
      <c r="SFX67" s="65"/>
      <c r="SFY67" s="65"/>
      <c r="SFZ67" s="65"/>
      <c r="SGA67" s="65"/>
      <c r="SGB67" s="65"/>
      <c r="SGC67" s="65"/>
      <c r="SGD67" s="65"/>
      <c r="SGE67" s="65"/>
      <c r="SGF67" s="65"/>
      <c r="SGG67" s="65"/>
      <c r="SGH67" s="65"/>
      <c r="SGI67" s="65"/>
      <c r="SGJ67" s="65"/>
      <c r="SGK67" s="65"/>
      <c r="SGL67" s="65"/>
      <c r="SGM67" s="65"/>
      <c r="SGN67" s="65"/>
      <c r="SGO67" s="65"/>
      <c r="SGP67" s="65"/>
      <c r="SGQ67" s="65"/>
      <c r="SGR67" s="65"/>
      <c r="SGS67" s="65"/>
      <c r="SGT67" s="65"/>
      <c r="SGU67" s="65"/>
      <c r="SGV67" s="65"/>
      <c r="SGW67" s="65"/>
      <c r="SGX67" s="65"/>
      <c r="SGY67" s="65"/>
      <c r="SGZ67" s="65"/>
      <c r="SHA67" s="65"/>
      <c r="SHB67" s="65"/>
      <c r="SHC67" s="65"/>
      <c r="SHD67" s="65"/>
      <c r="SHE67" s="65"/>
      <c r="SHF67" s="65"/>
      <c r="SHG67" s="65"/>
      <c r="SHH67" s="65"/>
      <c r="SHI67" s="65"/>
      <c r="SHJ67" s="65"/>
      <c r="SHK67" s="65"/>
      <c r="SHL67" s="65"/>
      <c r="SHM67" s="65"/>
      <c r="SHN67" s="65"/>
      <c r="SHO67" s="65"/>
      <c r="SHP67" s="65"/>
      <c r="SHQ67" s="65"/>
      <c r="SHR67" s="65"/>
      <c r="SHS67" s="65"/>
      <c r="SHT67" s="65"/>
      <c r="SHU67" s="65"/>
      <c r="SHV67" s="65"/>
      <c r="SHW67" s="65"/>
      <c r="SHX67" s="65"/>
      <c r="SHY67" s="65"/>
      <c r="SHZ67" s="65"/>
      <c r="SIA67" s="65"/>
      <c r="SIB67" s="65"/>
      <c r="SIC67" s="65"/>
      <c r="SID67" s="65"/>
      <c r="SIE67" s="65"/>
      <c r="SIF67" s="65"/>
      <c r="SIG67" s="65"/>
      <c r="SIH67" s="65"/>
      <c r="SII67" s="65"/>
      <c r="SIJ67" s="65"/>
      <c r="SIK67" s="65"/>
      <c r="SIL67" s="65"/>
      <c r="SIM67" s="65"/>
      <c r="SIN67" s="65"/>
      <c r="SIO67" s="65"/>
      <c r="SIP67" s="65"/>
      <c r="SIQ67" s="65"/>
      <c r="SIR67" s="65"/>
      <c r="SIS67" s="65"/>
      <c r="SIT67" s="65"/>
      <c r="SIU67" s="65"/>
      <c r="SIV67" s="65"/>
      <c r="SIW67" s="65"/>
      <c r="SIX67" s="65"/>
      <c r="SIY67" s="65"/>
      <c r="SIZ67" s="65"/>
      <c r="SJA67" s="65"/>
      <c r="SJB67" s="65"/>
      <c r="SJC67" s="65"/>
      <c r="SJD67" s="65"/>
      <c r="SJE67" s="65"/>
      <c r="SJF67" s="65"/>
      <c r="SJG67" s="65"/>
      <c r="SJH67" s="65"/>
      <c r="SJI67" s="65"/>
      <c r="SJJ67" s="65"/>
      <c r="SJK67" s="65"/>
      <c r="SJL67" s="65"/>
      <c r="SJM67" s="65"/>
      <c r="SJN67" s="65"/>
      <c r="SJO67" s="65"/>
      <c r="SJP67" s="65"/>
      <c r="SJQ67" s="65"/>
      <c r="SJR67" s="65"/>
      <c r="SJS67" s="65"/>
      <c r="SJT67" s="65"/>
      <c r="SJU67" s="65"/>
      <c r="SJV67" s="65"/>
      <c r="SJW67" s="65"/>
      <c r="SJX67" s="65"/>
      <c r="SJY67" s="65"/>
      <c r="SJZ67" s="65"/>
      <c r="SKA67" s="65"/>
      <c r="SKB67" s="65"/>
      <c r="SKC67" s="65"/>
      <c r="SKD67" s="65"/>
      <c r="SKE67" s="65"/>
      <c r="SKF67" s="65"/>
      <c r="SKG67" s="65"/>
      <c r="SKH67" s="65"/>
      <c r="SKI67" s="65"/>
      <c r="SKJ67" s="65"/>
      <c r="SKK67" s="65"/>
      <c r="SKL67" s="65"/>
      <c r="SKM67" s="65"/>
      <c r="SKN67" s="65"/>
      <c r="SKO67" s="65"/>
      <c r="SKP67" s="65"/>
      <c r="SKQ67" s="65"/>
      <c r="SKR67" s="65"/>
      <c r="SKS67" s="65"/>
      <c r="SKT67" s="65"/>
      <c r="SKU67" s="65"/>
      <c r="SKV67" s="65"/>
      <c r="SKW67" s="65"/>
      <c r="SKX67" s="65"/>
      <c r="SKY67" s="65"/>
      <c r="SKZ67" s="65"/>
      <c r="SLA67" s="65"/>
      <c r="SLB67" s="65"/>
      <c r="SLC67" s="65"/>
      <c r="SLD67" s="65"/>
      <c r="SLE67" s="65"/>
      <c r="SLF67" s="65"/>
      <c r="SLG67" s="65"/>
      <c r="SLH67" s="65"/>
      <c r="SLI67" s="65"/>
      <c r="SLJ67" s="65"/>
      <c r="SLK67" s="65"/>
      <c r="SLL67" s="65"/>
      <c r="SLM67" s="65"/>
      <c r="SLN67" s="65"/>
      <c r="SLO67" s="65"/>
      <c r="SLP67" s="65"/>
      <c r="SLQ67" s="65"/>
      <c r="SLR67" s="65"/>
      <c r="SLS67" s="65"/>
      <c r="SLT67" s="65"/>
      <c r="SLU67" s="65"/>
      <c r="SLV67" s="65"/>
      <c r="SLW67" s="65"/>
      <c r="SLX67" s="65"/>
      <c r="SLY67" s="65"/>
      <c r="SLZ67" s="65"/>
      <c r="SMA67" s="65"/>
      <c r="SMB67" s="65"/>
      <c r="SMC67" s="65"/>
      <c r="SMD67" s="65"/>
      <c r="SME67" s="65"/>
      <c r="SMF67" s="65"/>
      <c r="SMG67" s="65"/>
      <c r="SMH67" s="65"/>
      <c r="SMI67" s="65"/>
      <c r="SMJ67" s="65"/>
      <c r="SMK67" s="65"/>
      <c r="SML67" s="65"/>
      <c r="SMM67" s="65"/>
      <c r="SMN67" s="65"/>
      <c r="SMO67" s="65"/>
      <c r="SMP67" s="65"/>
      <c r="SMQ67" s="65"/>
      <c r="SMR67" s="65"/>
      <c r="SMS67" s="65"/>
      <c r="SMT67" s="65"/>
      <c r="SMU67" s="65"/>
      <c r="SMV67" s="65"/>
      <c r="SMW67" s="65"/>
      <c r="SMX67" s="65"/>
      <c r="SMY67" s="65"/>
      <c r="SMZ67" s="65"/>
      <c r="SNA67" s="65"/>
      <c r="SNB67" s="65"/>
      <c r="SNC67" s="65"/>
      <c r="SND67" s="65"/>
      <c r="SNE67" s="65"/>
      <c r="SNF67" s="65"/>
      <c r="SNG67" s="65"/>
      <c r="SNH67" s="65"/>
      <c r="SNI67" s="65"/>
      <c r="SNJ67" s="65"/>
      <c r="SNK67" s="65"/>
      <c r="SNL67" s="65"/>
      <c r="SNM67" s="65"/>
      <c r="SNN67" s="65"/>
      <c r="SNO67" s="65"/>
      <c r="SNP67" s="65"/>
      <c r="SNQ67" s="65"/>
      <c r="SNR67" s="65"/>
      <c r="SNS67" s="65"/>
      <c r="SNT67" s="65"/>
      <c r="SNU67" s="65"/>
      <c r="SNV67" s="65"/>
      <c r="SNW67" s="65"/>
      <c r="SNX67" s="65"/>
      <c r="SNY67" s="65"/>
      <c r="SNZ67" s="65"/>
      <c r="SOA67" s="65"/>
      <c r="SOB67" s="65"/>
      <c r="SOC67" s="65"/>
      <c r="SOD67" s="65"/>
      <c r="SOE67" s="65"/>
      <c r="SOF67" s="65"/>
      <c r="SOG67" s="65"/>
      <c r="SOH67" s="65"/>
      <c r="SOI67" s="65"/>
      <c r="SOJ67" s="65"/>
      <c r="SOK67" s="65"/>
      <c r="SOL67" s="65"/>
      <c r="SOM67" s="65"/>
      <c r="SON67" s="65"/>
      <c r="SOO67" s="65"/>
      <c r="SOP67" s="65"/>
      <c r="SOQ67" s="65"/>
      <c r="SOR67" s="65"/>
      <c r="SOS67" s="65"/>
      <c r="SOT67" s="65"/>
      <c r="SOU67" s="65"/>
      <c r="SOV67" s="65"/>
      <c r="SOW67" s="65"/>
      <c r="SOX67" s="65"/>
      <c r="SOY67" s="65"/>
      <c r="SOZ67" s="65"/>
      <c r="SPA67" s="65"/>
      <c r="SPB67" s="65"/>
      <c r="SPC67" s="65"/>
      <c r="SPD67" s="65"/>
      <c r="SPE67" s="65"/>
      <c r="SPF67" s="65"/>
      <c r="SPG67" s="65"/>
      <c r="SPH67" s="65"/>
      <c r="SPI67" s="65"/>
      <c r="SPJ67" s="65"/>
      <c r="SPK67" s="65"/>
      <c r="SPL67" s="65"/>
      <c r="SPM67" s="65"/>
      <c r="SPN67" s="65"/>
      <c r="SPO67" s="65"/>
      <c r="SPP67" s="65"/>
      <c r="SPQ67" s="65"/>
      <c r="SPR67" s="65"/>
      <c r="SPS67" s="65"/>
      <c r="SPT67" s="65"/>
      <c r="SPU67" s="65"/>
      <c r="SPV67" s="65"/>
      <c r="SPW67" s="65"/>
      <c r="SPX67" s="65"/>
      <c r="SPY67" s="65"/>
      <c r="SPZ67" s="65"/>
      <c r="SQA67" s="65"/>
      <c r="SQB67" s="65"/>
      <c r="SQC67" s="65"/>
      <c r="SQD67" s="65"/>
      <c r="SQE67" s="65"/>
      <c r="SQF67" s="65"/>
      <c r="SQG67" s="65"/>
      <c r="SQH67" s="65"/>
      <c r="SQI67" s="65"/>
      <c r="SQJ67" s="65"/>
      <c r="SQK67" s="65"/>
      <c r="SQL67" s="65"/>
      <c r="SQM67" s="65"/>
      <c r="SQN67" s="65"/>
      <c r="SQO67" s="65"/>
      <c r="SQP67" s="65"/>
      <c r="SQQ67" s="65"/>
      <c r="SQR67" s="65"/>
      <c r="SQS67" s="65"/>
      <c r="SQT67" s="65"/>
      <c r="SQU67" s="65"/>
      <c r="SQV67" s="65"/>
      <c r="SQW67" s="65"/>
      <c r="SQX67" s="65"/>
      <c r="SQY67" s="65"/>
      <c r="SQZ67" s="65"/>
      <c r="SRA67" s="65"/>
      <c r="SRB67" s="65"/>
      <c r="SRC67" s="65"/>
      <c r="SRD67" s="65"/>
      <c r="SRE67" s="65"/>
      <c r="SRF67" s="65"/>
      <c r="SRG67" s="65"/>
      <c r="SRH67" s="65"/>
      <c r="SRI67" s="65"/>
      <c r="SRJ67" s="65"/>
      <c r="SRK67" s="65"/>
      <c r="SRL67" s="65"/>
      <c r="SRM67" s="65"/>
      <c r="SRN67" s="65"/>
      <c r="SRO67" s="65"/>
      <c r="SRP67" s="65"/>
      <c r="SRQ67" s="65"/>
      <c r="SRR67" s="65"/>
      <c r="SRS67" s="65"/>
      <c r="SRT67" s="65"/>
      <c r="SRU67" s="65"/>
      <c r="SRV67" s="65"/>
      <c r="SRW67" s="65"/>
      <c r="SRX67" s="65"/>
      <c r="SRY67" s="65"/>
      <c r="SRZ67" s="65"/>
      <c r="SSA67" s="65"/>
      <c r="SSB67" s="65"/>
      <c r="SSC67" s="65"/>
      <c r="SSD67" s="65"/>
      <c r="SSE67" s="65"/>
      <c r="SSF67" s="65"/>
      <c r="SSG67" s="65"/>
      <c r="SSH67" s="65"/>
      <c r="SSI67" s="65"/>
      <c r="SSJ67" s="65"/>
      <c r="SSK67" s="65"/>
      <c r="SSL67" s="65"/>
      <c r="SSM67" s="65"/>
      <c r="SSN67" s="65"/>
      <c r="SSO67" s="65"/>
      <c r="SSP67" s="65"/>
      <c r="SSQ67" s="65"/>
      <c r="SSR67" s="65"/>
      <c r="SSS67" s="65"/>
      <c r="SST67" s="65"/>
      <c r="SSU67" s="65"/>
      <c r="SSV67" s="65"/>
      <c r="SSW67" s="65"/>
      <c r="SSX67" s="65"/>
      <c r="SSY67" s="65"/>
      <c r="SSZ67" s="65"/>
      <c r="STA67" s="65"/>
      <c r="STB67" s="65"/>
      <c r="STC67" s="65"/>
      <c r="STD67" s="65"/>
      <c r="STE67" s="65"/>
      <c r="STF67" s="65"/>
      <c r="STG67" s="65"/>
      <c r="STH67" s="65"/>
      <c r="STI67" s="65"/>
      <c r="STJ67" s="65"/>
      <c r="STK67" s="65"/>
      <c r="STL67" s="65"/>
      <c r="STM67" s="65"/>
      <c r="STN67" s="65"/>
      <c r="STO67" s="65"/>
      <c r="STP67" s="65"/>
      <c r="STQ67" s="65"/>
      <c r="STR67" s="65"/>
      <c r="STS67" s="65"/>
      <c r="STT67" s="65"/>
      <c r="STU67" s="65"/>
      <c r="STV67" s="65"/>
      <c r="STW67" s="65"/>
      <c r="STX67" s="65"/>
      <c r="STY67" s="65"/>
      <c r="STZ67" s="65"/>
      <c r="SUA67" s="65"/>
      <c r="SUB67" s="65"/>
      <c r="SUC67" s="65"/>
      <c r="SUD67" s="65"/>
      <c r="SUE67" s="65"/>
      <c r="SUF67" s="65"/>
      <c r="SUG67" s="65"/>
      <c r="SUH67" s="65"/>
      <c r="SUI67" s="65"/>
      <c r="SUJ67" s="65"/>
      <c r="SUK67" s="65"/>
      <c r="SUL67" s="65"/>
      <c r="SUM67" s="65"/>
      <c r="SUN67" s="65"/>
      <c r="SUO67" s="65"/>
      <c r="SUP67" s="65"/>
      <c r="SUQ67" s="65"/>
      <c r="SUR67" s="65"/>
      <c r="SUS67" s="65"/>
      <c r="SUT67" s="65"/>
      <c r="SUU67" s="65"/>
      <c r="SUV67" s="65"/>
      <c r="SUW67" s="65"/>
      <c r="SUX67" s="65"/>
      <c r="SUY67" s="65"/>
      <c r="SUZ67" s="65"/>
      <c r="SVA67" s="65"/>
      <c r="SVB67" s="65"/>
      <c r="SVC67" s="65"/>
      <c r="SVD67" s="65"/>
      <c r="SVE67" s="65"/>
      <c r="SVF67" s="65"/>
      <c r="SVG67" s="65"/>
      <c r="SVH67" s="65"/>
      <c r="SVI67" s="65"/>
      <c r="SVJ67" s="65"/>
      <c r="SVK67" s="65"/>
      <c r="SVL67" s="65"/>
      <c r="SVM67" s="65"/>
      <c r="SVN67" s="65"/>
      <c r="SVO67" s="65"/>
      <c r="SVP67" s="65"/>
      <c r="SVQ67" s="65"/>
      <c r="SVR67" s="65"/>
      <c r="SVS67" s="65"/>
      <c r="SVT67" s="65"/>
      <c r="SVU67" s="65"/>
      <c r="SVV67" s="65"/>
      <c r="SVW67" s="65"/>
      <c r="SVX67" s="65"/>
      <c r="SVY67" s="65"/>
      <c r="SVZ67" s="65"/>
      <c r="SWA67" s="65"/>
      <c r="SWB67" s="65"/>
      <c r="SWC67" s="65"/>
      <c r="SWD67" s="65"/>
      <c r="SWE67" s="65"/>
      <c r="SWF67" s="65"/>
      <c r="SWG67" s="65"/>
      <c r="SWH67" s="65"/>
      <c r="SWI67" s="65"/>
      <c r="SWJ67" s="65"/>
      <c r="SWK67" s="65"/>
      <c r="SWL67" s="65"/>
      <c r="SWM67" s="65"/>
      <c r="SWN67" s="65"/>
      <c r="SWO67" s="65"/>
      <c r="SWP67" s="65"/>
      <c r="SWQ67" s="65"/>
      <c r="SWR67" s="65"/>
      <c r="SWS67" s="65"/>
      <c r="SWT67" s="65"/>
      <c r="SWU67" s="65"/>
      <c r="SWV67" s="65"/>
      <c r="SWW67" s="65"/>
      <c r="SWX67" s="65"/>
      <c r="SWY67" s="65"/>
      <c r="SWZ67" s="65"/>
      <c r="SXA67" s="65"/>
      <c r="SXB67" s="65"/>
      <c r="SXC67" s="65"/>
      <c r="SXD67" s="65"/>
      <c r="SXE67" s="65"/>
      <c r="SXF67" s="65"/>
      <c r="SXG67" s="65"/>
      <c r="SXH67" s="65"/>
      <c r="SXI67" s="65"/>
      <c r="SXJ67" s="65"/>
      <c r="SXK67" s="65"/>
      <c r="SXL67" s="65"/>
      <c r="SXM67" s="65"/>
      <c r="SXN67" s="65"/>
      <c r="SXO67" s="65"/>
      <c r="SXP67" s="65"/>
      <c r="SXQ67" s="65"/>
      <c r="SXR67" s="65"/>
      <c r="SXS67" s="65"/>
      <c r="SXT67" s="65"/>
      <c r="SXU67" s="65"/>
      <c r="SXV67" s="65"/>
      <c r="SXW67" s="65"/>
      <c r="SXX67" s="65"/>
      <c r="SXY67" s="65"/>
      <c r="SXZ67" s="65"/>
      <c r="SYA67" s="65"/>
      <c r="SYB67" s="65"/>
      <c r="SYC67" s="65"/>
      <c r="SYD67" s="65"/>
      <c r="SYE67" s="65"/>
      <c r="SYF67" s="65"/>
      <c r="SYG67" s="65"/>
      <c r="SYH67" s="65"/>
      <c r="SYI67" s="65"/>
      <c r="SYJ67" s="65"/>
      <c r="SYK67" s="65"/>
      <c r="SYL67" s="65"/>
      <c r="SYM67" s="65"/>
      <c r="SYN67" s="65"/>
      <c r="SYO67" s="65"/>
      <c r="SYP67" s="65"/>
      <c r="SYQ67" s="65"/>
      <c r="SYR67" s="65"/>
      <c r="SYS67" s="65"/>
      <c r="SYT67" s="65"/>
      <c r="SYU67" s="65"/>
      <c r="SYV67" s="65"/>
      <c r="SYW67" s="65"/>
      <c r="SYX67" s="65"/>
      <c r="SYY67" s="65"/>
      <c r="SYZ67" s="65"/>
      <c r="SZA67" s="65"/>
      <c r="SZB67" s="65"/>
      <c r="SZC67" s="65"/>
      <c r="SZD67" s="65"/>
      <c r="SZE67" s="65"/>
      <c r="SZF67" s="65"/>
      <c r="SZG67" s="65"/>
      <c r="SZH67" s="65"/>
      <c r="SZI67" s="65"/>
      <c r="SZJ67" s="65"/>
      <c r="SZK67" s="65"/>
      <c r="SZL67" s="65"/>
      <c r="SZM67" s="65"/>
      <c r="SZN67" s="65"/>
      <c r="SZO67" s="65"/>
      <c r="SZP67" s="65"/>
      <c r="SZQ67" s="65"/>
      <c r="SZR67" s="65"/>
      <c r="SZS67" s="65"/>
      <c r="SZT67" s="65"/>
      <c r="SZU67" s="65"/>
      <c r="SZV67" s="65"/>
      <c r="SZW67" s="65"/>
      <c r="SZX67" s="65"/>
      <c r="SZY67" s="65"/>
      <c r="SZZ67" s="65"/>
      <c r="TAA67" s="65"/>
      <c r="TAB67" s="65"/>
      <c r="TAC67" s="65"/>
      <c r="TAD67" s="65"/>
      <c r="TAE67" s="65"/>
      <c r="TAF67" s="65"/>
      <c r="TAG67" s="65"/>
      <c r="TAH67" s="65"/>
      <c r="TAI67" s="65"/>
      <c r="TAJ67" s="65"/>
      <c r="TAK67" s="65"/>
      <c r="TAL67" s="65"/>
      <c r="TAM67" s="65"/>
      <c r="TAN67" s="65"/>
      <c r="TAO67" s="65"/>
      <c r="TAP67" s="65"/>
      <c r="TAQ67" s="65"/>
      <c r="TAR67" s="65"/>
      <c r="TAS67" s="65"/>
      <c r="TAT67" s="65"/>
      <c r="TAU67" s="65"/>
      <c r="TAV67" s="65"/>
      <c r="TAW67" s="65"/>
      <c r="TAX67" s="65"/>
      <c r="TAY67" s="65"/>
      <c r="TAZ67" s="65"/>
      <c r="TBA67" s="65"/>
      <c r="TBB67" s="65"/>
      <c r="TBC67" s="65"/>
      <c r="TBD67" s="65"/>
      <c r="TBE67" s="65"/>
      <c r="TBF67" s="65"/>
      <c r="TBG67" s="65"/>
      <c r="TBH67" s="65"/>
      <c r="TBI67" s="65"/>
      <c r="TBJ67" s="65"/>
      <c r="TBK67" s="65"/>
      <c r="TBL67" s="65"/>
      <c r="TBM67" s="65"/>
      <c r="TBN67" s="65"/>
      <c r="TBO67" s="65"/>
      <c r="TBP67" s="65"/>
      <c r="TBQ67" s="65"/>
      <c r="TBR67" s="65"/>
      <c r="TBS67" s="65"/>
      <c r="TBT67" s="65"/>
      <c r="TBU67" s="65"/>
      <c r="TBV67" s="65"/>
      <c r="TBW67" s="65"/>
      <c r="TBX67" s="65"/>
      <c r="TBY67" s="65"/>
      <c r="TBZ67" s="65"/>
      <c r="TCA67" s="65"/>
      <c r="TCB67" s="65"/>
      <c r="TCC67" s="65"/>
      <c r="TCD67" s="65"/>
      <c r="TCE67" s="65"/>
      <c r="TCF67" s="65"/>
      <c r="TCG67" s="65"/>
      <c r="TCH67" s="65"/>
      <c r="TCI67" s="65"/>
      <c r="TCJ67" s="65"/>
      <c r="TCK67" s="65"/>
      <c r="TCL67" s="65"/>
      <c r="TCM67" s="65"/>
      <c r="TCN67" s="65"/>
      <c r="TCO67" s="65"/>
      <c r="TCP67" s="65"/>
      <c r="TCQ67" s="65"/>
      <c r="TCR67" s="65"/>
      <c r="TCS67" s="65"/>
      <c r="TCT67" s="65"/>
      <c r="TCU67" s="65"/>
      <c r="TCV67" s="65"/>
      <c r="TCW67" s="65"/>
      <c r="TCX67" s="65"/>
      <c r="TCY67" s="65"/>
      <c r="TCZ67" s="65"/>
      <c r="TDA67" s="65"/>
      <c r="TDB67" s="65"/>
      <c r="TDC67" s="65"/>
      <c r="TDD67" s="65"/>
      <c r="TDE67" s="65"/>
      <c r="TDF67" s="65"/>
      <c r="TDG67" s="65"/>
      <c r="TDH67" s="65"/>
      <c r="TDI67" s="65"/>
      <c r="TDJ67" s="65"/>
      <c r="TDK67" s="65"/>
      <c r="TDL67" s="65"/>
      <c r="TDM67" s="65"/>
      <c r="TDN67" s="65"/>
      <c r="TDO67" s="65"/>
      <c r="TDP67" s="65"/>
      <c r="TDQ67" s="65"/>
      <c r="TDR67" s="65"/>
      <c r="TDS67" s="65"/>
      <c r="TDT67" s="65"/>
      <c r="TDU67" s="65"/>
      <c r="TDV67" s="65"/>
      <c r="TDW67" s="65"/>
      <c r="TDX67" s="65"/>
      <c r="TDY67" s="65"/>
      <c r="TDZ67" s="65"/>
      <c r="TEA67" s="65"/>
      <c r="TEB67" s="65"/>
      <c r="TEC67" s="65"/>
      <c r="TED67" s="65"/>
      <c r="TEE67" s="65"/>
      <c r="TEF67" s="65"/>
      <c r="TEG67" s="65"/>
      <c r="TEH67" s="65"/>
      <c r="TEI67" s="65"/>
      <c r="TEJ67" s="65"/>
      <c r="TEK67" s="65"/>
      <c r="TEL67" s="65"/>
      <c r="TEM67" s="65"/>
      <c r="TEN67" s="65"/>
      <c r="TEO67" s="65"/>
      <c r="TEP67" s="65"/>
      <c r="TEQ67" s="65"/>
      <c r="TER67" s="65"/>
      <c r="TES67" s="65"/>
      <c r="TET67" s="65"/>
      <c r="TEU67" s="65"/>
      <c r="TEV67" s="65"/>
      <c r="TEW67" s="65"/>
      <c r="TEX67" s="65"/>
      <c r="TEY67" s="65"/>
      <c r="TEZ67" s="65"/>
      <c r="TFA67" s="65"/>
      <c r="TFB67" s="65"/>
      <c r="TFC67" s="65"/>
      <c r="TFD67" s="65"/>
      <c r="TFE67" s="65"/>
      <c r="TFF67" s="65"/>
      <c r="TFG67" s="65"/>
      <c r="TFH67" s="65"/>
      <c r="TFI67" s="65"/>
      <c r="TFJ67" s="65"/>
      <c r="TFK67" s="65"/>
      <c r="TFL67" s="65"/>
      <c r="TFM67" s="65"/>
      <c r="TFN67" s="65"/>
      <c r="TFO67" s="65"/>
      <c r="TFP67" s="65"/>
      <c r="TFQ67" s="65"/>
      <c r="TFR67" s="65"/>
      <c r="TFS67" s="65"/>
      <c r="TFT67" s="65"/>
      <c r="TFU67" s="65"/>
      <c r="TFV67" s="65"/>
      <c r="TFW67" s="65"/>
      <c r="TFX67" s="65"/>
      <c r="TFY67" s="65"/>
      <c r="TFZ67" s="65"/>
      <c r="TGA67" s="65"/>
      <c r="TGB67" s="65"/>
      <c r="TGC67" s="65"/>
      <c r="TGD67" s="65"/>
      <c r="TGE67" s="65"/>
      <c r="TGF67" s="65"/>
      <c r="TGG67" s="65"/>
      <c r="TGH67" s="65"/>
      <c r="TGI67" s="65"/>
      <c r="TGJ67" s="65"/>
      <c r="TGK67" s="65"/>
      <c r="TGL67" s="65"/>
      <c r="TGM67" s="65"/>
      <c r="TGN67" s="65"/>
      <c r="TGO67" s="65"/>
      <c r="TGP67" s="65"/>
      <c r="TGQ67" s="65"/>
      <c r="TGR67" s="65"/>
      <c r="TGS67" s="65"/>
      <c r="TGT67" s="65"/>
      <c r="TGU67" s="65"/>
      <c r="TGV67" s="65"/>
      <c r="TGW67" s="65"/>
      <c r="TGX67" s="65"/>
      <c r="TGY67" s="65"/>
      <c r="TGZ67" s="65"/>
      <c r="THA67" s="65"/>
      <c r="THB67" s="65"/>
      <c r="THC67" s="65"/>
      <c r="THD67" s="65"/>
      <c r="THE67" s="65"/>
      <c r="THF67" s="65"/>
      <c r="THG67" s="65"/>
      <c r="THH67" s="65"/>
      <c r="THI67" s="65"/>
      <c r="THJ67" s="65"/>
      <c r="THK67" s="65"/>
      <c r="THL67" s="65"/>
      <c r="THM67" s="65"/>
      <c r="THN67" s="65"/>
      <c r="THO67" s="65"/>
      <c r="THP67" s="65"/>
      <c r="THQ67" s="65"/>
      <c r="THR67" s="65"/>
      <c r="THS67" s="65"/>
      <c r="THT67" s="65"/>
      <c r="THU67" s="65"/>
      <c r="THV67" s="65"/>
      <c r="THW67" s="65"/>
      <c r="THX67" s="65"/>
      <c r="THY67" s="65"/>
      <c r="THZ67" s="65"/>
      <c r="TIA67" s="65"/>
      <c r="TIB67" s="65"/>
      <c r="TIC67" s="65"/>
      <c r="TID67" s="65"/>
      <c r="TIE67" s="65"/>
      <c r="TIF67" s="65"/>
      <c r="TIG67" s="65"/>
      <c r="TIH67" s="65"/>
      <c r="TII67" s="65"/>
      <c r="TIJ67" s="65"/>
      <c r="TIK67" s="65"/>
      <c r="TIL67" s="65"/>
      <c r="TIM67" s="65"/>
      <c r="TIN67" s="65"/>
      <c r="TIO67" s="65"/>
      <c r="TIP67" s="65"/>
      <c r="TIQ67" s="65"/>
      <c r="TIR67" s="65"/>
      <c r="TIS67" s="65"/>
      <c r="TIT67" s="65"/>
      <c r="TIU67" s="65"/>
      <c r="TIV67" s="65"/>
      <c r="TIW67" s="65"/>
      <c r="TIX67" s="65"/>
      <c r="TIY67" s="65"/>
      <c r="TIZ67" s="65"/>
      <c r="TJA67" s="65"/>
      <c r="TJB67" s="65"/>
      <c r="TJC67" s="65"/>
      <c r="TJD67" s="65"/>
      <c r="TJE67" s="65"/>
      <c r="TJF67" s="65"/>
      <c r="TJG67" s="65"/>
      <c r="TJH67" s="65"/>
      <c r="TJI67" s="65"/>
      <c r="TJJ67" s="65"/>
      <c r="TJK67" s="65"/>
      <c r="TJL67" s="65"/>
      <c r="TJM67" s="65"/>
      <c r="TJN67" s="65"/>
      <c r="TJO67" s="65"/>
      <c r="TJP67" s="65"/>
      <c r="TJQ67" s="65"/>
      <c r="TJR67" s="65"/>
      <c r="TJS67" s="65"/>
      <c r="TJT67" s="65"/>
      <c r="TJU67" s="65"/>
      <c r="TJV67" s="65"/>
      <c r="TJW67" s="65"/>
      <c r="TJX67" s="65"/>
      <c r="TJY67" s="65"/>
      <c r="TJZ67" s="65"/>
      <c r="TKA67" s="65"/>
      <c r="TKB67" s="65"/>
      <c r="TKC67" s="65"/>
      <c r="TKD67" s="65"/>
      <c r="TKE67" s="65"/>
      <c r="TKF67" s="65"/>
      <c r="TKG67" s="65"/>
      <c r="TKH67" s="65"/>
      <c r="TKI67" s="65"/>
      <c r="TKJ67" s="65"/>
      <c r="TKK67" s="65"/>
      <c r="TKL67" s="65"/>
      <c r="TKM67" s="65"/>
      <c r="TKN67" s="65"/>
      <c r="TKO67" s="65"/>
      <c r="TKP67" s="65"/>
      <c r="TKQ67" s="65"/>
      <c r="TKR67" s="65"/>
      <c r="TKS67" s="65"/>
      <c r="TKT67" s="65"/>
      <c r="TKU67" s="65"/>
      <c r="TKV67" s="65"/>
      <c r="TKW67" s="65"/>
      <c r="TKX67" s="65"/>
      <c r="TKY67" s="65"/>
      <c r="TKZ67" s="65"/>
      <c r="TLA67" s="65"/>
      <c r="TLB67" s="65"/>
      <c r="TLC67" s="65"/>
      <c r="TLD67" s="65"/>
      <c r="TLE67" s="65"/>
      <c r="TLF67" s="65"/>
      <c r="TLG67" s="65"/>
      <c r="TLH67" s="65"/>
      <c r="TLI67" s="65"/>
      <c r="TLJ67" s="65"/>
      <c r="TLK67" s="65"/>
      <c r="TLL67" s="65"/>
      <c r="TLM67" s="65"/>
      <c r="TLN67" s="65"/>
      <c r="TLO67" s="65"/>
      <c r="TLP67" s="65"/>
      <c r="TLQ67" s="65"/>
      <c r="TLR67" s="65"/>
      <c r="TLS67" s="65"/>
      <c r="TLT67" s="65"/>
      <c r="TLU67" s="65"/>
      <c r="TLV67" s="65"/>
      <c r="TLW67" s="65"/>
      <c r="TLX67" s="65"/>
      <c r="TLY67" s="65"/>
      <c r="TLZ67" s="65"/>
      <c r="TMA67" s="65"/>
      <c r="TMB67" s="65"/>
      <c r="TMC67" s="65"/>
      <c r="TMD67" s="65"/>
      <c r="TME67" s="65"/>
      <c r="TMF67" s="65"/>
      <c r="TMG67" s="65"/>
      <c r="TMH67" s="65"/>
      <c r="TMI67" s="65"/>
      <c r="TMJ67" s="65"/>
      <c r="TMK67" s="65"/>
      <c r="TML67" s="65"/>
      <c r="TMM67" s="65"/>
      <c r="TMN67" s="65"/>
      <c r="TMO67" s="65"/>
      <c r="TMP67" s="65"/>
      <c r="TMQ67" s="65"/>
      <c r="TMR67" s="65"/>
      <c r="TMS67" s="65"/>
      <c r="TMT67" s="65"/>
      <c r="TMU67" s="65"/>
      <c r="TMV67" s="65"/>
      <c r="TMW67" s="65"/>
      <c r="TMX67" s="65"/>
      <c r="TMY67" s="65"/>
      <c r="TMZ67" s="65"/>
      <c r="TNA67" s="65"/>
      <c r="TNB67" s="65"/>
      <c r="TNC67" s="65"/>
      <c r="TND67" s="65"/>
      <c r="TNE67" s="65"/>
      <c r="TNF67" s="65"/>
      <c r="TNG67" s="65"/>
      <c r="TNH67" s="65"/>
      <c r="TNI67" s="65"/>
      <c r="TNJ67" s="65"/>
      <c r="TNK67" s="65"/>
      <c r="TNL67" s="65"/>
      <c r="TNM67" s="65"/>
      <c r="TNN67" s="65"/>
      <c r="TNO67" s="65"/>
      <c r="TNP67" s="65"/>
      <c r="TNQ67" s="65"/>
      <c r="TNR67" s="65"/>
      <c r="TNS67" s="65"/>
      <c r="TNT67" s="65"/>
      <c r="TNU67" s="65"/>
      <c r="TNV67" s="65"/>
      <c r="TNW67" s="65"/>
      <c r="TNX67" s="65"/>
      <c r="TNY67" s="65"/>
      <c r="TNZ67" s="65"/>
      <c r="TOA67" s="65"/>
      <c r="TOB67" s="65"/>
      <c r="TOC67" s="65"/>
      <c r="TOD67" s="65"/>
      <c r="TOE67" s="65"/>
      <c r="TOF67" s="65"/>
      <c r="TOG67" s="65"/>
      <c r="TOH67" s="65"/>
      <c r="TOI67" s="65"/>
      <c r="TOJ67" s="65"/>
      <c r="TOK67" s="65"/>
      <c r="TOL67" s="65"/>
      <c r="TOM67" s="65"/>
      <c r="TON67" s="65"/>
      <c r="TOO67" s="65"/>
      <c r="TOP67" s="65"/>
      <c r="TOQ67" s="65"/>
      <c r="TOR67" s="65"/>
      <c r="TOS67" s="65"/>
      <c r="TOT67" s="65"/>
      <c r="TOU67" s="65"/>
      <c r="TOV67" s="65"/>
      <c r="TOW67" s="65"/>
      <c r="TOX67" s="65"/>
      <c r="TOY67" s="65"/>
      <c r="TOZ67" s="65"/>
      <c r="TPA67" s="65"/>
      <c r="TPB67" s="65"/>
      <c r="TPC67" s="65"/>
      <c r="TPD67" s="65"/>
      <c r="TPE67" s="65"/>
      <c r="TPF67" s="65"/>
      <c r="TPG67" s="65"/>
      <c r="TPH67" s="65"/>
      <c r="TPI67" s="65"/>
      <c r="TPJ67" s="65"/>
      <c r="TPK67" s="65"/>
      <c r="TPL67" s="65"/>
      <c r="TPM67" s="65"/>
      <c r="TPN67" s="65"/>
      <c r="TPO67" s="65"/>
      <c r="TPP67" s="65"/>
      <c r="TPQ67" s="65"/>
      <c r="TPR67" s="65"/>
      <c r="TPS67" s="65"/>
      <c r="TPT67" s="65"/>
      <c r="TPU67" s="65"/>
      <c r="TPV67" s="65"/>
      <c r="TPW67" s="65"/>
      <c r="TPX67" s="65"/>
      <c r="TPY67" s="65"/>
      <c r="TPZ67" s="65"/>
      <c r="TQA67" s="65"/>
      <c r="TQB67" s="65"/>
      <c r="TQC67" s="65"/>
      <c r="TQD67" s="65"/>
      <c r="TQE67" s="65"/>
      <c r="TQF67" s="65"/>
      <c r="TQG67" s="65"/>
      <c r="TQH67" s="65"/>
      <c r="TQI67" s="65"/>
      <c r="TQJ67" s="65"/>
      <c r="TQK67" s="65"/>
      <c r="TQL67" s="65"/>
      <c r="TQM67" s="65"/>
      <c r="TQN67" s="65"/>
      <c r="TQO67" s="65"/>
      <c r="TQP67" s="65"/>
      <c r="TQQ67" s="65"/>
      <c r="TQR67" s="65"/>
      <c r="TQS67" s="65"/>
      <c r="TQT67" s="65"/>
      <c r="TQU67" s="65"/>
      <c r="TQV67" s="65"/>
      <c r="TQW67" s="65"/>
      <c r="TQX67" s="65"/>
      <c r="TQY67" s="65"/>
      <c r="TQZ67" s="65"/>
      <c r="TRA67" s="65"/>
      <c r="TRB67" s="65"/>
      <c r="TRC67" s="65"/>
      <c r="TRD67" s="65"/>
      <c r="TRE67" s="65"/>
      <c r="TRF67" s="65"/>
      <c r="TRG67" s="65"/>
      <c r="TRH67" s="65"/>
      <c r="TRI67" s="65"/>
      <c r="TRJ67" s="65"/>
      <c r="TRK67" s="65"/>
      <c r="TRL67" s="65"/>
      <c r="TRM67" s="65"/>
      <c r="TRN67" s="65"/>
      <c r="TRO67" s="65"/>
      <c r="TRP67" s="65"/>
      <c r="TRQ67" s="65"/>
      <c r="TRR67" s="65"/>
      <c r="TRS67" s="65"/>
      <c r="TRT67" s="65"/>
      <c r="TRU67" s="65"/>
      <c r="TRV67" s="65"/>
      <c r="TRW67" s="65"/>
      <c r="TRX67" s="65"/>
      <c r="TRY67" s="65"/>
      <c r="TRZ67" s="65"/>
      <c r="TSA67" s="65"/>
      <c r="TSB67" s="65"/>
      <c r="TSC67" s="65"/>
      <c r="TSD67" s="65"/>
      <c r="TSE67" s="65"/>
      <c r="TSF67" s="65"/>
      <c r="TSG67" s="65"/>
      <c r="TSH67" s="65"/>
      <c r="TSI67" s="65"/>
      <c r="TSJ67" s="65"/>
      <c r="TSK67" s="65"/>
      <c r="TSL67" s="65"/>
      <c r="TSM67" s="65"/>
      <c r="TSN67" s="65"/>
      <c r="TSO67" s="65"/>
      <c r="TSP67" s="65"/>
      <c r="TSQ67" s="65"/>
      <c r="TSR67" s="65"/>
      <c r="TSS67" s="65"/>
      <c r="TST67" s="65"/>
      <c r="TSU67" s="65"/>
      <c r="TSV67" s="65"/>
      <c r="TSW67" s="65"/>
      <c r="TSX67" s="65"/>
      <c r="TSY67" s="65"/>
      <c r="TSZ67" s="65"/>
      <c r="TTA67" s="65"/>
      <c r="TTB67" s="65"/>
      <c r="TTC67" s="65"/>
      <c r="TTD67" s="65"/>
      <c r="TTE67" s="65"/>
      <c r="TTF67" s="65"/>
      <c r="TTG67" s="65"/>
      <c r="TTH67" s="65"/>
      <c r="TTI67" s="65"/>
      <c r="TTJ67" s="65"/>
      <c r="TTK67" s="65"/>
      <c r="TTL67" s="65"/>
      <c r="TTM67" s="65"/>
      <c r="TTN67" s="65"/>
      <c r="TTO67" s="65"/>
      <c r="TTP67" s="65"/>
      <c r="TTQ67" s="65"/>
      <c r="TTR67" s="65"/>
      <c r="TTS67" s="65"/>
      <c r="TTT67" s="65"/>
      <c r="TTU67" s="65"/>
      <c r="TTV67" s="65"/>
      <c r="TTW67" s="65"/>
      <c r="TTX67" s="65"/>
      <c r="TTY67" s="65"/>
      <c r="TTZ67" s="65"/>
      <c r="TUA67" s="65"/>
      <c r="TUB67" s="65"/>
      <c r="TUC67" s="65"/>
      <c r="TUD67" s="65"/>
      <c r="TUE67" s="65"/>
      <c r="TUF67" s="65"/>
      <c r="TUG67" s="65"/>
      <c r="TUH67" s="65"/>
      <c r="TUI67" s="65"/>
      <c r="TUJ67" s="65"/>
      <c r="TUK67" s="65"/>
      <c r="TUL67" s="65"/>
      <c r="TUM67" s="65"/>
      <c r="TUN67" s="65"/>
      <c r="TUO67" s="65"/>
      <c r="TUP67" s="65"/>
      <c r="TUQ67" s="65"/>
      <c r="TUR67" s="65"/>
      <c r="TUS67" s="65"/>
      <c r="TUT67" s="65"/>
      <c r="TUU67" s="65"/>
      <c r="TUV67" s="65"/>
      <c r="TUW67" s="65"/>
      <c r="TUX67" s="65"/>
      <c r="TUY67" s="65"/>
      <c r="TUZ67" s="65"/>
      <c r="TVA67" s="65"/>
      <c r="TVB67" s="65"/>
      <c r="TVC67" s="65"/>
      <c r="TVD67" s="65"/>
      <c r="TVE67" s="65"/>
      <c r="TVF67" s="65"/>
      <c r="TVG67" s="65"/>
      <c r="TVH67" s="65"/>
      <c r="TVI67" s="65"/>
      <c r="TVJ67" s="65"/>
      <c r="TVK67" s="65"/>
      <c r="TVL67" s="65"/>
      <c r="TVM67" s="65"/>
      <c r="TVN67" s="65"/>
      <c r="TVO67" s="65"/>
      <c r="TVP67" s="65"/>
      <c r="TVQ67" s="65"/>
      <c r="TVR67" s="65"/>
      <c r="TVS67" s="65"/>
      <c r="TVT67" s="65"/>
      <c r="TVU67" s="65"/>
      <c r="TVV67" s="65"/>
      <c r="TVW67" s="65"/>
      <c r="TVX67" s="65"/>
      <c r="TVY67" s="65"/>
      <c r="TVZ67" s="65"/>
      <c r="TWA67" s="65"/>
      <c r="TWB67" s="65"/>
      <c r="TWC67" s="65"/>
      <c r="TWD67" s="65"/>
      <c r="TWE67" s="65"/>
      <c r="TWF67" s="65"/>
      <c r="TWG67" s="65"/>
      <c r="TWH67" s="65"/>
      <c r="TWI67" s="65"/>
      <c r="TWJ67" s="65"/>
      <c r="TWK67" s="65"/>
      <c r="TWL67" s="65"/>
      <c r="TWM67" s="65"/>
      <c r="TWN67" s="65"/>
      <c r="TWO67" s="65"/>
      <c r="TWP67" s="65"/>
      <c r="TWQ67" s="65"/>
      <c r="TWR67" s="65"/>
      <c r="TWS67" s="65"/>
      <c r="TWT67" s="65"/>
      <c r="TWU67" s="65"/>
      <c r="TWV67" s="65"/>
      <c r="TWW67" s="65"/>
      <c r="TWX67" s="65"/>
      <c r="TWY67" s="65"/>
      <c r="TWZ67" s="65"/>
      <c r="TXA67" s="65"/>
      <c r="TXB67" s="65"/>
      <c r="TXC67" s="65"/>
      <c r="TXD67" s="65"/>
      <c r="TXE67" s="65"/>
      <c r="TXF67" s="65"/>
      <c r="TXG67" s="65"/>
      <c r="TXH67" s="65"/>
      <c r="TXI67" s="65"/>
      <c r="TXJ67" s="65"/>
      <c r="TXK67" s="65"/>
      <c r="TXL67" s="65"/>
      <c r="TXM67" s="65"/>
      <c r="TXN67" s="65"/>
      <c r="TXO67" s="65"/>
      <c r="TXP67" s="65"/>
      <c r="TXQ67" s="65"/>
      <c r="TXR67" s="65"/>
      <c r="TXS67" s="65"/>
      <c r="TXT67" s="65"/>
      <c r="TXU67" s="65"/>
      <c r="TXV67" s="65"/>
      <c r="TXW67" s="65"/>
      <c r="TXX67" s="65"/>
      <c r="TXY67" s="65"/>
      <c r="TXZ67" s="65"/>
      <c r="TYA67" s="65"/>
      <c r="TYB67" s="65"/>
      <c r="TYC67" s="65"/>
      <c r="TYD67" s="65"/>
      <c r="TYE67" s="65"/>
      <c r="TYF67" s="65"/>
      <c r="TYG67" s="65"/>
      <c r="TYH67" s="65"/>
      <c r="TYI67" s="65"/>
      <c r="TYJ67" s="65"/>
      <c r="TYK67" s="65"/>
      <c r="TYL67" s="65"/>
      <c r="TYM67" s="65"/>
      <c r="TYN67" s="65"/>
      <c r="TYO67" s="65"/>
      <c r="TYP67" s="65"/>
      <c r="TYQ67" s="65"/>
      <c r="TYR67" s="65"/>
      <c r="TYS67" s="65"/>
      <c r="TYT67" s="65"/>
      <c r="TYU67" s="65"/>
      <c r="TYV67" s="65"/>
      <c r="TYW67" s="65"/>
      <c r="TYX67" s="65"/>
      <c r="TYY67" s="65"/>
      <c r="TYZ67" s="65"/>
      <c r="TZA67" s="65"/>
      <c r="TZB67" s="65"/>
      <c r="TZC67" s="65"/>
      <c r="TZD67" s="65"/>
      <c r="TZE67" s="65"/>
      <c r="TZF67" s="65"/>
      <c r="TZG67" s="65"/>
      <c r="TZH67" s="65"/>
      <c r="TZI67" s="65"/>
      <c r="TZJ67" s="65"/>
      <c r="TZK67" s="65"/>
      <c r="TZL67" s="65"/>
      <c r="TZM67" s="65"/>
      <c r="TZN67" s="65"/>
      <c r="TZO67" s="65"/>
      <c r="TZP67" s="65"/>
      <c r="TZQ67" s="65"/>
      <c r="TZR67" s="65"/>
      <c r="TZS67" s="65"/>
      <c r="TZT67" s="65"/>
      <c r="TZU67" s="65"/>
      <c r="TZV67" s="65"/>
      <c r="TZW67" s="65"/>
      <c r="TZX67" s="65"/>
      <c r="TZY67" s="65"/>
      <c r="TZZ67" s="65"/>
      <c r="UAA67" s="65"/>
      <c r="UAB67" s="65"/>
      <c r="UAC67" s="65"/>
      <c r="UAD67" s="65"/>
      <c r="UAE67" s="65"/>
      <c r="UAF67" s="65"/>
      <c r="UAG67" s="65"/>
      <c r="UAH67" s="65"/>
      <c r="UAI67" s="65"/>
      <c r="UAJ67" s="65"/>
      <c r="UAK67" s="65"/>
      <c r="UAL67" s="65"/>
      <c r="UAM67" s="65"/>
      <c r="UAN67" s="65"/>
      <c r="UAO67" s="65"/>
      <c r="UAP67" s="65"/>
      <c r="UAQ67" s="65"/>
      <c r="UAR67" s="65"/>
      <c r="UAS67" s="65"/>
      <c r="UAT67" s="65"/>
      <c r="UAU67" s="65"/>
      <c r="UAV67" s="65"/>
      <c r="UAW67" s="65"/>
      <c r="UAX67" s="65"/>
      <c r="UAY67" s="65"/>
      <c r="UAZ67" s="65"/>
      <c r="UBA67" s="65"/>
      <c r="UBB67" s="65"/>
      <c r="UBC67" s="65"/>
      <c r="UBD67" s="65"/>
      <c r="UBE67" s="65"/>
      <c r="UBF67" s="65"/>
      <c r="UBG67" s="65"/>
      <c r="UBH67" s="65"/>
      <c r="UBI67" s="65"/>
      <c r="UBJ67" s="65"/>
      <c r="UBK67" s="65"/>
      <c r="UBL67" s="65"/>
      <c r="UBM67" s="65"/>
      <c r="UBN67" s="65"/>
      <c r="UBO67" s="65"/>
      <c r="UBP67" s="65"/>
      <c r="UBQ67" s="65"/>
      <c r="UBR67" s="65"/>
      <c r="UBS67" s="65"/>
      <c r="UBT67" s="65"/>
      <c r="UBU67" s="65"/>
      <c r="UBV67" s="65"/>
      <c r="UBW67" s="65"/>
      <c r="UBX67" s="65"/>
      <c r="UBY67" s="65"/>
      <c r="UBZ67" s="65"/>
      <c r="UCA67" s="65"/>
      <c r="UCB67" s="65"/>
      <c r="UCC67" s="65"/>
      <c r="UCD67" s="65"/>
      <c r="UCE67" s="65"/>
      <c r="UCF67" s="65"/>
      <c r="UCG67" s="65"/>
      <c r="UCH67" s="65"/>
      <c r="UCI67" s="65"/>
      <c r="UCJ67" s="65"/>
      <c r="UCK67" s="65"/>
      <c r="UCL67" s="65"/>
      <c r="UCM67" s="65"/>
      <c r="UCN67" s="65"/>
      <c r="UCO67" s="65"/>
      <c r="UCP67" s="65"/>
      <c r="UCQ67" s="65"/>
      <c r="UCR67" s="65"/>
      <c r="UCS67" s="65"/>
      <c r="UCT67" s="65"/>
      <c r="UCU67" s="65"/>
      <c r="UCV67" s="65"/>
      <c r="UCW67" s="65"/>
      <c r="UCX67" s="65"/>
      <c r="UCY67" s="65"/>
      <c r="UCZ67" s="65"/>
      <c r="UDA67" s="65"/>
      <c r="UDB67" s="65"/>
      <c r="UDC67" s="65"/>
      <c r="UDD67" s="65"/>
      <c r="UDE67" s="65"/>
      <c r="UDF67" s="65"/>
      <c r="UDG67" s="65"/>
      <c r="UDH67" s="65"/>
      <c r="UDI67" s="65"/>
      <c r="UDJ67" s="65"/>
      <c r="UDK67" s="65"/>
      <c r="UDL67" s="65"/>
      <c r="UDM67" s="65"/>
      <c r="UDN67" s="65"/>
      <c r="UDO67" s="65"/>
      <c r="UDP67" s="65"/>
      <c r="UDQ67" s="65"/>
      <c r="UDR67" s="65"/>
      <c r="UDS67" s="65"/>
      <c r="UDT67" s="65"/>
      <c r="UDU67" s="65"/>
      <c r="UDV67" s="65"/>
      <c r="UDW67" s="65"/>
      <c r="UDX67" s="65"/>
      <c r="UDY67" s="65"/>
      <c r="UDZ67" s="65"/>
      <c r="UEA67" s="65"/>
      <c r="UEB67" s="65"/>
      <c r="UEC67" s="65"/>
      <c r="UED67" s="65"/>
      <c r="UEE67" s="65"/>
      <c r="UEF67" s="65"/>
      <c r="UEG67" s="65"/>
      <c r="UEH67" s="65"/>
      <c r="UEI67" s="65"/>
      <c r="UEJ67" s="65"/>
      <c r="UEK67" s="65"/>
      <c r="UEL67" s="65"/>
      <c r="UEM67" s="65"/>
      <c r="UEN67" s="65"/>
      <c r="UEO67" s="65"/>
      <c r="UEP67" s="65"/>
      <c r="UEQ67" s="65"/>
      <c r="UER67" s="65"/>
      <c r="UES67" s="65"/>
      <c r="UET67" s="65"/>
      <c r="UEU67" s="65"/>
      <c r="UEV67" s="65"/>
      <c r="UEW67" s="65"/>
      <c r="UEX67" s="65"/>
      <c r="UEY67" s="65"/>
      <c r="UEZ67" s="65"/>
      <c r="UFA67" s="65"/>
      <c r="UFB67" s="65"/>
      <c r="UFC67" s="65"/>
      <c r="UFD67" s="65"/>
      <c r="UFE67" s="65"/>
      <c r="UFF67" s="65"/>
      <c r="UFG67" s="65"/>
      <c r="UFH67" s="65"/>
      <c r="UFI67" s="65"/>
      <c r="UFJ67" s="65"/>
      <c r="UFK67" s="65"/>
      <c r="UFL67" s="65"/>
      <c r="UFM67" s="65"/>
      <c r="UFN67" s="65"/>
      <c r="UFO67" s="65"/>
      <c r="UFP67" s="65"/>
      <c r="UFQ67" s="65"/>
      <c r="UFR67" s="65"/>
      <c r="UFS67" s="65"/>
      <c r="UFT67" s="65"/>
      <c r="UFU67" s="65"/>
      <c r="UFV67" s="65"/>
      <c r="UFW67" s="65"/>
      <c r="UFX67" s="65"/>
      <c r="UFY67" s="65"/>
      <c r="UFZ67" s="65"/>
      <c r="UGA67" s="65"/>
      <c r="UGB67" s="65"/>
      <c r="UGC67" s="65"/>
      <c r="UGD67" s="65"/>
      <c r="UGE67" s="65"/>
      <c r="UGF67" s="65"/>
      <c r="UGG67" s="65"/>
      <c r="UGH67" s="65"/>
      <c r="UGI67" s="65"/>
      <c r="UGJ67" s="65"/>
      <c r="UGK67" s="65"/>
      <c r="UGL67" s="65"/>
      <c r="UGM67" s="65"/>
      <c r="UGN67" s="65"/>
      <c r="UGO67" s="65"/>
      <c r="UGP67" s="65"/>
      <c r="UGQ67" s="65"/>
      <c r="UGR67" s="65"/>
      <c r="UGS67" s="65"/>
      <c r="UGT67" s="65"/>
      <c r="UGU67" s="65"/>
      <c r="UGV67" s="65"/>
      <c r="UGW67" s="65"/>
      <c r="UGX67" s="65"/>
      <c r="UGY67" s="65"/>
      <c r="UGZ67" s="65"/>
      <c r="UHA67" s="65"/>
      <c r="UHB67" s="65"/>
      <c r="UHC67" s="65"/>
      <c r="UHD67" s="65"/>
      <c r="UHE67" s="65"/>
      <c r="UHF67" s="65"/>
      <c r="UHG67" s="65"/>
      <c r="UHH67" s="65"/>
      <c r="UHI67" s="65"/>
      <c r="UHJ67" s="65"/>
      <c r="UHK67" s="65"/>
      <c r="UHL67" s="65"/>
      <c r="UHM67" s="65"/>
      <c r="UHN67" s="65"/>
      <c r="UHO67" s="65"/>
      <c r="UHP67" s="65"/>
      <c r="UHQ67" s="65"/>
      <c r="UHR67" s="65"/>
      <c r="UHS67" s="65"/>
      <c r="UHT67" s="65"/>
      <c r="UHU67" s="65"/>
      <c r="UHV67" s="65"/>
      <c r="UHW67" s="65"/>
      <c r="UHX67" s="65"/>
      <c r="UHY67" s="65"/>
      <c r="UHZ67" s="65"/>
      <c r="UIA67" s="65"/>
      <c r="UIB67" s="65"/>
      <c r="UIC67" s="65"/>
      <c r="UID67" s="65"/>
      <c r="UIE67" s="65"/>
      <c r="UIF67" s="65"/>
      <c r="UIG67" s="65"/>
      <c r="UIH67" s="65"/>
      <c r="UII67" s="65"/>
      <c r="UIJ67" s="65"/>
      <c r="UIK67" s="65"/>
      <c r="UIL67" s="65"/>
      <c r="UIM67" s="65"/>
      <c r="UIN67" s="65"/>
      <c r="UIO67" s="65"/>
      <c r="UIP67" s="65"/>
      <c r="UIQ67" s="65"/>
      <c r="UIR67" s="65"/>
      <c r="UIS67" s="65"/>
      <c r="UIT67" s="65"/>
      <c r="UIU67" s="65"/>
      <c r="UIV67" s="65"/>
      <c r="UIW67" s="65"/>
      <c r="UIX67" s="65"/>
      <c r="UIY67" s="65"/>
      <c r="UIZ67" s="65"/>
      <c r="UJA67" s="65"/>
      <c r="UJB67" s="65"/>
      <c r="UJC67" s="65"/>
      <c r="UJD67" s="65"/>
      <c r="UJE67" s="65"/>
      <c r="UJF67" s="65"/>
      <c r="UJG67" s="65"/>
      <c r="UJH67" s="65"/>
      <c r="UJI67" s="65"/>
      <c r="UJJ67" s="65"/>
      <c r="UJK67" s="65"/>
      <c r="UJL67" s="65"/>
      <c r="UJM67" s="65"/>
      <c r="UJN67" s="65"/>
      <c r="UJO67" s="65"/>
      <c r="UJP67" s="65"/>
      <c r="UJQ67" s="65"/>
      <c r="UJR67" s="65"/>
      <c r="UJS67" s="65"/>
      <c r="UJT67" s="65"/>
      <c r="UJU67" s="65"/>
      <c r="UJV67" s="65"/>
      <c r="UJW67" s="65"/>
      <c r="UJX67" s="65"/>
      <c r="UJY67" s="65"/>
      <c r="UJZ67" s="65"/>
      <c r="UKA67" s="65"/>
      <c r="UKB67" s="65"/>
      <c r="UKC67" s="65"/>
      <c r="UKD67" s="65"/>
      <c r="UKE67" s="65"/>
      <c r="UKF67" s="65"/>
      <c r="UKG67" s="65"/>
      <c r="UKH67" s="65"/>
      <c r="UKI67" s="65"/>
      <c r="UKJ67" s="65"/>
      <c r="UKK67" s="65"/>
      <c r="UKL67" s="65"/>
      <c r="UKM67" s="65"/>
      <c r="UKN67" s="65"/>
      <c r="UKO67" s="65"/>
      <c r="UKP67" s="65"/>
      <c r="UKQ67" s="65"/>
      <c r="UKR67" s="65"/>
      <c r="UKS67" s="65"/>
      <c r="UKT67" s="65"/>
      <c r="UKU67" s="65"/>
      <c r="UKV67" s="65"/>
      <c r="UKW67" s="65"/>
      <c r="UKX67" s="65"/>
      <c r="UKY67" s="65"/>
      <c r="UKZ67" s="65"/>
      <c r="ULA67" s="65"/>
      <c r="ULB67" s="65"/>
      <c r="ULC67" s="65"/>
      <c r="ULD67" s="65"/>
      <c r="ULE67" s="65"/>
      <c r="ULF67" s="65"/>
      <c r="ULG67" s="65"/>
      <c r="ULH67" s="65"/>
      <c r="ULI67" s="65"/>
      <c r="ULJ67" s="65"/>
      <c r="ULK67" s="65"/>
      <c r="ULL67" s="65"/>
      <c r="ULM67" s="65"/>
      <c r="ULN67" s="65"/>
      <c r="ULO67" s="65"/>
      <c r="ULP67" s="65"/>
      <c r="ULQ67" s="65"/>
      <c r="ULR67" s="65"/>
      <c r="ULS67" s="65"/>
      <c r="ULT67" s="65"/>
      <c r="ULU67" s="65"/>
      <c r="ULV67" s="65"/>
      <c r="ULW67" s="65"/>
      <c r="ULX67" s="65"/>
      <c r="ULY67" s="65"/>
      <c r="ULZ67" s="65"/>
      <c r="UMA67" s="65"/>
      <c r="UMB67" s="65"/>
      <c r="UMC67" s="65"/>
      <c r="UMD67" s="65"/>
      <c r="UME67" s="65"/>
      <c r="UMF67" s="65"/>
      <c r="UMG67" s="65"/>
      <c r="UMH67" s="65"/>
      <c r="UMI67" s="65"/>
      <c r="UMJ67" s="65"/>
      <c r="UMK67" s="65"/>
      <c r="UML67" s="65"/>
      <c r="UMM67" s="65"/>
      <c r="UMN67" s="65"/>
      <c r="UMO67" s="65"/>
      <c r="UMP67" s="65"/>
      <c r="UMQ67" s="65"/>
      <c r="UMR67" s="65"/>
      <c r="UMS67" s="65"/>
      <c r="UMT67" s="65"/>
      <c r="UMU67" s="65"/>
      <c r="UMV67" s="65"/>
      <c r="UMW67" s="65"/>
      <c r="UMX67" s="65"/>
      <c r="UMY67" s="65"/>
      <c r="UMZ67" s="65"/>
      <c r="UNA67" s="65"/>
      <c r="UNB67" s="65"/>
      <c r="UNC67" s="65"/>
      <c r="UND67" s="65"/>
      <c r="UNE67" s="65"/>
      <c r="UNF67" s="65"/>
      <c r="UNG67" s="65"/>
      <c r="UNH67" s="65"/>
      <c r="UNI67" s="65"/>
      <c r="UNJ67" s="65"/>
      <c r="UNK67" s="65"/>
      <c r="UNL67" s="65"/>
      <c r="UNM67" s="65"/>
      <c r="UNN67" s="65"/>
      <c r="UNO67" s="65"/>
      <c r="UNP67" s="65"/>
      <c r="UNQ67" s="65"/>
      <c r="UNR67" s="65"/>
      <c r="UNS67" s="65"/>
      <c r="UNT67" s="65"/>
      <c r="UNU67" s="65"/>
      <c r="UNV67" s="65"/>
      <c r="UNW67" s="65"/>
      <c r="UNX67" s="65"/>
      <c r="UNY67" s="65"/>
      <c r="UNZ67" s="65"/>
      <c r="UOA67" s="65"/>
      <c r="UOB67" s="65"/>
      <c r="UOC67" s="65"/>
      <c r="UOD67" s="65"/>
      <c r="UOE67" s="65"/>
      <c r="UOF67" s="65"/>
      <c r="UOG67" s="65"/>
      <c r="UOH67" s="65"/>
      <c r="UOI67" s="65"/>
      <c r="UOJ67" s="65"/>
      <c r="UOK67" s="65"/>
      <c r="UOL67" s="65"/>
      <c r="UOM67" s="65"/>
      <c r="UON67" s="65"/>
      <c r="UOO67" s="65"/>
      <c r="UOP67" s="65"/>
      <c r="UOQ67" s="65"/>
      <c r="UOR67" s="65"/>
      <c r="UOS67" s="65"/>
      <c r="UOT67" s="65"/>
      <c r="UOU67" s="65"/>
      <c r="UOV67" s="65"/>
      <c r="UOW67" s="65"/>
      <c r="UOX67" s="65"/>
      <c r="UOY67" s="65"/>
      <c r="UOZ67" s="65"/>
      <c r="UPA67" s="65"/>
      <c r="UPB67" s="65"/>
      <c r="UPC67" s="65"/>
      <c r="UPD67" s="65"/>
      <c r="UPE67" s="65"/>
      <c r="UPF67" s="65"/>
      <c r="UPG67" s="65"/>
      <c r="UPH67" s="65"/>
      <c r="UPI67" s="65"/>
      <c r="UPJ67" s="65"/>
      <c r="UPK67" s="65"/>
      <c r="UPL67" s="65"/>
      <c r="UPM67" s="65"/>
      <c r="UPN67" s="65"/>
      <c r="UPO67" s="65"/>
      <c r="UPP67" s="65"/>
      <c r="UPQ67" s="65"/>
      <c r="UPR67" s="65"/>
      <c r="UPS67" s="65"/>
      <c r="UPT67" s="65"/>
      <c r="UPU67" s="65"/>
      <c r="UPV67" s="65"/>
      <c r="UPW67" s="65"/>
      <c r="UPX67" s="65"/>
      <c r="UPY67" s="65"/>
      <c r="UPZ67" s="65"/>
      <c r="UQA67" s="65"/>
      <c r="UQB67" s="65"/>
      <c r="UQC67" s="65"/>
      <c r="UQD67" s="65"/>
      <c r="UQE67" s="65"/>
      <c r="UQF67" s="65"/>
      <c r="UQG67" s="65"/>
      <c r="UQH67" s="65"/>
      <c r="UQI67" s="65"/>
      <c r="UQJ67" s="65"/>
      <c r="UQK67" s="65"/>
      <c r="UQL67" s="65"/>
      <c r="UQM67" s="65"/>
      <c r="UQN67" s="65"/>
      <c r="UQO67" s="65"/>
      <c r="UQP67" s="65"/>
      <c r="UQQ67" s="65"/>
      <c r="UQR67" s="65"/>
      <c r="UQS67" s="65"/>
      <c r="UQT67" s="65"/>
      <c r="UQU67" s="65"/>
      <c r="UQV67" s="65"/>
      <c r="UQW67" s="65"/>
      <c r="UQX67" s="65"/>
      <c r="UQY67" s="65"/>
      <c r="UQZ67" s="65"/>
      <c r="URA67" s="65"/>
      <c r="URB67" s="65"/>
      <c r="URC67" s="65"/>
      <c r="URD67" s="65"/>
      <c r="URE67" s="65"/>
      <c r="URF67" s="65"/>
      <c r="URG67" s="65"/>
      <c r="URH67" s="65"/>
      <c r="URI67" s="65"/>
      <c r="URJ67" s="65"/>
      <c r="URK67" s="65"/>
      <c r="URL67" s="65"/>
      <c r="URM67" s="65"/>
      <c r="URN67" s="65"/>
      <c r="URO67" s="65"/>
      <c r="URP67" s="65"/>
      <c r="URQ67" s="65"/>
      <c r="URR67" s="65"/>
      <c r="URS67" s="65"/>
      <c r="URT67" s="65"/>
      <c r="URU67" s="65"/>
      <c r="URV67" s="65"/>
      <c r="URW67" s="65"/>
      <c r="URX67" s="65"/>
      <c r="URY67" s="65"/>
      <c r="URZ67" s="65"/>
      <c r="USA67" s="65"/>
      <c r="USB67" s="65"/>
      <c r="USC67" s="65"/>
      <c r="USD67" s="65"/>
      <c r="USE67" s="65"/>
      <c r="USF67" s="65"/>
      <c r="USG67" s="65"/>
      <c r="USH67" s="65"/>
      <c r="USI67" s="65"/>
      <c r="USJ67" s="65"/>
      <c r="USK67" s="65"/>
      <c r="USL67" s="65"/>
      <c r="USM67" s="65"/>
      <c r="USN67" s="65"/>
      <c r="USO67" s="65"/>
      <c r="USP67" s="65"/>
      <c r="USQ67" s="65"/>
      <c r="USR67" s="65"/>
      <c r="USS67" s="65"/>
      <c r="UST67" s="65"/>
      <c r="USU67" s="65"/>
      <c r="USV67" s="65"/>
      <c r="USW67" s="65"/>
      <c r="USX67" s="65"/>
      <c r="USY67" s="65"/>
      <c r="USZ67" s="65"/>
      <c r="UTA67" s="65"/>
      <c r="UTB67" s="65"/>
      <c r="UTC67" s="65"/>
      <c r="UTD67" s="65"/>
      <c r="UTE67" s="65"/>
      <c r="UTF67" s="65"/>
      <c r="UTG67" s="65"/>
      <c r="UTH67" s="65"/>
      <c r="UTI67" s="65"/>
      <c r="UTJ67" s="65"/>
      <c r="UTK67" s="65"/>
      <c r="UTL67" s="65"/>
      <c r="UTM67" s="65"/>
      <c r="UTN67" s="65"/>
      <c r="UTO67" s="65"/>
      <c r="UTP67" s="65"/>
      <c r="UTQ67" s="65"/>
      <c r="UTR67" s="65"/>
      <c r="UTS67" s="65"/>
      <c r="UTT67" s="65"/>
      <c r="UTU67" s="65"/>
      <c r="UTV67" s="65"/>
      <c r="UTW67" s="65"/>
      <c r="UTX67" s="65"/>
      <c r="UTY67" s="65"/>
      <c r="UTZ67" s="65"/>
      <c r="UUA67" s="65"/>
      <c r="UUB67" s="65"/>
      <c r="UUC67" s="65"/>
      <c r="UUD67" s="65"/>
      <c r="UUE67" s="65"/>
      <c r="UUF67" s="65"/>
      <c r="UUG67" s="65"/>
      <c r="UUH67" s="65"/>
      <c r="UUI67" s="65"/>
      <c r="UUJ67" s="65"/>
      <c r="UUK67" s="65"/>
      <c r="UUL67" s="65"/>
      <c r="UUM67" s="65"/>
      <c r="UUN67" s="65"/>
      <c r="UUO67" s="65"/>
      <c r="UUP67" s="65"/>
      <c r="UUQ67" s="65"/>
      <c r="UUR67" s="65"/>
      <c r="UUS67" s="65"/>
      <c r="UUT67" s="65"/>
      <c r="UUU67" s="65"/>
      <c r="UUV67" s="65"/>
      <c r="UUW67" s="65"/>
      <c r="UUX67" s="65"/>
      <c r="UUY67" s="65"/>
      <c r="UUZ67" s="65"/>
      <c r="UVA67" s="65"/>
      <c r="UVB67" s="65"/>
      <c r="UVC67" s="65"/>
      <c r="UVD67" s="65"/>
      <c r="UVE67" s="65"/>
      <c r="UVF67" s="65"/>
      <c r="UVG67" s="65"/>
      <c r="UVH67" s="65"/>
      <c r="UVI67" s="65"/>
      <c r="UVJ67" s="65"/>
      <c r="UVK67" s="65"/>
      <c r="UVL67" s="65"/>
      <c r="UVM67" s="65"/>
      <c r="UVN67" s="65"/>
      <c r="UVO67" s="65"/>
      <c r="UVP67" s="65"/>
      <c r="UVQ67" s="65"/>
      <c r="UVR67" s="65"/>
      <c r="UVS67" s="65"/>
      <c r="UVT67" s="65"/>
      <c r="UVU67" s="65"/>
      <c r="UVV67" s="65"/>
      <c r="UVW67" s="65"/>
      <c r="UVX67" s="65"/>
      <c r="UVY67" s="65"/>
      <c r="UVZ67" s="65"/>
      <c r="UWA67" s="65"/>
      <c r="UWB67" s="65"/>
      <c r="UWC67" s="65"/>
      <c r="UWD67" s="65"/>
      <c r="UWE67" s="65"/>
      <c r="UWF67" s="65"/>
      <c r="UWG67" s="65"/>
      <c r="UWH67" s="65"/>
      <c r="UWI67" s="65"/>
      <c r="UWJ67" s="65"/>
      <c r="UWK67" s="65"/>
      <c r="UWL67" s="65"/>
      <c r="UWM67" s="65"/>
      <c r="UWN67" s="65"/>
      <c r="UWO67" s="65"/>
      <c r="UWP67" s="65"/>
      <c r="UWQ67" s="65"/>
      <c r="UWR67" s="65"/>
      <c r="UWS67" s="65"/>
      <c r="UWT67" s="65"/>
      <c r="UWU67" s="65"/>
      <c r="UWV67" s="65"/>
      <c r="UWW67" s="65"/>
      <c r="UWX67" s="65"/>
      <c r="UWY67" s="65"/>
      <c r="UWZ67" s="65"/>
      <c r="UXA67" s="65"/>
      <c r="UXB67" s="65"/>
      <c r="UXC67" s="65"/>
      <c r="UXD67" s="65"/>
      <c r="UXE67" s="65"/>
      <c r="UXF67" s="65"/>
      <c r="UXG67" s="65"/>
      <c r="UXH67" s="65"/>
      <c r="UXI67" s="65"/>
      <c r="UXJ67" s="65"/>
      <c r="UXK67" s="65"/>
      <c r="UXL67" s="65"/>
      <c r="UXM67" s="65"/>
      <c r="UXN67" s="65"/>
      <c r="UXO67" s="65"/>
      <c r="UXP67" s="65"/>
      <c r="UXQ67" s="65"/>
      <c r="UXR67" s="65"/>
      <c r="UXS67" s="65"/>
      <c r="UXT67" s="65"/>
      <c r="UXU67" s="65"/>
      <c r="UXV67" s="65"/>
      <c r="UXW67" s="65"/>
      <c r="UXX67" s="65"/>
      <c r="UXY67" s="65"/>
      <c r="UXZ67" s="65"/>
      <c r="UYA67" s="65"/>
      <c r="UYB67" s="65"/>
      <c r="UYC67" s="65"/>
      <c r="UYD67" s="65"/>
      <c r="UYE67" s="65"/>
      <c r="UYF67" s="65"/>
      <c r="UYG67" s="65"/>
      <c r="UYH67" s="65"/>
      <c r="UYI67" s="65"/>
      <c r="UYJ67" s="65"/>
      <c r="UYK67" s="65"/>
      <c r="UYL67" s="65"/>
      <c r="UYM67" s="65"/>
      <c r="UYN67" s="65"/>
      <c r="UYO67" s="65"/>
      <c r="UYP67" s="65"/>
      <c r="UYQ67" s="65"/>
      <c r="UYR67" s="65"/>
      <c r="UYS67" s="65"/>
      <c r="UYT67" s="65"/>
      <c r="UYU67" s="65"/>
      <c r="UYV67" s="65"/>
      <c r="UYW67" s="65"/>
      <c r="UYX67" s="65"/>
      <c r="UYY67" s="65"/>
      <c r="UYZ67" s="65"/>
      <c r="UZA67" s="65"/>
      <c r="UZB67" s="65"/>
      <c r="UZC67" s="65"/>
      <c r="UZD67" s="65"/>
      <c r="UZE67" s="65"/>
      <c r="UZF67" s="65"/>
      <c r="UZG67" s="65"/>
      <c r="UZH67" s="65"/>
      <c r="UZI67" s="65"/>
      <c r="UZJ67" s="65"/>
      <c r="UZK67" s="65"/>
      <c r="UZL67" s="65"/>
      <c r="UZM67" s="65"/>
      <c r="UZN67" s="65"/>
      <c r="UZO67" s="65"/>
      <c r="UZP67" s="65"/>
      <c r="UZQ67" s="65"/>
      <c r="UZR67" s="65"/>
      <c r="UZS67" s="65"/>
      <c r="UZT67" s="65"/>
      <c r="UZU67" s="65"/>
      <c r="UZV67" s="65"/>
      <c r="UZW67" s="65"/>
      <c r="UZX67" s="65"/>
      <c r="UZY67" s="65"/>
      <c r="UZZ67" s="65"/>
      <c r="VAA67" s="65"/>
      <c r="VAB67" s="65"/>
      <c r="VAC67" s="65"/>
      <c r="VAD67" s="65"/>
      <c r="VAE67" s="65"/>
      <c r="VAF67" s="65"/>
      <c r="VAG67" s="65"/>
      <c r="VAH67" s="65"/>
      <c r="VAI67" s="65"/>
      <c r="VAJ67" s="65"/>
      <c r="VAK67" s="65"/>
      <c r="VAL67" s="65"/>
      <c r="VAM67" s="65"/>
      <c r="VAN67" s="65"/>
      <c r="VAO67" s="65"/>
      <c r="VAP67" s="65"/>
      <c r="VAQ67" s="65"/>
      <c r="VAR67" s="65"/>
      <c r="VAS67" s="65"/>
      <c r="VAT67" s="65"/>
      <c r="VAU67" s="65"/>
      <c r="VAV67" s="65"/>
      <c r="VAW67" s="65"/>
      <c r="VAX67" s="65"/>
      <c r="VAY67" s="65"/>
      <c r="VAZ67" s="65"/>
      <c r="VBA67" s="65"/>
      <c r="VBB67" s="65"/>
      <c r="VBC67" s="65"/>
      <c r="VBD67" s="65"/>
      <c r="VBE67" s="65"/>
      <c r="VBF67" s="65"/>
      <c r="VBG67" s="65"/>
      <c r="VBH67" s="65"/>
      <c r="VBI67" s="65"/>
      <c r="VBJ67" s="65"/>
      <c r="VBK67" s="65"/>
      <c r="VBL67" s="65"/>
      <c r="VBM67" s="65"/>
      <c r="VBN67" s="65"/>
      <c r="VBO67" s="65"/>
      <c r="VBP67" s="65"/>
      <c r="VBQ67" s="65"/>
      <c r="VBR67" s="65"/>
      <c r="VBS67" s="65"/>
      <c r="VBT67" s="65"/>
      <c r="VBU67" s="65"/>
      <c r="VBV67" s="65"/>
      <c r="VBW67" s="65"/>
      <c r="VBX67" s="65"/>
      <c r="VBY67" s="65"/>
      <c r="VBZ67" s="65"/>
      <c r="VCA67" s="65"/>
      <c r="VCB67" s="65"/>
      <c r="VCC67" s="65"/>
      <c r="VCD67" s="65"/>
      <c r="VCE67" s="65"/>
      <c r="VCF67" s="65"/>
      <c r="VCG67" s="65"/>
      <c r="VCH67" s="65"/>
      <c r="VCI67" s="65"/>
      <c r="VCJ67" s="65"/>
      <c r="VCK67" s="65"/>
      <c r="VCL67" s="65"/>
      <c r="VCM67" s="65"/>
      <c r="VCN67" s="65"/>
      <c r="VCO67" s="65"/>
      <c r="VCP67" s="65"/>
      <c r="VCQ67" s="65"/>
      <c r="VCR67" s="65"/>
      <c r="VCS67" s="65"/>
      <c r="VCT67" s="65"/>
      <c r="VCU67" s="65"/>
      <c r="VCV67" s="65"/>
      <c r="VCW67" s="65"/>
      <c r="VCX67" s="65"/>
      <c r="VCY67" s="65"/>
      <c r="VCZ67" s="65"/>
      <c r="VDA67" s="65"/>
      <c r="VDB67" s="65"/>
      <c r="VDC67" s="65"/>
      <c r="VDD67" s="65"/>
      <c r="VDE67" s="65"/>
      <c r="VDF67" s="65"/>
      <c r="VDG67" s="65"/>
      <c r="VDH67" s="65"/>
      <c r="VDI67" s="65"/>
      <c r="VDJ67" s="65"/>
      <c r="VDK67" s="65"/>
      <c r="VDL67" s="65"/>
      <c r="VDM67" s="65"/>
      <c r="VDN67" s="65"/>
      <c r="VDO67" s="65"/>
      <c r="VDP67" s="65"/>
      <c r="VDQ67" s="65"/>
      <c r="VDR67" s="65"/>
      <c r="VDS67" s="65"/>
      <c r="VDT67" s="65"/>
      <c r="VDU67" s="65"/>
      <c r="VDV67" s="65"/>
      <c r="VDW67" s="65"/>
      <c r="VDX67" s="65"/>
      <c r="VDY67" s="65"/>
      <c r="VDZ67" s="65"/>
      <c r="VEA67" s="65"/>
      <c r="VEB67" s="65"/>
      <c r="VEC67" s="65"/>
      <c r="VED67" s="65"/>
      <c r="VEE67" s="65"/>
      <c r="VEF67" s="65"/>
      <c r="VEG67" s="65"/>
      <c r="VEH67" s="65"/>
      <c r="VEI67" s="65"/>
      <c r="VEJ67" s="65"/>
      <c r="VEK67" s="65"/>
      <c r="VEL67" s="65"/>
      <c r="VEM67" s="65"/>
      <c r="VEN67" s="65"/>
      <c r="VEO67" s="65"/>
      <c r="VEP67" s="65"/>
      <c r="VEQ67" s="65"/>
      <c r="VER67" s="65"/>
      <c r="VES67" s="65"/>
      <c r="VET67" s="65"/>
      <c r="VEU67" s="65"/>
      <c r="VEV67" s="65"/>
      <c r="VEW67" s="65"/>
      <c r="VEX67" s="65"/>
      <c r="VEY67" s="65"/>
      <c r="VEZ67" s="65"/>
      <c r="VFA67" s="65"/>
      <c r="VFB67" s="65"/>
      <c r="VFC67" s="65"/>
      <c r="VFD67" s="65"/>
      <c r="VFE67" s="65"/>
      <c r="VFF67" s="65"/>
      <c r="VFG67" s="65"/>
      <c r="VFH67" s="65"/>
      <c r="VFI67" s="65"/>
      <c r="VFJ67" s="65"/>
      <c r="VFK67" s="65"/>
      <c r="VFL67" s="65"/>
      <c r="VFM67" s="65"/>
      <c r="VFN67" s="65"/>
      <c r="VFO67" s="65"/>
      <c r="VFP67" s="65"/>
      <c r="VFQ67" s="65"/>
      <c r="VFR67" s="65"/>
      <c r="VFS67" s="65"/>
      <c r="VFT67" s="65"/>
      <c r="VFU67" s="65"/>
      <c r="VFV67" s="65"/>
      <c r="VFW67" s="65"/>
      <c r="VFX67" s="65"/>
      <c r="VFY67" s="65"/>
      <c r="VFZ67" s="65"/>
      <c r="VGA67" s="65"/>
      <c r="VGB67" s="65"/>
      <c r="VGC67" s="65"/>
      <c r="VGD67" s="65"/>
      <c r="VGE67" s="65"/>
      <c r="VGF67" s="65"/>
      <c r="VGG67" s="65"/>
      <c r="VGH67" s="65"/>
      <c r="VGI67" s="65"/>
      <c r="VGJ67" s="65"/>
      <c r="VGK67" s="65"/>
      <c r="VGL67" s="65"/>
      <c r="VGM67" s="65"/>
      <c r="VGN67" s="65"/>
      <c r="VGO67" s="65"/>
      <c r="VGP67" s="65"/>
      <c r="VGQ67" s="65"/>
      <c r="VGR67" s="65"/>
      <c r="VGS67" s="65"/>
      <c r="VGT67" s="65"/>
      <c r="VGU67" s="65"/>
      <c r="VGV67" s="65"/>
      <c r="VGW67" s="65"/>
      <c r="VGX67" s="65"/>
      <c r="VGY67" s="65"/>
      <c r="VGZ67" s="65"/>
      <c r="VHA67" s="65"/>
      <c r="VHB67" s="65"/>
      <c r="VHC67" s="65"/>
      <c r="VHD67" s="65"/>
      <c r="VHE67" s="65"/>
      <c r="VHF67" s="65"/>
      <c r="VHG67" s="65"/>
      <c r="VHH67" s="65"/>
      <c r="VHI67" s="65"/>
      <c r="VHJ67" s="65"/>
      <c r="VHK67" s="65"/>
      <c r="VHL67" s="65"/>
      <c r="VHM67" s="65"/>
      <c r="VHN67" s="65"/>
      <c r="VHO67" s="65"/>
      <c r="VHP67" s="65"/>
      <c r="VHQ67" s="65"/>
      <c r="VHR67" s="65"/>
      <c r="VHS67" s="65"/>
      <c r="VHT67" s="65"/>
      <c r="VHU67" s="65"/>
      <c r="VHV67" s="65"/>
      <c r="VHW67" s="65"/>
      <c r="VHX67" s="65"/>
      <c r="VHY67" s="65"/>
      <c r="VHZ67" s="65"/>
      <c r="VIA67" s="65"/>
      <c r="VIB67" s="65"/>
      <c r="VIC67" s="65"/>
      <c r="VID67" s="65"/>
      <c r="VIE67" s="65"/>
      <c r="VIF67" s="65"/>
      <c r="VIG67" s="65"/>
      <c r="VIH67" s="65"/>
      <c r="VII67" s="65"/>
      <c r="VIJ67" s="65"/>
      <c r="VIK67" s="65"/>
      <c r="VIL67" s="65"/>
      <c r="VIM67" s="65"/>
      <c r="VIN67" s="65"/>
      <c r="VIO67" s="65"/>
      <c r="VIP67" s="65"/>
      <c r="VIQ67" s="65"/>
      <c r="VIR67" s="65"/>
      <c r="VIS67" s="65"/>
      <c r="VIT67" s="65"/>
      <c r="VIU67" s="65"/>
      <c r="VIV67" s="65"/>
      <c r="VIW67" s="65"/>
      <c r="VIX67" s="65"/>
      <c r="VIY67" s="65"/>
      <c r="VIZ67" s="65"/>
      <c r="VJA67" s="65"/>
      <c r="VJB67" s="65"/>
      <c r="VJC67" s="65"/>
      <c r="VJD67" s="65"/>
      <c r="VJE67" s="65"/>
      <c r="VJF67" s="65"/>
      <c r="VJG67" s="65"/>
      <c r="VJH67" s="65"/>
      <c r="VJI67" s="65"/>
      <c r="VJJ67" s="65"/>
      <c r="VJK67" s="65"/>
      <c r="VJL67" s="65"/>
      <c r="VJM67" s="65"/>
      <c r="VJN67" s="65"/>
      <c r="VJO67" s="65"/>
      <c r="VJP67" s="65"/>
      <c r="VJQ67" s="65"/>
      <c r="VJR67" s="65"/>
      <c r="VJS67" s="65"/>
      <c r="VJT67" s="65"/>
      <c r="VJU67" s="65"/>
      <c r="VJV67" s="65"/>
      <c r="VJW67" s="65"/>
      <c r="VJX67" s="65"/>
      <c r="VJY67" s="65"/>
      <c r="VJZ67" s="65"/>
      <c r="VKA67" s="65"/>
      <c r="VKB67" s="65"/>
      <c r="VKC67" s="65"/>
      <c r="VKD67" s="65"/>
      <c r="VKE67" s="65"/>
      <c r="VKF67" s="65"/>
      <c r="VKG67" s="65"/>
      <c r="VKH67" s="65"/>
      <c r="VKI67" s="65"/>
      <c r="VKJ67" s="65"/>
      <c r="VKK67" s="65"/>
      <c r="VKL67" s="65"/>
      <c r="VKM67" s="65"/>
      <c r="VKN67" s="65"/>
      <c r="VKO67" s="65"/>
      <c r="VKP67" s="65"/>
      <c r="VKQ67" s="65"/>
      <c r="VKR67" s="65"/>
      <c r="VKS67" s="65"/>
      <c r="VKT67" s="65"/>
      <c r="VKU67" s="65"/>
      <c r="VKV67" s="65"/>
      <c r="VKW67" s="65"/>
      <c r="VKX67" s="65"/>
      <c r="VKY67" s="65"/>
      <c r="VKZ67" s="65"/>
      <c r="VLA67" s="65"/>
      <c r="VLB67" s="65"/>
      <c r="VLC67" s="65"/>
      <c r="VLD67" s="65"/>
      <c r="VLE67" s="65"/>
      <c r="VLF67" s="65"/>
      <c r="VLG67" s="65"/>
      <c r="VLH67" s="65"/>
      <c r="VLI67" s="65"/>
      <c r="VLJ67" s="65"/>
      <c r="VLK67" s="65"/>
      <c r="VLL67" s="65"/>
      <c r="VLM67" s="65"/>
      <c r="VLN67" s="65"/>
      <c r="VLO67" s="65"/>
      <c r="VLP67" s="65"/>
      <c r="VLQ67" s="65"/>
      <c r="VLR67" s="65"/>
      <c r="VLS67" s="65"/>
      <c r="VLT67" s="65"/>
      <c r="VLU67" s="65"/>
      <c r="VLV67" s="65"/>
      <c r="VLW67" s="65"/>
      <c r="VLX67" s="65"/>
      <c r="VLY67" s="65"/>
      <c r="VLZ67" s="65"/>
      <c r="VMA67" s="65"/>
      <c r="VMB67" s="65"/>
      <c r="VMC67" s="65"/>
      <c r="VMD67" s="65"/>
      <c r="VME67" s="65"/>
      <c r="VMF67" s="65"/>
      <c r="VMG67" s="65"/>
      <c r="VMH67" s="65"/>
      <c r="VMI67" s="65"/>
      <c r="VMJ67" s="65"/>
      <c r="VMK67" s="65"/>
      <c r="VML67" s="65"/>
      <c r="VMM67" s="65"/>
      <c r="VMN67" s="65"/>
      <c r="VMO67" s="65"/>
      <c r="VMP67" s="65"/>
      <c r="VMQ67" s="65"/>
      <c r="VMR67" s="65"/>
      <c r="VMS67" s="65"/>
      <c r="VMT67" s="65"/>
      <c r="VMU67" s="65"/>
      <c r="VMV67" s="65"/>
      <c r="VMW67" s="65"/>
      <c r="VMX67" s="65"/>
      <c r="VMY67" s="65"/>
      <c r="VMZ67" s="65"/>
      <c r="VNA67" s="65"/>
      <c r="VNB67" s="65"/>
      <c r="VNC67" s="65"/>
      <c r="VND67" s="65"/>
      <c r="VNE67" s="65"/>
      <c r="VNF67" s="65"/>
      <c r="VNG67" s="65"/>
      <c r="VNH67" s="65"/>
      <c r="VNI67" s="65"/>
      <c r="VNJ67" s="65"/>
      <c r="VNK67" s="65"/>
      <c r="VNL67" s="65"/>
      <c r="VNM67" s="65"/>
      <c r="VNN67" s="65"/>
      <c r="VNO67" s="65"/>
      <c r="VNP67" s="65"/>
      <c r="VNQ67" s="65"/>
      <c r="VNR67" s="65"/>
      <c r="VNS67" s="65"/>
      <c r="VNT67" s="65"/>
      <c r="VNU67" s="65"/>
      <c r="VNV67" s="65"/>
      <c r="VNW67" s="65"/>
      <c r="VNX67" s="65"/>
      <c r="VNY67" s="65"/>
      <c r="VNZ67" s="65"/>
      <c r="VOA67" s="65"/>
      <c r="VOB67" s="65"/>
      <c r="VOC67" s="65"/>
      <c r="VOD67" s="65"/>
      <c r="VOE67" s="65"/>
      <c r="VOF67" s="65"/>
      <c r="VOG67" s="65"/>
      <c r="VOH67" s="65"/>
      <c r="VOI67" s="65"/>
      <c r="VOJ67" s="65"/>
      <c r="VOK67" s="65"/>
      <c r="VOL67" s="65"/>
      <c r="VOM67" s="65"/>
      <c r="VON67" s="65"/>
      <c r="VOO67" s="65"/>
      <c r="VOP67" s="65"/>
      <c r="VOQ67" s="65"/>
      <c r="VOR67" s="65"/>
      <c r="VOS67" s="65"/>
      <c r="VOT67" s="65"/>
      <c r="VOU67" s="65"/>
      <c r="VOV67" s="65"/>
      <c r="VOW67" s="65"/>
      <c r="VOX67" s="65"/>
      <c r="VOY67" s="65"/>
      <c r="VOZ67" s="65"/>
      <c r="VPA67" s="65"/>
      <c r="VPB67" s="65"/>
      <c r="VPC67" s="65"/>
      <c r="VPD67" s="65"/>
      <c r="VPE67" s="65"/>
      <c r="VPF67" s="65"/>
      <c r="VPG67" s="65"/>
      <c r="VPH67" s="65"/>
      <c r="VPI67" s="65"/>
      <c r="VPJ67" s="65"/>
      <c r="VPK67" s="65"/>
      <c r="VPL67" s="65"/>
      <c r="VPM67" s="65"/>
      <c r="VPN67" s="65"/>
      <c r="VPO67" s="65"/>
      <c r="VPP67" s="65"/>
      <c r="VPQ67" s="65"/>
      <c r="VPR67" s="65"/>
      <c r="VPS67" s="65"/>
      <c r="VPT67" s="65"/>
      <c r="VPU67" s="65"/>
      <c r="VPV67" s="65"/>
      <c r="VPW67" s="65"/>
      <c r="VPX67" s="65"/>
      <c r="VPY67" s="65"/>
      <c r="VPZ67" s="65"/>
      <c r="VQA67" s="65"/>
      <c r="VQB67" s="65"/>
      <c r="VQC67" s="65"/>
      <c r="VQD67" s="65"/>
      <c r="VQE67" s="65"/>
      <c r="VQF67" s="65"/>
      <c r="VQG67" s="65"/>
      <c r="VQH67" s="65"/>
      <c r="VQI67" s="65"/>
      <c r="VQJ67" s="65"/>
      <c r="VQK67" s="65"/>
      <c r="VQL67" s="65"/>
      <c r="VQM67" s="65"/>
      <c r="VQN67" s="65"/>
      <c r="VQO67" s="65"/>
      <c r="VQP67" s="65"/>
      <c r="VQQ67" s="65"/>
      <c r="VQR67" s="65"/>
      <c r="VQS67" s="65"/>
      <c r="VQT67" s="65"/>
      <c r="VQU67" s="65"/>
      <c r="VQV67" s="65"/>
      <c r="VQW67" s="65"/>
      <c r="VQX67" s="65"/>
      <c r="VQY67" s="65"/>
      <c r="VQZ67" s="65"/>
      <c r="VRA67" s="65"/>
      <c r="VRB67" s="65"/>
      <c r="VRC67" s="65"/>
      <c r="VRD67" s="65"/>
      <c r="VRE67" s="65"/>
      <c r="VRF67" s="65"/>
      <c r="VRG67" s="65"/>
      <c r="VRH67" s="65"/>
      <c r="VRI67" s="65"/>
      <c r="VRJ67" s="65"/>
      <c r="VRK67" s="65"/>
      <c r="VRL67" s="65"/>
      <c r="VRM67" s="65"/>
      <c r="VRN67" s="65"/>
      <c r="VRO67" s="65"/>
      <c r="VRP67" s="65"/>
      <c r="VRQ67" s="65"/>
      <c r="VRR67" s="65"/>
      <c r="VRS67" s="65"/>
      <c r="VRT67" s="65"/>
      <c r="VRU67" s="65"/>
      <c r="VRV67" s="65"/>
      <c r="VRW67" s="65"/>
      <c r="VRX67" s="65"/>
      <c r="VRY67" s="65"/>
      <c r="VRZ67" s="65"/>
      <c r="VSA67" s="65"/>
      <c r="VSB67" s="65"/>
      <c r="VSC67" s="65"/>
      <c r="VSD67" s="65"/>
      <c r="VSE67" s="65"/>
      <c r="VSF67" s="65"/>
      <c r="VSG67" s="65"/>
      <c r="VSH67" s="65"/>
      <c r="VSI67" s="65"/>
      <c r="VSJ67" s="65"/>
      <c r="VSK67" s="65"/>
      <c r="VSL67" s="65"/>
      <c r="VSM67" s="65"/>
      <c r="VSN67" s="65"/>
      <c r="VSO67" s="65"/>
      <c r="VSP67" s="65"/>
      <c r="VSQ67" s="65"/>
      <c r="VSR67" s="65"/>
      <c r="VSS67" s="65"/>
      <c r="VST67" s="65"/>
      <c r="VSU67" s="65"/>
      <c r="VSV67" s="65"/>
      <c r="VSW67" s="65"/>
      <c r="VSX67" s="65"/>
      <c r="VSY67" s="65"/>
      <c r="VSZ67" s="65"/>
      <c r="VTA67" s="65"/>
      <c r="VTB67" s="65"/>
      <c r="VTC67" s="65"/>
      <c r="VTD67" s="65"/>
      <c r="VTE67" s="65"/>
      <c r="VTF67" s="65"/>
      <c r="VTG67" s="65"/>
      <c r="VTH67" s="65"/>
      <c r="VTI67" s="65"/>
      <c r="VTJ67" s="65"/>
      <c r="VTK67" s="65"/>
      <c r="VTL67" s="65"/>
      <c r="VTM67" s="65"/>
      <c r="VTN67" s="65"/>
      <c r="VTO67" s="65"/>
      <c r="VTP67" s="65"/>
      <c r="VTQ67" s="65"/>
      <c r="VTR67" s="65"/>
      <c r="VTS67" s="65"/>
      <c r="VTT67" s="65"/>
      <c r="VTU67" s="65"/>
      <c r="VTV67" s="65"/>
      <c r="VTW67" s="65"/>
      <c r="VTX67" s="65"/>
      <c r="VTY67" s="65"/>
      <c r="VTZ67" s="65"/>
      <c r="VUA67" s="65"/>
      <c r="VUB67" s="65"/>
      <c r="VUC67" s="65"/>
      <c r="VUD67" s="65"/>
      <c r="VUE67" s="65"/>
      <c r="VUF67" s="65"/>
      <c r="VUG67" s="65"/>
      <c r="VUH67" s="65"/>
      <c r="VUI67" s="65"/>
      <c r="VUJ67" s="65"/>
      <c r="VUK67" s="65"/>
      <c r="VUL67" s="65"/>
      <c r="VUM67" s="65"/>
      <c r="VUN67" s="65"/>
      <c r="VUO67" s="65"/>
      <c r="VUP67" s="65"/>
      <c r="VUQ67" s="65"/>
      <c r="VUR67" s="65"/>
      <c r="VUS67" s="65"/>
      <c r="VUT67" s="65"/>
      <c r="VUU67" s="65"/>
      <c r="VUV67" s="65"/>
      <c r="VUW67" s="65"/>
      <c r="VUX67" s="65"/>
      <c r="VUY67" s="65"/>
      <c r="VUZ67" s="65"/>
      <c r="VVA67" s="65"/>
      <c r="VVB67" s="65"/>
      <c r="VVC67" s="65"/>
      <c r="VVD67" s="65"/>
      <c r="VVE67" s="65"/>
      <c r="VVF67" s="65"/>
      <c r="VVG67" s="65"/>
      <c r="VVH67" s="65"/>
      <c r="VVI67" s="65"/>
      <c r="VVJ67" s="65"/>
      <c r="VVK67" s="65"/>
      <c r="VVL67" s="65"/>
      <c r="VVM67" s="65"/>
      <c r="VVN67" s="65"/>
      <c r="VVO67" s="65"/>
      <c r="VVP67" s="65"/>
      <c r="VVQ67" s="65"/>
      <c r="VVR67" s="65"/>
      <c r="VVS67" s="65"/>
      <c r="VVT67" s="65"/>
      <c r="VVU67" s="65"/>
      <c r="VVV67" s="65"/>
      <c r="VVW67" s="65"/>
      <c r="VVX67" s="65"/>
      <c r="VVY67" s="65"/>
      <c r="VVZ67" s="65"/>
      <c r="VWA67" s="65"/>
      <c r="VWB67" s="65"/>
      <c r="VWC67" s="65"/>
      <c r="VWD67" s="65"/>
      <c r="VWE67" s="65"/>
      <c r="VWF67" s="65"/>
      <c r="VWG67" s="65"/>
      <c r="VWH67" s="65"/>
      <c r="VWI67" s="65"/>
      <c r="VWJ67" s="65"/>
      <c r="VWK67" s="65"/>
      <c r="VWL67" s="65"/>
      <c r="VWM67" s="65"/>
      <c r="VWN67" s="65"/>
      <c r="VWO67" s="65"/>
      <c r="VWP67" s="65"/>
      <c r="VWQ67" s="65"/>
      <c r="VWR67" s="65"/>
      <c r="VWS67" s="65"/>
      <c r="VWT67" s="65"/>
      <c r="VWU67" s="65"/>
      <c r="VWV67" s="65"/>
      <c r="VWW67" s="65"/>
      <c r="VWX67" s="65"/>
      <c r="VWY67" s="65"/>
      <c r="VWZ67" s="65"/>
      <c r="VXA67" s="65"/>
      <c r="VXB67" s="65"/>
      <c r="VXC67" s="65"/>
      <c r="VXD67" s="65"/>
      <c r="VXE67" s="65"/>
      <c r="VXF67" s="65"/>
      <c r="VXG67" s="65"/>
      <c r="VXH67" s="65"/>
      <c r="VXI67" s="65"/>
      <c r="VXJ67" s="65"/>
      <c r="VXK67" s="65"/>
      <c r="VXL67" s="65"/>
      <c r="VXM67" s="65"/>
      <c r="VXN67" s="65"/>
      <c r="VXO67" s="65"/>
      <c r="VXP67" s="65"/>
      <c r="VXQ67" s="65"/>
      <c r="VXR67" s="65"/>
      <c r="VXS67" s="65"/>
      <c r="VXT67" s="65"/>
      <c r="VXU67" s="65"/>
      <c r="VXV67" s="65"/>
      <c r="VXW67" s="65"/>
      <c r="VXX67" s="65"/>
      <c r="VXY67" s="65"/>
      <c r="VXZ67" s="65"/>
      <c r="VYA67" s="65"/>
      <c r="VYB67" s="65"/>
      <c r="VYC67" s="65"/>
      <c r="VYD67" s="65"/>
      <c r="VYE67" s="65"/>
      <c r="VYF67" s="65"/>
      <c r="VYG67" s="65"/>
      <c r="VYH67" s="65"/>
      <c r="VYI67" s="65"/>
      <c r="VYJ67" s="65"/>
      <c r="VYK67" s="65"/>
      <c r="VYL67" s="65"/>
      <c r="VYM67" s="65"/>
      <c r="VYN67" s="65"/>
      <c r="VYO67" s="65"/>
      <c r="VYP67" s="65"/>
      <c r="VYQ67" s="65"/>
      <c r="VYR67" s="65"/>
      <c r="VYS67" s="65"/>
      <c r="VYT67" s="65"/>
      <c r="VYU67" s="65"/>
      <c r="VYV67" s="65"/>
      <c r="VYW67" s="65"/>
      <c r="VYX67" s="65"/>
      <c r="VYY67" s="65"/>
      <c r="VYZ67" s="65"/>
      <c r="VZA67" s="65"/>
      <c r="VZB67" s="65"/>
      <c r="VZC67" s="65"/>
      <c r="VZD67" s="65"/>
      <c r="VZE67" s="65"/>
      <c r="VZF67" s="65"/>
      <c r="VZG67" s="65"/>
      <c r="VZH67" s="65"/>
      <c r="VZI67" s="65"/>
      <c r="VZJ67" s="65"/>
      <c r="VZK67" s="65"/>
      <c r="VZL67" s="65"/>
      <c r="VZM67" s="65"/>
      <c r="VZN67" s="65"/>
      <c r="VZO67" s="65"/>
      <c r="VZP67" s="65"/>
      <c r="VZQ67" s="65"/>
      <c r="VZR67" s="65"/>
      <c r="VZS67" s="65"/>
      <c r="VZT67" s="65"/>
      <c r="VZU67" s="65"/>
      <c r="VZV67" s="65"/>
      <c r="VZW67" s="65"/>
      <c r="VZX67" s="65"/>
      <c r="VZY67" s="65"/>
      <c r="VZZ67" s="65"/>
      <c r="WAA67" s="65"/>
      <c r="WAB67" s="65"/>
      <c r="WAC67" s="65"/>
      <c r="WAD67" s="65"/>
      <c r="WAE67" s="65"/>
      <c r="WAF67" s="65"/>
      <c r="WAG67" s="65"/>
      <c r="WAH67" s="65"/>
      <c r="WAI67" s="65"/>
      <c r="WAJ67" s="65"/>
      <c r="WAK67" s="65"/>
      <c r="WAL67" s="65"/>
      <c r="WAM67" s="65"/>
      <c r="WAN67" s="65"/>
      <c r="WAO67" s="65"/>
      <c r="WAP67" s="65"/>
      <c r="WAQ67" s="65"/>
      <c r="WAR67" s="65"/>
      <c r="WAS67" s="65"/>
      <c r="WAT67" s="65"/>
      <c r="WAU67" s="65"/>
      <c r="WAV67" s="65"/>
      <c r="WAW67" s="65"/>
      <c r="WAX67" s="65"/>
      <c r="WAY67" s="65"/>
      <c r="WAZ67" s="65"/>
      <c r="WBA67" s="65"/>
      <c r="WBB67" s="65"/>
      <c r="WBC67" s="65"/>
      <c r="WBD67" s="65"/>
      <c r="WBE67" s="65"/>
      <c r="WBF67" s="65"/>
      <c r="WBG67" s="65"/>
      <c r="WBH67" s="65"/>
      <c r="WBI67" s="65"/>
      <c r="WBJ67" s="65"/>
      <c r="WBK67" s="65"/>
      <c r="WBL67" s="65"/>
      <c r="WBM67" s="65"/>
      <c r="WBN67" s="65"/>
      <c r="WBO67" s="65"/>
      <c r="WBP67" s="65"/>
      <c r="WBQ67" s="65"/>
      <c r="WBR67" s="65"/>
      <c r="WBS67" s="65"/>
      <c r="WBT67" s="65"/>
      <c r="WBU67" s="65"/>
      <c r="WBV67" s="65"/>
      <c r="WBW67" s="65"/>
      <c r="WBX67" s="65"/>
      <c r="WBY67" s="65"/>
      <c r="WBZ67" s="65"/>
      <c r="WCA67" s="65"/>
      <c r="WCB67" s="65"/>
      <c r="WCC67" s="65"/>
      <c r="WCD67" s="65"/>
      <c r="WCE67" s="65"/>
      <c r="WCF67" s="65"/>
      <c r="WCG67" s="65"/>
      <c r="WCH67" s="65"/>
      <c r="WCI67" s="65"/>
      <c r="WCJ67" s="65"/>
      <c r="WCK67" s="65"/>
      <c r="WCL67" s="65"/>
      <c r="WCM67" s="65"/>
      <c r="WCN67" s="65"/>
      <c r="WCO67" s="65"/>
      <c r="WCP67" s="65"/>
      <c r="WCQ67" s="65"/>
      <c r="WCR67" s="65"/>
      <c r="WCS67" s="65"/>
      <c r="WCT67" s="65"/>
      <c r="WCU67" s="65"/>
      <c r="WCV67" s="65"/>
      <c r="WCW67" s="65"/>
      <c r="WCX67" s="65"/>
      <c r="WCY67" s="65"/>
      <c r="WCZ67" s="65"/>
      <c r="WDA67" s="65"/>
      <c r="WDB67" s="65"/>
      <c r="WDC67" s="65"/>
      <c r="WDD67" s="65"/>
      <c r="WDE67" s="65"/>
      <c r="WDF67" s="65"/>
      <c r="WDG67" s="65"/>
      <c r="WDH67" s="65"/>
      <c r="WDI67" s="65"/>
      <c r="WDJ67" s="65"/>
      <c r="WDK67" s="65"/>
      <c r="WDL67" s="65"/>
      <c r="WDM67" s="65"/>
      <c r="WDN67" s="65"/>
      <c r="WDO67" s="65"/>
      <c r="WDP67" s="65"/>
      <c r="WDQ67" s="65"/>
      <c r="WDR67" s="65"/>
      <c r="WDS67" s="65"/>
      <c r="WDT67" s="65"/>
      <c r="WDU67" s="65"/>
      <c r="WDV67" s="65"/>
      <c r="WDW67" s="65"/>
      <c r="WDX67" s="65"/>
      <c r="WDY67" s="65"/>
      <c r="WDZ67" s="65"/>
      <c r="WEA67" s="65"/>
      <c r="WEB67" s="65"/>
      <c r="WEC67" s="65"/>
      <c r="WED67" s="65"/>
      <c r="WEE67" s="65"/>
      <c r="WEF67" s="65"/>
      <c r="WEG67" s="65"/>
      <c r="WEH67" s="65"/>
      <c r="WEI67" s="65"/>
      <c r="WEJ67" s="65"/>
      <c r="WEK67" s="65"/>
      <c r="WEL67" s="65"/>
      <c r="WEM67" s="65"/>
      <c r="WEN67" s="65"/>
      <c r="WEO67" s="65"/>
      <c r="WEP67" s="65"/>
      <c r="WEQ67" s="65"/>
      <c r="WER67" s="65"/>
      <c r="WES67" s="65"/>
      <c r="WET67" s="65"/>
      <c r="WEU67" s="65"/>
      <c r="WEV67" s="65"/>
      <c r="WEW67" s="65"/>
      <c r="WEX67" s="65"/>
      <c r="WEY67" s="65"/>
      <c r="WEZ67" s="65"/>
      <c r="WFA67" s="65"/>
      <c r="WFB67" s="65"/>
      <c r="WFC67" s="65"/>
      <c r="WFD67" s="65"/>
      <c r="WFE67" s="65"/>
      <c r="WFF67" s="65"/>
      <c r="WFG67" s="65"/>
      <c r="WFH67" s="65"/>
      <c r="WFI67" s="65"/>
      <c r="WFJ67" s="65"/>
      <c r="WFK67" s="65"/>
      <c r="WFL67" s="65"/>
      <c r="WFM67" s="65"/>
      <c r="WFN67" s="65"/>
      <c r="WFO67" s="65"/>
      <c r="WFP67" s="65"/>
      <c r="WFQ67" s="65"/>
      <c r="WFR67" s="65"/>
      <c r="WFS67" s="65"/>
      <c r="WFT67" s="65"/>
      <c r="WFU67" s="65"/>
      <c r="WFV67" s="65"/>
      <c r="WFW67" s="65"/>
      <c r="WFX67" s="65"/>
      <c r="WFY67" s="65"/>
      <c r="WFZ67" s="65"/>
      <c r="WGA67" s="65"/>
      <c r="WGB67" s="65"/>
      <c r="WGC67" s="65"/>
      <c r="WGD67" s="65"/>
      <c r="WGE67" s="65"/>
      <c r="WGF67" s="65"/>
      <c r="WGG67" s="65"/>
      <c r="WGH67" s="65"/>
      <c r="WGI67" s="65"/>
      <c r="WGJ67" s="65"/>
      <c r="WGK67" s="65"/>
      <c r="WGL67" s="65"/>
      <c r="WGM67" s="65"/>
      <c r="WGN67" s="65"/>
      <c r="WGO67" s="65"/>
      <c r="WGP67" s="65"/>
      <c r="WGQ67" s="65"/>
      <c r="WGR67" s="65"/>
      <c r="WGS67" s="65"/>
      <c r="WGT67" s="65"/>
      <c r="WGU67" s="65"/>
      <c r="WGV67" s="65"/>
      <c r="WGW67" s="65"/>
      <c r="WGX67" s="65"/>
      <c r="WGY67" s="65"/>
      <c r="WGZ67" s="65"/>
      <c r="WHA67" s="65"/>
      <c r="WHB67" s="65"/>
      <c r="WHC67" s="65"/>
      <c r="WHD67" s="65"/>
      <c r="WHE67" s="65"/>
      <c r="WHF67" s="65"/>
      <c r="WHG67" s="65"/>
      <c r="WHH67" s="65"/>
      <c r="WHI67" s="65"/>
      <c r="WHJ67" s="65"/>
      <c r="WHK67" s="65"/>
      <c r="WHL67" s="65"/>
      <c r="WHM67" s="65"/>
      <c r="WHN67" s="65"/>
      <c r="WHO67" s="65"/>
      <c r="WHP67" s="65"/>
      <c r="WHQ67" s="65"/>
      <c r="WHR67" s="65"/>
      <c r="WHS67" s="65"/>
      <c r="WHT67" s="65"/>
      <c r="WHU67" s="65"/>
      <c r="WHV67" s="65"/>
      <c r="WHW67" s="65"/>
      <c r="WHX67" s="65"/>
      <c r="WHY67" s="65"/>
      <c r="WHZ67" s="65"/>
      <c r="WIA67" s="65"/>
      <c r="WIB67" s="65"/>
      <c r="WIC67" s="65"/>
      <c r="WID67" s="65"/>
      <c r="WIE67" s="65"/>
      <c r="WIF67" s="65"/>
      <c r="WIG67" s="65"/>
      <c r="WIH67" s="65"/>
      <c r="WII67" s="65"/>
      <c r="WIJ67" s="65"/>
      <c r="WIK67" s="65"/>
      <c r="WIL67" s="65"/>
      <c r="WIM67" s="65"/>
      <c r="WIN67" s="65"/>
      <c r="WIO67" s="65"/>
      <c r="WIP67" s="65"/>
      <c r="WIQ67" s="65"/>
      <c r="WIR67" s="65"/>
      <c r="WIS67" s="65"/>
      <c r="WIT67" s="65"/>
      <c r="WIU67" s="65"/>
      <c r="WIV67" s="65"/>
      <c r="WIW67" s="65"/>
      <c r="WIX67" s="65"/>
      <c r="WIY67" s="65"/>
      <c r="WIZ67" s="65"/>
      <c r="WJA67" s="65"/>
      <c r="WJB67" s="65"/>
      <c r="WJC67" s="65"/>
      <c r="WJD67" s="65"/>
      <c r="WJE67" s="65"/>
      <c r="WJF67" s="65"/>
      <c r="WJG67" s="65"/>
      <c r="WJH67" s="65"/>
      <c r="WJI67" s="65"/>
      <c r="WJJ67" s="65"/>
      <c r="WJK67" s="65"/>
      <c r="WJL67" s="65"/>
      <c r="WJM67" s="65"/>
      <c r="WJN67" s="65"/>
      <c r="WJO67" s="65"/>
      <c r="WJP67" s="65"/>
      <c r="WJQ67" s="65"/>
      <c r="WJR67" s="65"/>
      <c r="WJS67" s="65"/>
      <c r="WJT67" s="65"/>
      <c r="WJU67" s="65"/>
      <c r="WJV67" s="65"/>
      <c r="WJW67" s="65"/>
      <c r="WJX67" s="65"/>
      <c r="WJY67" s="65"/>
      <c r="WJZ67" s="65"/>
      <c r="WKA67" s="65"/>
      <c r="WKB67" s="65"/>
      <c r="WKC67" s="65"/>
      <c r="WKD67" s="65"/>
      <c r="WKE67" s="65"/>
      <c r="WKF67" s="65"/>
      <c r="WKG67" s="65"/>
      <c r="WKH67" s="65"/>
      <c r="WKI67" s="65"/>
      <c r="WKJ67" s="65"/>
      <c r="WKK67" s="65"/>
      <c r="WKL67" s="65"/>
      <c r="WKM67" s="65"/>
      <c r="WKN67" s="65"/>
      <c r="WKO67" s="65"/>
      <c r="WKP67" s="65"/>
      <c r="WKQ67" s="65"/>
      <c r="WKR67" s="65"/>
      <c r="WKS67" s="65"/>
      <c r="WKT67" s="65"/>
      <c r="WKU67" s="65"/>
      <c r="WKV67" s="65"/>
      <c r="WKW67" s="65"/>
      <c r="WKX67" s="65"/>
      <c r="WKY67" s="65"/>
      <c r="WKZ67" s="65"/>
      <c r="WLA67" s="65"/>
      <c r="WLB67" s="65"/>
      <c r="WLC67" s="65"/>
      <c r="WLD67" s="65"/>
      <c r="WLE67" s="65"/>
      <c r="WLF67" s="65"/>
      <c r="WLG67" s="65"/>
      <c r="WLH67" s="65"/>
      <c r="WLI67" s="65"/>
      <c r="WLJ67" s="65"/>
      <c r="WLK67" s="65"/>
      <c r="WLL67" s="65"/>
      <c r="WLM67" s="65"/>
      <c r="WLN67" s="65"/>
      <c r="WLO67" s="65"/>
      <c r="WLP67" s="65"/>
      <c r="WLQ67" s="65"/>
      <c r="WLR67" s="65"/>
      <c r="WLS67" s="65"/>
      <c r="WLT67" s="65"/>
      <c r="WLU67" s="65"/>
      <c r="WLV67" s="65"/>
      <c r="WLW67" s="65"/>
      <c r="WLX67" s="65"/>
      <c r="WLY67" s="65"/>
      <c r="WLZ67" s="65"/>
      <c r="WMA67" s="65"/>
      <c r="WMB67" s="65"/>
      <c r="WMC67" s="65"/>
      <c r="WMD67" s="65"/>
      <c r="WME67" s="65"/>
      <c r="WMF67" s="65"/>
      <c r="WMG67" s="65"/>
      <c r="WMH67" s="65"/>
      <c r="WMI67" s="65"/>
      <c r="WMJ67" s="65"/>
      <c r="WMK67" s="65"/>
      <c r="WML67" s="65"/>
      <c r="WMM67" s="65"/>
      <c r="WMN67" s="65"/>
      <c r="WMO67" s="65"/>
      <c r="WMP67" s="65"/>
      <c r="WMQ67" s="65"/>
      <c r="WMR67" s="65"/>
      <c r="WMS67" s="65"/>
      <c r="WMT67" s="65"/>
      <c r="WMU67" s="65"/>
      <c r="WMV67" s="65"/>
      <c r="WMW67" s="65"/>
      <c r="WMX67" s="65"/>
      <c r="WMY67" s="65"/>
      <c r="WMZ67" s="65"/>
      <c r="WNA67" s="65"/>
      <c r="WNB67" s="65"/>
      <c r="WNC67" s="65"/>
      <c r="WND67" s="65"/>
      <c r="WNE67" s="65"/>
      <c r="WNF67" s="65"/>
      <c r="WNG67" s="65"/>
      <c r="WNH67" s="65"/>
      <c r="WNI67" s="65"/>
      <c r="WNJ67" s="65"/>
      <c r="WNK67" s="65"/>
      <c r="WNL67" s="65"/>
      <c r="WNM67" s="65"/>
      <c r="WNN67" s="65"/>
      <c r="WNO67" s="65"/>
      <c r="WNP67" s="65"/>
      <c r="WNQ67" s="65"/>
      <c r="WNR67" s="65"/>
      <c r="WNS67" s="65"/>
      <c r="WNT67" s="65"/>
      <c r="WNU67" s="65"/>
      <c r="WNV67" s="65"/>
      <c r="WNW67" s="65"/>
      <c r="WNX67" s="65"/>
      <c r="WNY67" s="65"/>
      <c r="WNZ67" s="65"/>
      <c r="WOA67" s="65"/>
      <c r="WOB67" s="65"/>
      <c r="WOC67" s="65"/>
      <c r="WOD67" s="65"/>
      <c r="WOE67" s="65"/>
      <c r="WOF67" s="65"/>
      <c r="WOG67" s="65"/>
      <c r="WOH67" s="65"/>
      <c r="WOI67" s="65"/>
      <c r="WOJ67" s="65"/>
      <c r="WOK67" s="65"/>
      <c r="WOL67" s="65"/>
      <c r="WOM67" s="65"/>
      <c r="WON67" s="65"/>
      <c r="WOO67" s="65"/>
      <c r="WOP67" s="65"/>
      <c r="WOQ67" s="65"/>
      <c r="WOR67" s="65"/>
      <c r="WOS67" s="65"/>
      <c r="WOT67" s="65"/>
      <c r="WOU67" s="65"/>
      <c r="WOV67" s="65"/>
      <c r="WOW67" s="65"/>
      <c r="WOX67" s="65"/>
      <c r="WOY67" s="65"/>
      <c r="WOZ67" s="65"/>
      <c r="WPA67" s="65"/>
      <c r="WPB67" s="65"/>
      <c r="WPC67" s="65"/>
      <c r="WPD67" s="65"/>
      <c r="WPE67" s="65"/>
      <c r="WPF67" s="65"/>
      <c r="WPG67" s="65"/>
      <c r="WPH67" s="65"/>
      <c r="WPI67" s="65"/>
      <c r="WPJ67" s="65"/>
      <c r="WPK67" s="65"/>
      <c r="WPL67" s="65"/>
      <c r="WPM67" s="65"/>
      <c r="WPN67" s="65"/>
      <c r="WPO67" s="65"/>
      <c r="WPP67" s="65"/>
      <c r="WPQ67" s="65"/>
      <c r="WPR67" s="65"/>
      <c r="WPS67" s="65"/>
      <c r="WPT67" s="65"/>
      <c r="WPU67" s="65"/>
      <c r="WPV67" s="65"/>
      <c r="WPW67" s="65"/>
      <c r="WPX67" s="65"/>
      <c r="WPY67" s="65"/>
      <c r="WPZ67" s="65"/>
      <c r="WQA67" s="65"/>
      <c r="WQB67" s="65"/>
      <c r="WQC67" s="65"/>
      <c r="WQD67" s="65"/>
      <c r="WQE67" s="65"/>
      <c r="WQF67" s="65"/>
      <c r="WQG67" s="65"/>
      <c r="WQH67" s="65"/>
      <c r="WQI67" s="65"/>
      <c r="WQJ67" s="65"/>
      <c r="WQK67" s="65"/>
      <c r="WQL67" s="65"/>
      <c r="WQM67" s="65"/>
      <c r="WQN67" s="65"/>
      <c r="WQO67" s="65"/>
      <c r="WQP67" s="65"/>
      <c r="WQQ67" s="65"/>
      <c r="WQR67" s="65"/>
      <c r="WQS67" s="65"/>
      <c r="WQT67" s="65"/>
      <c r="WQU67" s="65"/>
      <c r="WQV67" s="65"/>
      <c r="WQW67" s="65"/>
      <c r="WQX67" s="65"/>
      <c r="WQY67" s="65"/>
      <c r="WQZ67" s="65"/>
      <c r="WRA67" s="65"/>
      <c r="WRB67" s="65"/>
      <c r="WRC67" s="65"/>
      <c r="WRD67" s="65"/>
      <c r="WRE67" s="65"/>
      <c r="WRF67" s="65"/>
      <c r="WRG67" s="65"/>
      <c r="WRH67" s="65"/>
      <c r="WRI67" s="65"/>
      <c r="WRJ67" s="65"/>
      <c r="WRK67" s="65"/>
      <c r="WRL67" s="65"/>
      <c r="WRM67" s="65"/>
      <c r="WRN67" s="65"/>
      <c r="WRO67" s="65"/>
      <c r="WRP67" s="65"/>
      <c r="WRQ67" s="65"/>
      <c r="WRR67" s="65"/>
      <c r="WRS67" s="65"/>
      <c r="WRT67" s="65"/>
      <c r="WRU67" s="65"/>
      <c r="WRV67" s="65"/>
      <c r="WRW67" s="65"/>
      <c r="WRX67" s="65"/>
      <c r="WRY67" s="65"/>
      <c r="WRZ67" s="65"/>
      <c r="WSA67" s="65"/>
      <c r="WSB67" s="65"/>
      <c r="WSC67" s="65"/>
      <c r="WSD67" s="65"/>
      <c r="WSE67" s="65"/>
      <c r="WSF67" s="65"/>
      <c r="WSG67" s="65"/>
      <c r="WSH67" s="65"/>
      <c r="WSI67" s="65"/>
      <c r="WSJ67" s="65"/>
      <c r="WSK67" s="65"/>
      <c r="WSL67" s="65"/>
      <c r="WSM67" s="65"/>
      <c r="WSN67" s="65"/>
      <c r="WSO67" s="65"/>
      <c r="WSP67" s="65"/>
      <c r="WSQ67" s="65"/>
      <c r="WSR67" s="65"/>
      <c r="WSS67" s="65"/>
      <c r="WST67" s="65"/>
      <c r="WSU67" s="65"/>
      <c r="WSV67" s="65"/>
      <c r="WSW67" s="65"/>
      <c r="WSX67" s="65"/>
      <c r="WSY67" s="65"/>
      <c r="WSZ67" s="65"/>
      <c r="WTA67" s="65"/>
      <c r="WTB67" s="65"/>
      <c r="WTC67" s="65"/>
      <c r="WTD67" s="65"/>
      <c r="WTE67" s="65"/>
      <c r="WTF67" s="65"/>
      <c r="WTG67" s="65"/>
      <c r="WTH67" s="65"/>
      <c r="WTI67" s="65"/>
      <c r="WTJ67" s="65"/>
      <c r="WTK67" s="65"/>
      <c r="WTL67" s="65"/>
      <c r="WTM67" s="65"/>
      <c r="WTN67" s="65"/>
      <c r="WTO67" s="65"/>
      <c r="WTP67" s="65"/>
      <c r="WTQ67" s="65"/>
      <c r="WTR67" s="65"/>
      <c r="WTS67" s="65"/>
      <c r="WTT67" s="65"/>
      <c r="WTU67" s="65"/>
      <c r="WTV67" s="65"/>
      <c r="WTW67" s="65"/>
      <c r="WTX67" s="65"/>
      <c r="WTY67" s="65"/>
      <c r="WTZ67" s="65"/>
      <c r="WUA67" s="65"/>
      <c r="WUB67" s="65"/>
      <c r="WUC67" s="65"/>
      <c r="WUD67" s="65"/>
      <c r="WUE67" s="65"/>
      <c r="WUF67" s="65"/>
      <c r="WUG67" s="65"/>
      <c r="WUH67" s="65"/>
      <c r="WUI67" s="65"/>
      <c r="WUJ67" s="65"/>
      <c r="WUK67" s="65"/>
      <c r="WUL67" s="65"/>
      <c r="WUM67" s="65"/>
      <c r="WUN67" s="65"/>
      <c r="WUO67" s="65"/>
      <c r="WUP67" s="65"/>
      <c r="WUQ67" s="65"/>
      <c r="WUR67" s="65"/>
      <c r="WUS67" s="65"/>
      <c r="WUT67" s="65"/>
      <c r="WUU67" s="65"/>
      <c r="WUV67" s="65"/>
      <c r="WUW67" s="65"/>
      <c r="WUX67" s="65"/>
      <c r="WUY67" s="65"/>
      <c r="WUZ67" s="65"/>
      <c r="WVA67" s="65"/>
      <c r="WVB67" s="65"/>
      <c r="WVC67" s="65"/>
      <c r="WVD67" s="65"/>
      <c r="WVE67" s="65"/>
      <c r="WVF67" s="65"/>
      <c r="WVG67" s="65"/>
      <c r="WVH67" s="65"/>
      <c r="WVI67" s="65"/>
      <c r="WVJ67" s="65"/>
      <c r="WVK67" s="65"/>
      <c r="WVL67" s="65"/>
      <c r="WVM67" s="65"/>
      <c r="WVN67" s="65"/>
      <c r="WVO67" s="65"/>
      <c r="WVP67" s="65"/>
      <c r="WVQ67" s="65"/>
      <c r="WVR67" s="65"/>
      <c r="WVS67" s="65"/>
      <c r="WVT67" s="65"/>
      <c r="WVU67" s="65"/>
      <c r="WVV67" s="65"/>
      <c r="WVW67" s="65"/>
      <c r="WVX67" s="65"/>
      <c r="WVY67" s="65"/>
      <c r="WVZ67" s="65"/>
      <c r="WWA67" s="65"/>
      <c r="WWB67" s="65"/>
      <c r="WWC67" s="65"/>
      <c r="WWD67" s="65"/>
      <c r="WWE67" s="65"/>
      <c r="WWF67" s="65"/>
      <c r="WWG67" s="65"/>
      <c r="WWH67" s="65"/>
      <c r="WWI67" s="65"/>
      <c r="WWJ67" s="65"/>
      <c r="WWK67" s="65"/>
      <c r="WWL67" s="65"/>
      <c r="WWM67" s="65"/>
      <c r="WWN67" s="65"/>
      <c r="WWO67" s="65"/>
      <c r="WWP67" s="65"/>
      <c r="WWQ67" s="65"/>
      <c r="WWR67" s="65"/>
      <c r="WWS67" s="65"/>
      <c r="WWT67" s="65"/>
      <c r="WWU67" s="65"/>
      <c r="WWV67" s="65"/>
      <c r="WWW67" s="65"/>
      <c r="WWX67" s="65"/>
      <c r="WWY67" s="65"/>
      <c r="WWZ67" s="65"/>
      <c r="WXA67" s="65"/>
      <c r="WXB67" s="65"/>
      <c r="WXC67" s="65"/>
      <c r="WXD67" s="65"/>
      <c r="WXE67" s="65"/>
      <c r="WXF67" s="65"/>
      <c r="WXG67" s="65"/>
      <c r="WXH67" s="65"/>
      <c r="WXI67" s="65"/>
      <c r="WXJ67" s="65"/>
      <c r="WXK67" s="65"/>
      <c r="WXL67" s="65"/>
      <c r="WXM67" s="65"/>
      <c r="WXN67" s="65"/>
      <c r="WXO67" s="65"/>
      <c r="WXP67" s="65"/>
      <c r="WXQ67" s="65"/>
      <c r="WXR67" s="65"/>
      <c r="WXS67" s="65"/>
      <c r="WXT67" s="65"/>
      <c r="WXU67" s="65"/>
      <c r="WXV67" s="65"/>
      <c r="WXW67" s="65"/>
      <c r="WXX67" s="65"/>
      <c r="WXY67" s="65"/>
      <c r="WXZ67" s="65"/>
      <c r="WYA67" s="65"/>
      <c r="WYB67" s="65"/>
      <c r="WYC67" s="65"/>
      <c r="WYD67" s="65"/>
      <c r="WYE67" s="65"/>
      <c r="WYF67" s="65"/>
      <c r="WYG67" s="65"/>
      <c r="WYH67" s="65"/>
      <c r="WYI67" s="65"/>
      <c r="WYJ67" s="65"/>
      <c r="WYK67" s="65"/>
      <c r="WYL67" s="65"/>
      <c r="WYM67" s="65"/>
      <c r="WYN67" s="65"/>
      <c r="WYO67" s="65"/>
      <c r="WYP67" s="65"/>
      <c r="WYQ67" s="65"/>
      <c r="WYR67" s="65"/>
      <c r="WYS67" s="65"/>
      <c r="WYT67" s="65"/>
      <c r="WYU67" s="65"/>
      <c r="WYV67" s="65"/>
      <c r="WYW67" s="65"/>
      <c r="WYX67" s="65"/>
      <c r="WYY67" s="65"/>
      <c r="WYZ67" s="65"/>
      <c r="WZA67" s="65"/>
      <c r="WZB67" s="65"/>
      <c r="WZC67" s="65"/>
      <c r="WZD67" s="65"/>
      <c r="WZE67" s="65"/>
      <c r="WZF67" s="65"/>
      <c r="WZG67" s="65"/>
      <c r="WZH67" s="65"/>
      <c r="WZI67" s="65"/>
      <c r="WZJ67" s="65"/>
      <c r="WZK67" s="65"/>
      <c r="WZL67" s="65"/>
      <c r="WZM67" s="65"/>
      <c r="WZN67" s="65"/>
      <c r="WZO67" s="65"/>
      <c r="WZP67" s="65"/>
      <c r="WZQ67" s="65"/>
      <c r="WZR67" s="65"/>
      <c r="WZS67" s="65"/>
      <c r="WZT67" s="65"/>
      <c r="WZU67" s="65"/>
      <c r="WZV67" s="65"/>
      <c r="WZW67" s="65"/>
      <c r="WZX67" s="65"/>
      <c r="WZY67" s="65"/>
      <c r="WZZ67" s="65"/>
      <c r="XAA67" s="65"/>
      <c r="XAB67" s="65"/>
      <c r="XAC67" s="65"/>
      <c r="XAD67" s="65"/>
      <c r="XAE67" s="65"/>
      <c r="XAF67" s="65"/>
      <c r="XAG67" s="65"/>
      <c r="XAH67" s="65"/>
      <c r="XAI67" s="65"/>
      <c r="XAJ67" s="65"/>
      <c r="XAK67" s="65"/>
      <c r="XAL67" s="65"/>
      <c r="XAM67" s="65"/>
      <c r="XAN67" s="65"/>
      <c r="XAO67" s="65"/>
      <c r="XAP67" s="65"/>
      <c r="XAQ67" s="65"/>
      <c r="XAR67" s="65"/>
      <c r="XAS67" s="65"/>
      <c r="XAT67" s="65"/>
      <c r="XAU67" s="65"/>
      <c r="XAV67" s="65"/>
      <c r="XAW67" s="65"/>
      <c r="XAX67" s="65"/>
      <c r="XAY67" s="65"/>
      <c r="XAZ67" s="65"/>
      <c r="XBA67" s="65"/>
      <c r="XBB67" s="65"/>
      <c r="XBC67" s="65"/>
      <c r="XBD67" s="65"/>
      <c r="XBE67" s="65"/>
      <c r="XBF67" s="65"/>
      <c r="XBG67" s="65"/>
      <c r="XBH67" s="65"/>
      <c r="XBI67" s="65"/>
      <c r="XBJ67" s="65"/>
      <c r="XBK67" s="65"/>
      <c r="XBL67" s="65"/>
      <c r="XBM67" s="65"/>
      <c r="XBN67" s="65"/>
      <c r="XBO67" s="65"/>
      <c r="XBP67" s="65"/>
      <c r="XBQ67" s="65"/>
      <c r="XBR67" s="65"/>
      <c r="XBS67" s="65"/>
      <c r="XBT67" s="65"/>
      <c r="XBU67" s="65"/>
      <c r="XBV67" s="65"/>
      <c r="XBW67" s="65"/>
      <c r="XBX67" s="65"/>
      <c r="XBY67" s="65"/>
      <c r="XBZ67" s="65"/>
      <c r="XCA67" s="65"/>
      <c r="XCB67" s="65"/>
      <c r="XCC67" s="65"/>
      <c r="XCD67" s="65"/>
      <c r="XCE67" s="65"/>
      <c r="XCF67" s="65"/>
      <c r="XCG67" s="65"/>
      <c r="XCH67" s="65"/>
      <c r="XCI67" s="65"/>
      <c r="XCJ67" s="65"/>
      <c r="XCK67" s="65"/>
      <c r="XCL67" s="65"/>
      <c r="XCM67" s="65"/>
      <c r="XCN67" s="65"/>
      <c r="XCO67" s="65"/>
      <c r="XCP67" s="65"/>
      <c r="XCQ67" s="65"/>
      <c r="XCR67" s="65"/>
      <c r="XCS67" s="65"/>
      <c r="XCT67" s="65"/>
      <c r="XCU67" s="65"/>
      <c r="XCV67" s="65"/>
      <c r="XCW67" s="65"/>
      <c r="XCX67" s="65"/>
      <c r="XCY67" s="65"/>
      <c r="XCZ67" s="65"/>
      <c r="XDA67" s="65"/>
      <c r="XDB67" s="65"/>
      <c r="XDC67" s="65"/>
      <c r="XDD67" s="65"/>
      <c r="XDE67" s="65"/>
      <c r="XDF67" s="65"/>
      <c r="XDG67" s="65"/>
      <c r="XDH67" s="65"/>
      <c r="XDI67" s="65"/>
      <c r="XDJ67" s="65"/>
      <c r="XDK67" s="65"/>
      <c r="XDL67" s="65"/>
      <c r="XDM67" s="65"/>
      <c r="XDN67" s="65"/>
      <c r="XDO67" s="65"/>
      <c r="XDP67" s="65"/>
      <c r="XDQ67" s="65"/>
      <c r="XDR67" s="65"/>
      <c r="XDS67" s="65"/>
      <c r="XDT67" s="65"/>
      <c r="XDU67" s="65"/>
      <c r="XDV67" s="65"/>
      <c r="XDW67" s="65"/>
      <c r="XDX67" s="65"/>
      <c r="XDY67" s="65"/>
      <c r="XDZ67" s="65"/>
      <c r="XEA67" s="65"/>
      <c r="XEB67" s="65"/>
      <c r="XEC67" s="65"/>
      <c r="XED67" s="65"/>
      <c r="XEE67" s="65"/>
      <c r="XEF67" s="65"/>
      <c r="XEG67" s="65"/>
      <c r="XEH67" s="65"/>
      <c r="XEI67" s="65"/>
      <c r="XEJ67" s="65"/>
      <c r="XEK67" s="65"/>
      <c r="XEL67" s="65"/>
      <c r="XEM67" s="65"/>
      <c r="XEN67" s="65"/>
      <c r="XEO67" s="65"/>
      <c r="XEP67" s="65"/>
      <c r="XEQ67" s="65"/>
      <c r="XER67" s="65"/>
      <c r="XES67" s="65"/>
      <c r="XET67" s="65"/>
      <c r="XEU67" s="65"/>
      <c r="XEV67" s="65"/>
      <c r="XEW67" s="65"/>
      <c r="XEX67" s="65"/>
      <c r="XEY67" s="65"/>
      <c r="XEZ67" s="65"/>
      <c r="XFA67" s="65"/>
      <c r="XFB67" s="65"/>
      <c r="XFC67" s="65"/>
      <c r="XFD67" s="65"/>
    </row>
    <row r="68" spans="1:16384">
      <c r="D68" t="str">
        <f>D57</f>
        <v>한양대후문역 부근</v>
      </c>
    </row>
    <row r="69" spans="1:16384">
      <c r="C69" t="s">
        <v>732</v>
      </c>
      <c r="D69" t="str" cm="1">
        <f t="array" aca="1" ref="D69" ca="1">INDIRECT(C69)</f>
        <v>목동2단지 상가</v>
      </c>
      <c r="E69" s="31" t="str">
        <f ca="1">_xlfn.FORMULATEXT(D69)</f>
        <v>=INDIRECT(C69)</v>
      </c>
      <c r="G69" t="s">
        <v>695</v>
      </c>
      <c r="H69" s="33">
        <v>62</v>
      </c>
      <c r="I69" t="str">
        <f>G69&amp;H69</f>
        <v>d62</v>
      </c>
      <c r="J69" t="str" cm="1">
        <f t="array" aca="1" ref="J69" ca="1">INDIRECT(I69)</f>
        <v>대림역 1번 출입구 밑</v>
      </c>
    </row>
    <row r="70" spans="1:16384">
      <c r="C70" t="s">
        <v>733</v>
      </c>
      <c r="D70">
        <f ca="1">SUM(INDIRECT(C70))</f>
        <v>125</v>
      </c>
      <c r="E70" s="31" t="str">
        <f ca="1">_xlfn.FORMULATEXT(D70)</f>
        <v>=SUM(INDIRECT(C70))</v>
      </c>
      <c r="G70" t="s">
        <v>695</v>
      </c>
      <c r="H70" s="33">
        <v>63</v>
      </c>
      <c r="I70" t="str">
        <f>G70&amp;H70</f>
        <v>d63</v>
      </c>
      <c r="J70" t="str" cm="1">
        <f t="array" aca="1" ref="J70" ca="1">INDIRECT(I70)</f>
        <v>교대역 5번출구뒤</v>
      </c>
    </row>
    <row r="72" spans="1:16384">
      <c r="D72" t="s">
        <v>695</v>
      </c>
      <c r="E72">
        <v>62</v>
      </c>
      <c r="F72" t="str">
        <f>_xlfn.CONCAT(D72:E72)</f>
        <v>d62</v>
      </c>
      <c r="G72" t="str" cm="1">
        <f t="array" aca="1" ref="G72" ca="1">INDIRECT(F72)</f>
        <v>대림역 1번 출입구 밑</v>
      </c>
    </row>
    <row r="73" spans="1:16384">
      <c r="D73" t="s">
        <v>695</v>
      </c>
      <c r="E73">
        <v>63</v>
      </c>
      <c r="F73" t="str">
        <f>_xlfn.CONCAT(D73:E73)</f>
        <v>d63</v>
      </c>
      <c r="G73" t="str" cm="1">
        <f t="array" aca="1" ref="G73" ca="1">INDIRECT(F73)</f>
        <v>교대역 5번출구뒤</v>
      </c>
      <c r="H73" t="s">
        <v>734</v>
      </c>
      <c r="I73" t="str">
        <f>H73&amp;"57"</f>
        <v>g57</v>
      </c>
      <c r="J73" t="str" cm="1">
        <f t="array" aca="1" ref="J73" ca="1">INDIRECT(I73)</f>
        <v>한양대후문역 부근</v>
      </c>
    </row>
    <row r="74" spans="1:16384" ht="24.75" customHeight="1">
      <c r="A74" s="65" t="s">
        <v>735</v>
      </c>
      <c r="B74" s="65"/>
      <c r="C74" s="65"/>
      <c r="D74" s="65"/>
      <c r="E74" s="65"/>
      <c r="F74" s="65"/>
      <c r="G74" s="65"/>
      <c r="H74" t="s">
        <v>736</v>
      </c>
      <c r="I74" t="str">
        <f t="shared" ref="I74:I75" si="26">H74&amp;"57"</f>
        <v>H57</v>
      </c>
      <c r="J74" t="str" cm="1">
        <f t="array" aca="1" ref="J74" ca="1">INDIRECT(I74)</f>
        <v>한양대후문역 부근</v>
      </c>
    </row>
    <row r="75" spans="1:16384">
      <c r="H75" t="s">
        <v>737</v>
      </c>
      <c r="I75" t="str">
        <f t="shared" si="26"/>
        <v>I57</v>
      </c>
      <c r="J75" t="str" cm="1">
        <f t="array" aca="1" ref="J75" ca="1">INDIRECT(I75)</f>
        <v>한양대후문역 부근</v>
      </c>
    </row>
    <row r="77" spans="1:16384">
      <c r="C77">
        <f>ROW()</f>
        <v>77</v>
      </c>
      <c r="E77" t="s">
        <v>738</v>
      </c>
      <c r="F77">
        <f>COLUMN()</f>
        <v>6</v>
      </c>
    </row>
    <row r="78" spans="1:16384">
      <c r="C78">
        <f ca="1">ROW(INDIRECT(E78))</f>
        <v>1</v>
      </c>
      <c r="E78" t="s">
        <v>739</v>
      </c>
      <c r="F78">
        <f ca="1">COLUMN(INDIRECT(E78))</f>
        <v>2</v>
      </c>
    </row>
    <row r="79" spans="1:16384">
      <c r="C79">
        <f ca="1">ROW(INDIRECT(E79))</f>
        <v>1</v>
      </c>
      <c r="E79" t="s">
        <v>740</v>
      </c>
      <c r="F79">
        <f ca="1">COLUMN(INDIRECT(E79))</f>
        <v>2</v>
      </c>
    </row>
    <row r="84" spans="1:8" ht="24.75" customHeight="1">
      <c r="A84" s="65" t="s">
        <v>741</v>
      </c>
      <c r="B84" s="65"/>
      <c r="C84" s="65"/>
      <c r="D84" s="65"/>
      <c r="E84" s="65"/>
      <c r="F84" s="65"/>
      <c r="G84" s="65"/>
    </row>
    <row r="86" spans="1:8">
      <c r="C86" s="19" t="s">
        <v>1</v>
      </c>
      <c r="D86" s="20" t="s">
        <v>373</v>
      </c>
      <c r="E86" s="21" t="s">
        <v>374</v>
      </c>
    </row>
    <row r="87" spans="1:8">
      <c r="C87" s="22" t="s">
        <v>282</v>
      </c>
      <c r="D87" s="23">
        <v>22</v>
      </c>
      <c r="E87" s="24">
        <v>5440</v>
      </c>
      <c r="G87" t="s">
        <v>742</v>
      </c>
      <c r="H87">
        <f>ROWS(logical!$C$87:$E$95)</f>
        <v>9</v>
      </c>
    </row>
    <row r="88" spans="1:8">
      <c r="C88" s="25" t="s">
        <v>320</v>
      </c>
      <c r="D88" s="26">
        <v>32</v>
      </c>
      <c r="E88" s="27">
        <v>3080</v>
      </c>
      <c r="G88" t="s">
        <v>743</v>
      </c>
      <c r="H88">
        <f>COLUMNS(logical!$C$87:$E$95)</f>
        <v>3</v>
      </c>
    </row>
    <row r="89" spans="1:8">
      <c r="C89" s="22" t="s">
        <v>369</v>
      </c>
      <c r="D89" s="23">
        <v>7</v>
      </c>
      <c r="E89" s="24">
        <v>900</v>
      </c>
    </row>
    <row r="90" spans="1:8">
      <c r="C90" s="25" t="s">
        <v>335</v>
      </c>
      <c r="D90" s="26">
        <v>12</v>
      </c>
      <c r="E90" s="27">
        <v>1680</v>
      </c>
    </row>
    <row r="91" spans="1:8">
      <c r="C91" s="22" t="s">
        <v>330</v>
      </c>
      <c r="D91" s="23">
        <v>17</v>
      </c>
      <c r="E91" s="24">
        <v>2030</v>
      </c>
    </row>
    <row r="92" spans="1:8">
      <c r="C92" s="25" t="s">
        <v>366</v>
      </c>
      <c r="D92" s="26">
        <v>29</v>
      </c>
      <c r="E92" s="27">
        <v>0</v>
      </c>
    </row>
    <row r="93" spans="1:8">
      <c r="C93" s="22" t="s">
        <v>361</v>
      </c>
      <c r="D93" s="23">
        <v>23</v>
      </c>
      <c r="E93" s="24">
        <v>2260</v>
      </c>
    </row>
    <row r="94" spans="1:8">
      <c r="C94" s="25" t="s">
        <v>355</v>
      </c>
      <c r="D94" s="26">
        <v>9</v>
      </c>
      <c r="E94" s="27">
        <v>2190</v>
      </c>
    </row>
    <row r="95" spans="1:8">
      <c r="C95" s="9" t="s">
        <v>348</v>
      </c>
      <c r="D95" s="17">
        <v>53</v>
      </c>
      <c r="E95" s="18">
        <v>2080</v>
      </c>
    </row>
    <row r="99" spans="1:28" ht="24.75" customHeight="1">
      <c r="A99" s="65" t="s">
        <v>744</v>
      </c>
      <c r="B99" s="65"/>
      <c r="C99" s="65"/>
      <c r="D99" s="65"/>
      <c r="E99" s="65"/>
      <c r="F99" s="65"/>
      <c r="G99" s="65"/>
    </row>
    <row r="102" spans="1:28">
      <c r="G102" s="11" t="s">
        <v>745</v>
      </c>
      <c r="H102" s="11" t="s">
        <v>746</v>
      </c>
    </row>
    <row r="103" spans="1:28">
      <c r="G103" s="11" t="s">
        <v>747</v>
      </c>
      <c r="H103">
        <v>113</v>
      </c>
      <c r="I103">
        <v>173</v>
      </c>
      <c r="J103">
        <v>203</v>
      </c>
      <c r="K103">
        <v>220</v>
      </c>
      <c r="L103">
        <v>240</v>
      </c>
      <c r="M103">
        <v>245</v>
      </c>
      <c r="N103">
        <v>356</v>
      </c>
      <c r="O103">
        <v>362</v>
      </c>
      <c r="P103">
        <v>537</v>
      </c>
      <c r="Q103">
        <v>561</v>
      </c>
      <c r="R103">
        <v>573</v>
      </c>
      <c r="S103">
        <v>746</v>
      </c>
      <c r="T103">
        <v>916</v>
      </c>
      <c r="U103">
        <v>1248</v>
      </c>
      <c r="V103">
        <v>1975</v>
      </c>
      <c r="W103">
        <v>2058</v>
      </c>
      <c r="X103">
        <v>2135</v>
      </c>
      <c r="Y103">
        <v>2214</v>
      </c>
      <c r="Z103">
        <v>2279</v>
      </c>
      <c r="AA103">
        <v>2340</v>
      </c>
      <c r="AB103" t="s">
        <v>748</v>
      </c>
    </row>
    <row r="104" spans="1:28">
      <c r="C104">
        <f>GETPIVOTDATA("이용거리",$G$102,"대여소번호",1248,"반납거치대",5)</f>
        <v>2190</v>
      </c>
      <c r="G104" s="12">
        <v>1</v>
      </c>
      <c r="N104">
        <v>1690</v>
      </c>
      <c r="AB104">
        <v>1690</v>
      </c>
    </row>
    <row r="105" spans="1:28">
      <c r="G105" s="12">
        <v>3</v>
      </c>
      <c r="I105">
        <v>1170</v>
      </c>
      <c r="Y105">
        <v>2080</v>
      </c>
      <c r="AB105">
        <v>3250</v>
      </c>
    </row>
    <row r="106" spans="1:28">
      <c r="G106" s="12">
        <v>4</v>
      </c>
      <c r="H106">
        <v>4130</v>
      </c>
      <c r="V106">
        <v>0</v>
      </c>
      <c r="AB106">
        <v>4130</v>
      </c>
    </row>
    <row r="107" spans="1:28">
      <c r="G107" s="12">
        <v>5</v>
      </c>
      <c r="J107">
        <v>7740</v>
      </c>
      <c r="O107">
        <v>2030</v>
      </c>
      <c r="T107">
        <v>930</v>
      </c>
      <c r="U107">
        <v>2190</v>
      </c>
      <c r="AB107">
        <v>12890</v>
      </c>
    </row>
    <row r="108" spans="1:28">
      <c r="G108" s="12">
        <v>6</v>
      </c>
      <c r="M108">
        <v>1680</v>
      </c>
      <c r="AB108">
        <v>1680</v>
      </c>
    </row>
    <row r="109" spans="1:28">
      <c r="G109" s="12">
        <v>7</v>
      </c>
      <c r="R109">
        <v>2350</v>
      </c>
      <c r="AB109">
        <v>2350</v>
      </c>
    </row>
    <row r="110" spans="1:28">
      <c r="G110" s="12">
        <v>8</v>
      </c>
      <c r="L110">
        <v>730</v>
      </c>
      <c r="P110">
        <v>5440</v>
      </c>
      <c r="X110">
        <v>2570</v>
      </c>
      <c r="AB110">
        <v>8740</v>
      </c>
    </row>
    <row r="111" spans="1:28">
      <c r="G111" s="12">
        <v>9</v>
      </c>
      <c r="Q111">
        <v>15810</v>
      </c>
      <c r="AB111">
        <v>15810</v>
      </c>
    </row>
    <row r="112" spans="1:28">
      <c r="G112" s="12">
        <v>10</v>
      </c>
      <c r="S112">
        <v>900</v>
      </c>
      <c r="AA112">
        <v>3620</v>
      </c>
      <c r="AB112">
        <v>4520</v>
      </c>
    </row>
    <row r="113" spans="1:16384">
      <c r="G113" s="12">
        <v>11</v>
      </c>
      <c r="Z113">
        <v>2260</v>
      </c>
      <c r="AB113">
        <v>2260</v>
      </c>
    </row>
    <row r="114" spans="1:16384">
      <c r="G114" s="12">
        <v>15</v>
      </c>
      <c r="W114">
        <v>3080</v>
      </c>
      <c r="AB114">
        <v>3080</v>
      </c>
    </row>
    <row r="115" spans="1:16384">
      <c r="G115" s="12">
        <v>18</v>
      </c>
      <c r="K115">
        <v>1730</v>
      </c>
      <c r="AB115">
        <v>1730</v>
      </c>
    </row>
    <row r="116" spans="1:16384">
      <c r="G116" s="12" t="s">
        <v>748</v>
      </c>
      <c r="H116">
        <v>4130</v>
      </c>
      <c r="I116">
        <v>1170</v>
      </c>
      <c r="J116">
        <v>7740</v>
      </c>
      <c r="K116">
        <v>1730</v>
      </c>
      <c r="L116">
        <v>730</v>
      </c>
      <c r="M116">
        <v>1680</v>
      </c>
      <c r="N116">
        <v>1690</v>
      </c>
      <c r="O116">
        <v>2030</v>
      </c>
      <c r="P116">
        <v>5440</v>
      </c>
      <c r="Q116">
        <v>15810</v>
      </c>
      <c r="R116">
        <v>2350</v>
      </c>
      <c r="S116">
        <v>900</v>
      </c>
      <c r="T116">
        <v>930</v>
      </c>
      <c r="U116">
        <v>2190</v>
      </c>
      <c r="V116">
        <v>0</v>
      </c>
      <c r="W116">
        <v>3080</v>
      </c>
      <c r="X116">
        <v>2570</v>
      </c>
      <c r="Y116">
        <v>2080</v>
      </c>
      <c r="Z116">
        <v>2260</v>
      </c>
      <c r="AA116">
        <v>3620</v>
      </c>
      <c r="AB116">
        <v>62130</v>
      </c>
    </row>
    <row r="119" spans="1:16384" ht="24.75" customHeight="1">
      <c r="A119" s="65" t="s">
        <v>749</v>
      </c>
      <c r="B119" s="65"/>
      <c r="C119" s="65"/>
      <c r="D119" s="65"/>
      <c r="E119" s="65"/>
      <c r="F119" s="65"/>
      <c r="G119" s="65"/>
    </row>
    <row r="121" spans="1:16384">
      <c r="B121">
        <v>1</v>
      </c>
      <c r="C121" t="str">
        <f>CHOOSE(B121,"red","blue","green")</f>
        <v>red</v>
      </c>
      <c r="D121" s="31" t="str">
        <f ca="1">_xlfn.FORMULATEXT(C121)</f>
        <v>=CHOOSE(B121,"red","blue","green")</v>
      </c>
      <c r="E121" s="3"/>
    </row>
    <row r="122" spans="1:16384">
      <c r="B122">
        <v>2</v>
      </c>
      <c r="C122" t="str">
        <f>CHOOSE(B122,"red","blue","green")</f>
        <v>blue</v>
      </c>
      <c r="D122" s="31" t="str">
        <f t="shared" ref="D122:D123" ca="1" si="27">_xlfn.FORMULATEXT(C122)</f>
        <v>=CHOOSE(B122,"red","blue","green")</v>
      </c>
      <c r="E122" s="3"/>
    </row>
    <row r="123" spans="1:16384">
      <c r="B123">
        <v>3</v>
      </c>
      <c r="C123" t="str">
        <f>CHOOSE(B123,"red","blue","green")</f>
        <v>green</v>
      </c>
      <c r="D123" s="31" t="str">
        <f t="shared" ca="1" si="27"/>
        <v>=CHOOSE(B123,"red","blue","green")</v>
      </c>
      <c r="E123" s="3"/>
    </row>
    <row r="127" spans="1:16384" ht="25.2">
      <c r="A127" s="65" t="s">
        <v>750</v>
      </c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5"/>
      <c r="BE127" s="65"/>
      <c r="BF127" s="65"/>
      <c r="BG127" s="65"/>
      <c r="BH127" s="65"/>
      <c r="BI127" s="65"/>
      <c r="BJ127" s="65"/>
      <c r="BK127" s="65"/>
      <c r="BL127" s="65"/>
      <c r="BM127" s="65"/>
      <c r="BN127" s="65"/>
      <c r="BO127" s="65"/>
      <c r="BP127" s="65"/>
      <c r="BQ127" s="65"/>
      <c r="BR127" s="65"/>
      <c r="BS127" s="65"/>
      <c r="BT127" s="65"/>
      <c r="BU127" s="65"/>
      <c r="BV127" s="65"/>
      <c r="BW127" s="65"/>
      <c r="BX127" s="65"/>
      <c r="BY127" s="65"/>
      <c r="BZ127" s="65"/>
      <c r="CA127" s="65"/>
      <c r="CB127" s="65"/>
      <c r="CC127" s="65"/>
      <c r="CD127" s="65"/>
      <c r="CE127" s="65"/>
      <c r="CF127" s="65"/>
      <c r="CG127" s="65"/>
      <c r="CH127" s="65"/>
      <c r="CI127" s="65"/>
      <c r="CJ127" s="65"/>
      <c r="CK127" s="65"/>
      <c r="CL127" s="65"/>
      <c r="CM127" s="65"/>
      <c r="CN127" s="65"/>
      <c r="CO127" s="65"/>
      <c r="CP127" s="65"/>
      <c r="CQ127" s="65"/>
      <c r="CR127" s="65"/>
      <c r="CS127" s="65"/>
      <c r="CT127" s="65"/>
      <c r="CU127" s="65"/>
      <c r="CV127" s="65"/>
      <c r="CW127" s="65"/>
      <c r="CX127" s="65"/>
      <c r="CY127" s="65"/>
      <c r="CZ127" s="65"/>
      <c r="DA127" s="65"/>
      <c r="DB127" s="65"/>
      <c r="DC127" s="65"/>
      <c r="DD127" s="65"/>
      <c r="DE127" s="65"/>
      <c r="DF127" s="65"/>
      <c r="DG127" s="65"/>
      <c r="DH127" s="65"/>
      <c r="DI127" s="65"/>
      <c r="DJ127" s="65"/>
      <c r="DK127" s="65"/>
      <c r="DL127" s="65"/>
      <c r="DM127" s="65"/>
      <c r="DN127" s="65"/>
      <c r="DO127" s="65"/>
      <c r="DP127" s="65"/>
      <c r="DQ127" s="65"/>
      <c r="DR127" s="65"/>
      <c r="DS127" s="65"/>
      <c r="DT127" s="65"/>
      <c r="DU127" s="65"/>
      <c r="DV127" s="65"/>
      <c r="DW127" s="65"/>
      <c r="DX127" s="65"/>
      <c r="DY127" s="65"/>
      <c r="DZ127" s="65"/>
      <c r="EA127" s="65"/>
      <c r="EB127" s="65"/>
      <c r="EC127" s="65"/>
      <c r="ED127" s="65"/>
      <c r="EE127" s="65"/>
      <c r="EF127" s="65"/>
      <c r="EG127" s="65"/>
      <c r="EH127" s="65"/>
      <c r="EI127" s="65"/>
      <c r="EJ127" s="65"/>
      <c r="EK127" s="65"/>
      <c r="EL127" s="65"/>
      <c r="EM127" s="65"/>
      <c r="EN127" s="65"/>
      <c r="EO127" s="65"/>
      <c r="EP127" s="65"/>
      <c r="EQ127" s="65"/>
      <c r="ER127" s="65"/>
      <c r="ES127" s="65"/>
      <c r="ET127" s="65"/>
      <c r="EU127" s="65"/>
      <c r="EV127" s="65"/>
      <c r="EW127" s="65"/>
      <c r="EX127" s="65"/>
      <c r="EY127" s="65"/>
      <c r="EZ127" s="65"/>
      <c r="FA127" s="65"/>
      <c r="FB127" s="65"/>
      <c r="FC127" s="65"/>
      <c r="FD127" s="65"/>
      <c r="FE127" s="65"/>
      <c r="FF127" s="65"/>
      <c r="FG127" s="65"/>
      <c r="FH127" s="65"/>
      <c r="FI127" s="65"/>
      <c r="FJ127" s="65"/>
      <c r="FK127" s="65"/>
      <c r="FL127" s="65"/>
      <c r="FM127" s="65"/>
      <c r="FN127" s="65"/>
      <c r="FO127" s="65"/>
      <c r="FP127" s="65"/>
      <c r="FQ127" s="65"/>
      <c r="FR127" s="65"/>
      <c r="FS127" s="65"/>
      <c r="FT127" s="65"/>
      <c r="FU127" s="65"/>
      <c r="FV127" s="65"/>
      <c r="FW127" s="65"/>
      <c r="FX127" s="65"/>
      <c r="FY127" s="65"/>
      <c r="FZ127" s="65"/>
      <c r="GA127" s="65"/>
      <c r="GB127" s="65"/>
      <c r="GC127" s="65"/>
      <c r="GD127" s="65"/>
      <c r="GE127" s="65"/>
      <c r="GF127" s="65"/>
      <c r="GG127" s="65"/>
      <c r="GH127" s="65"/>
      <c r="GI127" s="65"/>
      <c r="GJ127" s="65"/>
      <c r="GK127" s="65"/>
      <c r="GL127" s="65"/>
      <c r="GM127" s="65"/>
      <c r="GN127" s="65"/>
      <c r="GO127" s="65"/>
      <c r="GP127" s="65"/>
      <c r="GQ127" s="65"/>
      <c r="GR127" s="65"/>
      <c r="GS127" s="65"/>
      <c r="GT127" s="65"/>
      <c r="GU127" s="65"/>
      <c r="GV127" s="65"/>
      <c r="GW127" s="65"/>
      <c r="GX127" s="65"/>
      <c r="GY127" s="65"/>
      <c r="GZ127" s="65"/>
      <c r="HA127" s="65"/>
      <c r="HB127" s="65"/>
      <c r="HC127" s="65"/>
      <c r="HD127" s="65"/>
      <c r="HE127" s="65"/>
      <c r="HF127" s="65"/>
      <c r="HG127" s="65"/>
      <c r="HH127" s="65"/>
      <c r="HI127" s="65"/>
      <c r="HJ127" s="65"/>
      <c r="HK127" s="65"/>
      <c r="HL127" s="65"/>
      <c r="HM127" s="65"/>
      <c r="HN127" s="65"/>
      <c r="HO127" s="65"/>
      <c r="HP127" s="65"/>
      <c r="HQ127" s="65"/>
      <c r="HR127" s="65"/>
      <c r="HS127" s="65"/>
      <c r="HT127" s="65"/>
      <c r="HU127" s="65"/>
      <c r="HV127" s="65"/>
      <c r="HW127" s="65"/>
      <c r="HX127" s="65"/>
      <c r="HY127" s="65"/>
      <c r="HZ127" s="65"/>
      <c r="IA127" s="65"/>
      <c r="IB127" s="65"/>
      <c r="IC127" s="65"/>
      <c r="ID127" s="65"/>
      <c r="IE127" s="65"/>
      <c r="IF127" s="65"/>
      <c r="IG127" s="65"/>
      <c r="IH127" s="65"/>
      <c r="II127" s="65"/>
      <c r="IJ127" s="65"/>
      <c r="IK127" s="65"/>
      <c r="IL127" s="65"/>
      <c r="IM127" s="65"/>
      <c r="IN127" s="65"/>
      <c r="IO127" s="65"/>
      <c r="IP127" s="65"/>
      <c r="IQ127" s="65"/>
      <c r="IR127" s="65"/>
      <c r="IS127" s="65"/>
      <c r="IT127" s="65"/>
      <c r="IU127" s="65"/>
      <c r="IV127" s="65"/>
      <c r="IW127" s="65"/>
      <c r="IX127" s="65"/>
      <c r="IY127" s="65"/>
      <c r="IZ127" s="65"/>
      <c r="JA127" s="65"/>
      <c r="JB127" s="65"/>
      <c r="JC127" s="65"/>
      <c r="JD127" s="65"/>
      <c r="JE127" s="65"/>
      <c r="JF127" s="65"/>
      <c r="JG127" s="65"/>
      <c r="JH127" s="65"/>
      <c r="JI127" s="65"/>
      <c r="JJ127" s="65"/>
      <c r="JK127" s="65"/>
      <c r="JL127" s="65"/>
      <c r="JM127" s="65"/>
      <c r="JN127" s="65"/>
      <c r="JO127" s="65"/>
      <c r="JP127" s="65"/>
      <c r="JQ127" s="65"/>
      <c r="JR127" s="65"/>
      <c r="JS127" s="65"/>
      <c r="JT127" s="65"/>
      <c r="JU127" s="65"/>
      <c r="JV127" s="65"/>
      <c r="JW127" s="65"/>
      <c r="JX127" s="65"/>
      <c r="JY127" s="65"/>
      <c r="JZ127" s="65"/>
      <c r="KA127" s="65"/>
      <c r="KB127" s="65"/>
      <c r="KC127" s="65"/>
      <c r="KD127" s="65"/>
      <c r="KE127" s="65"/>
      <c r="KF127" s="65"/>
      <c r="KG127" s="65"/>
      <c r="KH127" s="65"/>
      <c r="KI127" s="65"/>
      <c r="KJ127" s="65"/>
      <c r="KK127" s="65"/>
      <c r="KL127" s="65"/>
      <c r="KM127" s="65"/>
      <c r="KN127" s="65"/>
      <c r="KO127" s="65"/>
      <c r="KP127" s="65"/>
      <c r="KQ127" s="65"/>
      <c r="KR127" s="65"/>
      <c r="KS127" s="65"/>
      <c r="KT127" s="65"/>
      <c r="KU127" s="65"/>
      <c r="KV127" s="65"/>
      <c r="KW127" s="65"/>
      <c r="KX127" s="65"/>
      <c r="KY127" s="65"/>
      <c r="KZ127" s="65"/>
      <c r="LA127" s="65"/>
      <c r="LB127" s="65"/>
      <c r="LC127" s="65"/>
      <c r="LD127" s="65"/>
      <c r="LE127" s="65"/>
      <c r="LF127" s="65"/>
      <c r="LG127" s="65"/>
      <c r="LH127" s="65"/>
      <c r="LI127" s="65"/>
      <c r="LJ127" s="65"/>
      <c r="LK127" s="65"/>
      <c r="LL127" s="65"/>
      <c r="LM127" s="65"/>
      <c r="LN127" s="65"/>
      <c r="LO127" s="65"/>
      <c r="LP127" s="65"/>
      <c r="LQ127" s="65"/>
      <c r="LR127" s="65"/>
      <c r="LS127" s="65"/>
      <c r="LT127" s="65"/>
      <c r="LU127" s="65"/>
      <c r="LV127" s="65"/>
      <c r="LW127" s="65"/>
      <c r="LX127" s="65"/>
      <c r="LY127" s="65"/>
      <c r="LZ127" s="65"/>
      <c r="MA127" s="65"/>
      <c r="MB127" s="65"/>
      <c r="MC127" s="65"/>
      <c r="MD127" s="65"/>
      <c r="ME127" s="65"/>
      <c r="MF127" s="65"/>
      <c r="MG127" s="65"/>
      <c r="MH127" s="65"/>
      <c r="MI127" s="65"/>
      <c r="MJ127" s="65"/>
      <c r="MK127" s="65"/>
      <c r="ML127" s="65"/>
      <c r="MM127" s="65"/>
      <c r="MN127" s="65"/>
      <c r="MO127" s="65"/>
      <c r="MP127" s="65"/>
      <c r="MQ127" s="65"/>
      <c r="MR127" s="65"/>
      <c r="MS127" s="65"/>
      <c r="MT127" s="65"/>
      <c r="MU127" s="65"/>
      <c r="MV127" s="65"/>
      <c r="MW127" s="65"/>
      <c r="MX127" s="65"/>
      <c r="MY127" s="65"/>
      <c r="MZ127" s="65"/>
      <c r="NA127" s="65"/>
      <c r="NB127" s="65"/>
      <c r="NC127" s="65"/>
      <c r="ND127" s="65"/>
      <c r="NE127" s="65"/>
      <c r="NF127" s="65"/>
      <c r="NG127" s="65"/>
      <c r="NH127" s="65"/>
      <c r="NI127" s="65"/>
      <c r="NJ127" s="65"/>
      <c r="NK127" s="65"/>
      <c r="NL127" s="65"/>
      <c r="NM127" s="65"/>
      <c r="NN127" s="65"/>
      <c r="NO127" s="65"/>
      <c r="NP127" s="65"/>
      <c r="NQ127" s="65"/>
      <c r="NR127" s="65"/>
      <c r="NS127" s="65"/>
      <c r="NT127" s="65"/>
      <c r="NU127" s="65"/>
      <c r="NV127" s="65"/>
      <c r="NW127" s="65"/>
      <c r="NX127" s="65"/>
      <c r="NY127" s="65"/>
      <c r="NZ127" s="65"/>
      <c r="OA127" s="65"/>
      <c r="OB127" s="65"/>
      <c r="OC127" s="65"/>
      <c r="OD127" s="65"/>
      <c r="OE127" s="65"/>
      <c r="OF127" s="65"/>
      <c r="OG127" s="65"/>
      <c r="OH127" s="65"/>
      <c r="OI127" s="65"/>
      <c r="OJ127" s="65"/>
      <c r="OK127" s="65"/>
      <c r="OL127" s="65"/>
      <c r="OM127" s="65"/>
      <c r="ON127" s="65"/>
      <c r="OO127" s="65"/>
      <c r="OP127" s="65"/>
      <c r="OQ127" s="65"/>
      <c r="OR127" s="65"/>
      <c r="OS127" s="65"/>
      <c r="OT127" s="65"/>
      <c r="OU127" s="65"/>
      <c r="OV127" s="65"/>
      <c r="OW127" s="65"/>
      <c r="OX127" s="65"/>
      <c r="OY127" s="65"/>
      <c r="OZ127" s="65"/>
      <c r="PA127" s="65"/>
      <c r="PB127" s="65"/>
      <c r="PC127" s="65"/>
      <c r="PD127" s="65"/>
      <c r="PE127" s="65"/>
      <c r="PF127" s="65"/>
      <c r="PG127" s="65"/>
      <c r="PH127" s="65"/>
      <c r="PI127" s="65"/>
      <c r="PJ127" s="65"/>
      <c r="PK127" s="65"/>
      <c r="PL127" s="65"/>
      <c r="PM127" s="65"/>
      <c r="PN127" s="65"/>
      <c r="PO127" s="65"/>
      <c r="PP127" s="65"/>
      <c r="PQ127" s="65"/>
      <c r="PR127" s="65"/>
      <c r="PS127" s="65"/>
      <c r="PT127" s="65"/>
      <c r="PU127" s="65"/>
      <c r="PV127" s="65"/>
      <c r="PW127" s="65"/>
      <c r="PX127" s="65"/>
      <c r="PY127" s="65"/>
      <c r="PZ127" s="65"/>
      <c r="QA127" s="65"/>
      <c r="QB127" s="65"/>
      <c r="QC127" s="65"/>
      <c r="QD127" s="65"/>
      <c r="QE127" s="65"/>
      <c r="QF127" s="65"/>
      <c r="QG127" s="65"/>
      <c r="QH127" s="65"/>
      <c r="QI127" s="65"/>
      <c r="QJ127" s="65"/>
      <c r="QK127" s="65"/>
      <c r="QL127" s="65"/>
      <c r="QM127" s="65"/>
      <c r="QN127" s="65"/>
      <c r="QO127" s="65"/>
      <c r="QP127" s="65"/>
      <c r="QQ127" s="65"/>
      <c r="QR127" s="65"/>
      <c r="QS127" s="65"/>
      <c r="QT127" s="65"/>
      <c r="QU127" s="65"/>
      <c r="QV127" s="65"/>
      <c r="QW127" s="65"/>
      <c r="QX127" s="65"/>
      <c r="QY127" s="65"/>
      <c r="QZ127" s="65"/>
      <c r="RA127" s="65"/>
      <c r="RB127" s="65"/>
      <c r="RC127" s="65"/>
      <c r="RD127" s="65"/>
      <c r="RE127" s="65"/>
      <c r="RF127" s="65"/>
      <c r="RG127" s="65"/>
      <c r="RH127" s="65"/>
      <c r="RI127" s="65"/>
      <c r="RJ127" s="65"/>
      <c r="RK127" s="65"/>
      <c r="RL127" s="65"/>
      <c r="RM127" s="65"/>
      <c r="RN127" s="65"/>
      <c r="RO127" s="65"/>
      <c r="RP127" s="65"/>
      <c r="RQ127" s="65"/>
      <c r="RR127" s="65"/>
      <c r="RS127" s="65"/>
      <c r="RT127" s="65"/>
      <c r="RU127" s="65"/>
      <c r="RV127" s="65"/>
      <c r="RW127" s="65"/>
      <c r="RX127" s="65"/>
      <c r="RY127" s="65"/>
      <c r="RZ127" s="65"/>
      <c r="SA127" s="65"/>
      <c r="SB127" s="65"/>
      <c r="SC127" s="65"/>
      <c r="SD127" s="65"/>
      <c r="SE127" s="65"/>
      <c r="SF127" s="65"/>
      <c r="SG127" s="65"/>
      <c r="SH127" s="65"/>
      <c r="SI127" s="65"/>
      <c r="SJ127" s="65"/>
      <c r="SK127" s="65"/>
      <c r="SL127" s="65"/>
      <c r="SM127" s="65"/>
      <c r="SN127" s="65"/>
      <c r="SO127" s="65"/>
      <c r="SP127" s="65"/>
      <c r="SQ127" s="65"/>
      <c r="SR127" s="65"/>
      <c r="SS127" s="65"/>
      <c r="ST127" s="65"/>
      <c r="SU127" s="65"/>
      <c r="SV127" s="65"/>
      <c r="SW127" s="65"/>
      <c r="SX127" s="65"/>
      <c r="SY127" s="65"/>
      <c r="SZ127" s="65"/>
      <c r="TA127" s="65"/>
      <c r="TB127" s="65"/>
      <c r="TC127" s="65"/>
      <c r="TD127" s="65"/>
      <c r="TE127" s="65"/>
      <c r="TF127" s="65"/>
      <c r="TG127" s="65"/>
      <c r="TH127" s="65"/>
      <c r="TI127" s="65"/>
      <c r="TJ127" s="65"/>
      <c r="TK127" s="65"/>
      <c r="TL127" s="65"/>
      <c r="TM127" s="65"/>
      <c r="TN127" s="65"/>
      <c r="TO127" s="65"/>
      <c r="TP127" s="65"/>
      <c r="TQ127" s="65"/>
      <c r="TR127" s="65"/>
      <c r="TS127" s="65"/>
      <c r="TT127" s="65"/>
      <c r="TU127" s="65"/>
      <c r="TV127" s="65"/>
      <c r="TW127" s="65"/>
      <c r="TX127" s="65"/>
      <c r="TY127" s="65"/>
      <c r="TZ127" s="65"/>
      <c r="UA127" s="65"/>
      <c r="UB127" s="65"/>
      <c r="UC127" s="65"/>
      <c r="UD127" s="65"/>
      <c r="UE127" s="65"/>
      <c r="UF127" s="65"/>
      <c r="UG127" s="65"/>
      <c r="UH127" s="65"/>
      <c r="UI127" s="65"/>
      <c r="UJ127" s="65"/>
      <c r="UK127" s="65"/>
      <c r="UL127" s="65"/>
      <c r="UM127" s="65"/>
      <c r="UN127" s="65"/>
      <c r="UO127" s="65"/>
      <c r="UP127" s="65"/>
      <c r="UQ127" s="65"/>
      <c r="UR127" s="65"/>
      <c r="US127" s="65"/>
      <c r="UT127" s="65"/>
      <c r="UU127" s="65"/>
      <c r="UV127" s="65"/>
      <c r="UW127" s="65"/>
      <c r="UX127" s="65"/>
      <c r="UY127" s="65"/>
      <c r="UZ127" s="65"/>
      <c r="VA127" s="65"/>
      <c r="VB127" s="65"/>
      <c r="VC127" s="65"/>
      <c r="VD127" s="65"/>
      <c r="VE127" s="65"/>
      <c r="VF127" s="65"/>
      <c r="VG127" s="65"/>
      <c r="VH127" s="65"/>
      <c r="VI127" s="65"/>
      <c r="VJ127" s="65"/>
      <c r="VK127" s="65"/>
      <c r="VL127" s="65"/>
      <c r="VM127" s="65"/>
      <c r="VN127" s="65"/>
      <c r="VO127" s="65"/>
      <c r="VP127" s="65"/>
      <c r="VQ127" s="65"/>
      <c r="VR127" s="65"/>
      <c r="VS127" s="65"/>
      <c r="VT127" s="65"/>
      <c r="VU127" s="65"/>
      <c r="VV127" s="65"/>
      <c r="VW127" s="65"/>
      <c r="VX127" s="65"/>
      <c r="VY127" s="65"/>
      <c r="VZ127" s="65"/>
      <c r="WA127" s="65"/>
      <c r="WB127" s="65"/>
      <c r="WC127" s="65"/>
      <c r="WD127" s="65"/>
      <c r="WE127" s="65"/>
      <c r="WF127" s="65"/>
      <c r="WG127" s="65"/>
      <c r="WH127" s="65"/>
      <c r="WI127" s="65"/>
      <c r="WJ127" s="65"/>
      <c r="WK127" s="65"/>
      <c r="WL127" s="65"/>
      <c r="WM127" s="65"/>
      <c r="WN127" s="65"/>
      <c r="WO127" s="65"/>
      <c r="WP127" s="65"/>
      <c r="WQ127" s="65"/>
      <c r="WR127" s="65"/>
      <c r="WS127" s="65"/>
      <c r="WT127" s="65"/>
      <c r="WU127" s="65"/>
      <c r="WV127" s="65"/>
      <c r="WW127" s="65"/>
      <c r="WX127" s="65"/>
      <c r="WY127" s="65"/>
      <c r="WZ127" s="65"/>
      <c r="XA127" s="65"/>
      <c r="XB127" s="65"/>
      <c r="XC127" s="65"/>
      <c r="XD127" s="65"/>
      <c r="XE127" s="65"/>
      <c r="XF127" s="65"/>
      <c r="XG127" s="65"/>
      <c r="XH127" s="65"/>
      <c r="XI127" s="65"/>
      <c r="XJ127" s="65"/>
      <c r="XK127" s="65"/>
      <c r="XL127" s="65"/>
      <c r="XM127" s="65"/>
      <c r="XN127" s="65"/>
      <c r="XO127" s="65"/>
      <c r="XP127" s="65"/>
      <c r="XQ127" s="65"/>
      <c r="XR127" s="65"/>
      <c r="XS127" s="65"/>
      <c r="XT127" s="65"/>
      <c r="XU127" s="65"/>
      <c r="XV127" s="65"/>
      <c r="XW127" s="65"/>
      <c r="XX127" s="65"/>
      <c r="XY127" s="65"/>
      <c r="XZ127" s="65"/>
      <c r="YA127" s="65"/>
      <c r="YB127" s="65"/>
      <c r="YC127" s="65"/>
      <c r="YD127" s="65"/>
      <c r="YE127" s="65"/>
      <c r="YF127" s="65"/>
      <c r="YG127" s="65"/>
      <c r="YH127" s="65"/>
      <c r="YI127" s="65"/>
      <c r="YJ127" s="65"/>
      <c r="YK127" s="65"/>
      <c r="YL127" s="65"/>
      <c r="YM127" s="65"/>
      <c r="YN127" s="65"/>
      <c r="YO127" s="65"/>
      <c r="YP127" s="65"/>
      <c r="YQ127" s="65"/>
      <c r="YR127" s="65"/>
      <c r="YS127" s="65"/>
      <c r="YT127" s="65"/>
      <c r="YU127" s="65"/>
      <c r="YV127" s="65"/>
      <c r="YW127" s="65"/>
      <c r="YX127" s="65"/>
      <c r="YY127" s="65"/>
      <c r="YZ127" s="65"/>
      <c r="ZA127" s="65"/>
      <c r="ZB127" s="65"/>
      <c r="ZC127" s="65"/>
      <c r="ZD127" s="65"/>
      <c r="ZE127" s="65"/>
      <c r="ZF127" s="65"/>
      <c r="ZG127" s="65"/>
      <c r="ZH127" s="65"/>
      <c r="ZI127" s="65"/>
      <c r="ZJ127" s="65"/>
      <c r="ZK127" s="65"/>
      <c r="ZL127" s="65"/>
      <c r="ZM127" s="65"/>
      <c r="ZN127" s="65"/>
      <c r="ZO127" s="65"/>
      <c r="ZP127" s="65"/>
      <c r="ZQ127" s="65"/>
      <c r="ZR127" s="65"/>
      <c r="ZS127" s="65"/>
      <c r="ZT127" s="65"/>
      <c r="ZU127" s="65"/>
      <c r="ZV127" s="65"/>
      <c r="ZW127" s="65"/>
      <c r="ZX127" s="65"/>
      <c r="ZY127" s="65"/>
      <c r="ZZ127" s="65"/>
      <c r="AAA127" s="65"/>
      <c r="AAB127" s="65"/>
      <c r="AAC127" s="65"/>
      <c r="AAD127" s="65"/>
      <c r="AAE127" s="65"/>
      <c r="AAF127" s="65"/>
      <c r="AAG127" s="65"/>
      <c r="AAH127" s="65"/>
      <c r="AAI127" s="65"/>
      <c r="AAJ127" s="65"/>
      <c r="AAK127" s="65"/>
      <c r="AAL127" s="65"/>
      <c r="AAM127" s="65"/>
      <c r="AAN127" s="65"/>
      <c r="AAO127" s="65"/>
      <c r="AAP127" s="65"/>
      <c r="AAQ127" s="65"/>
      <c r="AAR127" s="65"/>
      <c r="AAS127" s="65"/>
      <c r="AAT127" s="65"/>
      <c r="AAU127" s="65"/>
      <c r="AAV127" s="65"/>
      <c r="AAW127" s="65"/>
      <c r="AAX127" s="65"/>
      <c r="AAY127" s="65"/>
      <c r="AAZ127" s="65"/>
      <c r="ABA127" s="65"/>
      <c r="ABB127" s="65"/>
      <c r="ABC127" s="65"/>
      <c r="ABD127" s="65"/>
      <c r="ABE127" s="65"/>
      <c r="ABF127" s="65"/>
      <c r="ABG127" s="65"/>
      <c r="ABH127" s="65"/>
      <c r="ABI127" s="65"/>
      <c r="ABJ127" s="65"/>
      <c r="ABK127" s="65"/>
      <c r="ABL127" s="65"/>
      <c r="ABM127" s="65"/>
      <c r="ABN127" s="65"/>
      <c r="ABO127" s="65"/>
      <c r="ABP127" s="65"/>
      <c r="ABQ127" s="65"/>
      <c r="ABR127" s="65"/>
      <c r="ABS127" s="65"/>
      <c r="ABT127" s="65"/>
      <c r="ABU127" s="65"/>
      <c r="ABV127" s="65"/>
      <c r="ABW127" s="65"/>
      <c r="ABX127" s="65"/>
      <c r="ABY127" s="65"/>
      <c r="ABZ127" s="65"/>
      <c r="ACA127" s="65"/>
      <c r="ACB127" s="65"/>
      <c r="ACC127" s="65"/>
      <c r="ACD127" s="65"/>
      <c r="ACE127" s="65"/>
      <c r="ACF127" s="65"/>
      <c r="ACG127" s="65"/>
      <c r="ACH127" s="65"/>
      <c r="ACI127" s="65"/>
      <c r="ACJ127" s="65"/>
      <c r="ACK127" s="65"/>
      <c r="ACL127" s="65"/>
      <c r="ACM127" s="65"/>
      <c r="ACN127" s="65"/>
      <c r="ACO127" s="65"/>
      <c r="ACP127" s="65"/>
      <c r="ACQ127" s="65"/>
      <c r="ACR127" s="65"/>
      <c r="ACS127" s="65"/>
      <c r="ACT127" s="65"/>
      <c r="ACU127" s="65"/>
      <c r="ACV127" s="65"/>
      <c r="ACW127" s="65"/>
      <c r="ACX127" s="65"/>
      <c r="ACY127" s="65"/>
      <c r="ACZ127" s="65"/>
      <c r="ADA127" s="65"/>
      <c r="ADB127" s="65"/>
      <c r="ADC127" s="65"/>
      <c r="ADD127" s="65"/>
      <c r="ADE127" s="65"/>
      <c r="ADF127" s="65"/>
      <c r="ADG127" s="65"/>
      <c r="ADH127" s="65"/>
      <c r="ADI127" s="65"/>
      <c r="ADJ127" s="65"/>
      <c r="ADK127" s="65"/>
      <c r="ADL127" s="65"/>
      <c r="ADM127" s="65"/>
      <c r="ADN127" s="65"/>
      <c r="ADO127" s="65"/>
      <c r="ADP127" s="65"/>
      <c r="ADQ127" s="65"/>
      <c r="ADR127" s="65"/>
      <c r="ADS127" s="65"/>
      <c r="ADT127" s="65"/>
      <c r="ADU127" s="65"/>
      <c r="ADV127" s="65"/>
      <c r="ADW127" s="65"/>
      <c r="ADX127" s="65"/>
      <c r="ADY127" s="65"/>
      <c r="ADZ127" s="65"/>
      <c r="AEA127" s="65"/>
      <c r="AEB127" s="65"/>
      <c r="AEC127" s="65"/>
      <c r="AED127" s="65"/>
      <c r="AEE127" s="65"/>
      <c r="AEF127" s="65"/>
      <c r="AEG127" s="65"/>
      <c r="AEH127" s="65"/>
      <c r="AEI127" s="65"/>
      <c r="AEJ127" s="65"/>
      <c r="AEK127" s="65"/>
      <c r="AEL127" s="65"/>
      <c r="AEM127" s="65"/>
      <c r="AEN127" s="65"/>
      <c r="AEO127" s="65"/>
      <c r="AEP127" s="65"/>
      <c r="AEQ127" s="65"/>
      <c r="AER127" s="65"/>
      <c r="AES127" s="65"/>
      <c r="AET127" s="65"/>
      <c r="AEU127" s="65"/>
      <c r="AEV127" s="65"/>
      <c r="AEW127" s="65"/>
      <c r="AEX127" s="65"/>
      <c r="AEY127" s="65"/>
      <c r="AEZ127" s="65"/>
      <c r="AFA127" s="65"/>
      <c r="AFB127" s="65"/>
      <c r="AFC127" s="65"/>
      <c r="AFD127" s="65"/>
      <c r="AFE127" s="65"/>
      <c r="AFF127" s="65"/>
      <c r="AFG127" s="65"/>
      <c r="AFH127" s="65"/>
      <c r="AFI127" s="65"/>
      <c r="AFJ127" s="65"/>
      <c r="AFK127" s="65"/>
      <c r="AFL127" s="65"/>
      <c r="AFM127" s="65"/>
      <c r="AFN127" s="65"/>
      <c r="AFO127" s="65"/>
      <c r="AFP127" s="65"/>
      <c r="AFQ127" s="65"/>
      <c r="AFR127" s="65"/>
      <c r="AFS127" s="65"/>
      <c r="AFT127" s="65"/>
      <c r="AFU127" s="65"/>
      <c r="AFV127" s="65"/>
      <c r="AFW127" s="65"/>
      <c r="AFX127" s="65"/>
      <c r="AFY127" s="65"/>
      <c r="AFZ127" s="65"/>
      <c r="AGA127" s="65"/>
      <c r="AGB127" s="65"/>
      <c r="AGC127" s="65"/>
      <c r="AGD127" s="65"/>
      <c r="AGE127" s="65"/>
      <c r="AGF127" s="65"/>
      <c r="AGG127" s="65"/>
      <c r="AGH127" s="65"/>
      <c r="AGI127" s="65"/>
      <c r="AGJ127" s="65"/>
      <c r="AGK127" s="65"/>
      <c r="AGL127" s="65"/>
      <c r="AGM127" s="65"/>
      <c r="AGN127" s="65"/>
      <c r="AGO127" s="65"/>
      <c r="AGP127" s="65"/>
      <c r="AGQ127" s="65"/>
      <c r="AGR127" s="65"/>
      <c r="AGS127" s="65"/>
      <c r="AGT127" s="65"/>
      <c r="AGU127" s="65"/>
      <c r="AGV127" s="65"/>
      <c r="AGW127" s="65"/>
      <c r="AGX127" s="65"/>
      <c r="AGY127" s="65"/>
      <c r="AGZ127" s="65"/>
      <c r="AHA127" s="65"/>
      <c r="AHB127" s="65"/>
      <c r="AHC127" s="65"/>
      <c r="AHD127" s="65"/>
      <c r="AHE127" s="65"/>
      <c r="AHF127" s="65"/>
      <c r="AHG127" s="65"/>
      <c r="AHH127" s="65"/>
      <c r="AHI127" s="65"/>
      <c r="AHJ127" s="65"/>
      <c r="AHK127" s="65"/>
      <c r="AHL127" s="65"/>
      <c r="AHM127" s="65"/>
      <c r="AHN127" s="65"/>
      <c r="AHO127" s="65"/>
      <c r="AHP127" s="65"/>
      <c r="AHQ127" s="65"/>
      <c r="AHR127" s="65"/>
      <c r="AHS127" s="65"/>
      <c r="AHT127" s="65"/>
      <c r="AHU127" s="65"/>
      <c r="AHV127" s="65"/>
      <c r="AHW127" s="65"/>
      <c r="AHX127" s="65"/>
      <c r="AHY127" s="65"/>
      <c r="AHZ127" s="65"/>
      <c r="AIA127" s="65"/>
      <c r="AIB127" s="65"/>
      <c r="AIC127" s="65"/>
      <c r="AID127" s="65"/>
      <c r="AIE127" s="65"/>
      <c r="AIF127" s="65"/>
      <c r="AIG127" s="65"/>
      <c r="AIH127" s="65"/>
      <c r="AII127" s="65"/>
      <c r="AIJ127" s="65"/>
      <c r="AIK127" s="65"/>
      <c r="AIL127" s="65"/>
      <c r="AIM127" s="65"/>
      <c r="AIN127" s="65"/>
      <c r="AIO127" s="65"/>
      <c r="AIP127" s="65"/>
      <c r="AIQ127" s="65"/>
      <c r="AIR127" s="65"/>
      <c r="AIS127" s="65"/>
      <c r="AIT127" s="65"/>
      <c r="AIU127" s="65"/>
      <c r="AIV127" s="65"/>
      <c r="AIW127" s="65"/>
      <c r="AIX127" s="65"/>
      <c r="AIY127" s="65"/>
      <c r="AIZ127" s="65"/>
      <c r="AJA127" s="65"/>
      <c r="AJB127" s="65"/>
      <c r="AJC127" s="65"/>
      <c r="AJD127" s="65"/>
      <c r="AJE127" s="65"/>
      <c r="AJF127" s="65"/>
      <c r="AJG127" s="65"/>
      <c r="AJH127" s="65"/>
      <c r="AJI127" s="65"/>
      <c r="AJJ127" s="65"/>
      <c r="AJK127" s="65"/>
      <c r="AJL127" s="65"/>
      <c r="AJM127" s="65"/>
      <c r="AJN127" s="65"/>
      <c r="AJO127" s="65"/>
      <c r="AJP127" s="65"/>
      <c r="AJQ127" s="65"/>
      <c r="AJR127" s="65"/>
      <c r="AJS127" s="65"/>
      <c r="AJT127" s="65"/>
      <c r="AJU127" s="65"/>
      <c r="AJV127" s="65"/>
      <c r="AJW127" s="65"/>
      <c r="AJX127" s="65"/>
      <c r="AJY127" s="65"/>
      <c r="AJZ127" s="65"/>
      <c r="AKA127" s="65"/>
      <c r="AKB127" s="65"/>
      <c r="AKC127" s="65"/>
      <c r="AKD127" s="65"/>
      <c r="AKE127" s="65"/>
      <c r="AKF127" s="65"/>
      <c r="AKG127" s="65"/>
      <c r="AKH127" s="65"/>
      <c r="AKI127" s="65"/>
      <c r="AKJ127" s="65"/>
      <c r="AKK127" s="65"/>
      <c r="AKL127" s="65"/>
      <c r="AKM127" s="65"/>
      <c r="AKN127" s="65"/>
      <c r="AKO127" s="65"/>
      <c r="AKP127" s="65"/>
      <c r="AKQ127" s="65"/>
      <c r="AKR127" s="65"/>
      <c r="AKS127" s="65"/>
      <c r="AKT127" s="65"/>
      <c r="AKU127" s="65"/>
      <c r="AKV127" s="65"/>
      <c r="AKW127" s="65"/>
      <c r="AKX127" s="65"/>
      <c r="AKY127" s="65"/>
      <c r="AKZ127" s="65"/>
      <c r="ALA127" s="65"/>
      <c r="ALB127" s="65"/>
      <c r="ALC127" s="65"/>
      <c r="ALD127" s="65"/>
      <c r="ALE127" s="65"/>
      <c r="ALF127" s="65"/>
      <c r="ALG127" s="65"/>
      <c r="ALH127" s="65"/>
      <c r="ALI127" s="65"/>
      <c r="ALJ127" s="65"/>
      <c r="ALK127" s="65"/>
      <c r="ALL127" s="65"/>
      <c r="ALM127" s="65"/>
      <c r="ALN127" s="65"/>
      <c r="ALO127" s="65"/>
      <c r="ALP127" s="65"/>
      <c r="ALQ127" s="65"/>
      <c r="ALR127" s="65"/>
      <c r="ALS127" s="65"/>
      <c r="ALT127" s="65"/>
      <c r="ALU127" s="65"/>
      <c r="ALV127" s="65"/>
      <c r="ALW127" s="65"/>
      <c r="ALX127" s="65"/>
      <c r="ALY127" s="65"/>
      <c r="ALZ127" s="65"/>
      <c r="AMA127" s="65"/>
      <c r="AMB127" s="65"/>
      <c r="AMC127" s="65"/>
      <c r="AMD127" s="65"/>
      <c r="AME127" s="65"/>
      <c r="AMF127" s="65"/>
      <c r="AMG127" s="65"/>
      <c r="AMH127" s="65"/>
      <c r="AMI127" s="65"/>
      <c r="AMJ127" s="65"/>
      <c r="AMK127" s="65"/>
      <c r="AML127" s="65"/>
      <c r="AMM127" s="65"/>
      <c r="AMN127" s="65"/>
      <c r="AMO127" s="65"/>
      <c r="AMP127" s="65"/>
      <c r="AMQ127" s="65"/>
      <c r="AMR127" s="65"/>
      <c r="AMS127" s="65"/>
      <c r="AMT127" s="65"/>
      <c r="AMU127" s="65"/>
      <c r="AMV127" s="65"/>
      <c r="AMW127" s="65"/>
      <c r="AMX127" s="65"/>
      <c r="AMY127" s="65"/>
      <c r="AMZ127" s="65"/>
      <c r="ANA127" s="65"/>
      <c r="ANB127" s="65"/>
      <c r="ANC127" s="65"/>
      <c r="AND127" s="65"/>
      <c r="ANE127" s="65"/>
      <c r="ANF127" s="65"/>
      <c r="ANG127" s="65"/>
      <c r="ANH127" s="65"/>
      <c r="ANI127" s="65"/>
      <c r="ANJ127" s="65"/>
      <c r="ANK127" s="65"/>
      <c r="ANL127" s="65"/>
      <c r="ANM127" s="65"/>
      <c r="ANN127" s="65"/>
      <c r="ANO127" s="65"/>
      <c r="ANP127" s="65"/>
      <c r="ANQ127" s="65"/>
      <c r="ANR127" s="65"/>
      <c r="ANS127" s="65"/>
      <c r="ANT127" s="65"/>
      <c r="ANU127" s="65"/>
      <c r="ANV127" s="65"/>
      <c r="ANW127" s="65"/>
      <c r="ANX127" s="65"/>
      <c r="ANY127" s="65"/>
      <c r="ANZ127" s="65"/>
      <c r="AOA127" s="65"/>
      <c r="AOB127" s="65"/>
      <c r="AOC127" s="65"/>
      <c r="AOD127" s="65"/>
      <c r="AOE127" s="65"/>
      <c r="AOF127" s="65"/>
      <c r="AOG127" s="65"/>
      <c r="AOH127" s="65"/>
      <c r="AOI127" s="65"/>
      <c r="AOJ127" s="65"/>
      <c r="AOK127" s="65"/>
      <c r="AOL127" s="65"/>
      <c r="AOM127" s="65"/>
      <c r="AON127" s="65"/>
      <c r="AOO127" s="65"/>
      <c r="AOP127" s="65"/>
      <c r="AOQ127" s="65"/>
      <c r="AOR127" s="65"/>
      <c r="AOS127" s="65"/>
      <c r="AOT127" s="65"/>
      <c r="AOU127" s="65"/>
      <c r="AOV127" s="65"/>
      <c r="AOW127" s="65"/>
      <c r="AOX127" s="65"/>
      <c r="AOY127" s="65"/>
      <c r="AOZ127" s="65"/>
      <c r="APA127" s="65"/>
      <c r="APB127" s="65"/>
      <c r="APC127" s="65"/>
      <c r="APD127" s="65"/>
      <c r="APE127" s="65"/>
      <c r="APF127" s="65"/>
      <c r="APG127" s="65"/>
      <c r="APH127" s="65"/>
      <c r="API127" s="65"/>
      <c r="APJ127" s="65"/>
      <c r="APK127" s="65"/>
      <c r="APL127" s="65"/>
      <c r="APM127" s="65"/>
      <c r="APN127" s="65"/>
      <c r="APO127" s="65"/>
      <c r="APP127" s="65"/>
      <c r="APQ127" s="65"/>
      <c r="APR127" s="65"/>
      <c r="APS127" s="65"/>
      <c r="APT127" s="65"/>
      <c r="APU127" s="65"/>
      <c r="APV127" s="65"/>
      <c r="APW127" s="65"/>
      <c r="APX127" s="65"/>
      <c r="APY127" s="65"/>
      <c r="APZ127" s="65"/>
      <c r="AQA127" s="65"/>
      <c r="AQB127" s="65"/>
      <c r="AQC127" s="65"/>
      <c r="AQD127" s="65"/>
      <c r="AQE127" s="65"/>
      <c r="AQF127" s="65"/>
      <c r="AQG127" s="65"/>
      <c r="AQH127" s="65"/>
      <c r="AQI127" s="65"/>
      <c r="AQJ127" s="65"/>
      <c r="AQK127" s="65"/>
      <c r="AQL127" s="65"/>
      <c r="AQM127" s="65"/>
      <c r="AQN127" s="65"/>
      <c r="AQO127" s="65"/>
      <c r="AQP127" s="65"/>
      <c r="AQQ127" s="65"/>
      <c r="AQR127" s="65"/>
      <c r="AQS127" s="65"/>
      <c r="AQT127" s="65"/>
      <c r="AQU127" s="65"/>
      <c r="AQV127" s="65"/>
      <c r="AQW127" s="65"/>
      <c r="AQX127" s="65"/>
      <c r="AQY127" s="65"/>
      <c r="AQZ127" s="65"/>
      <c r="ARA127" s="65"/>
      <c r="ARB127" s="65"/>
      <c r="ARC127" s="65"/>
      <c r="ARD127" s="65"/>
      <c r="ARE127" s="65"/>
      <c r="ARF127" s="65"/>
      <c r="ARG127" s="65"/>
      <c r="ARH127" s="65"/>
      <c r="ARI127" s="65"/>
      <c r="ARJ127" s="65"/>
      <c r="ARK127" s="65"/>
      <c r="ARL127" s="65"/>
      <c r="ARM127" s="65"/>
      <c r="ARN127" s="65"/>
      <c r="ARO127" s="65"/>
      <c r="ARP127" s="65"/>
      <c r="ARQ127" s="65"/>
      <c r="ARR127" s="65"/>
      <c r="ARS127" s="65"/>
      <c r="ART127" s="65"/>
      <c r="ARU127" s="65"/>
      <c r="ARV127" s="65"/>
      <c r="ARW127" s="65"/>
      <c r="ARX127" s="65"/>
      <c r="ARY127" s="65"/>
      <c r="ARZ127" s="65"/>
      <c r="ASA127" s="65"/>
      <c r="ASB127" s="65"/>
      <c r="ASC127" s="65"/>
      <c r="ASD127" s="65"/>
      <c r="ASE127" s="65"/>
      <c r="ASF127" s="65"/>
      <c r="ASG127" s="65"/>
      <c r="ASH127" s="65"/>
      <c r="ASI127" s="65"/>
      <c r="ASJ127" s="65"/>
      <c r="ASK127" s="65"/>
      <c r="ASL127" s="65"/>
      <c r="ASM127" s="65"/>
      <c r="ASN127" s="65"/>
      <c r="ASO127" s="65"/>
      <c r="ASP127" s="65"/>
      <c r="ASQ127" s="65"/>
      <c r="ASR127" s="65"/>
      <c r="ASS127" s="65"/>
      <c r="AST127" s="65"/>
      <c r="ASU127" s="65"/>
      <c r="ASV127" s="65"/>
      <c r="ASW127" s="65"/>
      <c r="ASX127" s="65"/>
      <c r="ASY127" s="65"/>
      <c r="ASZ127" s="65"/>
      <c r="ATA127" s="65"/>
      <c r="ATB127" s="65"/>
      <c r="ATC127" s="65"/>
      <c r="ATD127" s="65"/>
      <c r="ATE127" s="65"/>
      <c r="ATF127" s="65"/>
      <c r="ATG127" s="65"/>
      <c r="ATH127" s="65"/>
      <c r="ATI127" s="65"/>
      <c r="ATJ127" s="65"/>
      <c r="ATK127" s="65"/>
      <c r="ATL127" s="65"/>
      <c r="ATM127" s="65"/>
      <c r="ATN127" s="65"/>
      <c r="ATO127" s="65"/>
      <c r="ATP127" s="65"/>
      <c r="ATQ127" s="65"/>
      <c r="ATR127" s="65"/>
      <c r="ATS127" s="65"/>
      <c r="ATT127" s="65"/>
      <c r="ATU127" s="65"/>
      <c r="ATV127" s="65"/>
      <c r="ATW127" s="65"/>
      <c r="ATX127" s="65"/>
      <c r="ATY127" s="65"/>
      <c r="ATZ127" s="65"/>
      <c r="AUA127" s="65"/>
      <c r="AUB127" s="65"/>
      <c r="AUC127" s="65"/>
      <c r="AUD127" s="65"/>
      <c r="AUE127" s="65"/>
      <c r="AUF127" s="65"/>
      <c r="AUG127" s="65"/>
      <c r="AUH127" s="65"/>
      <c r="AUI127" s="65"/>
      <c r="AUJ127" s="65"/>
      <c r="AUK127" s="65"/>
      <c r="AUL127" s="65"/>
      <c r="AUM127" s="65"/>
      <c r="AUN127" s="65"/>
      <c r="AUO127" s="65"/>
      <c r="AUP127" s="65"/>
      <c r="AUQ127" s="65"/>
      <c r="AUR127" s="65"/>
      <c r="AUS127" s="65"/>
      <c r="AUT127" s="65"/>
      <c r="AUU127" s="65"/>
      <c r="AUV127" s="65"/>
      <c r="AUW127" s="65"/>
      <c r="AUX127" s="65"/>
      <c r="AUY127" s="65"/>
      <c r="AUZ127" s="65"/>
      <c r="AVA127" s="65"/>
      <c r="AVB127" s="65"/>
      <c r="AVC127" s="65"/>
      <c r="AVD127" s="65"/>
      <c r="AVE127" s="65"/>
      <c r="AVF127" s="65"/>
      <c r="AVG127" s="65"/>
      <c r="AVH127" s="65"/>
      <c r="AVI127" s="65"/>
      <c r="AVJ127" s="65"/>
      <c r="AVK127" s="65"/>
      <c r="AVL127" s="65"/>
      <c r="AVM127" s="65"/>
      <c r="AVN127" s="65"/>
      <c r="AVO127" s="65"/>
      <c r="AVP127" s="65"/>
      <c r="AVQ127" s="65"/>
      <c r="AVR127" s="65"/>
      <c r="AVS127" s="65"/>
      <c r="AVT127" s="65"/>
      <c r="AVU127" s="65"/>
      <c r="AVV127" s="65"/>
      <c r="AVW127" s="65"/>
      <c r="AVX127" s="65"/>
      <c r="AVY127" s="65"/>
      <c r="AVZ127" s="65"/>
      <c r="AWA127" s="65"/>
      <c r="AWB127" s="65"/>
      <c r="AWC127" s="65"/>
      <c r="AWD127" s="65"/>
      <c r="AWE127" s="65"/>
      <c r="AWF127" s="65"/>
      <c r="AWG127" s="65"/>
      <c r="AWH127" s="65"/>
      <c r="AWI127" s="65"/>
      <c r="AWJ127" s="65"/>
      <c r="AWK127" s="65"/>
      <c r="AWL127" s="65"/>
      <c r="AWM127" s="65"/>
      <c r="AWN127" s="65"/>
      <c r="AWO127" s="65"/>
      <c r="AWP127" s="65"/>
      <c r="AWQ127" s="65"/>
      <c r="AWR127" s="65"/>
      <c r="AWS127" s="65"/>
      <c r="AWT127" s="65"/>
      <c r="AWU127" s="65"/>
      <c r="AWV127" s="65"/>
      <c r="AWW127" s="65"/>
      <c r="AWX127" s="65"/>
      <c r="AWY127" s="65"/>
      <c r="AWZ127" s="65"/>
      <c r="AXA127" s="65"/>
      <c r="AXB127" s="65"/>
      <c r="AXC127" s="65"/>
      <c r="AXD127" s="65"/>
      <c r="AXE127" s="65"/>
      <c r="AXF127" s="65"/>
      <c r="AXG127" s="65"/>
      <c r="AXH127" s="65"/>
      <c r="AXI127" s="65"/>
      <c r="AXJ127" s="65"/>
      <c r="AXK127" s="65"/>
      <c r="AXL127" s="65"/>
      <c r="AXM127" s="65"/>
      <c r="AXN127" s="65"/>
      <c r="AXO127" s="65"/>
      <c r="AXP127" s="65"/>
      <c r="AXQ127" s="65"/>
      <c r="AXR127" s="65"/>
      <c r="AXS127" s="65"/>
      <c r="AXT127" s="65"/>
      <c r="AXU127" s="65"/>
      <c r="AXV127" s="65"/>
      <c r="AXW127" s="65"/>
      <c r="AXX127" s="65"/>
      <c r="AXY127" s="65"/>
      <c r="AXZ127" s="65"/>
      <c r="AYA127" s="65"/>
      <c r="AYB127" s="65"/>
      <c r="AYC127" s="65"/>
      <c r="AYD127" s="65"/>
      <c r="AYE127" s="65"/>
      <c r="AYF127" s="65"/>
      <c r="AYG127" s="65"/>
      <c r="AYH127" s="65"/>
      <c r="AYI127" s="65"/>
      <c r="AYJ127" s="65"/>
      <c r="AYK127" s="65"/>
      <c r="AYL127" s="65"/>
      <c r="AYM127" s="65"/>
      <c r="AYN127" s="65"/>
      <c r="AYO127" s="65"/>
      <c r="AYP127" s="65"/>
      <c r="AYQ127" s="65"/>
      <c r="AYR127" s="65"/>
      <c r="AYS127" s="65"/>
      <c r="AYT127" s="65"/>
      <c r="AYU127" s="65"/>
      <c r="AYV127" s="65"/>
      <c r="AYW127" s="65"/>
      <c r="AYX127" s="65"/>
      <c r="AYY127" s="65"/>
      <c r="AYZ127" s="65"/>
      <c r="AZA127" s="65"/>
      <c r="AZB127" s="65"/>
      <c r="AZC127" s="65"/>
      <c r="AZD127" s="65"/>
      <c r="AZE127" s="65"/>
      <c r="AZF127" s="65"/>
      <c r="AZG127" s="65"/>
      <c r="AZH127" s="65"/>
      <c r="AZI127" s="65"/>
      <c r="AZJ127" s="65"/>
      <c r="AZK127" s="65"/>
      <c r="AZL127" s="65"/>
      <c r="AZM127" s="65"/>
      <c r="AZN127" s="65"/>
      <c r="AZO127" s="65"/>
      <c r="AZP127" s="65"/>
      <c r="AZQ127" s="65"/>
      <c r="AZR127" s="65"/>
      <c r="AZS127" s="65"/>
      <c r="AZT127" s="65"/>
      <c r="AZU127" s="65"/>
      <c r="AZV127" s="65"/>
      <c r="AZW127" s="65"/>
      <c r="AZX127" s="65"/>
      <c r="AZY127" s="65"/>
      <c r="AZZ127" s="65"/>
      <c r="BAA127" s="65"/>
      <c r="BAB127" s="65"/>
      <c r="BAC127" s="65"/>
      <c r="BAD127" s="65"/>
      <c r="BAE127" s="65"/>
      <c r="BAF127" s="65"/>
      <c r="BAG127" s="65"/>
      <c r="BAH127" s="65"/>
      <c r="BAI127" s="65"/>
      <c r="BAJ127" s="65"/>
      <c r="BAK127" s="65"/>
      <c r="BAL127" s="65"/>
      <c r="BAM127" s="65"/>
      <c r="BAN127" s="65"/>
      <c r="BAO127" s="65"/>
      <c r="BAP127" s="65"/>
      <c r="BAQ127" s="65"/>
      <c r="BAR127" s="65"/>
      <c r="BAS127" s="65"/>
      <c r="BAT127" s="65"/>
      <c r="BAU127" s="65"/>
      <c r="BAV127" s="65"/>
      <c r="BAW127" s="65"/>
      <c r="BAX127" s="65"/>
      <c r="BAY127" s="65"/>
      <c r="BAZ127" s="65"/>
      <c r="BBA127" s="65"/>
      <c r="BBB127" s="65"/>
      <c r="BBC127" s="65"/>
      <c r="BBD127" s="65"/>
      <c r="BBE127" s="65"/>
      <c r="BBF127" s="65"/>
      <c r="BBG127" s="65"/>
      <c r="BBH127" s="65"/>
      <c r="BBI127" s="65"/>
      <c r="BBJ127" s="65"/>
      <c r="BBK127" s="65"/>
      <c r="BBL127" s="65"/>
      <c r="BBM127" s="65"/>
      <c r="BBN127" s="65"/>
      <c r="BBO127" s="65"/>
      <c r="BBP127" s="65"/>
      <c r="BBQ127" s="65"/>
      <c r="BBR127" s="65"/>
      <c r="BBS127" s="65"/>
      <c r="BBT127" s="65"/>
      <c r="BBU127" s="65"/>
      <c r="BBV127" s="65"/>
      <c r="BBW127" s="65"/>
      <c r="BBX127" s="65"/>
      <c r="BBY127" s="65"/>
      <c r="BBZ127" s="65"/>
      <c r="BCA127" s="65"/>
      <c r="BCB127" s="65"/>
      <c r="BCC127" s="65"/>
      <c r="BCD127" s="65"/>
      <c r="BCE127" s="65"/>
      <c r="BCF127" s="65"/>
      <c r="BCG127" s="65"/>
      <c r="BCH127" s="65"/>
      <c r="BCI127" s="65"/>
      <c r="BCJ127" s="65"/>
      <c r="BCK127" s="65"/>
      <c r="BCL127" s="65"/>
      <c r="BCM127" s="65"/>
      <c r="BCN127" s="65"/>
      <c r="BCO127" s="65"/>
      <c r="BCP127" s="65"/>
      <c r="BCQ127" s="65"/>
      <c r="BCR127" s="65"/>
      <c r="BCS127" s="65"/>
      <c r="BCT127" s="65"/>
      <c r="BCU127" s="65"/>
      <c r="BCV127" s="65"/>
      <c r="BCW127" s="65"/>
      <c r="BCX127" s="65"/>
      <c r="BCY127" s="65"/>
      <c r="BCZ127" s="65"/>
      <c r="BDA127" s="65"/>
      <c r="BDB127" s="65"/>
      <c r="BDC127" s="65"/>
      <c r="BDD127" s="65"/>
      <c r="BDE127" s="65"/>
      <c r="BDF127" s="65"/>
      <c r="BDG127" s="65"/>
      <c r="BDH127" s="65"/>
      <c r="BDI127" s="65"/>
      <c r="BDJ127" s="65"/>
      <c r="BDK127" s="65"/>
      <c r="BDL127" s="65"/>
      <c r="BDM127" s="65"/>
      <c r="BDN127" s="65"/>
      <c r="BDO127" s="65"/>
      <c r="BDP127" s="65"/>
      <c r="BDQ127" s="65"/>
      <c r="BDR127" s="65"/>
      <c r="BDS127" s="65"/>
      <c r="BDT127" s="65"/>
      <c r="BDU127" s="65"/>
      <c r="BDV127" s="65"/>
      <c r="BDW127" s="65"/>
      <c r="BDX127" s="65"/>
      <c r="BDY127" s="65"/>
      <c r="BDZ127" s="65"/>
      <c r="BEA127" s="65"/>
      <c r="BEB127" s="65"/>
      <c r="BEC127" s="65"/>
      <c r="BED127" s="65"/>
      <c r="BEE127" s="65"/>
      <c r="BEF127" s="65"/>
      <c r="BEG127" s="65"/>
      <c r="BEH127" s="65"/>
      <c r="BEI127" s="65"/>
      <c r="BEJ127" s="65"/>
      <c r="BEK127" s="65"/>
      <c r="BEL127" s="65"/>
      <c r="BEM127" s="65"/>
      <c r="BEN127" s="65"/>
      <c r="BEO127" s="65"/>
      <c r="BEP127" s="65"/>
      <c r="BEQ127" s="65"/>
      <c r="BER127" s="65"/>
      <c r="BES127" s="65"/>
      <c r="BET127" s="65"/>
      <c r="BEU127" s="65"/>
      <c r="BEV127" s="65"/>
      <c r="BEW127" s="65"/>
      <c r="BEX127" s="65"/>
      <c r="BEY127" s="65"/>
      <c r="BEZ127" s="65"/>
      <c r="BFA127" s="65"/>
      <c r="BFB127" s="65"/>
      <c r="BFC127" s="65"/>
      <c r="BFD127" s="65"/>
      <c r="BFE127" s="65"/>
      <c r="BFF127" s="65"/>
      <c r="BFG127" s="65"/>
      <c r="BFH127" s="65"/>
      <c r="BFI127" s="65"/>
      <c r="BFJ127" s="65"/>
      <c r="BFK127" s="65"/>
      <c r="BFL127" s="65"/>
      <c r="BFM127" s="65"/>
      <c r="BFN127" s="65"/>
      <c r="BFO127" s="65"/>
      <c r="BFP127" s="65"/>
      <c r="BFQ127" s="65"/>
      <c r="BFR127" s="65"/>
      <c r="BFS127" s="65"/>
      <c r="BFT127" s="65"/>
      <c r="BFU127" s="65"/>
      <c r="BFV127" s="65"/>
      <c r="BFW127" s="65"/>
      <c r="BFX127" s="65"/>
      <c r="BFY127" s="65"/>
      <c r="BFZ127" s="65"/>
      <c r="BGA127" s="65"/>
      <c r="BGB127" s="65"/>
      <c r="BGC127" s="65"/>
      <c r="BGD127" s="65"/>
      <c r="BGE127" s="65"/>
      <c r="BGF127" s="65"/>
      <c r="BGG127" s="65"/>
      <c r="BGH127" s="65"/>
      <c r="BGI127" s="65"/>
      <c r="BGJ127" s="65"/>
      <c r="BGK127" s="65"/>
      <c r="BGL127" s="65"/>
      <c r="BGM127" s="65"/>
      <c r="BGN127" s="65"/>
      <c r="BGO127" s="65"/>
      <c r="BGP127" s="65"/>
      <c r="BGQ127" s="65"/>
      <c r="BGR127" s="65"/>
      <c r="BGS127" s="65"/>
      <c r="BGT127" s="65"/>
      <c r="BGU127" s="65"/>
      <c r="BGV127" s="65"/>
      <c r="BGW127" s="65"/>
      <c r="BGX127" s="65"/>
      <c r="BGY127" s="65"/>
      <c r="BGZ127" s="65"/>
      <c r="BHA127" s="65"/>
      <c r="BHB127" s="65"/>
      <c r="BHC127" s="65"/>
      <c r="BHD127" s="65"/>
      <c r="BHE127" s="65"/>
      <c r="BHF127" s="65"/>
      <c r="BHG127" s="65"/>
      <c r="BHH127" s="65"/>
      <c r="BHI127" s="65"/>
      <c r="BHJ127" s="65"/>
      <c r="BHK127" s="65"/>
      <c r="BHL127" s="65"/>
      <c r="BHM127" s="65"/>
      <c r="BHN127" s="65"/>
      <c r="BHO127" s="65"/>
      <c r="BHP127" s="65"/>
      <c r="BHQ127" s="65"/>
      <c r="BHR127" s="65"/>
      <c r="BHS127" s="65"/>
      <c r="BHT127" s="65"/>
      <c r="BHU127" s="65"/>
      <c r="BHV127" s="65"/>
      <c r="BHW127" s="65"/>
      <c r="BHX127" s="65"/>
      <c r="BHY127" s="65"/>
      <c r="BHZ127" s="65"/>
      <c r="BIA127" s="65"/>
      <c r="BIB127" s="65"/>
      <c r="BIC127" s="65"/>
      <c r="BID127" s="65"/>
      <c r="BIE127" s="65"/>
      <c r="BIF127" s="65"/>
      <c r="BIG127" s="65"/>
      <c r="BIH127" s="65"/>
      <c r="BII127" s="65"/>
      <c r="BIJ127" s="65"/>
      <c r="BIK127" s="65"/>
      <c r="BIL127" s="65"/>
      <c r="BIM127" s="65"/>
      <c r="BIN127" s="65"/>
      <c r="BIO127" s="65"/>
      <c r="BIP127" s="65"/>
      <c r="BIQ127" s="65"/>
      <c r="BIR127" s="65"/>
      <c r="BIS127" s="65"/>
      <c r="BIT127" s="65"/>
      <c r="BIU127" s="65"/>
      <c r="BIV127" s="65"/>
      <c r="BIW127" s="65"/>
      <c r="BIX127" s="65"/>
      <c r="BIY127" s="65"/>
      <c r="BIZ127" s="65"/>
      <c r="BJA127" s="65"/>
      <c r="BJB127" s="65"/>
      <c r="BJC127" s="65"/>
      <c r="BJD127" s="65"/>
      <c r="BJE127" s="65"/>
      <c r="BJF127" s="65"/>
      <c r="BJG127" s="65"/>
      <c r="BJH127" s="65"/>
      <c r="BJI127" s="65"/>
      <c r="BJJ127" s="65"/>
      <c r="BJK127" s="65"/>
      <c r="BJL127" s="65"/>
      <c r="BJM127" s="65"/>
      <c r="BJN127" s="65"/>
      <c r="BJO127" s="65"/>
      <c r="BJP127" s="65"/>
      <c r="BJQ127" s="65"/>
      <c r="BJR127" s="65"/>
      <c r="BJS127" s="65"/>
      <c r="BJT127" s="65"/>
      <c r="BJU127" s="65"/>
      <c r="BJV127" s="65"/>
      <c r="BJW127" s="65"/>
      <c r="BJX127" s="65"/>
      <c r="BJY127" s="65"/>
      <c r="BJZ127" s="65"/>
      <c r="BKA127" s="65"/>
      <c r="BKB127" s="65"/>
      <c r="BKC127" s="65"/>
      <c r="BKD127" s="65"/>
      <c r="BKE127" s="65"/>
      <c r="BKF127" s="65"/>
      <c r="BKG127" s="65"/>
      <c r="BKH127" s="65"/>
      <c r="BKI127" s="65"/>
      <c r="BKJ127" s="65"/>
      <c r="BKK127" s="65"/>
      <c r="BKL127" s="65"/>
      <c r="BKM127" s="65"/>
      <c r="BKN127" s="65"/>
      <c r="BKO127" s="65"/>
      <c r="BKP127" s="65"/>
      <c r="BKQ127" s="65"/>
      <c r="BKR127" s="65"/>
      <c r="BKS127" s="65"/>
      <c r="BKT127" s="65"/>
      <c r="BKU127" s="65"/>
      <c r="BKV127" s="65"/>
      <c r="BKW127" s="65"/>
      <c r="BKX127" s="65"/>
      <c r="BKY127" s="65"/>
      <c r="BKZ127" s="65"/>
      <c r="BLA127" s="65"/>
      <c r="BLB127" s="65"/>
      <c r="BLC127" s="65"/>
      <c r="BLD127" s="65"/>
      <c r="BLE127" s="65"/>
      <c r="BLF127" s="65"/>
      <c r="BLG127" s="65"/>
      <c r="BLH127" s="65"/>
      <c r="BLI127" s="65"/>
      <c r="BLJ127" s="65"/>
      <c r="BLK127" s="65"/>
      <c r="BLL127" s="65"/>
      <c r="BLM127" s="65"/>
      <c r="BLN127" s="65"/>
      <c r="BLO127" s="65"/>
      <c r="BLP127" s="65"/>
      <c r="BLQ127" s="65"/>
      <c r="BLR127" s="65"/>
      <c r="BLS127" s="65"/>
      <c r="BLT127" s="65"/>
      <c r="BLU127" s="65"/>
      <c r="BLV127" s="65"/>
      <c r="BLW127" s="65"/>
      <c r="BLX127" s="65"/>
      <c r="BLY127" s="65"/>
      <c r="BLZ127" s="65"/>
      <c r="BMA127" s="65"/>
      <c r="BMB127" s="65"/>
      <c r="BMC127" s="65"/>
      <c r="BMD127" s="65"/>
      <c r="BME127" s="65"/>
      <c r="BMF127" s="65"/>
      <c r="BMG127" s="65"/>
      <c r="BMH127" s="65"/>
      <c r="BMI127" s="65"/>
      <c r="BMJ127" s="65"/>
      <c r="BMK127" s="65"/>
      <c r="BML127" s="65"/>
      <c r="BMM127" s="65"/>
      <c r="BMN127" s="65"/>
      <c r="BMO127" s="65"/>
      <c r="BMP127" s="65"/>
      <c r="BMQ127" s="65"/>
      <c r="BMR127" s="65"/>
      <c r="BMS127" s="65"/>
      <c r="BMT127" s="65"/>
      <c r="BMU127" s="65"/>
      <c r="BMV127" s="65"/>
      <c r="BMW127" s="65"/>
      <c r="BMX127" s="65"/>
      <c r="BMY127" s="65"/>
      <c r="BMZ127" s="65"/>
      <c r="BNA127" s="65"/>
      <c r="BNB127" s="65"/>
      <c r="BNC127" s="65"/>
      <c r="BND127" s="65"/>
      <c r="BNE127" s="65"/>
      <c r="BNF127" s="65"/>
      <c r="BNG127" s="65"/>
      <c r="BNH127" s="65"/>
      <c r="BNI127" s="65"/>
      <c r="BNJ127" s="65"/>
      <c r="BNK127" s="65"/>
      <c r="BNL127" s="65"/>
      <c r="BNM127" s="65"/>
      <c r="BNN127" s="65"/>
      <c r="BNO127" s="65"/>
      <c r="BNP127" s="65"/>
      <c r="BNQ127" s="65"/>
      <c r="BNR127" s="65"/>
      <c r="BNS127" s="65"/>
      <c r="BNT127" s="65"/>
      <c r="BNU127" s="65"/>
      <c r="BNV127" s="65"/>
      <c r="BNW127" s="65"/>
      <c r="BNX127" s="65"/>
      <c r="BNY127" s="65"/>
      <c r="BNZ127" s="65"/>
      <c r="BOA127" s="65"/>
      <c r="BOB127" s="65"/>
      <c r="BOC127" s="65"/>
      <c r="BOD127" s="65"/>
      <c r="BOE127" s="65"/>
      <c r="BOF127" s="65"/>
      <c r="BOG127" s="65"/>
      <c r="BOH127" s="65"/>
      <c r="BOI127" s="65"/>
      <c r="BOJ127" s="65"/>
      <c r="BOK127" s="65"/>
      <c r="BOL127" s="65"/>
      <c r="BOM127" s="65"/>
      <c r="BON127" s="65"/>
      <c r="BOO127" s="65"/>
      <c r="BOP127" s="65"/>
      <c r="BOQ127" s="65"/>
      <c r="BOR127" s="65"/>
      <c r="BOS127" s="65"/>
      <c r="BOT127" s="65"/>
      <c r="BOU127" s="65"/>
      <c r="BOV127" s="65"/>
      <c r="BOW127" s="65"/>
      <c r="BOX127" s="65"/>
      <c r="BOY127" s="65"/>
      <c r="BOZ127" s="65"/>
      <c r="BPA127" s="65"/>
      <c r="BPB127" s="65"/>
      <c r="BPC127" s="65"/>
      <c r="BPD127" s="65"/>
      <c r="BPE127" s="65"/>
      <c r="BPF127" s="65"/>
      <c r="BPG127" s="65"/>
      <c r="BPH127" s="65"/>
      <c r="BPI127" s="65"/>
      <c r="BPJ127" s="65"/>
      <c r="BPK127" s="65"/>
      <c r="BPL127" s="65"/>
      <c r="BPM127" s="65"/>
      <c r="BPN127" s="65"/>
      <c r="BPO127" s="65"/>
      <c r="BPP127" s="65"/>
      <c r="BPQ127" s="65"/>
      <c r="BPR127" s="65"/>
      <c r="BPS127" s="65"/>
      <c r="BPT127" s="65"/>
      <c r="BPU127" s="65"/>
      <c r="BPV127" s="65"/>
      <c r="BPW127" s="65"/>
      <c r="BPX127" s="65"/>
      <c r="BPY127" s="65"/>
      <c r="BPZ127" s="65"/>
      <c r="BQA127" s="65"/>
      <c r="BQB127" s="65"/>
      <c r="BQC127" s="65"/>
      <c r="BQD127" s="65"/>
      <c r="BQE127" s="65"/>
      <c r="BQF127" s="65"/>
      <c r="BQG127" s="65"/>
      <c r="BQH127" s="65"/>
      <c r="BQI127" s="65"/>
      <c r="BQJ127" s="65"/>
      <c r="BQK127" s="65"/>
      <c r="BQL127" s="65"/>
      <c r="BQM127" s="65"/>
      <c r="BQN127" s="65"/>
      <c r="BQO127" s="65"/>
      <c r="BQP127" s="65"/>
      <c r="BQQ127" s="65"/>
      <c r="BQR127" s="65"/>
      <c r="BQS127" s="65"/>
      <c r="BQT127" s="65"/>
      <c r="BQU127" s="65"/>
      <c r="BQV127" s="65"/>
      <c r="BQW127" s="65"/>
      <c r="BQX127" s="65"/>
      <c r="BQY127" s="65"/>
      <c r="BQZ127" s="65"/>
      <c r="BRA127" s="65"/>
      <c r="BRB127" s="65"/>
      <c r="BRC127" s="65"/>
      <c r="BRD127" s="65"/>
      <c r="BRE127" s="65"/>
      <c r="BRF127" s="65"/>
      <c r="BRG127" s="65"/>
      <c r="BRH127" s="65"/>
      <c r="BRI127" s="65"/>
      <c r="BRJ127" s="65"/>
      <c r="BRK127" s="65"/>
      <c r="BRL127" s="65"/>
      <c r="BRM127" s="65"/>
      <c r="BRN127" s="65"/>
      <c r="BRO127" s="65"/>
      <c r="BRP127" s="65"/>
      <c r="BRQ127" s="65"/>
      <c r="BRR127" s="65"/>
      <c r="BRS127" s="65"/>
      <c r="BRT127" s="65"/>
      <c r="BRU127" s="65"/>
      <c r="BRV127" s="65"/>
      <c r="BRW127" s="65"/>
      <c r="BRX127" s="65"/>
      <c r="BRY127" s="65"/>
      <c r="BRZ127" s="65"/>
      <c r="BSA127" s="65"/>
      <c r="BSB127" s="65"/>
      <c r="BSC127" s="65"/>
      <c r="BSD127" s="65"/>
      <c r="BSE127" s="65"/>
      <c r="BSF127" s="65"/>
      <c r="BSG127" s="65"/>
      <c r="BSH127" s="65"/>
      <c r="BSI127" s="65"/>
      <c r="BSJ127" s="65"/>
      <c r="BSK127" s="65"/>
      <c r="BSL127" s="65"/>
      <c r="BSM127" s="65"/>
      <c r="BSN127" s="65"/>
      <c r="BSO127" s="65"/>
      <c r="BSP127" s="65"/>
      <c r="BSQ127" s="65"/>
      <c r="BSR127" s="65"/>
      <c r="BSS127" s="65"/>
      <c r="BST127" s="65"/>
      <c r="BSU127" s="65"/>
      <c r="BSV127" s="65"/>
      <c r="BSW127" s="65"/>
      <c r="BSX127" s="65"/>
      <c r="BSY127" s="65"/>
      <c r="BSZ127" s="65"/>
      <c r="BTA127" s="65"/>
      <c r="BTB127" s="65"/>
      <c r="BTC127" s="65"/>
      <c r="BTD127" s="65"/>
      <c r="BTE127" s="65"/>
      <c r="BTF127" s="65"/>
      <c r="BTG127" s="65"/>
      <c r="BTH127" s="65"/>
      <c r="BTI127" s="65"/>
      <c r="BTJ127" s="65"/>
      <c r="BTK127" s="65"/>
      <c r="BTL127" s="65"/>
      <c r="BTM127" s="65"/>
      <c r="BTN127" s="65"/>
      <c r="BTO127" s="65"/>
      <c r="BTP127" s="65"/>
      <c r="BTQ127" s="65"/>
      <c r="BTR127" s="65"/>
      <c r="BTS127" s="65"/>
      <c r="BTT127" s="65"/>
      <c r="BTU127" s="65"/>
      <c r="BTV127" s="65"/>
      <c r="BTW127" s="65"/>
      <c r="BTX127" s="65"/>
      <c r="BTY127" s="65"/>
      <c r="BTZ127" s="65"/>
      <c r="BUA127" s="65"/>
      <c r="BUB127" s="65"/>
      <c r="BUC127" s="65"/>
      <c r="BUD127" s="65"/>
      <c r="BUE127" s="65"/>
      <c r="BUF127" s="65"/>
      <c r="BUG127" s="65"/>
      <c r="BUH127" s="65"/>
      <c r="BUI127" s="65"/>
      <c r="BUJ127" s="65"/>
      <c r="BUK127" s="65"/>
      <c r="BUL127" s="65"/>
      <c r="BUM127" s="65"/>
      <c r="BUN127" s="65"/>
      <c r="BUO127" s="65"/>
      <c r="BUP127" s="65"/>
      <c r="BUQ127" s="65"/>
      <c r="BUR127" s="65"/>
      <c r="BUS127" s="65"/>
      <c r="BUT127" s="65"/>
      <c r="BUU127" s="65"/>
      <c r="BUV127" s="65"/>
      <c r="BUW127" s="65"/>
      <c r="BUX127" s="65"/>
      <c r="BUY127" s="65"/>
      <c r="BUZ127" s="65"/>
      <c r="BVA127" s="65"/>
      <c r="BVB127" s="65"/>
      <c r="BVC127" s="65"/>
      <c r="BVD127" s="65"/>
      <c r="BVE127" s="65"/>
      <c r="BVF127" s="65"/>
      <c r="BVG127" s="65"/>
      <c r="BVH127" s="65"/>
      <c r="BVI127" s="65"/>
      <c r="BVJ127" s="65"/>
      <c r="BVK127" s="65"/>
      <c r="BVL127" s="65"/>
      <c r="BVM127" s="65"/>
      <c r="BVN127" s="65"/>
      <c r="BVO127" s="65"/>
      <c r="BVP127" s="65"/>
      <c r="BVQ127" s="65"/>
      <c r="BVR127" s="65"/>
      <c r="BVS127" s="65"/>
      <c r="BVT127" s="65"/>
      <c r="BVU127" s="65"/>
      <c r="BVV127" s="65"/>
      <c r="BVW127" s="65"/>
      <c r="BVX127" s="65"/>
      <c r="BVY127" s="65"/>
      <c r="BVZ127" s="65"/>
      <c r="BWA127" s="65"/>
      <c r="BWB127" s="65"/>
      <c r="BWC127" s="65"/>
      <c r="BWD127" s="65"/>
      <c r="BWE127" s="65"/>
      <c r="BWF127" s="65"/>
      <c r="BWG127" s="65"/>
      <c r="BWH127" s="65"/>
      <c r="BWI127" s="65"/>
      <c r="BWJ127" s="65"/>
      <c r="BWK127" s="65"/>
      <c r="BWL127" s="65"/>
      <c r="BWM127" s="65"/>
      <c r="BWN127" s="65"/>
      <c r="BWO127" s="65"/>
      <c r="BWP127" s="65"/>
      <c r="BWQ127" s="65"/>
      <c r="BWR127" s="65"/>
      <c r="BWS127" s="65"/>
      <c r="BWT127" s="65"/>
      <c r="BWU127" s="65"/>
      <c r="BWV127" s="65"/>
      <c r="BWW127" s="65"/>
      <c r="BWX127" s="65"/>
      <c r="BWY127" s="65"/>
      <c r="BWZ127" s="65"/>
      <c r="BXA127" s="65"/>
      <c r="BXB127" s="65"/>
      <c r="BXC127" s="65"/>
      <c r="BXD127" s="65"/>
      <c r="BXE127" s="65"/>
      <c r="BXF127" s="65"/>
      <c r="BXG127" s="65"/>
      <c r="BXH127" s="65"/>
      <c r="BXI127" s="65"/>
      <c r="BXJ127" s="65"/>
      <c r="BXK127" s="65"/>
      <c r="BXL127" s="65"/>
      <c r="BXM127" s="65"/>
      <c r="BXN127" s="65"/>
      <c r="BXO127" s="65"/>
      <c r="BXP127" s="65"/>
      <c r="BXQ127" s="65"/>
      <c r="BXR127" s="65"/>
      <c r="BXS127" s="65"/>
      <c r="BXT127" s="65"/>
      <c r="BXU127" s="65"/>
      <c r="BXV127" s="65"/>
      <c r="BXW127" s="65"/>
      <c r="BXX127" s="65"/>
      <c r="BXY127" s="65"/>
      <c r="BXZ127" s="65"/>
      <c r="BYA127" s="65"/>
      <c r="BYB127" s="65"/>
      <c r="BYC127" s="65"/>
      <c r="BYD127" s="65"/>
      <c r="BYE127" s="65"/>
      <c r="BYF127" s="65"/>
      <c r="BYG127" s="65"/>
      <c r="BYH127" s="65"/>
      <c r="BYI127" s="65"/>
      <c r="BYJ127" s="65"/>
      <c r="BYK127" s="65"/>
      <c r="BYL127" s="65"/>
      <c r="BYM127" s="65"/>
      <c r="BYN127" s="65"/>
      <c r="BYO127" s="65"/>
      <c r="BYP127" s="65"/>
      <c r="BYQ127" s="65"/>
      <c r="BYR127" s="65"/>
      <c r="BYS127" s="65"/>
      <c r="BYT127" s="65"/>
      <c r="BYU127" s="65"/>
      <c r="BYV127" s="65"/>
      <c r="BYW127" s="65"/>
      <c r="BYX127" s="65"/>
      <c r="BYY127" s="65"/>
      <c r="BYZ127" s="65"/>
      <c r="BZA127" s="65"/>
      <c r="BZB127" s="65"/>
      <c r="BZC127" s="65"/>
      <c r="BZD127" s="65"/>
      <c r="BZE127" s="65"/>
      <c r="BZF127" s="65"/>
      <c r="BZG127" s="65"/>
      <c r="BZH127" s="65"/>
      <c r="BZI127" s="65"/>
      <c r="BZJ127" s="65"/>
      <c r="BZK127" s="65"/>
      <c r="BZL127" s="65"/>
      <c r="BZM127" s="65"/>
      <c r="BZN127" s="65"/>
      <c r="BZO127" s="65"/>
      <c r="BZP127" s="65"/>
      <c r="BZQ127" s="65"/>
      <c r="BZR127" s="65"/>
      <c r="BZS127" s="65"/>
      <c r="BZT127" s="65"/>
      <c r="BZU127" s="65"/>
      <c r="BZV127" s="65"/>
      <c r="BZW127" s="65"/>
      <c r="BZX127" s="65"/>
      <c r="BZY127" s="65"/>
      <c r="BZZ127" s="65"/>
      <c r="CAA127" s="65"/>
      <c r="CAB127" s="65"/>
      <c r="CAC127" s="65"/>
      <c r="CAD127" s="65"/>
      <c r="CAE127" s="65"/>
      <c r="CAF127" s="65"/>
      <c r="CAG127" s="65"/>
      <c r="CAH127" s="65"/>
      <c r="CAI127" s="65"/>
      <c r="CAJ127" s="65"/>
      <c r="CAK127" s="65"/>
      <c r="CAL127" s="65"/>
      <c r="CAM127" s="65"/>
      <c r="CAN127" s="65"/>
      <c r="CAO127" s="65"/>
      <c r="CAP127" s="65"/>
      <c r="CAQ127" s="65"/>
      <c r="CAR127" s="65"/>
      <c r="CAS127" s="65"/>
      <c r="CAT127" s="65"/>
      <c r="CAU127" s="65"/>
      <c r="CAV127" s="65"/>
      <c r="CAW127" s="65"/>
      <c r="CAX127" s="65"/>
      <c r="CAY127" s="65"/>
      <c r="CAZ127" s="65"/>
      <c r="CBA127" s="65"/>
      <c r="CBB127" s="65"/>
      <c r="CBC127" s="65"/>
      <c r="CBD127" s="65"/>
      <c r="CBE127" s="65"/>
      <c r="CBF127" s="65"/>
      <c r="CBG127" s="65"/>
      <c r="CBH127" s="65"/>
      <c r="CBI127" s="65"/>
      <c r="CBJ127" s="65"/>
      <c r="CBK127" s="65"/>
      <c r="CBL127" s="65"/>
      <c r="CBM127" s="65"/>
      <c r="CBN127" s="65"/>
      <c r="CBO127" s="65"/>
      <c r="CBP127" s="65"/>
      <c r="CBQ127" s="65"/>
      <c r="CBR127" s="65"/>
      <c r="CBS127" s="65"/>
      <c r="CBT127" s="65"/>
      <c r="CBU127" s="65"/>
      <c r="CBV127" s="65"/>
      <c r="CBW127" s="65"/>
      <c r="CBX127" s="65"/>
      <c r="CBY127" s="65"/>
      <c r="CBZ127" s="65"/>
      <c r="CCA127" s="65"/>
      <c r="CCB127" s="65"/>
      <c r="CCC127" s="65"/>
      <c r="CCD127" s="65"/>
      <c r="CCE127" s="65"/>
      <c r="CCF127" s="65"/>
      <c r="CCG127" s="65"/>
      <c r="CCH127" s="65"/>
      <c r="CCI127" s="65"/>
      <c r="CCJ127" s="65"/>
      <c r="CCK127" s="65"/>
      <c r="CCL127" s="65"/>
      <c r="CCM127" s="65"/>
      <c r="CCN127" s="65"/>
      <c r="CCO127" s="65"/>
      <c r="CCP127" s="65"/>
      <c r="CCQ127" s="65"/>
      <c r="CCR127" s="65"/>
      <c r="CCS127" s="65"/>
      <c r="CCT127" s="65"/>
      <c r="CCU127" s="65"/>
      <c r="CCV127" s="65"/>
      <c r="CCW127" s="65"/>
      <c r="CCX127" s="65"/>
      <c r="CCY127" s="65"/>
      <c r="CCZ127" s="65"/>
      <c r="CDA127" s="65"/>
      <c r="CDB127" s="65"/>
      <c r="CDC127" s="65"/>
      <c r="CDD127" s="65"/>
      <c r="CDE127" s="65"/>
      <c r="CDF127" s="65"/>
      <c r="CDG127" s="65"/>
      <c r="CDH127" s="65"/>
      <c r="CDI127" s="65"/>
      <c r="CDJ127" s="65"/>
      <c r="CDK127" s="65"/>
      <c r="CDL127" s="65"/>
      <c r="CDM127" s="65"/>
      <c r="CDN127" s="65"/>
      <c r="CDO127" s="65"/>
      <c r="CDP127" s="65"/>
      <c r="CDQ127" s="65"/>
      <c r="CDR127" s="65"/>
      <c r="CDS127" s="65"/>
      <c r="CDT127" s="65"/>
      <c r="CDU127" s="65"/>
      <c r="CDV127" s="65"/>
      <c r="CDW127" s="65"/>
      <c r="CDX127" s="65"/>
      <c r="CDY127" s="65"/>
      <c r="CDZ127" s="65"/>
      <c r="CEA127" s="65"/>
      <c r="CEB127" s="65"/>
      <c r="CEC127" s="65"/>
      <c r="CED127" s="65"/>
      <c r="CEE127" s="65"/>
      <c r="CEF127" s="65"/>
      <c r="CEG127" s="65"/>
      <c r="CEH127" s="65"/>
      <c r="CEI127" s="65"/>
      <c r="CEJ127" s="65"/>
      <c r="CEK127" s="65"/>
      <c r="CEL127" s="65"/>
      <c r="CEM127" s="65"/>
      <c r="CEN127" s="65"/>
      <c r="CEO127" s="65"/>
      <c r="CEP127" s="65"/>
      <c r="CEQ127" s="65"/>
      <c r="CER127" s="65"/>
      <c r="CES127" s="65"/>
      <c r="CET127" s="65"/>
      <c r="CEU127" s="65"/>
      <c r="CEV127" s="65"/>
      <c r="CEW127" s="65"/>
      <c r="CEX127" s="65"/>
      <c r="CEY127" s="65"/>
      <c r="CEZ127" s="65"/>
      <c r="CFA127" s="65"/>
      <c r="CFB127" s="65"/>
      <c r="CFC127" s="65"/>
      <c r="CFD127" s="65"/>
      <c r="CFE127" s="65"/>
      <c r="CFF127" s="65"/>
      <c r="CFG127" s="65"/>
      <c r="CFH127" s="65"/>
      <c r="CFI127" s="65"/>
      <c r="CFJ127" s="65"/>
      <c r="CFK127" s="65"/>
      <c r="CFL127" s="65"/>
      <c r="CFM127" s="65"/>
      <c r="CFN127" s="65"/>
      <c r="CFO127" s="65"/>
      <c r="CFP127" s="65"/>
      <c r="CFQ127" s="65"/>
      <c r="CFR127" s="65"/>
      <c r="CFS127" s="65"/>
      <c r="CFT127" s="65"/>
      <c r="CFU127" s="65"/>
      <c r="CFV127" s="65"/>
      <c r="CFW127" s="65"/>
      <c r="CFX127" s="65"/>
      <c r="CFY127" s="65"/>
      <c r="CFZ127" s="65"/>
      <c r="CGA127" s="65"/>
      <c r="CGB127" s="65"/>
      <c r="CGC127" s="65"/>
      <c r="CGD127" s="65"/>
      <c r="CGE127" s="65"/>
      <c r="CGF127" s="65"/>
      <c r="CGG127" s="65"/>
      <c r="CGH127" s="65"/>
      <c r="CGI127" s="65"/>
      <c r="CGJ127" s="65"/>
      <c r="CGK127" s="65"/>
      <c r="CGL127" s="65"/>
      <c r="CGM127" s="65"/>
      <c r="CGN127" s="65"/>
      <c r="CGO127" s="65"/>
      <c r="CGP127" s="65"/>
      <c r="CGQ127" s="65"/>
      <c r="CGR127" s="65"/>
      <c r="CGS127" s="65"/>
      <c r="CGT127" s="65"/>
      <c r="CGU127" s="65"/>
      <c r="CGV127" s="65"/>
      <c r="CGW127" s="65"/>
      <c r="CGX127" s="65"/>
      <c r="CGY127" s="65"/>
      <c r="CGZ127" s="65"/>
      <c r="CHA127" s="65"/>
      <c r="CHB127" s="65"/>
      <c r="CHC127" s="65"/>
      <c r="CHD127" s="65"/>
      <c r="CHE127" s="65"/>
      <c r="CHF127" s="65"/>
      <c r="CHG127" s="65"/>
      <c r="CHH127" s="65"/>
      <c r="CHI127" s="65"/>
      <c r="CHJ127" s="65"/>
      <c r="CHK127" s="65"/>
      <c r="CHL127" s="65"/>
      <c r="CHM127" s="65"/>
      <c r="CHN127" s="65"/>
      <c r="CHO127" s="65"/>
      <c r="CHP127" s="65"/>
      <c r="CHQ127" s="65"/>
      <c r="CHR127" s="65"/>
      <c r="CHS127" s="65"/>
      <c r="CHT127" s="65"/>
      <c r="CHU127" s="65"/>
      <c r="CHV127" s="65"/>
      <c r="CHW127" s="65"/>
      <c r="CHX127" s="65"/>
      <c r="CHY127" s="65"/>
      <c r="CHZ127" s="65"/>
      <c r="CIA127" s="65"/>
      <c r="CIB127" s="65"/>
      <c r="CIC127" s="65"/>
      <c r="CID127" s="65"/>
      <c r="CIE127" s="65"/>
      <c r="CIF127" s="65"/>
      <c r="CIG127" s="65"/>
      <c r="CIH127" s="65"/>
      <c r="CII127" s="65"/>
      <c r="CIJ127" s="65"/>
      <c r="CIK127" s="65"/>
      <c r="CIL127" s="65"/>
      <c r="CIM127" s="65"/>
      <c r="CIN127" s="65"/>
      <c r="CIO127" s="65"/>
      <c r="CIP127" s="65"/>
      <c r="CIQ127" s="65"/>
      <c r="CIR127" s="65"/>
      <c r="CIS127" s="65"/>
      <c r="CIT127" s="65"/>
      <c r="CIU127" s="65"/>
      <c r="CIV127" s="65"/>
      <c r="CIW127" s="65"/>
      <c r="CIX127" s="65"/>
      <c r="CIY127" s="65"/>
      <c r="CIZ127" s="65"/>
      <c r="CJA127" s="65"/>
      <c r="CJB127" s="65"/>
      <c r="CJC127" s="65"/>
      <c r="CJD127" s="65"/>
      <c r="CJE127" s="65"/>
      <c r="CJF127" s="65"/>
      <c r="CJG127" s="65"/>
      <c r="CJH127" s="65"/>
      <c r="CJI127" s="65"/>
      <c r="CJJ127" s="65"/>
      <c r="CJK127" s="65"/>
      <c r="CJL127" s="65"/>
      <c r="CJM127" s="65"/>
      <c r="CJN127" s="65"/>
      <c r="CJO127" s="65"/>
      <c r="CJP127" s="65"/>
      <c r="CJQ127" s="65"/>
      <c r="CJR127" s="65"/>
      <c r="CJS127" s="65"/>
      <c r="CJT127" s="65"/>
      <c r="CJU127" s="65"/>
      <c r="CJV127" s="65"/>
      <c r="CJW127" s="65"/>
      <c r="CJX127" s="65"/>
      <c r="CJY127" s="65"/>
      <c r="CJZ127" s="65"/>
      <c r="CKA127" s="65"/>
      <c r="CKB127" s="65"/>
      <c r="CKC127" s="65"/>
      <c r="CKD127" s="65"/>
      <c r="CKE127" s="65"/>
      <c r="CKF127" s="65"/>
      <c r="CKG127" s="65"/>
      <c r="CKH127" s="65"/>
      <c r="CKI127" s="65"/>
      <c r="CKJ127" s="65"/>
      <c r="CKK127" s="65"/>
      <c r="CKL127" s="65"/>
      <c r="CKM127" s="65"/>
      <c r="CKN127" s="65"/>
      <c r="CKO127" s="65"/>
      <c r="CKP127" s="65"/>
      <c r="CKQ127" s="65"/>
      <c r="CKR127" s="65"/>
      <c r="CKS127" s="65"/>
      <c r="CKT127" s="65"/>
      <c r="CKU127" s="65"/>
      <c r="CKV127" s="65"/>
      <c r="CKW127" s="65"/>
      <c r="CKX127" s="65"/>
      <c r="CKY127" s="65"/>
      <c r="CKZ127" s="65"/>
      <c r="CLA127" s="65"/>
      <c r="CLB127" s="65"/>
      <c r="CLC127" s="65"/>
      <c r="CLD127" s="65"/>
      <c r="CLE127" s="65"/>
      <c r="CLF127" s="65"/>
      <c r="CLG127" s="65"/>
      <c r="CLH127" s="65"/>
      <c r="CLI127" s="65"/>
      <c r="CLJ127" s="65"/>
      <c r="CLK127" s="65"/>
      <c r="CLL127" s="65"/>
      <c r="CLM127" s="65"/>
      <c r="CLN127" s="65"/>
      <c r="CLO127" s="65"/>
      <c r="CLP127" s="65"/>
      <c r="CLQ127" s="65"/>
      <c r="CLR127" s="65"/>
      <c r="CLS127" s="65"/>
      <c r="CLT127" s="65"/>
      <c r="CLU127" s="65"/>
      <c r="CLV127" s="65"/>
      <c r="CLW127" s="65"/>
      <c r="CLX127" s="65"/>
      <c r="CLY127" s="65"/>
      <c r="CLZ127" s="65"/>
      <c r="CMA127" s="65"/>
      <c r="CMB127" s="65"/>
      <c r="CMC127" s="65"/>
      <c r="CMD127" s="65"/>
      <c r="CME127" s="65"/>
      <c r="CMF127" s="65"/>
      <c r="CMG127" s="65"/>
      <c r="CMH127" s="65"/>
      <c r="CMI127" s="65"/>
      <c r="CMJ127" s="65"/>
      <c r="CMK127" s="65"/>
      <c r="CML127" s="65"/>
      <c r="CMM127" s="65"/>
      <c r="CMN127" s="65"/>
      <c r="CMO127" s="65"/>
      <c r="CMP127" s="65"/>
      <c r="CMQ127" s="65"/>
      <c r="CMR127" s="65"/>
      <c r="CMS127" s="65"/>
      <c r="CMT127" s="65"/>
      <c r="CMU127" s="65"/>
      <c r="CMV127" s="65"/>
      <c r="CMW127" s="65"/>
      <c r="CMX127" s="65"/>
      <c r="CMY127" s="65"/>
      <c r="CMZ127" s="65"/>
      <c r="CNA127" s="65"/>
      <c r="CNB127" s="65"/>
      <c r="CNC127" s="65"/>
      <c r="CND127" s="65"/>
      <c r="CNE127" s="65"/>
      <c r="CNF127" s="65"/>
      <c r="CNG127" s="65"/>
      <c r="CNH127" s="65"/>
      <c r="CNI127" s="65"/>
      <c r="CNJ127" s="65"/>
      <c r="CNK127" s="65"/>
      <c r="CNL127" s="65"/>
      <c r="CNM127" s="65"/>
      <c r="CNN127" s="65"/>
      <c r="CNO127" s="65"/>
      <c r="CNP127" s="65"/>
      <c r="CNQ127" s="65"/>
      <c r="CNR127" s="65"/>
      <c r="CNS127" s="65"/>
      <c r="CNT127" s="65"/>
      <c r="CNU127" s="65"/>
      <c r="CNV127" s="65"/>
      <c r="CNW127" s="65"/>
      <c r="CNX127" s="65"/>
      <c r="CNY127" s="65"/>
      <c r="CNZ127" s="65"/>
      <c r="COA127" s="65"/>
      <c r="COB127" s="65"/>
      <c r="COC127" s="65"/>
      <c r="COD127" s="65"/>
      <c r="COE127" s="65"/>
      <c r="COF127" s="65"/>
      <c r="COG127" s="65"/>
      <c r="COH127" s="65"/>
      <c r="COI127" s="65"/>
      <c r="COJ127" s="65"/>
      <c r="COK127" s="65"/>
      <c r="COL127" s="65"/>
      <c r="COM127" s="65"/>
      <c r="CON127" s="65"/>
      <c r="COO127" s="65"/>
      <c r="COP127" s="65"/>
      <c r="COQ127" s="65"/>
      <c r="COR127" s="65"/>
      <c r="COS127" s="65"/>
      <c r="COT127" s="65"/>
      <c r="COU127" s="65"/>
      <c r="COV127" s="65"/>
      <c r="COW127" s="65"/>
      <c r="COX127" s="65"/>
      <c r="COY127" s="65"/>
      <c r="COZ127" s="65"/>
      <c r="CPA127" s="65"/>
      <c r="CPB127" s="65"/>
      <c r="CPC127" s="65"/>
      <c r="CPD127" s="65"/>
      <c r="CPE127" s="65"/>
      <c r="CPF127" s="65"/>
      <c r="CPG127" s="65"/>
      <c r="CPH127" s="65"/>
      <c r="CPI127" s="65"/>
      <c r="CPJ127" s="65"/>
      <c r="CPK127" s="65"/>
      <c r="CPL127" s="65"/>
      <c r="CPM127" s="65"/>
      <c r="CPN127" s="65"/>
      <c r="CPO127" s="65"/>
      <c r="CPP127" s="65"/>
      <c r="CPQ127" s="65"/>
      <c r="CPR127" s="65"/>
      <c r="CPS127" s="65"/>
      <c r="CPT127" s="65"/>
      <c r="CPU127" s="65"/>
      <c r="CPV127" s="65"/>
      <c r="CPW127" s="65"/>
      <c r="CPX127" s="65"/>
      <c r="CPY127" s="65"/>
      <c r="CPZ127" s="65"/>
      <c r="CQA127" s="65"/>
      <c r="CQB127" s="65"/>
      <c r="CQC127" s="65"/>
      <c r="CQD127" s="65"/>
      <c r="CQE127" s="65"/>
      <c r="CQF127" s="65"/>
      <c r="CQG127" s="65"/>
      <c r="CQH127" s="65"/>
      <c r="CQI127" s="65"/>
      <c r="CQJ127" s="65"/>
      <c r="CQK127" s="65"/>
      <c r="CQL127" s="65"/>
      <c r="CQM127" s="65"/>
      <c r="CQN127" s="65"/>
      <c r="CQO127" s="65"/>
      <c r="CQP127" s="65"/>
      <c r="CQQ127" s="65"/>
      <c r="CQR127" s="65"/>
      <c r="CQS127" s="65"/>
      <c r="CQT127" s="65"/>
      <c r="CQU127" s="65"/>
      <c r="CQV127" s="65"/>
      <c r="CQW127" s="65"/>
      <c r="CQX127" s="65"/>
      <c r="CQY127" s="65"/>
      <c r="CQZ127" s="65"/>
      <c r="CRA127" s="65"/>
      <c r="CRB127" s="65"/>
      <c r="CRC127" s="65"/>
      <c r="CRD127" s="65"/>
      <c r="CRE127" s="65"/>
      <c r="CRF127" s="65"/>
      <c r="CRG127" s="65"/>
      <c r="CRH127" s="65"/>
      <c r="CRI127" s="65"/>
      <c r="CRJ127" s="65"/>
      <c r="CRK127" s="65"/>
      <c r="CRL127" s="65"/>
      <c r="CRM127" s="65"/>
      <c r="CRN127" s="65"/>
      <c r="CRO127" s="65"/>
      <c r="CRP127" s="65"/>
      <c r="CRQ127" s="65"/>
      <c r="CRR127" s="65"/>
      <c r="CRS127" s="65"/>
      <c r="CRT127" s="65"/>
      <c r="CRU127" s="65"/>
      <c r="CRV127" s="65"/>
      <c r="CRW127" s="65"/>
      <c r="CRX127" s="65"/>
      <c r="CRY127" s="65"/>
      <c r="CRZ127" s="65"/>
      <c r="CSA127" s="65"/>
      <c r="CSB127" s="65"/>
      <c r="CSC127" s="65"/>
      <c r="CSD127" s="65"/>
      <c r="CSE127" s="65"/>
      <c r="CSF127" s="65"/>
      <c r="CSG127" s="65"/>
      <c r="CSH127" s="65"/>
      <c r="CSI127" s="65"/>
      <c r="CSJ127" s="65"/>
      <c r="CSK127" s="65"/>
      <c r="CSL127" s="65"/>
      <c r="CSM127" s="65"/>
      <c r="CSN127" s="65"/>
      <c r="CSO127" s="65"/>
      <c r="CSP127" s="65"/>
      <c r="CSQ127" s="65"/>
      <c r="CSR127" s="65"/>
      <c r="CSS127" s="65"/>
      <c r="CST127" s="65"/>
      <c r="CSU127" s="65"/>
      <c r="CSV127" s="65"/>
      <c r="CSW127" s="65"/>
      <c r="CSX127" s="65"/>
      <c r="CSY127" s="65"/>
      <c r="CSZ127" s="65"/>
      <c r="CTA127" s="65"/>
      <c r="CTB127" s="65"/>
      <c r="CTC127" s="65"/>
      <c r="CTD127" s="65"/>
      <c r="CTE127" s="65"/>
      <c r="CTF127" s="65"/>
      <c r="CTG127" s="65"/>
      <c r="CTH127" s="65"/>
      <c r="CTI127" s="65"/>
      <c r="CTJ127" s="65"/>
      <c r="CTK127" s="65"/>
      <c r="CTL127" s="65"/>
      <c r="CTM127" s="65"/>
      <c r="CTN127" s="65"/>
      <c r="CTO127" s="65"/>
      <c r="CTP127" s="65"/>
      <c r="CTQ127" s="65"/>
      <c r="CTR127" s="65"/>
      <c r="CTS127" s="65"/>
      <c r="CTT127" s="65"/>
      <c r="CTU127" s="65"/>
      <c r="CTV127" s="65"/>
      <c r="CTW127" s="65"/>
      <c r="CTX127" s="65"/>
      <c r="CTY127" s="65"/>
      <c r="CTZ127" s="65"/>
      <c r="CUA127" s="65"/>
      <c r="CUB127" s="65"/>
      <c r="CUC127" s="65"/>
      <c r="CUD127" s="65"/>
      <c r="CUE127" s="65"/>
      <c r="CUF127" s="65"/>
      <c r="CUG127" s="65"/>
      <c r="CUH127" s="65"/>
      <c r="CUI127" s="65"/>
      <c r="CUJ127" s="65"/>
      <c r="CUK127" s="65"/>
      <c r="CUL127" s="65"/>
      <c r="CUM127" s="65"/>
      <c r="CUN127" s="65"/>
      <c r="CUO127" s="65"/>
      <c r="CUP127" s="65"/>
      <c r="CUQ127" s="65"/>
      <c r="CUR127" s="65"/>
      <c r="CUS127" s="65"/>
      <c r="CUT127" s="65"/>
      <c r="CUU127" s="65"/>
      <c r="CUV127" s="65"/>
      <c r="CUW127" s="65"/>
      <c r="CUX127" s="65"/>
      <c r="CUY127" s="65"/>
      <c r="CUZ127" s="65"/>
      <c r="CVA127" s="65"/>
      <c r="CVB127" s="65"/>
      <c r="CVC127" s="65"/>
      <c r="CVD127" s="65"/>
      <c r="CVE127" s="65"/>
      <c r="CVF127" s="65"/>
      <c r="CVG127" s="65"/>
      <c r="CVH127" s="65"/>
      <c r="CVI127" s="65"/>
      <c r="CVJ127" s="65"/>
      <c r="CVK127" s="65"/>
      <c r="CVL127" s="65"/>
      <c r="CVM127" s="65"/>
      <c r="CVN127" s="65"/>
      <c r="CVO127" s="65"/>
      <c r="CVP127" s="65"/>
      <c r="CVQ127" s="65"/>
      <c r="CVR127" s="65"/>
      <c r="CVS127" s="65"/>
      <c r="CVT127" s="65"/>
      <c r="CVU127" s="65"/>
      <c r="CVV127" s="65"/>
      <c r="CVW127" s="65"/>
      <c r="CVX127" s="65"/>
      <c r="CVY127" s="65"/>
      <c r="CVZ127" s="65"/>
      <c r="CWA127" s="65"/>
      <c r="CWB127" s="65"/>
      <c r="CWC127" s="65"/>
      <c r="CWD127" s="65"/>
      <c r="CWE127" s="65"/>
      <c r="CWF127" s="65"/>
      <c r="CWG127" s="65"/>
      <c r="CWH127" s="65"/>
      <c r="CWI127" s="65"/>
      <c r="CWJ127" s="65"/>
      <c r="CWK127" s="65"/>
      <c r="CWL127" s="65"/>
      <c r="CWM127" s="65"/>
      <c r="CWN127" s="65"/>
      <c r="CWO127" s="65"/>
      <c r="CWP127" s="65"/>
      <c r="CWQ127" s="65"/>
      <c r="CWR127" s="65"/>
      <c r="CWS127" s="65"/>
      <c r="CWT127" s="65"/>
      <c r="CWU127" s="65"/>
      <c r="CWV127" s="65"/>
      <c r="CWW127" s="65"/>
      <c r="CWX127" s="65"/>
      <c r="CWY127" s="65"/>
      <c r="CWZ127" s="65"/>
      <c r="CXA127" s="65"/>
      <c r="CXB127" s="65"/>
      <c r="CXC127" s="65"/>
      <c r="CXD127" s="65"/>
      <c r="CXE127" s="65"/>
      <c r="CXF127" s="65"/>
      <c r="CXG127" s="65"/>
      <c r="CXH127" s="65"/>
      <c r="CXI127" s="65"/>
      <c r="CXJ127" s="65"/>
      <c r="CXK127" s="65"/>
      <c r="CXL127" s="65"/>
      <c r="CXM127" s="65"/>
      <c r="CXN127" s="65"/>
      <c r="CXO127" s="65"/>
      <c r="CXP127" s="65"/>
      <c r="CXQ127" s="65"/>
      <c r="CXR127" s="65"/>
      <c r="CXS127" s="65"/>
      <c r="CXT127" s="65"/>
      <c r="CXU127" s="65"/>
      <c r="CXV127" s="65"/>
      <c r="CXW127" s="65"/>
      <c r="CXX127" s="65"/>
      <c r="CXY127" s="65"/>
      <c r="CXZ127" s="65"/>
      <c r="CYA127" s="65"/>
      <c r="CYB127" s="65"/>
      <c r="CYC127" s="65"/>
      <c r="CYD127" s="65"/>
      <c r="CYE127" s="65"/>
      <c r="CYF127" s="65"/>
      <c r="CYG127" s="65"/>
      <c r="CYH127" s="65"/>
      <c r="CYI127" s="65"/>
      <c r="CYJ127" s="65"/>
      <c r="CYK127" s="65"/>
      <c r="CYL127" s="65"/>
      <c r="CYM127" s="65"/>
      <c r="CYN127" s="65"/>
      <c r="CYO127" s="65"/>
      <c r="CYP127" s="65"/>
      <c r="CYQ127" s="65"/>
      <c r="CYR127" s="65"/>
      <c r="CYS127" s="65"/>
      <c r="CYT127" s="65"/>
      <c r="CYU127" s="65"/>
      <c r="CYV127" s="65"/>
      <c r="CYW127" s="65"/>
      <c r="CYX127" s="65"/>
      <c r="CYY127" s="65"/>
      <c r="CYZ127" s="65"/>
      <c r="CZA127" s="65"/>
      <c r="CZB127" s="65"/>
      <c r="CZC127" s="65"/>
      <c r="CZD127" s="65"/>
      <c r="CZE127" s="65"/>
      <c r="CZF127" s="65"/>
      <c r="CZG127" s="65"/>
      <c r="CZH127" s="65"/>
      <c r="CZI127" s="65"/>
      <c r="CZJ127" s="65"/>
      <c r="CZK127" s="65"/>
      <c r="CZL127" s="65"/>
      <c r="CZM127" s="65"/>
      <c r="CZN127" s="65"/>
      <c r="CZO127" s="65"/>
      <c r="CZP127" s="65"/>
      <c r="CZQ127" s="65"/>
      <c r="CZR127" s="65"/>
      <c r="CZS127" s="65"/>
      <c r="CZT127" s="65"/>
      <c r="CZU127" s="65"/>
      <c r="CZV127" s="65"/>
      <c r="CZW127" s="65"/>
      <c r="CZX127" s="65"/>
      <c r="CZY127" s="65"/>
      <c r="CZZ127" s="65"/>
      <c r="DAA127" s="65"/>
      <c r="DAB127" s="65"/>
      <c r="DAC127" s="65"/>
      <c r="DAD127" s="65"/>
      <c r="DAE127" s="65"/>
      <c r="DAF127" s="65"/>
      <c r="DAG127" s="65"/>
      <c r="DAH127" s="65"/>
      <c r="DAI127" s="65"/>
      <c r="DAJ127" s="65"/>
      <c r="DAK127" s="65"/>
      <c r="DAL127" s="65"/>
      <c r="DAM127" s="65"/>
      <c r="DAN127" s="65"/>
      <c r="DAO127" s="65"/>
      <c r="DAP127" s="65"/>
      <c r="DAQ127" s="65"/>
      <c r="DAR127" s="65"/>
      <c r="DAS127" s="65"/>
      <c r="DAT127" s="65"/>
      <c r="DAU127" s="65"/>
      <c r="DAV127" s="65"/>
      <c r="DAW127" s="65"/>
      <c r="DAX127" s="65"/>
      <c r="DAY127" s="65"/>
      <c r="DAZ127" s="65"/>
      <c r="DBA127" s="65"/>
      <c r="DBB127" s="65"/>
      <c r="DBC127" s="65"/>
      <c r="DBD127" s="65"/>
      <c r="DBE127" s="65"/>
      <c r="DBF127" s="65"/>
      <c r="DBG127" s="65"/>
      <c r="DBH127" s="65"/>
      <c r="DBI127" s="65"/>
      <c r="DBJ127" s="65"/>
      <c r="DBK127" s="65"/>
      <c r="DBL127" s="65"/>
      <c r="DBM127" s="65"/>
      <c r="DBN127" s="65"/>
      <c r="DBO127" s="65"/>
      <c r="DBP127" s="65"/>
      <c r="DBQ127" s="65"/>
      <c r="DBR127" s="65"/>
      <c r="DBS127" s="65"/>
      <c r="DBT127" s="65"/>
      <c r="DBU127" s="65"/>
      <c r="DBV127" s="65"/>
      <c r="DBW127" s="65"/>
      <c r="DBX127" s="65"/>
      <c r="DBY127" s="65"/>
      <c r="DBZ127" s="65"/>
      <c r="DCA127" s="65"/>
      <c r="DCB127" s="65"/>
      <c r="DCC127" s="65"/>
      <c r="DCD127" s="65"/>
      <c r="DCE127" s="65"/>
      <c r="DCF127" s="65"/>
      <c r="DCG127" s="65"/>
      <c r="DCH127" s="65"/>
      <c r="DCI127" s="65"/>
      <c r="DCJ127" s="65"/>
      <c r="DCK127" s="65"/>
      <c r="DCL127" s="65"/>
      <c r="DCM127" s="65"/>
      <c r="DCN127" s="65"/>
      <c r="DCO127" s="65"/>
      <c r="DCP127" s="65"/>
      <c r="DCQ127" s="65"/>
      <c r="DCR127" s="65"/>
      <c r="DCS127" s="65"/>
      <c r="DCT127" s="65"/>
      <c r="DCU127" s="65"/>
      <c r="DCV127" s="65"/>
      <c r="DCW127" s="65"/>
      <c r="DCX127" s="65"/>
      <c r="DCY127" s="65"/>
      <c r="DCZ127" s="65"/>
      <c r="DDA127" s="65"/>
      <c r="DDB127" s="65"/>
      <c r="DDC127" s="65"/>
      <c r="DDD127" s="65"/>
      <c r="DDE127" s="65"/>
      <c r="DDF127" s="65"/>
      <c r="DDG127" s="65"/>
      <c r="DDH127" s="65"/>
      <c r="DDI127" s="65"/>
      <c r="DDJ127" s="65"/>
      <c r="DDK127" s="65"/>
      <c r="DDL127" s="65"/>
      <c r="DDM127" s="65"/>
      <c r="DDN127" s="65"/>
      <c r="DDO127" s="65"/>
      <c r="DDP127" s="65"/>
      <c r="DDQ127" s="65"/>
      <c r="DDR127" s="65"/>
      <c r="DDS127" s="65"/>
      <c r="DDT127" s="65"/>
      <c r="DDU127" s="65"/>
      <c r="DDV127" s="65"/>
      <c r="DDW127" s="65"/>
      <c r="DDX127" s="65"/>
      <c r="DDY127" s="65"/>
      <c r="DDZ127" s="65"/>
      <c r="DEA127" s="65"/>
      <c r="DEB127" s="65"/>
      <c r="DEC127" s="65"/>
      <c r="DED127" s="65"/>
      <c r="DEE127" s="65"/>
      <c r="DEF127" s="65"/>
      <c r="DEG127" s="65"/>
      <c r="DEH127" s="65"/>
      <c r="DEI127" s="65"/>
      <c r="DEJ127" s="65"/>
      <c r="DEK127" s="65"/>
      <c r="DEL127" s="65"/>
      <c r="DEM127" s="65"/>
      <c r="DEN127" s="65"/>
      <c r="DEO127" s="65"/>
      <c r="DEP127" s="65"/>
      <c r="DEQ127" s="65"/>
      <c r="DER127" s="65"/>
      <c r="DES127" s="65"/>
      <c r="DET127" s="65"/>
      <c r="DEU127" s="65"/>
      <c r="DEV127" s="65"/>
      <c r="DEW127" s="65"/>
      <c r="DEX127" s="65"/>
      <c r="DEY127" s="65"/>
      <c r="DEZ127" s="65"/>
      <c r="DFA127" s="65"/>
      <c r="DFB127" s="65"/>
      <c r="DFC127" s="65"/>
      <c r="DFD127" s="65"/>
      <c r="DFE127" s="65"/>
      <c r="DFF127" s="65"/>
      <c r="DFG127" s="65"/>
      <c r="DFH127" s="65"/>
      <c r="DFI127" s="65"/>
      <c r="DFJ127" s="65"/>
      <c r="DFK127" s="65"/>
      <c r="DFL127" s="65"/>
      <c r="DFM127" s="65"/>
      <c r="DFN127" s="65"/>
      <c r="DFO127" s="65"/>
      <c r="DFP127" s="65"/>
      <c r="DFQ127" s="65"/>
      <c r="DFR127" s="65"/>
      <c r="DFS127" s="65"/>
      <c r="DFT127" s="65"/>
      <c r="DFU127" s="65"/>
      <c r="DFV127" s="65"/>
      <c r="DFW127" s="65"/>
      <c r="DFX127" s="65"/>
      <c r="DFY127" s="65"/>
      <c r="DFZ127" s="65"/>
      <c r="DGA127" s="65"/>
      <c r="DGB127" s="65"/>
      <c r="DGC127" s="65"/>
      <c r="DGD127" s="65"/>
      <c r="DGE127" s="65"/>
      <c r="DGF127" s="65"/>
      <c r="DGG127" s="65"/>
      <c r="DGH127" s="65"/>
      <c r="DGI127" s="65"/>
      <c r="DGJ127" s="65"/>
      <c r="DGK127" s="65"/>
      <c r="DGL127" s="65"/>
      <c r="DGM127" s="65"/>
      <c r="DGN127" s="65"/>
      <c r="DGO127" s="65"/>
      <c r="DGP127" s="65"/>
      <c r="DGQ127" s="65"/>
      <c r="DGR127" s="65"/>
      <c r="DGS127" s="65"/>
      <c r="DGT127" s="65"/>
      <c r="DGU127" s="65"/>
      <c r="DGV127" s="65"/>
      <c r="DGW127" s="65"/>
      <c r="DGX127" s="65"/>
      <c r="DGY127" s="65"/>
      <c r="DGZ127" s="65"/>
      <c r="DHA127" s="65"/>
      <c r="DHB127" s="65"/>
      <c r="DHC127" s="65"/>
      <c r="DHD127" s="65"/>
      <c r="DHE127" s="65"/>
      <c r="DHF127" s="65"/>
      <c r="DHG127" s="65"/>
      <c r="DHH127" s="65"/>
      <c r="DHI127" s="65"/>
      <c r="DHJ127" s="65"/>
      <c r="DHK127" s="65"/>
      <c r="DHL127" s="65"/>
      <c r="DHM127" s="65"/>
      <c r="DHN127" s="65"/>
      <c r="DHO127" s="65"/>
      <c r="DHP127" s="65"/>
      <c r="DHQ127" s="65"/>
      <c r="DHR127" s="65"/>
      <c r="DHS127" s="65"/>
      <c r="DHT127" s="65"/>
      <c r="DHU127" s="65"/>
      <c r="DHV127" s="65"/>
      <c r="DHW127" s="65"/>
      <c r="DHX127" s="65"/>
      <c r="DHY127" s="65"/>
      <c r="DHZ127" s="65"/>
      <c r="DIA127" s="65"/>
      <c r="DIB127" s="65"/>
      <c r="DIC127" s="65"/>
      <c r="DID127" s="65"/>
      <c r="DIE127" s="65"/>
      <c r="DIF127" s="65"/>
      <c r="DIG127" s="65"/>
      <c r="DIH127" s="65"/>
      <c r="DII127" s="65"/>
      <c r="DIJ127" s="65"/>
      <c r="DIK127" s="65"/>
      <c r="DIL127" s="65"/>
      <c r="DIM127" s="65"/>
      <c r="DIN127" s="65"/>
      <c r="DIO127" s="65"/>
      <c r="DIP127" s="65"/>
      <c r="DIQ127" s="65"/>
      <c r="DIR127" s="65"/>
      <c r="DIS127" s="65"/>
      <c r="DIT127" s="65"/>
      <c r="DIU127" s="65"/>
      <c r="DIV127" s="65"/>
      <c r="DIW127" s="65"/>
      <c r="DIX127" s="65"/>
      <c r="DIY127" s="65"/>
      <c r="DIZ127" s="65"/>
      <c r="DJA127" s="65"/>
      <c r="DJB127" s="65"/>
      <c r="DJC127" s="65"/>
      <c r="DJD127" s="65"/>
      <c r="DJE127" s="65"/>
      <c r="DJF127" s="65"/>
      <c r="DJG127" s="65"/>
      <c r="DJH127" s="65"/>
      <c r="DJI127" s="65"/>
      <c r="DJJ127" s="65"/>
      <c r="DJK127" s="65"/>
      <c r="DJL127" s="65"/>
      <c r="DJM127" s="65"/>
      <c r="DJN127" s="65"/>
      <c r="DJO127" s="65"/>
      <c r="DJP127" s="65"/>
      <c r="DJQ127" s="65"/>
      <c r="DJR127" s="65"/>
      <c r="DJS127" s="65"/>
      <c r="DJT127" s="65"/>
      <c r="DJU127" s="65"/>
      <c r="DJV127" s="65"/>
      <c r="DJW127" s="65"/>
      <c r="DJX127" s="65"/>
      <c r="DJY127" s="65"/>
      <c r="DJZ127" s="65"/>
      <c r="DKA127" s="65"/>
      <c r="DKB127" s="65"/>
      <c r="DKC127" s="65"/>
      <c r="DKD127" s="65"/>
      <c r="DKE127" s="65"/>
      <c r="DKF127" s="65"/>
      <c r="DKG127" s="65"/>
      <c r="DKH127" s="65"/>
      <c r="DKI127" s="65"/>
      <c r="DKJ127" s="65"/>
      <c r="DKK127" s="65"/>
      <c r="DKL127" s="65"/>
      <c r="DKM127" s="65"/>
      <c r="DKN127" s="65"/>
      <c r="DKO127" s="65"/>
      <c r="DKP127" s="65"/>
      <c r="DKQ127" s="65"/>
      <c r="DKR127" s="65"/>
      <c r="DKS127" s="65"/>
      <c r="DKT127" s="65"/>
      <c r="DKU127" s="65"/>
      <c r="DKV127" s="65"/>
      <c r="DKW127" s="65"/>
      <c r="DKX127" s="65"/>
      <c r="DKY127" s="65"/>
      <c r="DKZ127" s="65"/>
      <c r="DLA127" s="65"/>
      <c r="DLB127" s="65"/>
      <c r="DLC127" s="65"/>
      <c r="DLD127" s="65"/>
      <c r="DLE127" s="65"/>
      <c r="DLF127" s="65"/>
      <c r="DLG127" s="65"/>
      <c r="DLH127" s="65"/>
      <c r="DLI127" s="65"/>
      <c r="DLJ127" s="65"/>
      <c r="DLK127" s="65"/>
      <c r="DLL127" s="65"/>
      <c r="DLM127" s="65"/>
      <c r="DLN127" s="65"/>
      <c r="DLO127" s="65"/>
      <c r="DLP127" s="65"/>
      <c r="DLQ127" s="65"/>
      <c r="DLR127" s="65"/>
      <c r="DLS127" s="65"/>
      <c r="DLT127" s="65"/>
      <c r="DLU127" s="65"/>
      <c r="DLV127" s="65"/>
      <c r="DLW127" s="65"/>
      <c r="DLX127" s="65"/>
      <c r="DLY127" s="65"/>
      <c r="DLZ127" s="65"/>
      <c r="DMA127" s="65"/>
      <c r="DMB127" s="65"/>
      <c r="DMC127" s="65"/>
      <c r="DMD127" s="65"/>
      <c r="DME127" s="65"/>
      <c r="DMF127" s="65"/>
      <c r="DMG127" s="65"/>
      <c r="DMH127" s="65"/>
      <c r="DMI127" s="65"/>
      <c r="DMJ127" s="65"/>
      <c r="DMK127" s="65"/>
      <c r="DML127" s="65"/>
      <c r="DMM127" s="65"/>
      <c r="DMN127" s="65"/>
      <c r="DMO127" s="65"/>
      <c r="DMP127" s="65"/>
      <c r="DMQ127" s="65"/>
      <c r="DMR127" s="65"/>
      <c r="DMS127" s="65"/>
      <c r="DMT127" s="65"/>
      <c r="DMU127" s="65"/>
      <c r="DMV127" s="65"/>
      <c r="DMW127" s="65"/>
      <c r="DMX127" s="65"/>
      <c r="DMY127" s="65"/>
      <c r="DMZ127" s="65"/>
      <c r="DNA127" s="65"/>
      <c r="DNB127" s="65"/>
      <c r="DNC127" s="65"/>
      <c r="DND127" s="65"/>
      <c r="DNE127" s="65"/>
      <c r="DNF127" s="65"/>
      <c r="DNG127" s="65"/>
      <c r="DNH127" s="65"/>
      <c r="DNI127" s="65"/>
      <c r="DNJ127" s="65"/>
      <c r="DNK127" s="65"/>
      <c r="DNL127" s="65"/>
      <c r="DNM127" s="65"/>
      <c r="DNN127" s="65"/>
      <c r="DNO127" s="65"/>
      <c r="DNP127" s="65"/>
      <c r="DNQ127" s="65"/>
      <c r="DNR127" s="65"/>
      <c r="DNS127" s="65"/>
      <c r="DNT127" s="65"/>
      <c r="DNU127" s="65"/>
      <c r="DNV127" s="65"/>
      <c r="DNW127" s="65"/>
      <c r="DNX127" s="65"/>
      <c r="DNY127" s="65"/>
      <c r="DNZ127" s="65"/>
      <c r="DOA127" s="65"/>
      <c r="DOB127" s="65"/>
      <c r="DOC127" s="65"/>
      <c r="DOD127" s="65"/>
      <c r="DOE127" s="65"/>
      <c r="DOF127" s="65"/>
      <c r="DOG127" s="65"/>
      <c r="DOH127" s="65"/>
      <c r="DOI127" s="65"/>
      <c r="DOJ127" s="65"/>
      <c r="DOK127" s="65"/>
      <c r="DOL127" s="65"/>
      <c r="DOM127" s="65"/>
      <c r="DON127" s="65"/>
      <c r="DOO127" s="65"/>
      <c r="DOP127" s="65"/>
      <c r="DOQ127" s="65"/>
      <c r="DOR127" s="65"/>
      <c r="DOS127" s="65"/>
      <c r="DOT127" s="65"/>
      <c r="DOU127" s="65"/>
      <c r="DOV127" s="65"/>
      <c r="DOW127" s="65"/>
      <c r="DOX127" s="65"/>
      <c r="DOY127" s="65"/>
      <c r="DOZ127" s="65"/>
      <c r="DPA127" s="65"/>
      <c r="DPB127" s="65"/>
      <c r="DPC127" s="65"/>
      <c r="DPD127" s="65"/>
      <c r="DPE127" s="65"/>
      <c r="DPF127" s="65"/>
      <c r="DPG127" s="65"/>
      <c r="DPH127" s="65"/>
      <c r="DPI127" s="65"/>
      <c r="DPJ127" s="65"/>
      <c r="DPK127" s="65"/>
      <c r="DPL127" s="65"/>
      <c r="DPM127" s="65"/>
      <c r="DPN127" s="65"/>
      <c r="DPO127" s="65"/>
      <c r="DPP127" s="65"/>
      <c r="DPQ127" s="65"/>
      <c r="DPR127" s="65"/>
      <c r="DPS127" s="65"/>
      <c r="DPT127" s="65"/>
      <c r="DPU127" s="65"/>
      <c r="DPV127" s="65"/>
      <c r="DPW127" s="65"/>
      <c r="DPX127" s="65"/>
      <c r="DPY127" s="65"/>
      <c r="DPZ127" s="65"/>
      <c r="DQA127" s="65"/>
      <c r="DQB127" s="65"/>
      <c r="DQC127" s="65"/>
      <c r="DQD127" s="65"/>
      <c r="DQE127" s="65"/>
      <c r="DQF127" s="65"/>
      <c r="DQG127" s="65"/>
      <c r="DQH127" s="65"/>
      <c r="DQI127" s="65"/>
      <c r="DQJ127" s="65"/>
      <c r="DQK127" s="65"/>
      <c r="DQL127" s="65"/>
      <c r="DQM127" s="65"/>
      <c r="DQN127" s="65"/>
      <c r="DQO127" s="65"/>
      <c r="DQP127" s="65"/>
      <c r="DQQ127" s="65"/>
      <c r="DQR127" s="65"/>
      <c r="DQS127" s="65"/>
      <c r="DQT127" s="65"/>
      <c r="DQU127" s="65"/>
      <c r="DQV127" s="65"/>
      <c r="DQW127" s="65"/>
      <c r="DQX127" s="65"/>
      <c r="DQY127" s="65"/>
      <c r="DQZ127" s="65"/>
      <c r="DRA127" s="65"/>
      <c r="DRB127" s="65"/>
      <c r="DRC127" s="65"/>
      <c r="DRD127" s="65"/>
      <c r="DRE127" s="65"/>
      <c r="DRF127" s="65"/>
      <c r="DRG127" s="65"/>
      <c r="DRH127" s="65"/>
      <c r="DRI127" s="65"/>
      <c r="DRJ127" s="65"/>
      <c r="DRK127" s="65"/>
      <c r="DRL127" s="65"/>
      <c r="DRM127" s="65"/>
      <c r="DRN127" s="65"/>
      <c r="DRO127" s="65"/>
      <c r="DRP127" s="65"/>
      <c r="DRQ127" s="65"/>
      <c r="DRR127" s="65"/>
      <c r="DRS127" s="65"/>
      <c r="DRT127" s="65"/>
      <c r="DRU127" s="65"/>
      <c r="DRV127" s="65"/>
      <c r="DRW127" s="65"/>
      <c r="DRX127" s="65"/>
      <c r="DRY127" s="65"/>
      <c r="DRZ127" s="65"/>
      <c r="DSA127" s="65"/>
      <c r="DSB127" s="65"/>
      <c r="DSC127" s="65"/>
      <c r="DSD127" s="65"/>
      <c r="DSE127" s="65"/>
      <c r="DSF127" s="65"/>
      <c r="DSG127" s="65"/>
      <c r="DSH127" s="65"/>
      <c r="DSI127" s="65"/>
      <c r="DSJ127" s="65"/>
      <c r="DSK127" s="65"/>
      <c r="DSL127" s="65"/>
      <c r="DSM127" s="65"/>
      <c r="DSN127" s="65"/>
      <c r="DSO127" s="65"/>
      <c r="DSP127" s="65"/>
      <c r="DSQ127" s="65"/>
      <c r="DSR127" s="65"/>
      <c r="DSS127" s="65"/>
      <c r="DST127" s="65"/>
      <c r="DSU127" s="65"/>
      <c r="DSV127" s="65"/>
      <c r="DSW127" s="65"/>
      <c r="DSX127" s="65"/>
      <c r="DSY127" s="65"/>
      <c r="DSZ127" s="65"/>
      <c r="DTA127" s="65"/>
      <c r="DTB127" s="65"/>
      <c r="DTC127" s="65"/>
      <c r="DTD127" s="65"/>
      <c r="DTE127" s="65"/>
      <c r="DTF127" s="65"/>
      <c r="DTG127" s="65"/>
      <c r="DTH127" s="65"/>
      <c r="DTI127" s="65"/>
      <c r="DTJ127" s="65"/>
      <c r="DTK127" s="65"/>
      <c r="DTL127" s="65"/>
      <c r="DTM127" s="65"/>
      <c r="DTN127" s="65"/>
      <c r="DTO127" s="65"/>
      <c r="DTP127" s="65"/>
      <c r="DTQ127" s="65"/>
      <c r="DTR127" s="65"/>
      <c r="DTS127" s="65"/>
      <c r="DTT127" s="65"/>
      <c r="DTU127" s="65"/>
      <c r="DTV127" s="65"/>
      <c r="DTW127" s="65"/>
      <c r="DTX127" s="65"/>
      <c r="DTY127" s="65"/>
      <c r="DTZ127" s="65"/>
      <c r="DUA127" s="65"/>
      <c r="DUB127" s="65"/>
      <c r="DUC127" s="65"/>
      <c r="DUD127" s="65"/>
      <c r="DUE127" s="65"/>
      <c r="DUF127" s="65"/>
      <c r="DUG127" s="65"/>
      <c r="DUH127" s="65"/>
      <c r="DUI127" s="65"/>
      <c r="DUJ127" s="65"/>
      <c r="DUK127" s="65"/>
      <c r="DUL127" s="65"/>
      <c r="DUM127" s="65"/>
      <c r="DUN127" s="65"/>
      <c r="DUO127" s="65"/>
      <c r="DUP127" s="65"/>
      <c r="DUQ127" s="65"/>
      <c r="DUR127" s="65"/>
      <c r="DUS127" s="65"/>
      <c r="DUT127" s="65"/>
      <c r="DUU127" s="65"/>
      <c r="DUV127" s="65"/>
      <c r="DUW127" s="65"/>
      <c r="DUX127" s="65"/>
      <c r="DUY127" s="65"/>
      <c r="DUZ127" s="65"/>
      <c r="DVA127" s="65"/>
      <c r="DVB127" s="65"/>
      <c r="DVC127" s="65"/>
      <c r="DVD127" s="65"/>
      <c r="DVE127" s="65"/>
      <c r="DVF127" s="65"/>
      <c r="DVG127" s="65"/>
      <c r="DVH127" s="65"/>
      <c r="DVI127" s="65"/>
      <c r="DVJ127" s="65"/>
      <c r="DVK127" s="65"/>
      <c r="DVL127" s="65"/>
      <c r="DVM127" s="65"/>
      <c r="DVN127" s="65"/>
      <c r="DVO127" s="65"/>
      <c r="DVP127" s="65"/>
      <c r="DVQ127" s="65"/>
      <c r="DVR127" s="65"/>
      <c r="DVS127" s="65"/>
      <c r="DVT127" s="65"/>
      <c r="DVU127" s="65"/>
      <c r="DVV127" s="65"/>
      <c r="DVW127" s="65"/>
      <c r="DVX127" s="65"/>
      <c r="DVY127" s="65"/>
      <c r="DVZ127" s="65"/>
      <c r="DWA127" s="65"/>
      <c r="DWB127" s="65"/>
      <c r="DWC127" s="65"/>
      <c r="DWD127" s="65"/>
      <c r="DWE127" s="65"/>
      <c r="DWF127" s="65"/>
      <c r="DWG127" s="65"/>
      <c r="DWH127" s="65"/>
      <c r="DWI127" s="65"/>
      <c r="DWJ127" s="65"/>
      <c r="DWK127" s="65"/>
      <c r="DWL127" s="65"/>
      <c r="DWM127" s="65"/>
      <c r="DWN127" s="65"/>
      <c r="DWO127" s="65"/>
      <c r="DWP127" s="65"/>
      <c r="DWQ127" s="65"/>
      <c r="DWR127" s="65"/>
      <c r="DWS127" s="65"/>
      <c r="DWT127" s="65"/>
      <c r="DWU127" s="65"/>
      <c r="DWV127" s="65"/>
      <c r="DWW127" s="65"/>
      <c r="DWX127" s="65"/>
      <c r="DWY127" s="65"/>
      <c r="DWZ127" s="65"/>
      <c r="DXA127" s="65"/>
      <c r="DXB127" s="65"/>
      <c r="DXC127" s="65"/>
      <c r="DXD127" s="65"/>
      <c r="DXE127" s="65"/>
      <c r="DXF127" s="65"/>
      <c r="DXG127" s="65"/>
      <c r="DXH127" s="65"/>
      <c r="DXI127" s="65"/>
      <c r="DXJ127" s="65"/>
      <c r="DXK127" s="65"/>
      <c r="DXL127" s="65"/>
      <c r="DXM127" s="65"/>
      <c r="DXN127" s="65"/>
      <c r="DXO127" s="65"/>
      <c r="DXP127" s="65"/>
      <c r="DXQ127" s="65"/>
      <c r="DXR127" s="65"/>
      <c r="DXS127" s="65"/>
      <c r="DXT127" s="65"/>
      <c r="DXU127" s="65"/>
      <c r="DXV127" s="65"/>
      <c r="DXW127" s="65"/>
      <c r="DXX127" s="65"/>
      <c r="DXY127" s="65"/>
      <c r="DXZ127" s="65"/>
      <c r="DYA127" s="65"/>
      <c r="DYB127" s="65"/>
      <c r="DYC127" s="65"/>
      <c r="DYD127" s="65"/>
      <c r="DYE127" s="65"/>
      <c r="DYF127" s="65"/>
      <c r="DYG127" s="65"/>
      <c r="DYH127" s="65"/>
      <c r="DYI127" s="65"/>
      <c r="DYJ127" s="65"/>
      <c r="DYK127" s="65"/>
      <c r="DYL127" s="65"/>
      <c r="DYM127" s="65"/>
      <c r="DYN127" s="65"/>
      <c r="DYO127" s="65"/>
      <c r="DYP127" s="65"/>
      <c r="DYQ127" s="65"/>
      <c r="DYR127" s="65"/>
      <c r="DYS127" s="65"/>
      <c r="DYT127" s="65"/>
      <c r="DYU127" s="65"/>
      <c r="DYV127" s="65"/>
      <c r="DYW127" s="65"/>
      <c r="DYX127" s="65"/>
      <c r="DYY127" s="65"/>
      <c r="DYZ127" s="65"/>
      <c r="DZA127" s="65"/>
      <c r="DZB127" s="65"/>
      <c r="DZC127" s="65"/>
      <c r="DZD127" s="65"/>
      <c r="DZE127" s="65"/>
      <c r="DZF127" s="65"/>
      <c r="DZG127" s="65"/>
      <c r="DZH127" s="65"/>
      <c r="DZI127" s="65"/>
      <c r="DZJ127" s="65"/>
      <c r="DZK127" s="65"/>
      <c r="DZL127" s="65"/>
      <c r="DZM127" s="65"/>
      <c r="DZN127" s="65"/>
      <c r="DZO127" s="65"/>
      <c r="DZP127" s="65"/>
      <c r="DZQ127" s="65"/>
      <c r="DZR127" s="65"/>
      <c r="DZS127" s="65"/>
      <c r="DZT127" s="65"/>
      <c r="DZU127" s="65"/>
      <c r="DZV127" s="65"/>
      <c r="DZW127" s="65"/>
      <c r="DZX127" s="65"/>
      <c r="DZY127" s="65"/>
      <c r="DZZ127" s="65"/>
      <c r="EAA127" s="65"/>
      <c r="EAB127" s="65"/>
      <c r="EAC127" s="65"/>
      <c r="EAD127" s="65"/>
      <c r="EAE127" s="65"/>
      <c r="EAF127" s="65"/>
      <c r="EAG127" s="65"/>
      <c r="EAH127" s="65"/>
      <c r="EAI127" s="65"/>
      <c r="EAJ127" s="65"/>
      <c r="EAK127" s="65"/>
      <c r="EAL127" s="65"/>
      <c r="EAM127" s="65"/>
      <c r="EAN127" s="65"/>
      <c r="EAO127" s="65"/>
      <c r="EAP127" s="65"/>
      <c r="EAQ127" s="65"/>
      <c r="EAR127" s="65"/>
      <c r="EAS127" s="65"/>
      <c r="EAT127" s="65"/>
      <c r="EAU127" s="65"/>
      <c r="EAV127" s="65"/>
      <c r="EAW127" s="65"/>
      <c r="EAX127" s="65"/>
      <c r="EAY127" s="65"/>
      <c r="EAZ127" s="65"/>
      <c r="EBA127" s="65"/>
      <c r="EBB127" s="65"/>
      <c r="EBC127" s="65"/>
      <c r="EBD127" s="65"/>
      <c r="EBE127" s="65"/>
      <c r="EBF127" s="65"/>
      <c r="EBG127" s="65"/>
      <c r="EBH127" s="65"/>
      <c r="EBI127" s="65"/>
      <c r="EBJ127" s="65"/>
      <c r="EBK127" s="65"/>
      <c r="EBL127" s="65"/>
      <c r="EBM127" s="65"/>
      <c r="EBN127" s="65"/>
      <c r="EBO127" s="65"/>
      <c r="EBP127" s="65"/>
      <c r="EBQ127" s="65"/>
      <c r="EBR127" s="65"/>
      <c r="EBS127" s="65"/>
      <c r="EBT127" s="65"/>
      <c r="EBU127" s="65"/>
      <c r="EBV127" s="65"/>
      <c r="EBW127" s="65"/>
      <c r="EBX127" s="65"/>
      <c r="EBY127" s="65"/>
      <c r="EBZ127" s="65"/>
      <c r="ECA127" s="65"/>
      <c r="ECB127" s="65"/>
      <c r="ECC127" s="65"/>
      <c r="ECD127" s="65"/>
      <c r="ECE127" s="65"/>
      <c r="ECF127" s="65"/>
      <c r="ECG127" s="65"/>
      <c r="ECH127" s="65"/>
      <c r="ECI127" s="65"/>
      <c r="ECJ127" s="65"/>
      <c r="ECK127" s="65"/>
      <c r="ECL127" s="65"/>
      <c r="ECM127" s="65"/>
      <c r="ECN127" s="65"/>
      <c r="ECO127" s="65"/>
      <c r="ECP127" s="65"/>
      <c r="ECQ127" s="65"/>
      <c r="ECR127" s="65"/>
      <c r="ECS127" s="65"/>
      <c r="ECT127" s="65"/>
      <c r="ECU127" s="65"/>
      <c r="ECV127" s="65"/>
      <c r="ECW127" s="65"/>
      <c r="ECX127" s="65"/>
      <c r="ECY127" s="65"/>
      <c r="ECZ127" s="65"/>
      <c r="EDA127" s="65"/>
      <c r="EDB127" s="65"/>
      <c r="EDC127" s="65"/>
      <c r="EDD127" s="65"/>
      <c r="EDE127" s="65"/>
      <c r="EDF127" s="65"/>
      <c r="EDG127" s="65"/>
      <c r="EDH127" s="65"/>
      <c r="EDI127" s="65"/>
      <c r="EDJ127" s="65"/>
      <c r="EDK127" s="65"/>
      <c r="EDL127" s="65"/>
      <c r="EDM127" s="65"/>
      <c r="EDN127" s="65"/>
      <c r="EDO127" s="65"/>
      <c r="EDP127" s="65"/>
      <c r="EDQ127" s="65"/>
      <c r="EDR127" s="65"/>
      <c r="EDS127" s="65"/>
      <c r="EDT127" s="65"/>
      <c r="EDU127" s="65"/>
      <c r="EDV127" s="65"/>
      <c r="EDW127" s="65"/>
      <c r="EDX127" s="65"/>
      <c r="EDY127" s="65"/>
      <c r="EDZ127" s="65"/>
      <c r="EEA127" s="65"/>
      <c r="EEB127" s="65"/>
      <c r="EEC127" s="65"/>
      <c r="EED127" s="65"/>
      <c r="EEE127" s="65"/>
      <c r="EEF127" s="65"/>
      <c r="EEG127" s="65"/>
      <c r="EEH127" s="65"/>
      <c r="EEI127" s="65"/>
      <c r="EEJ127" s="65"/>
      <c r="EEK127" s="65"/>
      <c r="EEL127" s="65"/>
      <c r="EEM127" s="65"/>
      <c r="EEN127" s="65"/>
      <c r="EEO127" s="65"/>
      <c r="EEP127" s="65"/>
      <c r="EEQ127" s="65"/>
      <c r="EER127" s="65"/>
      <c r="EES127" s="65"/>
      <c r="EET127" s="65"/>
      <c r="EEU127" s="65"/>
      <c r="EEV127" s="65"/>
      <c r="EEW127" s="65"/>
      <c r="EEX127" s="65"/>
      <c r="EEY127" s="65"/>
      <c r="EEZ127" s="65"/>
      <c r="EFA127" s="65"/>
      <c r="EFB127" s="65"/>
      <c r="EFC127" s="65"/>
      <c r="EFD127" s="65"/>
      <c r="EFE127" s="65"/>
      <c r="EFF127" s="65"/>
      <c r="EFG127" s="65"/>
      <c r="EFH127" s="65"/>
      <c r="EFI127" s="65"/>
      <c r="EFJ127" s="65"/>
      <c r="EFK127" s="65"/>
      <c r="EFL127" s="65"/>
      <c r="EFM127" s="65"/>
      <c r="EFN127" s="65"/>
      <c r="EFO127" s="65"/>
      <c r="EFP127" s="65"/>
      <c r="EFQ127" s="65"/>
      <c r="EFR127" s="65"/>
      <c r="EFS127" s="65"/>
      <c r="EFT127" s="65"/>
      <c r="EFU127" s="65"/>
      <c r="EFV127" s="65"/>
      <c r="EFW127" s="65"/>
      <c r="EFX127" s="65"/>
      <c r="EFY127" s="65"/>
      <c r="EFZ127" s="65"/>
      <c r="EGA127" s="65"/>
      <c r="EGB127" s="65"/>
      <c r="EGC127" s="65"/>
      <c r="EGD127" s="65"/>
      <c r="EGE127" s="65"/>
      <c r="EGF127" s="65"/>
      <c r="EGG127" s="65"/>
      <c r="EGH127" s="65"/>
      <c r="EGI127" s="65"/>
      <c r="EGJ127" s="65"/>
      <c r="EGK127" s="65"/>
      <c r="EGL127" s="65"/>
      <c r="EGM127" s="65"/>
      <c r="EGN127" s="65"/>
      <c r="EGO127" s="65"/>
      <c r="EGP127" s="65"/>
      <c r="EGQ127" s="65"/>
      <c r="EGR127" s="65"/>
      <c r="EGS127" s="65"/>
      <c r="EGT127" s="65"/>
      <c r="EGU127" s="65"/>
      <c r="EGV127" s="65"/>
      <c r="EGW127" s="65"/>
      <c r="EGX127" s="65"/>
      <c r="EGY127" s="65"/>
      <c r="EGZ127" s="65"/>
      <c r="EHA127" s="65"/>
      <c r="EHB127" s="65"/>
      <c r="EHC127" s="65"/>
      <c r="EHD127" s="65"/>
      <c r="EHE127" s="65"/>
      <c r="EHF127" s="65"/>
      <c r="EHG127" s="65"/>
      <c r="EHH127" s="65"/>
      <c r="EHI127" s="65"/>
      <c r="EHJ127" s="65"/>
      <c r="EHK127" s="65"/>
      <c r="EHL127" s="65"/>
      <c r="EHM127" s="65"/>
      <c r="EHN127" s="65"/>
      <c r="EHO127" s="65"/>
      <c r="EHP127" s="65"/>
      <c r="EHQ127" s="65"/>
      <c r="EHR127" s="65"/>
      <c r="EHS127" s="65"/>
      <c r="EHT127" s="65"/>
      <c r="EHU127" s="65"/>
      <c r="EHV127" s="65"/>
      <c r="EHW127" s="65"/>
      <c r="EHX127" s="65"/>
      <c r="EHY127" s="65"/>
      <c r="EHZ127" s="65"/>
      <c r="EIA127" s="65"/>
      <c r="EIB127" s="65"/>
      <c r="EIC127" s="65"/>
      <c r="EID127" s="65"/>
      <c r="EIE127" s="65"/>
      <c r="EIF127" s="65"/>
      <c r="EIG127" s="65"/>
      <c r="EIH127" s="65"/>
      <c r="EII127" s="65"/>
      <c r="EIJ127" s="65"/>
      <c r="EIK127" s="65"/>
      <c r="EIL127" s="65"/>
      <c r="EIM127" s="65"/>
      <c r="EIN127" s="65"/>
      <c r="EIO127" s="65"/>
      <c r="EIP127" s="65"/>
      <c r="EIQ127" s="65"/>
      <c r="EIR127" s="65"/>
      <c r="EIS127" s="65"/>
      <c r="EIT127" s="65"/>
      <c r="EIU127" s="65"/>
      <c r="EIV127" s="65"/>
      <c r="EIW127" s="65"/>
      <c r="EIX127" s="65"/>
      <c r="EIY127" s="65"/>
      <c r="EIZ127" s="65"/>
      <c r="EJA127" s="65"/>
      <c r="EJB127" s="65"/>
      <c r="EJC127" s="65"/>
      <c r="EJD127" s="65"/>
      <c r="EJE127" s="65"/>
      <c r="EJF127" s="65"/>
      <c r="EJG127" s="65"/>
      <c r="EJH127" s="65"/>
      <c r="EJI127" s="65"/>
      <c r="EJJ127" s="65"/>
      <c r="EJK127" s="65"/>
      <c r="EJL127" s="65"/>
      <c r="EJM127" s="65"/>
      <c r="EJN127" s="65"/>
      <c r="EJO127" s="65"/>
      <c r="EJP127" s="65"/>
      <c r="EJQ127" s="65"/>
      <c r="EJR127" s="65"/>
      <c r="EJS127" s="65"/>
      <c r="EJT127" s="65"/>
      <c r="EJU127" s="65"/>
      <c r="EJV127" s="65"/>
      <c r="EJW127" s="65"/>
      <c r="EJX127" s="65"/>
      <c r="EJY127" s="65"/>
      <c r="EJZ127" s="65"/>
      <c r="EKA127" s="65"/>
      <c r="EKB127" s="65"/>
      <c r="EKC127" s="65"/>
      <c r="EKD127" s="65"/>
      <c r="EKE127" s="65"/>
      <c r="EKF127" s="65"/>
      <c r="EKG127" s="65"/>
      <c r="EKH127" s="65"/>
      <c r="EKI127" s="65"/>
      <c r="EKJ127" s="65"/>
      <c r="EKK127" s="65"/>
      <c r="EKL127" s="65"/>
      <c r="EKM127" s="65"/>
      <c r="EKN127" s="65"/>
      <c r="EKO127" s="65"/>
      <c r="EKP127" s="65"/>
      <c r="EKQ127" s="65"/>
      <c r="EKR127" s="65"/>
      <c r="EKS127" s="65"/>
      <c r="EKT127" s="65"/>
      <c r="EKU127" s="65"/>
      <c r="EKV127" s="65"/>
      <c r="EKW127" s="65"/>
      <c r="EKX127" s="65"/>
      <c r="EKY127" s="65"/>
      <c r="EKZ127" s="65"/>
      <c r="ELA127" s="65"/>
      <c r="ELB127" s="65"/>
      <c r="ELC127" s="65"/>
      <c r="ELD127" s="65"/>
      <c r="ELE127" s="65"/>
      <c r="ELF127" s="65"/>
      <c r="ELG127" s="65"/>
      <c r="ELH127" s="65"/>
      <c r="ELI127" s="65"/>
      <c r="ELJ127" s="65"/>
      <c r="ELK127" s="65"/>
      <c r="ELL127" s="65"/>
      <c r="ELM127" s="65"/>
      <c r="ELN127" s="65"/>
      <c r="ELO127" s="65"/>
      <c r="ELP127" s="65"/>
      <c r="ELQ127" s="65"/>
      <c r="ELR127" s="65"/>
      <c r="ELS127" s="65"/>
      <c r="ELT127" s="65"/>
      <c r="ELU127" s="65"/>
      <c r="ELV127" s="65"/>
      <c r="ELW127" s="65"/>
      <c r="ELX127" s="65"/>
      <c r="ELY127" s="65"/>
      <c r="ELZ127" s="65"/>
      <c r="EMA127" s="65"/>
      <c r="EMB127" s="65"/>
      <c r="EMC127" s="65"/>
      <c r="EMD127" s="65"/>
      <c r="EME127" s="65"/>
      <c r="EMF127" s="65"/>
      <c r="EMG127" s="65"/>
      <c r="EMH127" s="65"/>
      <c r="EMI127" s="65"/>
      <c r="EMJ127" s="65"/>
      <c r="EMK127" s="65"/>
      <c r="EML127" s="65"/>
      <c r="EMM127" s="65"/>
      <c r="EMN127" s="65"/>
      <c r="EMO127" s="65"/>
      <c r="EMP127" s="65"/>
      <c r="EMQ127" s="65"/>
      <c r="EMR127" s="65"/>
      <c r="EMS127" s="65"/>
      <c r="EMT127" s="65"/>
      <c r="EMU127" s="65"/>
      <c r="EMV127" s="65"/>
      <c r="EMW127" s="65"/>
      <c r="EMX127" s="65"/>
      <c r="EMY127" s="65"/>
      <c r="EMZ127" s="65"/>
      <c r="ENA127" s="65"/>
      <c r="ENB127" s="65"/>
      <c r="ENC127" s="65"/>
      <c r="END127" s="65"/>
      <c r="ENE127" s="65"/>
      <c r="ENF127" s="65"/>
      <c r="ENG127" s="65"/>
      <c r="ENH127" s="65"/>
      <c r="ENI127" s="65"/>
      <c r="ENJ127" s="65"/>
      <c r="ENK127" s="65"/>
      <c r="ENL127" s="65"/>
      <c r="ENM127" s="65"/>
      <c r="ENN127" s="65"/>
      <c r="ENO127" s="65"/>
      <c r="ENP127" s="65"/>
      <c r="ENQ127" s="65"/>
      <c r="ENR127" s="65"/>
      <c r="ENS127" s="65"/>
      <c r="ENT127" s="65"/>
      <c r="ENU127" s="65"/>
      <c r="ENV127" s="65"/>
      <c r="ENW127" s="65"/>
      <c r="ENX127" s="65"/>
      <c r="ENY127" s="65"/>
      <c r="ENZ127" s="65"/>
      <c r="EOA127" s="65"/>
      <c r="EOB127" s="65"/>
      <c r="EOC127" s="65"/>
      <c r="EOD127" s="65"/>
      <c r="EOE127" s="65"/>
      <c r="EOF127" s="65"/>
      <c r="EOG127" s="65"/>
      <c r="EOH127" s="65"/>
      <c r="EOI127" s="65"/>
      <c r="EOJ127" s="65"/>
      <c r="EOK127" s="65"/>
      <c r="EOL127" s="65"/>
      <c r="EOM127" s="65"/>
      <c r="EON127" s="65"/>
      <c r="EOO127" s="65"/>
      <c r="EOP127" s="65"/>
      <c r="EOQ127" s="65"/>
      <c r="EOR127" s="65"/>
      <c r="EOS127" s="65"/>
      <c r="EOT127" s="65"/>
      <c r="EOU127" s="65"/>
      <c r="EOV127" s="65"/>
      <c r="EOW127" s="65"/>
      <c r="EOX127" s="65"/>
      <c r="EOY127" s="65"/>
      <c r="EOZ127" s="65"/>
      <c r="EPA127" s="65"/>
      <c r="EPB127" s="65"/>
      <c r="EPC127" s="65"/>
      <c r="EPD127" s="65"/>
      <c r="EPE127" s="65"/>
      <c r="EPF127" s="65"/>
      <c r="EPG127" s="65"/>
      <c r="EPH127" s="65"/>
      <c r="EPI127" s="65"/>
      <c r="EPJ127" s="65"/>
      <c r="EPK127" s="65"/>
      <c r="EPL127" s="65"/>
      <c r="EPM127" s="65"/>
      <c r="EPN127" s="65"/>
      <c r="EPO127" s="65"/>
      <c r="EPP127" s="65"/>
      <c r="EPQ127" s="65"/>
      <c r="EPR127" s="65"/>
      <c r="EPS127" s="65"/>
      <c r="EPT127" s="65"/>
      <c r="EPU127" s="65"/>
      <c r="EPV127" s="65"/>
      <c r="EPW127" s="65"/>
      <c r="EPX127" s="65"/>
      <c r="EPY127" s="65"/>
      <c r="EPZ127" s="65"/>
      <c r="EQA127" s="65"/>
      <c r="EQB127" s="65"/>
      <c r="EQC127" s="65"/>
      <c r="EQD127" s="65"/>
      <c r="EQE127" s="65"/>
      <c r="EQF127" s="65"/>
      <c r="EQG127" s="65"/>
      <c r="EQH127" s="65"/>
      <c r="EQI127" s="65"/>
      <c r="EQJ127" s="65"/>
      <c r="EQK127" s="65"/>
      <c r="EQL127" s="65"/>
      <c r="EQM127" s="65"/>
      <c r="EQN127" s="65"/>
      <c r="EQO127" s="65"/>
      <c r="EQP127" s="65"/>
      <c r="EQQ127" s="65"/>
      <c r="EQR127" s="65"/>
      <c r="EQS127" s="65"/>
      <c r="EQT127" s="65"/>
      <c r="EQU127" s="65"/>
      <c r="EQV127" s="65"/>
      <c r="EQW127" s="65"/>
      <c r="EQX127" s="65"/>
      <c r="EQY127" s="65"/>
      <c r="EQZ127" s="65"/>
      <c r="ERA127" s="65"/>
      <c r="ERB127" s="65"/>
      <c r="ERC127" s="65"/>
      <c r="ERD127" s="65"/>
      <c r="ERE127" s="65"/>
      <c r="ERF127" s="65"/>
      <c r="ERG127" s="65"/>
      <c r="ERH127" s="65"/>
      <c r="ERI127" s="65"/>
      <c r="ERJ127" s="65"/>
      <c r="ERK127" s="65"/>
      <c r="ERL127" s="65"/>
      <c r="ERM127" s="65"/>
      <c r="ERN127" s="65"/>
      <c r="ERO127" s="65"/>
      <c r="ERP127" s="65"/>
      <c r="ERQ127" s="65"/>
      <c r="ERR127" s="65"/>
      <c r="ERS127" s="65"/>
      <c r="ERT127" s="65"/>
      <c r="ERU127" s="65"/>
      <c r="ERV127" s="65"/>
      <c r="ERW127" s="65"/>
      <c r="ERX127" s="65"/>
      <c r="ERY127" s="65"/>
      <c r="ERZ127" s="65"/>
      <c r="ESA127" s="65"/>
      <c r="ESB127" s="65"/>
      <c r="ESC127" s="65"/>
      <c r="ESD127" s="65"/>
      <c r="ESE127" s="65"/>
      <c r="ESF127" s="65"/>
      <c r="ESG127" s="65"/>
      <c r="ESH127" s="65"/>
      <c r="ESI127" s="65"/>
      <c r="ESJ127" s="65"/>
      <c r="ESK127" s="65"/>
      <c r="ESL127" s="65"/>
      <c r="ESM127" s="65"/>
      <c r="ESN127" s="65"/>
      <c r="ESO127" s="65"/>
      <c r="ESP127" s="65"/>
      <c r="ESQ127" s="65"/>
      <c r="ESR127" s="65"/>
      <c r="ESS127" s="65"/>
      <c r="EST127" s="65"/>
      <c r="ESU127" s="65"/>
      <c r="ESV127" s="65"/>
      <c r="ESW127" s="65"/>
      <c r="ESX127" s="65"/>
      <c r="ESY127" s="65"/>
      <c r="ESZ127" s="65"/>
      <c r="ETA127" s="65"/>
      <c r="ETB127" s="65"/>
      <c r="ETC127" s="65"/>
      <c r="ETD127" s="65"/>
      <c r="ETE127" s="65"/>
      <c r="ETF127" s="65"/>
      <c r="ETG127" s="65"/>
      <c r="ETH127" s="65"/>
      <c r="ETI127" s="65"/>
      <c r="ETJ127" s="65"/>
      <c r="ETK127" s="65"/>
      <c r="ETL127" s="65"/>
      <c r="ETM127" s="65"/>
      <c r="ETN127" s="65"/>
      <c r="ETO127" s="65"/>
      <c r="ETP127" s="65"/>
      <c r="ETQ127" s="65"/>
      <c r="ETR127" s="65"/>
      <c r="ETS127" s="65"/>
      <c r="ETT127" s="65"/>
      <c r="ETU127" s="65"/>
      <c r="ETV127" s="65"/>
      <c r="ETW127" s="65"/>
      <c r="ETX127" s="65"/>
      <c r="ETY127" s="65"/>
      <c r="ETZ127" s="65"/>
      <c r="EUA127" s="65"/>
      <c r="EUB127" s="65"/>
      <c r="EUC127" s="65"/>
      <c r="EUD127" s="65"/>
      <c r="EUE127" s="65"/>
      <c r="EUF127" s="65"/>
      <c r="EUG127" s="65"/>
      <c r="EUH127" s="65"/>
      <c r="EUI127" s="65"/>
      <c r="EUJ127" s="65"/>
      <c r="EUK127" s="65"/>
      <c r="EUL127" s="65"/>
      <c r="EUM127" s="65"/>
      <c r="EUN127" s="65"/>
      <c r="EUO127" s="65"/>
      <c r="EUP127" s="65"/>
      <c r="EUQ127" s="65"/>
      <c r="EUR127" s="65"/>
      <c r="EUS127" s="65"/>
      <c r="EUT127" s="65"/>
      <c r="EUU127" s="65"/>
      <c r="EUV127" s="65"/>
      <c r="EUW127" s="65"/>
      <c r="EUX127" s="65"/>
      <c r="EUY127" s="65"/>
      <c r="EUZ127" s="65"/>
      <c r="EVA127" s="65"/>
      <c r="EVB127" s="65"/>
      <c r="EVC127" s="65"/>
      <c r="EVD127" s="65"/>
      <c r="EVE127" s="65"/>
      <c r="EVF127" s="65"/>
      <c r="EVG127" s="65"/>
      <c r="EVH127" s="65"/>
      <c r="EVI127" s="65"/>
      <c r="EVJ127" s="65"/>
      <c r="EVK127" s="65"/>
      <c r="EVL127" s="65"/>
      <c r="EVM127" s="65"/>
      <c r="EVN127" s="65"/>
      <c r="EVO127" s="65"/>
      <c r="EVP127" s="65"/>
      <c r="EVQ127" s="65"/>
      <c r="EVR127" s="65"/>
      <c r="EVS127" s="65"/>
      <c r="EVT127" s="65"/>
      <c r="EVU127" s="65"/>
      <c r="EVV127" s="65"/>
      <c r="EVW127" s="65"/>
      <c r="EVX127" s="65"/>
      <c r="EVY127" s="65"/>
      <c r="EVZ127" s="65"/>
      <c r="EWA127" s="65"/>
      <c r="EWB127" s="65"/>
      <c r="EWC127" s="65"/>
      <c r="EWD127" s="65"/>
      <c r="EWE127" s="65"/>
      <c r="EWF127" s="65"/>
      <c r="EWG127" s="65"/>
      <c r="EWH127" s="65"/>
      <c r="EWI127" s="65"/>
      <c r="EWJ127" s="65"/>
      <c r="EWK127" s="65"/>
      <c r="EWL127" s="65"/>
      <c r="EWM127" s="65"/>
      <c r="EWN127" s="65"/>
      <c r="EWO127" s="65"/>
      <c r="EWP127" s="65"/>
      <c r="EWQ127" s="65"/>
      <c r="EWR127" s="65"/>
      <c r="EWS127" s="65"/>
      <c r="EWT127" s="65"/>
      <c r="EWU127" s="65"/>
      <c r="EWV127" s="65"/>
      <c r="EWW127" s="65"/>
      <c r="EWX127" s="65"/>
      <c r="EWY127" s="65"/>
      <c r="EWZ127" s="65"/>
      <c r="EXA127" s="65"/>
      <c r="EXB127" s="65"/>
      <c r="EXC127" s="65"/>
      <c r="EXD127" s="65"/>
      <c r="EXE127" s="65"/>
      <c r="EXF127" s="65"/>
      <c r="EXG127" s="65"/>
      <c r="EXH127" s="65"/>
      <c r="EXI127" s="65"/>
      <c r="EXJ127" s="65"/>
      <c r="EXK127" s="65"/>
      <c r="EXL127" s="65"/>
      <c r="EXM127" s="65"/>
      <c r="EXN127" s="65"/>
      <c r="EXO127" s="65"/>
      <c r="EXP127" s="65"/>
      <c r="EXQ127" s="65"/>
      <c r="EXR127" s="65"/>
      <c r="EXS127" s="65"/>
      <c r="EXT127" s="65"/>
      <c r="EXU127" s="65"/>
      <c r="EXV127" s="65"/>
      <c r="EXW127" s="65"/>
      <c r="EXX127" s="65"/>
      <c r="EXY127" s="65"/>
      <c r="EXZ127" s="65"/>
      <c r="EYA127" s="65"/>
      <c r="EYB127" s="65"/>
      <c r="EYC127" s="65"/>
      <c r="EYD127" s="65"/>
      <c r="EYE127" s="65"/>
      <c r="EYF127" s="65"/>
      <c r="EYG127" s="65"/>
      <c r="EYH127" s="65"/>
      <c r="EYI127" s="65"/>
      <c r="EYJ127" s="65"/>
      <c r="EYK127" s="65"/>
      <c r="EYL127" s="65"/>
      <c r="EYM127" s="65"/>
      <c r="EYN127" s="65"/>
      <c r="EYO127" s="65"/>
      <c r="EYP127" s="65"/>
      <c r="EYQ127" s="65"/>
      <c r="EYR127" s="65"/>
      <c r="EYS127" s="65"/>
      <c r="EYT127" s="65"/>
      <c r="EYU127" s="65"/>
      <c r="EYV127" s="65"/>
      <c r="EYW127" s="65"/>
      <c r="EYX127" s="65"/>
      <c r="EYY127" s="65"/>
      <c r="EYZ127" s="65"/>
      <c r="EZA127" s="65"/>
      <c r="EZB127" s="65"/>
      <c r="EZC127" s="65"/>
      <c r="EZD127" s="65"/>
      <c r="EZE127" s="65"/>
      <c r="EZF127" s="65"/>
      <c r="EZG127" s="65"/>
      <c r="EZH127" s="65"/>
      <c r="EZI127" s="65"/>
      <c r="EZJ127" s="65"/>
      <c r="EZK127" s="65"/>
      <c r="EZL127" s="65"/>
      <c r="EZM127" s="65"/>
      <c r="EZN127" s="65"/>
      <c r="EZO127" s="65"/>
      <c r="EZP127" s="65"/>
      <c r="EZQ127" s="65"/>
      <c r="EZR127" s="65"/>
      <c r="EZS127" s="65"/>
      <c r="EZT127" s="65"/>
      <c r="EZU127" s="65"/>
      <c r="EZV127" s="65"/>
      <c r="EZW127" s="65"/>
      <c r="EZX127" s="65"/>
      <c r="EZY127" s="65"/>
      <c r="EZZ127" s="65"/>
      <c r="FAA127" s="65"/>
      <c r="FAB127" s="65"/>
      <c r="FAC127" s="65"/>
      <c r="FAD127" s="65"/>
      <c r="FAE127" s="65"/>
      <c r="FAF127" s="65"/>
      <c r="FAG127" s="65"/>
      <c r="FAH127" s="65"/>
      <c r="FAI127" s="65"/>
      <c r="FAJ127" s="65"/>
      <c r="FAK127" s="65"/>
      <c r="FAL127" s="65"/>
      <c r="FAM127" s="65"/>
      <c r="FAN127" s="65"/>
      <c r="FAO127" s="65"/>
      <c r="FAP127" s="65"/>
      <c r="FAQ127" s="65"/>
      <c r="FAR127" s="65"/>
      <c r="FAS127" s="65"/>
      <c r="FAT127" s="65"/>
      <c r="FAU127" s="65"/>
      <c r="FAV127" s="65"/>
      <c r="FAW127" s="65"/>
      <c r="FAX127" s="65"/>
      <c r="FAY127" s="65"/>
      <c r="FAZ127" s="65"/>
      <c r="FBA127" s="65"/>
      <c r="FBB127" s="65"/>
      <c r="FBC127" s="65"/>
      <c r="FBD127" s="65"/>
      <c r="FBE127" s="65"/>
      <c r="FBF127" s="65"/>
      <c r="FBG127" s="65"/>
      <c r="FBH127" s="65"/>
      <c r="FBI127" s="65"/>
      <c r="FBJ127" s="65"/>
      <c r="FBK127" s="65"/>
      <c r="FBL127" s="65"/>
      <c r="FBM127" s="65"/>
      <c r="FBN127" s="65"/>
      <c r="FBO127" s="65"/>
      <c r="FBP127" s="65"/>
      <c r="FBQ127" s="65"/>
      <c r="FBR127" s="65"/>
      <c r="FBS127" s="65"/>
      <c r="FBT127" s="65"/>
      <c r="FBU127" s="65"/>
      <c r="FBV127" s="65"/>
      <c r="FBW127" s="65"/>
      <c r="FBX127" s="65"/>
      <c r="FBY127" s="65"/>
      <c r="FBZ127" s="65"/>
      <c r="FCA127" s="65"/>
      <c r="FCB127" s="65"/>
      <c r="FCC127" s="65"/>
      <c r="FCD127" s="65"/>
      <c r="FCE127" s="65"/>
      <c r="FCF127" s="65"/>
      <c r="FCG127" s="65"/>
      <c r="FCH127" s="65"/>
      <c r="FCI127" s="65"/>
      <c r="FCJ127" s="65"/>
      <c r="FCK127" s="65"/>
      <c r="FCL127" s="65"/>
      <c r="FCM127" s="65"/>
      <c r="FCN127" s="65"/>
      <c r="FCO127" s="65"/>
      <c r="FCP127" s="65"/>
      <c r="FCQ127" s="65"/>
      <c r="FCR127" s="65"/>
      <c r="FCS127" s="65"/>
      <c r="FCT127" s="65"/>
      <c r="FCU127" s="65"/>
      <c r="FCV127" s="65"/>
      <c r="FCW127" s="65"/>
      <c r="FCX127" s="65"/>
      <c r="FCY127" s="65"/>
      <c r="FCZ127" s="65"/>
      <c r="FDA127" s="65"/>
      <c r="FDB127" s="65"/>
      <c r="FDC127" s="65"/>
      <c r="FDD127" s="65"/>
      <c r="FDE127" s="65"/>
      <c r="FDF127" s="65"/>
      <c r="FDG127" s="65"/>
      <c r="FDH127" s="65"/>
      <c r="FDI127" s="65"/>
      <c r="FDJ127" s="65"/>
      <c r="FDK127" s="65"/>
      <c r="FDL127" s="65"/>
      <c r="FDM127" s="65"/>
      <c r="FDN127" s="65"/>
      <c r="FDO127" s="65"/>
      <c r="FDP127" s="65"/>
      <c r="FDQ127" s="65"/>
      <c r="FDR127" s="65"/>
      <c r="FDS127" s="65"/>
      <c r="FDT127" s="65"/>
      <c r="FDU127" s="65"/>
      <c r="FDV127" s="65"/>
      <c r="FDW127" s="65"/>
      <c r="FDX127" s="65"/>
      <c r="FDY127" s="65"/>
      <c r="FDZ127" s="65"/>
      <c r="FEA127" s="65"/>
      <c r="FEB127" s="65"/>
      <c r="FEC127" s="65"/>
      <c r="FED127" s="65"/>
      <c r="FEE127" s="65"/>
      <c r="FEF127" s="65"/>
      <c r="FEG127" s="65"/>
      <c r="FEH127" s="65"/>
      <c r="FEI127" s="65"/>
      <c r="FEJ127" s="65"/>
      <c r="FEK127" s="65"/>
      <c r="FEL127" s="65"/>
      <c r="FEM127" s="65"/>
      <c r="FEN127" s="65"/>
      <c r="FEO127" s="65"/>
      <c r="FEP127" s="65"/>
      <c r="FEQ127" s="65"/>
      <c r="FER127" s="65"/>
      <c r="FES127" s="65"/>
      <c r="FET127" s="65"/>
      <c r="FEU127" s="65"/>
      <c r="FEV127" s="65"/>
      <c r="FEW127" s="65"/>
      <c r="FEX127" s="65"/>
      <c r="FEY127" s="65"/>
      <c r="FEZ127" s="65"/>
      <c r="FFA127" s="65"/>
      <c r="FFB127" s="65"/>
      <c r="FFC127" s="65"/>
      <c r="FFD127" s="65"/>
      <c r="FFE127" s="65"/>
      <c r="FFF127" s="65"/>
      <c r="FFG127" s="65"/>
      <c r="FFH127" s="65"/>
      <c r="FFI127" s="65"/>
      <c r="FFJ127" s="65"/>
      <c r="FFK127" s="65"/>
      <c r="FFL127" s="65"/>
      <c r="FFM127" s="65"/>
      <c r="FFN127" s="65"/>
      <c r="FFO127" s="65"/>
      <c r="FFP127" s="65"/>
      <c r="FFQ127" s="65"/>
      <c r="FFR127" s="65"/>
      <c r="FFS127" s="65"/>
      <c r="FFT127" s="65"/>
      <c r="FFU127" s="65"/>
      <c r="FFV127" s="65"/>
      <c r="FFW127" s="65"/>
      <c r="FFX127" s="65"/>
      <c r="FFY127" s="65"/>
      <c r="FFZ127" s="65"/>
      <c r="FGA127" s="65"/>
      <c r="FGB127" s="65"/>
      <c r="FGC127" s="65"/>
      <c r="FGD127" s="65"/>
      <c r="FGE127" s="65"/>
      <c r="FGF127" s="65"/>
      <c r="FGG127" s="65"/>
      <c r="FGH127" s="65"/>
      <c r="FGI127" s="65"/>
      <c r="FGJ127" s="65"/>
      <c r="FGK127" s="65"/>
      <c r="FGL127" s="65"/>
      <c r="FGM127" s="65"/>
      <c r="FGN127" s="65"/>
      <c r="FGO127" s="65"/>
      <c r="FGP127" s="65"/>
      <c r="FGQ127" s="65"/>
      <c r="FGR127" s="65"/>
      <c r="FGS127" s="65"/>
      <c r="FGT127" s="65"/>
      <c r="FGU127" s="65"/>
      <c r="FGV127" s="65"/>
      <c r="FGW127" s="65"/>
      <c r="FGX127" s="65"/>
      <c r="FGY127" s="65"/>
      <c r="FGZ127" s="65"/>
      <c r="FHA127" s="65"/>
      <c r="FHB127" s="65"/>
      <c r="FHC127" s="65"/>
      <c r="FHD127" s="65"/>
      <c r="FHE127" s="65"/>
      <c r="FHF127" s="65"/>
      <c r="FHG127" s="65"/>
      <c r="FHH127" s="65"/>
      <c r="FHI127" s="65"/>
      <c r="FHJ127" s="65"/>
      <c r="FHK127" s="65"/>
      <c r="FHL127" s="65"/>
      <c r="FHM127" s="65"/>
      <c r="FHN127" s="65"/>
      <c r="FHO127" s="65"/>
      <c r="FHP127" s="65"/>
      <c r="FHQ127" s="65"/>
      <c r="FHR127" s="65"/>
      <c r="FHS127" s="65"/>
      <c r="FHT127" s="65"/>
      <c r="FHU127" s="65"/>
      <c r="FHV127" s="65"/>
      <c r="FHW127" s="65"/>
      <c r="FHX127" s="65"/>
      <c r="FHY127" s="65"/>
      <c r="FHZ127" s="65"/>
      <c r="FIA127" s="65"/>
      <c r="FIB127" s="65"/>
      <c r="FIC127" s="65"/>
      <c r="FID127" s="65"/>
      <c r="FIE127" s="65"/>
      <c r="FIF127" s="65"/>
      <c r="FIG127" s="65"/>
      <c r="FIH127" s="65"/>
      <c r="FII127" s="65"/>
      <c r="FIJ127" s="65"/>
      <c r="FIK127" s="65"/>
      <c r="FIL127" s="65"/>
      <c r="FIM127" s="65"/>
      <c r="FIN127" s="65"/>
      <c r="FIO127" s="65"/>
      <c r="FIP127" s="65"/>
      <c r="FIQ127" s="65"/>
      <c r="FIR127" s="65"/>
      <c r="FIS127" s="65"/>
      <c r="FIT127" s="65"/>
      <c r="FIU127" s="65"/>
      <c r="FIV127" s="65"/>
      <c r="FIW127" s="65"/>
      <c r="FIX127" s="65"/>
      <c r="FIY127" s="65"/>
      <c r="FIZ127" s="65"/>
      <c r="FJA127" s="65"/>
      <c r="FJB127" s="65"/>
      <c r="FJC127" s="65"/>
      <c r="FJD127" s="65"/>
      <c r="FJE127" s="65"/>
      <c r="FJF127" s="65"/>
      <c r="FJG127" s="65"/>
      <c r="FJH127" s="65"/>
      <c r="FJI127" s="65"/>
      <c r="FJJ127" s="65"/>
      <c r="FJK127" s="65"/>
      <c r="FJL127" s="65"/>
      <c r="FJM127" s="65"/>
      <c r="FJN127" s="65"/>
      <c r="FJO127" s="65"/>
      <c r="FJP127" s="65"/>
      <c r="FJQ127" s="65"/>
      <c r="FJR127" s="65"/>
      <c r="FJS127" s="65"/>
      <c r="FJT127" s="65"/>
      <c r="FJU127" s="65"/>
      <c r="FJV127" s="65"/>
      <c r="FJW127" s="65"/>
      <c r="FJX127" s="65"/>
      <c r="FJY127" s="65"/>
      <c r="FJZ127" s="65"/>
      <c r="FKA127" s="65"/>
      <c r="FKB127" s="65"/>
      <c r="FKC127" s="65"/>
      <c r="FKD127" s="65"/>
      <c r="FKE127" s="65"/>
      <c r="FKF127" s="65"/>
      <c r="FKG127" s="65"/>
      <c r="FKH127" s="65"/>
      <c r="FKI127" s="65"/>
      <c r="FKJ127" s="65"/>
      <c r="FKK127" s="65"/>
      <c r="FKL127" s="65"/>
      <c r="FKM127" s="65"/>
      <c r="FKN127" s="65"/>
      <c r="FKO127" s="65"/>
      <c r="FKP127" s="65"/>
      <c r="FKQ127" s="65"/>
      <c r="FKR127" s="65"/>
      <c r="FKS127" s="65"/>
      <c r="FKT127" s="65"/>
      <c r="FKU127" s="65"/>
      <c r="FKV127" s="65"/>
      <c r="FKW127" s="65"/>
      <c r="FKX127" s="65"/>
      <c r="FKY127" s="65"/>
      <c r="FKZ127" s="65"/>
      <c r="FLA127" s="65"/>
      <c r="FLB127" s="65"/>
      <c r="FLC127" s="65"/>
      <c r="FLD127" s="65"/>
      <c r="FLE127" s="65"/>
      <c r="FLF127" s="65"/>
      <c r="FLG127" s="65"/>
      <c r="FLH127" s="65"/>
      <c r="FLI127" s="65"/>
      <c r="FLJ127" s="65"/>
      <c r="FLK127" s="65"/>
      <c r="FLL127" s="65"/>
      <c r="FLM127" s="65"/>
      <c r="FLN127" s="65"/>
      <c r="FLO127" s="65"/>
      <c r="FLP127" s="65"/>
      <c r="FLQ127" s="65"/>
      <c r="FLR127" s="65"/>
      <c r="FLS127" s="65"/>
      <c r="FLT127" s="65"/>
      <c r="FLU127" s="65"/>
      <c r="FLV127" s="65"/>
      <c r="FLW127" s="65"/>
      <c r="FLX127" s="65"/>
      <c r="FLY127" s="65"/>
      <c r="FLZ127" s="65"/>
      <c r="FMA127" s="65"/>
      <c r="FMB127" s="65"/>
      <c r="FMC127" s="65"/>
      <c r="FMD127" s="65"/>
      <c r="FME127" s="65"/>
      <c r="FMF127" s="65"/>
      <c r="FMG127" s="65"/>
      <c r="FMH127" s="65"/>
      <c r="FMI127" s="65"/>
      <c r="FMJ127" s="65"/>
      <c r="FMK127" s="65"/>
      <c r="FML127" s="65"/>
      <c r="FMM127" s="65"/>
      <c r="FMN127" s="65"/>
      <c r="FMO127" s="65"/>
      <c r="FMP127" s="65"/>
      <c r="FMQ127" s="65"/>
      <c r="FMR127" s="65"/>
      <c r="FMS127" s="65"/>
      <c r="FMT127" s="65"/>
      <c r="FMU127" s="65"/>
      <c r="FMV127" s="65"/>
      <c r="FMW127" s="65"/>
      <c r="FMX127" s="65"/>
      <c r="FMY127" s="65"/>
      <c r="FMZ127" s="65"/>
      <c r="FNA127" s="65"/>
      <c r="FNB127" s="65"/>
      <c r="FNC127" s="65"/>
      <c r="FND127" s="65"/>
      <c r="FNE127" s="65"/>
      <c r="FNF127" s="65"/>
      <c r="FNG127" s="65"/>
      <c r="FNH127" s="65"/>
      <c r="FNI127" s="65"/>
      <c r="FNJ127" s="65"/>
      <c r="FNK127" s="65"/>
      <c r="FNL127" s="65"/>
      <c r="FNM127" s="65"/>
      <c r="FNN127" s="65"/>
      <c r="FNO127" s="65"/>
      <c r="FNP127" s="65"/>
      <c r="FNQ127" s="65"/>
      <c r="FNR127" s="65"/>
      <c r="FNS127" s="65"/>
      <c r="FNT127" s="65"/>
      <c r="FNU127" s="65"/>
      <c r="FNV127" s="65"/>
      <c r="FNW127" s="65"/>
      <c r="FNX127" s="65"/>
      <c r="FNY127" s="65"/>
      <c r="FNZ127" s="65"/>
      <c r="FOA127" s="65"/>
      <c r="FOB127" s="65"/>
      <c r="FOC127" s="65"/>
      <c r="FOD127" s="65"/>
      <c r="FOE127" s="65"/>
      <c r="FOF127" s="65"/>
      <c r="FOG127" s="65"/>
      <c r="FOH127" s="65"/>
      <c r="FOI127" s="65"/>
      <c r="FOJ127" s="65"/>
      <c r="FOK127" s="65"/>
      <c r="FOL127" s="65"/>
      <c r="FOM127" s="65"/>
      <c r="FON127" s="65"/>
      <c r="FOO127" s="65"/>
      <c r="FOP127" s="65"/>
      <c r="FOQ127" s="65"/>
      <c r="FOR127" s="65"/>
      <c r="FOS127" s="65"/>
      <c r="FOT127" s="65"/>
      <c r="FOU127" s="65"/>
      <c r="FOV127" s="65"/>
      <c r="FOW127" s="65"/>
      <c r="FOX127" s="65"/>
      <c r="FOY127" s="65"/>
      <c r="FOZ127" s="65"/>
      <c r="FPA127" s="65"/>
      <c r="FPB127" s="65"/>
      <c r="FPC127" s="65"/>
      <c r="FPD127" s="65"/>
      <c r="FPE127" s="65"/>
      <c r="FPF127" s="65"/>
      <c r="FPG127" s="65"/>
      <c r="FPH127" s="65"/>
      <c r="FPI127" s="65"/>
      <c r="FPJ127" s="65"/>
      <c r="FPK127" s="65"/>
      <c r="FPL127" s="65"/>
      <c r="FPM127" s="65"/>
      <c r="FPN127" s="65"/>
      <c r="FPO127" s="65"/>
      <c r="FPP127" s="65"/>
      <c r="FPQ127" s="65"/>
      <c r="FPR127" s="65"/>
      <c r="FPS127" s="65"/>
      <c r="FPT127" s="65"/>
      <c r="FPU127" s="65"/>
      <c r="FPV127" s="65"/>
      <c r="FPW127" s="65"/>
      <c r="FPX127" s="65"/>
      <c r="FPY127" s="65"/>
      <c r="FPZ127" s="65"/>
      <c r="FQA127" s="65"/>
      <c r="FQB127" s="65"/>
      <c r="FQC127" s="65"/>
      <c r="FQD127" s="65"/>
      <c r="FQE127" s="65"/>
      <c r="FQF127" s="65"/>
      <c r="FQG127" s="65"/>
      <c r="FQH127" s="65"/>
      <c r="FQI127" s="65"/>
      <c r="FQJ127" s="65"/>
      <c r="FQK127" s="65"/>
      <c r="FQL127" s="65"/>
      <c r="FQM127" s="65"/>
      <c r="FQN127" s="65"/>
      <c r="FQO127" s="65"/>
      <c r="FQP127" s="65"/>
      <c r="FQQ127" s="65"/>
      <c r="FQR127" s="65"/>
      <c r="FQS127" s="65"/>
      <c r="FQT127" s="65"/>
      <c r="FQU127" s="65"/>
      <c r="FQV127" s="65"/>
      <c r="FQW127" s="65"/>
      <c r="FQX127" s="65"/>
      <c r="FQY127" s="65"/>
      <c r="FQZ127" s="65"/>
      <c r="FRA127" s="65"/>
      <c r="FRB127" s="65"/>
      <c r="FRC127" s="65"/>
      <c r="FRD127" s="65"/>
      <c r="FRE127" s="65"/>
      <c r="FRF127" s="65"/>
      <c r="FRG127" s="65"/>
      <c r="FRH127" s="65"/>
      <c r="FRI127" s="65"/>
      <c r="FRJ127" s="65"/>
      <c r="FRK127" s="65"/>
      <c r="FRL127" s="65"/>
      <c r="FRM127" s="65"/>
      <c r="FRN127" s="65"/>
      <c r="FRO127" s="65"/>
      <c r="FRP127" s="65"/>
      <c r="FRQ127" s="65"/>
      <c r="FRR127" s="65"/>
      <c r="FRS127" s="65"/>
      <c r="FRT127" s="65"/>
      <c r="FRU127" s="65"/>
      <c r="FRV127" s="65"/>
      <c r="FRW127" s="65"/>
      <c r="FRX127" s="65"/>
      <c r="FRY127" s="65"/>
      <c r="FRZ127" s="65"/>
      <c r="FSA127" s="65"/>
      <c r="FSB127" s="65"/>
      <c r="FSC127" s="65"/>
      <c r="FSD127" s="65"/>
      <c r="FSE127" s="65"/>
      <c r="FSF127" s="65"/>
      <c r="FSG127" s="65"/>
      <c r="FSH127" s="65"/>
      <c r="FSI127" s="65"/>
      <c r="FSJ127" s="65"/>
      <c r="FSK127" s="65"/>
      <c r="FSL127" s="65"/>
      <c r="FSM127" s="65"/>
      <c r="FSN127" s="65"/>
      <c r="FSO127" s="65"/>
      <c r="FSP127" s="65"/>
      <c r="FSQ127" s="65"/>
      <c r="FSR127" s="65"/>
      <c r="FSS127" s="65"/>
      <c r="FST127" s="65"/>
      <c r="FSU127" s="65"/>
      <c r="FSV127" s="65"/>
      <c r="FSW127" s="65"/>
      <c r="FSX127" s="65"/>
      <c r="FSY127" s="65"/>
      <c r="FSZ127" s="65"/>
      <c r="FTA127" s="65"/>
      <c r="FTB127" s="65"/>
      <c r="FTC127" s="65"/>
      <c r="FTD127" s="65"/>
      <c r="FTE127" s="65"/>
      <c r="FTF127" s="65"/>
      <c r="FTG127" s="65"/>
      <c r="FTH127" s="65"/>
      <c r="FTI127" s="65"/>
      <c r="FTJ127" s="65"/>
      <c r="FTK127" s="65"/>
      <c r="FTL127" s="65"/>
      <c r="FTM127" s="65"/>
      <c r="FTN127" s="65"/>
      <c r="FTO127" s="65"/>
      <c r="FTP127" s="65"/>
      <c r="FTQ127" s="65"/>
      <c r="FTR127" s="65"/>
      <c r="FTS127" s="65"/>
      <c r="FTT127" s="65"/>
      <c r="FTU127" s="65"/>
      <c r="FTV127" s="65"/>
      <c r="FTW127" s="65"/>
      <c r="FTX127" s="65"/>
      <c r="FTY127" s="65"/>
      <c r="FTZ127" s="65"/>
      <c r="FUA127" s="65"/>
      <c r="FUB127" s="65"/>
      <c r="FUC127" s="65"/>
      <c r="FUD127" s="65"/>
      <c r="FUE127" s="65"/>
      <c r="FUF127" s="65"/>
      <c r="FUG127" s="65"/>
      <c r="FUH127" s="65"/>
      <c r="FUI127" s="65"/>
      <c r="FUJ127" s="65"/>
      <c r="FUK127" s="65"/>
      <c r="FUL127" s="65"/>
      <c r="FUM127" s="65"/>
      <c r="FUN127" s="65"/>
      <c r="FUO127" s="65"/>
      <c r="FUP127" s="65"/>
      <c r="FUQ127" s="65"/>
      <c r="FUR127" s="65"/>
      <c r="FUS127" s="65"/>
      <c r="FUT127" s="65"/>
      <c r="FUU127" s="65"/>
      <c r="FUV127" s="65"/>
      <c r="FUW127" s="65"/>
      <c r="FUX127" s="65"/>
      <c r="FUY127" s="65"/>
      <c r="FUZ127" s="65"/>
      <c r="FVA127" s="65"/>
      <c r="FVB127" s="65"/>
      <c r="FVC127" s="65"/>
      <c r="FVD127" s="65"/>
      <c r="FVE127" s="65"/>
      <c r="FVF127" s="65"/>
      <c r="FVG127" s="65"/>
      <c r="FVH127" s="65"/>
      <c r="FVI127" s="65"/>
      <c r="FVJ127" s="65"/>
      <c r="FVK127" s="65"/>
      <c r="FVL127" s="65"/>
      <c r="FVM127" s="65"/>
      <c r="FVN127" s="65"/>
      <c r="FVO127" s="65"/>
      <c r="FVP127" s="65"/>
      <c r="FVQ127" s="65"/>
      <c r="FVR127" s="65"/>
      <c r="FVS127" s="65"/>
      <c r="FVT127" s="65"/>
      <c r="FVU127" s="65"/>
      <c r="FVV127" s="65"/>
      <c r="FVW127" s="65"/>
      <c r="FVX127" s="65"/>
      <c r="FVY127" s="65"/>
      <c r="FVZ127" s="65"/>
      <c r="FWA127" s="65"/>
      <c r="FWB127" s="65"/>
      <c r="FWC127" s="65"/>
      <c r="FWD127" s="65"/>
      <c r="FWE127" s="65"/>
      <c r="FWF127" s="65"/>
      <c r="FWG127" s="65"/>
      <c r="FWH127" s="65"/>
      <c r="FWI127" s="65"/>
      <c r="FWJ127" s="65"/>
      <c r="FWK127" s="65"/>
      <c r="FWL127" s="65"/>
      <c r="FWM127" s="65"/>
      <c r="FWN127" s="65"/>
      <c r="FWO127" s="65"/>
      <c r="FWP127" s="65"/>
      <c r="FWQ127" s="65"/>
      <c r="FWR127" s="65"/>
      <c r="FWS127" s="65"/>
      <c r="FWT127" s="65"/>
      <c r="FWU127" s="65"/>
      <c r="FWV127" s="65"/>
      <c r="FWW127" s="65"/>
      <c r="FWX127" s="65"/>
      <c r="FWY127" s="65"/>
      <c r="FWZ127" s="65"/>
      <c r="FXA127" s="65"/>
      <c r="FXB127" s="65"/>
      <c r="FXC127" s="65"/>
      <c r="FXD127" s="65"/>
      <c r="FXE127" s="65"/>
      <c r="FXF127" s="65"/>
      <c r="FXG127" s="65"/>
      <c r="FXH127" s="65"/>
      <c r="FXI127" s="65"/>
      <c r="FXJ127" s="65"/>
      <c r="FXK127" s="65"/>
      <c r="FXL127" s="65"/>
      <c r="FXM127" s="65"/>
      <c r="FXN127" s="65"/>
      <c r="FXO127" s="65"/>
      <c r="FXP127" s="65"/>
      <c r="FXQ127" s="65"/>
      <c r="FXR127" s="65"/>
      <c r="FXS127" s="65"/>
      <c r="FXT127" s="65"/>
      <c r="FXU127" s="65"/>
      <c r="FXV127" s="65"/>
      <c r="FXW127" s="65"/>
      <c r="FXX127" s="65"/>
      <c r="FXY127" s="65"/>
      <c r="FXZ127" s="65"/>
      <c r="FYA127" s="65"/>
      <c r="FYB127" s="65"/>
      <c r="FYC127" s="65"/>
      <c r="FYD127" s="65"/>
      <c r="FYE127" s="65"/>
      <c r="FYF127" s="65"/>
      <c r="FYG127" s="65"/>
      <c r="FYH127" s="65"/>
      <c r="FYI127" s="65"/>
      <c r="FYJ127" s="65"/>
      <c r="FYK127" s="65"/>
      <c r="FYL127" s="65"/>
      <c r="FYM127" s="65"/>
      <c r="FYN127" s="65"/>
      <c r="FYO127" s="65"/>
      <c r="FYP127" s="65"/>
      <c r="FYQ127" s="65"/>
      <c r="FYR127" s="65"/>
      <c r="FYS127" s="65"/>
      <c r="FYT127" s="65"/>
      <c r="FYU127" s="65"/>
      <c r="FYV127" s="65"/>
      <c r="FYW127" s="65"/>
      <c r="FYX127" s="65"/>
      <c r="FYY127" s="65"/>
      <c r="FYZ127" s="65"/>
      <c r="FZA127" s="65"/>
      <c r="FZB127" s="65"/>
      <c r="FZC127" s="65"/>
      <c r="FZD127" s="65"/>
      <c r="FZE127" s="65"/>
      <c r="FZF127" s="65"/>
      <c r="FZG127" s="65"/>
      <c r="FZH127" s="65"/>
      <c r="FZI127" s="65"/>
      <c r="FZJ127" s="65"/>
      <c r="FZK127" s="65"/>
      <c r="FZL127" s="65"/>
      <c r="FZM127" s="65"/>
      <c r="FZN127" s="65"/>
      <c r="FZO127" s="65"/>
      <c r="FZP127" s="65"/>
      <c r="FZQ127" s="65"/>
      <c r="FZR127" s="65"/>
      <c r="FZS127" s="65"/>
      <c r="FZT127" s="65"/>
      <c r="FZU127" s="65"/>
      <c r="FZV127" s="65"/>
      <c r="FZW127" s="65"/>
      <c r="FZX127" s="65"/>
      <c r="FZY127" s="65"/>
      <c r="FZZ127" s="65"/>
      <c r="GAA127" s="65"/>
      <c r="GAB127" s="65"/>
      <c r="GAC127" s="65"/>
      <c r="GAD127" s="65"/>
      <c r="GAE127" s="65"/>
      <c r="GAF127" s="65"/>
      <c r="GAG127" s="65"/>
      <c r="GAH127" s="65"/>
      <c r="GAI127" s="65"/>
      <c r="GAJ127" s="65"/>
      <c r="GAK127" s="65"/>
      <c r="GAL127" s="65"/>
      <c r="GAM127" s="65"/>
      <c r="GAN127" s="65"/>
      <c r="GAO127" s="65"/>
      <c r="GAP127" s="65"/>
      <c r="GAQ127" s="65"/>
      <c r="GAR127" s="65"/>
      <c r="GAS127" s="65"/>
      <c r="GAT127" s="65"/>
      <c r="GAU127" s="65"/>
      <c r="GAV127" s="65"/>
      <c r="GAW127" s="65"/>
      <c r="GAX127" s="65"/>
      <c r="GAY127" s="65"/>
      <c r="GAZ127" s="65"/>
      <c r="GBA127" s="65"/>
      <c r="GBB127" s="65"/>
      <c r="GBC127" s="65"/>
      <c r="GBD127" s="65"/>
      <c r="GBE127" s="65"/>
      <c r="GBF127" s="65"/>
      <c r="GBG127" s="65"/>
      <c r="GBH127" s="65"/>
      <c r="GBI127" s="65"/>
      <c r="GBJ127" s="65"/>
      <c r="GBK127" s="65"/>
      <c r="GBL127" s="65"/>
      <c r="GBM127" s="65"/>
      <c r="GBN127" s="65"/>
      <c r="GBO127" s="65"/>
      <c r="GBP127" s="65"/>
      <c r="GBQ127" s="65"/>
      <c r="GBR127" s="65"/>
      <c r="GBS127" s="65"/>
      <c r="GBT127" s="65"/>
      <c r="GBU127" s="65"/>
      <c r="GBV127" s="65"/>
      <c r="GBW127" s="65"/>
      <c r="GBX127" s="65"/>
      <c r="GBY127" s="65"/>
      <c r="GBZ127" s="65"/>
      <c r="GCA127" s="65"/>
      <c r="GCB127" s="65"/>
      <c r="GCC127" s="65"/>
      <c r="GCD127" s="65"/>
      <c r="GCE127" s="65"/>
      <c r="GCF127" s="65"/>
      <c r="GCG127" s="65"/>
      <c r="GCH127" s="65"/>
      <c r="GCI127" s="65"/>
      <c r="GCJ127" s="65"/>
      <c r="GCK127" s="65"/>
      <c r="GCL127" s="65"/>
      <c r="GCM127" s="65"/>
      <c r="GCN127" s="65"/>
      <c r="GCO127" s="65"/>
      <c r="GCP127" s="65"/>
      <c r="GCQ127" s="65"/>
      <c r="GCR127" s="65"/>
      <c r="GCS127" s="65"/>
      <c r="GCT127" s="65"/>
      <c r="GCU127" s="65"/>
      <c r="GCV127" s="65"/>
      <c r="GCW127" s="65"/>
      <c r="GCX127" s="65"/>
      <c r="GCY127" s="65"/>
      <c r="GCZ127" s="65"/>
      <c r="GDA127" s="65"/>
      <c r="GDB127" s="65"/>
      <c r="GDC127" s="65"/>
      <c r="GDD127" s="65"/>
      <c r="GDE127" s="65"/>
      <c r="GDF127" s="65"/>
      <c r="GDG127" s="65"/>
      <c r="GDH127" s="65"/>
      <c r="GDI127" s="65"/>
      <c r="GDJ127" s="65"/>
      <c r="GDK127" s="65"/>
      <c r="GDL127" s="65"/>
      <c r="GDM127" s="65"/>
      <c r="GDN127" s="65"/>
      <c r="GDO127" s="65"/>
      <c r="GDP127" s="65"/>
      <c r="GDQ127" s="65"/>
      <c r="GDR127" s="65"/>
      <c r="GDS127" s="65"/>
      <c r="GDT127" s="65"/>
      <c r="GDU127" s="65"/>
      <c r="GDV127" s="65"/>
      <c r="GDW127" s="65"/>
      <c r="GDX127" s="65"/>
      <c r="GDY127" s="65"/>
      <c r="GDZ127" s="65"/>
      <c r="GEA127" s="65"/>
      <c r="GEB127" s="65"/>
      <c r="GEC127" s="65"/>
      <c r="GED127" s="65"/>
      <c r="GEE127" s="65"/>
      <c r="GEF127" s="65"/>
      <c r="GEG127" s="65"/>
      <c r="GEH127" s="65"/>
      <c r="GEI127" s="65"/>
      <c r="GEJ127" s="65"/>
      <c r="GEK127" s="65"/>
      <c r="GEL127" s="65"/>
      <c r="GEM127" s="65"/>
      <c r="GEN127" s="65"/>
      <c r="GEO127" s="65"/>
      <c r="GEP127" s="65"/>
      <c r="GEQ127" s="65"/>
      <c r="GER127" s="65"/>
      <c r="GES127" s="65"/>
      <c r="GET127" s="65"/>
      <c r="GEU127" s="65"/>
      <c r="GEV127" s="65"/>
      <c r="GEW127" s="65"/>
      <c r="GEX127" s="65"/>
      <c r="GEY127" s="65"/>
      <c r="GEZ127" s="65"/>
      <c r="GFA127" s="65"/>
      <c r="GFB127" s="65"/>
      <c r="GFC127" s="65"/>
      <c r="GFD127" s="65"/>
      <c r="GFE127" s="65"/>
      <c r="GFF127" s="65"/>
      <c r="GFG127" s="65"/>
      <c r="GFH127" s="65"/>
      <c r="GFI127" s="65"/>
      <c r="GFJ127" s="65"/>
      <c r="GFK127" s="65"/>
      <c r="GFL127" s="65"/>
      <c r="GFM127" s="65"/>
      <c r="GFN127" s="65"/>
      <c r="GFO127" s="65"/>
      <c r="GFP127" s="65"/>
      <c r="GFQ127" s="65"/>
      <c r="GFR127" s="65"/>
      <c r="GFS127" s="65"/>
      <c r="GFT127" s="65"/>
      <c r="GFU127" s="65"/>
      <c r="GFV127" s="65"/>
      <c r="GFW127" s="65"/>
      <c r="GFX127" s="65"/>
      <c r="GFY127" s="65"/>
      <c r="GFZ127" s="65"/>
      <c r="GGA127" s="65"/>
      <c r="GGB127" s="65"/>
      <c r="GGC127" s="65"/>
      <c r="GGD127" s="65"/>
      <c r="GGE127" s="65"/>
      <c r="GGF127" s="65"/>
      <c r="GGG127" s="65"/>
      <c r="GGH127" s="65"/>
      <c r="GGI127" s="65"/>
      <c r="GGJ127" s="65"/>
      <c r="GGK127" s="65"/>
      <c r="GGL127" s="65"/>
      <c r="GGM127" s="65"/>
      <c r="GGN127" s="65"/>
      <c r="GGO127" s="65"/>
      <c r="GGP127" s="65"/>
      <c r="GGQ127" s="65"/>
      <c r="GGR127" s="65"/>
      <c r="GGS127" s="65"/>
      <c r="GGT127" s="65"/>
      <c r="GGU127" s="65"/>
      <c r="GGV127" s="65"/>
      <c r="GGW127" s="65"/>
      <c r="GGX127" s="65"/>
      <c r="GGY127" s="65"/>
      <c r="GGZ127" s="65"/>
      <c r="GHA127" s="65"/>
      <c r="GHB127" s="65"/>
      <c r="GHC127" s="65"/>
      <c r="GHD127" s="65"/>
      <c r="GHE127" s="65"/>
      <c r="GHF127" s="65"/>
      <c r="GHG127" s="65"/>
      <c r="GHH127" s="65"/>
      <c r="GHI127" s="65"/>
      <c r="GHJ127" s="65"/>
      <c r="GHK127" s="65"/>
      <c r="GHL127" s="65"/>
      <c r="GHM127" s="65"/>
      <c r="GHN127" s="65"/>
      <c r="GHO127" s="65"/>
      <c r="GHP127" s="65"/>
      <c r="GHQ127" s="65"/>
      <c r="GHR127" s="65"/>
      <c r="GHS127" s="65"/>
      <c r="GHT127" s="65"/>
      <c r="GHU127" s="65"/>
      <c r="GHV127" s="65"/>
      <c r="GHW127" s="65"/>
      <c r="GHX127" s="65"/>
      <c r="GHY127" s="65"/>
      <c r="GHZ127" s="65"/>
      <c r="GIA127" s="65"/>
      <c r="GIB127" s="65"/>
      <c r="GIC127" s="65"/>
      <c r="GID127" s="65"/>
      <c r="GIE127" s="65"/>
      <c r="GIF127" s="65"/>
      <c r="GIG127" s="65"/>
      <c r="GIH127" s="65"/>
      <c r="GII127" s="65"/>
      <c r="GIJ127" s="65"/>
      <c r="GIK127" s="65"/>
      <c r="GIL127" s="65"/>
      <c r="GIM127" s="65"/>
      <c r="GIN127" s="65"/>
      <c r="GIO127" s="65"/>
      <c r="GIP127" s="65"/>
      <c r="GIQ127" s="65"/>
      <c r="GIR127" s="65"/>
      <c r="GIS127" s="65"/>
      <c r="GIT127" s="65"/>
      <c r="GIU127" s="65"/>
      <c r="GIV127" s="65"/>
      <c r="GIW127" s="65"/>
      <c r="GIX127" s="65"/>
      <c r="GIY127" s="65"/>
      <c r="GIZ127" s="65"/>
      <c r="GJA127" s="65"/>
      <c r="GJB127" s="65"/>
      <c r="GJC127" s="65"/>
      <c r="GJD127" s="65"/>
      <c r="GJE127" s="65"/>
      <c r="GJF127" s="65"/>
      <c r="GJG127" s="65"/>
      <c r="GJH127" s="65"/>
      <c r="GJI127" s="65"/>
      <c r="GJJ127" s="65"/>
      <c r="GJK127" s="65"/>
      <c r="GJL127" s="65"/>
      <c r="GJM127" s="65"/>
      <c r="GJN127" s="65"/>
      <c r="GJO127" s="65"/>
      <c r="GJP127" s="65"/>
      <c r="GJQ127" s="65"/>
      <c r="GJR127" s="65"/>
      <c r="GJS127" s="65"/>
      <c r="GJT127" s="65"/>
      <c r="GJU127" s="65"/>
      <c r="GJV127" s="65"/>
      <c r="GJW127" s="65"/>
      <c r="GJX127" s="65"/>
      <c r="GJY127" s="65"/>
      <c r="GJZ127" s="65"/>
      <c r="GKA127" s="65"/>
      <c r="GKB127" s="65"/>
      <c r="GKC127" s="65"/>
      <c r="GKD127" s="65"/>
      <c r="GKE127" s="65"/>
      <c r="GKF127" s="65"/>
      <c r="GKG127" s="65"/>
      <c r="GKH127" s="65"/>
      <c r="GKI127" s="65"/>
      <c r="GKJ127" s="65"/>
      <c r="GKK127" s="65"/>
      <c r="GKL127" s="65"/>
      <c r="GKM127" s="65"/>
      <c r="GKN127" s="65"/>
      <c r="GKO127" s="65"/>
      <c r="GKP127" s="65"/>
      <c r="GKQ127" s="65"/>
      <c r="GKR127" s="65"/>
      <c r="GKS127" s="65"/>
      <c r="GKT127" s="65"/>
      <c r="GKU127" s="65"/>
      <c r="GKV127" s="65"/>
      <c r="GKW127" s="65"/>
      <c r="GKX127" s="65"/>
      <c r="GKY127" s="65"/>
      <c r="GKZ127" s="65"/>
      <c r="GLA127" s="65"/>
      <c r="GLB127" s="65"/>
      <c r="GLC127" s="65"/>
      <c r="GLD127" s="65"/>
      <c r="GLE127" s="65"/>
      <c r="GLF127" s="65"/>
      <c r="GLG127" s="65"/>
      <c r="GLH127" s="65"/>
      <c r="GLI127" s="65"/>
      <c r="GLJ127" s="65"/>
      <c r="GLK127" s="65"/>
      <c r="GLL127" s="65"/>
      <c r="GLM127" s="65"/>
      <c r="GLN127" s="65"/>
      <c r="GLO127" s="65"/>
      <c r="GLP127" s="65"/>
      <c r="GLQ127" s="65"/>
      <c r="GLR127" s="65"/>
      <c r="GLS127" s="65"/>
      <c r="GLT127" s="65"/>
      <c r="GLU127" s="65"/>
      <c r="GLV127" s="65"/>
      <c r="GLW127" s="65"/>
      <c r="GLX127" s="65"/>
      <c r="GLY127" s="65"/>
      <c r="GLZ127" s="65"/>
      <c r="GMA127" s="65"/>
      <c r="GMB127" s="65"/>
      <c r="GMC127" s="65"/>
      <c r="GMD127" s="65"/>
      <c r="GME127" s="65"/>
      <c r="GMF127" s="65"/>
      <c r="GMG127" s="65"/>
      <c r="GMH127" s="65"/>
      <c r="GMI127" s="65"/>
      <c r="GMJ127" s="65"/>
      <c r="GMK127" s="65"/>
      <c r="GML127" s="65"/>
      <c r="GMM127" s="65"/>
      <c r="GMN127" s="65"/>
      <c r="GMO127" s="65"/>
      <c r="GMP127" s="65"/>
      <c r="GMQ127" s="65"/>
      <c r="GMR127" s="65"/>
      <c r="GMS127" s="65"/>
      <c r="GMT127" s="65"/>
      <c r="GMU127" s="65"/>
      <c r="GMV127" s="65"/>
      <c r="GMW127" s="65"/>
      <c r="GMX127" s="65"/>
      <c r="GMY127" s="65"/>
      <c r="GMZ127" s="65"/>
      <c r="GNA127" s="65"/>
      <c r="GNB127" s="65"/>
      <c r="GNC127" s="65"/>
      <c r="GND127" s="65"/>
      <c r="GNE127" s="65"/>
      <c r="GNF127" s="65"/>
      <c r="GNG127" s="65"/>
      <c r="GNH127" s="65"/>
      <c r="GNI127" s="65"/>
      <c r="GNJ127" s="65"/>
      <c r="GNK127" s="65"/>
      <c r="GNL127" s="65"/>
      <c r="GNM127" s="65"/>
      <c r="GNN127" s="65"/>
      <c r="GNO127" s="65"/>
      <c r="GNP127" s="65"/>
      <c r="GNQ127" s="65"/>
      <c r="GNR127" s="65"/>
      <c r="GNS127" s="65"/>
      <c r="GNT127" s="65"/>
      <c r="GNU127" s="65"/>
      <c r="GNV127" s="65"/>
      <c r="GNW127" s="65"/>
      <c r="GNX127" s="65"/>
      <c r="GNY127" s="65"/>
      <c r="GNZ127" s="65"/>
      <c r="GOA127" s="65"/>
      <c r="GOB127" s="65"/>
      <c r="GOC127" s="65"/>
      <c r="GOD127" s="65"/>
      <c r="GOE127" s="65"/>
      <c r="GOF127" s="65"/>
      <c r="GOG127" s="65"/>
      <c r="GOH127" s="65"/>
      <c r="GOI127" s="65"/>
      <c r="GOJ127" s="65"/>
      <c r="GOK127" s="65"/>
      <c r="GOL127" s="65"/>
      <c r="GOM127" s="65"/>
      <c r="GON127" s="65"/>
      <c r="GOO127" s="65"/>
      <c r="GOP127" s="65"/>
      <c r="GOQ127" s="65"/>
      <c r="GOR127" s="65"/>
      <c r="GOS127" s="65"/>
      <c r="GOT127" s="65"/>
      <c r="GOU127" s="65"/>
      <c r="GOV127" s="65"/>
      <c r="GOW127" s="65"/>
      <c r="GOX127" s="65"/>
      <c r="GOY127" s="65"/>
      <c r="GOZ127" s="65"/>
      <c r="GPA127" s="65"/>
      <c r="GPB127" s="65"/>
      <c r="GPC127" s="65"/>
      <c r="GPD127" s="65"/>
      <c r="GPE127" s="65"/>
      <c r="GPF127" s="65"/>
      <c r="GPG127" s="65"/>
      <c r="GPH127" s="65"/>
      <c r="GPI127" s="65"/>
      <c r="GPJ127" s="65"/>
      <c r="GPK127" s="65"/>
      <c r="GPL127" s="65"/>
      <c r="GPM127" s="65"/>
      <c r="GPN127" s="65"/>
      <c r="GPO127" s="65"/>
      <c r="GPP127" s="65"/>
      <c r="GPQ127" s="65"/>
      <c r="GPR127" s="65"/>
      <c r="GPS127" s="65"/>
      <c r="GPT127" s="65"/>
      <c r="GPU127" s="65"/>
      <c r="GPV127" s="65"/>
      <c r="GPW127" s="65"/>
      <c r="GPX127" s="65"/>
      <c r="GPY127" s="65"/>
      <c r="GPZ127" s="65"/>
      <c r="GQA127" s="65"/>
      <c r="GQB127" s="65"/>
      <c r="GQC127" s="65"/>
      <c r="GQD127" s="65"/>
      <c r="GQE127" s="65"/>
      <c r="GQF127" s="65"/>
      <c r="GQG127" s="65"/>
      <c r="GQH127" s="65"/>
      <c r="GQI127" s="65"/>
      <c r="GQJ127" s="65"/>
      <c r="GQK127" s="65"/>
      <c r="GQL127" s="65"/>
      <c r="GQM127" s="65"/>
      <c r="GQN127" s="65"/>
      <c r="GQO127" s="65"/>
      <c r="GQP127" s="65"/>
      <c r="GQQ127" s="65"/>
      <c r="GQR127" s="65"/>
      <c r="GQS127" s="65"/>
      <c r="GQT127" s="65"/>
      <c r="GQU127" s="65"/>
      <c r="GQV127" s="65"/>
      <c r="GQW127" s="65"/>
      <c r="GQX127" s="65"/>
      <c r="GQY127" s="65"/>
      <c r="GQZ127" s="65"/>
      <c r="GRA127" s="65"/>
      <c r="GRB127" s="65"/>
      <c r="GRC127" s="65"/>
      <c r="GRD127" s="65"/>
      <c r="GRE127" s="65"/>
      <c r="GRF127" s="65"/>
      <c r="GRG127" s="65"/>
      <c r="GRH127" s="65"/>
      <c r="GRI127" s="65"/>
      <c r="GRJ127" s="65"/>
      <c r="GRK127" s="65"/>
      <c r="GRL127" s="65"/>
      <c r="GRM127" s="65"/>
      <c r="GRN127" s="65"/>
      <c r="GRO127" s="65"/>
      <c r="GRP127" s="65"/>
      <c r="GRQ127" s="65"/>
      <c r="GRR127" s="65"/>
      <c r="GRS127" s="65"/>
      <c r="GRT127" s="65"/>
      <c r="GRU127" s="65"/>
      <c r="GRV127" s="65"/>
      <c r="GRW127" s="65"/>
      <c r="GRX127" s="65"/>
      <c r="GRY127" s="65"/>
      <c r="GRZ127" s="65"/>
      <c r="GSA127" s="65"/>
      <c r="GSB127" s="65"/>
      <c r="GSC127" s="65"/>
      <c r="GSD127" s="65"/>
      <c r="GSE127" s="65"/>
      <c r="GSF127" s="65"/>
      <c r="GSG127" s="65"/>
      <c r="GSH127" s="65"/>
      <c r="GSI127" s="65"/>
      <c r="GSJ127" s="65"/>
      <c r="GSK127" s="65"/>
      <c r="GSL127" s="65"/>
      <c r="GSM127" s="65"/>
      <c r="GSN127" s="65"/>
      <c r="GSO127" s="65"/>
      <c r="GSP127" s="65"/>
      <c r="GSQ127" s="65"/>
      <c r="GSR127" s="65"/>
      <c r="GSS127" s="65"/>
      <c r="GST127" s="65"/>
      <c r="GSU127" s="65"/>
      <c r="GSV127" s="65"/>
      <c r="GSW127" s="65"/>
      <c r="GSX127" s="65"/>
      <c r="GSY127" s="65"/>
      <c r="GSZ127" s="65"/>
      <c r="GTA127" s="65"/>
      <c r="GTB127" s="65"/>
      <c r="GTC127" s="65"/>
      <c r="GTD127" s="65"/>
      <c r="GTE127" s="65"/>
      <c r="GTF127" s="65"/>
      <c r="GTG127" s="65"/>
      <c r="GTH127" s="65"/>
      <c r="GTI127" s="65"/>
      <c r="GTJ127" s="65"/>
      <c r="GTK127" s="65"/>
      <c r="GTL127" s="65"/>
      <c r="GTM127" s="65"/>
      <c r="GTN127" s="65"/>
      <c r="GTO127" s="65"/>
      <c r="GTP127" s="65"/>
      <c r="GTQ127" s="65"/>
      <c r="GTR127" s="65"/>
      <c r="GTS127" s="65"/>
      <c r="GTT127" s="65"/>
      <c r="GTU127" s="65"/>
      <c r="GTV127" s="65"/>
      <c r="GTW127" s="65"/>
      <c r="GTX127" s="65"/>
      <c r="GTY127" s="65"/>
      <c r="GTZ127" s="65"/>
      <c r="GUA127" s="65"/>
      <c r="GUB127" s="65"/>
      <c r="GUC127" s="65"/>
      <c r="GUD127" s="65"/>
      <c r="GUE127" s="65"/>
      <c r="GUF127" s="65"/>
      <c r="GUG127" s="65"/>
      <c r="GUH127" s="65"/>
      <c r="GUI127" s="65"/>
      <c r="GUJ127" s="65"/>
      <c r="GUK127" s="65"/>
      <c r="GUL127" s="65"/>
      <c r="GUM127" s="65"/>
      <c r="GUN127" s="65"/>
      <c r="GUO127" s="65"/>
      <c r="GUP127" s="65"/>
      <c r="GUQ127" s="65"/>
      <c r="GUR127" s="65"/>
      <c r="GUS127" s="65"/>
      <c r="GUT127" s="65"/>
      <c r="GUU127" s="65"/>
      <c r="GUV127" s="65"/>
      <c r="GUW127" s="65"/>
      <c r="GUX127" s="65"/>
      <c r="GUY127" s="65"/>
      <c r="GUZ127" s="65"/>
      <c r="GVA127" s="65"/>
      <c r="GVB127" s="65"/>
      <c r="GVC127" s="65"/>
      <c r="GVD127" s="65"/>
      <c r="GVE127" s="65"/>
      <c r="GVF127" s="65"/>
      <c r="GVG127" s="65"/>
      <c r="GVH127" s="65"/>
      <c r="GVI127" s="65"/>
      <c r="GVJ127" s="65"/>
      <c r="GVK127" s="65"/>
      <c r="GVL127" s="65"/>
      <c r="GVM127" s="65"/>
      <c r="GVN127" s="65"/>
      <c r="GVO127" s="65"/>
      <c r="GVP127" s="65"/>
      <c r="GVQ127" s="65"/>
      <c r="GVR127" s="65"/>
      <c r="GVS127" s="65"/>
      <c r="GVT127" s="65"/>
      <c r="GVU127" s="65"/>
      <c r="GVV127" s="65"/>
      <c r="GVW127" s="65"/>
      <c r="GVX127" s="65"/>
      <c r="GVY127" s="65"/>
      <c r="GVZ127" s="65"/>
      <c r="GWA127" s="65"/>
      <c r="GWB127" s="65"/>
      <c r="GWC127" s="65"/>
      <c r="GWD127" s="65"/>
      <c r="GWE127" s="65"/>
      <c r="GWF127" s="65"/>
      <c r="GWG127" s="65"/>
      <c r="GWH127" s="65"/>
      <c r="GWI127" s="65"/>
      <c r="GWJ127" s="65"/>
      <c r="GWK127" s="65"/>
      <c r="GWL127" s="65"/>
      <c r="GWM127" s="65"/>
      <c r="GWN127" s="65"/>
      <c r="GWO127" s="65"/>
      <c r="GWP127" s="65"/>
      <c r="GWQ127" s="65"/>
      <c r="GWR127" s="65"/>
      <c r="GWS127" s="65"/>
      <c r="GWT127" s="65"/>
      <c r="GWU127" s="65"/>
      <c r="GWV127" s="65"/>
      <c r="GWW127" s="65"/>
      <c r="GWX127" s="65"/>
      <c r="GWY127" s="65"/>
      <c r="GWZ127" s="65"/>
      <c r="GXA127" s="65"/>
      <c r="GXB127" s="65"/>
      <c r="GXC127" s="65"/>
      <c r="GXD127" s="65"/>
      <c r="GXE127" s="65"/>
      <c r="GXF127" s="65"/>
      <c r="GXG127" s="65"/>
      <c r="GXH127" s="65"/>
      <c r="GXI127" s="65"/>
      <c r="GXJ127" s="65"/>
      <c r="GXK127" s="65"/>
      <c r="GXL127" s="65"/>
      <c r="GXM127" s="65"/>
      <c r="GXN127" s="65"/>
      <c r="GXO127" s="65"/>
      <c r="GXP127" s="65"/>
      <c r="GXQ127" s="65"/>
      <c r="GXR127" s="65"/>
      <c r="GXS127" s="65"/>
      <c r="GXT127" s="65"/>
      <c r="GXU127" s="65"/>
      <c r="GXV127" s="65"/>
      <c r="GXW127" s="65"/>
      <c r="GXX127" s="65"/>
      <c r="GXY127" s="65"/>
      <c r="GXZ127" s="65"/>
      <c r="GYA127" s="65"/>
      <c r="GYB127" s="65"/>
      <c r="GYC127" s="65"/>
      <c r="GYD127" s="65"/>
      <c r="GYE127" s="65"/>
      <c r="GYF127" s="65"/>
      <c r="GYG127" s="65"/>
      <c r="GYH127" s="65"/>
      <c r="GYI127" s="65"/>
      <c r="GYJ127" s="65"/>
      <c r="GYK127" s="65"/>
      <c r="GYL127" s="65"/>
      <c r="GYM127" s="65"/>
      <c r="GYN127" s="65"/>
      <c r="GYO127" s="65"/>
      <c r="GYP127" s="65"/>
      <c r="GYQ127" s="65"/>
      <c r="GYR127" s="65"/>
      <c r="GYS127" s="65"/>
      <c r="GYT127" s="65"/>
      <c r="GYU127" s="65"/>
      <c r="GYV127" s="65"/>
      <c r="GYW127" s="65"/>
      <c r="GYX127" s="65"/>
      <c r="GYY127" s="65"/>
      <c r="GYZ127" s="65"/>
      <c r="GZA127" s="65"/>
      <c r="GZB127" s="65"/>
      <c r="GZC127" s="65"/>
      <c r="GZD127" s="65"/>
      <c r="GZE127" s="65"/>
      <c r="GZF127" s="65"/>
      <c r="GZG127" s="65"/>
      <c r="GZH127" s="65"/>
      <c r="GZI127" s="65"/>
      <c r="GZJ127" s="65"/>
      <c r="GZK127" s="65"/>
      <c r="GZL127" s="65"/>
      <c r="GZM127" s="65"/>
      <c r="GZN127" s="65"/>
      <c r="GZO127" s="65"/>
      <c r="GZP127" s="65"/>
      <c r="GZQ127" s="65"/>
      <c r="GZR127" s="65"/>
      <c r="GZS127" s="65"/>
      <c r="GZT127" s="65"/>
      <c r="GZU127" s="65"/>
      <c r="GZV127" s="65"/>
      <c r="GZW127" s="65"/>
      <c r="GZX127" s="65"/>
      <c r="GZY127" s="65"/>
      <c r="GZZ127" s="65"/>
      <c r="HAA127" s="65"/>
      <c r="HAB127" s="65"/>
      <c r="HAC127" s="65"/>
      <c r="HAD127" s="65"/>
      <c r="HAE127" s="65"/>
      <c r="HAF127" s="65"/>
      <c r="HAG127" s="65"/>
      <c r="HAH127" s="65"/>
      <c r="HAI127" s="65"/>
      <c r="HAJ127" s="65"/>
      <c r="HAK127" s="65"/>
      <c r="HAL127" s="65"/>
      <c r="HAM127" s="65"/>
      <c r="HAN127" s="65"/>
      <c r="HAO127" s="65"/>
      <c r="HAP127" s="65"/>
      <c r="HAQ127" s="65"/>
      <c r="HAR127" s="65"/>
      <c r="HAS127" s="65"/>
      <c r="HAT127" s="65"/>
      <c r="HAU127" s="65"/>
      <c r="HAV127" s="65"/>
      <c r="HAW127" s="65"/>
      <c r="HAX127" s="65"/>
      <c r="HAY127" s="65"/>
      <c r="HAZ127" s="65"/>
      <c r="HBA127" s="65"/>
      <c r="HBB127" s="65"/>
      <c r="HBC127" s="65"/>
      <c r="HBD127" s="65"/>
      <c r="HBE127" s="65"/>
      <c r="HBF127" s="65"/>
      <c r="HBG127" s="65"/>
      <c r="HBH127" s="65"/>
      <c r="HBI127" s="65"/>
      <c r="HBJ127" s="65"/>
      <c r="HBK127" s="65"/>
      <c r="HBL127" s="65"/>
      <c r="HBM127" s="65"/>
      <c r="HBN127" s="65"/>
      <c r="HBO127" s="65"/>
      <c r="HBP127" s="65"/>
      <c r="HBQ127" s="65"/>
      <c r="HBR127" s="65"/>
      <c r="HBS127" s="65"/>
      <c r="HBT127" s="65"/>
      <c r="HBU127" s="65"/>
      <c r="HBV127" s="65"/>
      <c r="HBW127" s="65"/>
      <c r="HBX127" s="65"/>
      <c r="HBY127" s="65"/>
      <c r="HBZ127" s="65"/>
      <c r="HCA127" s="65"/>
      <c r="HCB127" s="65"/>
      <c r="HCC127" s="65"/>
      <c r="HCD127" s="65"/>
      <c r="HCE127" s="65"/>
      <c r="HCF127" s="65"/>
      <c r="HCG127" s="65"/>
      <c r="HCH127" s="65"/>
      <c r="HCI127" s="65"/>
      <c r="HCJ127" s="65"/>
      <c r="HCK127" s="65"/>
      <c r="HCL127" s="65"/>
      <c r="HCM127" s="65"/>
      <c r="HCN127" s="65"/>
      <c r="HCO127" s="65"/>
      <c r="HCP127" s="65"/>
      <c r="HCQ127" s="65"/>
      <c r="HCR127" s="65"/>
      <c r="HCS127" s="65"/>
      <c r="HCT127" s="65"/>
      <c r="HCU127" s="65"/>
      <c r="HCV127" s="65"/>
      <c r="HCW127" s="65"/>
      <c r="HCX127" s="65"/>
      <c r="HCY127" s="65"/>
      <c r="HCZ127" s="65"/>
      <c r="HDA127" s="65"/>
      <c r="HDB127" s="65"/>
      <c r="HDC127" s="65"/>
      <c r="HDD127" s="65"/>
      <c r="HDE127" s="65"/>
      <c r="HDF127" s="65"/>
      <c r="HDG127" s="65"/>
      <c r="HDH127" s="65"/>
      <c r="HDI127" s="65"/>
      <c r="HDJ127" s="65"/>
      <c r="HDK127" s="65"/>
      <c r="HDL127" s="65"/>
      <c r="HDM127" s="65"/>
      <c r="HDN127" s="65"/>
      <c r="HDO127" s="65"/>
      <c r="HDP127" s="65"/>
      <c r="HDQ127" s="65"/>
      <c r="HDR127" s="65"/>
      <c r="HDS127" s="65"/>
      <c r="HDT127" s="65"/>
      <c r="HDU127" s="65"/>
      <c r="HDV127" s="65"/>
      <c r="HDW127" s="65"/>
      <c r="HDX127" s="65"/>
      <c r="HDY127" s="65"/>
      <c r="HDZ127" s="65"/>
      <c r="HEA127" s="65"/>
      <c r="HEB127" s="65"/>
      <c r="HEC127" s="65"/>
      <c r="HED127" s="65"/>
      <c r="HEE127" s="65"/>
      <c r="HEF127" s="65"/>
      <c r="HEG127" s="65"/>
      <c r="HEH127" s="65"/>
      <c r="HEI127" s="65"/>
      <c r="HEJ127" s="65"/>
      <c r="HEK127" s="65"/>
      <c r="HEL127" s="65"/>
      <c r="HEM127" s="65"/>
      <c r="HEN127" s="65"/>
      <c r="HEO127" s="65"/>
      <c r="HEP127" s="65"/>
      <c r="HEQ127" s="65"/>
      <c r="HER127" s="65"/>
      <c r="HES127" s="65"/>
      <c r="HET127" s="65"/>
      <c r="HEU127" s="65"/>
      <c r="HEV127" s="65"/>
      <c r="HEW127" s="65"/>
      <c r="HEX127" s="65"/>
      <c r="HEY127" s="65"/>
      <c r="HEZ127" s="65"/>
      <c r="HFA127" s="65"/>
      <c r="HFB127" s="65"/>
      <c r="HFC127" s="65"/>
      <c r="HFD127" s="65"/>
      <c r="HFE127" s="65"/>
      <c r="HFF127" s="65"/>
      <c r="HFG127" s="65"/>
      <c r="HFH127" s="65"/>
      <c r="HFI127" s="65"/>
      <c r="HFJ127" s="65"/>
      <c r="HFK127" s="65"/>
      <c r="HFL127" s="65"/>
      <c r="HFM127" s="65"/>
      <c r="HFN127" s="65"/>
      <c r="HFO127" s="65"/>
      <c r="HFP127" s="65"/>
      <c r="HFQ127" s="65"/>
      <c r="HFR127" s="65"/>
      <c r="HFS127" s="65"/>
      <c r="HFT127" s="65"/>
      <c r="HFU127" s="65"/>
      <c r="HFV127" s="65"/>
      <c r="HFW127" s="65"/>
      <c r="HFX127" s="65"/>
      <c r="HFY127" s="65"/>
      <c r="HFZ127" s="65"/>
      <c r="HGA127" s="65"/>
      <c r="HGB127" s="65"/>
      <c r="HGC127" s="65"/>
      <c r="HGD127" s="65"/>
      <c r="HGE127" s="65"/>
      <c r="HGF127" s="65"/>
      <c r="HGG127" s="65"/>
      <c r="HGH127" s="65"/>
      <c r="HGI127" s="65"/>
      <c r="HGJ127" s="65"/>
      <c r="HGK127" s="65"/>
      <c r="HGL127" s="65"/>
      <c r="HGM127" s="65"/>
      <c r="HGN127" s="65"/>
      <c r="HGO127" s="65"/>
      <c r="HGP127" s="65"/>
      <c r="HGQ127" s="65"/>
      <c r="HGR127" s="65"/>
      <c r="HGS127" s="65"/>
      <c r="HGT127" s="65"/>
      <c r="HGU127" s="65"/>
      <c r="HGV127" s="65"/>
      <c r="HGW127" s="65"/>
      <c r="HGX127" s="65"/>
      <c r="HGY127" s="65"/>
      <c r="HGZ127" s="65"/>
      <c r="HHA127" s="65"/>
      <c r="HHB127" s="65"/>
      <c r="HHC127" s="65"/>
      <c r="HHD127" s="65"/>
      <c r="HHE127" s="65"/>
      <c r="HHF127" s="65"/>
      <c r="HHG127" s="65"/>
      <c r="HHH127" s="65"/>
      <c r="HHI127" s="65"/>
      <c r="HHJ127" s="65"/>
      <c r="HHK127" s="65"/>
      <c r="HHL127" s="65"/>
      <c r="HHM127" s="65"/>
      <c r="HHN127" s="65"/>
      <c r="HHO127" s="65"/>
      <c r="HHP127" s="65"/>
      <c r="HHQ127" s="65"/>
      <c r="HHR127" s="65"/>
      <c r="HHS127" s="65"/>
      <c r="HHT127" s="65"/>
      <c r="HHU127" s="65"/>
      <c r="HHV127" s="65"/>
      <c r="HHW127" s="65"/>
      <c r="HHX127" s="65"/>
      <c r="HHY127" s="65"/>
      <c r="HHZ127" s="65"/>
      <c r="HIA127" s="65"/>
      <c r="HIB127" s="65"/>
      <c r="HIC127" s="65"/>
      <c r="HID127" s="65"/>
      <c r="HIE127" s="65"/>
      <c r="HIF127" s="65"/>
      <c r="HIG127" s="65"/>
      <c r="HIH127" s="65"/>
      <c r="HII127" s="65"/>
      <c r="HIJ127" s="65"/>
      <c r="HIK127" s="65"/>
      <c r="HIL127" s="65"/>
      <c r="HIM127" s="65"/>
      <c r="HIN127" s="65"/>
      <c r="HIO127" s="65"/>
      <c r="HIP127" s="65"/>
      <c r="HIQ127" s="65"/>
      <c r="HIR127" s="65"/>
      <c r="HIS127" s="65"/>
      <c r="HIT127" s="65"/>
      <c r="HIU127" s="65"/>
      <c r="HIV127" s="65"/>
      <c r="HIW127" s="65"/>
      <c r="HIX127" s="65"/>
      <c r="HIY127" s="65"/>
      <c r="HIZ127" s="65"/>
      <c r="HJA127" s="65"/>
      <c r="HJB127" s="65"/>
      <c r="HJC127" s="65"/>
      <c r="HJD127" s="65"/>
      <c r="HJE127" s="65"/>
      <c r="HJF127" s="65"/>
      <c r="HJG127" s="65"/>
      <c r="HJH127" s="65"/>
      <c r="HJI127" s="65"/>
      <c r="HJJ127" s="65"/>
      <c r="HJK127" s="65"/>
      <c r="HJL127" s="65"/>
      <c r="HJM127" s="65"/>
      <c r="HJN127" s="65"/>
      <c r="HJO127" s="65"/>
      <c r="HJP127" s="65"/>
      <c r="HJQ127" s="65"/>
      <c r="HJR127" s="65"/>
      <c r="HJS127" s="65"/>
      <c r="HJT127" s="65"/>
      <c r="HJU127" s="65"/>
      <c r="HJV127" s="65"/>
      <c r="HJW127" s="65"/>
      <c r="HJX127" s="65"/>
      <c r="HJY127" s="65"/>
      <c r="HJZ127" s="65"/>
      <c r="HKA127" s="65"/>
      <c r="HKB127" s="65"/>
      <c r="HKC127" s="65"/>
      <c r="HKD127" s="65"/>
      <c r="HKE127" s="65"/>
      <c r="HKF127" s="65"/>
      <c r="HKG127" s="65"/>
      <c r="HKH127" s="65"/>
      <c r="HKI127" s="65"/>
      <c r="HKJ127" s="65"/>
      <c r="HKK127" s="65"/>
      <c r="HKL127" s="65"/>
      <c r="HKM127" s="65"/>
      <c r="HKN127" s="65"/>
      <c r="HKO127" s="65"/>
      <c r="HKP127" s="65"/>
      <c r="HKQ127" s="65"/>
      <c r="HKR127" s="65"/>
      <c r="HKS127" s="65"/>
      <c r="HKT127" s="65"/>
      <c r="HKU127" s="65"/>
      <c r="HKV127" s="65"/>
      <c r="HKW127" s="65"/>
      <c r="HKX127" s="65"/>
      <c r="HKY127" s="65"/>
      <c r="HKZ127" s="65"/>
      <c r="HLA127" s="65"/>
      <c r="HLB127" s="65"/>
      <c r="HLC127" s="65"/>
      <c r="HLD127" s="65"/>
      <c r="HLE127" s="65"/>
      <c r="HLF127" s="65"/>
      <c r="HLG127" s="65"/>
      <c r="HLH127" s="65"/>
      <c r="HLI127" s="65"/>
      <c r="HLJ127" s="65"/>
      <c r="HLK127" s="65"/>
      <c r="HLL127" s="65"/>
      <c r="HLM127" s="65"/>
      <c r="HLN127" s="65"/>
      <c r="HLO127" s="65"/>
      <c r="HLP127" s="65"/>
      <c r="HLQ127" s="65"/>
      <c r="HLR127" s="65"/>
      <c r="HLS127" s="65"/>
      <c r="HLT127" s="65"/>
      <c r="HLU127" s="65"/>
      <c r="HLV127" s="65"/>
      <c r="HLW127" s="65"/>
      <c r="HLX127" s="65"/>
      <c r="HLY127" s="65"/>
      <c r="HLZ127" s="65"/>
      <c r="HMA127" s="65"/>
      <c r="HMB127" s="65"/>
      <c r="HMC127" s="65"/>
      <c r="HMD127" s="65"/>
      <c r="HME127" s="65"/>
      <c r="HMF127" s="65"/>
      <c r="HMG127" s="65"/>
      <c r="HMH127" s="65"/>
      <c r="HMI127" s="65"/>
      <c r="HMJ127" s="65"/>
      <c r="HMK127" s="65"/>
      <c r="HML127" s="65"/>
      <c r="HMM127" s="65"/>
      <c r="HMN127" s="65"/>
      <c r="HMO127" s="65"/>
      <c r="HMP127" s="65"/>
      <c r="HMQ127" s="65"/>
      <c r="HMR127" s="65"/>
      <c r="HMS127" s="65"/>
      <c r="HMT127" s="65"/>
      <c r="HMU127" s="65"/>
      <c r="HMV127" s="65"/>
      <c r="HMW127" s="65"/>
      <c r="HMX127" s="65"/>
      <c r="HMY127" s="65"/>
      <c r="HMZ127" s="65"/>
      <c r="HNA127" s="65"/>
      <c r="HNB127" s="65"/>
      <c r="HNC127" s="65"/>
      <c r="HND127" s="65"/>
      <c r="HNE127" s="65"/>
      <c r="HNF127" s="65"/>
      <c r="HNG127" s="65"/>
      <c r="HNH127" s="65"/>
      <c r="HNI127" s="65"/>
      <c r="HNJ127" s="65"/>
      <c r="HNK127" s="65"/>
      <c r="HNL127" s="65"/>
      <c r="HNM127" s="65"/>
      <c r="HNN127" s="65"/>
      <c r="HNO127" s="65"/>
      <c r="HNP127" s="65"/>
      <c r="HNQ127" s="65"/>
      <c r="HNR127" s="65"/>
      <c r="HNS127" s="65"/>
      <c r="HNT127" s="65"/>
      <c r="HNU127" s="65"/>
      <c r="HNV127" s="65"/>
      <c r="HNW127" s="65"/>
      <c r="HNX127" s="65"/>
      <c r="HNY127" s="65"/>
      <c r="HNZ127" s="65"/>
      <c r="HOA127" s="65"/>
      <c r="HOB127" s="65"/>
      <c r="HOC127" s="65"/>
      <c r="HOD127" s="65"/>
      <c r="HOE127" s="65"/>
      <c r="HOF127" s="65"/>
      <c r="HOG127" s="65"/>
      <c r="HOH127" s="65"/>
      <c r="HOI127" s="65"/>
      <c r="HOJ127" s="65"/>
      <c r="HOK127" s="65"/>
      <c r="HOL127" s="65"/>
      <c r="HOM127" s="65"/>
      <c r="HON127" s="65"/>
      <c r="HOO127" s="65"/>
      <c r="HOP127" s="65"/>
      <c r="HOQ127" s="65"/>
      <c r="HOR127" s="65"/>
      <c r="HOS127" s="65"/>
      <c r="HOT127" s="65"/>
      <c r="HOU127" s="65"/>
      <c r="HOV127" s="65"/>
      <c r="HOW127" s="65"/>
      <c r="HOX127" s="65"/>
      <c r="HOY127" s="65"/>
      <c r="HOZ127" s="65"/>
      <c r="HPA127" s="65"/>
      <c r="HPB127" s="65"/>
      <c r="HPC127" s="65"/>
      <c r="HPD127" s="65"/>
      <c r="HPE127" s="65"/>
      <c r="HPF127" s="65"/>
      <c r="HPG127" s="65"/>
      <c r="HPH127" s="65"/>
      <c r="HPI127" s="65"/>
      <c r="HPJ127" s="65"/>
      <c r="HPK127" s="65"/>
      <c r="HPL127" s="65"/>
      <c r="HPM127" s="65"/>
      <c r="HPN127" s="65"/>
      <c r="HPO127" s="65"/>
      <c r="HPP127" s="65"/>
      <c r="HPQ127" s="65"/>
      <c r="HPR127" s="65"/>
      <c r="HPS127" s="65"/>
      <c r="HPT127" s="65"/>
      <c r="HPU127" s="65"/>
      <c r="HPV127" s="65"/>
      <c r="HPW127" s="65"/>
      <c r="HPX127" s="65"/>
      <c r="HPY127" s="65"/>
      <c r="HPZ127" s="65"/>
      <c r="HQA127" s="65"/>
      <c r="HQB127" s="65"/>
      <c r="HQC127" s="65"/>
      <c r="HQD127" s="65"/>
      <c r="HQE127" s="65"/>
      <c r="HQF127" s="65"/>
      <c r="HQG127" s="65"/>
      <c r="HQH127" s="65"/>
      <c r="HQI127" s="65"/>
      <c r="HQJ127" s="65"/>
      <c r="HQK127" s="65"/>
      <c r="HQL127" s="65"/>
      <c r="HQM127" s="65"/>
      <c r="HQN127" s="65"/>
      <c r="HQO127" s="65"/>
      <c r="HQP127" s="65"/>
      <c r="HQQ127" s="65"/>
      <c r="HQR127" s="65"/>
      <c r="HQS127" s="65"/>
      <c r="HQT127" s="65"/>
      <c r="HQU127" s="65"/>
      <c r="HQV127" s="65"/>
      <c r="HQW127" s="65"/>
      <c r="HQX127" s="65"/>
      <c r="HQY127" s="65"/>
      <c r="HQZ127" s="65"/>
      <c r="HRA127" s="65"/>
      <c r="HRB127" s="65"/>
      <c r="HRC127" s="65"/>
      <c r="HRD127" s="65"/>
      <c r="HRE127" s="65"/>
      <c r="HRF127" s="65"/>
      <c r="HRG127" s="65"/>
      <c r="HRH127" s="65"/>
      <c r="HRI127" s="65"/>
      <c r="HRJ127" s="65"/>
      <c r="HRK127" s="65"/>
      <c r="HRL127" s="65"/>
      <c r="HRM127" s="65"/>
      <c r="HRN127" s="65"/>
      <c r="HRO127" s="65"/>
      <c r="HRP127" s="65"/>
      <c r="HRQ127" s="65"/>
      <c r="HRR127" s="65"/>
      <c r="HRS127" s="65"/>
      <c r="HRT127" s="65"/>
      <c r="HRU127" s="65"/>
      <c r="HRV127" s="65"/>
      <c r="HRW127" s="65"/>
      <c r="HRX127" s="65"/>
      <c r="HRY127" s="65"/>
      <c r="HRZ127" s="65"/>
      <c r="HSA127" s="65"/>
      <c r="HSB127" s="65"/>
      <c r="HSC127" s="65"/>
      <c r="HSD127" s="65"/>
      <c r="HSE127" s="65"/>
      <c r="HSF127" s="65"/>
      <c r="HSG127" s="65"/>
      <c r="HSH127" s="65"/>
      <c r="HSI127" s="65"/>
      <c r="HSJ127" s="65"/>
      <c r="HSK127" s="65"/>
      <c r="HSL127" s="65"/>
      <c r="HSM127" s="65"/>
      <c r="HSN127" s="65"/>
      <c r="HSO127" s="65"/>
      <c r="HSP127" s="65"/>
      <c r="HSQ127" s="65"/>
      <c r="HSR127" s="65"/>
      <c r="HSS127" s="65"/>
      <c r="HST127" s="65"/>
      <c r="HSU127" s="65"/>
      <c r="HSV127" s="65"/>
      <c r="HSW127" s="65"/>
      <c r="HSX127" s="65"/>
      <c r="HSY127" s="65"/>
      <c r="HSZ127" s="65"/>
      <c r="HTA127" s="65"/>
      <c r="HTB127" s="65"/>
      <c r="HTC127" s="65"/>
      <c r="HTD127" s="65"/>
      <c r="HTE127" s="65"/>
      <c r="HTF127" s="65"/>
      <c r="HTG127" s="65"/>
      <c r="HTH127" s="65"/>
      <c r="HTI127" s="65"/>
      <c r="HTJ127" s="65"/>
      <c r="HTK127" s="65"/>
      <c r="HTL127" s="65"/>
      <c r="HTM127" s="65"/>
      <c r="HTN127" s="65"/>
      <c r="HTO127" s="65"/>
      <c r="HTP127" s="65"/>
      <c r="HTQ127" s="65"/>
      <c r="HTR127" s="65"/>
      <c r="HTS127" s="65"/>
      <c r="HTT127" s="65"/>
      <c r="HTU127" s="65"/>
      <c r="HTV127" s="65"/>
      <c r="HTW127" s="65"/>
      <c r="HTX127" s="65"/>
      <c r="HTY127" s="65"/>
      <c r="HTZ127" s="65"/>
      <c r="HUA127" s="65"/>
      <c r="HUB127" s="65"/>
      <c r="HUC127" s="65"/>
      <c r="HUD127" s="65"/>
      <c r="HUE127" s="65"/>
      <c r="HUF127" s="65"/>
      <c r="HUG127" s="65"/>
      <c r="HUH127" s="65"/>
      <c r="HUI127" s="65"/>
      <c r="HUJ127" s="65"/>
      <c r="HUK127" s="65"/>
      <c r="HUL127" s="65"/>
      <c r="HUM127" s="65"/>
      <c r="HUN127" s="65"/>
      <c r="HUO127" s="65"/>
      <c r="HUP127" s="65"/>
      <c r="HUQ127" s="65"/>
      <c r="HUR127" s="65"/>
      <c r="HUS127" s="65"/>
      <c r="HUT127" s="65"/>
      <c r="HUU127" s="65"/>
      <c r="HUV127" s="65"/>
      <c r="HUW127" s="65"/>
      <c r="HUX127" s="65"/>
      <c r="HUY127" s="65"/>
      <c r="HUZ127" s="65"/>
      <c r="HVA127" s="65"/>
      <c r="HVB127" s="65"/>
      <c r="HVC127" s="65"/>
      <c r="HVD127" s="65"/>
      <c r="HVE127" s="65"/>
      <c r="HVF127" s="65"/>
      <c r="HVG127" s="65"/>
      <c r="HVH127" s="65"/>
      <c r="HVI127" s="65"/>
      <c r="HVJ127" s="65"/>
      <c r="HVK127" s="65"/>
      <c r="HVL127" s="65"/>
      <c r="HVM127" s="65"/>
      <c r="HVN127" s="65"/>
      <c r="HVO127" s="65"/>
      <c r="HVP127" s="65"/>
      <c r="HVQ127" s="65"/>
      <c r="HVR127" s="65"/>
      <c r="HVS127" s="65"/>
      <c r="HVT127" s="65"/>
      <c r="HVU127" s="65"/>
      <c r="HVV127" s="65"/>
      <c r="HVW127" s="65"/>
      <c r="HVX127" s="65"/>
      <c r="HVY127" s="65"/>
      <c r="HVZ127" s="65"/>
      <c r="HWA127" s="65"/>
      <c r="HWB127" s="65"/>
      <c r="HWC127" s="65"/>
      <c r="HWD127" s="65"/>
      <c r="HWE127" s="65"/>
      <c r="HWF127" s="65"/>
      <c r="HWG127" s="65"/>
      <c r="HWH127" s="65"/>
      <c r="HWI127" s="65"/>
      <c r="HWJ127" s="65"/>
      <c r="HWK127" s="65"/>
      <c r="HWL127" s="65"/>
      <c r="HWM127" s="65"/>
      <c r="HWN127" s="65"/>
      <c r="HWO127" s="65"/>
      <c r="HWP127" s="65"/>
      <c r="HWQ127" s="65"/>
      <c r="HWR127" s="65"/>
      <c r="HWS127" s="65"/>
      <c r="HWT127" s="65"/>
      <c r="HWU127" s="65"/>
      <c r="HWV127" s="65"/>
      <c r="HWW127" s="65"/>
      <c r="HWX127" s="65"/>
      <c r="HWY127" s="65"/>
      <c r="HWZ127" s="65"/>
      <c r="HXA127" s="65"/>
      <c r="HXB127" s="65"/>
      <c r="HXC127" s="65"/>
      <c r="HXD127" s="65"/>
      <c r="HXE127" s="65"/>
      <c r="HXF127" s="65"/>
      <c r="HXG127" s="65"/>
      <c r="HXH127" s="65"/>
      <c r="HXI127" s="65"/>
      <c r="HXJ127" s="65"/>
      <c r="HXK127" s="65"/>
      <c r="HXL127" s="65"/>
      <c r="HXM127" s="65"/>
      <c r="HXN127" s="65"/>
      <c r="HXO127" s="65"/>
      <c r="HXP127" s="65"/>
      <c r="HXQ127" s="65"/>
      <c r="HXR127" s="65"/>
      <c r="HXS127" s="65"/>
      <c r="HXT127" s="65"/>
      <c r="HXU127" s="65"/>
      <c r="HXV127" s="65"/>
      <c r="HXW127" s="65"/>
      <c r="HXX127" s="65"/>
      <c r="HXY127" s="65"/>
      <c r="HXZ127" s="65"/>
      <c r="HYA127" s="65"/>
      <c r="HYB127" s="65"/>
      <c r="HYC127" s="65"/>
      <c r="HYD127" s="65"/>
      <c r="HYE127" s="65"/>
      <c r="HYF127" s="65"/>
      <c r="HYG127" s="65"/>
      <c r="HYH127" s="65"/>
      <c r="HYI127" s="65"/>
      <c r="HYJ127" s="65"/>
      <c r="HYK127" s="65"/>
      <c r="HYL127" s="65"/>
      <c r="HYM127" s="65"/>
      <c r="HYN127" s="65"/>
      <c r="HYO127" s="65"/>
      <c r="HYP127" s="65"/>
      <c r="HYQ127" s="65"/>
      <c r="HYR127" s="65"/>
      <c r="HYS127" s="65"/>
      <c r="HYT127" s="65"/>
      <c r="HYU127" s="65"/>
      <c r="HYV127" s="65"/>
      <c r="HYW127" s="65"/>
      <c r="HYX127" s="65"/>
      <c r="HYY127" s="65"/>
      <c r="HYZ127" s="65"/>
      <c r="HZA127" s="65"/>
      <c r="HZB127" s="65"/>
      <c r="HZC127" s="65"/>
      <c r="HZD127" s="65"/>
      <c r="HZE127" s="65"/>
      <c r="HZF127" s="65"/>
      <c r="HZG127" s="65"/>
      <c r="HZH127" s="65"/>
      <c r="HZI127" s="65"/>
      <c r="HZJ127" s="65"/>
      <c r="HZK127" s="65"/>
      <c r="HZL127" s="65"/>
      <c r="HZM127" s="65"/>
      <c r="HZN127" s="65"/>
      <c r="HZO127" s="65"/>
      <c r="HZP127" s="65"/>
      <c r="HZQ127" s="65"/>
      <c r="HZR127" s="65"/>
      <c r="HZS127" s="65"/>
      <c r="HZT127" s="65"/>
      <c r="HZU127" s="65"/>
      <c r="HZV127" s="65"/>
      <c r="HZW127" s="65"/>
      <c r="HZX127" s="65"/>
      <c r="HZY127" s="65"/>
      <c r="HZZ127" s="65"/>
      <c r="IAA127" s="65"/>
      <c r="IAB127" s="65"/>
      <c r="IAC127" s="65"/>
      <c r="IAD127" s="65"/>
      <c r="IAE127" s="65"/>
      <c r="IAF127" s="65"/>
      <c r="IAG127" s="65"/>
      <c r="IAH127" s="65"/>
      <c r="IAI127" s="65"/>
      <c r="IAJ127" s="65"/>
      <c r="IAK127" s="65"/>
      <c r="IAL127" s="65"/>
      <c r="IAM127" s="65"/>
      <c r="IAN127" s="65"/>
      <c r="IAO127" s="65"/>
      <c r="IAP127" s="65"/>
      <c r="IAQ127" s="65"/>
      <c r="IAR127" s="65"/>
      <c r="IAS127" s="65"/>
      <c r="IAT127" s="65"/>
      <c r="IAU127" s="65"/>
      <c r="IAV127" s="65"/>
      <c r="IAW127" s="65"/>
      <c r="IAX127" s="65"/>
      <c r="IAY127" s="65"/>
      <c r="IAZ127" s="65"/>
      <c r="IBA127" s="65"/>
      <c r="IBB127" s="65"/>
      <c r="IBC127" s="65"/>
      <c r="IBD127" s="65"/>
      <c r="IBE127" s="65"/>
      <c r="IBF127" s="65"/>
      <c r="IBG127" s="65"/>
      <c r="IBH127" s="65"/>
      <c r="IBI127" s="65"/>
      <c r="IBJ127" s="65"/>
      <c r="IBK127" s="65"/>
      <c r="IBL127" s="65"/>
      <c r="IBM127" s="65"/>
      <c r="IBN127" s="65"/>
      <c r="IBO127" s="65"/>
      <c r="IBP127" s="65"/>
      <c r="IBQ127" s="65"/>
      <c r="IBR127" s="65"/>
      <c r="IBS127" s="65"/>
      <c r="IBT127" s="65"/>
      <c r="IBU127" s="65"/>
      <c r="IBV127" s="65"/>
      <c r="IBW127" s="65"/>
      <c r="IBX127" s="65"/>
      <c r="IBY127" s="65"/>
      <c r="IBZ127" s="65"/>
      <c r="ICA127" s="65"/>
      <c r="ICB127" s="65"/>
      <c r="ICC127" s="65"/>
      <c r="ICD127" s="65"/>
      <c r="ICE127" s="65"/>
      <c r="ICF127" s="65"/>
      <c r="ICG127" s="65"/>
      <c r="ICH127" s="65"/>
      <c r="ICI127" s="65"/>
      <c r="ICJ127" s="65"/>
      <c r="ICK127" s="65"/>
      <c r="ICL127" s="65"/>
      <c r="ICM127" s="65"/>
      <c r="ICN127" s="65"/>
      <c r="ICO127" s="65"/>
      <c r="ICP127" s="65"/>
      <c r="ICQ127" s="65"/>
      <c r="ICR127" s="65"/>
      <c r="ICS127" s="65"/>
      <c r="ICT127" s="65"/>
      <c r="ICU127" s="65"/>
      <c r="ICV127" s="65"/>
      <c r="ICW127" s="65"/>
      <c r="ICX127" s="65"/>
      <c r="ICY127" s="65"/>
      <c r="ICZ127" s="65"/>
      <c r="IDA127" s="65"/>
      <c r="IDB127" s="65"/>
      <c r="IDC127" s="65"/>
      <c r="IDD127" s="65"/>
      <c r="IDE127" s="65"/>
      <c r="IDF127" s="65"/>
      <c r="IDG127" s="65"/>
      <c r="IDH127" s="65"/>
      <c r="IDI127" s="65"/>
      <c r="IDJ127" s="65"/>
      <c r="IDK127" s="65"/>
      <c r="IDL127" s="65"/>
      <c r="IDM127" s="65"/>
      <c r="IDN127" s="65"/>
      <c r="IDO127" s="65"/>
      <c r="IDP127" s="65"/>
      <c r="IDQ127" s="65"/>
      <c r="IDR127" s="65"/>
      <c r="IDS127" s="65"/>
      <c r="IDT127" s="65"/>
      <c r="IDU127" s="65"/>
      <c r="IDV127" s="65"/>
      <c r="IDW127" s="65"/>
      <c r="IDX127" s="65"/>
      <c r="IDY127" s="65"/>
      <c r="IDZ127" s="65"/>
      <c r="IEA127" s="65"/>
      <c r="IEB127" s="65"/>
      <c r="IEC127" s="65"/>
      <c r="IED127" s="65"/>
      <c r="IEE127" s="65"/>
      <c r="IEF127" s="65"/>
      <c r="IEG127" s="65"/>
      <c r="IEH127" s="65"/>
      <c r="IEI127" s="65"/>
      <c r="IEJ127" s="65"/>
      <c r="IEK127" s="65"/>
      <c r="IEL127" s="65"/>
      <c r="IEM127" s="65"/>
      <c r="IEN127" s="65"/>
      <c r="IEO127" s="65"/>
      <c r="IEP127" s="65"/>
      <c r="IEQ127" s="65"/>
      <c r="IER127" s="65"/>
      <c r="IES127" s="65"/>
      <c r="IET127" s="65"/>
      <c r="IEU127" s="65"/>
      <c r="IEV127" s="65"/>
      <c r="IEW127" s="65"/>
      <c r="IEX127" s="65"/>
      <c r="IEY127" s="65"/>
      <c r="IEZ127" s="65"/>
      <c r="IFA127" s="65"/>
      <c r="IFB127" s="65"/>
      <c r="IFC127" s="65"/>
      <c r="IFD127" s="65"/>
      <c r="IFE127" s="65"/>
      <c r="IFF127" s="65"/>
      <c r="IFG127" s="65"/>
      <c r="IFH127" s="65"/>
      <c r="IFI127" s="65"/>
      <c r="IFJ127" s="65"/>
      <c r="IFK127" s="65"/>
      <c r="IFL127" s="65"/>
      <c r="IFM127" s="65"/>
      <c r="IFN127" s="65"/>
      <c r="IFO127" s="65"/>
      <c r="IFP127" s="65"/>
      <c r="IFQ127" s="65"/>
      <c r="IFR127" s="65"/>
      <c r="IFS127" s="65"/>
      <c r="IFT127" s="65"/>
      <c r="IFU127" s="65"/>
      <c r="IFV127" s="65"/>
      <c r="IFW127" s="65"/>
      <c r="IFX127" s="65"/>
      <c r="IFY127" s="65"/>
      <c r="IFZ127" s="65"/>
      <c r="IGA127" s="65"/>
      <c r="IGB127" s="65"/>
      <c r="IGC127" s="65"/>
      <c r="IGD127" s="65"/>
      <c r="IGE127" s="65"/>
      <c r="IGF127" s="65"/>
      <c r="IGG127" s="65"/>
      <c r="IGH127" s="65"/>
      <c r="IGI127" s="65"/>
      <c r="IGJ127" s="65"/>
      <c r="IGK127" s="65"/>
      <c r="IGL127" s="65"/>
      <c r="IGM127" s="65"/>
      <c r="IGN127" s="65"/>
      <c r="IGO127" s="65"/>
      <c r="IGP127" s="65"/>
      <c r="IGQ127" s="65"/>
      <c r="IGR127" s="65"/>
      <c r="IGS127" s="65"/>
      <c r="IGT127" s="65"/>
      <c r="IGU127" s="65"/>
      <c r="IGV127" s="65"/>
      <c r="IGW127" s="65"/>
      <c r="IGX127" s="65"/>
      <c r="IGY127" s="65"/>
      <c r="IGZ127" s="65"/>
      <c r="IHA127" s="65"/>
      <c r="IHB127" s="65"/>
      <c r="IHC127" s="65"/>
      <c r="IHD127" s="65"/>
      <c r="IHE127" s="65"/>
      <c r="IHF127" s="65"/>
      <c r="IHG127" s="65"/>
      <c r="IHH127" s="65"/>
      <c r="IHI127" s="65"/>
      <c r="IHJ127" s="65"/>
      <c r="IHK127" s="65"/>
      <c r="IHL127" s="65"/>
      <c r="IHM127" s="65"/>
      <c r="IHN127" s="65"/>
      <c r="IHO127" s="65"/>
      <c r="IHP127" s="65"/>
      <c r="IHQ127" s="65"/>
      <c r="IHR127" s="65"/>
      <c r="IHS127" s="65"/>
      <c r="IHT127" s="65"/>
      <c r="IHU127" s="65"/>
      <c r="IHV127" s="65"/>
      <c r="IHW127" s="65"/>
      <c r="IHX127" s="65"/>
      <c r="IHY127" s="65"/>
      <c r="IHZ127" s="65"/>
      <c r="IIA127" s="65"/>
      <c r="IIB127" s="65"/>
      <c r="IIC127" s="65"/>
      <c r="IID127" s="65"/>
      <c r="IIE127" s="65"/>
      <c r="IIF127" s="65"/>
      <c r="IIG127" s="65"/>
      <c r="IIH127" s="65"/>
      <c r="III127" s="65"/>
      <c r="IIJ127" s="65"/>
      <c r="IIK127" s="65"/>
      <c r="IIL127" s="65"/>
      <c r="IIM127" s="65"/>
      <c r="IIN127" s="65"/>
      <c r="IIO127" s="65"/>
      <c r="IIP127" s="65"/>
      <c r="IIQ127" s="65"/>
      <c r="IIR127" s="65"/>
      <c r="IIS127" s="65"/>
      <c r="IIT127" s="65"/>
      <c r="IIU127" s="65"/>
      <c r="IIV127" s="65"/>
      <c r="IIW127" s="65"/>
      <c r="IIX127" s="65"/>
      <c r="IIY127" s="65"/>
      <c r="IIZ127" s="65"/>
      <c r="IJA127" s="65"/>
      <c r="IJB127" s="65"/>
      <c r="IJC127" s="65"/>
      <c r="IJD127" s="65"/>
      <c r="IJE127" s="65"/>
      <c r="IJF127" s="65"/>
      <c r="IJG127" s="65"/>
      <c r="IJH127" s="65"/>
      <c r="IJI127" s="65"/>
      <c r="IJJ127" s="65"/>
      <c r="IJK127" s="65"/>
      <c r="IJL127" s="65"/>
      <c r="IJM127" s="65"/>
      <c r="IJN127" s="65"/>
      <c r="IJO127" s="65"/>
      <c r="IJP127" s="65"/>
      <c r="IJQ127" s="65"/>
      <c r="IJR127" s="65"/>
      <c r="IJS127" s="65"/>
      <c r="IJT127" s="65"/>
      <c r="IJU127" s="65"/>
      <c r="IJV127" s="65"/>
      <c r="IJW127" s="65"/>
      <c r="IJX127" s="65"/>
      <c r="IJY127" s="65"/>
      <c r="IJZ127" s="65"/>
      <c r="IKA127" s="65"/>
      <c r="IKB127" s="65"/>
      <c r="IKC127" s="65"/>
      <c r="IKD127" s="65"/>
      <c r="IKE127" s="65"/>
      <c r="IKF127" s="65"/>
      <c r="IKG127" s="65"/>
      <c r="IKH127" s="65"/>
      <c r="IKI127" s="65"/>
      <c r="IKJ127" s="65"/>
      <c r="IKK127" s="65"/>
      <c r="IKL127" s="65"/>
      <c r="IKM127" s="65"/>
      <c r="IKN127" s="65"/>
      <c r="IKO127" s="65"/>
      <c r="IKP127" s="65"/>
      <c r="IKQ127" s="65"/>
      <c r="IKR127" s="65"/>
      <c r="IKS127" s="65"/>
      <c r="IKT127" s="65"/>
      <c r="IKU127" s="65"/>
      <c r="IKV127" s="65"/>
      <c r="IKW127" s="65"/>
      <c r="IKX127" s="65"/>
      <c r="IKY127" s="65"/>
      <c r="IKZ127" s="65"/>
      <c r="ILA127" s="65"/>
      <c r="ILB127" s="65"/>
      <c r="ILC127" s="65"/>
      <c r="ILD127" s="65"/>
      <c r="ILE127" s="65"/>
      <c r="ILF127" s="65"/>
      <c r="ILG127" s="65"/>
      <c r="ILH127" s="65"/>
      <c r="ILI127" s="65"/>
      <c r="ILJ127" s="65"/>
      <c r="ILK127" s="65"/>
      <c r="ILL127" s="65"/>
      <c r="ILM127" s="65"/>
      <c r="ILN127" s="65"/>
      <c r="ILO127" s="65"/>
      <c r="ILP127" s="65"/>
      <c r="ILQ127" s="65"/>
      <c r="ILR127" s="65"/>
      <c r="ILS127" s="65"/>
      <c r="ILT127" s="65"/>
      <c r="ILU127" s="65"/>
      <c r="ILV127" s="65"/>
      <c r="ILW127" s="65"/>
      <c r="ILX127" s="65"/>
      <c r="ILY127" s="65"/>
      <c r="ILZ127" s="65"/>
      <c r="IMA127" s="65"/>
      <c r="IMB127" s="65"/>
      <c r="IMC127" s="65"/>
      <c r="IMD127" s="65"/>
      <c r="IME127" s="65"/>
      <c r="IMF127" s="65"/>
      <c r="IMG127" s="65"/>
      <c r="IMH127" s="65"/>
      <c r="IMI127" s="65"/>
      <c r="IMJ127" s="65"/>
      <c r="IMK127" s="65"/>
      <c r="IML127" s="65"/>
      <c r="IMM127" s="65"/>
      <c r="IMN127" s="65"/>
      <c r="IMO127" s="65"/>
      <c r="IMP127" s="65"/>
      <c r="IMQ127" s="65"/>
      <c r="IMR127" s="65"/>
      <c r="IMS127" s="65"/>
      <c r="IMT127" s="65"/>
      <c r="IMU127" s="65"/>
      <c r="IMV127" s="65"/>
      <c r="IMW127" s="65"/>
      <c r="IMX127" s="65"/>
      <c r="IMY127" s="65"/>
      <c r="IMZ127" s="65"/>
      <c r="INA127" s="65"/>
      <c r="INB127" s="65"/>
      <c r="INC127" s="65"/>
      <c r="IND127" s="65"/>
      <c r="INE127" s="65"/>
      <c r="INF127" s="65"/>
      <c r="ING127" s="65"/>
      <c r="INH127" s="65"/>
      <c r="INI127" s="65"/>
      <c r="INJ127" s="65"/>
      <c r="INK127" s="65"/>
      <c r="INL127" s="65"/>
      <c r="INM127" s="65"/>
      <c r="INN127" s="65"/>
      <c r="INO127" s="65"/>
      <c r="INP127" s="65"/>
      <c r="INQ127" s="65"/>
      <c r="INR127" s="65"/>
      <c r="INS127" s="65"/>
      <c r="INT127" s="65"/>
      <c r="INU127" s="65"/>
      <c r="INV127" s="65"/>
      <c r="INW127" s="65"/>
      <c r="INX127" s="65"/>
      <c r="INY127" s="65"/>
      <c r="INZ127" s="65"/>
      <c r="IOA127" s="65"/>
      <c r="IOB127" s="65"/>
      <c r="IOC127" s="65"/>
      <c r="IOD127" s="65"/>
      <c r="IOE127" s="65"/>
      <c r="IOF127" s="65"/>
      <c r="IOG127" s="65"/>
      <c r="IOH127" s="65"/>
      <c r="IOI127" s="65"/>
      <c r="IOJ127" s="65"/>
      <c r="IOK127" s="65"/>
      <c r="IOL127" s="65"/>
      <c r="IOM127" s="65"/>
      <c r="ION127" s="65"/>
      <c r="IOO127" s="65"/>
      <c r="IOP127" s="65"/>
      <c r="IOQ127" s="65"/>
      <c r="IOR127" s="65"/>
      <c r="IOS127" s="65"/>
      <c r="IOT127" s="65"/>
      <c r="IOU127" s="65"/>
      <c r="IOV127" s="65"/>
      <c r="IOW127" s="65"/>
      <c r="IOX127" s="65"/>
      <c r="IOY127" s="65"/>
      <c r="IOZ127" s="65"/>
      <c r="IPA127" s="65"/>
      <c r="IPB127" s="65"/>
      <c r="IPC127" s="65"/>
      <c r="IPD127" s="65"/>
      <c r="IPE127" s="65"/>
      <c r="IPF127" s="65"/>
      <c r="IPG127" s="65"/>
      <c r="IPH127" s="65"/>
      <c r="IPI127" s="65"/>
      <c r="IPJ127" s="65"/>
      <c r="IPK127" s="65"/>
      <c r="IPL127" s="65"/>
      <c r="IPM127" s="65"/>
      <c r="IPN127" s="65"/>
      <c r="IPO127" s="65"/>
      <c r="IPP127" s="65"/>
      <c r="IPQ127" s="65"/>
      <c r="IPR127" s="65"/>
      <c r="IPS127" s="65"/>
      <c r="IPT127" s="65"/>
      <c r="IPU127" s="65"/>
      <c r="IPV127" s="65"/>
      <c r="IPW127" s="65"/>
      <c r="IPX127" s="65"/>
      <c r="IPY127" s="65"/>
      <c r="IPZ127" s="65"/>
      <c r="IQA127" s="65"/>
      <c r="IQB127" s="65"/>
      <c r="IQC127" s="65"/>
      <c r="IQD127" s="65"/>
      <c r="IQE127" s="65"/>
      <c r="IQF127" s="65"/>
      <c r="IQG127" s="65"/>
      <c r="IQH127" s="65"/>
      <c r="IQI127" s="65"/>
      <c r="IQJ127" s="65"/>
      <c r="IQK127" s="65"/>
      <c r="IQL127" s="65"/>
      <c r="IQM127" s="65"/>
      <c r="IQN127" s="65"/>
      <c r="IQO127" s="65"/>
      <c r="IQP127" s="65"/>
      <c r="IQQ127" s="65"/>
      <c r="IQR127" s="65"/>
      <c r="IQS127" s="65"/>
      <c r="IQT127" s="65"/>
      <c r="IQU127" s="65"/>
      <c r="IQV127" s="65"/>
      <c r="IQW127" s="65"/>
      <c r="IQX127" s="65"/>
      <c r="IQY127" s="65"/>
      <c r="IQZ127" s="65"/>
      <c r="IRA127" s="65"/>
      <c r="IRB127" s="65"/>
      <c r="IRC127" s="65"/>
      <c r="IRD127" s="65"/>
      <c r="IRE127" s="65"/>
      <c r="IRF127" s="65"/>
      <c r="IRG127" s="65"/>
      <c r="IRH127" s="65"/>
      <c r="IRI127" s="65"/>
      <c r="IRJ127" s="65"/>
      <c r="IRK127" s="65"/>
      <c r="IRL127" s="65"/>
      <c r="IRM127" s="65"/>
      <c r="IRN127" s="65"/>
      <c r="IRO127" s="65"/>
      <c r="IRP127" s="65"/>
      <c r="IRQ127" s="65"/>
      <c r="IRR127" s="65"/>
      <c r="IRS127" s="65"/>
      <c r="IRT127" s="65"/>
      <c r="IRU127" s="65"/>
      <c r="IRV127" s="65"/>
      <c r="IRW127" s="65"/>
      <c r="IRX127" s="65"/>
      <c r="IRY127" s="65"/>
      <c r="IRZ127" s="65"/>
      <c r="ISA127" s="65"/>
      <c r="ISB127" s="65"/>
      <c r="ISC127" s="65"/>
      <c r="ISD127" s="65"/>
      <c r="ISE127" s="65"/>
      <c r="ISF127" s="65"/>
      <c r="ISG127" s="65"/>
      <c r="ISH127" s="65"/>
      <c r="ISI127" s="65"/>
      <c r="ISJ127" s="65"/>
      <c r="ISK127" s="65"/>
      <c r="ISL127" s="65"/>
      <c r="ISM127" s="65"/>
      <c r="ISN127" s="65"/>
      <c r="ISO127" s="65"/>
      <c r="ISP127" s="65"/>
      <c r="ISQ127" s="65"/>
      <c r="ISR127" s="65"/>
      <c r="ISS127" s="65"/>
      <c r="IST127" s="65"/>
      <c r="ISU127" s="65"/>
      <c r="ISV127" s="65"/>
      <c r="ISW127" s="65"/>
      <c r="ISX127" s="65"/>
      <c r="ISY127" s="65"/>
      <c r="ISZ127" s="65"/>
      <c r="ITA127" s="65"/>
      <c r="ITB127" s="65"/>
      <c r="ITC127" s="65"/>
      <c r="ITD127" s="65"/>
      <c r="ITE127" s="65"/>
      <c r="ITF127" s="65"/>
      <c r="ITG127" s="65"/>
      <c r="ITH127" s="65"/>
      <c r="ITI127" s="65"/>
      <c r="ITJ127" s="65"/>
      <c r="ITK127" s="65"/>
      <c r="ITL127" s="65"/>
      <c r="ITM127" s="65"/>
      <c r="ITN127" s="65"/>
      <c r="ITO127" s="65"/>
      <c r="ITP127" s="65"/>
      <c r="ITQ127" s="65"/>
      <c r="ITR127" s="65"/>
      <c r="ITS127" s="65"/>
      <c r="ITT127" s="65"/>
      <c r="ITU127" s="65"/>
      <c r="ITV127" s="65"/>
      <c r="ITW127" s="65"/>
      <c r="ITX127" s="65"/>
      <c r="ITY127" s="65"/>
      <c r="ITZ127" s="65"/>
      <c r="IUA127" s="65"/>
      <c r="IUB127" s="65"/>
      <c r="IUC127" s="65"/>
      <c r="IUD127" s="65"/>
      <c r="IUE127" s="65"/>
      <c r="IUF127" s="65"/>
      <c r="IUG127" s="65"/>
      <c r="IUH127" s="65"/>
      <c r="IUI127" s="65"/>
      <c r="IUJ127" s="65"/>
      <c r="IUK127" s="65"/>
      <c r="IUL127" s="65"/>
      <c r="IUM127" s="65"/>
      <c r="IUN127" s="65"/>
      <c r="IUO127" s="65"/>
      <c r="IUP127" s="65"/>
      <c r="IUQ127" s="65"/>
      <c r="IUR127" s="65"/>
      <c r="IUS127" s="65"/>
      <c r="IUT127" s="65"/>
      <c r="IUU127" s="65"/>
      <c r="IUV127" s="65"/>
      <c r="IUW127" s="65"/>
      <c r="IUX127" s="65"/>
      <c r="IUY127" s="65"/>
      <c r="IUZ127" s="65"/>
      <c r="IVA127" s="65"/>
      <c r="IVB127" s="65"/>
      <c r="IVC127" s="65"/>
      <c r="IVD127" s="65"/>
      <c r="IVE127" s="65"/>
      <c r="IVF127" s="65"/>
      <c r="IVG127" s="65"/>
      <c r="IVH127" s="65"/>
      <c r="IVI127" s="65"/>
      <c r="IVJ127" s="65"/>
      <c r="IVK127" s="65"/>
      <c r="IVL127" s="65"/>
      <c r="IVM127" s="65"/>
      <c r="IVN127" s="65"/>
      <c r="IVO127" s="65"/>
      <c r="IVP127" s="65"/>
      <c r="IVQ127" s="65"/>
      <c r="IVR127" s="65"/>
      <c r="IVS127" s="65"/>
      <c r="IVT127" s="65"/>
      <c r="IVU127" s="65"/>
      <c r="IVV127" s="65"/>
      <c r="IVW127" s="65"/>
      <c r="IVX127" s="65"/>
      <c r="IVY127" s="65"/>
      <c r="IVZ127" s="65"/>
      <c r="IWA127" s="65"/>
      <c r="IWB127" s="65"/>
      <c r="IWC127" s="65"/>
      <c r="IWD127" s="65"/>
      <c r="IWE127" s="65"/>
      <c r="IWF127" s="65"/>
      <c r="IWG127" s="65"/>
      <c r="IWH127" s="65"/>
      <c r="IWI127" s="65"/>
      <c r="IWJ127" s="65"/>
      <c r="IWK127" s="65"/>
      <c r="IWL127" s="65"/>
      <c r="IWM127" s="65"/>
      <c r="IWN127" s="65"/>
      <c r="IWO127" s="65"/>
      <c r="IWP127" s="65"/>
      <c r="IWQ127" s="65"/>
      <c r="IWR127" s="65"/>
      <c r="IWS127" s="65"/>
      <c r="IWT127" s="65"/>
      <c r="IWU127" s="65"/>
      <c r="IWV127" s="65"/>
      <c r="IWW127" s="65"/>
      <c r="IWX127" s="65"/>
      <c r="IWY127" s="65"/>
      <c r="IWZ127" s="65"/>
      <c r="IXA127" s="65"/>
      <c r="IXB127" s="65"/>
      <c r="IXC127" s="65"/>
      <c r="IXD127" s="65"/>
      <c r="IXE127" s="65"/>
      <c r="IXF127" s="65"/>
      <c r="IXG127" s="65"/>
      <c r="IXH127" s="65"/>
      <c r="IXI127" s="65"/>
      <c r="IXJ127" s="65"/>
      <c r="IXK127" s="65"/>
      <c r="IXL127" s="65"/>
      <c r="IXM127" s="65"/>
      <c r="IXN127" s="65"/>
      <c r="IXO127" s="65"/>
      <c r="IXP127" s="65"/>
      <c r="IXQ127" s="65"/>
      <c r="IXR127" s="65"/>
      <c r="IXS127" s="65"/>
      <c r="IXT127" s="65"/>
      <c r="IXU127" s="65"/>
      <c r="IXV127" s="65"/>
      <c r="IXW127" s="65"/>
      <c r="IXX127" s="65"/>
      <c r="IXY127" s="65"/>
      <c r="IXZ127" s="65"/>
      <c r="IYA127" s="65"/>
      <c r="IYB127" s="65"/>
      <c r="IYC127" s="65"/>
      <c r="IYD127" s="65"/>
      <c r="IYE127" s="65"/>
      <c r="IYF127" s="65"/>
      <c r="IYG127" s="65"/>
      <c r="IYH127" s="65"/>
      <c r="IYI127" s="65"/>
      <c r="IYJ127" s="65"/>
      <c r="IYK127" s="65"/>
      <c r="IYL127" s="65"/>
      <c r="IYM127" s="65"/>
      <c r="IYN127" s="65"/>
      <c r="IYO127" s="65"/>
      <c r="IYP127" s="65"/>
      <c r="IYQ127" s="65"/>
      <c r="IYR127" s="65"/>
      <c r="IYS127" s="65"/>
      <c r="IYT127" s="65"/>
      <c r="IYU127" s="65"/>
      <c r="IYV127" s="65"/>
      <c r="IYW127" s="65"/>
      <c r="IYX127" s="65"/>
      <c r="IYY127" s="65"/>
      <c r="IYZ127" s="65"/>
      <c r="IZA127" s="65"/>
      <c r="IZB127" s="65"/>
      <c r="IZC127" s="65"/>
      <c r="IZD127" s="65"/>
      <c r="IZE127" s="65"/>
      <c r="IZF127" s="65"/>
      <c r="IZG127" s="65"/>
      <c r="IZH127" s="65"/>
      <c r="IZI127" s="65"/>
      <c r="IZJ127" s="65"/>
      <c r="IZK127" s="65"/>
      <c r="IZL127" s="65"/>
      <c r="IZM127" s="65"/>
      <c r="IZN127" s="65"/>
      <c r="IZO127" s="65"/>
      <c r="IZP127" s="65"/>
      <c r="IZQ127" s="65"/>
      <c r="IZR127" s="65"/>
      <c r="IZS127" s="65"/>
      <c r="IZT127" s="65"/>
      <c r="IZU127" s="65"/>
      <c r="IZV127" s="65"/>
      <c r="IZW127" s="65"/>
      <c r="IZX127" s="65"/>
      <c r="IZY127" s="65"/>
      <c r="IZZ127" s="65"/>
      <c r="JAA127" s="65"/>
      <c r="JAB127" s="65"/>
      <c r="JAC127" s="65"/>
      <c r="JAD127" s="65"/>
      <c r="JAE127" s="65"/>
      <c r="JAF127" s="65"/>
      <c r="JAG127" s="65"/>
      <c r="JAH127" s="65"/>
      <c r="JAI127" s="65"/>
      <c r="JAJ127" s="65"/>
      <c r="JAK127" s="65"/>
      <c r="JAL127" s="65"/>
      <c r="JAM127" s="65"/>
      <c r="JAN127" s="65"/>
      <c r="JAO127" s="65"/>
      <c r="JAP127" s="65"/>
      <c r="JAQ127" s="65"/>
      <c r="JAR127" s="65"/>
      <c r="JAS127" s="65"/>
      <c r="JAT127" s="65"/>
      <c r="JAU127" s="65"/>
      <c r="JAV127" s="65"/>
      <c r="JAW127" s="65"/>
      <c r="JAX127" s="65"/>
      <c r="JAY127" s="65"/>
      <c r="JAZ127" s="65"/>
      <c r="JBA127" s="65"/>
      <c r="JBB127" s="65"/>
      <c r="JBC127" s="65"/>
      <c r="JBD127" s="65"/>
      <c r="JBE127" s="65"/>
      <c r="JBF127" s="65"/>
      <c r="JBG127" s="65"/>
      <c r="JBH127" s="65"/>
      <c r="JBI127" s="65"/>
      <c r="JBJ127" s="65"/>
      <c r="JBK127" s="65"/>
      <c r="JBL127" s="65"/>
      <c r="JBM127" s="65"/>
      <c r="JBN127" s="65"/>
      <c r="JBO127" s="65"/>
      <c r="JBP127" s="65"/>
      <c r="JBQ127" s="65"/>
      <c r="JBR127" s="65"/>
      <c r="JBS127" s="65"/>
      <c r="JBT127" s="65"/>
      <c r="JBU127" s="65"/>
      <c r="JBV127" s="65"/>
      <c r="JBW127" s="65"/>
      <c r="JBX127" s="65"/>
      <c r="JBY127" s="65"/>
      <c r="JBZ127" s="65"/>
      <c r="JCA127" s="65"/>
      <c r="JCB127" s="65"/>
      <c r="JCC127" s="65"/>
      <c r="JCD127" s="65"/>
      <c r="JCE127" s="65"/>
      <c r="JCF127" s="65"/>
      <c r="JCG127" s="65"/>
      <c r="JCH127" s="65"/>
      <c r="JCI127" s="65"/>
      <c r="JCJ127" s="65"/>
      <c r="JCK127" s="65"/>
      <c r="JCL127" s="65"/>
      <c r="JCM127" s="65"/>
      <c r="JCN127" s="65"/>
      <c r="JCO127" s="65"/>
      <c r="JCP127" s="65"/>
      <c r="JCQ127" s="65"/>
      <c r="JCR127" s="65"/>
      <c r="JCS127" s="65"/>
      <c r="JCT127" s="65"/>
      <c r="JCU127" s="65"/>
      <c r="JCV127" s="65"/>
      <c r="JCW127" s="65"/>
      <c r="JCX127" s="65"/>
      <c r="JCY127" s="65"/>
      <c r="JCZ127" s="65"/>
      <c r="JDA127" s="65"/>
      <c r="JDB127" s="65"/>
      <c r="JDC127" s="65"/>
      <c r="JDD127" s="65"/>
      <c r="JDE127" s="65"/>
      <c r="JDF127" s="65"/>
      <c r="JDG127" s="65"/>
      <c r="JDH127" s="65"/>
      <c r="JDI127" s="65"/>
      <c r="JDJ127" s="65"/>
      <c r="JDK127" s="65"/>
      <c r="JDL127" s="65"/>
      <c r="JDM127" s="65"/>
      <c r="JDN127" s="65"/>
      <c r="JDO127" s="65"/>
      <c r="JDP127" s="65"/>
      <c r="JDQ127" s="65"/>
      <c r="JDR127" s="65"/>
      <c r="JDS127" s="65"/>
      <c r="JDT127" s="65"/>
      <c r="JDU127" s="65"/>
      <c r="JDV127" s="65"/>
      <c r="JDW127" s="65"/>
      <c r="JDX127" s="65"/>
      <c r="JDY127" s="65"/>
      <c r="JDZ127" s="65"/>
      <c r="JEA127" s="65"/>
      <c r="JEB127" s="65"/>
      <c r="JEC127" s="65"/>
      <c r="JED127" s="65"/>
      <c r="JEE127" s="65"/>
      <c r="JEF127" s="65"/>
      <c r="JEG127" s="65"/>
      <c r="JEH127" s="65"/>
      <c r="JEI127" s="65"/>
      <c r="JEJ127" s="65"/>
      <c r="JEK127" s="65"/>
      <c r="JEL127" s="65"/>
      <c r="JEM127" s="65"/>
      <c r="JEN127" s="65"/>
      <c r="JEO127" s="65"/>
      <c r="JEP127" s="65"/>
      <c r="JEQ127" s="65"/>
      <c r="JER127" s="65"/>
      <c r="JES127" s="65"/>
      <c r="JET127" s="65"/>
      <c r="JEU127" s="65"/>
      <c r="JEV127" s="65"/>
      <c r="JEW127" s="65"/>
      <c r="JEX127" s="65"/>
      <c r="JEY127" s="65"/>
      <c r="JEZ127" s="65"/>
      <c r="JFA127" s="65"/>
      <c r="JFB127" s="65"/>
      <c r="JFC127" s="65"/>
      <c r="JFD127" s="65"/>
      <c r="JFE127" s="65"/>
      <c r="JFF127" s="65"/>
      <c r="JFG127" s="65"/>
      <c r="JFH127" s="65"/>
      <c r="JFI127" s="65"/>
      <c r="JFJ127" s="65"/>
      <c r="JFK127" s="65"/>
      <c r="JFL127" s="65"/>
      <c r="JFM127" s="65"/>
      <c r="JFN127" s="65"/>
      <c r="JFO127" s="65"/>
      <c r="JFP127" s="65"/>
      <c r="JFQ127" s="65"/>
      <c r="JFR127" s="65"/>
      <c r="JFS127" s="65"/>
      <c r="JFT127" s="65"/>
      <c r="JFU127" s="65"/>
      <c r="JFV127" s="65"/>
      <c r="JFW127" s="65"/>
      <c r="JFX127" s="65"/>
      <c r="JFY127" s="65"/>
      <c r="JFZ127" s="65"/>
      <c r="JGA127" s="65"/>
      <c r="JGB127" s="65"/>
      <c r="JGC127" s="65"/>
      <c r="JGD127" s="65"/>
      <c r="JGE127" s="65"/>
      <c r="JGF127" s="65"/>
      <c r="JGG127" s="65"/>
      <c r="JGH127" s="65"/>
      <c r="JGI127" s="65"/>
      <c r="JGJ127" s="65"/>
      <c r="JGK127" s="65"/>
      <c r="JGL127" s="65"/>
      <c r="JGM127" s="65"/>
      <c r="JGN127" s="65"/>
      <c r="JGO127" s="65"/>
      <c r="JGP127" s="65"/>
      <c r="JGQ127" s="65"/>
      <c r="JGR127" s="65"/>
      <c r="JGS127" s="65"/>
      <c r="JGT127" s="65"/>
      <c r="JGU127" s="65"/>
      <c r="JGV127" s="65"/>
      <c r="JGW127" s="65"/>
      <c r="JGX127" s="65"/>
      <c r="JGY127" s="65"/>
      <c r="JGZ127" s="65"/>
      <c r="JHA127" s="65"/>
      <c r="JHB127" s="65"/>
      <c r="JHC127" s="65"/>
      <c r="JHD127" s="65"/>
      <c r="JHE127" s="65"/>
      <c r="JHF127" s="65"/>
      <c r="JHG127" s="65"/>
      <c r="JHH127" s="65"/>
      <c r="JHI127" s="65"/>
      <c r="JHJ127" s="65"/>
      <c r="JHK127" s="65"/>
      <c r="JHL127" s="65"/>
      <c r="JHM127" s="65"/>
      <c r="JHN127" s="65"/>
      <c r="JHO127" s="65"/>
      <c r="JHP127" s="65"/>
      <c r="JHQ127" s="65"/>
      <c r="JHR127" s="65"/>
      <c r="JHS127" s="65"/>
      <c r="JHT127" s="65"/>
      <c r="JHU127" s="65"/>
      <c r="JHV127" s="65"/>
      <c r="JHW127" s="65"/>
      <c r="JHX127" s="65"/>
      <c r="JHY127" s="65"/>
      <c r="JHZ127" s="65"/>
      <c r="JIA127" s="65"/>
      <c r="JIB127" s="65"/>
      <c r="JIC127" s="65"/>
      <c r="JID127" s="65"/>
      <c r="JIE127" s="65"/>
      <c r="JIF127" s="65"/>
      <c r="JIG127" s="65"/>
      <c r="JIH127" s="65"/>
      <c r="JII127" s="65"/>
      <c r="JIJ127" s="65"/>
      <c r="JIK127" s="65"/>
      <c r="JIL127" s="65"/>
      <c r="JIM127" s="65"/>
      <c r="JIN127" s="65"/>
      <c r="JIO127" s="65"/>
      <c r="JIP127" s="65"/>
      <c r="JIQ127" s="65"/>
      <c r="JIR127" s="65"/>
      <c r="JIS127" s="65"/>
      <c r="JIT127" s="65"/>
      <c r="JIU127" s="65"/>
      <c r="JIV127" s="65"/>
      <c r="JIW127" s="65"/>
      <c r="JIX127" s="65"/>
      <c r="JIY127" s="65"/>
      <c r="JIZ127" s="65"/>
      <c r="JJA127" s="65"/>
      <c r="JJB127" s="65"/>
      <c r="JJC127" s="65"/>
      <c r="JJD127" s="65"/>
      <c r="JJE127" s="65"/>
      <c r="JJF127" s="65"/>
      <c r="JJG127" s="65"/>
      <c r="JJH127" s="65"/>
      <c r="JJI127" s="65"/>
      <c r="JJJ127" s="65"/>
      <c r="JJK127" s="65"/>
      <c r="JJL127" s="65"/>
      <c r="JJM127" s="65"/>
      <c r="JJN127" s="65"/>
      <c r="JJO127" s="65"/>
      <c r="JJP127" s="65"/>
      <c r="JJQ127" s="65"/>
      <c r="JJR127" s="65"/>
      <c r="JJS127" s="65"/>
      <c r="JJT127" s="65"/>
      <c r="JJU127" s="65"/>
      <c r="JJV127" s="65"/>
      <c r="JJW127" s="65"/>
      <c r="JJX127" s="65"/>
      <c r="JJY127" s="65"/>
      <c r="JJZ127" s="65"/>
      <c r="JKA127" s="65"/>
      <c r="JKB127" s="65"/>
      <c r="JKC127" s="65"/>
      <c r="JKD127" s="65"/>
      <c r="JKE127" s="65"/>
      <c r="JKF127" s="65"/>
      <c r="JKG127" s="65"/>
      <c r="JKH127" s="65"/>
      <c r="JKI127" s="65"/>
      <c r="JKJ127" s="65"/>
      <c r="JKK127" s="65"/>
      <c r="JKL127" s="65"/>
      <c r="JKM127" s="65"/>
      <c r="JKN127" s="65"/>
      <c r="JKO127" s="65"/>
      <c r="JKP127" s="65"/>
      <c r="JKQ127" s="65"/>
      <c r="JKR127" s="65"/>
      <c r="JKS127" s="65"/>
      <c r="JKT127" s="65"/>
      <c r="JKU127" s="65"/>
      <c r="JKV127" s="65"/>
      <c r="JKW127" s="65"/>
      <c r="JKX127" s="65"/>
      <c r="JKY127" s="65"/>
      <c r="JKZ127" s="65"/>
      <c r="JLA127" s="65"/>
      <c r="JLB127" s="65"/>
      <c r="JLC127" s="65"/>
      <c r="JLD127" s="65"/>
      <c r="JLE127" s="65"/>
      <c r="JLF127" s="65"/>
      <c r="JLG127" s="65"/>
      <c r="JLH127" s="65"/>
      <c r="JLI127" s="65"/>
      <c r="JLJ127" s="65"/>
      <c r="JLK127" s="65"/>
      <c r="JLL127" s="65"/>
      <c r="JLM127" s="65"/>
      <c r="JLN127" s="65"/>
      <c r="JLO127" s="65"/>
      <c r="JLP127" s="65"/>
      <c r="JLQ127" s="65"/>
      <c r="JLR127" s="65"/>
      <c r="JLS127" s="65"/>
      <c r="JLT127" s="65"/>
      <c r="JLU127" s="65"/>
      <c r="JLV127" s="65"/>
      <c r="JLW127" s="65"/>
      <c r="JLX127" s="65"/>
      <c r="JLY127" s="65"/>
      <c r="JLZ127" s="65"/>
      <c r="JMA127" s="65"/>
      <c r="JMB127" s="65"/>
      <c r="JMC127" s="65"/>
      <c r="JMD127" s="65"/>
      <c r="JME127" s="65"/>
      <c r="JMF127" s="65"/>
      <c r="JMG127" s="65"/>
      <c r="JMH127" s="65"/>
      <c r="JMI127" s="65"/>
      <c r="JMJ127" s="65"/>
      <c r="JMK127" s="65"/>
      <c r="JML127" s="65"/>
      <c r="JMM127" s="65"/>
      <c r="JMN127" s="65"/>
      <c r="JMO127" s="65"/>
      <c r="JMP127" s="65"/>
      <c r="JMQ127" s="65"/>
      <c r="JMR127" s="65"/>
      <c r="JMS127" s="65"/>
      <c r="JMT127" s="65"/>
      <c r="JMU127" s="65"/>
      <c r="JMV127" s="65"/>
      <c r="JMW127" s="65"/>
      <c r="JMX127" s="65"/>
      <c r="JMY127" s="65"/>
      <c r="JMZ127" s="65"/>
      <c r="JNA127" s="65"/>
      <c r="JNB127" s="65"/>
      <c r="JNC127" s="65"/>
      <c r="JND127" s="65"/>
      <c r="JNE127" s="65"/>
      <c r="JNF127" s="65"/>
      <c r="JNG127" s="65"/>
      <c r="JNH127" s="65"/>
      <c r="JNI127" s="65"/>
      <c r="JNJ127" s="65"/>
      <c r="JNK127" s="65"/>
      <c r="JNL127" s="65"/>
      <c r="JNM127" s="65"/>
      <c r="JNN127" s="65"/>
      <c r="JNO127" s="65"/>
      <c r="JNP127" s="65"/>
      <c r="JNQ127" s="65"/>
      <c r="JNR127" s="65"/>
      <c r="JNS127" s="65"/>
      <c r="JNT127" s="65"/>
      <c r="JNU127" s="65"/>
      <c r="JNV127" s="65"/>
      <c r="JNW127" s="65"/>
      <c r="JNX127" s="65"/>
      <c r="JNY127" s="65"/>
      <c r="JNZ127" s="65"/>
      <c r="JOA127" s="65"/>
      <c r="JOB127" s="65"/>
      <c r="JOC127" s="65"/>
      <c r="JOD127" s="65"/>
      <c r="JOE127" s="65"/>
      <c r="JOF127" s="65"/>
      <c r="JOG127" s="65"/>
      <c r="JOH127" s="65"/>
      <c r="JOI127" s="65"/>
      <c r="JOJ127" s="65"/>
      <c r="JOK127" s="65"/>
      <c r="JOL127" s="65"/>
      <c r="JOM127" s="65"/>
      <c r="JON127" s="65"/>
      <c r="JOO127" s="65"/>
      <c r="JOP127" s="65"/>
      <c r="JOQ127" s="65"/>
      <c r="JOR127" s="65"/>
      <c r="JOS127" s="65"/>
      <c r="JOT127" s="65"/>
      <c r="JOU127" s="65"/>
      <c r="JOV127" s="65"/>
      <c r="JOW127" s="65"/>
      <c r="JOX127" s="65"/>
      <c r="JOY127" s="65"/>
      <c r="JOZ127" s="65"/>
      <c r="JPA127" s="65"/>
      <c r="JPB127" s="65"/>
      <c r="JPC127" s="65"/>
      <c r="JPD127" s="65"/>
      <c r="JPE127" s="65"/>
      <c r="JPF127" s="65"/>
      <c r="JPG127" s="65"/>
      <c r="JPH127" s="65"/>
      <c r="JPI127" s="65"/>
      <c r="JPJ127" s="65"/>
      <c r="JPK127" s="65"/>
      <c r="JPL127" s="65"/>
      <c r="JPM127" s="65"/>
      <c r="JPN127" s="65"/>
      <c r="JPO127" s="65"/>
      <c r="JPP127" s="65"/>
      <c r="JPQ127" s="65"/>
      <c r="JPR127" s="65"/>
      <c r="JPS127" s="65"/>
      <c r="JPT127" s="65"/>
      <c r="JPU127" s="65"/>
      <c r="JPV127" s="65"/>
      <c r="JPW127" s="65"/>
      <c r="JPX127" s="65"/>
      <c r="JPY127" s="65"/>
      <c r="JPZ127" s="65"/>
      <c r="JQA127" s="65"/>
      <c r="JQB127" s="65"/>
      <c r="JQC127" s="65"/>
      <c r="JQD127" s="65"/>
      <c r="JQE127" s="65"/>
      <c r="JQF127" s="65"/>
      <c r="JQG127" s="65"/>
      <c r="JQH127" s="65"/>
      <c r="JQI127" s="65"/>
      <c r="JQJ127" s="65"/>
      <c r="JQK127" s="65"/>
      <c r="JQL127" s="65"/>
      <c r="JQM127" s="65"/>
      <c r="JQN127" s="65"/>
      <c r="JQO127" s="65"/>
      <c r="JQP127" s="65"/>
      <c r="JQQ127" s="65"/>
      <c r="JQR127" s="65"/>
      <c r="JQS127" s="65"/>
      <c r="JQT127" s="65"/>
      <c r="JQU127" s="65"/>
      <c r="JQV127" s="65"/>
      <c r="JQW127" s="65"/>
      <c r="JQX127" s="65"/>
      <c r="JQY127" s="65"/>
      <c r="JQZ127" s="65"/>
      <c r="JRA127" s="65"/>
      <c r="JRB127" s="65"/>
      <c r="JRC127" s="65"/>
      <c r="JRD127" s="65"/>
      <c r="JRE127" s="65"/>
      <c r="JRF127" s="65"/>
      <c r="JRG127" s="65"/>
      <c r="JRH127" s="65"/>
      <c r="JRI127" s="65"/>
      <c r="JRJ127" s="65"/>
      <c r="JRK127" s="65"/>
      <c r="JRL127" s="65"/>
      <c r="JRM127" s="65"/>
      <c r="JRN127" s="65"/>
      <c r="JRO127" s="65"/>
      <c r="JRP127" s="65"/>
      <c r="JRQ127" s="65"/>
      <c r="JRR127" s="65"/>
      <c r="JRS127" s="65"/>
      <c r="JRT127" s="65"/>
      <c r="JRU127" s="65"/>
      <c r="JRV127" s="65"/>
      <c r="JRW127" s="65"/>
      <c r="JRX127" s="65"/>
      <c r="JRY127" s="65"/>
      <c r="JRZ127" s="65"/>
      <c r="JSA127" s="65"/>
      <c r="JSB127" s="65"/>
      <c r="JSC127" s="65"/>
      <c r="JSD127" s="65"/>
      <c r="JSE127" s="65"/>
      <c r="JSF127" s="65"/>
      <c r="JSG127" s="65"/>
      <c r="JSH127" s="65"/>
      <c r="JSI127" s="65"/>
      <c r="JSJ127" s="65"/>
      <c r="JSK127" s="65"/>
      <c r="JSL127" s="65"/>
      <c r="JSM127" s="65"/>
      <c r="JSN127" s="65"/>
      <c r="JSO127" s="65"/>
      <c r="JSP127" s="65"/>
      <c r="JSQ127" s="65"/>
      <c r="JSR127" s="65"/>
      <c r="JSS127" s="65"/>
      <c r="JST127" s="65"/>
      <c r="JSU127" s="65"/>
      <c r="JSV127" s="65"/>
      <c r="JSW127" s="65"/>
      <c r="JSX127" s="65"/>
      <c r="JSY127" s="65"/>
      <c r="JSZ127" s="65"/>
      <c r="JTA127" s="65"/>
      <c r="JTB127" s="65"/>
      <c r="JTC127" s="65"/>
      <c r="JTD127" s="65"/>
      <c r="JTE127" s="65"/>
      <c r="JTF127" s="65"/>
      <c r="JTG127" s="65"/>
      <c r="JTH127" s="65"/>
      <c r="JTI127" s="65"/>
      <c r="JTJ127" s="65"/>
      <c r="JTK127" s="65"/>
      <c r="JTL127" s="65"/>
      <c r="JTM127" s="65"/>
      <c r="JTN127" s="65"/>
      <c r="JTO127" s="65"/>
      <c r="JTP127" s="65"/>
      <c r="JTQ127" s="65"/>
      <c r="JTR127" s="65"/>
      <c r="JTS127" s="65"/>
      <c r="JTT127" s="65"/>
      <c r="JTU127" s="65"/>
      <c r="JTV127" s="65"/>
      <c r="JTW127" s="65"/>
      <c r="JTX127" s="65"/>
      <c r="JTY127" s="65"/>
      <c r="JTZ127" s="65"/>
      <c r="JUA127" s="65"/>
      <c r="JUB127" s="65"/>
      <c r="JUC127" s="65"/>
      <c r="JUD127" s="65"/>
      <c r="JUE127" s="65"/>
      <c r="JUF127" s="65"/>
      <c r="JUG127" s="65"/>
      <c r="JUH127" s="65"/>
      <c r="JUI127" s="65"/>
      <c r="JUJ127" s="65"/>
      <c r="JUK127" s="65"/>
      <c r="JUL127" s="65"/>
      <c r="JUM127" s="65"/>
      <c r="JUN127" s="65"/>
      <c r="JUO127" s="65"/>
      <c r="JUP127" s="65"/>
      <c r="JUQ127" s="65"/>
      <c r="JUR127" s="65"/>
      <c r="JUS127" s="65"/>
      <c r="JUT127" s="65"/>
      <c r="JUU127" s="65"/>
      <c r="JUV127" s="65"/>
      <c r="JUW127" s="65"/>
      <c r="JUX127" s="65"/>
      <c r="JUY127" s="65"/>
      <c r="JUZ127" s="65"/>
      <c r="JVA127" s="65"/>
      <c r="JVB127" s="65"/>
      <c r="JVC127" s="65"/>
      <c r="JVD127" s="65"/>
      <c r="JVE127" s="65"/>
      <c r="JVF127" s="65"/>
      <c r="JVG127" s="65"/>
      <c r="JVH127" s="65"/>
      <c r="JVI127" s="65"/>
      <c r="JVJ127" s="65"/>
      <c r="JVK127" s="65"/>
      <c r="JVL127" s="65"/>
      <c r="JVM127" s="65"/>
      <c r="JVN127" s="65"/>
      <c r="JVO127" s="65"/>
      <c r="JVP127" s="65"/>
      <c r="JVQ127" s="65"/>
      <c r="JVR127" s="65"/>
      <c r="JVS127" s="65"/>
      <c r="JVT127" s="65"/>
      <c r="JVU127" s="65"/>
      <c r="JVV127" s="65"/>
      <c r="JVW127" s="65"/>
      <c r="JVX127" s="65"/>
      <c r="JVY127" s="65"/>
      <c r="JVZ127" s="65"/>
      <c r="JWA127" s="65"/>
      <c r="JWB127" s="65"/>
      <c r="JWC127" s="65"/>
      <c r="JWD127" s="65"/>
      <c r="JWE127" s="65"/>
      <c r="JWF127" s="65"/>
      <c r="JWG127" s="65"/>
      <c r="JWH127" s="65"/>
      <c r="JWI127" s="65"/>
      <c r="JWJ127" s="65"/>
      <c r="JWK127" s="65"/>
      <c r="JWL127" s="65"/>
      <c r="JWM127" s="65"/>
      <c r="JWN127" s="65"/>
      <c r="JWO127" s="65"/>
      <c r="JWP127" s="65"/>
      <c r="JWQ127" s="65"/>
      <c r="JWR127" s="65"/>
      <c r="JWS127" s="65"/>
      <c r="JWT127" s="65"/>
      <c r="JWU127" s="65"/>
      <c r="JWV127" s="65"/>
      <c r="JWW127" s="65"/>
      <c r="JWX127" s="65"/>
      <c r="JWY127" s="65"/>
      <c r="JWZ127" s="65"/>
      <c r="JXA127" s="65"/>
      <c r="JXB127" s="65"/>
      <c r="JXC127" s="65"/>
      <c r="JXD127" s="65"/>
      <c r="JXE127" s="65"/>
      <c r="JXF127" s="65"/>
      <c r="JXG127" s="65"/>
      <c r="JXH127" s="65"/>
      <c r="JXI127" s="65"/>
      <c r="JXJ127" s="65"/>
      <c r="JXK127" s="65"/>
      <c r="JXL127" s="65"/>
      <c r="JXM127" s="65"/>
      <c r="JXN127" s="65"/>
      <c r="JXO127" s="65"/>
      <c r="JXP127" s="65"/>
      <c r="JXQ127" s="65"/>
      <c r="JXR127" s="65"/>
      <c r="JXS127" s="65"/>
      <c r="JXT127" s="65"/>
      <c r="JXU127" s="65"/>
      <c r="JXV127" s="65"/>
      <c r="JXW127" s="65"/>
      <c r="JXX127" s="65"/>
      <c r="JXY127" s="65"/>
      <c r="JXZ127" s="65"/>
      <c r="JYA127" s="65"/>
      <c r="JYB127" s="65"/>
      <c r="JYC127" s="65"/>
      <c r="JYD127" s="65"/>
      <c r="JYE127" s="65"/>
      <c r="JYF127" s="65"/>
      <c r="JYG127" s="65"/>
      <c r="JYH127" s="65"/>
      <c r="JYI127" s="65"/>
      <c r="JYJ127" s="65"/>
      <c r="JYK127" s="65"/>
      <c r="JYL127" s="65"/>
      <c r="JYM127" s="65"/>
      <c r="JYN127" s="65"/>
      <c r="JYO127" s="65"/>
      <c r="JYP127" s="65"/>
      <c r="JYQ127" s="65"/>
      <c r="JYR127" s="65"/>
      <c r="JYS127" s="65"/>
      <c r="JYT127" s="65"/>
      <c r="JYU127" s="65"/>
      <c r="JYV127" s="65"/>
      <c r="JYW127" s="65"/>
      <c r="JYX127" s="65"/>
      <c r="JYY127" s="65"/>
      <c r="JYZ127" s="65"/>
      <c r="JZA127" s="65"/>
      <c r="JZB127" s="65"/>
      <c r="JZC127" s="65"/>
      <c r="JZD127" s="65"/>
      <c r="JZE127" s="65"/>
      <c r="JZF127" s="65"/>
      <c r="JZG127" s="65"/>
      <c r="JZH127" s="65"/>
      <c r="JZI127" s="65"/>
      <c r="JZJ127" s="65"/>
      <c r="JZK127" s="65"/>
      <c r="JZL127" s="65"/>
      <c r="JZM127" s="65"/>
      <c r="JZN127" s="65"/>
      <c r="JZO127" s="65"/>
      <c r="JZP127" s="65"/>
      <c r="JZQ127" s="65"/>
      <c r="JZR127" s="65"/>
      <c r="JZS127" s="65"/>
      <c r="JZT127" s="65"/>
      <c r="JZU127" s="65"/>
      <c r="JZV127" s="65"/>
      <c r="JZW127" s="65"/>
      <c r="JZX127" s="65"/>
      <c r="JZY127" s="65"/>
      <c r="JZZ127" s="65"/>
      <c r="KAA127" s="65"/>
      <c r="KAB127" s="65"/>
      <c r="KAC127" s="65"/>
      <c r="KAD127" s="65"/>
      <c r="KAE127" s="65"/>
      <c r="KAF127" s="65"/>
      <c r="KAG127" s="65"/>
      <c r="KAH127" s="65"/>
      <c r="KAI127" s="65"/>
      <c r="KAJ127" s="65"/>
      <c r="KAK127" s="65"/>
      <c r="KAL127" s="65"/>
      <c r="KAM127" s="65"/>
      <c r="KAN127" s="65"/>
      <c r="KAO127" s="65"/>
      <c r="KAP127" s="65"/>
      <c r="KAQ127" s="65"/>
      <c r="KAR127" s="65"/>
      <c r="KAS127" s="65"/>
      <c r="KAT127" s="65"/>
      <c r="KAU127" s="65"/>
      <c r="KAV127" s="65"/>
      <c r="KAW127" s="65"/>
      <c r="KAX127" s="65"/>
      <c r="KAY127" s="65"/>
      <c r="KAZ127" s="65"/>
      <c r="KBA127" s="65"/>
      <c r="KBB127" s="65"/>
      <c r="KBC127" s="65"/>
      <c r="KBD127" s="65"/>
      <c r="KBE127" s="65"/>
      <c r="KBF127" s="65"/>
      <c r="KBG127" s="65"/>
      <c r="KBH127" s="65"/>
      <c r="KBI127" s="65"/>
      <c r="KBJ127" s="65"/>
      <c r="KBK127" s="65"/>
      <c r="KBL127" s="65"/>
      <c r="KBM127" s="65"/>
      <c r="KBN127" s="65"/>
      <c r="KBO127" s="65"/>
      <c r="KBP127" s="65"/>
      <c r="KBQ127" s="65"/>
      <c r="KBR127" s="65"/>
      <c r="KBS127" s="65"/>
      <c r="KBT127" s="65"/>
      <c r="KBU127" s="65"/>
      <c r="KBV127" s="65"/>
      <c r="KBW127" s="65"/>
      <c r="KBX127" s="65"/>
      <c r="KBY127" s="65"/>
      <c r="KBZ127" s="65"/>
      <c r="KCA127" s="65"/>
      <c r="KCB127" s="65"/>
      <c r="KCC127" s="65"/>
      <c r="KCD127" s="65"/>
      <c r="KCE127" s="65"/>
      <c r="KCF127" s="65"/>
      <c r="KCG127" s="65"/>
      <c r="KCH127" s="65"/>
      <c r="KCI127" s="65"/>
      <c r="KCJ127" s="65"/>
      <c r="KCK127" s="65"/>
      <c r="KCL127" s="65"/>
      <c r="KCM127" s="65"/>
      <c r="KCN127" s="65"/>
      <c r="KCO127" s="65"/>
      <c r="KCP127" s="65"/>
      <c r="KCQ127" s="65"/>
      <c r="KCR127" s="65"/>
      <c r="KCS127" s="65"/>
      <c r="KCT127" s="65"/>
      <c r="KCU127" s="65"/>
      <c r="KCV127" s="65"/>
      <c r="KCW127" s="65"/>
      <c r="KCX127" s="65"/>
      <c r="KCY127" s="65"/>
      <c r="KCZ127" s="65"/>
      <c r="KDA127" s="65"/>
      <c r="KDB127" s="65"/>
      <c r="KDC127" s="65"/>
      <c r="KDD127" s="65"/>
      <c r="KDE127" s="65"/>
      <c r="KDF127" s="65"/>
      <c r="KDG127" s="65"/>
      <c r="KDH127" s="65"/>
      <c r="KDI127" s="65"/>
      <c r="KDJ127" s="65"/>
      <c r="KDK127" s="65"/>
      <c r="KDL127" s="65"/>
      <c r="KDM127" s="65"/>
      <c r="KDN127" s="65"/>
      <c r="KDO127" s="65"/>
      <c r="KDP127" s="65"/>
      <c r="KDQ127" s="65"/>
      <c r="KDR127" s="65"/>
      <c r="KDS127" s="65"/>
      <c r="KDT127" s="65"/>
      <c r="KDU127" s="65"/>
      <c r="KDV127" s="65"/>
      <c r="KDW127" s="65"/>
      <c r="KDX127" s="65"/>
      <c r="KDY127" s="65"/>
      <c r="KDZ127" s="65"/>
      <c r="KEA127" s="65"/>
      <c r="KEB127" s="65"/>
      <c r="KEC127" s="65"/>
      <c r="KED127" s="65"/>
      <c r="KEE127" s="65"/>
      <c r="KEF127" s="65"/>
      <c r="KEG127" s="65"/>
      <c r="KEH127" s="65"/>
      <c r="KEI127" s="65"/>
      <c r="KEJ127" s="65"/>
      <c r="KEK127" s="65"/>
      <c r="KEL127" s="65"/>
      <c r="KEM127" s="65"/>
      <c r="KEN127" s="65"/>
      <c r="KEO127" s="65"/>
      <c r="KEP127" s="65"/>
      <c r="KEQ127" s="65"/>
      <c r="KER127" s="65"/>
      <c r="KES127" s="65"/>
      <c r="KET127" s="65"/>
      <c r="KEU127" s="65"/>
      <c r="KEV127" s="65"/>
      <c r="KEW127" s="65"/>
      <c r="KEX127" s="65"/>
      <c r="KEY127" s="65"/>
      <c r="KEZ127" s="65"/>
      <c r="KFA127" s="65"/>
      <c r="KFB127" s="65"/>
      <c r="KFC127" s="65"/>
      <c r="KFD127" s="65"/>
      <c r="KFE127" s="65"/>
      <c r="KFF127" s="65"/>
      <c r="KFG127" s="65"/>
      <c r="KFH127" s="65"/>
      <c r="KFI127" s="65"/>
      <c r="KFJ127" s="65"/>
      <c r="KFK127" s="65"/>
      <c r="KFL127" s="65"/>
      <c r="KFM127" s="65"/>
      <c r="KFN127" s="65"/>
      <c r="KFO127" s="65"/>
      <c r="KFP127" s="65"/>
      <c r="KFQ127" s="65"/>
      <c r="KFR127" s="65"/>
      <c r="KFS127" s="65"/>
      <c r="KFT127" s="65"/>
      <c r="KFU127" s="65"/>
      <c r="KFV127" s="65"/>
      <c r="KFW127" s="65"/>
      <c r="KFX127" s="65"/>
      <c r="KFY127" s="65"/>
      <c r="KFZ127" s="65"/>
      <c r="KGA127" s="65"/>
      <c r="KGB127" s="65"/>
      <c r="KGC127" s="65"/>
      <c r="KGD127" s="65"/>
      <c r="KGE127" s="65"/>
      <c r="KGF127" s="65"/>
      <c r="KGG127" s="65"/>
      <c r="KGH127" s="65"/>
      <c r="KGI127" s="65"/>
      <c r="KGJ127" s="65"/>
      <c r="KGK127" s="65"/>
      <c r="KGL127" s="65"/>
      <c r="KGM127" s="65"/>
      <c r="KGN127" s="65"/>
      <c r="KGO127" s="65"/>
      <c r="KGP127" s="65"/>
      <c r="KGQ127" s="65"/>
      <c r="KGR127" s="65"/>
      <c r="KGS127" s="65"/>
      <c r="KGT127" s="65"/>
      <c r="KGU127" s="65"/>
      <c r="KGV127" s="65"/>
      <c r="KGW127" s="65"/>
      <c r="KGX127" s="65"/>
      <c r="KGY127" s="65"/>
      <c r="KGZ127" s="65"/>
      <c r="KHA127" s="65"/>
      <c r="KHB127" s="65"/>
      <c r="KHC127" s="65"/>
      <c r="KHD127" s="65"/>
      <c r="KHE127" s="65"/>
      <c r="KHF127" s="65"/>
      <c r="KHG127" s="65"/>
      <c r="KHH127" s="65"/>
      <c r="KHI127" s="65"/>
      <c r="KHJ127" s="65"/>
      <c r="KHK127" s="65"/>
      <c r="KHL127" s="65"/>
      <c r="KHM127" s="65"/>
      <c r="KHN127" s="65"/>
      <c r="KHO127" s="65"/>
      <c r="KHP127" s="65"/>
      <c r="KHQ127" s="65"/>
      <c r="KHR127" s="65"/>
      <c r="KHS127" s="65"/>
      <c r="KHT127" s="65"/>
      <c r="KHU127" s="65"/>
      <c r="KHV127" s="65"/>
      <c r="KHW127" s="65"/>
      <c r="KHX127" s="65"/>
      <c r="KHY127" s="65"/>
      <c r="KHZ127" s="65"/>
      <c r="KIA127" s="65"/>
      <c r="KIB127" s="65"/>
      <c r="KIC127" s="65"/>
      <c r="KID127" s="65"/>
      <c r="KIE127" s="65"/>
      <c r="KIF127" s="65"/>
      <c r="KIG127" s="65"/>
      <c r="KIH127" s="65"/>
      <c r="KII127" s="65"/>
      <c r="KIJ127" s="65"/>
      <c r="KIK127" s="65"/>
      <c r="KIL127" s="65"/>
      <c r="KIM127" s="65"/>
      <c r="KIN127" s="65"/>
      <c r="KIO127" s="65"/>
      <c r="KIP127" s="65"/>
      <c r="KIQ127" s="65"/>
      <c r="KIR127" s="65"/>
      <c r="KIS127" s="65"/>
      <c r="KIT127" s="65"/>
      <c r="KIU127" s="65"/>
      <c r="KIV127" s="65"/>
      <c r="KIW127" s="65"/>
      <c r="KIX127" s="65"/>
      <c r="KIY127" s="65"/>
      <c r="KIZ127" s="65"/>
      <c r="KJA127" s="65"/>
      <c r="KJB127" s="65"/>
      <c r="KJC127" s="65"/>
      <c r="KJD127" s="65"/>
      <c r="KJE127" s="65"/>
      <c r="KJF127" s="65"/>
      <c r="KJG127" s="65"/>
      <c r="KJH127" s="65"/>
      <c r="KJI127" s="65"/>
      <c r="KJJ127" s="65"/>
      <c r="KJK127" s="65"/>
      <c r="KJL127" s="65"/>
      <c r="KJM127" s="65"/>
      <c r="KJN127" s="65"/>
      <c r="KJO127" s="65"/>
      <c r="KJP127" s="65"/>
      <c r="KJQ127" s="65"/>
      <c r="KJR127" s="65"/>
      <c r="KJS127" s="65"/>
      <c r="KJT127" s="65"/>
      <c r="KJU127" s="65"/>
      <c r="KJV127" s="65"/>
      <c r="KJW127" s="65"/>
      <c r="KJX127" s="65"/>
      <c r="KJY127" s="65"/>
      <c r="KJZ127" s="65"/>
      <c r="KKA127" s="65"/>
      <c r="KKB127" s="65"/>
      <c r="KKC127" s="65"/>
      <c r="KKD127" s="65"/>
      <c r="KKE127" s="65"/>
      <c r="KKF127" s="65"/>
      <c r="KKG127" s="65"/>
      <c r="KKH127" s="65"/>
      <c r="KKI127" s="65"/>
      <c r="KKJ127" s="65"/>
      <c r="KKK127" s="65"/>
      <c r="KKL127" s="65"/>
      <c r="KKM127" s="65"/>
      <c r="KKN127" s="65"/>
      <c r="KKO127" s="65"/>
      <c r="KKP127" s="65"/>
      <c r="KKQ127" s="65"/>
      <c r="KKR127" s="65"/>
      <c r="KKS127" s="65"/>
      <c r="KKT127" s="65"/>
      <c r="KKU127" s="65"/>
      <c r="KKV127" s="65"/>
      <c r="KKW127" s="65"/>
      <c r="KKX127" s="65"/>
      <c r="KKY127" s="65"/>
      <c r="KKZ127" s="65"/>
      <c r="KLA127" s="65"/>
      <c r="KLB127" s="65"/>
      <c r="KLC127" s="65"/>
      <c r="KLD127" s="65"/>
      <c r="KLE127" s="65"/>
      <c r="KLF127" s="65"/>
      <c r="KLG127" s="65"/>
      <c r="KLH127" s="65"/>
      <c r="KLI127" s="65"/>
      <c r="KLJ127" s="65"/>
      <c r="KLK127" s="65"/>
      <c r="KLL127" s="65"/>
      <c r="KLM127" s="65"/>
      <c r="KLN127" s="65"/>
      <c r="KLO127" s="65"/>
      <c r="KLP127" s="65"/>
      <c r="KLQ127" s="65"/>
      <c r="KLR127" s="65"/>
      <c r="KLS127" s="65"/>
      <c r="KLT127" s="65"/>
      <c r="KLU127" s="65"/>
      <c r="KLV127" s="65"/>
      <c r="KLW127" s="65"/>
      <c r="KLX127" s="65"/>
      <c r="KLY127" s="65"/>
      <c r="KLZ127" s="65"/>
      <c r="KMA127" s="65"/>
      <c r="KMB127" s="65"/>
      <c r="KMC127" s="65"/>
      <c r="KMD127" s="65"/>
      <c r="KME127" s="65"/>
      <c r="KMF127" s="65"/>
      <c r="KMG127" s="65"/>
      <c r="KMH127" s="65"/>
      <c r="KMI127" s="65"/>
      <c r="KMJ127" s="65"/>
      <c r="KMK127" s="65"/>
      <c r="KML127" s="65"/>
      <c r="KMM127" s="65"/>
      <c r="KMN127" s="65"/>
      <c r="KMO127" s="65"/>
      <c r="KMP127" s="65"/>
      <c r="KMQ127" s="65"/>
      <c r="KMR127" s="65"/>
      <c r="KMS127" s="65"/>
      <c r="KMT127" s="65"/>
      <c r="KMU127" s="65"/>
      <c r="KMV127" s="65"/>
      <c r="KMW127" s="65"/>
      <c r="KMX127" s="65"/>
      <c r="KMY127" s="65"/>
      <c r="KMZ127" s="65"/>
      <c r="KNA127" s="65"/>
      <c r="KNB127" s="65"/>
      <c r="KNC127" s="65"/>
      <c r="KND127" s="65"/>
      <c r="KNE127" s="65"/>
      <c r="KNF127" s="65"/>
      <c r="KNG127" s="65"/>
      <c r="KNH127" s="65"/>
      <c r="KNI127" s="65"/>
      <c r="KNJ127" s="65"/>
      <c r="KNK127" s="65"/>
      <c r="KNL127" s="65"/>
      <c r="KNM127" s="65"/>
      <c r="KNN127" s="65"/>
      <c r="KNO127" s="65"/>
      <c r="KNP127" s="65"/>
      <c r="KNQ127" s="65"/>
      <c r="KNR127" s="65"/>
      <c r="KNS127" s="65"/>
      <c r="KNT127" s="65"/>
      <c r="KNU127" s="65"/>
      <c r="KNV127" s="65"/>
      <c r="KNW127" s="65"/>
      <c r="KNX127" s="65"/>
      <c r="KNY127" s="65"/>
      <c r="KNZ127" s="65"/>
      <c r="KOA127" s="65"/>
      <c r="KOB127" s="65"/>
      <c r="KOC127" s="65"/>
      <c r="KOD127" s="65"/>
      <c r="KOE127" s="65"/>
      <c r="KOF127" s="65"/>
      <c r="KOG127" s="65"/>
      <c r="KOH127" s="65"/>
      <c r="KOI127" s="65"/>
      <c r="KOJ127" s="65"/>
      <c r="KOK127" s="65"/>
      <c r="KOL127" s="65"/>
      <c r="KOM127" s="65"/>
      <c r="KON127" s="65"/>
      <c r="KOO127" s="65"/>
      <c r="KOP127" s="65"/>
      <c r="KOQ127" s="65"/>
      <c r="KOR127" s="65"/>
      <c r="KOS127" s="65"/>
      <c r="KOT127" s="65"/>
      <c r="KOU127" s="65"/>
      <c r="KOV127" s="65"/>
      <c r="KOW127" s="65"/>
      <c r="KOX127" s="65"/>
      <c r="KOY127" s="65"/>
      <c r="KOZ127" s="65"/>
      <c r="KPA127" s="65"/>
      <c r="KPB127" s="65"/>
      <c r="KPC127" s="65"/>
      <c r="KPD127" s="65"/>
      <c r="KPE127" s="65"/>
      <c r="KPF127" s="65"/>
      <c r="KPG127" s="65"/>
      <c r="KPH127" s="65"/>
      <c r="KPI127" s="65"/>
      <c r="KPJ127" s="65"/>
      <c r="KPK127" s="65"/>
      <c r="KPL127" s="65"/>
      <c r="KPM127" s="65"/>
      <c r="KPN127" s="65"/>
      <c r="KPO127" s="65"/>
      <c r="KPP127" s="65"/>
      <c r="KPQ127" s="65"/>
      <c r="KPR127" s="65"/>
      <c r="KPS127" s="65"/>
      <c r="KPT127" s="65"/>
      <c r="KPU127" s="65"/>
      <c r="KPV127" s="65"/>
      <c r="KPW127" s="65"/>
      <c r="KPX127" s="65"/>
      <c r="KPY127" s="65"/>
      <c r="KPZ127" s="65"/>
      <c r="KQA127" s="65"/>
      <c r="KQB127" s="65"/>
      <c r="KQC127" s="65"/>
      <c r="KQD127" s="65"/>
      <c r="KQE127" s="65"/>
      <c r="KQF127" s="65"/>
      <c r="KQG127" s="65"/>
      <c r="KQH127" s="65"/>
      <c r="KQI127" s="65"/>
      <c r="KQJ127" s="65"/>
      <c r="KQK127" s="65"/>
      <c r="KQL127" s="65"/>
      <c r="KQM127" s="65"/>
      <c r="KQN127" s="65"/>
      <c r="KQO127" s="65"/>
      <c r="KQP127" s="65"/>
      <c r="KQQ127" s="65"/>
      <c r="KQR127" s="65"/>
      <c r="KQS127" s="65"/>
      <c r="KQT127" s="65"/>
      <c r="KQU127" s="65"/>
      <c r="KQV127" s="65"/>
      <c r="KQW127" s="65"/>
      <c r="KQX127" s="65"/>
      <c r="KQY127" s="65"/>
      <c r="KQZ127" s="65"/>
      <c r="KRA127" s="65"/>
      <c r="KRB127" s="65"/>
      <c r="KRC127" s="65"/>
      <c r="KRD127" s="65"/>
      <c r="KRE127" s="65"/>
      <c r="KRF127" s="65"/>
      <c r="KRG127" s="65"/>
      <c r="KRH127" s="65"/>
      <c r="KRI127" s="65"/>
      <c r="KRJ127" s="65"/>
      <c r="KRK127" s="65"/>
      <c r="KRL127" s="65"/>
      <c r="KRM127" s="65"/>
      <c r="KRN127" s="65"/>
      <c r="KRO127" s="65"/>
      <c r="KRP127" s="65"/>
      <c r="KRQ127" s="65"/>
      <c r="KRR127" s="65"/>
      <c r="KRS127" s="65"/>
      <c r="KRT127" s="65"/>
      <c r="KRU127" s="65"/>
      <c r="KRV127" s="65"/>
      <c r="KRW127" s="65"/>
      <c r="KRX127" s="65"/>
      <c r="KRY127" s="65"/>
      <c r="KRZ127" s="65"/>
      <c r="KSA127" s="65"/>
      <c r="KSB127" s="65"/>
      <c r="KSC127" s="65"/>
      <c r="KSD127" s="65"/>
      <c r="KSE127" s="65"/>
      <c r="KSF127" s="65"/>
      <c r="KSG127" s="65"/>
      <c r="KSH127" s="65"/>
      <c r="KSI127" s="65"/>
      <c r="KSJ127" s="65"/>
      <c r="KSK127" s="65"/>
      <c r="KSL127" s="65"/>
      <c r="KSM127" s="65"/>
      <c r="KSN127" s="65"/>
      <c r="KSO127" s="65"/>
      <c r="KSP127" s="65"/>
      <c r="KSQ127" s="65"/>
      <c r="KSR127" s="65"/>
      <c r="KSS127" s="65"/>
      <c r="KST127" s="65"/>
      <c r="KSU127" s="65"/>
      <c r="KSV127" s="65"/>
      <c r="KSW127" s="65"/>
      <c r="KSX127" s="65"/>
      <c r="KSY127" s="65"/>
      <c r="KSZ127" s="65"/>
      <c r="KTA127" s="65"/>
      <c r="KTB127" s="65"/>
      <c r="KTC127" s="65"/>
      <c r="KTD127" s="65"/>
      <c r="KTE127" s="65"/>
      <c r="KTF127" s="65"/>
      <c r="KTG127" s="65"/>
      <c r="KTH127" s="65"/>
      <c r="KTI127" s="65"/>
      <c r="KTJ127" s="65"/>
      <c r="KTK127" s="65"/>
      <c r="KTL127" s="65"/>
      <c r="KTM127" s="65"/>
      <c r="KTN127" s="65"/>
      <c r="KTO127" s="65"/>
      <c r="KTP127" s="65"/>
      <c r="KTQ127" s="65"/>
      <c r="KTR127" s="65"/>
      <c r="KTS127" s="65"/>
      <c r="KTT127" s="65"/>
      <c r="KTU127" s="65"/>
      <c r="KTV127" s="65"/>
      <c r="KTW127" s="65"/>
      <c r="KTX127" s="65"/>
      <c r="KTY127" s="65"/>
      <c r="KTZ127" s="65"/>
      <c r="KUA127" s="65"/>
      <c r="KUB127" s="65"/>
      <c r="KUC127" s="65"/>
      <c r="KUD127" s="65"/>
      <c r="KUE127" s="65"/>
      <c r="KUF127" s="65"/>
      <c r="KUG127" s="65"/>
      <c r="KUH127" s="65"/>
      <c r="KUI127" s="65"/>
      <c r="KUJ127" s="65"/>
      <c r="KUK127" s="65"/>
      <c r="KUL127" s="65"/>
      <c r="KUM127" s="65"/>
      <c r="KUN127" s="65"/>
      <c r="KUO127" s="65"/>
      <c r="KUP127" s="65"/>
      <c r="KUQ127" s="65"/>
      <c r="KUR127" s="65"/>
      <c r="KUS127" s="65"/>
      <c r="KUT127" s="65"/>
      <c r="KUU127" s="65"/>
      <c r="KUV127" s="65"/>
      <c r="KUW127" s="65"/>
      <c r="KUX127" s="65"/>
      <c r="KUY127" s="65"/>
      <c r="KUZ127" s="65"/>
      <c r="KVA127" s="65"/>
      <c r="KVB127" s="65"/>
      <c r="KVC127" s="65"/>
      <c r="KVD127" s="65"/>
      <c r="KVE127" s="65"/>
      <c r="KVF127" s="65"/>
      <c r="KVG127" s="65"/>
      <c r="KVH127" s="65"/>
      <c r="KVI127" s="65"/>
      <c r="KVJ127" s="65"/>
      <c r="KVK127" s="65"/>
      <c r="KVL127" s="65"/>
      <c r="KVM127" s="65"/>
      <c r="KVN127" s="65"/>
      <c r="KVO127" s="65"/>
      <c r="KVP127" s="65"/>
      <c r="KVQ127" s="65"/>
      <c r="KVR127" s="65"/>
      <c r="KVS127" s="65"/>
      <c r="KVT127" s="65"/>
      <c r="KVU127" s="65"/>
      <c r="KVV127" s="65"/>
      <c r="KVW127" s="65"/>
      <c r="KVX127" s="65"/>
      <c r="KVY127" s="65"/>
      <c r="KVZ127" s="65"/>
      <c r="KWA127" s="65"/>
      <c r="KWB127" s="65"/>
      <c r="KWC127" s="65"/>
      <c r="KWD127" s="65"/>
      <c r="KWE127" s="65"/>
      <c r="KWF127" s="65"/>
      <c r="KWG127" s="65"/>
      <c r="KWH127" s="65"/>
      <c r="KWI127" s="65"/>
      <c r="KWJ127" s="65"/>
      <c r="KWK127" s="65"/>
      <c r="KWL127" s="65"/>
      <c r="KWM127" s="65"/>
      <c r="KWN127" s="65"/>
      <c r="KWO127" s="65"/>
      <c r="KWP127" s="65"/>
      <c r="KWQ127" s="65"/>
      <c r="KWR127" s="65"/>
      <c r="KWS127" s="65"/>
      <c r="KWT127" s="65"/>
      <c r="KWU127" s="65"/>
      <c r="KWV127" s="65"/>
      <c r="KWW127" s="65"/>
      <c r="KWX127" s="65"/>
      <c r="KWY127" s="65"/>
      <c r="KWZ127" s="65"/>
      <c r="KXA127" s="65"/>
      <c r="KXB127" s="65"/>
      <c r="KXC127" s="65"/>
      <c r="KXD127" s="65"/>
      <c r="KXE127" s="65"/>
      <c r="KXF127" s="65"/>
      <c r="KXG127" s="65"/>
      <c r="KXH127" s="65"/>
      <c r="KXI127" s="65"/>
      <c r="KXJ127" s="65"/>
      <c r="KXK127" s="65"/>
      <c r="KXL127" s="65"/>
      <c r="KXM127" s="65"/>
      <c r="KXN127" s="65"/>
      <c r="KXO127" s="65"/>
      <c r="KXP127" s="65"/>
      <c r="KXQ127" s="65"/>
      <c r="KXR127" s="65"/>
      <c r="KXS127" s="65"/>
      <c r="KXT127" s="65"/>
      <c r="KXU127" s="65"/>
      <c r="KXV127" s="65"/>
      <c r="KXW127" s="65"/>
      <c r="KXX127" s="65"/>
      <c r="KXY127" s="65"/>
      <c r="KXZ127" s="65"/>
      <c r="KYA127" s="65"/>
      <c r="KYB127" s="65"/>
      <c r="KYC127" s="65"/>
      <c r="KYD127" s="65"/>
      <c r="KYE127" s="65"/>
      <c r="KYF127" s="65"/>
      <c r="KYG127" s="65"/>
      <c r="KYH127" s="65"/>
      <c r="KYI127" s="65"/>
      <c r="KYJ127" s="65"/>
      <c r="KYK127" s="65"/>
      <c r="KYL127" s="65"/>
      <c r="KYM127" s="65"/>
      <c r="KYN127" s="65"/>
      <c r="KYO127" s="65"/>
      <c r="KYP127" s="65"/>
      <c r="KYQ127" s="65"/>
      <c r="KYR127" s="65"/>
      <c r="KYS127" s="65"/>
      <c r="KYT127" s="65"/>
      <c r="KYU127" s="65"/>
      <c r="KYV127" s="65"/>
      <c r="KYW127" s="65"/>
      <c r="KYX127" s="65"/>
      <c r="KYY127" s="65"/>
      <c r="KYZ127" s="65"/>
      <c r="KZA127" s="65"/>
      <c r="KZB127" s="65"/>
      <c r="KZC127" s="65"/>
      <c r="KZD127" s="65"/>
      <c r="KZE127" s="65"/>
      <c r="KZF127" s="65"/>
      <c r="KZG127" s="65"/>
      <c r="KZH127" s="65"/>
      <c r="KZI127" s="65"/>
      <c r="KZJ127" s="65"/>
      <c r="KZK127" s="65"/>
      <c r="KZL127" s="65"/>
      <c r="KZM127" s="65"/>
      <c r="KZN127" s="65"/>
      <c r="KZO127" s="65"/>
      <c r="KZP127" s="65"/>
      <c r="KZQ127" s="65"/>
      <c r="KZR127" s="65"/>
      <c r="KZS127" s="65"/>
      <c r="KZT127" s="65"/>
      <c r="KZU127" s="65"/>
      <c r="KZV127" s="65"/>
      <c r="KZW127" s="65"/>
      <c r="KZX127" s="65"/>
      <c r="KZY127" s="65"/>
      <c r="KZZ127" s="65"/>
      <c r="LAA127" s="65"/>
      <c r="LAB127" s="65"/>
      <c r="LAC127" s="65"/>
      <c r="LAD127" s="65"/>
      <c r="LAE127" s="65"/>
      <c r="LAF127" s="65"/>
      <c r="LAG127" s="65"/>
      <c r="LAH127" s="65"/>
      <c r="LAI127" s="65"/>
      <c r="LAJ127" s="65"/>
      <c r="LAK127" s="65"/>
      <c r="LAL127" s="65"/>
      <c r="LAM127" s="65"/>
      <c r="LAN127" s="65"/>
      <c r="LAO127" s="65"/>
      <c r="LAP127" s="65"/>
      <c r="LAQ127" s="65"/>
      <c r="LAR127" s="65"/>
      <c r="LAS127" s="65"/>
      <c r="LAT127" s="65"/>
      <c r="LAU127" s="65"/>
      <c r="LAV127" s="65"/>
      <c r="LAW127" s="65"/>
      <c r="LAX127" s="65"/>
      <c r="LAY127" s="65"/>
      <c r="LAZ127" s="65"/>
      <c r="LBA127" s="65"/>
      <c r="LBB127" s="65"/>
      <c r="LBC127" s="65"/>
      <c r="LBD127" s="65"/>
      <c r="LBE127" s="65"/>
      <c r="LBF127" s="65"/>
      <c r="LBG127" s="65"/>
      <c r="LBH127" s="65"/>
      <c r="LBI127" s="65"/>
      <c r="LBJ127" s="65"/>
      <c r="LBK127" s="65"/>
      <c r="LBL127" s="65"/>
      <c r="LBM127" s="65"/>
      <c r="LBN127" s="65"/>
      <c r="LBO127" s="65"/>
      <c r="LBP127" s="65"/>
      <c r="LBQ127" s="65"/>
      <c r="LBR127" s="65"/>
      <c r="LBS127" s="65"/>
      <c r="LBT127" s="65"/>
      <c r="LBU127" s="65"/>
      <c r="LBV127" s="65"/>
      <c r="LBW127" s="65"/>
      <c r="LBX127" s="65"/>
      <c r="LBY127" s="65"/>
      <c r="LBZ127" s="65"/>
      <c r="LCA127" s="65"/>
      <c r="LCB127" s="65"/>
      <c r="LCC127" s="65"/>
      <c r="LCD127" s="65"/>
      <c r="LCE127" s="65"/>
      <c r="LCF127" s="65"/>
      <c r="LCG127" s="65"/>
      <c r="LCH127" s="65"/>
      <c r="LCI127" s="65"/>
      <c r="LCJ127" s="65"/>
      <c r="LCK127" s="65"/>
      <c r="LCL127" s="65"/>
      <c r="LCM127" s="65"/>
      <c r="LCN127" s="65"/>
      <c r="LCO127" s="65"/>
      <c r="LCP127" s="65"/>
      <c r="LCQ127" s="65"/>
      <c r="LCR127" s="65"/>
      <c r="LCS127" s="65"/>
      <c r="LCT127" s="65"/>
      <c r="LCU127" s="65"/>
      <c r="LCV127" s="65"/>
      <c r="LCW127" s="65"/>
      <c r="LCX127" s="65"/>
      <c r="LCY127" s="65"/>
      <c r="LCZ127" s="65"/>
      <c r="LDA127" s="65"/>
      <c r="LDB127" s="65"/>
      <c r="LDC127" s="65"/>
      <c r="LDD127" s="65"/>
      <c r="LDE127" s="65"/>
      <c r="LDF127" s="65"/>
      <c r="LDG127" s="65"/>
      <c r="LDH127" s="65"/>
      <c r="LDI127" s="65"/>
      <c r="LDJ127" s="65"/>
      <c r="LDK127" s="65"/>
      <c r="LDL127" s="65"/>
      <c r="LDM127" s="65"/>
      <c r="LDN127" s="65"/>
      <c r="LDO127" s="65"/>
      <c r="LDP127" s="65"/>
      <c r="LDQ127" s="65"/>
      <c r="LDR127" s="65"/>
      <c r="LDS127" s="65"/>
      <c r="LDT127" s="65"/>
      <c r="LDU127" s="65"/>
      <c r="LDV127" s="65"/>
      <c r="LDW127" s="65"/>
      <c r="LDX127" s="65"/>
      <c r="LDY127" s="65"/>
      <c r="LDZ127" s="65"/>
      <c r="LEA127" s="65"/>
      <c r="LEB127" s="65"/>
      <c r="LEC127" s="65"/>
      <c r="LED127" s="65"/>
      <c r="LEE127" s="65"/>
      <c r="LEF127" s="65"/>
      <c r="LEG127" s="65"/>
      <c r="LEH127" s="65"/>
      <c r="LEI127" s="65"/>
      <c r="LEJ127" s="65"/>
      <c r="LEK127" s="65"/>
      <c r="LEL127" s="65"/>
      <c r="LEM127" s="65"/>
      <c r="LEN127" s="65"/>
      <c r="LEO127" s="65"/>
      <c r="LEP127" s="65"/>
      <c r="LEQ127" s="65"/>
      <c r="LER127" s="65"/>
      <c r="LES127" s="65"/>
      <c r="LET127" s="65"/>
      <c r="LEU127" s="65"/>
      <c r="LEV127" s="65"/>
      <c r="LEW127" s="65"/>
      <c r="LEX127" s="65"/>
      <c r="LEY127" s="65"/>
      <c r="LEZ127" s="65"/>
      <c r="LFA127" s="65"/>
      <c r="LFB127" s="65"/>
      <c r="LFC127" s="65"/>
      <c r="LFD127" s="65"/>
      <c r="LFE127" s="65"/>
      <c r="LFF127" s="65"/>
      <c r="LFG127" s="65"/>
      <c r="LFH127" s="65"/>
      <c r="LFI127" s="65"/>
      <c r="LFJ127" s="65"/>
      <c r="LFK127" s="65"/>
      <c r="LFL127" s="65"/>
      <c r="LFM127" s="65"/>
      <c r="LFN127" s="65"/>
      <c r="LFO127" s="65"/>
      <c r="LFP127" s="65"/>
      <c r="LFQ127" s="65"/>
      <c r="LFR127" s="65"/>
      <c r="LFS127" s="65"/>
      <c r="LFT127" s="65"/>
      <c r="LFU127" s="65"/>
      <c r="LFV127" s="65"/>
      <c r="LFW127" s="65"/>
      <c r="LFX127" s="65"/>
      <c r="LFY127" s="65"/>
      <c r="LFZ127" s="65"/>
      <c r="LGA127" s="65"/>
      <c r="LGB127" s="65"/>
      <c r="LGC127" s="65"/>
      <c r="LGD127" s="65"/>
      <c r="LGE127" s="65"/>
      <c r="LGF127" s="65"/>
      <c r="LGG127" s="65"/>
      <c r="LGH127" s="65"/>
      <c r="LGI127" s="65"/>
      <c r="LGJ127" s="65"/>
      <c r="LGK127" s="65"/>
      <c r="LGL127" s="65"/>
      <c r="LGM127" s="65"/>
      <c r="LGN127" s="65"/>
      <c r="LGO127" s="65"/>
      <c r="LGP127" s="65"/>
      <c r="LGQ127" s="65"/>
      <c r="LGR127" s="65"/>
      <c r="LGS127" s="65"/>
      <c r="LGT127" s="65"/>
      <c r="LGU127" s="65"/>
      <c r="LGV127" s="65"/>
      <c r="LGW127" s="65"/>
      <c r="LGX127" s="65"/>
      <c r="LGY127" s="65"/>
      <c r="LGZ127" s="65"/>
      <c r="LHA127" s="65"/>
      <c r="LHB127" s="65"/>
      <c r="LHC127" s="65"/>
      <c r="LHD127" s="65"/>
      <c r="LHE127" s="65"/>
      <c r="LHF127" s="65"/>
      <c r="LHG127" s="65"/>
      <c r="LHH127" s="65"/>
      <c r="LHI127" s="65"/>
      <c r="LHJ127" s="65"/>
      <c r="LHK127" s="65"/>
      <c r="LHL127" s="65"/>
      <c r="LHM127" s="65"/>
      <c r="LHN127" s="65"/>
      <c r="LHO127" s="65"/>
      <c r="LHP127" s="65"/>
      <c r="LHQ127" s="65"/>
      <c r="LHR127" s="65"/>
      <c r="LHS127" s="65"/>
      <c r="LHT127" s="65"/>
      <c r="LHU127" s="65"/>
      <c r="LHV127" s="65"/>
      <c r="LHW127" s="65"/>
      <c r="LHX127" s="65"/>
      <c r="LHY127" s="65"/>
      <c r="LHZ127" s="65"/>
      <c r="LIA127" s="65"/>
      <c r="LIB127" s="65"/>
      <c r="LIC127" s="65"/>
      <c r="LID127" s="65"/>
      <c r="LIE127" s="65"/>
      <c r="LIF127" s="65"/>
      <c r="LIG127" s="65"/>
      <c r="LIH127" s="65"/>
      <c r="LII127" s="65"/>
      <c r="LIJ127" s="65"/>
      <c r="LIK127" s="65"/>
      <c r="LIL127" s="65"/>
      <c r="LIM127" s="65"/>
      <c r="LIN127" s="65"/>
      <c r="LIO127" s="65"/>
      <c r="LIP127" s="65"/>
      <c r="LIQ127" s="65"/>
      <c r="LIR127" s="65"/>
      <c r="LIS127" s="65"/>
      <c r="LIT127" s="65"/>
      <c r="LIU127" s="65"/>
      <c r="LIV127" s="65"/>
      <c r="LIW127" s="65"/>
      <c r="LIX127" s="65"/>
      <c r="LIY127" s="65"/>
      <c r="LIZ127" s="65"/>
      <c r="LJA127" s="65"/>
      <c r="LJB127" s="65"/>
      <c r="LJC127" s="65"/>
      <c r="LJD127" s="65"/>
      <c r="LJE127" s="65"/>
      <c r="LJF127" s="65"/>
      <c r="LJG127" s="65"/>
      <c r="LJH127" s="65"/>
      <c r="LJI127" s="65"/>
      <c r="LJJ127" s="65"/>
      <c r="LJK127" s="65"/>
      <c r="LJL127" s="65"/>
      <c r="LJM127" s="65"/>
      <c r="LJN127" s="65"/>
      <c r="LJO127" s="65"/>
      <c r="LJP127" s="65"/>
      <c r="LJQ127" s="65"/>
      <c r="LJR127" s="65"/>
      <c r="LJS127" s="65"/>
      <c r="LJT127" s="65"/>
      <c r="LJU127" s="65"/>
      <c r="LJV127" s="65"/>
      <c r="LJW127" s="65"/>
      <c r="LJX127" s="65"/>
      <c r="LJY127" s="65"/>
      <c r="LJZ127" s="65"/>
      <c r="LKA127" s="65"/>
      <c r="LKB127" s="65"/>
      <c r="LKC127" s="65"/>
      <c r="LKD127" s="65"/>
      <c r="LKE127" s="65"/>
      <c r="LKF127" s="65"/>
      <c r="LKG127" s="65"/>
      <c r="LKH127" s="65"/>
      <c r="LKI127" s="65"/>
      <c r="LKJ127" s="65"/>
      <c r="LKK127" s="65"/>
      <c r="LKL127" s="65"/>
      <c r="LKM127" s="65"/>
      <c r="LKN127" s="65"/>
      <c r="LKO127" s="65"/>
      <c r="LKP127" s="65"/>
      <c r="LKQ127" s="65"/>
      <c r="LKR127" s="65"/>
      <c r="LKS127" s="65"/>
      <c r="LKT127" s="65"/>
      <c r="LKU127" s="65"/>
      <c r="LKV127" s="65"/>
      <c r="LKW127" s="65"/>
      <c r="LKX127" s="65"/>
      <c r="LKY127" s="65"/>
      <c r="LKZ127" s="65"/>
      <c r="LLA127" s="65"/>
      <c r="LLB127" s="65"/>
      <c r="LLC127" s="65"/>
      <c r="LLD127" s="65"/>
      <c r="LLE127" s="65"/>
      <c r="LLF127" s="65"/>
      <c r="LLG127" s="65"/>
      <c r="LLH127" s="65"/>
      <c r="LLI127" s="65"/>
      <c r="LLJ127" s="65"/>
      <c r="LLK127" s="65"/>
      <c r="LLL127" s="65"/>
      <c r="LLM127" s="65"/>
      <c r="LLN127" s="65"/>
      <c r="LLO127" s="65"/>
      <c r="LLP127" s="65"/>
      <c r="LLQ127" s="65"/>
      <c r="LLR127" s="65"/>
      <c r="LLS127" s="65"/>
      <c r="LLT127" s="65"/>
      <c r="LLU127" s="65"/>
      <c r="LLV127" s="65"/>
      <c r="LLW127" s="65"/>
      <c r="LLX127" s="65"/>
      <c r="LLY127" s="65"/>
      <c r="LLZ127" s="65"/>
      <c r="LMA127" s="65"/>
      <c r="LMB127" s="65"/>
      <c r="LMC127" s="65"/>
      <c r="LMD127" s="65"/>
      <c r="LME127" s="65"/>
      <c r="LMF127" s="65"/>
      <c r="LMG127" s="65"/>
      <c r="LMH127" s="65"/>
      <c r="LMI127" s="65"/>
      <c r="LMJ127" s="65"/>
      <c r="LMK127" s="65"/>
      <c r="LML127" s="65"/>
      <c r="LMM127" s="65"/>
      <c r="LMN127" s="65"/>
      <c r="LMO127" s="65"/>
      <c r="LMP127" s="65"/>
      <c r="LMQ127" s="65"/>
      <c r="LMR127" s="65"/>
      <c r="LMS127" s="65"/>
      <c r="LMT127" s="65"/>
      <c r="LMU127" s="65"/>
      <c r="LMV127" s="65"/>
      <c r="LMW127" s="65"/>
      <c r="LMX127" s="65"/>
      <c r="LMY127" s="65"/>
      <c r="LMZ127" s="65"/>
      <c r="LNA127" s="65"/>
      <c r="LNB127" s="65"/>
      <c r="LNC127" s="65"/>
      <c r="LND127" s="65"/>
      <c r="LNE127" s="65"/>
      <c r="LNF127" s="65"/>
      <c r="LNG127" s="65"/>
      <c r="LNH127" s="65"/>
      <c r="LNI127" s="65"/>
      <c r="LNJ127" s="65"/>
      <c r="LNK127" s="65"/>
      <c r="LNL127" s="65"/>
      <c r="LNM127" s="65"/>
      <c r="LNN127" s="65"/>
      <c r="LNO127" s="65"/>
      <c r="LNP127" s="65"/>
      <c r="LNQ127" s="65"/>
      <c r="LNR127" s="65"/>
      <c r="LNS127" s="65"/>
      <c r="LNT127" s="65"/>
      <c r="LNU127" s="65"/>
      <c r="LNV127" s="65"/>
      <c r="LNW127" s="65"/>
      <c r="LNX127" s="65"/>
      <c r="LNY127" s="65"/>
      <c r="LNZ127" s="65"/>
      <c r="LOA127" s="65"/>
      <c r="LOB127" s="65"/>
      <c r="LOC127" s="65"/>
      <c r="LOD127" s="65"/>
      <c r="LOE127" s="65"/>
      <c r="LOF127" s="65"/>
      <c r="LOG127" s="65"/>
      <c r="LOH127" s="65"/>
      <c r="LOI127" s="65"/>
      <c r="LOJ127" s="65"/>
      <c r="LOK127" s="65"/>
      <c r="LOL127" s="65"/>
      <c r="LOM127" s="65"/>
      <c r="LON127" s="65"/>
      <c r="LOO127" s="65"/>
      <c r="LOP127" s="65"/>
      <c r="LOQ127" s="65"/>
      <c r="LOR127" s="65"/>
      <c r="LOS127" s="65"/>
      <c r="LOT127" s="65"/>
      <c r="LOU127" s="65"/>
      <c r="LOV127" s="65"/>
      <c r="LOW127" s="65"/>
      <c r="LOX127" s="65"/>
      <c r="LOY127" s="65"/>
      <c r="LOZ127" s="65"/>
      <c r="LPA127" s="65"/>
      <c r="LPB127" s="65"/>
      <c r="LPC127" s="65"/>
      <c r="LPD127" s="65"/>
      <c r="LPE127" s="65"/>
      <c r="LPF127" s="65"/>
      <c r="LPG127" s="65"/>
      <c r="LPH127" s="65"/>
      <c r="LPI127" s="65"/>
      <c r="LPJ127" s="65"/>
      <c r="LPK127" s="65"/>
      <c r="LPL127" s="65"/>
      <c r="LPM127" s="65"/>
      <c r="LPN127" s="65"/>
      <c r="LPO127" s="65"/>
      <c r="LPP127" s="65"/>
      <c r="LPQ127" s="65"/>
      <c r="LPR127" s="65"/>
      <c r="LPS127" s="65"/>
      <c r="LPT127" s="65"/>
      <c r="LPU127" s="65"/>
      <c r="LPV127" s="65"/>
      <c r="LPW127" s="65"/>
      <c r="LPX127" s="65"/>
      <c r="LPY127" s="65"/>
      <c r="LPZ127" s="65"/>
      <c r="LQA127" s="65"/>
      <c r="LQB127" s="65"/>
      <c r="LQC127" s="65"/>
      <c r="LQD127" s="65"/>
      <c r="LQE127" s="65"/>
      <c r="LQF127" s="65"/>
      <c r="LQG127" s="65"/>
      <c r="LQH127" s="65"/>
      <c r="LQI127" s="65"/>
      <c r="LQJ127" s="65"/>
      <c r="LQK127" s="65"/>
      <c r="LQL127" s="65"/>
      <c r="LQM127" s="65"/>
      <c r="LQN127" s="65"/>
      <c r="LQO127" s="65"/>
      <c r="LQP127" s="65"/>
      <c r="LQQ127" s="65"/>
      <c r="LQR127" s="65"/>
      <c r="LQS127" s="65"/>
      <c r="LQT127" s="65"/>
      <c r="LQU127" s="65"/>
      <c r="LQV127" s="65"/>
      <c r="LQW127" s="65"/>
      <c r="LQX127" s="65"/>
      <c r="LQY127" s="65"/>
      <c r="LQZ127" s="65"/>
      <c r="LRA127" s="65"/>
      <c r="LRB127" s="65"/>
      <c r="LRC127" s="65"/>
      <c r="LRD127" s="65"/>
      <c r="LRE127" s="65"/>
      <c r="LRF127" s="65"/>
      <c r="LRG127" s="65"/>
      <c r="LRH127" s="65"/>
      <c r="LRI127" s="65"/>
      <c r="LRJ127" s="65"/>
      <c r="LRK127" s="65"/>
      <c r="LRL127" s="65"/>
      <c r="LRM127" s="65"/>
      <c r="LRN127" s="65"/>
      <c r="LRO127" s="65"/>
      <c r="LRP127" s="65"/>
      <c r="LRQ127" s="65"/>
      <c r="LRR127" s="65"/>
      <c r="LRS127" s="65"/>
      <c r="LRT127" s="65"/>
      <c r="LRU127" s="65"/>
      <c r="LRV127" s="65"/>
      <c r="LRW127" s="65"/>
      <c r="LRX127" s="65"/>
      <c r="LRY127" s="65"/>
      <c r="LRZ127" s="65"/>
      <c r="LSA127" s="65"/>
      <c r="LSB127" s="65"/>
      <c r="LSC127" s="65"/>
      <c r="LSD127" s="65"/>
      <c r="LSE127" s="65"/>
      <c r="LSF127" s="65"/>
      <c r="LSG127" s="65"/>
      <c r="LSH127" s="65"/>
      <c r="LSI127" s="65"/>
      <c r="LSJ127" s="65"/>
      <c r="LSK127" s="65"/>
      <c r="LSL127" s="65"/>
      <c r="LSM127" s="65"/>
      <c r="LSN127" s="65"/>
      <c r="LSO127" s="65"/>
      <c r="LSP127" s="65"/>
      <c r="LSQ127" s="65"/>
      <c r="LSR127" s="65"/>
      <c r="LSS127" s="65"/>
      <c r="LST127" s="65"/>
      <c r="LSU127" s="65"/>
      <c r="LSV127" s="65"/>
      <c r="LSW127" s="65"/>
      <c r="LSX127" s="65"/>
      <c r="LSY127" s="65"/>
      <c r="LSZ127" s="65"/>
      <c r="LTA127" s="65"/>
      <c r="LTB127" s="65"/>
      <c r="LTC127" s="65"/>
      <c r="LTD127" s="65"/>
      <c r="LTE127" s="65"/>
      <c r="LTF127" s="65"/>
      <c r="LTG127" s="65"/>
      <c r="LTH127" s="65"/>
      <c r="LTI127" s="65"/>
      <c r="LTJ127" s="65"/>
      <c r="LTK127" s="65"/>
      <c r="LTL127" s="65"/>
      <c r="LTM127" s="65"/>
      <c r="LTN127" s="65"/>
      <c r="LTO127" s="65"/>
      <c r="LTP127" s="65"/>
      <c r="LTQ127" s="65"/>
      <c r="LTR127" s="65"/>
      <c r="LTS127" s="65"/>
      <c r="LTT127" s="65"/>
      <c r="LTU127" s="65"/>
      <c r="LTV127" s="65"/>
      <c r="LTW127" s="65"/>
      <c r="LTX127" s="65"/>
      <c r="LTY127" s="65"/>
      <c r="LTZ127" s="65"/>
      <c r="LUA127" s="65"/>
      <c r="LUB127" s="65"/>
      <c r="LUC127" s="65"/>
      <c r="LUD127" s="65"/>
      <c r="LUE127" s="65"/>
      <c r="LUF127" s="65"/>
      <c r="LUG127" s="65"/>
      <c r="LUH127" s="65"/>
      <c r="LUI127" s="65"/>
      <c r="LUJ127" s="65"/>
      <c r="LUK127" s="65"/>
      <c r="LUL127" s="65"/>
      <c r="LUM127" s="65"/>
      <c r="LUN127" s="65"/>
      <c r="LUO127" s="65"/>
      <c r="LUP127" s="65"/>
      <c r="LUQ127" s="65"/>
      <c r="LUR127" s="65"/>
      <c r="LUS127" s="65"/>
      <c r="LUT127" s="65"/>
      <c r="LUU127" s="65"/>
      <c r="LUV127" s="65"/>
      <c r="LUW127" s="65"/>
      <c r="LUX127" s="65"/>
      <c r="LUY127" s="65"/>
      <c r="LUZ127" s="65"/>
      <c r="LVA127" s="65"/>
      <c r="LVB127" s="65"/>
      <c r="LVC127" s="65"/>
      <c r="LVD127" s="65"/>
      <c r="LVE127" s="65"/>
      <c r="LVF127" s="65"/>
      <c r="LVG127" s="65"/>
      <c r="LVH127" s="65"/>
      <c r="LVI127" s="65"/>
      <c r="LVJ127" s="65"/>
      <c r="LVK127" s="65"/>
      <c r="LVL127" s="65"/>
      <c r="LVM127" s="65"/>
      <c r="LVN127" s="65"/>
      <c r="LVO127" s="65"/>
      <c r="LVP127" s="65"/>
      <c r="LVQ127" s="65"/>
      <c r="LVR127" s="65"/>
      <c r="LVS127" s="65"/>
      <c r="LVT127" s="65"/>
      <c r="LVU127" s="65"/>
      <c r="LVV127" s="65"/>
      <c r="LVW127" s="65"/>
      <c r="LVX127" s="65"/>
      <c r="LVY127" s="65"/>
      <c r="LVZ127" s="65"/>
      <c r="LWA127" s="65"/>
      <c r="LWB127" s="65"/>
      <c r="LWC127" s="65"/>
      <c r="LWD127" s="65"/>
      <c r="LWE127" s="65"/>
      <c r="LWF127" s="65"/>
      <c r="LWG127" s="65"/>
      <c r="LWH127" s="65"/>
      <c r="LWI127" s="65"/>
      <c r="LWJ127" s="65"/>
      <c r="LWK127" s="65"/>
      <c r="LWL127" s="65"/>
      <c r="LWM127" s="65"/>
      <c r="LWN127" s="65"/>
      <c r="LWO127" s="65"/>
      <c r="LWP127" s="65"/>
      <c r="LWQ127" s="65"/>
      <c r="LWR127" s="65"/>
      <c r="LWS127" s="65"/>
      <c r="LWT127" s="65"/>
      <c r="LWU127" s="65"/>
      <c r="LWV127" s="65"/>
      <c r="LWW127" s="65"/>
      <c r="LWX127" s="65"/>
      <c r="LWY127" s="65"/>
      <c r="LWZ127" s="65"/>
      <c r="LXA127" s="65"/>
      <c r="LXB127" s="65"/>
      <c r="LXC127" s="65"/>
      <c r="LXD127" s="65"/>
      <c r="LXE127" s="65"/>
      <c r="LXF127" s="65"/>
      <c r="LXG127" s="65"/>
      <c r="LXH127" s="65"/>
      <c r="LXI127" s="65"/>
      <c r="LXJ127" s="65"/>
      <c r="LXK127" s="65"/>
      <c r="LXL127" s="65"/>
      <c r="LXM127" s="65"/>
      <c r="LXN127" s="65"/>
      <c r="LXO127" s="65"/>
      <c r="LXP127" s="65"/>
      <c r="LXQ127" s="65"/>
      <c r="LXR127" s="65"/>
      <c r="LXS127" s="65"/>
      <c r="LXT127" s="65"/>
      <c r="LXU127" s="65"/>
      <c r="LXV127" s="65"/>
      <c r="LXW127" s="65"/>
      <c r="LXX127" s="65"/>
      <c r="LXY127" s="65"/>
      <c r="LXZ127" s="65"/>
      <c r="LYA127" s="65"/>
      <c r="LYB127" s="65"/>
      <c r="LYC127" s="65"/>
      <c r="LYD127" s="65"/>
      <c r="LYE127" s="65"/>
      <c r="LYF127" s="65"/>
      <c r="LYG127" s="65"/>
      <c r="LYH127" s="65"/>
      <c r="LYI127" s="65"/>
      <c r="LYJ127" s="65"/>
      <c r="LYK127" s="65"/>
      <c r="LYL127" s="65"/>
      <c r="LYM127" s="65"/>
      <c r="LYN127" s="65"/>
      <c r="LYO127" s="65"/>
      <c r="LYP127" s="65"/>
      <c r="LYQ127" s="65"/>
      <c r="LYR127" s="65"/>
      <c r="LYS127" s="65"/>
      <c r="LYT127" s="65"/>
      <c r="LYU127" s="65"/>
      <c r="LYV127" s="65"/>
      <c r="LYW127" s="65"/>
      <c r="LYX127" s="65"/>
      <c r="LYY127" s="65"/>
      <c r="LYZ127" s="65"/>
      <c r="LZA127" s="65"/>
      <c r="LZB127" s="65"/>
      <c r="LZC127" s="65"/>
      <c r="LZD127" s="65"/>
      <c r="LZE127" s="65"/>
      <c r="LZF127" s="65"/>
      <c r="LZG127" s="65"/>
      <c r="LZH127" s="65"/>
      <c r="LZI127" s="65"/>
      <c r="LZJ127" s="65"/>
      <c r="LZK127" s="65"/>
      <c r="LZL127" s="65"/>
      <c r="LZM127" s="65"/>
      <c r="LZN127" s="65"/>
      <c r="LZO127" s="65"/>
      <c r="LZP127" s="65"/>
      <c r="LZQ127" s="65"/>
      <c r="LZR127" s="65"/>
      <c r="LZS127" s="65"/>
      <c r="LZT127" s="65"/>
      <c r="LZU127" s="65"/>
      <c r="LZV127" s="65"/>
      <c r="LZW127" s="65"/>
      <c r="LZX127" s="65"/>
      <c r="LZY127" s="65"/>
      <c r="LZZ127" s="65"/>
      <c r="MAA127" s="65"/>
      <c r="MAB127" s="65"/>
      <c r="MAC127" s="65"/>
      <c r="MAD127" s="65"/>
      <c r="MAE127" s="65"/>
      <c r="MAF127" s="65"/>
      <c r="MAG127" s="65"/>
      <c r="MAH127" s="65"/>
      <c r="MAI127" s="65"/>
      <c r="MAJ127" s="65"/>
      <c r="MAK127" s="65"/>
      <c r="MAL127" s="65"/>
      <c r="MAM127" s="65"/>
      <c r="MAN127" s="65"/>
      <c r="MAO127" s="65"/>
      <c r="MAP127" s="65"/>
      <c r="MAQ127" s="65"/>
      <c r="MAR127" s="65"/>
      <c r="MAS127" s="65"/>
      <c r="MAT127" s="65"/>
      <c r="MAU127" s="65"/>
      <c r="MAV127" s="65"/>
      <c r="MAW127" s="65"/>
      <c r="MAX127" s="65"/>
      <c r="MAY127" s="65"/>
      <c r="MAZ127" s="65"/>
      <c r="MBA127" s="65"/>
      <c r="MBB127" s="65"/>
      <c r="MBC127" s="65"/>
      <c r="MBD127" s="65"/>
      <c r="MBE127" s="65"/>
      <c r="MBF127" s="65"/>
      <c r="MBG127" s="65"/>
      <c r="MBH127" s="65"/>
      <c r="MBI127" s="65"/>
      <c r="MBJ127" s="65"/>
      <c r="MBK127" s="65"/>
      <c r="MBL127" s="65"/>
      <c r="MBM127" s="65"/>
      <c r="MBN127" s="65"/>
      <c r="MBO127" s="65"/>
      <c r="MBP127" s="65"/>
      <c r="MBQ127" s="65"/>
      <c r="MBR127" s="65"/>
      <c r="MBS127" s="65"/>
      <c r="MBT127" s="65"/>
      <c r="MBU127" s="65"/>
      <c r="MBV127" s="65"/>
      <c r="MBW127" s="65"/>
      <c r="MBX127" s="65"/>
      <c r="MBY127" s="65"/>
      <c r="MBZ127" s="65"/>
      <c r="MCA127" s="65"/>
      <c r="MCB127" s="65"/>
      <c r="MCC127" s="65"/>
      <c r="MCD127" s="65"/>
      <c r="MCE127" s="65"/>
      <c r="MCF127" s="65"/>
      <c r="MCG127" s="65"/>
      <c r="MCH127" s="65"/>
      <c r="MCI127" s="65"/>
      <c r="MCJ127" s="65"/>
      <c r="MCK127" s="65"/>
      <c r="MCL127" s="65"/>
      <c r="MCM127" s="65"/>
      <c r="MCN127" s="65"/>
      <c r="MCO127" s="65"/>
      <c r="MCP127" s="65"/>
      <c r="MCQ127" s="65"/>
      <c r="MCR127" s="65"/>
      <c r="MCS127" s="65"/>
      <c r="MCT127" s="65"/>
      <c r="MCU127" s="65"/>
      <c r="MCV127" s="65"/>
      <c r="MCW127" s="65"/>
      <c r="MCX127" s="65"/>
      <c r="MCY127" s="65"/>
      <c r="MCZ127" s="65"/>
      <c r="MDA127" s="65"/>
      <c r="MDB127" s="65"/>
      <c r="MDC127" s="65"/>
      <c r="MDD127" s="65"/>
      <c r="MDE127" s="65"/>
      <c r="MDF127" s="65"/>
      <c r="MDG127" s="65"/>
      <c r="MDH127" s="65"/>
      <c r="MDI127" s="65"/>
      <c r="MDJ127" s="65"/>
      <c r="MDK127" s="65"/>
      <c r="MDL127" s="65"/>
      <c r="MDM127" s="65"/>
      <c r="MDN127" s="65"/>
      <c r="MDO127" s="65"/>
      <c r="MDP127" s="65"/>
      <c r="MDQ127" s="65"/>
      <c r="MDR127" s="65"/>
      <c r="MDS127" s="65"/>
      <c r="MDT127" s="65"/>
      <c r="MDU127" s="65"/>
      <c r="MDV127" s="65"/>
      <c r="MDW127" s="65"/>
      <c r="MDX127" s="65"/>
      <c r="MDY127" s="65"/>
      <c r="MDZ127" s="65"/>
      <c r="MEA127" s="65"/>
      <c r="MEB127" s="65"/>
      <c r="MEC127" s="65"/>
      <c r="MED127" s="65"/>
      <c r="MEE127" s="65"/>
      <c r="MEF127" s="65"/>
      <c r="MEG127" s="65"/>
      <c r="MEH127" s="65"/>
      <c r="MEI127" s="65"/>
      <c r="MEJ127" s="65"/>
      <c r="MEK127" s="65"/>
      <c r="MEL127" s="65"/>
      <c r="MEM127" s="65"/>
      <c r="MEN127" s="65"/>
      <c r="MEO127" s="65"/>
      <c r="MEP127" s="65"/>
      <c r="MEQ127" s="65"/>
      <c r="MER127" s="65"/>
      <c r="MES127" s="65"/>
      <c r="MET127" s="65"/>
      <c r="MEU127" s="65"/>
      <c r="MEV127" s="65"/>
      <c r="MEW127" s="65"/>
      <c r="MEX127" s="65"/>
      <c r="MEY127" s="65"/>
      <c r="MEZ127" s="65"/>
      <c r="MFA127" s="65"/>
      <c r="MFB127" s="65"/>
      <c r="MFC127" s="65"/>
      <c r="MFD127" s="65"/>
      <c r="MFE127" s="65"/>
      <c r="MFF127" s="65"/>
      <c r="MFG127" s="65"/>
      <c r="MFH127" s="65"/>
      <c r="MFI127" s="65"/>
      <c r="MFJ127" s="65"/>
      <c r="MFK127" s="65"/>
      <c r="MFL127" s="65"/>
      <c r="MFM127" s="65"/>
      <c r="MFN127" s="65"/>
      <c r="MFO127" s="65"/>
      <c r="MFP127" s="65"/>
      <c r="MFQ127" s="65"/>
      <c r="MFR127" s="65"/>
      <c r="MFS127" s="65"/>
      <c r="MFT127" s="65"/>
      <c r="MFU127" s="65"/>
      <c r="MFV127" s="65"/>
      <c r="MFW127" s="65"/>
      <c r="MFX127" s="65"/>
      <c r="MFY127" s="65"/>
      <c r="MFZ127" s="65"/>
      <c r="MGA127" s="65"/>
      <c r="MGB127" s="65"/>
      <c r="MGC127" s="65"/>
      <c r="MGD127" s="65"/>
      <c r="MGE127" s="65"/>
      <c r="MGF127" s="65"/>
      <c r="MGG127" s="65"/>
      <c r="MGH127" s="65"/>
      <c r="MGI127" s="65"/>
      <c r="MGJ127" s="65"/>
      <c r="MGK127" s="65"/>
      <c r="MGL127" s="65"/>
      <c r="MGM127" s="65"/>
      <c r="MGN127" s="65"/>
      <c r="MGO127" s="65"/>
      <c r="MGP127" s="65"/>
      <c r="MGQ127" s="65"/>
      <c r="MGR127" s="65"/>
      <c r="MGS127" s="65"/>
      <c r="MGT127" s="65"/>
      <c r="MGU127" s="65"/>
      <c r="MGV127" s="65"/>
      <c r="MGW127" s="65"/>
      <c r="MGX127" s="65"/>
      <c r="MGY127" s="65"/>
      <c r="MGZ127" s="65"/>
      <c r="MHA127" s="65"/>
      <c r="MHB127" s="65"/>
      <c r="MHC127" s="65"/>
      <c r="MHD127" s="65"/>
      <c r="MHE127" s="65"/>
      <c r="MHF127" s="65"/>
      <c r="MHG127" s="65"/>
      <c r="MHH127" s="65"/>
      <c r="MHI127" s="65"/>
      <c r="MHJ127" s="65"/>
      <c r="MHK127" s="65"/>
      <c r="MHL127" s="65"/>
      <c r="MHM127" s="65"/>
      <c r="MHN127" s="65"/>
      <c r="MHO127" s="65"/>
      <c r="MHP127" s="65"/>
      <c r="MHQ127" s="65"/>
      <c r="MHR127" s="65"/>
      <c r="MHS127" s="65"/>
      <c r="MHT127" s="65"/>
      <c r="MHU127" s="65"/>
      <c r="MHV127" s="65"/>
      <c r="MHW127" s="65"/>
      <c r="MHX127" s="65"/>
      <c r="MHY127" s="65"/>
      <c r="MHZ127" s="65"/>
      <c r="MIA127" s="65"/>
      <c r="MIB127" s="65"/>
      <c r="MIC127" s="65"/>
      <c r="MID127" s="65"/>
      <c r="MIE127" s="65"/>
      <c r="MIF127" s="65"/>
      <c r="MIG127" s="65"/>
      <c r="MIH127" s="65"/>
      <c r="MII127" s="65"/>
      <c r="MIJ127" s="65"/>
      <c r="MIK127" s="65"/>
      <c r="MIL127" s="65"/>
      <c r="MIM127" s="65"/>
      <c r="MIN127" s="65"/>
      <c r="MIO127" s="65"/>
      <c r="MIP127" s="65"/>
      <c r="MIQ127" s="65"/>
      <c r="MIR127" s="65"/>
      <c r="MIS127" s="65"/>
      <c r="MIT127" s="65"/>
      <c r="MIU127" s="65"/>
      <c r="MIV127" s="65"/>
      <c r="MIW127" s="65"/>
      <c r="MIX127" s="65"/>
      <c r="MIY127" s="65"/>
      <c r="MIZ127" s="65"/>
      <c r="MJA127" s="65"/>
      <c r="MJB127" s="65"/>
      <c r="MJC127" s="65"/>
      <c r="MJD127" s="65"/>
      <c r="MJE127" s="65"/>
      <c r="MJF127" s="65"/>
      <c r="MJG127" s="65"/>
      <c r="MJH127" s="65"/>
      <c r="MJI127" s="65"/>
      <c r="MJJ127" s="65"/>
      <c r="MJK127" s="65"/>
      <c r="MJL127" s="65"/>
      <c r="MJM127" s="65"/>
      <c r="MJN127" s="65"/>
      <c r="MJO127" s="65"/>
      <c r="MJP127" s="65"/>
      <c r="MJQ127" s="65"/>
      <c r="MJR127" s="65"/>
      <c r="MJS127" s="65"/>
      <c r="MJT127" s="65"/>
      <c r="MJU127" s="65"/>
      <c r="MJV127" s="65"/>
      <c r="MJW127" s="65"/>
      <c r="MJX127" s="65"/>
      <c r="MJY127" s="65"/>
      <c r="MJZ127" s="65"/>
      <c r="MKA127" s="65"/>
      <c r="MKB127" s="65"/>
      <c r="MKC127" s="65"/>
      <c r="MKD127" s="65"/>
      <c r="MKE127" s="65"/>
      <c r="MKF127" s="65"/>
      <c r="MKG127" s="65"/>
      <c r="MKH127" s="65"/>
      <c r="MKI127" s="65"/>
      <c r="MKJ127" s="65"/>
      <c r="MKK127" s="65"/>
      <c r="MKL127" s="65"/>
      <c r="MKM127" s="65"/>
      <c r="MKN127" s="65"/>
      <c r="MKO127" s="65"/>
      <c r="MKP127" s="65"/>
      <c r="MKQ127" s="65"/>
      <c r="MKR127" s="65"/>
      <c r="MKS127" s="65"/>
      <c r="MKT127" s="65"/>
      <c r="MKU127" s="65"/>
      <c r="MKV127" s="65"/>
      <c r="MKW127" s="65"/>
      <c r="MKX127" s="65"/>
      <c r="MKY127" s="65"/>
      <c r="MKZ127" s="65"/>
      <c r="MLA127" s="65"/>
      <c r="MLB127" s="65"/>
      <c r="MLC127" s="65"/>
      <c r="MLD127" s="65"/>
      <c r="MLE127" s="65"/>
      <c r="MLF127" s="65"/>
      <c r="MLG127" s="65"/>
      <c r="MLH127" s="65"/>
      <c r="MLI127" s="65"/>
      <c r="MLJ127" s="65"/>
      <c r="MLK127" s="65"/>
      <c r="MLL127" s="65"/>
      <c r="MLM127" s="65"/>
      <c r="MLN127" s="65"/>
      <c r="MLO127" s="65"/>
      <c r="MLP127" s="65"/>
      <c r="MLQ127" s="65"/>
      <c r="MLR127" s="65"/>
      <c r="MLS127" s="65"/>
      <c r="MLT127" s="65"/>
      <c r="MLU127" s="65"/>
      <c r="MLV127" s="65"/>
      <c r="MLW127" s="65"/>
      <c r="MLX127" s="65"/>
      <c r="MLY127" s="65"/>
      <c r="MLZ127" s="65"/>
      <c r="MMA127" s="65"/>
      <c r="MMB127" s="65"/>
      <c r="MMC127" s="65"/>
      <c r="MMD127" s="65"/>
      <c r="MME127" s="65"/>
      <c r="MMF127" s="65"/>
      <c r="MMG127" s="65"/>
      <c r="MMH127" s="65"/>
      <c r="MMI127" s="65"/>
      <c r="MMJ127" s="65"/>
      <c r="MMK127" s="65"/>
      <c r="MML127" s="65"/>
      <c r="MMM127" s="65"/>
      <c r="MMN127" s="65"/>
      <c r="MMO127" s="65"/>
      <c r="MMP127" s="65"/>
      <c r="MMQ127" s="65"/>
      <c r="MMR127" s="65"/>
      <c r="MMS127" s="65"/>
      <c r="MMT127" s="65"/>
      <c r="MMU127" s="65"/>
      <c r="MMV127" s="65"/>
      <c r="MMW127" s="65"/>
      <c r="MMX127" s="65"/>
      <c r="MMY127" s="65"/>
      <c r="MMZ127" s="65"/>
      <c r="MNA127" s="65"/>
      <c r="MNB127" s="65"/>
      <c r="MNC127" s="65"/>
      <c r="MND127" s="65"/>
      <c r="MNE127" s="65"/>
      <c r="MNF127" s="65"/>
      <c r="MNG127" s="65"/>
      <c r="MNH127" s="65"/>
      <c r="MNI127" s="65"/>
      <c r="MNJ127" s="65"/>
      <c r="MNK127" s="65"/>
      <c r="MNL127" s="65"/>
      <c r="MNM127" s="65"/>
      <c r="MNN127" s="65"/>
      <c r="MNO127" s="65"/>
      <c r="MNP127" s="65"/>
      <c r="MNQ127" s="65"/>
      <c r="MNR127" s="65"/>
      <c r="MNS127" s="65"/>
      <c r="MNT127" s="65"/>
      <c r="MNU127" s="65"/>
      <c r="MNV127" s="65"/>
      <c r="MNW127" s="65"/>
      <c r="MNX127" s="65"/>
      <c r="MNY127" s="65"/>
      <c r="MNZ127" s="65"/>
      <c r="MOA127" s="65"/>
      <c r="MOB127" s="65"/>
      <c r="MOC127" s="65"/>
      <c r="MOD127" s="65"/>
      <c r="MOE127" s="65"/>
      <c r="MOF127" s="65"/>
      <c r="MOG127" s="65"/>
      <c r="MOH127" s="65"/>
      <c r="MOI127" s="65"/>
      <c r="MOJ127" s="65"/>
      <c r="MOK127" s="65"/>
      <c r="MOL127" s="65"/>
      <c r="MOM127" s="65"/>
      <c r="MON127" s="65"/>
      <c r="MOO127" s="65"/>
      <c r="MOP127" s="65"/>
      <c r="MOQ127" s="65"/>
      <c r="MOR127" s="65"/>
      <c r="MOS127" s="65"/>
      <c r="MOT127" s="65"/>
      <c r="MOU127" s="65"/>
      <c r="MOV127" s="65"/>
      <c r="MOW127" s="65"/>
      <c r="MOX127" s="65"/>
      <c r="MOY127" s="65"/>
      <c r="MOZ127" s="65"/>
      <c r="MPA127" s="65"/>
      <c r="MPB127" s="65"/>
      <c r="MPC127" s="65"/>
      <c r="MPD127" s="65"/>
      <c r="MPE127" s="65"/>
      <c r="MPF127" s="65"/>
      <c r="MPG127" s="65"/>
      <c r="MPH127" s="65"/>
      <c r="MPI127" s="65"/>
      <c r="MPJ127" s="65"/>
      <c r="MPK127" s="65"/>
      <c r="MPL127" s="65"/>
      <c r="MPM127" s="65"/>
      <c r="MPN127" s="65"/>
      <c r="MPO127" s="65"/>
      <c r="MPP127" s="65"/>
      <c r="MPQ127" s="65"/>
      <c r="MPR127" s="65"/>
      <c r="MPS127" s="65"/>
      <c r="MPT127" s="65"/>
      <c r="MPU127" s="65"/>
      <c r="MPV127" s="65"/>
      <c r="MPW127" s="65"/>
      <c r="MPX127" s="65"/>
      <c r="MPY127" s="65"/>
      <c r="MPZ127" s="65"/>
      <c r="MQA127" s="65"/>
      <c r="MQB127" s="65"/>
      <c r="MQC127" s="65"/>
      <c r="MQD127" s="65"/>
      <c r="MQE127" s="65"/>
      <c r="MQF127" s="65"/>
      <c r="MQG127" s="65"/>
      <c r="MQH127" s="65"/>
      <c r="MQI127" s="65"/>
      <c r="MQJ127" s="65"/>
      <c r="MQK127" s="65"/>
      <c r="MQL127" s="65"/>
      <c r="MQM127" s="65"/>
      <c r="MQN127" s="65"/>
      <c r="MQO127" s="65"/>
      <c r="MQP127" s="65"/>
      <c r="MQQ127" s="65"/>
      <c r="MQR127" s="65"/>
      <c r="MQS127" s="65"/>
      <c r="MQT127" s="65"/>
      <c r="MQU127" s="65"/>
      <c r="MQV127" s="65"/>
      <c r="MQW127" s="65"/>
      <c r="MQX127" s="65"/>
      <c r="MQY127" s="65"/>
      <c r="MQZ127" s="65"/>
      <c r="MRA127" s="65"/>
      <c r="MRB127" s="65"/>
      <c r="MRC127" s="65"/>
      <c r="MRD127" s="65"/>
      <c r="MRE127" s="65"/>
      <c r="MRF127" s="65"/>
      <c r="MRG127" s="65"/>
      <c r="MRH127" s="65"/>
      <c r="MRI127" s="65"/>
      <c r="MRJ127" s="65"/>
      <c r="MRK127" s="65"/>
      <c r="MRL127" s="65"/>
      <c r="MRM127" s="65"/>
      <c r="MRN127" s="65"/>
      <c r="MRO127" s="65"/>
      <c r="MRP127" s="65"/>
      <c r="MRQ127" s="65"/>
      <c r="MRR127" s="65"/>
      <c r="MRS127" s="65"/>
      <c r="MRT127" s="65"/>
      <c r="MRU127" s="65"/>
      <c r="MRV127" s="65"/>
      <c r="MRW127" s="65"/>
      <c r="MRX127" s="65"/>
      <c r="MRY127" s="65"/>
      <c r="MRZ127" s="65"/>
      <c r="MSA127" s="65"/>
      <c r="MSB127" s="65"/>
      <c r="MSC127" s="65"/>
      <c r="MSD127" s="65"/>
      <c r="MSE127" s="65"/>
      <c r="MSF127" s="65"/>
      <c r="MSG127" s="65"/>
      <c r="MSH127" s="65"/>
      <c r="MSI127" s="65"/>
      <c r="MSJ127" s="65"/>
      <c r="MSK127" s="65"/>
      <c r="MSL127" s="65"/>
      <c r="MSM127" s="65"/>
      <c r="MSN127" s="65"/>
      <c r="MSO127" s="65"/>
      <c r="MSP127" s="65"/>
      <c r="MSQ127" s="65"/>
      <c r="MSR127" s="65"/>
      <c r="MSS127" s="65"/>
      <c r="MST127" s="65"/>
      <c r="MSU127" s="65"/>
      <c r="MSV127" s="65"/>
      <c r="MSW127" s="65"/>
      <c r="MSX127" s="65"/>
      <c r="MSY127" s="65"/>
      <c r="MSZ127" s="65"/>
      <c r="MTA127" s="65"/>
      <c r="MTB127" s="65"/>
      <c r="MTC127" s="65"/>
      <c r="MTD127" s="65"/>
      <c r="MTE127" s="65"/>
      <c r="MTF127" s="65"/>
      <c r="MTG127" s="65"/>
      <c r="MTH127" s="65"/>
      <c r="MTI127" s="65"/>
      <c r="MTJ127" s="65"/>
      <c r="MTK127" s="65"/>
      <c r="MTL127" s="65"/>
      <c r="MTM127" s="65"/>
      <c r="MTN127" s="65"/>
      <c r="MTO127" s="65"/>
      <c r="MTP127" s="65"/>
      <c r="MTQ127" s="65"/>
      <c r="MTR127" s="65"/>
      <c r="MTS127" s="65"/>
      <c r="MTT127" s="65"/>
      <c r="MTU127" s="65"/>
      <c r="MTV127" s="65"/>
      <c r="MTW127" s="65"/>
      <c r="MTX127" s="65"/>
      <c r="MTY127" s="65"/>
      <c r="MTZ127" s="65"/>
      <c r="MUA127" s="65"/>
      <c r="MUB127" s="65"/>
      <c r="MUC127" s="65"/>
      <c r="MUD127" s="65"/>
      <c r="MUE127" s="65"/>
      <c r="MUF127" s="65"/>
      <c r="MUG127" s="65"/>
      <c r="MUH127" s="65"/>
      <c r="MUI127" s="65"/>
      <c r="MUJ127" s="65"/>
      <c r="MUK127" s="65"/>
      <c r="MUL127" s="65"/>
      <c r="MUM127" s="65"/>
      <c r="MUN127" s="65"/>
      <c r="MUO127" s="65"/>
      <c r="MUP127" s="65"/>
      <c r="MUQ127" s="65"/>
      <c r="MUR127" s="65"/>
      <c r="MUS127" s="65"/>
      <c r="MUT127" s="65"/>
      <c r="MUU127" s="65"/>
      <c r="MUV127" s="65"/>
      <c r="MUW127" s="65"/>
      <c r="MUX127" s="65"/>
      <c r="MUY127" s="65"/>
      <c r="MUZ127" s="65"/>
      <c r="MVA127" s="65"/>
      <c r="MVB127" s="65"/>
      <c r="MVC127" s="65"/>
      <c r="MVD127" s="65"/>
      <c r="MVE127" s="65"/>
      <c r="MVF127" s="65"/>
      <c r="MVG127" s="65"/>
      <c r="MVH127" s="65"/>
      <c r="MVI127" s="65"/>
      <c r="MVJ127" s="65"/>
      <c r="MVK127" s="65"/>
      <c r="MVL127" s="65"/>
      <c r="MVM127" s="65"/>
      <c r="MVN127" s="65"/>
      <c r="MVO127" s="65"/>
      <c r="MVP127" s="65"/>
      <c r="MVQ127" s="65"/>
      <c r="MVR127" s="65"/>
      <c r="MVS127" s="65"/>
      <c r="MVT127" s="65"/>
      <c r="MVU127" s="65"/>
      <c r="MVV127" s="65"/>
      <c r="MVW127" s="65"/>
      <c r="MVX127" s="65"/>
      <c r="MVY127" s="65"/>
      <c r="MVZ127" s="65"/>
      <c r="MWA127" s="65"/>
      <c r="MWB127" s="65"/>
      <c r="MWC127" s="65"/>
      <c r="MWD127" s="65"/>
      <c r="MWE127" s="65"/>
      <c r="MWF127" s="65"/>
      <c r="MWG127" s="65"/>
      <c r="MWH127" s="65"/>
      <c r="MWI127" s="65"/>
      <c r="MWJ127" s="65"/>
      <c r="MWK127" s="65"/>
      <c r="MWL127" s="65"/>
      <c r="MWM127" s="65"/>
      <c r="MWN127" s="65"/>
      <c r="MWO127" s="65"/>
      <c r="MWP127" s="65"/>
      <c r="MWQ127" s="65"/>
      <c r="MWR127" s="65"/>
      <c r="MWS127" s="65"/>
      <c r="MWT127" s="65"/>
      <c r="MWU127" s="65"/>
      <c r="MWV127" s="65"/>
      <c r="MWW127" s="65"/>
      <c r="MWX127" s="65"/>
      <c r="MWY127" s="65"/>
      <c r="MWZ127" s="65"/>
      <c r="MXA127" s="65"/>
      <c r="MXB127" s="65"/>
      <c r="MXC127" s="65"/>
      <c r="MXD127" s="65"/>
      <c r="MXE127" s="65"/>
      <c r="MXF127" s="65"/>
      <c r="MXG127" s="65"/>
      <c r="MXH127" s="65"/>
      <c r="MXI127" s="65"/>
      <c r="MXJ127" s="65"/>
      <c r="MXK127" s="65"/>
      <c r="MXL127" s="65"/>
      <c r="MXM127" s="65"/>
      <c r="MXN127" s="65"/>
      <c r="MXO127" s="65"/>
      <c r="MXP127" s="65"/>
      <c r="MXQ127" s="65"/>
      <c r="MXR127" s="65"/>
      <c r="MXS127" s="65"/>
      <c r="MXT127" s="65"/>
      <c r="MXU127" s="65"/>
      <c r="MXV127" s="65"/>
      <c r="MXW127" s="65"/>
      <c r="MXX127" s="65"/>
      <c r="MXY127" s="65"/>
      <c r="MXZ127" s="65"/>
      <c r="MYA127" s="65"/>
      <c r="MYB127" s="65"/>
      <c r="MYC127" s="65"/>
      <c r="MYD127" s="65"/>
      <c r="MYE127" s="65"/>
      <c r="MYF127" s="65"/>
      <c r="MYG127" s="65"/>
      <c r="MYH127" s="65"/>
      <c r="MYI127" s="65"/>
      <c r="MYJ127" s="65"/>
      <c r="MYK127" s="65"/>
      <c r="MYL127" s="65"/>
      <c r="MYM127" s="65"/>
      <c r="MYN127" s="65"/>
      <c r="MYO127" s="65"/>
      <c r="MYP127" s="65"/>
      <c r="MYQ127" s="65"/>
      <c r="MYR127" s="65"/>
      <c r="MYS127" s="65"/>
      <c r="MYT127" s="65"/>
      <c r="MYU127" s="65"/>
      <c r="MYV127" s="65"/>
      <c r="MYW127" s="65"/>
      <c r="MYX127" s="65"/>
      <c r="MYY127" s="65"/>
      <c r="MYZ127" s="65"/>
      <c r="MZA127" s="65"/>
      <c r="MZB127" s="65"/>
      <c r="MZC127" s="65"/>
      <c r="MZD127" s="65"/>
      <c r="MZE127" s="65"/>
      <c r="MZF127" s="65"/>
      <c r="MZG127" s="65"/>
      <c r="MZH127" s="65"/>
      <c r="MZI127" s="65"/>
      <c r="MZJ127" s="65"/>
      <c r="MZK127" s="65"/>
      <c r="MZL127" s="65"/>
      <c r="MZM127" s="65"/>
      <c r="MZN127" s="65"/>
      <c r="MZO127" s="65"/>
      <c r="MZP127" s="65"/>
      <c r="MZQ127" s="65"/>
      <c r="MZR127" s="65"/>
      <c r="MZS127" s="65"/>
      <c r="MZT127" s="65"/>
      <c r="MZU127" s="65"/>
      <c r="MZV127" s="65"/>
      <c r="MZW127" s="65"/>
      <c r="MZX127" s="65"/>
      <c r="MZY127" s="65"/>
      <c r="MZZ127" s="65"/>
      <c r="NAA127" s="65"/>
      <c r="NAB127" s="65"/>
      <c r="NAC127" s="65"/>
      <c r="NAD127" s="65"/>
      <c r="NAE127" s="65"/>
      <c r="NAF127" s="65"/>
      <c r="NAG127" s="65"/>
      <c r="NAH127" s="65"/>
      <c r="NAI127" s="65"/>
      <c r="NAJ127" s="65"/>
      <c r="NAK127" s="65"/>
      <c r="NAL127" s="65"/>
      <c r="NAM127" s="65"/>
      <c r="NAN127" s="65"/>
      <c r="NAO127" s="65"/>
      <c r="NAP127" s="65"/>
      <c r="NAQ127" s="65"/>
      <c r="NAR127" s="65"/>
      <c r="NAS127" s="65"/>
      <c r="NAT127" s="65"/>
      <c r="NAU127" s="65"/>
      <c r="NAV127" s="65"/>
      <c r="NAW127" s="65"/>
      <c r="NAX127" s="65"/>
      <c r="NAY127" s="65"/>
      <c r="NAZ127" s="65"/>
      <c r="NBA127" s="65"/>
      <c r="NBB127" s="65"/>
      <c r="NBC127" s="65"/>
      <c r="NBD127" s="65"/>
      <c r="NBE127" s="65"/>
      <c r="NBF127" s="65"/>
      <c r="NBG127" s="65"/>
      <c r="NBH127" s="65"/>
      <c r="NBI127" s="65"/>
      <c r="NBJ127" s="65"/>
      <c r="NBK127" s="65"/>
      <c r="NBL127" s="65"/>
      <c r="NBM127" s="65"/>
      <c r="NBN127" s="65"/>
      <c r="NBO127" s="65"/>
      <c r="NBP127" s="65"/>
      <c r="NBQ127" s="65"/>
      <c r="NBR127" s="65"/>
      <c r="NBS127" s="65"/>
      <c r="NBT127" s="65"/>
      <c r="NBU127" s="65"/>
      <c r="NBV127" s="65"/>
      <c r="NBW127" s="65"/>
      <c r="NBX127" s="65"/>
      <c r="NBY127" s="65"/>
      <c r="NBZ127" s="65"/>
      <c r="NCA127" s="65"/>
      <c r="NCB127" s="65"/>
      <c r="NCC127" s="65"/>
      <c r="NCD127" s="65"/>
      <c r="NCE127" s="65"/>
      <c r="NCF127" s="65"/>
      <c r="NCG127" s="65"/>
      <c r="NCH127" s="65"/>
      <c r="NCI127" s="65"/>
      <c r="NCJ127" s="65"/>
      <c r="NCK127" s="65"/>
      <c r="NCL127" s="65"/>
      <c r="NCM127" s="65"/>
      <c r="NCN127" s="65"/>
      <c r="NCO127" s="65"/>
      <c r="NCP127" s="65"/>
      <c r="NCQ127" s="65"/>
      <c r="NCR127" s="65"/>
      <c r="NCS127" s="65"/>
      <c r="NCT127" s="65"/>
      <c r="NCU127" s="65"/>
      <c r="NCV127" s="65"/>
      <c r="NCW127" s="65"/>
      <c r="NCX127" s="65"/>
      <c r="NCY127" s="65"/>
      <c r="NCZ127" s="65"/>
      <c r="NDA127" s="65"/>
      <c r="NDB127" s="65"/>
      <c r="NDC127" s="65"/>
      <c r="NDD127" s="65"/>
      <c r="NDE127" s="65"/>
      <c r="NDF127" s="65"/>
      <c r="NDG127" s="65"/>
      <c r="NDH127" s="65"/>
      <c r="NDI127" s="65"/>
      <c r="NDJ127" s="65"/>
      <c r="NDK127" s="65"/>
      <c r="NDL127" s="65"/>
      <c r="NDM127" s="65"/>
      <c r="NDN127" s="65"/>
      <c r="NDO127" s="65"/>
      <c r="NDP127" s="65"/>
      <c r="NDQ127" s="65"/>
      <c r="NDR127" s="65"/>
      <c r="NDS127" s="65"/>
      <c r="NDT127" s="65"/>
      <c r="NDU127" s="65"/>
      <c r="NDV127" s="65"/>
      <c r="NDW127" s="65"/>
      <c r="NDX127" s="65"/>
      <c r="NDY127" s="65"/>
      <c r="NDZ127" s="65"/>
      <c r="NEA127" s="65"/>
      <c r="NEB127" s="65"/>
      <c r="NEC127" s="65"/>
      <c r="NED127" s="65"/>
      <c r="NEE127" s="65"/>
      <c r="NEF127" s="65"/>
      <c r="NEG127" s="65"/>
      <c r="NEH127" s="65"/>
      <c r="NEI127" s="65"/>
      <c r="NEJ127" s="65"/>
      <c r="NEK127" s="65"/>
      <c r="NEL127" s="65"/>
      <c r="NEM127" s="65"/>
      <c r="NEN127" s="65"/>
      <c r="NEO127" s="65"/>
      <c r="NEP127" s="65"/>
      <c r="NEQ127" s="65"/>
      <c r="NER127" s="65"/>
      <c r="NES127" s="65"/>
      <c r="NET127" s="65"/>
      <c r="NEU127" s="65"/>
      <c r="NEV127" s="65"/>
      <c r="NEW127" s="65"/>
      <c r="NEX127" s="65"/>
      <c r="NEY127" s="65"/>
      <c r="NEZ127" s="65"/>
      <c r="NFA127" s="65"/>
      <c r="NFB127" s="65"/>
      <c r="NFC127" s="65"/>
      <c r="NFD127" s="65"/>
      <c r="NFE127" s="65"/>
      <c r="NFF127" s="65"/>
      <c r="NFG127" s="65"/>
      <c r="NFH127" s="65"/>
      <c r="NFI127" s="65"/>
      <c r="NFJ127" s="65"/>
      <c r="NFK127" s="65"/>
      <c r="NFL127" s="65"/>
      <c r="NFM127" s="65"/>
      <c r="NFN127" s="65"/>
      <c r="NFO127" s="65"/>
      <c r="NFP127" s="65"/>
      <c r="NFQ127" s="65"/>
      <c r="NFR127" s="65"/>
      <c r="NFS127" s="65"/>
      <c r="NFT127" s="65"/>
      <c r="NFU127" s="65"/>
      <c r="NFV127" s="65"/>
      <c r="NFW127" s="65"/>
      <c r="NFX127" s="65"/>
      <c r="NFY127" s="65"/>
      <c r="NFZ127" s="65"/>
      <c r="NGA127" s="65"/>
      <c r="NGB127" s="65"/>
      <c r="NGC127" s="65"/>
      <c r="NGD127" s="65"/>
      <c r="NGE127" s="65"/>
      <c r="NGF127" s="65"/>
      <c r="NGG127" s="65"/>
      <c r="NGH127" s="65"/>
      <c r="NGI127" s="65"/>
      <c r="NGJ127" s="65"/>
      <c r="NGK127" s="65"/>
      <c r="NGL127" s="65"/>
      <c r="NGM127" s="65"/>
      <c r="NGN127" s="65"/>
      <c r="NGO127" s="65"/>
      <c r="NGP127" s="65"/>
      <c r="NGQ127" s="65"/>
      <c r="NGR127" s="65"/>
      <c r="NGS127" s="65"/>
      <c r="NGT127" s="65"/>
      <c r="NGU127" s="65"/>
      <c r="NGV127" s="65"/>
      <c r="NGW127" s="65"/>
      <c r="NGX127" s="65"/>
      <c r="NGY127" s="65"/>
      <c r="NGZ127" s="65"/>
      <c r="NHA127" s="65"/>
      <c r="NHB127" s="65"/>
      <c r="NHC127" s="65"/>
      <c r="NHD127" s="65"/>
      <c r="NHE127" s="65"/>
      <c r="NHF127" s="65"/>
      <c r="NHG127" s="65"/>
      <c r="NHH127" s="65"/>
      <c r="NHI127" s="65"/>
      <c r="NHJ127" s="65"/>
      <c r="NHK127" s="65"/>
      <c r="NHL127" s="65"/>
      <c r="NHM127" s="65"/>
      <c r="NHN127" s="65"/>
      <c r="NHO127" s="65"/>
      <c r="NHP127" s="65"/>
      <c r="NHQ127" s="65"/>
      <c r="NHR127" s="65"/>
      <c r="NHS127" s="65"/>
      <c r="NHT127" s="65"/>
      <c r="NHU127" s="65"/>
      <c r="NHV127" s="65"/>
      <c r="NHW127" s="65"/>
      <c r="NHX127" s="65"/>
      <c r="NHY127" s="65"/>
      <c r="NHZ127" s="65"/>
      <c r="NIA127" s="65"/>
      <c r="NIB127" s="65"/>
      <c r="NIC127" s="65"/>
      <c r="NID127" s="65"/>
      <c r="NIE127" s="65"/>
      <c r="NIF127" s="65"/>
      <c r="NIG127" s="65"/>
      <c r="NIH127" s="65"/>
      <c r="NII127" s="65"/>
      <c r="NIJ127" s="65"/>
      <c r="NIK127" s="65"/>
      <c r="NIL127" s="65"/>
      <c r="NIM127" s="65"/>
      <c r="NIN127" s="65"/>
      <c r="NIO127" s="65"/>
      <c r="NIP127" s="65"/>
      <c r="NIQ127" s="65"/>
      <c r="NIR127" s="65"/>
      <c r="NIS127" s="65"/>
      <c r="NIT127" s="65"/>
      <c r="NIU127" s="65"/>
      <c r="NIV127" s="65"/>
      <c r="NIW127" s="65"/>
      <c r="NIX127" s="65"/>
      <c r="NIY127" s="65"/>
      <c r="NIZ127" s="65"/>
      <c r="NJA127" s="65"/>
      <c r="NJB127" s="65"/>
      <c r="NJC127" s="65"/>
      <c r="NJD127" s="65"/>
      <c r="NJE127" s="65"/>
      <c r="NJF127" s="65"/>
      <c r="NJG127" s="65"/>
      <c r="NJH127" s="65"/>
      <c r="NJI127" s="65"/>
      <c r="NJJ127" s="65"/>
      <c r="NJK127" s="65"/>
      <c r="NJL127" s="65"/>
      <c r="NJM127" s="65"/>
      <c r="NJN127" s="65"/>
      <c r="NJO127" s="65"/>
      <c r="NJP127" s="65"/>
      <c r="NJQ127" s="65"/>
      <c r="NJR127" s="65"/>
      <c r="NJS127" s="65"/>
      <c r="NJT127" s="65"/>
      <c r="NJU127" s="65"/>
      <c r="NJV127" s="65"/>
      <c r="NJW127" s="65"/>
      <c r="NJX127" s="65"/>
      <c r="NJY127" s="65"/>
      <c r="NJZ127" s="65"/>
      <c r="NKA127" s="65"/>
      <c r="NKB127" s="65"/>
      <c r="NKC127" s="65"/>
      <c r="NKD127" s="65"/>
      <c r="NKE127" s="65"/>
      <c r="NKF127" s="65"/>
      <c r="NKG127" s="65"/>
      <c r="NKH127" s="65"/>
      <c r="NKI127" s="65"/>
      <c r="NKJ127" s="65"/>
      <c r="NKK127" s="65"/>
      <c r="NKL127" s="65"/>
      <c r="NKM127" s="65"/>
      <c r="NKN127" s="65"/>
      <c r="NKO127" s="65"/>
      <c r="NKP127" s="65"/>
      <c r="NKQ127" s="65"/>
      <c r="NKR127" s="65"/>
      <c r="NKS127" s="65"/>
      <c r="NKT127" s="65"/>
      <c r="NKU127" s="65"/>
      <c r="NKV127" s="65"/>
      <c r="NKW127" s="65"/>
      <c r="NKX127" s="65"/>
      <c r="NKY127" s="65"/>
      <c r="NKZ127" s="65"/>
      <c r="NLA127" s="65"/>
      <c r="NLB127" s="65"/>
      <c r="NLC127" s="65"/>
      <c r="NLD127" s="65"/>
      <c r="NLE127" s="65"/>
      <c r="NLF127" s="65"/>
      <c r="NLG127" s="65"/>
      <c r="NLH127" s="65"/>
      <c r="NLI127" s="65"/>
      <c r="NLJ127" s="65"/>
      <c r="NLK127" s="65"/>
      <c r="NLL127" s="65"/>
      <c r="NLM127" s="65"/>
      <c r="NLN127" s="65"/>
      <c r="NLO127" s="65"/>
      <c r="NLP127" s="65"/>
      <c r="NLQ127" s="65"/>
      <c r="NLR127" s="65"/>
      <c r="NLS127" s="65"/>
      <c r="NLT127" s="65"/>
      <c r="NLU127" s="65"/>
      <c r="NLV127" s="65"/>
      <c r="NLW127" s="65"/>
      <c r="NLX127" s="65"/>
      <c r="NLY127" s="65"/>
      <c r="NLZ127" s="65"/>
      <c r="NMA127" s="65"/>
      <c r="NMB127" s="65"/>
      <c r="NMC127" s="65"/>
      <c r="NMD127" s="65"/>
      <c r="NME127" s="65"/>
      <c r="NMF127" s="65"/>
      <c r="NMG127" s="65"/>
      <c r="NMH127" s="65"/>
      <c r="NMI127" s="65"/>
      <c r="NMJ127" s="65"/>
      <c r="NMK127" s="65"/>
      <c r="NML127" s="65"/>
      <c r="NMM127" s="65"/>
      <c r="NMN127" s="65"/>
      <c r="NMO127" s="65"/>
      <c r="NMP127" s="65"/>
      <c r="NMQ127" s="65"/>
      <c r="NMR127" s="65"/>
      <c r="NMS127" s="65"/>
      <c r="NMT127" s="65"/>
      <c r="NMU127" s="65"/>
      <c r="NMV127" s="65"/>
      <c r="NMW127" s="65"/>
      <c r="NMX127" s="65"/>
      <c r="NMY127" s="65"/>
      <c r="NMZ127" s="65"/>
      <c r="NNA127" s="65"/>
      <c r="NNB127" s="65"/>
      <c r="NNC127" s="65"/>
      <c r="NND127" s="65"/>
      <c r="NNE127" s="65"/>
      <c r="NNF127" s="65"/>
      <c r="NNG127" s="65"/>
      <c r="NNH127" s="65"/>
      <c r="NNI127" s="65"/>
      <c r="NNJ127" s="65"/>
      <c r="NNK127" s="65"/>
      <c r="NNL127" s="65"/>
      <c r="NNM127" s="65"/>
      <c r="NNN127" s="65"/>
      <c r="NNO127" s="65"/>
      <c r="NNP127" s="65"/>
      <c r="NNQ127" s="65"/>
      <c r="NNR127" s="65"/>
      <c r="NNS127" s="65"/>
      <c r="NNT127" s="65"/>
      <c r="NNU127" s="65"/>
      <c r="NNV127" s="65"/>
      <c r="NNW127" s="65"/>
      <c r="NNX127" s="65"/>
      <c r="NNY127" s="65"/>
      <c r="NNZ127" s="65"/>
      <c r="NOA127" s="65"/>
      <c r="NOB127" s="65"/>
      <c r="NOC127" s="65"/>
      <c r="NOD127" s="65"/>
      <c r="NOE127" s="65"/>
      <c r="NOF127" s="65"/>
      <c r="NOG127" s="65"/>
      <c r="NOH127" s="65"/>
      <c r="NOI127" s="65"/>
      <c r="NOJ127" s="65"/>
      <c r="NOK127" s="65"/>
      <c r="NOL127" s="65"/>
      <c r="NOM127" s="65"/>
      <c r="NON127" s="65"/>
      <c r="NOO127" s="65"/>
      <c r="NOP127" s="65"/>
      <c r="NOQ127" s="65"/>
      <c r="NOR127" s="65"/>
      <c r="NOS127" s="65"/>
      <c r="NOT127" s="65"/>
      <c r="NOU127" s="65"/>
      <c r="NOV127" s="65"/>
      <c r="NOW127" s="65"/>
      <c r="NOX127" s="65"/>
      <c r="NOY127" s="65"/>
      <c r="NOZ127" s="65"/>
      <c r="NPA127" s="65"/>
      <c r="NPB127" s="65"/>
      <c r="NPC127" s="65"/>
      <c r="NPD127" s="65"/>
      <c r="NPE127" s="65"/>
      <c r="NPF127" s="65"/>
      <c r="NPG127" s="65"/>
      <c r="NPH127" s="65"/>
      <c r="NPI127" s="65"/>
      <c r="NPJ127" s="65"/>
      <c r="NPK127" s="65"/>
      <c r="NPL127" s="65"/>
      <c r="NPM127" s="65"/>
      <c r="NPN127" s="65"/>
      <c r="NPO127" s="65"/>
      <c r="NPP127" s="65"/>
      <c r="NPQ127" s="65"/>
      <c r="NPR127" s="65"/>
      <c r="NPS127" s="65"/>
      <c r="NPT127" s="65"/>
      <c r="NPU127" s="65"/>
      <c r="NPV127" s="65"/>
      <c r="NPW127" s="65"/>
      <c r="NPX127" s="65"/>
      <c r="NPY127" s="65"/>
      <c r="NPZ127" s="65"/>
      <c r="NQA127" s="65"/>
      <c r="NQB127" s="65"/>
      <c r="NQC127" s="65"/>
      <c r="NQD127" s="65"/>
      <c r="NQE127" s="65"/>
      <c r="NQF127" s="65"/>
      <c r="NQG127" s="65"/>
      <c r="NQH127" s="65"/>
      <c r="NQI127" s="65"/>
      <c r="NQJ127" s="65"/>
      <c r="NQK127" s="65"/>
      <c r="NQL127" s="65"/>
      <c r="NQM127" s="65"/>
      <c r="NQN127" s="65"/>
      <c r="NQO127" s="65"/>
      <c r="NQP127" s="65"/>
      <c r="NQQ127" s="65"/>
      <c r="NQR127" s="65"/>
      <c r="NQS127" s="65"/>
      <c r="NQT127" s="65"/>
      <c r="NQU127" s="65"/>
      <c r="NQV127" s="65"/>
      <c r="NQW127" s="65"/>
      <c r="NQX127" s="65"/>
      <c r="NQY127" s="65"/>
      <c r="NQZ127" s="65"/>
      <c r="NRA127" s="65"/>
      <c r="NRB127" s="65"/>
      <c r="NRC127" s="65"/>
      <c r="NRD127" s="65"/>
      <c r="NRE127" s="65"/>
      <c r="NRF127" s="65"/>
      <c r="NRG127" s="65"/>
      <c r="NRH127" s="65"/>
      <c r="NRI127" s="65"/>
      <c r="NRJ127" s="65"/>
      <c r="NRK127" s="65"/>
      <c r="NRL127" s="65"/>
      <c r="NRM127" s="65"/>
      <c r="NRN127" s="65"/>
      <c r="NRO127" s="65"/>
      <c r="NRP127" s="65"/>
      <c r="NRQ127" s="65"/>
      <c r="NRR127" s="65"/>
      <c r="NRS127" s="65"/>
      <c r="NRT127" s="65"/>
      <c r="NRU127" s="65"/>
      <c r="NRV127" s="65"/>
      <c r="NRW127" s="65"/>
      <c r="NRX127" s="65"/>
      <c r="NRY127" s="65"/>
      <c r="NRZ127" s="65"/>
      <c r="NSA127" s="65"/>
      <c r="NSB127" s="65"/>
      <c r="NSC127" s="65"/>
      <c r="NSD127" s="65"/>
      <c r="NSE127" s="65"/>
      <c r="NSF127" s="65"/>
      <c r="NSG127" s="65"/>
      <c r="NSH127" s="65"/>
      <c r="NSI127" s="65"/>
      <c r="NSJ127" s="65"/>
      <c r="NSK127" s="65"/>
      <c r="NSL127" s="65"/>
      <c r="NSM127" s="65"/>
      <c r="NSN127" s="65"/>
      <c r="NSO127" s="65"/>
      <c r="NSP127" s="65"/>
      <c r="NSQ127" s="65"/>
      <c r="NSR127" s="65"/>
      <c r="NSS127" s="65"/>
      <c r="NST127" s="65"/>
      <c r="NSU127" s="65"/>
      <c r="NSV127" s="65"/>
      <c r="NSW127" s="65"/>
      <c r="NSX127" s="65"/>
      <c r="NSY127" s="65"/>
      <c r="NSZ127" s="65"/>
      <c r="NTA127" s="65"/>
      <c r="NTB127" s="65"/>
      <c r="NTC127" s="65"/>
      <c r="NTD127" s="65"/>
      <c r="NTE127" s="65"/>
      <c r="NTF127" s="65"/>
      <c r="NTG127" s="65"/>
      <c r="NTH127" s="65"/>
      <c r="NTI127" s="65"/>
      <c r="NTJ127" s="65"/>
      <c r="NTK127" s="65"/>
      <c r="NTL127" s="65"/>
      <c r="NTM127" s="65"/>
      <c r="NTN127" s="65"/>
      <c r="NTO127" s="65"/>
      <c r="NTP127" s="65"/>
      <c r="NTQ127" s="65"/>
      <c r="NTR127" s="65"/>
      <c r="NTS127" s="65"/>
      <c r="NTT127" s="65"/>
      <c r="NTU127" s="65"/>
      <c r="NTV127" s="65"/>
      <c r="NTW127" s="65"/>
      <c r="NTX127" s="65"/>
      <c r="NTY127" s="65"/>
      <c r="NTZ127" s="65"/>
      <c r="NUA127" s="65"/>
      <c r="NUB127" s="65"/>
      <c r="NUC127" s="65"/>
      <c r="NUD127" s="65"/>
      <c r="NUE127" s="65"/>
      <c r="NUF127" s="65"/>
      <c r="NUG127" s="65"/>
      <c r="NUH127" s="65"/>
      <c r="NUI127" s="65"/>
      <c r="NUJ127" s="65"/>
      <c r="NUK127" s="65"/>
      <c r="NUL127" s="65"/>
      <c r="NUM127" s="65"/>
      <c r="NUN127" s="65"/>
      <c r="NUO127" s="65"/>
      <c r="NUP127" s="65"/>
      <c r="NUQ127" s="65"/>
      <c r="NUR127" s="65"/>
      <c r="NUS127" s="65"/>
      <c r="NUT127" s="65"/>
      <c r="NUU127" s="65"/>
      <c r="NUV127" s="65"/>
      <c r="NUW127" s="65"/>
      <c r="NUX127" s="65"/>
      <c r="NUY127" s="65"/>
      <c r="NUZ127" s="65"/>
      <c r="NVA127" s="65"/>
      <c r="NVB127" s="65"/>
      <c r="NVC127" s="65"/>
      <c r="NVD127" s="65"/>
      <c r="NVE127" s="65"/>
      <c r="NVF127" s="65"/>
      <c r="NVG127" s="65"/>
      <c r="NVH127" s="65"/>
      <c r="NVI127" s="65"/>
      <c r="NVJ127" s="65"/>
      <c r="NVK127" s="65"/>
      <c r="NVL127" s="65"/>
      <c r="NVM127" s="65"/>
      <c r="NVN127" s="65"/>
      <c r="NVO127" s="65"/>
      <c r="NVP127" s="65"/>
      <c r="NVQ127" s="65"/>
      <c r="NVR127" s="65"/>
      <c r="NVS127" s="65"/>
      <c r="NVT127" s="65"/>
      <c r="NVU127" s="65"/>
      <c r="NVV127" s="65"/>
      <c r="NVW127" s="65"/>
      <c r="NVX127" s="65"/>
      <c r="NVY127" s="65"/>
      <c r="NVZ127" s="65"/>
      <c r="NWA127" s="65"/>
      <c r="NWB127" s="65"/>
      <c r="NWC127" s="65"/>
      <c r="NWD127" s="65"/>
      <c r="NWE127" s="65"/>
      <c r="NWF127" s="65"/>
      <c r="NWG127" s="65"/>
      <c r="NWH127" s="65"/>
      <c r="NWI127" s="65"/>
      <c r="NWJ127" s="65"/>
      <c r="NWK127" s="65"/>
      <c r="NWL127" s="65"/>
      <c r="NWM127" s="65"/>
      <c r="NWN127" s="65"/>
      <c r="NWO127" s="65"/>
      <c r="NWP127" s="65"/>
      <c r="NWQ127" s="65"/>
      <c r="NWR127" s="65"/>
      <c r="NWS127" s="65"/>
      <c r="NWT127" s="65"/>
      <c r="NWU127" s="65"/>
      <c r="NWV127" s="65"/>
      <c r="NWW127" s="65"/>
      <c r="NWX127" s="65"/>
      <c r="NWY127" s="65"/>
      <c r="NWZ127" s="65"/>
      <c r="NXA127" s="65"/>
      <c r="NXB127" s="65"/>
      <c r="NXC127" s="65"/>
      <c r="NXD127" s="65"/>
      <c r="NXE127" s="65"/>
      <c r="NXF127" s="65"/>
      <c r="NXG127" s="65"/>
      <c r="NXH127" s="65"/>
      <c r="NXI127" s="65"/>
      <c r="NXJ127" s="65"/>
      <c r="NXK127" s="65"/>
      <c r="NXL127" s="65"/>
      <c r="NXM127" s="65"/>
      <c r="NXN127" s="65"/>
      <c r="NXO127" s="65"/>
      <c r="NXP127" s="65"/>
      <c r="NXQ127" s="65"/>
      <c r="NXR127" s="65"/>
      <c r="NXS127" s="65"/>
      <c r="NXT127" s="65"/>
      <c r="NXU127" s="65"/>
      <c r="NXV127" s="65"/>
      <c r="NXW127" s="65"/>
      <c r="NXX127" s="65"/>
      <c r="NXY127" s="65"/>
      <c r="NXZ127" s="65"/>
      <c r="NYA127" s="65"/>
      <c r="NYB127" s="65"/>
      <c r="NYC127" s="65"/>
      <c r="NYD127" s="65"/>
      <c r="NYE127" s="65"/>
      <c r="NYF127" s="65"/>
      <c r="NYG127" s="65"/>
      <c r="NYH127" s="65"/>
      <c r="NYI127" s="65"/>
      <c r="NYJ127" s="65"/>
      <c r="NYK127" s="65"/>
      <c r="NYL127" s="65"/>
      <c r="NYM127" s="65"/>
      <c r="NYN127" s="65"/>
      <c r="NYO127" s="65"/>
      <c r="NYP127" s="65"/>
      <c r="NYQ127" s="65"/>
      <c r="NYR127" s="65"/>
      <c r="NYS127" s="65"/>
      <c r="NYT127" s="65"/>
      <c r="NYU127" s="65"/>
      <c r="NYV127" s="65"/>
      <c r="NYW127" s="65"/>
      <c r="NYX127" s="65"/>
      <c r="NYY127" s="65"/>
      <c r="NYZ127" s="65"/>
      <c r="NZA127" s="65"/>
      <c r="NZB127" s="65"/>
      <c r="NZC127" s="65"/>
      <c r="NZD127" s="65"/>
      <c r="NZE127" s="65"/>
      <c r="NZF127" s="65"/>
      <c r="NZG127" s="65"/>
      <c r="NZH127" s="65"/>
      <c r="NZI127" s="65"/>
      <c r="NZJ127" s="65"/>
      <c r="NZK127" s="65"/>
      <c r="NZL127" s="65"/>
      <c r="NZM127" s="65"/>
      <c r="NZN127" s="65"/>
      <c r="NZO127" s="65"/>
      <c r="NZP127" s="65"/>
      <c r="NZQ127" s="65"/>
      <c r="NZR127" s="65"/>
      <c r="NZS127" s="65"/>
      <c r="NZT127" s="65"/>
      <c r="NZU127" s="65"/>
      <c r="NZV127" s="65"/>
      <c r="NZW127" s="65"/>
      <c r="NZX127" s="65"/>
      <c r="NZY127" s="65"/>
      <c r="NZZ127" s="65"/>
      <c r="OAA127" s="65"/>
      <c r="OAB127" s="65"/>
      <c r="OAC127" s="65"/>
      <c r="OAD127" s="65"/>
      <c r="OAE127" s="65"/>
      <c r="OAF127" s="65"/>
      <c r="OAG127" s="65"/>
      <c r="OAH127" s="65"/>
      <c r="OAI127" s="65"/>
      <c r="OAJ127" s="65"/>
      <c r="OAK127" s="65"/>
      <c r="OAL127" s="65"/>
      <c r="OAM127" s="65"/>
      <c r="OAN127" s="65"/>
      <c r="OAO127" s="65"/>
      <c r="OAP127" s="65"/>
      <c r="OAQ127" s="65"/>
      <c r="OAR127" s="65"/>
      <c r="OAS127" s="65"/>
      <c r="OAT127" s="65"/>
      <c r="OAU127" s="65"/>
      <c r="OAV127" s="65"/>
      <c r="OAW127" s="65"/>
      <c r="OAX127" s="65"/>
      <c r="OAY127" s="65"/>
      <c r="OAZ127" s="65"/>
      <c r="OBA127" s="65"/>
      <c r="OBB127" s="65"/>
      <c r="OBC127" s="65"/>
      <c r="OBD127" s="65"/>
      <c r="OBE127" s="65"/>
      <c r="OBF127" s="65"/>
      <c r="OBG127" s="65"/>
      <c r="OBH127" s="65"/>
      <c r="OBI127" s="65"/>
      <c r="OBJ127" s="65"/>
      <c r="OBK127" s="65"/>
      <c r="OBL127" s="65"/>
      <c r="OBM127" s="65"/>
      <c r="OBN127" s="65"/>
      <c r="OBO127" s="65"/>
      <c r="OBP127" s="65"/>
      <c r="OBQ127" s="65"/>
      <c r="OBR127" s="65"/>
      <c r="OBS127" s="65"/>
      <c r="OBT127" s="65"/>
      <c r="OBU127" s="65"/>
      <c r="OBV127" s="65"/>
      <c r="OBW127" s="65"/>
      <c r="OBX127" s="65"/>
      <c r="OBY127" s="65"/>
      <c r="OBZ127" s="65"/>
      <c r="OCA127" s="65"/>
      <c r="OCB127" s="65"/>
      <c r="OCC127" s="65"/>
      <c r="OCD127" s="65"/>
      <c r="OCE127" s="65"/>
      <c r="OCF127" s="65"/>
      <c r="OCG127" s="65"/>
      <c r="OCH127" s="65"/>
      <c r="OCI127" s="65"/>
      <c r="OCJ127" s="65"/>
      <c r="OCK127" s="65"/>
      <c r="OCL127" s="65"/>
      <c r="OCM127" s="65"/>
      <c r="OCN127" s="65"/>
      <c r="OCO127" s="65"/>
      <c r="OCP127" s="65"/>
      <c r="OCQ127" s="65"/>
      <c r="OCR127" s="65"/>
      <c r="OCS127" s="65"/>
      <c r="OCT127" s="65"/>
      <c r="OCU127" s="65"/>
      <c r="OCV127" s="65"/>
      <c r="OCW127" s="65"/>
      <c r="OCX127" s="65"/>
      <c r="OCY127" s="65"/>
      <c r="OCZ127" s="65"/>
      <c r="ODA127" s="65"/>
      <c r="ODB127" s="65"/>
      <c r="ODC127" s="65"/>
      <c r="ODD127" s="65"/>
      <c r="ODE127" s="65"/>
      <c r="ODF127" s="65"/>
      <c r="ODG127" s="65"/>
      <c r="ODH127" s="65"/>
      <c r="ODI127" s="65"/>
      <c r="ODJ127" s="65"/>
      <c r="ODK127" s="65"/>
      <c r="ODL127" s="65"/>
      <c r="ODM127" s="65"/>
      <c r="ODN127" s="65"/>
      <c r="ODO127" s="65"/>
      <c r="ODP127" s="65"/>
      <c r="ODQ127" s="65"/>
      <c r="ODR127" s="65"/>
      <c r="ODS127" s="65"/>
      <c r="ODT127" s="65"/>
      <c r="ODU127" s="65"/>
      <c r="ODV127" s="65"/>
      <c r="ODW127" s="65"/>
      <c r="ODX127" s="65"/>
      <c r="ODY127" s="65"/>
      <c r="ODZ127" s="65"/>
      <c r="OEA127" s="65"/>
      <c r="OEB127" s="65"/>
      <c r="OEC127" s="65"/>
      <c r="OED127" s="65"/>
      <c r="OEE127" s="65"/>
      <c r="OEF127" s="65"/>
      <c r="OEG127" s="65"/>
      <c r="OEH127" s="65"/>
      <c r="OEI127" s="65"/>
      <c r="OEJ127" s="65"/>
      <c r="OEK127" s="65"/>
      <c r="OEL127" s="65"/>
      <c r="OEM127" s="65"/>
      <c r="OEN127" s="65"/>
      <c r="OEO127" s="65"/>
      <c r="OEP127" s="65"/>
      <c r="OEQ127" s="65"/>
      <c r="OER127" s="65"/>
      <c r="OES127" s="65"/>
      <c r="OET127" s="65"/>
      <c r="OEU127" s="65"/>
      <c r="OEV127" s="65"/>
      <c r="OEW127" s="65"/>
      <c r="OEX127" s="65"/>
      <c r="OEY127" s="65"/>
      <c r="OEZ127" s="65"/>
      <c r="OFA127" s="65"/>
      <c r="OFB127" s="65"/>
      <c r="OFC127" s="65"/>
      <c r="OFD127" s="65"/>
      <c r="OFE127" s="65"/>
      <c r="OFF127" s="65"/>
      <c r="OFG127" s="65"/>
      <c r="OFH127" s="65"/>
      <c r="OFI127" s="65"/>
      <c r="OFJ127" s="65"/>
      <c r="OFK127" s="65"/>
      <c r="OFL127" s="65"/>
      <c r="OFM127" s="65"/>
      <c r="OFN127" s="65"/>
      <c r="OFO127" s="65"/>
      <c r="OFP127" s="65"/>
      <c r="OFQ127" s="65"/>
      <c r="OFR127" s="65"/>
      <c r="OFS127" s="65"/>
      <c r="OFT127" s="65"/>
      <c r="OFU127" s="65"/>
      <c r="OFV127" s="65"/>
      <c r="OFW127" s="65"/>
      <c r="OFX127" s="65"/>
      <c r="OFY127" s="65"/>
      <c r="OFZ127" s="65"/>
      <c r="OGA127" s="65"/>
      <c r="OGB127" s="65"/>
      <c r="OGC127" s="65"/>
      <c r="OGD127" s="65"/>
      <c r="OGE127" s="65"/>
      <c r="OGF127" s="65"/>
      <c r="OGG127" s="65"/>
      <c r="OGH127" s="65"/>
      <c r="OGI127" s="65"/>
      <c r="OGJ127" s="65"/>
      <c r="OGK127" s="65"/>
      <c r="OGL127" s="65"/>
      <c r="OGM127" s="65"/>
      <c r="OGN127" s="65"/>
      <c r="OGO127" s="65"/>
      <c r="OGP127" s="65"/>
      <c r="OGQ127" s="65"/>
      <c r="OGR127" s="65"/>
      <c r="OGS127" s="65"/>
      <c r="OGT127" s="65"/>
      <c r="OGU127" s="65"/>
      <c r="OGV127" s="65"/>
      <c r="OGW127" s="65"/>
      <c r="OGX127" s="65"/>
      <c r="OGY127" s="65"/>
      <c r="OGZ127" s="65"/>
      <c r="OHA127" s="65"/>
      <c r="OHB127" s="65"/>
      <c r="OHC127" s="65"/>
      <c r="OHD127" s="65"/>
      <c r="OHE127" s="65"/>
      <c r="OHF127" s="65"/>
      <c r="OHG127" s="65"/>
      <c r="OHH127" s="65"/>
      <c r="OHI127" s="65"/>
      <c r="OHJ127" s="65"/>
      <c r="OHK127" s="65"/>
      <c r="OHL127" s="65"/>
      <c r="OHM127" s="65"/>
      <c r="OHN127" s="65"/>
      <c r="OHO127" s="65"/>
      <c r="OHP127" s="65"/>
      <c r="OHQ127" s="65"/>
      <c r="OHR127" s="65"/>
      <c r="OHS127" s="65"/>
      <c r="OHT127" s="65"/>
      <c r="OHU127" s="65"/>
      <c r="OHV127" s="65"/>
      <c r="OHW127" s="65"/>
      <c r="OHX127" s="65"/>
      <c r="OHY127" s="65"/>
      <c r="OHZ127" s="65"/>
      <c r="OIA127" s="65"/>
      <c r="OIB127" s="65"/>
      <c r="OIC127" s="65"/>
      <c r="OID127" s="65"/>
      <c r="OIE127" s="65"/>
      <c r="OIF127" s="65"/>
      <c r="OIG127" s="65"/>
      <c r="OIH127" s="65"/>
      <c r="OII127" s="65"/>
      <c r="OIJ127" s="65"/>
      <c r="OIK127" s="65"/>
      <c r="OIL127" s="65"/>
      <c r="OIM127" s="65"/>
      <c r="OIN127" s="65"/>
      <c r="OIO127" s="65"/>
      <c r="OIP127" s="65"/>
      <c r="OIQ127" s="65"/>
      <c r="OIR127" s="65"/>
      <c r="OIS127" s="65"/>
      <c r="OIT127" s="65"/>
      <c r="OIU127" s="65"/>
      <c r="OIV127" s="65"/>
      <c r="OIW127" s="65"/>
      <c r="OIX127" s="65"/>
      <c r="OIY127" s="65"/>
      <c r="OIZ127" s="65"/>
      <c r="OJA127" s="65"/>
      <c r="OJB127" s="65"/>
      <c r="OJC127" s="65"/>
      <c r="OJD127" s="65"/>
      <c r="OJE127" s="65"/>
      <c r="OJF127" s="65"/>
      <c r="OJG127" s="65"/>
      <c r="OJH127" s="65"/>
      <c r="OJI127" s="65"/>
      <c r="OJJ127" s="65"/>
      <c r="OJK127" s="65"/>
      <c r="OJL127" s="65"/>
      <c r="OJM127" s="65"/>
      <c r="OJN127" s="65"/>
      <c r="OJO127" s="65"/>
      <c r="OJP127" s="65"/>
      <c r="OJQ127" s="65"/>
      <c r="OJR127" s="65"/>
      <c r="OJS127" s="65"/>
      <c r="OJT127" s="65"/>
      <c r="OJU127" s="65"/>
      <c r="OJV127" s="65"/>
      <c r="OJW127" s="65"/>
      <c r="OJX127" s="65"/>
      <c r="OJY127" s="65"/>
      <c r="OJZ127" s="65"/>
      <c r="OKA127" s="65"/>
      <c r="OKB127" s="65"/>
      <c r="OKC127" s="65"/>
      <c r="OKD127" s="65"/>
      <c r="OKE127" s="65"/>
      <c r="OKF127" s="65"/>
      <c r="OKG127" s="65"/>
      <c r="OKH127" s="65"/>
      <c r="OKI127" s="65"/>
      <c r="OKJ127" s="65"/>
      <c r="OKK127" s="65"/>
      <c r="OKL127" s="65"/>
      <c r="OKM127" s="65"/>
      <c r="OKN127" s="65"/>
      <c r="OKO127" s="65"/>
      <c r="OKP127" s="65"/>
      <c r="OKQ127" s="65"/>
      <c r="OKR127" s="65"/>
      <c r="OKS127" s="65"/>
      <c r="OKT127" s="65"/>
      <c r="OKU127" s="65"/>
      <c r="OKV127" s="65"/>
      <c r="OKW127" s="65"/>
      <c r="OKX127" s="65"/>
      <c r="OKY127" s="65"/>
      <c r="OKZ127" s="65"/>
      <c r="OLA127" s="65"/>
      <c r="OLB127" s="65"/>
      <c r="OLC127" s="65"/>
      <c r="OLD127" s="65"/>
      <c r="OLE127" s="65"/>
      <c r="OLF127" s="65"/>
      <c r="OLG127" s="65"/>
      <c r="OLH127" s="65"/>
      <c r="OLI127" s="65"/>
      <c r="OLJ127" s="65"/>
      <c r="OLK127" s="65"/>
      <c r="OLL127" s="65"/>
      <c r="OLM127" s="65"/>
      <c r="OLN127" s="65"/>
      <c r="OLO127" s="65"/>
      <c r="OLP127" s="65"/>
      <c r="OLQ127" s="65"/>
      <c r="OLR127" s="65"/>
      <c r="OLS127" s="65"/>
      <c r="OLT127" s="65"/>
      <c r="OLU127" s="65"/>
      <c r="OLV127" s="65"/>
      <c r="OLW127" s="65"/>
      <c r="OLX127" s="65"/>
      <c r="OLY127" s="65"/>
      <c r="OLZ127" s="65"/>
      <c r="OMA127" s="65"/>
      <c r="OMB127" s="65"/>
      <c r="OMC127" s="65"/>
      <c r="OMD127" s="65"/>
      <c r="OME127" s="65"/>
      <c r="OMF127" s="65"/>
      <c r="OMG127" s="65"/>
      <c r="OMH127" s="65"/>
      <c r="OMI127" s="65"/>
      <c r="OMJ127" s="65"/>
      <c r="OMK127" s="65"/>
      <c r="OML127" s="65"/>
      <c r="OMM127" s="65"/>
      <c r="OMN127" s="65"/>
      <c r="OMO127" s="65"/>
      <c r="OMP127" s="65"/>
      <c r="OMQ127" s="65"/>
      <c r="OMR127" s="65"/>
      <c r="OMS127" s="65"/>
      <c r="OMT127" s="65"/>
      <c r="OMU127" s="65"/>
      <c r="OMV127" s="65"/>
      <c r="OMW127" s="65"/>
      <c r="OMX127" s="65"/>
      <c r="OMY127" s="65"/>
      <c r="OMZ127" s="65"/>
      <c r="ONA127" s="65"/>
      <c r="ONB127" s="65"/>
      <c r="ONC127" s="65"/>
      <c r="OND127" s="65"/>
      <c r="ONE127" s="65"/>
      <c r="ONF127" s="65"/>
      <c r="ONG127" s="65"/>
      <c r="ONH127" s="65"/>
      <c r="ONI127" s="65"/>
      <c r="ONJ127" s="65"/>
      <c r="ONK127" s="65"/>
      <c r="ONL127" s="65"/>
      <c r="ONM127" s="65"/>
      <c r="ONN127" s="65"/>
      <c r="ONO127" s="65"/>
      <c r="ONP127" s="65"/>
      <c r="ONQ127" s="65"/>
      <c r="ONR127" s="65"/>
      <c r="ONS127" s="65"/>
      <c r="ONT127" s="65"/>
      <c r="ONU127" s="65"/>
      <c r="ONV127" s="65"/>
      <c r="ONW127" s="65"/>
      <c r="ONX127" s="65"/>
      <c r="ONY127" s="65"/>
      <c r="ONZ127" s="65"/>
      <c r="OOA127" s="65"/>
      <c r="OOB127" s="65"/>
      <c r="OOC127" s="65"/>
      <c r="OOD127" s="65"/>
      <c r="OOE127" s="65"/>
      <c r="OOF127" s="65"/>
      <c r="OOG127" s="65"/>
      <c r="OOH127" s="65"/>
      <c r="OOI127" s="65"/>
      <c r="OOJ127" s="65"/>
      <c r="OOK127" s="65"/>
      <c r="OOL127" s="65"/>
      <c r="OOM127" s="65"/>
      <c r="OON127" s="65"/>
      <c r="OOO127" s="65"/>
      <c r="OOP127" s="65"/>
      <c r="OOQ127" s="65"/>
      <c r="OOR127" s="65"/>
      <c r="OOS127" s="65"/>
      <c r="OOT127" s="65"/>
      <c r="OOU127" s="65"/>
      <c r="OOV127" s="65"/>
      <c r="OOW127" s="65"/>
      <c r="OOX127" s="65"/>
      <c r="OOY127" s="65"/>
      <c r="OOZ127" s="65"/>
      <c r="OPA127" s="65"/>
      <c r="OPB127" s="65"/>
      <c r="OPC127" s="65"/>
      <c r="OPD127" s="65"/>
      <c r="OPE127" s="65"/>
      <c r="OPF127" s="65"/>
      <c r="OPG127" s="65"/>
      <c r="OPH127" s="65"/>
      <c r="OPI127" s="65"/>
      <c r="OPJ127" s="65"/>
      <c r="OPK127" s="65"/>
      <c r="OPL127" s="65"/>
      <c r="OPM127" s="65"/>
      <c r="OPN127" s="65"/>
      <c r="OPO127" s="65"/>
      <c r="OPP127" s="65"/>
      <c r="OPQ127" s="65"/>
      <c r="OPR127" s="65"/>
      <c r="OPS127" s="65"/>
      <c r="OPT127" s="65"/>
      <c r="OPU127" s="65"/>
      <c r="OPV127" s="65"/>
      <c r="OPW127" s="65"/>
      <c r="OPX127" s="65"/>
      <c r="OPY127" s="65"/>
      <c r="OPZ127" s="65"/>
      <c r="OQA127" s="65"/>
      <c r="OQB127" s="65"/>
      <c r="OQC127" s="65"/>
      <c r="OQD127" s="65"/>
      <c r="OQE127" s="65"/>
      <c r="OQF127" s="65"/>
      <c r="OQG127" s="65"/>
      <c r="OQH127" s="65"/>
      <c r="OQI127" s="65"/>
      <c r="OQJ127" s="65"/>
      <c r="OQK127" s="65"/>
      <c r="OQL127" s="65"/>
      <c r="OQM127" s="65"/>
      <c r="OQN127" s="65"/>
      <c r="OQO127" s="65"/>
      <c r="OQP127" s="65"/>
      <c r="OQQ127" s="65"/>
      <c r="OQR127" s="65"/>
      <c r="OQS127" s="65"/>
      <c r="OQT127" s="65"/>
      <c r="OQU127" s="65"/>
      <c r="OQV127" s="65"/>
      <c r="OQW127" s="65"/>
      <c r="OQX127" s="65"/>
      <c r="OQY127" s="65"/>
      <c r="OQZ127" s="65"/>
      <c r="ORA127" s="65"/>
      <c r="ORB127" s="65"/>
      <c r="ORC127" s="65"/>
      <c r="ORD127" s="65"/>
      <c r="ORE127" s="65"/>
      <c r="ORF127" s="65"/>
      <c r="ORG127" s="65"/>
      <c r="ORH127" s="65"/>
      <c r="ORI127" s="65"/>
      <c r="ORJ127" s="65"/>
      <c r="ORK127" s="65"/>
      <c r="ORL127" s="65"/>
      <c r="ORM127" s="65"/>
      <c r="ORN127" s="65"/>
      <c r="ORO127" s="65"/>
      <c r="ORP127" s="65"/>
      <c r="ORQ127" s="65"/>
      <c r="ORR127" s="65"/>
      <c r="ORS127" s="65"/>
      <c r="ORT127" s="65"/>
      <c r="ORU127" s="65"/>
      <c r="ORV127" s="65"/>
      <c r="ORW127" s="65"/>
      <c r="ORX127" s="65"/>
      <c r="ORY127" s="65"/>
      <c r="ORZ127" s="65"/>
      <c r="OSA127" s="65"/>
      <c r="OSB127" s="65"/>
      <c r="OSC127" s="65"/>
      <c r="OSD127" s="65"/>
      <c r="OSE127" s="65"/>
      <c r="OSF127" s="65"/>
      <c r="OSG127" s="65"/>
      <c r="OSH127" s="65"/>
      <c r="OSI127" s="65"/>
      <c r="OSJ127" s="65"/>
      <c r="OSK127" s="65"/>
      <c r="OSL127" s="65"/>
      <c r="OSM127" s="65"/>
      <c r="OSN127" s="65"/>
      <c r="OSO127" s="65"/>
      <c r="OSP127" s="65"/>
      <c r="OSQ127" s="65"/>
      <c r="OSR127" s="65"/>
      <c r="OSS127" s="65"/>
      <c r="OST127" s="65"/>
      <c r="OSU127" s="65"/>
      <c r="OSV127" s="65"/>
      <c r="OSW127" s="65"/>
      <c r="OSX127" s="65"/>
      <c r="OSY127" s="65"/>
      <c r="OSZ127" s="65"/>
      <c r="OTA127" s="65"/>
      <c r="OTB127" s="65"/>
      <c r="OTC127" s="65"/>
      <c r="OTD127" s="65"/>
      <c r="OTE127" s="65"/>
      <c r="OTF127" s="65"/>
      <c r="OTG127" s="65"/>
      <c r="OTH127" s="65"/>
      <c r="OTI127" s="65"/>
      <c r="OTJ127" s="65"/>
      <c r="OTK127" s="65"/>
      <c r="OTL127" s="65"/>
      <c r="OTM127" s="65"/>
      <c r="OTN127" s="65"/>
      <c r="OTO127" s="65"/>
      <c r="OTP127" s="65"/>
      <c r="OTQ127" s="65"/>
      <c r="OTR127" s="65"/>
      <c r="OTS127" s="65"/>
      <c r="OTT127" s="65"/>
      <c r="OTU127" s="65"/>
      <c r="OTV127" s="65"/>
      <c r="OTW127" s="65"/>
      <c r="OTX127" s="65"/>
      <c r="OTY127" s="65"/>
      <c r="OTZ127" s="65"/>
      <c r="OUA127" s="65"/>
      <c r="OUB127" s="65"/>
      <c r="OUC127" s="65"/>
      <c r="OUD127" s="65"/>
      <c r="OUE127" s="65"/>
      <c r="OUF127" s="65"/>
      <c r="OUG127" s="65"/>
      <c r="OUH127" s="65"/>
      <c r="OUI127" s="65"/>
      <c r="OUJ127" s="65"/>
      <c r="OUK127" s="65"/>
      <c r="OUL127" s="65"/>
      <c r="OUM127" s="65"/>
      <c r="OUN127" s="65"/>
      <c r="OUO127" s="65"/>
      <c r="OUP127" s="65"/>
      <c r="OUQ127" s="65"/>
      <c r="OUR127" s="65"/>
      <c r="OUS127" s="65"/>
      <c r="OUT127" s="65"/>
      <c r="OUU127" s="65"/>
      <c r="OUV127" s="65"/>
      <c r="OUW127" s="65"/>
      <c r="OUX127" s="65"/>
      <c r="OUY127" s="65"/>
      <c r="OUZ127" s="65"/>
      <c r="OVA127" s="65"/>
      <c r="OVB127" s="65"/>
      <c r="OVC127" s="65"/>
      <c r="OVD127" s="65"/>
      <c r="OVE127" s="65"/>
      <c r="OVF127" s="65"/>
      <c r="OVG127" s="65"/>
      <c r="OVH127" s="65"/>
      <c r="OVI127" s="65"/>
      <c r="OVJ127" s="65"/>
      <c r="OVK127" s="65"/>
      <c r="OVL127" s="65"/>
      <c r="OVM127" s="65"/>
      <c r="OVN127" s="65"/>
      <c r="OVO127" s="65"/>
      <c r="OVP127" s="65"/>
      <c r="OVQ127" s="65"/>
      <c r="OVR127" s="65"/>
      <c r="OVS127" s="65"/>
      <c r="OVT127" s="65"/>
      <c r="OVU127" s="65"/>
      <c r="OVV127" s="65"/>
      <c r="OVW127" s="65"/>
      <c r="OVX127" s="65"/>
      <c r="OVY127" s="65"/>
      <c r="OVZ127" s="65"/>
      <c r="OWA127" s="65"/>
      <c r="OWB127" s="65"/>
      <c r="OWC127" s="65"/>
      <c r="OWD127" s="65"/>
      <c r="OWE127" s="65"/>
      <c r="OWF127" s="65"/>
      <c r="OWG127" s="65"/>
      <c r="OWH127" s="65"/>
      <c r="OWI127" s="65"/>
      <c r="OWJ127" s="65"/>
      <c r="OWK127" s="65"/>
      <c r="OWL127" s="65"/>
      <c r="OWM127" s="65"/>
      <c r="OWN127" s="65"/>
      <c r="OWO127" s="65"/>
      <c r="OWP127" s="65"/>
      <c r="OWQ127" s="65"/>
      <c r="OWR127" s="65"/>
      <c r="OWS127" s="65"/>
      <c r="OWT127" s="65"/>
      <c r="OWU127" s="65"/>
      <c r="OWV127" s="65"/>
      <c r="OWW127" s="65"/>
      <c r="OWX127" s="65"/>
      <c r="OWY127" s="65"/>
      <c r="OWZ127" s="65"/>
      <c r="OXA127" s="65"/>
      <c r="OXB127" s="65"/>
      <c r="OXC127" s="65"/>
      <c r="OXD127" s="65"/>
      <c r="OXE127" s="65"/>
      <c r="OXF127" s="65"/>
      <c r="OXG127" s="65"/>
      <c r="OXH127" s="65"/>
      <c r="OXI127" s="65"/>
      <c r="OXJ127" s="65"/>
      <c r="OXK127" s="65"/>
      <c r="OXL127" s="65"/>
      <c r="OXM127" s="65"/>
      <c r="OXN127" s="65"/>
      <c r="OXO127" s="65"/>
      <c r="OXP127" s="65"/>
      <c r="OXQ127" s="65"/>
      <c r="OXR127" s="65"/>
      <c r="OXS127" s="65"/>
      <c r="OXT127" s="65"/>
      <c r="OXU127" s="65"/>
      <c r="OXV127" s="65"/>
      <c r="OXW127" s="65"/>
      <c r="OXX127" s="65"/>
      <c r="OXY127" s="65"/>
      <c r="OXZ127" s="65"/>
      <c r="OYA127" s="65"/>
      <c r="OYB127" s="65"/>
      <c r="OYC127" s="65"/>
      <c r="OYD127" s="65"/>
      <c r="OYE127" s="65"/>
      <c r="OYF127" s="65"/>
      <c r="OYG127" s="65"/>
      <c r="OYH127" s="65"/>
      <c r="OYI127" s="65"/>
      <c r="OYJ127" s="65"/>
      <c r="OYK127" s="65"/>
      <c r="OYL127" s="65"/>
      <c r="OYM127" s="65"/>
      <c r="OYN127" s="65"/>
      <c r="OYO127" s="65"/>
      <c r="OYP127" s="65"/>
      <c r="OYQ127" s="65"/>
      <c r="OYR127" s="65"/>
      <c r="OYS127" s="65"/>
      <c r="OYT127" s="65"/>
      <c r="OYU127" s="65"/>
      <c r="OYV127" s="65"/>
      <c r="OYW127" s="65"/>
      <c r="OYX127" s="65"/>
      <c r="OYY127" s="65"/>
      <c r="OYZ127" s="65"/>
      <c r="OZA127" s="65"/>
      <c r="OZB127" s="65"/>
      <c r="OZC127" s="65"/>
      <c r="OZD127" s="65"/>
      <c r="OZE127" s="65"/>
      <c r="OZF127" s="65"/>
      <c r="OZG127" s="65"/>
      <c r="OZH127" s="65"/>
      <c r="OZI127" s="65"/>
      <c r="OZJ127" s="65"/>
      <c r="OZK127" s="65"/>
      <c r="OZL127" s="65"/>
      <c r="OZM127" s="65"/>
      <c r="OZN127" s="65"/>
      <c r="OZO127" s="65"/>
      <c r="OZP127" s="65"/>
      <c r="OZQ127" s="65"/>
      <c r="OZR127" s="65"/>
      <c r="OZS127" s="65"/>
      <c r="OZT127" s="65"/>
      <c r="OZU127" s="65"/>
      <c r="OZV127" s="65"/>
      <c r="OZW127" s="65"/>
      <c r="OZX127" s="65"/>
      <c r="OZY127" s="65"/>
      <c r="OZZ127" s="65"/>
      <c r="PAA127" s="65"/>
      <c r="PAB127" s="65"/>
      <c r="PAC127" s="65"/>
      <c r="PAD127" s="65"/>
      <c r="PAE127" s="65"/>
      <c r="PAF127" s="65"/>
      <c r="PAG127" s="65"/>
      <c r="PAH127" s="65"/>
      <c r="PAI127" s="65"/>
      <c r="PAJ127" s="65"/>
      <c r="PAK127" s="65"/>
      <c r="PAL127" s="65"/>
      <c r="PAM127" s="65"/>
      <c r="PAN127" s="65"/>
      <c r="PAO127" s="65"/>
      <c r="PAP127" s="65"/>
      <c r="PAQ127" s="65"/>
      <c r="PAR127" s="65"/>
      <c r="PAS127" s="65"/>
      <c r="PAT127" s="65"/>
      <c r="PAU127" s="65"/>
      <c r="PAV127" s="65"/>
      <c r="PAW127" s="65"/>
      <c r="PAX127" s="65"/>
      <c r="PAY127" s="65"/>
      <c r="PAZ127" s="65"/>
      <c r="PBA127" s="65"/>
      <c r="PBB127" s="65"/>
      <c r="PBC127" s="65"/>
      <c r="PBD127" s="65"/>
      <c r="PBE127" s="65"/>
      <c r="PBF127" s="65"/>
      <c r="PBG127" s="65"/>
      <c r="PBH127" s="65"/>
      <c r="PBI127" s="65"/>
      <c r="PBJ127" s="65"/>
      <c r="PBK127" s="65"/>
      <c r="PBL127" s="65"/>
      <c r="PBM127" s="65"/>
      <c r="PBN127" s="65"/>
      <c r="PBO127" s="65"/>
      <c r="PBP127" s="65"/>
      <c r="PBQ127" s="65"/>
      <c r="PBR127" s="65"/>
      <c r="PBS127" s="65"/>
      <c r="PBT127" s="65"/>
      <c r="PBU127" s="65"/>
      <c r="PBV127" s="65"/>
      <c r="PBW127" s="65"/>
      <c r="PBX127" s="65"/>
      <c r="PBY127" s="65"/>
      <c r="PBZ127" s="65"/>
      <c r="PCA127" s="65"/>
      <c r="PCB127" s="65"/>
      <c r="PCC127" s="65"/>
      <c r="PCD127" s="65"/>
      <c r="PCE127" s="65"/>
      <c r="PCF127" s="65"/>
      <c r="PCG127" s="65"/>
      <c r="PCH127" s="65"/>
      <c r="PCI127" s="65"/>
      <c r="PCJ127" s="65"/>
      <c r="PCK127" s="65"/>
      <c r="PCL127" s="65"/>
      <c r="PCM127" s="65"/>
      <c r="PCN127" s="65"/>
      <c r="PCO127" s="65"/>
      <c r="PCP127" s="65"/>
      <c r="PCQ127" s="65"/>
      <c r="PCR127" s="65"/>
      <c r="PCS127" s="65"/>
      <c r="PCT127" s="65"/>
      <c r="PCU127" s="65"/>
      <c r="PCV127" s="65"/>
      <c r="PCW127" s="65"/>
      <c r="PCX127" s="65"/>
      <c r="PCY127" s="65"/>
      <c r="PCZ127" s="65"/>
      <c r="PDA127" s="65"/>
      <c r="PDB127" s="65"/>
      <c r="PDC127" s="65"/>
      <c r="PDD127" s="65"/>
      <c r="PDE127" s="65"/>
      <c r="PDF127" s="65"/>
      <c r="PDG127" s="65"/>
      <c r="PDH127" s="65"/>
      <c r="PDI127" s="65"/>
      <c r="PDJ127" s="65"/>
      <c r="PDK127" s="65"/>
      <c r="PDL127" s="65"/>
      <c r="PDM127" s="65"/>
      <c r="PDN127" s="65"/>
      <c r="PDO127" s="65"/>
      <c r="PDP127" s="65"/>
      <c r="PDQ127" s="65"/>
      <c r="PDR127" s="65"/>
      <c r="PDS127" s="65"/>
      <c r="PDT127" s="65"/>
      <c r="PDU127" s="65"/>
      <c r="PDV127" s="65"/>
      <c r="PDW127" s="65"/>
      <c r="PDX127" s="65"/>
      <c r="PDY127" s="65"/>
      <c r="PDZ127" s="65"/>
      <c r="PEA127" s="65"/>
      <c r="PEB127" s="65"/>
      <c r="PEC127" s="65"/>
      <c r="PED127" s="65"/>
      <c r="PEE127" s="65"/>
      <c r="PEF127" s="65"/>
      <c r="PEG127" s="65"/>
      <c r="PEH127" s="65"/>
      <c r="PEI127" s="65"/>
      <c r="PEJ127" s="65"/>
      <c r="PEK127" s="65"/>
      <c r="PEL127" s="65"/>
      <c r="PEM127" s="65"/>
      <c r="PEN127" s="65"/>
      <c r="PEO127" s="65"/>
      <c r="PEP127" s="65"/>
      <c r="PEQ127" s="65"/>
      <c r="PER127" s="65"/>
      <c r="PES127" s="65"/>
      <c r="PET127" s="65"/>
      <c r="PEU127" s="65"/>
      <c r="PEV127" s="65"/>
      <c r="PEW127" s="65"/>
      <c r="PEX127" s="65"/>
      <c r="PEY127" s="65"/>
      <c r="PEZ127" s="65"/>
      <c r="PFA127" s="65"/>
      <c r="PFB127" s="65"/>
      <c r="PFC127" s="65"/>
      <c r="PFD127" s="65"/>
      <c r="PFE127" s="65"/>
      <c r="PFF127" s="65"/>
      <c r="PFG127" s="65"/>
      <c r="PFH127" s="65"/>
      <c r="PFI127" s="65"/>
      <c r="PFJ127" s="65"/>
      <c r="PFK127" s="65"/>
      <c r="PFL127" s="65"/>
      <c r="PFM127" s="65"/>
      <c r="PFN127" s="65"/>
      <c r="PFO127" s="65"/>
      <c r="PFP127" s="65"/>
      <c r="PFQ127" s="65"/>
      <c r="PFR127" s="65"/>
      <c r="PFS127" s="65"/>
      <c r="PFT127" s="65"/>
      <c r="PFU127" s="65"/>
      <c r="PFV127" s="65"/>
      <c r="PFW127" s="65"/>
      <c r="PFX127" s="65"/>
      <c r="PFY127" s="65"/>
      <c r="PFZ127" s="65"/>
      <c r="PGA127" s="65"/>
      <c r="PGB127" s="65"/>
      <c r="PGC127" s="65"/>
      <c r="PGD127" s="65"/>
      <c r="PGE127" s="65"/>
      <c r="PGF127" s="65"/>
      <c r="PGG127" s="65"/>
      <c r="PGH127" s="65"/>
      <c r="PGI127" s="65"/>
      <c r="PGJ127" s="65"/>
      <c r="PGK127" s="65"/>
      <c r="PGL127" s="65"/>
      <c r="PGM127" s="65"/>
      <c r="PGN127" s="65"/>
      <c r="PGO127" s="65"/>
      <c r="PGP127" s="65"/>
      <c r="PGQ127" s="65"/>
      <c r="PGR127" s="65"/>
      <c r="PGS127" s="65"/>
      <c r="PGT127" s="65"/>
      <c r="PGU127" s="65"/>
      <c r="PGV127" s="65"/>
      <c r="PGW127" s="65"/>
      <c r="PGX127" s="65"/>
      <c r="PGY127" s="65"/>
      <c r="PGZ127" s="65"/>
      <c r="PHA127" s="65"/>
      <c r="PHB127" s="65"/>
      <c r="PHC127" s="65"/>
      <c r="PHD127" s="65"/>
      <c r="PHE127" s="65"/>
      <c r="PHF127" s="65"/>
      <c r="PHG127" s="65"/>
      <c r="PHH127" s="65"/>
      <c r="PHI127" s="65"/>
      <c r="PHJ127" s="65"/>
      <c r="PHK127" s="65"/>
      <c r="PHL127" s="65"/>
      <c r="PHM127" s="65"/>
      <c r="PHN127" s="65"/>
      <c r="PHO127" s="65"/>
      <c r="PHP127" s="65"/>
      <c r="PHQ127" s="65"/>
      <c r="PHR127" s="65"/>
      <c r="PHS127" s="65"/>
      <c r="PHT127" s="65"/>
      <c r="PHU127" s="65"/>
      <c r="PHV127" s="65"/>
      <c r="PHW127" s="65"/>
      <c r="PHX127" s="65"/>
      <c r="PHY127" s="65"/>
      <c r="PHZ127" s="65"/>
      <c r="PIA127" s="65"/>
      <c r="PIB127" s="65"/>
      <c r="PIC127" s="65"/>
      <c r="PID127" s="65"/>
      <c r="PIE127" s="65"/>
      <c r="PIF127" s="65"/>
      <c r="PIG127" s="65"/>
      <c r="PIH127" s="65"/>
      <c r="PII127" s="65"/>
      <c r="PIJ127" s="65"/>
      <c r="PIK127" s="65"/>
      <c r="PIL127" s="65"/>
      <c r="PIM127" s="65"/>
      <c r="PIN127" s="65"/>
      <c r="PIO127" s="65"/>
      <c r="PIP127" s="65"/>
      <c r="PIQ127" s="65"/>
      <c r="PIR127" s="65"/>
      <c r="PIS127" s="65"/>
      <c r="PIT127" s="65"/>
      <c r="PIU127" s="65"/>
      <c r="PIV127" s="65"/>
      <c r="PIW127" s="65"/>
      <c r="PIX127" s="65"/>
      <c r="PIY127" s="65"/>
      <c r="PIZ127" s="65"/>
      <c r="PJA127" s="65"/>
      <c r="PJB127" s="65"/>
      <c r="PJC127" s="65"/>
      <c r="PJD127" s="65"/>
      <c r="PJE127" s="65"/>
      <c r="PJF127" s="65"/>
      <c r="PJG127" s="65"/>
      <c r="PJH127" s="65"/>
      <c r="PJI127" s="65"/>
      <c r="PJJ127" s="65"/>
      <c r="PJK127" s="65"/>
      <c r="PJL127" s="65"/>
      <c r="PJM127" s="65"/>
      <c r="PJN127" s="65"/>
      <c r="PJO127" s="65"/>
      <c r="PJP127" s="65"/>
      <c r="PJQ127" s="65"/>
      <c r="PJR127" s="65"/>
      <c r="PJS127" s="65"/>
      <c r="PJT127" s="65"/>
      <c r="PJU127" s="65"/>
      <c r="PJV127" s="65"/>
      <c r="PJW127" s="65"/>
      <c r="PJX127" s="65"/>
      <c r="PJY127" s="65"/>
      <c r="PJZ127" s="65"/>
      <c r="PKA127" s="65"/>
      <c r="PKB127" s="65"/>
      <c r="PKC127" s="65"/>
      <c r="PKD127" s="65"/>
      <c r="PKE127" s="65"/>
      <c r="PKF127" s="65"/>
      <c r="PKG127" s="65"/>
      <c r="PKH127" s="65"/>
      <c r="PKI127" s="65"/>
      <c r="PKJ127" s="65"/>
      <c r="PKK127" s="65"/>
      <c r="PKL127" s="65"/>
      <c r="PKM127" s="65"/>
      <c r="PKN127" s="65"/>
      <c r="PKO127" s="65"/>
      <c r="PKP127" s="65"/>
      <c r="PKQ127" s="65"/>
      <c r="PKR127" s="65"/>
      <c r="PKS127" s="65"/>
      <c r="PKT127" s="65"/>
      <c r="PKU127" s="65"/>
      <c r="PKV127" s="65"/>
      <c r="PKW127" s="65"/>
      <c r="PKX127" s="65"/>
      <c r="PKY127" s="65"/>
      <c r="PKZ127" s="65"/>
      <c r="PLA127" s="65"/>
      <c r="PLB127" s="65"/>
      <c r="PLC127" s="65"/>
      <c r="PLD127" s="65"/>
      <c r="PLE127" s="65"/>
      <c r="PLF127" s="65"/>
      <c r="PLG127" s="65"/>
      <c r="PLH127" s="65"/>
      <c r="PLI127" s="65"/>
      <c r="PLJ127" s="65"/>
      <c r="PLK127" s="65"/>
      <c r="PLL127" s="65"/>
      <c r="PLM127" s="65"/>
      <c r="PLN127" s="65"/>
      <c r="PLO127" s="65"/>
      <c r="PLP127" s="65"/>
      <c r="PLQ127" s="65"/>
      <c r="PLR127" s="65"/>
      <c r="PLS127" s="65"/>
      <c r="PLT127" s="65"/>
      <c r="PLU127" s="65"/>
      <c r="PLV127" s="65"/>
      <c r="PLW127" s="65"/>
      <c r="PLX127" s="65"/>
      <c r="PLY127" s="65"/>
      <c r="PLZ127" s="65"/>
      <c r="PMA127" s="65"/>
      <c r="PMB127" s="65"/>
      <c r="PMC127" s="65"/>
      <c r="PMD127" s="65"/>
      <c r="PME127" s="65"/>
      <c r="PMF127" s="65"/>
      <c r="PMG127" s="65"/>
      <c r="PMH127" s="65"/>
      <c r="PMI127" s="65"/>
      <c r="PMJ127" s="65"/>
      <c r="PMK127" s="65"/>
      <c r="PML127" s="65"/>
      <c r="PMM127" s="65"/>
      <c r="PMN127" s="65"/>
      <c r="PMO127" s="65"/>
      <c r="PMP127" s="65"/>
      <c r="PMQ127" s="65"/>
      <c r="PMR127" s="65"/>
      <c r="PMS127" s="65"/>
      <c r="PMT127" s="65"/>
      <c r="PMU127" s="65"/>
      <c r="PMV127" s="65"/>
      <c r="PMW127" s="65"/>
      <c r="PMX127" s="65"/>
      <c r="PMY127" s="65"/>
      <c r="PMZ127" s="65"/>
      <c r="PNA127" s="65"/>
      <c r="PNB127" s="65"/>
      <c r="PNC127" s="65"/>
      <c r="PND127" s="65"/>
      <c r="PNE127" s="65"/>
      <c r="PNF127" s="65"/>
      <c r="PNG127" s="65"/>
      <c r="PNH127" s="65"/>
      <c r="PNI127" s="65"/>
      <c r="PNJ127" s="65"/>
      <c r="PNK127" s="65"/>
      <c r="PNL127" s="65"/>
      <c r="PNM127" s="65"/>
      <c r="PNN127" s="65"/>
      <c r="PNO127" s="65"/>
      <c r="PNP127" s="65"/>
      <c r="PNQ127" s="65"/>
      <c r="PNR127" s="65"/>
      <c r="PNS127" s="65"/>
      <c r="PNT127" s="65"/>
      <c r="PNU127" s="65"/>
      <c r="PNV127" s="65"/>
      <c r="PNW127" s="65"/>
      <c r="PNX127" s="65"/>
      <c r="PNY127" s="65"/>
      <c r="PNZ127" s="65"/>
      <c r="POA127" s="65"/>
      <c r="POB127" s="65"/>
      <c r="POC127" s="65"/>
      <c r="POD127" s="65"/>
      <c r="POE127" s="65"/>
      <c r="POF127" s="65"/>
      <c r="POG127" s="65"/>
      <c r="POH127" s="65"/>
      <c r="POI127" s="65"/>
      <c r="POJ127" s="65"/>
      <c r="POK127" s="65"/>
      <c r="POL127" s="65"/>
      <c r="POM127" s="65"/>
      <c r="PON127" s="65"/>
      <c r="POO127" s="65"/>
      <c r="POP127" s="65"/>
      <c r="POQ127" s="65"/>
      <c r="POR127" s="65"/>
      <c r="POS127" s="65"/>
      <c r="POT127" s="65"/>
      <c r="POU127" s="65"/>
      <c r="POV127" s="65"/>
      <c r="POW127" s="65"/>
      <c r="POX127" s="65"/>
      <c r="POY127" s="65"/>
      <c r="POZ127" s="65"/>
      <c r="PPA127" s="65"/>
      <c r="PPB127" s="65"/>
      <c r="PPC127" s="65"/>
      <c r="PPD127" s="65"/>
      <c r="PPE127" s="65"/>
      <c r="PPF127" s="65"/>
      <c r="PPG127" s="65"/>
      <c r="PPH127" s="65"/>
      <c r="PPI127" s="65"/>
      <c r="PPJ127" s="65"/>
      <c r="PPK127" s="65"/>
      <c r="PPL127" s="65"/>
      <c r="PPM127" s="65"/>
      <c r="PPN127" s="65"/>
      <c r="PPO127" s="65"/>
      <c r="PPP127" s="65"/>
      <c r="PPQ127" s="65"/>
      <c r="PPR127" s="65"/>
      <c r="PPS127" s="65"/>
      <c r="PPT127" s="65"/>
      <c r="PPU127" s="65"/>
      <c r="PPV127" s="65"/>
      <c r="PPW127" s="65"/>
      <c r="PPX127" s="65"/>
      <c r="PPY127" s="65"/>
      <c r="PPZ127" s="65"/>
      <c r="PQA127" s="65"/>
      <c r="PQB127" s="65"/>
      <c r="PQC127" s="65"/>
      <c r="PQD127" s="65"/>
      <c r="PQE127" s="65"/>
      <c r="PQF127" s="65"/>
      <c r="PQG127" s="65"/>
      <c r="PQH127" s="65"/>
      <c r="PQI127" s="65"/>
      <c r="PQJ127" s="65"/>
      <c r="PQK127" s="65"/>
      <c r="PQL127" s="65"/>
      <c r="PQM127" s="65"/>
      <c r="PQN127" s="65"/>
      <c r="PQO127" s="65"/>
      <c r="PQP127" s="65"/>
      <c r="PQQ127" s="65"/>
      <c r="PQR127" s="65"/>
      <c r="PQS127" s="65"/>
      <c r="PQT127" s="65"/>
      <c r="PQU127" s="65"/>
      <c r="PQV127" s="65"/>
      <c r="PQW127" s="65"/>
      <c r="PQX127" s="65"/>
      <c r="PQY127" s="65"/>
      <c r="PQZ127" s="65"/>
      <c r="PRA127" s="65"/>
      <c r="PRB127" s="65"/>
      <c r="PRC127" s="65"/>
      <c r="PRD127" s="65"/>
      <c r="PRE127" s="65"/>
      <c r="PRF127" s="65"/>
      <c r="PRG127" s="65"/>
      <c r="PRH127" s="65"/>
      <c r="PRI127" s="65"/>
      <c r="PRJ127" s="65"/>
      <c r="PRK127" s="65"/>
      <c r="PRL127" s="65"/>
      <c r="PRM127" s="65"/>
      <c r="PRN127" s="65"/>
      <c r="PRO127" s="65"/>
      <c r="PRP127" s="65"/>
      <c r="PRQ127" s="65"/>
      <c r="PRR127" s="65"/>
      <c r="PRS127" s="65"/>
      <c r="PRT127" s="65"/>
      <c r="PRU127" s="65"/>
      <c r="PRV127" s="65"/>
      <c r="PRW127" s="65"/>
      <c r="PRX127" s="65"/>
      <c r="PRY127" s="65"/>
      <c r="PRZ127" s="65"/>
      <c r="PSA127" s="65"/>
      <c r="PSB127" s="65"/>
      <c r="PSC127" s="65"/>
      <c r="PSD127" s="65"/>
      <c r="PSE127" s="65"/>
      <c r="PSF127" s="65"/>
      <c r="PSG127" s="65"/>
      <c r="PSH127" s="65"/>
      <c r="PSI127" s="65"/>
      <c r="PSJ127" s="65"/>
      <c r="PSK127" s="65"/>
      <c r="PSL127" s="65"/>
      <c r="PSM127" s="65"/>
      <c r="PSN127" s="65"/>
      <c r="PSO127" s="65"/>
      <c r="PSP127" s="65"/>
      <c r="PSQ127" s="65"/>
      <c r="PSR127" s="65"/>
      <c r="PSS127" s="65"/>
      <c r="PST127" s="65"/>
      <c r="PSU127" s="65"/>
      <c r="PSV127" s="65"/>
      <c r="PSW127" s="65"/>
      <c r="PSX127" s="65"/>
      <c r="PSY127" s="65"/>
      <c r="PSZ127" s="65"/>
      <c r="PTA127" s="65"/>
      <c r="PTB127" s="65"/>
      <c r="PTC127" s="65"/>
      <c r="PTD127" s="65"/>
      <c r="PTE127" s="65"/>
      <c r="PTF127" s="65"/>
      <c r="PTG127" s="65"/>
      <c r="PTH127" s="65"/>
      <c r="PTI127" s="65"/>
      <c r="PTJ127" s="65"/>
      <c r="PTK127" s="65"/>
      <c r="PTL127" s="65"/>
      <c r="PTM127" s="65"/>
      <c r="PTN127" s="65"/>
      <c r="PTO127" s="65"/>
      <c r="PTP127" s="65"/>
      <c r="PTQ127" s="65"/>
      <c r="PTR127" s="65"/>
      <c r="PTS127" s="65"/>
      <c r="PTT127" s="65"/>
      <c r="PTU127" s="65"/>
      <c r="PTV127" s="65"/>
      <c r="PTW127" s="65"/>
      <c r="PTX127" s="65"/>
      <c r="PTY127" s="65"/>
      <c r="PTZ127" s="65"/>
      <c r="PUA127" s="65"/>
      <c r="PUB127" s="65"/>
      <c r="PUC127" s="65"/>
      <c r="PUD127" s="65"/>
      <c r="PUE127" s="65"/>
      <c r="PUF127" s="65"/>
      <c r="PUG127" s="65"/>
      <c r="PUH127" s="65"/>
      <c r="PUI127" s="65"/>
      <c r="PUJ127" s="65"/>
      <c r="PUK127" s="65"/>
      <c r="PUL127" s="65"/>
      <c r="PUM127" s="65"/>
      <c r="PUN127" s="65"/>
      <c r="PUO127" s="65"/>
      <c r="PUP127" s="65"/>
      <c r="PUQ127" s="65"/>
      <c r="PUR127" s="65"/>
      <c r="PUS127" s="65"/>
      <c r="PUT127" s="65"/>
      <c r="PUU127" s="65"/>
      <c r="PUV127" s="65"/>
      <c r="PUW127" s="65"/>
      <c r="PUX127" s="65"/>
      <c r="PUY127" s="65"/>
      <c r="PUZ127" s="65"/>
      <c r="PVA127" s="65"/>
      <c r="PVB127" s="65"/>
      <c r="PVC127" s="65"/>
      <c r="PVD127" s="65"/>
      <c r="PVE127" s="65"/>
      <c r="PVF127" s="65"/>
      <c r="PVG127" s="65"/>
      <c r="PVH127" s="65"/>
      <c r="PVI127" s="65"/>
      <c r="PVJ127" s="65"/>
      <c r="PVK127" s="65"/>
      <c r="PVL127" s="65"/>
      <c r="PVM127" s="65"/>
      <c r="PVN127" s="65"/>
      <c r="PVO127" s="65"/>
      <c r="PVP127" s="65"/>
      <c r="PVQ127" s="65"/>
      <c r="PVR127" s="65"/>
      <c r="PVS127" s="65"/>
      <c r="PVT127" s="65"/>
      <c r="PVU127" s="65"/>
      <c r="PVV127" s="65"/>
      <c r="PVW127" s="65"/>
      <c r="PVX127" s="65"/>
      <c r="PVY127" s="65"/>
      <c r="PVZ127" s="65"/>
      <c r="PWA127" s="65"/>
      <c r="PWB127" s="65"/>
      <c r="PWC127" s="65"/>
      <c r="PWD127" s="65"/>
      <c r="PWE127" s="65"/>
      <c r="PWF127" s="65"/>
      <c r="PWG127" s="65"/>
      <c r="PWH127" s="65"/>
      <c r="PWI127" s="65"/>
      <c r="PWJ127" s="65"/>
      <c r="PWK127" s="65"/>
      <c r="PWL127" s="65"/>
      <c r="PWM127" s="65"/>
      <c r="PWN127" s="65"/>
      <c r="PWO127" s="65"/>
      <c r="PWP127" s="65"/>
      <c r="PWQ127" s="65"/>
      <c r="PWR127" s="65"/>
      <c r="PWS127" s="65"/>
      <c r="PWT127" s="65"/>
      <c r="PWU127" s="65"/>
      <c r="PWV127" s="65"/>
      <c r="PWW127" s="65"/>
      <c r="PWX127" s="65"/>
      <c r="PWY127" s="65"/>
      <c r="PWZ127" s="65"/>
      <c r="PXA127" s="65"/>
      <c r="PXB127" s="65"/>
      <c r="PXC127" s="65"/>
      <c r="PXD127" s="65"/>
      <c r="PXE127" s="65"/>
      <c r="PXF127" s="65"/>
      <c r="PXG127" s="65"/>
      <c r="PXH127" s="65"/>
      <c r="PXI127" s="65"/>
      <c r="PXJ127" s="65"/>
      <c r="PXK127" s="65"/>
      <c r="PXL127" s="65"/>
      <c r="PXM127" s="65"/>
      <c r="PXN127" s="65"/>
      <c r="PXO127" s="65"/>
      <c r="PXP127" s="65"/>
      <c r="PXQ127" s="65"/>
      <c r="PXR127" s="65"/>
      <c r="PXS127" s="65"/>
      <c r="PXT127" s="65"/>
      <c r="PXU127" s="65"/>
      <c r="PXV127" s="65"/>
      <c r="PXW127" s="65"/>
      <c r="PXX127" s="65"/>
      <c r="PXY127" s="65"/>
      <c r="PXZ127" s="65"/>
      <c r="PYA127" s="65"/>
      <c r="PYB127" s="65"/>
      <c r="PYC127" s="65"/>
      <c r="PYD127" s="65"/>
      <c r="PYE127" s="65"/>
      <c r="PYF127" s="65"/>
      <c r="PYG127" s="65"/>
      <c r="PYH127" s="65"/>
      <c r="PYI127" s="65"/>
      <c r="PYJ127" s="65"/>
      <c r="PYK127" s="65"/>
      <c r="PYL127" s="65"/>
      <c r="PYM127" s="65"/>
      <c r="PYN127" s="65"/>
      <c r="PYO127" s="65"/>
      <c r="PYP127" s="65"/>
      <c r="PYQ127" s="65"/>
      <c r="PYR127" s="65"/>
      <c r="PYS127" s="65"/>
      <c r="PYT127" s="65"/>
      <c r="PYU127" s="65"/>
      <c r="PYV127" s="65"/>
      <c r="PYW127" s="65"/>
      <c r="PYX127" s="65"/>
      <c r="PYY127" s="65"/>
      <c r="PYZ127" s="65"/>
      <c r="PZA127" s="65"/>
      <c r="PZB127" s="65"/>
      <c r="PZC127" s="65"/>
      <c r="PZD127" s="65"/>
      <c r="PZE127" s="65"/>
      <c r="PZF127" s="65"/>
      <c r="PZG127" s="65"/>
      <c r="PZH127" s="65"/>
      <c r="PZI127" s="65"/>
      <c r="PZJ127" s="65"/>
      <c r="PZK127" s="65"/>
      <c r="PZL127" s="65"/>
      <c r="PZM127" s="65"/>
      <c r="PZN127" s="65"/>
      <c r="PZO127" s="65"/>
      <c r="PZP127" s="65"/>
      <c r="PZQ127" s="65"/>
      <c r="PZR127" s="65"/>
      <c r="PZS127" s="65"/>
      <c r="PZT127" s="65"/>
      <c r="PZU127" s="65"/>
      <c r="PZV127" s="65"/>
      <c r="PZW127" s="65"/>
      <c r="PZX127" s="65"/>
      <c r="PZY127" s="65"/>
      <c r="PZZ127" s="65"/>
      <c r="QAA127" s="65"/>
      <c r="QAB127" s="65"/>
      <c r="QAC127" s="65"/>
      <c r="QAD127" s="65"/>
      <c r="QAE127" s="65"/>
      <c r="QAF127" s="65"/>
      <c r="QAG127" s="65"/>
      <c r="QAH127" s="65"/>
      <c r="QAI127" s="65"/>
      <c r="QAJ127" s="65"/>
      <c r="QAK127" s="65"/>
      <c r="QAL127" s="65"/>
      <c r="QAM127" s="65"/>
      <c r="QAN127" s="65"/>
      <c r="QAO127" s="65"/>
      <c r="QAP127" s="65"/>
      <c r="QAQ127" s="65"/>
      <c r="QAR127" s="65"/>
      <c r="QAS127" s="65"/>
      <c r="QAT127" s="65"/>
      <c r="QAU127" s="65"/>
      <c r="QAV127" s="65"/>
      <c r="QAW127" s="65"/>
      <c r="QAX127" s="65"/>
      <c r="QAY127" s="65"/>
      <c r="QAZ127" s="65"/>
      <c r="QBA127" s="65"/>
      <c r="QBB127" s="65"/>
      <c r="QBC127" s="65"/>
      <c r="QBD127" s="65"/>
      <c r="QBE127" s="65"/>
      <c r="QBF127" s="65"/>
      <c r="QBG127" s="65"/>
      <c r="QBH127" s="65"/>
      <c r="QBI127" s="65"/>
      <c r="QBJ127" s="65"/>
      <c r="QBK127" s="65"/>
      <c r="QBL127" s="65"/>
      <c r="QBM127" s="65"/>
      <c r="QBN127" s="65"/>
      <c r="QBO127" s="65"/>
      <c r="QBP127" s="65"/>
      <c r="QBQ127" s="65"/>
      <c r="QBR127" s="65"/>
      <c r="QBS127" s="65"/>
      <c r="QBT127" s="65"/>
      <c r="QBU127" s="65"/>
      <c r="QBV127" s="65"/>
      <c r="QBW127" s="65"/>
      <c r="QBX127" s="65"/>
      <c r="QBY127" s="65"/>
      <c r="QBZ127" s="65"/>
      <c r="QCA127" s="65"/>
      <c r="QCB127" s="65"/>
      <c r="QCC127" s="65"/>
      <c r="QCD127" s="65"/>
      <c r="QCE127" s="65"/>
      <c r="QCF127" s="65"/>
      <c r="QCG127" s="65"/>
      <c r="QCH127" s="65"/>
      <c r="QCI127" s="65"/>
      <c r="QCJ127" s="65"/>
      <c r="QCK127" s="65"/>
      <c r="QCL127" s="65"/>
      <c r="QCM127" s="65"/>
      <c r="QCN127" s="65"/>
      <c r="QCO127" s="65"/>
      <c r="QCP127" s="65"/>
      <c r="QCQ127" s="65"/>
      <c r="QCR127" s="65"/>
      <c r="QCS127" s="65"/>
      <c r="QCT127" s="65"/>
      <c r="QCU127" s="65"/>
      <c r="QCV127" s="65"/>
      <c r="QCW127" s="65"/>
      <c r="QCX127" s="65"/>
      <c r="QCY127" s="65"/>
      <c r="QCZ127" s="65"/>
      <c r="QDA127" s="65"/>
      <c r="QDB127" s="65"/>
      <c r="QDC127" s="65"/>
      <c r="QDD127" s="65"/>
      <c r="QDE127" s="65"/>
      <c r="QDF127" s="65"/>
      <c r="QDG127" s="65"/>
      <c r="QDH127" s="65"/>
      <c r="QDI127" s="65"/>
      <c r="QDJ127" s="65"/>
      <c r="QDK127" s="65"/>
      <c r="QDL127" s="65"/>
      <c r="QDM127" s="65"/>
      <c r="QDN127" s="65"/>
      <c r="QDO127" s="65"/>
      <c r="QDP127" s="65"/>
      <c r="QDQ127" s="65"/>
      <c r="QDR127" s="65"/>
      <c r="QDS127" s="65"/>
      <c r="QDT127" s="65"/>
      <c r="QDU127" s="65"/>
      <c r="QDV127" s="65"/>
      <c r="QDW127" s="65"/>
      <c r="QDX127" s="65"/>
      <c r="QDY127" s="65"/>
      <c r="QDZ127" s="65"/>
      <c r="QEA127" s="65"/>
      <c r="QEB127" s="65"/>
      <c r="QEC127" s="65"/>
      <c r="QED127" s="65"/>
      <c r="QEE127" s="65"/>
      <c r="QEF127" s="65"/>
      <c r="QEG127" s="65"/>
      <c r="QEH127" s="65"/>
      <c r="QEI127" s="65"/>
      <c r="QEJ127" s="65"/>
      <c r="QEK127" s="65"/>
      <c r="QEL127" s="65"/>
      <c r="QEM127" s="65"/>
      <c r="QEN127" s="65"/>
      <c r="QEO127" s="65"/>
      <c r="QEP127" s="65"/>
      <c r="QEQ127" s="65"/>
      <c r="QER127" s="65"/>
      <c r="QES127" s="65"/>
      <c r="QET127" s="65"/>
      <c r="QEU127" s="65"/>
      <c r="QEV127" s="65"/>
      <c r="QEW127" s="65"/>
      <c r="QEX127" s="65"/>
      <c r="QEY127" s="65"/>
      <c r="QEZ127" s="65"/>
      <c r="QFA127" s="65"/>
      <c r="QFB127" s="65"/>
      <c r="QFC127" s="65"/>
      <c r="QFD127" s="65"/>
      <c r="QFE127" s="65"/>
      <c r="QFF127" s="65"/>
      <c r="QFG127" s="65"/>
      <c r="QFH127" s="65"/>
      <c r="QFI127" s="65"/>
      <c r="QFJ127" s="65"/>
      <c r="QFK127" s="65"/>
      <c r="QFL127" s="65"/>
      <c r="QFM127" s="65"/>
      <c r="QFN127" s="65"/>
      <c r="QFO127" s="65"/>
      <c r="QFP127" s="65"/>
      <c r="QFQ127" s="65"/>
      <c r="QFR127" s="65"/>
      <c r="QFS127" s="65"/>
      <c r="QFT127" s="65"/>
      <c r="QFU127" s="65"/>
      <c r="QFV127" s="65"/>
      <c r="QFW127" s="65"/>
      <c r="QFX127" s="65"/>
      <c r="QFY127" s="65"/>
      <c r="QFZ127" s="65"/>
      <c r="QGA127" s="65"/>
      <c r="QGB127" s="65"/>
      <c r="QGC127" s="65"/>
      <c r="QGD127" s="65"/>
      <c r="QGE127" s="65"/>
      <c r="QGF127" s="65"/>
      <c r="QGG127" s="65"/>
      <c r="QGH127" s="65"/>
      <c r="QGI127" s="65"/>
      <c r="QGJ127" s="65"/>
      <c r="QGK127" s="65"/>
      <c r="QGL127" s="65"/>
      <c r="QGM127" s="65"/>
      <c r="QGN127" s="65"/>
      <c r="QGO127" s="65"/>
      <c r="QGP127" s="65"/>
      <c r="QGQ127" s="65"/>
      <c r="QGR127" s="65"/>
      <c r="QGS127" s="65"/>
      <c r="QGT127" s="65"/>
      <c r="QGU127" s="65"/>
      <c r="QGV127" s="65"/>
      <c r="QGW127" s="65"/>
      <c r="QGX127" s="65"/>
      <c r="QGY127" s="65"/>
      <c r="QGZ127" s="65"/>
      <c r="QHA127" s="65"/>
      <c r="QHB127" s="65"/>
      <c r="QHC127" s="65"/>
      <c r="QHD127" s="65"/>
      <c r="QHE127" s="65"/>
      <c r="QHF127" s="65"/>
      <c r="QHG127" s="65"/>
      <c r="QHH127" s="65"/>
      <c r="QHI127" s="65"/>
      <c r="QHJ127" s="65"/>
      <c r="QHK127" s="65"/>
      <c r="QHL127" s="65"/>
      <c r="QHM127" s="65"/>
      <c r="QHN127" s="65"/>
      <c r="QHO127" s="65"/>
      <c r="QHP127" s="65"/>
      <c r="QHQ127" s="65"/>
      <c r="QHR127" s="65"/>
      <c r="QHS127" s="65"/>
      <c r="QHT127" s="65"/>
      <c r="QHU127" s="65"/>
      <c r="QHV127" s="65"/>
      <c r="QHW127" s="65"/>
      <c r="QHX127" s="65"/>
      <c r="QHY127" s="65"/>
      <c r="QHZ127" s="65"/>
      <c r="QIA127" s="65"/>
      <c r="QIB127" s="65"/>
      <c r="QIC127" s="65"/>
      <c r="QID127" s="65"/>
      <c r="QIE127" s="65"/>
      <c r="QIF127" s="65"/>
      <c r="QIG127" s="65"/>
      <c r="QIH127" s="65"/>
      <c r="QII127" s="65"/>
      <c r="QIJ127" s="65"/>
      <c r="QIK127" s="65"/>
      <c r="QIL127" s="65"/>
      <c r="QIM127" s="65"/>
      <c r="QIN127" s="65"/>
      <c r="QIO127" s="65"/>
      <c r="QIP127" s="65"/>
      <c r="QIQ127" s="65"/>
      <c r="QIR127" s="65"/>
      <c r="QIS127" s="65"/>
      <c r="QIT127" s="65"/>
      <c r="QIU127" s="65"/>
      <c r="QIV127" s="65"/>
      <c r="QIW127" s="65"/>
      <c r="QIX127" s="65"/>
      <c r="QIY127" s="65"/>
      <c r="QIZ127" s="65"/>
      <c r="QJA127" s="65"/>
      <c r="QJB127" s="65"/>
      <c r="QJC127" s="65"/>
      <c r="QJD127" s="65"/>
      <c r="QJE127" s="65"/>
      <c r="QJF127" s="65"/>
      <c r="QJG127" s="65"/>
      <c r="QJH127" s="65"/>
      <c r="QJI127" s="65"/>
      <c r="QJJ127" s="65"/>
      <c r="QJK127" s="65"/>
      <c r="QJL127" s="65"/>
      <c r="QJM127" s="65"/>
      <c r="QJN127" s="65"/>
      <c r="QJO127" s="65"/>
      <c r="QJP127" s="65"/>
      <c r="QJQ127" s="65"/>
      <c r="QJR127" s="65"/>
      <c r="QJS127" s="65"/>
      <c r="QJT127" s="65"/>
      <c r="QJU127" s="65"/>
      <c r="QJV127" s="65"/>
      <c r="QJW127" s="65"/>
      <c r="QJX127" s="65"/>
      <c r="QJY127" s="65"/>
      <c r="QJZ127" s="65"/>
      <c r="QKA127" s="65"/>
      <c r="QKB127" s="65"/>
      <c r="QKC127" s="65"/>
      <c r="QKD127" s="65"/>
      <c r="QKE127" s="65"/>
      <c r="QKF127" s="65"/>
      <c r="QKG127" s="65"/>
      <c r="QKH127" s="65"/>
      <c r="QKI127" s="65"/>
      <c r="QKJ127" s="65"/>
      <c r="QKK127" s="65"/>
      <c r="QKL127" s="65"/>
      <c r="QKM127" s="65"/>
      <c r="QKN127" s="65"/>
      <c r="QKO127" s="65"/>
      <c r="QKP127" s="65"/>
      <c r="QKQ127" s="65"/>
      <c r="QKR127" s="65"/>
      <c r="QKS127" s="65"/>
      <c r="QKT127" s="65"/>
      <c r="QKU127" s="65"/>
      <c r="QKV127" s="65"/>
      <c r="QKW127" s="65"/>
      <c r="QKX127" s="65"/>
      <c r="QKY127" s="65"/>
      <c r="QKZ127" s="65"/>
      <c r="QLA127" s="65"/>
      <c r="QLB127" s="65"/>
      <c r="QLC127" s="65"/>
      <c r="QLD127" s="65"/>
      <c r="QLE127" s="65"/>
      <c r="QLF127" s="65"/>
      <c r="QLG127" s="65"/>
      <c r="QLH127" s="65"/>
      <c r="QLI127" s="65"/>
      <c r="QLJ127" s="65"/>
      <c r="QLK127" s="65"/>
      <c r="QLL127" s="65"/>
      <c r="QLM127" s="65"/>
      <c r="QLN127" s="65"/>
      <c r="QLO127" s="65"/>
      <c r="QLP127" s="65"/>
      <c r="QLQ127" s="65"/>
      <c r="QLR127" s="65"/>
      <c r="QLS127" s="65"/>
      <c r="QLT127" s="65"/>
      <c r="QLU127" s="65"/>
      <c r="QLV127" s="65"/>
      <c r="QLW127" s="65"/>
      <c r="QLX127" s="65"/>
      <c r="QLY127" s="65"/>
      <c r="QLZ127" s="65"/>
      <c r="QMA127" s="65"/>
      <c r="QMB127" s="65"/>
      <c r="QMC127" s="65"/>
      <c r="QMD127" s="65"/>
      <c r="QME127" s="65"/>
      <c r="QMF127" s="65"/>
      <c r="QMG127" s="65"/>
      <c r="QMH127" s="65"/>
      <c r="QMI127" s="65"/>
      <c r="QMJ127" s="65"/>
      <c r="QMK127" s="65"/>
      <c r="QML127" s="65"/>
      <c r="QMM127" s="65"/>
      <c r="QMN127" s="65"/>
      <c r="QMO127" s="65"/>
      <c r="QMP127" s="65"/>
      <c r="QMQ127" s="65"/>
      <c r="QMR127" s="65"/>
      <c r="QMS127" s="65"/>
      <c r="QMT127" s="65"/>
      <c r="QMU127" s="65"/>
      <c r="QMV127" s="65"/>
      <c r="QMW127" s="65"/>
      <c r="QMX127" s="65"/>
      <c r="QMY127" s="65"/>
      <c r="QMZ127" s="65"/>
      <c r="QNA127" s="65"/>
      <c r="QNB127" s="65"/>
      <c r="QNC127" s="65"/>
      <c r="QND127" s="65"/>
      <c r="QNE127" s="65"/>
      <c r="QNF127" s="65"/>
      <c r="QNG127" s="65"/>
      <c r="QNH127" s="65"/>
      <c r="QNI127" s="65"/>
      <c r="QNJ127" s="65"/>
      <c r="QNK127" s="65"/>
      <c r="QNL127" s="65"/>
      <c r="QNM127" s="65"/>
      <c r="QNN127" s="65"/>
      <c r="QNO127" s="65"/>
      <c r="QNP127" s="65"/>
      <c r="QNQ127" s="65"/>
      <c r="QNR127" s="65"/>
      <c r="QNS127" s="65"/>
      <c r="QNT127" s="65"/>
      <c r="QNU127" s="65"/>
      <c r="QNV127" s="65"/>
      <c r="QNW127" s="65"/>
      <c r="QNX127" s="65"/>
      <c r="QNY127" s="65"/>
      <c r="QNZ127" s="65"/>
      <c r="QOA127" s="65"/>
      <c r="QOB127" s="65"/>
      <c r="QOC127" s="65"/>
      <c r="QOD127" s="65"/>
      <c r="QOE127" s="65"/>
      <c r="QOF127" s="65"/>
      <c r="QOG127" s="65"/>
      <c r="QOH127" s="65"/>
      <c r="QOI127" s="65"/>
      <c r="QOJ127" s="65"/>
      <c r="QOK127" s="65"/>
      <c r="QOL127" s="65"/>
      <c r="QOM127" s="65"/>
      <c r="QON127" s="65"/>
      <c r="QOO127" s="65"/>
      <c r="QOP127" s="65"/>
      <c r="QOQ127" s="65"/>
      <c r="QOR127" s="65"/>
      <c r="QOS127" s="65"/>
      <c r="QOT127" s="65"/>
      <c r="QOU127" s="65"/>
      <c r="QOV127" s="65"/>
      <c r="QOW127" s="65"/>
      <c r="QOX127" s="65"/>
      <c r="QOY127" s="65"/>
      <c r="QOZ127" s="65"/>
      <c r="QPA127" s="65"/>
      <c r="QPB127" s="65"/>
      <c r="QPC127" s="65"/>
      <c r="QPD127" s="65"/>
      <c r="QPE127" s="65"/>
      <c r="QPF127" s="65"/>
      <c r="QPG127" s="65"/>
      <c r="QPH127" s="65"/>
      <c r="QPI127" s="65"/>
      <c r="QPJ127" s="65"/>
      <c r="QPK127" s="65"/>
      <c r="QPL127" s="65"/>
      <c r="QPM127" s="65"/>
      <c r="QPN127" s="65"/>
      <c r="QPO127" s="65"/>
      <c r="QPP127" s="65"/>
      <c r="QPQ127" s="65"/>
      <c r="QPR127" s="65"/>
      <c r="QPS127" s="65"/>
      <c r="QPT127" s="65"/>
      <c r="QPU127" s="65"/>
      <c r="QPV127" s="65"/>
      <c r="QPW127" s="65"/>
      <c r="QPX127" s="65"/>
      <c r="QPY127" s="65"/>
      <c r="QPZ127" s="65"/>
      <c r="QQA127" s="65"/>
      <c r="QQB127" s="65"/>
      <c r="QQC127" s="65"/>
      <c r="QQD127" s="65"/>
      <c r="QQE127" s="65"/>
      <c r="QQF127" s="65"/>
      <c r="QQG127" s="65"/>
      <c r="QQH127" s="65"/>
      <c r="QQI127" s="65"/>
      <c r="QQJ127" s="65"/>
      <c r="QQK127" s="65"/>
      <c r="QQL127" s="65"/>
      <c r="QQM127" s="65"/>
      <c r="QQN127" s="65"/>
      <c r="QQO127" s="65"/>
      <c r="QQP127" s="65"/>
      <c r="QQQ127" s="65"/>
      <c r="QQR127" s="65"/>
      <c r="QQS127" s="65"/>
      <c r="QQT127" s="65"/>
      <c r="QQU127" s="65"/>
      <c r="QQV127" s="65"/>
      <c r="QQW127" s="65"/>
      <c r="QQX127" s="65"/>
      <c r="QQY127" s="65"/>
      <c r="QQZ127" s="65"/>
      <c r="QRA127" s="65"/>
      <c r="QRB127" s="65"/>
      <c r="QRC127" s="65"/>
      <c r="QRD127" s="65"/>
      <c r="QRE127" s="65"/>
      <c r="QRF127" s="65"/>
      <c r="QRG127" s="65"/>
      <c r="QRH127" s="65"/>
      <c r="QRI127" s="65"/>
      <c r="QRJ127" s="65"/>
      <c r="QRK127" s="65"/>
      <c r="QRL127" s="65"/>
      <c r="QRM127" s="65"/>
      <c r="QRN127" s="65"/>
      <c r="QRO127" s="65"/>
      <c r="QRP127" s="65"/>
      <c r="QRQ127" s="65"/>
      <c r="QRR127" s="65"/>
      <c r="QRS127" s="65"/>
      <c r="QRT127" s="65"/>
      <c r="QRU127" s="65"/>
      <c r="QRV127" s="65"/>
      <c r="QRW127" s="65"/>
      <c r="QRX127" s="65"/>
      <c r="QRY127" s="65"/>
      <c r="QRZ127" s="65"/>
      <c r="QSA127" s="65"/>
      <c r="QSB127" s="65"/>
      <c r="QSC127" s="65"/>
      <c r="QSD127" s="65"/>
      <c r="QSE127" s="65"/>
      <c r="QSF127" s="65"/>
      <c r="QSG127" s="65"/>
      <c r="QSH127" s="65"/>
      <c r="QSI127" s="65"/>
      <c r="QSJ127" s="65"/>
      <c r="QSK127" s="65"/>
      <c r="QSL127" s="65"/>
      <c r="QSM127" s="65"/>
      <c r="QSN127" s="65"/>
      <c r="QSO127" s="65"/>
      <c r="QSP127" s="65"/>
      <c r="QSQ127" s="65"/>
      <c r="QSR127" s="65"/>
      <c r="QSS127" s="65"/>
      <c r="QST127" s="65"/>
      <c r="QSU127" s="65"/>
      <c r="QSV127" s="65"/>
      <c r="QSW127" s="65"/>
      <c r="QSX127" s="65"/>
      <c r="QSY127" s="65"/>
      <c r="QSZ127" s="65"/>
      <c r="QTA127" s="65"/>
      <c r="QTB127" s="65"/>
      <c r="QTC127" s="65"/>
      <c r="QTD127" s="65"/>
      <c r="QTE127" s="65"/>
      <c r="QTF127" s="65"/>
      <c r="QTG127" s="65"/>
      <c r="QTH127" s="65"/>
      <c r="QTI127" s="65"/>
      <c r="QTJ127" s="65"/>
      <c r="QTK127" s="65"/>
      <c r="QTL127" s="65"/>
      <c r="QTM127" s="65"/>
      <c r="QTN127" s="65"/>
      <c r="QTO127" s="65"/>
      <c r="QTP127" s="65"/>
      <c r="QTQ127" s="65"/>
      <c r="QTR127" s="65"/>
      <c r="QTS127" s="65"/>
      <c r="QTT127" s="65"/>
      <c r="QTU127" s="65"/>
      <c r="QTV127" s="65"/>
      <c r="QTW127" s="65"/>
      <c r="QTX127" s="65"/>
      <c r="QTY127" s="65"/>
      <c r="QTZ127" s="65"/>
      <c r="QUA127" s="65"/>
      <c r="QUB127" s="65"/>
      <c r="QUC127" s="65"/>
      <c r="QUD127" s="65"/>
      <c r="QUE127" s="65"/>
      <c r="QUF127" s="65"/>
      <c r="QUG127" s="65"/>
      <c r="QUH127" s="65"/>
      <c r="QUI127" s="65"/>
      <c r="QUJ127" s="65"/>
      <c r="QUK127" s="65"/>
      <c r="QUL127" s="65"/>
      <c r="QUM127" s="65"/>
      <c r="QUN127" s="65"/>
      <c r="QUO127" s="65"/>
      <c r="QUP127" s="65"/>
      <c r="QUQ127" s="65"/>
      <c r="QUR127" s="65"/>
      <c r="QUS127" s="65"/>
      <c r="QUT127" s="65"/>
      <c r="QUU127" s="65"/>
      <c r="QUV127" s="65"/>
      <c r="QUW127" s="65"/>
      <c r="QUX127" s="65"/>
      <c r="QUY127" s="65"/>
      <c r="QUZ127" s="65"/>
      <c r="QVA127" s="65"/>
      <c r="QVB127" s="65"/>
      <c r="QVC127" s="65"/>
      <c r="QVD127" s="65"/>
      <c r="QVE127" s="65"/>
      <c r="QVF127" s="65"/>
      <c r="QVG127" s="65"/>
      <c r="QVH127" s="65"/>
      <c r="QVI127" s="65"/>
      <c r="QVJ127" s="65"/>
      <c r="QVK127" s="65"/>
      <c r="QVL127" s="65"/>
      <c r="QVM127" s="65"/>
      <c r="QVN127" s="65"/>
      <c r="QVO127" s="65"/>
      <c r="QVP127" s="65"/>
      <c r="QVQ127" s="65"/>
      <c r="QVR127" s="65"/>
      <c r="QVS127" s="65"/>
      <c r="QVT127" s="65"/>
      <c r="QVU127" s="65"/>
      <c r="QVV127" s="65"/>
      <c r="QVW127" s="65"/>
      <c r="QVX127" s="65"/>
      <c r="QVY127" s="65"/>
      <c r="QVZ127" s="65"/>
      <c r="QWA127" s="65"/>
      <c r="QWB127" s="65"/>
      <c r="QWC127" s="65"/>
      <c r="QWD127" s="65"/>
      <c r="QWE127" s="65"/>
      <c r="QWF127" s="65"/>
      <c r="QWG127" s="65"/>
      <c r="QWH127" s="65"/>
      <c r="QWI127" s="65"/>
      <c r="QWJ127" s="65"/>
      <c r="QWK127" s="65"/>
      <c r="QWL127" s="65"/>
      <c r="QWM127" s="65"/>
      <c r="QWN127" s="65"/>
      <c r="QWO127" s="65"/>
      <c r="QWP127" s="65"/>
      <c r="QWQ127" s="65"/>
      <c r="QWR127" s="65"/>
      <c r="QWS127" s="65"/>
      <c r="QWT127" s="65"/>
      <c r="QWU127" s="65"/>
      <c r="QWV127" s="65"/>
      <c r="QWW127" s="65"/>
      <c r="QWX127" s="65"/>
      <c r="QWY127" s="65"/>
      <c r="QWZ127" s="65"/>
      <c r="QXA127" s="65"/>
      <c r="QXB127" s="65"/>
      <c r="QXC127" s="65"/>
      <c r="QXD127" s="65"/>
      <c r="QXE127" s="65"/>
      <c r="QXF127" s="65"/>
      <c r="QXG127" s="65"/>
      <c r="QXH127" s="65"/>
      <c r="QXI127" s="65"/>
      <c r="QXJ127" s="65"/>
      <c r="QXK127" s="65"/>
      <c r="QXL127" s="65"/>
      <c r="QXM127" s="65"/>
      <c r="QXN127" s="65"/>
      <c r="QXO127" s="65"/>
      <c r="QXP127" s="65"/>
      <c r="QXQ127" s="65"/>
      <c r="QXR127" s="65"/>
      <c r="QXS127" s="65"/>
      <c r="QXT127" s="65"/>
      <c r="QXU127" s="65"/>
      <c r="QXV127" s="65"/>
      <c r="QXW127" s="65"/>
      <c r="QXX127" s="65"/>
      <c r="QXY127" s="65"/>
      <c r="QXZ127" s="65"/>
      <c r="QYA127" s="65"/>
      <c r="QYB127" s="65"/>
      <c r="QYC127" s="65"/>
      <c r="QYD127" s="65"/>
      <c r="QYE127" s="65"/>
      <c r="QYF127" s="65"/>
      <c r="QYG127" s="65"/>
      <c r="QYH127" s="65"/>
      <c r="QYI127" s="65"/>
      <c r="QYJ127" s="65"/>
      <c r="QYK127" s="65"/>
      <c r="QYL127" s="65"/>
      <c r="QYM127" s="65"/>
      <c r="QYN127" s="65"/>
      <c r="QYO127" s="65"/>
      <c r="QYP127" s="65"/>
      <c r="QYQ127" s="65"/>
      <c r="QYR127" s="65"/>
      <c r="QYS127" s="65"/>
      <c r="QYT127" s="65"/>
      <c r="QYU127" s="65"/>
      <c r="QYV127" s="65"/>
      <c r="QYW127" s="65"/>
      <c r="QYX127" s="65"/>
      <c r="QYY127" s="65"/>
      <c r="QYZ127" s="65"/>
      <c r="QZA127" s="65"/>
      <c r="QZB127" s="65"/>
      <c r="QZC127" s="65"/>
      <c r="QZD127" s="65"/>
      <c r="QZE127" s="65"/>
      <c r="QZF127" s="65"/>
      <c r="QZG127" s="65"/>
      <c r="QZH127" s="65"/>
      <c r="QZI127" s="65"/>
      <c r="QZJ127" s="65"/>
      <c r="QZK127" s="65"/>
      <c r="QZL127" s="65"/>
      <c r="QZM127" s="65"/>
      <c r="QZN127" s="65"/>
      <c r="QZO127" s="65"/>
      <c r="QZP127" s="65"/>
      <c r="QZQ127" s="65"/>
      <c r="QZR127" s="65"/>
      <c r="QZS127" s="65"/>
      <c r="QZT127" s="65"/>
      <c r="QZU127" s="65"/>
      <c r="QZV127" s="65"/>
      <c r="QZW127" s="65"/>
      <c r="QZX127" s="65"/>
      <c r="QZY127" s="65"/>
      <c r="QZZ127" s="65"/>
      <c r="RAA127" s="65"/>
      <c r="RAB127" s="65"/>
      <c r="RAC127" s="65"/>
      <c r="RAD127" s="65"/>
      <c r="RAE127" s="65"/>
      <c r="RAF127" s="65"/>
      <c r="RAG127" s="65"/>
      <c r="RAH127" s="65"/>
      <c r="RAI127" s="65"/>
      <c r="RAJ127" s="65"/>
      <c r="RAK127" s="65"/>
      <c r="RAL127" s="65"/>
      <c r="RAM127" s="65"/>
      <c r="RAN127" s="65"/>
      <c r="RAO127" s="65"/>
      <c r="RAP127" s="65"/>
      <c r="RAQ127" s="65"/>
      <c r="RAR127" s="65"/>
      <c r="RAS127" s="65"/>
      <c r="RAT127" s="65"/>
      <c r="RAU127" s="65"/>
      <c r="RAV127" s="65"/>
      <c r="RAW127" s="65"/>
      <c r="RAX127" s="65"/>
      <c r="RAY127" s="65"/>
      <c r="RAZ127" s="65"/>
      <c r="RBA127" s="65"/>
      <c r="RBB127" s="65"/>
      <c r="RBC127" s="65"/>
      <c r="RBD127" s="65"/>
      <c r="RBE127" s="65"/>
      <c r="RBF127" s="65"/>
      <c r="RBG127" s="65"/>
      <c r="RBH127" s="65"/>
      <c r="RBI127" s="65"/>
      <c r="RBJ127" s="65"/>
      <c r="RBK127" s="65"/>
      <c r="RBL127" s="65"/>
      <c r="RBM127" s="65"/>
      <c r="RBN127" s="65"/>
      <c r="RBO127" s="65"/>
      <c r="RBP127" s="65"/>
      <c r="RBQ127" s="65"/>
      <c r="RBR127" s="65"/>
      <c r="RBS127" s="65"/>
      <c r="RBT127" s="65"/>
      <c r="RBU127" s="65"/>
      <c r="RBV127" s="65"/>
      <c r="RBW127" s="65"/>
      <c r="RBX127" s="65"/>
      <c r="RBY127" s="65"/>
      <c r="RBZ127" s="65"/>
      <c r="RCA127" s="65"/>
      <c r="RCB127" s="65"/>
      <c r="RCC127" s="65"/>
      <c r="RCD127" s="65"/>
      <c r="RCE127" s="65"/>
      <c r="RCF127" s="65"/>
      <c r="RCG127" s="65"/>
      <c r="RCH127" s="65"/>
      <c r="RCI127" s="65"/>
      <c r="RCJ127" s="65"/>
      <c r="RCK127" s="65"/>
      <c r="RCL127" s="65"/>
      <c r="RCM127" s="65"/>
      <c r="RCN127" s="65"/>
      <c r="RCO127" s="65"/>
      <c r="RCP127" s="65"/>
      <c r="RCQ127" s="65"/>
      <c r="RCR127" s="65"/>
      <c r="RCS127" s="65"/>
      <c r="RCT127" s="65"/>
      <c r="RCU127" s="65"/>
      <c r="RCV127" s="65"/>
      <c r="RCW127" s="65"/>
      <c r="RCX127" s="65"/>
      <c r="RCY127" s="65"/>
      <c r="RCZ127" s="65"/>
      <c r="RDA127" s="65"/>
      <c r="RDB127" s="65"/>
      <c r="RDC127" s="65"/>
      <c r="RDD127" s="65"/>
      <c r="RDE127" s="65"/>
      <c r="RDF127" s="65"/>
      <c r="RDG127" s="65"/>
      <c r="RDH127" s="65"/>
      <c r="RDI127" s="65"/>
      <c r="RDJ127" s="65"/>
      <c r="RDK127" s="65"/>
      <c r="RDL127" s="65"/>
      <c r="RDM127" s="65"/>
      <c r="RDN127" s="65"/>
      <c r="RDO127" s="65"/>
      <c r="RDP127" s="65"/>
      <c r="RDQ127" s="65"/>
      <c r="RDR127" s="65"/>
      <c r="RDS127" s="65"/>
      <c r="RDT127" s="65"/>
      <c r="RDU127" s="65"/>
      <c r="RDV127" s="65"/>
      <c r="RDW127" s="65"/>
      <c r="RDX127" s="65"/>
      <c r="RDY127" s="65"/>
      <c r="RDZ127" s="65"/>
      <c r="REA127" s="65"/>
      <c r="REB127" s="65"/>
      <c r="REC127" s="65"/>
      <c r="RED127" s="65"/>
      <c r="REE127" s="65"/>
      <c r="REF127" s="65"/>
      <c r="REG127" s="65"/>
      <c r="REH127" s="65"/>
      <c r="REI127" s="65"/>
      <c r="REJ127" s="65"/>
      <c r="REK127" s="65"/>
      <c r="REL127" s="65"/>
      <c r="REM127" s="65"/>
      <c r="REN127" s="65"/>
      <c r="REO127" s="65"/>
      <c r="REP127" s="65"/>
      <c r="REQ127" s="65"/>
      <c r="RER127" s="65"/>
      <c r="RES127" s="65"/>
      <c r="RET127" s="65"/>
      <c r="REU127" s="65"/>
      <c r="REV127" s="65"/>
      <c r="REW127" s="65"/>
      <c r="REX127" s="65"/>
      <c r="REY127" s="65"/>
      <c r="REZ127" s="65"/>
      <c r="RFA127" s="65"/>
      <c r="RFB127" s="65"/>
      <c r="RFC127" s="65"/>
      <c r="RFD127" s="65"/>
      <c r="RFE127" s="65"/>
      <c r="RFF127" s="65"/>
      <c r="RFG127" s="65"/>
      <c r="RFH127" s="65"/>
      <c r="RFI127" s="65"/>
      <c r="RFJ127" s="65"/>
      <c r="RFK127" s="65"/>
      <c r="RFL127" s="65"/>
      <c r="RFM127" s="65"/>
      <c r="RFN127" s="65"/>
      <c r="RFO127" s="65"/>
      <c r="RFP127" s="65"/>
      <c r="RFQ127" s="65"/>
      <c r="RFR127" s="65"/>
      <c r="RFS127" s="65"/>
      <c r="RFT127" s="65"/>
      <c r="RFU127" s="65"/>
      <c r="RFV127" s="65"/>
      <c r="RFW127" s="65"/>
      <c r="RFX127" s="65"/>
      <c r="RFY127" s="65"/>
      <c r="RFZ127" s="65"/>
      <c r="RGA127" s="65"/>
      <c r="RGB127" s="65"/>
      <c r="RGC127" s="65"/>
      <c r="RGD127" s="65"/>
      <c r="RGE127" s="65"/>
      <c r="RGF127" s="65"/>
      <c r="RGG127" s="65"/>
      <c r="RGH127" s="65"/>
      <c r="RGI127" s="65"/>
      <c r="RGJ127" s="65"/>
      <c r="RGK127" s="65"/>
      <c r="RGL127" s="65"/>
      <c r="RGM127" s="65"/>
      <c r="RGN127" s="65"/>
      <c r="RGO127" s="65"/>
      <c r="RGP127" s="65"/>
      <c r="RGQ127" s="65"/>
      <c r="RGR127" s="65"/>
      <c r="RGS127" s="65"/>
      <c r="RGT127" s="65"/>
      <c r="RGU127" s="65"/>
      <c r="RGV127" s="65"/>
      <c r="RGW127" s="65"/>
      <c r="RGX127" s="65"/>
      <c r="RGY127" s="65"/>
      <c r="RGZ127" s="65"/>
      <c r="RHA127" s="65"/>
      <c r="RHB127" s="65"/>
      <c r="RHC127" s="65"/>
      <c r="RHD127" s="65"/>
      <c r="RHE127" s="65"/>
      <c r="RHF127" s="65"/>
      <c r="RHG127" s="65"/>
      <c r="RHH127" s="65"/>
      <c r="RHI127" s="65"/>
      <c r="RHJ127" s="65"/>
      <c r="RHK127" s="65"/>
      <c r="RHL127" s="65"/>
      <c r="RHM127" s="65"/>
      <c r="RHN127" s="65"/>
      <c r="RHO127" s="65"/>
      <c r="RHP127" s="65"/>
      <c r="RHQ127" s="65"/>
      <c r="RHR127" s="65"/>
      <c r="RHS127" s="65"/>
      <c r="RHT127" s="65"/>
      <c r="RHU127" s="65"/>
      <c r="RHV127" s="65"/>
      <c r="RHW127" s="65"/>
      <c r="RHX127" s="65"/>
      <c r="RHY127" s="65"/>
      <c r="RHZ127" s="65"/>
      <c r="RIA127" s="65"/>
      <c r="RIB127" s="65"/>
      <c r="RIC127" s="65"/>
      <c r="RID127" s="65"/>
      <c r="RIE127" s="65"/>
      <c r="RIF127" s="65"/>
      <c r="RIG127" s="65"/>
      <c r="RIH127" s="65"/>
      <c r="RII127" s="65"/>
      <c r="RIJ127" s="65"/>
      <c r="RIK127" s="65"/>
      <c r="RIL127" s="65"/>
      <c r="RIM127" s="65"/>
      <c r="RIN127" s="65"/>
      <c r="RIO127" s="65"/>
      <c r="RIP127" s="65"/>
      <c r="RIQ127" s="65"/>
      <c r="RIR127" s="65"/>
      <c r="RIS127" s="65"/>
      <c r="RIT127" s="65"/>
      <c r="RIU127" s="65"/>
      <c r="RIV127" s="65"/>
      <c r="RIW127" s="65"/>
      <c r="RIX127" s="65"/>
      <c r="RIY127" s="65"/>
      <c r="RIZ127" s="65"/>
      <c r="RJA127" s="65"/>
      <c r="RJB127" s="65"/>
      <c r="RJC127" s="65"/>
      <c r="RJD127" s="65"/>
      <c r="RJE127" s="65"/>
      <c r="RJF127" s="65"/>
      <c r="RJG127" s="65"/>
      <c r="RJH127" s="65"/>
      <c r="RJI127" s="65"/>
      <c r="RJJ127" s="65"/>
      <c r="RJK127" s="65"/>
      <c r="RJL127" s="65"/>
      <c r="RJM127" s="65"/>
      <c r="RJN127" s="65"/>
      <c r="RJO127" s="65"/>
      <c r="RJP127" s="65"/>
      <c r="RJQ127" s="65"/>
      <c r="RJR127" s="65"/>
      <c r="RJS127" s="65"/>
      <c r="RJT127" s="65"/>
      <c r="RJU127" s="65"/>
      <c r="RJV127" s="65"/>
      <c r="RJW127" s="65"/>
      <c r="RJX127" s="65"/>
      <c r="RJY127" s="65"/>
      <c r="RJZ127" s="65"/>
      <c r="RKA127" s="65"/>
      <c r="RKB127" s="65"/>
      <c r="RKC127" s="65"/>
      <c r="RKD127" s="65"/>
      <c r="RKE127" s="65"/>
      <c r="RKF127" s="65"/>
      <c r="RKG127" s="65"/>
      <c r="RKH127" s="65"/>
      <c r="RKI127" s="65"/>
      <c r="RKJ127" s="65"/>
      <c r="RKK127" s="65"/>
      <c r="RKL127" s="65"/>
      <c r="RKM127" s="65"/>
      <c r="RKN127" s="65"/>
      <c r="RKO127" s="65"/>
      <c r="RKP127" s="65"/>
      <c r="RKQ127" s="65"/>
      <c r="RKR127" s="65"/>
      <c r="RKS127" s="65"/>
      <c r="RKT127" s="65"/>
      <c r="RKU127" s="65"/>
      <c r="RKV127" s="65"/>
      <c r="RKW127" s="65"/>
      <c r="RKX127" s="65"/>
      <c r="RKY127" s="65"/>
      <c r="RKZ127" s="65"/>
      <c r="RLA127" s="65"/>
      <c r="RLB127" s="65"/>
      <c r="RLC127" s="65"/>
      <c r="RLD127" s="65"/>
      <c r="RLE127" s="65"/>
      <c r="RLF127" s="65"/>
      <c r="RLG127" s="65"/>
      <c r="RLH127" s="65"/>
      <c r="RLI127" s="65"/>
      <c r="RLJ127" s="65"/>
      <c r="RLK127" s="65"/>
      <c r="RLL127" s="65"/>
      <c r="RLM127" s="65"/>
      <c r="RLN127" s="65"/>
      <c r="RLO127" s="65"/>
      <c r="RLP127" s="65"/>
      <c r="RLQ127" s="65"/>
      <c r="RLR127" s="65"/>
      <c r="RLS127" s="65"/>
      <c r="RLT127" s="65"/>
      <c r="RLU127" s="65"/>
      <c r="RLV127" s="65"/>
      <c r="RLW127" s="65"/>
      <c r="RLX127" s="65"/>
      <c r="RLY127" s="65"/>
      <c r="RLZ127" s="65"/>
      <c r="RMA127" s="65"/>
      <c r="RMB127" s="65"/>
      <c r="RMC127" s="65"/>
      <c r="RMD127" s="65"/>
      <c r="RME127" s="65"/>
      <c r="RMF127" s="65"/>
      <c r="RMG127" s="65"/>
      <c r="RMH127" s="65"/>
      <c r="RMI127" s="65"/>
      <c r="RMJ127" s="65"/>
      <c r="RMK127" s="65"/>
      <c r="RML127" s="65"/>
      <c r="RMM127" s="65"/>
      <c r="RMN127" s="65"/>
      <c r="RMO127" s="65"/>
      <c r="RMP127" s="65"/>
      <c r="RMQ127" s="65"/>
      <c r="RMR127" s="65"/>
      <c r="RMS127" s="65"/>
      <c r="RMT127" s="65"/>
      <c r="RMU127" s="65"/>
      <c r="RMV127" s="65"/>
      <c r="RMW127" s="65"/>
      <c r="RMX127" s="65"/>
      <c r="RMY127" s="65"/>
      <c r="RMZ127" s="65"/>
      <c r="RNA127" s="65"/>
      <c r="RNB127" s="65"/>
      <c r="RNC127" s="65"/>
      <c r="RND127" s="65"/>
      <c r="RNE127" s="65"/>
      <c r="RNF127" s="65"/>
      <c r="RNG127" s="65"/>
      <c r="RNH127" s="65"/>
      <c r="RNI127" s="65"/>
      <c r="RNJ127" s="65"/>
      <c r="RNK127" s="65"/>
      <c r="RNL127" s="65"/>
      <c r="RNM127" s="65"/>
      <c r="RNN127" s="65"/>
      <c r="RNO127" s="65"/>
      <c r="RNP127" s="65"/>
      <c r="RNQ127" s="65"/>
      <c r="RNR127" s="65"/>
      <c r="RNS127" s="65"/>
      <c r="RNT127" s="65"/>
      <c r="RNU127" s="65"/>
      <c r="RNV127" s="65"/>
      <c r="RNW127" s="65"/>
      <c r="RNX127" s="65"/>
      <c r="RNY127" s="65"/>
      <c r="RNZ127" s="65"/>
      <c r="ROA127" s="65"/>
      <c r="ROB127" s="65"/>
      <c r="ROC127" s="65"/>
      <c r="ROD127" s="65"/>
      <c r="ROE127" s="65"/>
      <c r="ROF127" s="65"/>
      <c r="ROG127" s="65"/>
      <c r="ROH127" s="65"/>
      <c r="ROI127" s="65"/>
      <c r="ROJ127" s="65"/>
      <c r="ROK127" s="65"/>
      <c r="ROL127" s="65"/>
      <c r="ROM127" s="65"/>
      <c r="RON127" s="65"/>
      <c r="ROO127" s="65"/>
      <c r="ROP127" s="65"/>
      <c r="ROQ127" s="65"/>
      <c r="ROR127" s="65"/>
      <c r="ROS127" s="65"/>
      <c r="ROT127" s="65"/>
      <c r="ROU127" s="65"/>
      <c r="ROV127" s="65"/>
      <c r="ROW127" s="65"/>
      <c r="ROX127" s="65"/>
      <c r="ROY127" s="65"/>
      <c r="ROZ127" s="65"/>
      <c r="RPA127" s="65"/>
      <c r="RPB127" s="65"/>
      <c r="RPC127" s="65"/>
      <c r="RPD127" s="65"/>
      <c r="RPE127" s="65"/>
      <c r="RPF127" s="65"/>
      <c r="RPG127" s="65"/>
      <c r="RPH127" s="65"/>
      <c r="RPI127" s="65"/>
      <c r="RPJ127" s="65"/>
      <c r="RPK127" s="65"/>
      <c r="RPL127" s="65"/>
      <c r="RPM127" s="65"/>
      <c r="RPN127" s="65"/>
      <c r="RPO127" s="65"/>
      <c r="RPP127" s="65"/>
      <c r="RPQ127" s="65"/>
      <c r="RPR127" s="65"/>
      <c r="RPS127" s="65"/>
      <c r="RPT127" s="65"/>
      <c r="RPU127" s="65"/>
      <c r="RPV127" s="65"/>
      <c r="RPW127" s="65"/>
      <c r="RPX127" s="65"/>
      <c r="RPY127" s="65"/>
      <c r="RPZ127" s="65"/>
      <c r="RQA127" s="65"/>
      <c r="RQB127" s="65"/>
      <c r="RQC127" s="65"/>
      <c r="RQD127" s="65"/>
      <c r="RQE127" s="65"/>
      <c r="RQF127" s="65"/>
      <c r="RQG127" s="65"/>
      <c r="RQH127" s="65"/>
      <c r="RQI127" s="65"/>
      <c r="RQJ127" s="65"/>
      <c r="RQK127" s="65"/>
      <c r="RQL127" s="65"/>
      <c r="RQM127" s="65"/>
      <c r="RQN127" s="65"/>
      <c r="RQO127" s="65"/>
      <c r="RQP127" s="65"/>
      <c r="RQQ127" s="65"/>
      <c r="RQR127" s="65"/>
      <c r="RQS127" s="65"/>
      <c r="RQT127" s="65"/>
      <c r="RQU127" s="65"/>
      <c r="RQV127" s="65"/>
      <c r="RQW127" s="65"/>
      <c r="RQX127" s="65"/>
      <c r="RQY127" s="65"/>
      <c r="RQZ127" s="65"/>
      <c r="RRA127" s="65"/>
      <c r="RRB127" s="65"/>
      <c r="RRC127" s="65"/>
      <c r="RRD127" s="65"/>
      <c r="RRE127" s="65"/>
      <c r="RRF127" s="65"/>
      <c r="RRG127" s="65"/>
      <c r="RRH127" s="65"/>
      <c r="RRI127" s="65"/>
      <c r="RRJ127" s="65"/>
      <c r="RRK127" s="65"/>
      <c r="RRL127" s="65"/>
      <c r="RRM127" s="65"/>
      <c r="RRN127" s="65"/>
      <c r="RRO127" s="65"/>
      <c r="RRP127" s="65"/>
      <c r="RRQ127" s="65"/>
      <c r="RRR127" s="65"/>
      <c r="RRS127" s="65"/>
      <c r="RRT127" s="65"/>
      <c r="RRU127" s="65"/>
      <c r="RRV127" s="65"/>
      <c r="RRW127" s="65"/>
      <c r="RRX127" s="65"/>
      <c r="RRY127" s="65"/>
      <c r="RRZ127" s="65"/>
      <c r="RSA127" s="65"/>
      <c r="RSB127" s="65"/>
      <c r="RSC127" s="65"/>
      <c r="RSD127" s="65"/>
      <c r="RSE127" s="65"/>
      <c r="RSF127" s="65"/>
      <c r="RSG127" s="65"/>
      <c r="RSH127" s="65"/>
      <c r="RSI127" s="65"/>
      <c r="RSJ127" s="65"/>
      <c r="RSK127" s="65"/>
      <c r="RSL127" s="65"/>
      <c r="RSM127" s="65"/>
      <c r="RSN127" s="65"/>
      <c r="RSO127" s="65"/>
      <c r="RSP127" s="65"/>
      <c r="RSQ127" s="65"/>
      <c r="RSR127" s="65"/>
      <c r="RSS127" s="65"/>
      <c r="RST127" s="65"/>
      <c r="RSU127" s="65"/>
      <c r="RSV127" s="65"/>
      <c r="RSW127" s="65"/>
      <c r="RSX127" s="65"/>
      <c r="RSY127" s="65"/>
      <c r="RSZ127" s="65"/>
      <c r="RTA127" s="65"/>
      <c r="RTB127" s="65"/>
      <c r="RTC127" s="65"/>
      <c r="RTD127" s="65"/>
      <c r="RTE127" s="65"/>
      <c r="RTF127" s="65"/>
      <c r="RTG127" s="65"/>
      <c r="RTH127" s="65"/>
      <c r="RTI127" s="65"/>
      <c r="RTJ127" s="65"/>
      <c r="RTK127" s="65"/>
      <c r="RTL127" s="65"/>
      <c r="RTM127" s="65"/>
      <c r="RTN127" s="65"/>
      <c r="RTO127" s="65"/>
      <c r="RTP127" s="65"/>
      <c r="RTQ127" s="65"/>
      <c r="RTR127" s="65"/>
      <c r="RTS127" s="65"/>
      <c r="RTT127" s="65"/>
      <c r="RTU127" s="65"/>
      <c r="RTV127" s="65"/>
      <c r="RTW127" s="65"/>
      <c r="RTX127" s="65"/>
      <c r="RTY127" s="65"/>
      <c r="RTZ127" s="65"/>
      <c r="RUA127" s="65"/>
      <c r="RUB127" s="65"/>
      <c r="RUC127" s="65"/>
      <c r="RUD127" s="65"/>
      <c r="RUE127" s="65"/>
      <c r="RUF127" s="65"/>
      <c r="RUG127" s="65"/>
      <c r="RUH127" s="65"/>
      <c r="RUI127" s="65"/>
      <c r="RUJ127" s="65"/>
      <c r="RUK127" s="65"/>
      <c r="RUL127" s="65"/>
      <c r="RUM127" s="65"/>
      <c r="RUN127" s="65"/>
      <c r="RUO127" s="65"/>
      <c r="RUP127" s="65"/>
      <c r="RUQ127" s="65"/>
      <c r="RUR127" s="65"/>
      <c r="RUS127" s="65"/>
      <c r="RUT127" s="65"/>
      <c r="RUU127" s="65"/>
      <c r="RUV127" s="65"/>
      <c r="RUW127" s="65"/>
      <c r="RUX127" s="65"/>
      <c r="RUY127" s="65"/>
      <c r="RUZ127" s="65"/>
      <c r="RVA127" s="65"/>
      <c r="RVB127" s="65"/>
      <c r="RVC127" s="65"/>
      <c r="RVD127" s="65"/>
      <c r="RVE127" s="65"/>
      <c r="RVF127" s="65"/>
      <c r="RVG127" s="65"/>
      <c r="RVH127" s="65"/>
      <c r="RVI127" s="65"/>
      <c r="RVJ127" s="65"/>
      <c r="RVK127" s="65"/>
      <c r="RVL127" s="65"/>
      <c r="RVM127" s="65"/>
      <c r="RVN127" s="65"/>
      <c r="RVO127" s="65"/>
      <c r="RVP127" s="65"/>
      <c r="RVQ127" s="65"/>
      <c r="RVR127" s="65"/>
      <c r="RVS127" s="65"/>
      <c r="RVT127" s="65"/>
      <c r="RVU127" s="65"/>
      <c r="RVV127" s="65"/>
      <c r="RVW127" s="65"/>
      <c r="RVX127" s="65"/>
      <c r="RVY127" s="65"/>
      <c r="RVZ127" s="65"/>
      <c r="RWA127" s="65"/>
      <c r="RWB127" s="65"/>
      <c r="RWC127" s="65"/>
      <c r="RWD127" s="65"/>
      <c r="RWE127" s="65"/>
      <c r="RWF127" s="65"/>
      <c r="RWG127" s="65"/>
      <c r="RWH127" s="65"/>
      <c r="RWI127" s="65"/>
      <c r="RWJ127" s="65"/>
      <c r="RWK127" s="65"/>
      <c r="RWL127" s="65"/>
      <c r="RWM127" s="65"/>
      <c r="RWN127" s="65"/>
      <c r="RWO127" s="65"/>
      <c r="RWP127" s="65"/>
      <c r="RWQ127" s="65"/>
      <c r="RWR127" s="65"/>
      <c r="RWS127" s="65"/>
      <c r="RWT127" s="65"/>
      <c r="RWU127" s="65"/>
      <c r="RWV127" s="65"/>
      <c r="RWW127" s="65"/>
      <c r="RWX127" s="65"/>
      <c r="RWY127" s="65"/>
      <c r="RWZ127" s="65"/>
      <c r="RXA127" s="65"/>
      <c r="RXB127" s="65"/>
      <c r="RXC127" s="65"/>
      <c r="RXD127" s="65"/>
      <c r="RXE127" s="65"/>
      <c r="RXF127" s="65"/>
      <c r="RXG127" s="65"/>
      <c r="RXH127" s="65"/>
      <c r="RXI127" s="65"/>
      <c r="RXJ127" s="65"/>
      <c r="RXK127" s="65"/>
      <c r="RXL127" s="65"/>
      <c r="RXM127" s="65"/>
      <c r="RXN127" s="65"/>
      <c r="RXO127" s="65"/>
      <c r="RXP127" s="65"/>
      <c r="RXQ127" s="65"/>
      <c r="RXR127" s="65"/>
      <c r="RXS127" s="65"/>
      <c r="RXT127" s="65"/>
      <c r="RXU127" s="65"/>
      <c r="RXV127" s="65"/>
      <c r="RXW127" s="65"/>
      <c r="RXX127" s="65"/>
      <c r="RXY127" s="65"/>
      <c r="RXZ127" s="65"/>
      <c r="RYA127" s="65"/>
      <c r="RYB127" s="65"/>
      <c r="RYC127" s="65"/>
      <c r="RYD127" s="65"/>
      <c r="RYE127" s="65"/>
      <c r="RYF127" s="65"/>
      <c r="RYG127" s="65"/>
      <c r="RYH127" s="65"/>
      <c r="RYI127" s="65"/>
      <c r="RYJ127" s="65"/>
      <c r="RYK127" s="65"/>
      <c r="RYL127" s="65"/>
      <c r="RYM127" s="65"/>
      <c r="RYN127" s="65"/>
      <c r="RYO127" s="65"/>
      <c r="RYP127" s="65"/>
      <c r="RYQ127" s="65"/>
      <c r="RYR127" s="65"/>
      <c r="RYS127" s="65"/>
      <c r="RYT127" s="65"/>
      <c r="RYU127" s="65"/>
      <c r="RYV127" s="65"/>
      <c r="RYW127" s="65"/>
      <c r="RYX127" s="65"/>
      <c r="RYY127" s="65"/>
      <c r="RYZ127" s="65"/>
      <c r="RZA127" s="65"/>
      <c r="RZB127" s="65"/>
      <c r="RZC127" s="65"/>
      <c r="RZD127" s="65"/>
      <c r="RZE127" s="65"/>
      <c r="RZF127" s="65"/>
      <c r="RZG127" s="65"/>
      <c r="RZH127" s="65"/>
      <c r="RZI127" s="65"/>
      <c r="RZJ127" s="65"/>
      <c r="RZK127" s="65"/>
      <c r="RZL127" s="65"/>
      <c r="RZM127" s="65"/>
      <c r="RZN127" s="65"/>
      <c r="RZO127" s="65"/>
      <c r="RZP127" s="65"/>
      <c r="RZQ127" s="65"/>
      <c r="RZR127" s="65"/>
      <c r="RZS127" s="65"/>
      <c r="RZT127" s="65"/>
      <c r="RZU127" s="65"/>
      <c r="RZV127" s="65"/>
      <c r="RZW127" s="65"/>
      <c r="RZX127" s="65"/>
      <c r="RZY127" s="65"/>
      <c r="RZZ127" s="65"/>
      <c r="SAA127" s="65"/>
      <c r="SAB127" s="65"/>
      <c r="SAC127" s="65"/>
      <c r="SAD127" s="65"/>
      <c r="SAE127" s="65"/>
      <c r="SAF127" s="65"/>
      <c r="SAG127" s="65"/>
      <c r="SAH127" s="65"/>
      <c r="SAI127" s="65"/>
      <c r="SAJ127" s="65"/>
      <c r="SAK127" s="65"/>
      <c r="SAL127" s="65"/>
      <c r="SAM127" s="65"/>
      <c r="SAN127" s="65"/>
      <c r="SAO127" s="65"/>
      <c r="SAP127" s="65"/>
      <c r="SAQ127" s="65"/>
      <c r="SAR127" s="65"/>
      <c r="SAS127" s="65"/>
      <c r="SAT127" s="65"/>
      <c r="SAU127" s="65"/>
      <c r="SAV127" s="65"/>
      <c r="SAW127" s="65"/>
      <c r="SAX127" s="65"/>
      <c r="SAY127" s="65"/>
      <c r="SAZ127" s="65"/>
      <c r="SBA127" s="65"/>
      <c r="SBB127" s="65"/>
      <c r="SBC127" s="65"/>
      <c r="SBD127" s="65"/>
      <c r="SBE127" s="65"/>
      <c r="SBF127" s="65"/>
      <c r="SBG127" s="65"/>
      <c r="SBH127" s="65"/>
      <c r="SBI127" s="65"/>
      <c r="SBJ127" s="65"/>
      <c r="SBK127" s="65"/>
      <c r="SBL127" s="65"/>
      <c r="SBM127" s="65"/>
      <c r="SBN127" s="65"/>
      <c r="SBO127" s="65"/>
      <c r="SBP127" s="65"/>
      <c r="SBQ127" s="65"/>
      <c r="SBR127" s="65"/>
      <c r="SBS127" s="65"/>
      <c r="SBT127" s="65"/>
      <c r="SBU127" s="65"/>
      <c r="SBV127" s="65"/>
      <c r="SBW127" s="65"/>
      <c r="SBX127" s="65"/>
      <c r="SBY127" s="65"/>
      <c r="SBZ127" s="65"/>
      <c r="SCA127" s="65"/>
      <c r="SCB127" s="65"/>
      <c r="SCC127" s="65"/>
      <c r="SCD127" s="65"/>
      <c r="SCE127" s="65"/>
      <c r="SCF127" s="65"/>
      <c r="SCG127" s="65"/>
      <c r="SCH127" s="65"/>
      <c r="SCI127" s="65"/>
      <c r="SCJ127" s="65"/>
      <c r="SCK127" s="65"/>
      <c r="SCL127" s="65"/>
      <c r="SCM127" s="65"/>
      <c r="SCN127" s="65"/>
      <c r="SCO127" s="65"/>
      <c r="SCP127" s="65"/>
      <c r="SCQ127" s="65"/>
      <c r="SCR127" s="65"/>
      <c r="SCS127" s="65"/>
      <c r="SCT127" s="65"/>
      <c r="SCU127" s="65"/>
      <c r="SCV127" s="65"/>
      <c r="SCW127" s="65"/>
      <c r="SCX127" s="65"/>
      <c r="SCY127" s="65"/>
      <c r="SCZ127" s="65"/>
      <c r="SDA127" s="65"/>
      <c r="SDB127" s="65"/>
      <c r="SDC127" s="65"/>
      <c r="SDD127" s="65"/>
      <c r="SDE127" s="65"/>
      <c r="SDF127" s="65"/>
      <c r="SDG127" s="65"/>
      <c r="SDH127" s="65"/>
      <c r="SDI127" s="65"/>
      <c r="SDJ127" s="65"/>
      <c r="SDK127" s="65"/>
      <c r="SDL127" s="65"/>
      <c r="SDM127" s="65"/>
      <c r="SDN127" s="65"/>
      <c r="SDO127" s="65"/>
      <c r="SDP127" s="65"/>
      <c r="SDQ127" s="65"/>
      <c r="SDR127" s="65"/>
      <c r="SDS127" s="65"/>
      <c r="SDT127" s="65"/>
      <c r="SDU127" s="65"/>
      <c r="SDV127" s="65"/>
      <c r="SDW127" s="65"/>
      <c r="SDX127" s="65"/>
      <c r="SDY127" s="65"/>
      <c r="SDZ127" s="65"/>
      <c r="SEA127" s="65"/>
      <c r="SEB127" s="65"/>
      <c r="SEC127" s="65"/>
      <c r="SED127" s="65"/>
      <c r="SEE127" s="65"/>
      <c r="SEF127" s="65"/>
      <c r="SEG127" s="65"/>
      <c r="SEH127" s="65"/>
      <c r="SEI127" s="65"/>
      <c r="SEJ127" s="65"/>
      <c r="SEK127" s="65"/>
      <c r="SEL127" s="65"/>
      <c r="SEM127" s="65"/>
      <c r="SEN127" s="65"/>
      <c r="SEO127" s="65"/>
      <c r="SEP127" s="65"/>
      <c r="SEQ127" s="65"/>
      <c r="SER127" s="65"/>
      <c r="SES127" s="65"/>
      <c r="SET127" s="65"/>
      <c r="SEU127" s="65"/>
      <c r="SEV127" s="65"/>
      <c r="SEW127" s="65"/>
      <c r="SEX127" s="65"/>
      <c r="SEY127" s="65"/>
      <c r="SEZ127" s="65"/>
      <c r="SFA127" s="65"/>
      <c r="SFB127" s="65"/>
      <c r="SFC127" s="65"/>
      <c r="SFD127" s="65"/>
      <c r="SFE127" s="65"/>
      <c r="SFF127" s="65"/>
      <c r="SFG127" s="65"/>
      <c r="SFH127" s="65"/>
      <c r="SFI127" s="65"/>
      <c r="SFJ127" s="65"/>
      <c r="SFK127" s="65"/>
      <c r="SFL127" s="65"/>
      <c r="SFM127" s="65"/>
      <c r="SFN127" s="65"/>
      <c r="SFO127" s="65"/>
      <c r="SFP127" s="65"/>
      <c r="SFQ127" s="65"/>
      <c r="SFR127" s="65"/>
      <c r="SFS127" s="65"/>
      <c r="SFT127" s="65"/>
      <c r="SFU127" s="65"/>
      <c r="SFV127" s="65"/>
      <c r="SFW127" s="65"/>
      <c r="SFX127" s="65"/>
      <c r="SFY127" s="65"/>
      <c r="SFZ127" s="65"/>
      <c r="SGA127" s="65"/>
      <c r="SGB127" s="65"/>
      <c r="SGC127" s="65"/>
      <c r="SGD127" s="65"/>
      <c r="SGE127" s="65"/>
      <c r="SGF127" s="65"/>
      <c r="SGG127" s="65"/>
      <c r="SGH127" s="65"/>
      <c r="SGI127" s="65"/>
      <c r="SGJ127" s="65"/>
      <c r="SGK127" s="65"/>
      <c r="SGL127" s="65"/>
      <c r="SGM127" s="65"/>
      <c r="SGN127" s="65"/>
      <c r="SGO127" s="65"/>
      <c r="SGP127" s="65"/>
      <c r="SGQ127" s="65"/>
      <c r="SGR127" s="65"/>
      <c r="SGS127" s="65"/>
      <c r="SGT127" s="65"/>
      <c r="SGU127" s="65"/>
      <c r="SGV127" s="65"/>
      <c r="SGW127" s="65"/>
      <c r="SGX127" s="65"/>
      <c r="SGY127" s="65"/>
      <c r="SGZ127" s="65"/>
      <c r="SHA127" s="65"/>
      <c r="SHB127" s="65"/>
      <c r="SHC127" s="65"/>
      <c r="SHD127" s="65"/>
      <c r="SHE127" s="65"/>
      <c r="SHF127" s="65"/>
      <c r="SHG127" s="65"/>
      <c r="SHH127" s="65"/>
      <c r="SHI127" s="65"/>
      <c r="SHJ127" s="65"/>
      <c r="SHK127" s="65"/>
      <c r="SHL127" s="65"/>
      <c r="SHM127" s="65"/>
      <c r="SHN127" s="65"/>
      <c r="SHO127" s="65"/>
      <c r="SHP127" s="65"/>
      <c r="SHQ127" s="65"/>
      <c r="SHR127" s="65"/>
      <c r="SHS127" s="65"/>
      <c r="SHT127" s="65"/>
      <c r="SHU127" s="65"/>
      <c r="SHV127" s="65"/>
      <c r="SHW127" s="65"/>
      <c r="SHX127" s="65"/>
      <c r="SHY127" s="65"/>
      <c r="SHZ127" s="65"/>
      <c r="SIA127" s="65"/>
      <c r="SIB127" s="65"/>
      <c r="SIC127" s="65"/>
      <c r="SID127" s="65"/>
      <c r="SIE127" s="65"/>
      <c r="SIF127" s="65"/>
      <c r="SIG127" s="65"/>
      <c r="SIH127" s="65"/>
      <c r="SII127" s="65"/>
      <c r="SIJ127" s="65"/>
      <c r="SIK127" s="65"/>
      <c r="SIL127" s="65"/>
      <c r="SIM127" s="65"/>
      <c r="SIN127" s="65"/>
      <c r="SIO127" s="65"/>
      <c r="SIP127" s="65"/>
      <c r="SIQ127" s="65"/>
      <c r="SIR127" s="65"/>
      <c r="SIS127" s="65"/>
      <c r="SIT127" s="65"/>
      <c r="SIU127" s="65"/>
      <c r="SIV127" s="65"/>
      <c r="SIW127" s="65"/>
      <c r="SIX127" s="65"/>
      <c r="SIY127" s="65"/>
      <c r="SIZ127" s="65"/>
      <c r="SJA127" s="65"/>
      <c r="SJB127" s="65"/>
      <c r="SJC127" s="65"/>
      <c r="SJD127" s="65"/>
      <c r="SJE127" s="65"/>
      <c r="SJF127" s="65"/>
      <c r="SJG127" s="65"/>
      <c r="SJH127" s="65"/>
      <c r="SJI127" s="65"/>
      <c r="SJJ127" s="65"/>
      <c r="SJK127" s="65"/>
      <c r="SJL127" s="65"/>
      <c r="SJM127" s="65"/>
      <c r="SJN127" s="65"/>
      <c r="SJO127" s="65"/>
      <c r="SJP127" s="65"/>
      <c r="SJQ127" s="65"/>
      <c r="SJR127" s="65"/>
      <c r="SJS127" s="65"/>
      <c r="SJT127" s="65"/>
      <c r="SJU127" s="65"/>
      <c r="SJV127" s="65"/>
      <c r="SJW127" s="65"/>
      <c r="SJX127" s="65"/>
      <c r="SJY127" s="65"/>
      <c r="SJZ127" s="65"/>
      <c r="SKA127" s="65"/>
      <c r="SKB127" s="65"/>
      <c r="SKC127" s="65"/>
      <c r="SKD127" s="65"/>
      <c r="SKE127" s="65"/>
      <c r="SKF127" s="65"/>
      <c r="SKG127" s="65"/>
      <c r="SKH127" s="65"/>
      <c r="SKI127" s="65"/>
      <c r="SKJ127" s="65"/>
      <c r="SKK127" s="65"/>
      <c r="SKL127" s="65"/>
      <c r="SKM127" s="65"/>
      <c r="SKN127" s="65"/>
      <c r="SKO127" s="65"/>
      <c r="SKP127" s="65"/>
      <c r="SKQ127" s="65"/>
      <c r="SKR127" s="65"/>
      <c r="SKS127" s="65"/>
      <c r="SKT127" s="65"/>
      <c r="SKU127" s="65"/>
      <c r="SKV127" s="65"/>
      <c r="SKW127" s="65"/>
      <c r="SKX127" s="65"/>
      <c r="SKY127" s="65"/>
      <c r="SKZ127" s="65"/>
      <c r="SLA127" s="65"/>
      <c r="SLB127" s="65"/>
      <c r="SLC127" s="65"/>
      <c r="SLD127" s="65"/>
      <c r="SLE127" s="65"/>
      <c r="SLF127" s="65"/>
      <c r="SLG127" s="65"/>
      <c r="SLH127" s="65"/>
      <c r="SLI127" s="65"/>
      <c r="SLJ127" s="65"/>
      <c r="SLK127" s="65"/>
      <c r="SLL127" s="65"/>
      <c r="SLM127" s="65"/>
      <c r="SLN127" s="65"/>
      <c r="SLO127" s="65"/>
      <c r="SLP127" s="65"/>
      <c r="SLQ127" s="65"/>
      <c r="SLR127" s="65"/>
      <c r="SLS127" s="65"/>
      <c r="SLT127" s="65"/>
      <c r="SLU127" s="65"/>
      <c r="SLV127" s="65"/>
      <c r="SLW127" s="65"/>
      <c r="SLX127" s="65"/>
      <c r="SLY127" s="65"/>
      <c r="SLZ127" s="65"/>
      <c r="SMA127" s="65"/>
      <c r="SMB127" s="65"/>
      <c r="SMC127" s="65"/>
      <c r="SMD127" s="65"/>
      <c r="SME127" s="65"/>
      <c r="SMF127" s="65"/>
      <c r="SMG127" s="65"/>
      <c r="SMH127" s="65"/>
      <c r="SMI127" s="65"/>
      <c r="SMJ127" s="65"/>
      <c r="SMK127" s="65"/>
      <c r="SML127" s="65"/>
      <c r="SMM127" s="65"/>
      <c r="SMN127" s="65"/>
      <c r="SMO127" s="65"/>
      <c r="SMP127" s="65"/>
      <c r="SMQ127" s="65"/>
      <c r="SMR127" s="65"/>
      <c r="SMS127" s="65"/>
      <c r="SMT127" s="65"/>
      <c r="SMU127" s="65"/>
      <c r="SMV127" s="65"/>
      <c r="SMW127" s="65"/>
      <c r="SMX127" s="65"/>
      <c r="SMY127" s="65"/>
      <c r="SMZ127" s="65"/>
      <c r="SNA127" s="65"/>
      <c r="SNB127" s="65"/>
      <c r="SNC127" s="65"/>
      <c r="SND127" s="65"/>
      <c r="SNE127" s="65"/>
      <c r="SNF127" s="65"/>
      <c r="SNG127" s="65"/>
      <c r="SNH127" s="65"/>
      <c r="SNI127" s="65"/>
      <c r="SNJ127" s="65"/>
      <c r="SNK127" s="65"/>
      <c r="SNL127" s="65"/>
      <c r="SNM127" s="65"/>
      <c r="SNN127" s="65"/>
      <c r="SNO127" s="65"/>
      <c r="SNP127" s="65"/>
      <c r="SNQ127" s="65"/>
      <c r="SNR127" s="65"/>
      <c r="SNS127" s="65"/>
      <c r="SNT127" s="65"/>
      <c r="SNU127" s="65"/>
      <c r="SNV127" s="65"/>
      <c r="SNW127" s="65"/>
      <c r="SNX127" s="65"/>
      <c r="SNY127" s="65"/>
      <c r="SNZ127" s="65"/>
      <c r="SOA127" s="65"/>
      <c r="SOB127" s="65"/>
      <c r="SOC127" s="65"/>
      <c r="SOD127" s="65"/>
      <c r="SOE127" s="65"/>
      <c r="SOF127" s="65"/>
      <c r="SOG127" s="65"/>
      <c r="SOH127" s="65"/>
      <c r="SOI127" s="65"/>
      <c r="SOJ127" s="65"/>
      <c r="SOK127" s="65"/>
      <c r="SOL127" s="65"/>
      <c r="SOM127" s="65"/>
      <c r="SON127" s="65"/>
      <c r="SOO127" s="65"/>
      <c r="SOP127" s="65"/>
      <c r="SOQ127" s="65"/>
      <c r="SOR127" s="65"/>
      <c r="SOS127" s="65"/>
      <c r="SOT127" s="65"/>
      <c r="SOU127" s="65"/>
      <c r="SOV127" s="65"/>
      <c r="SOW127" s="65"/>
      <c r="SOX127" s="65"/>
      <c r="SOY127" s="65"/>
      <c r="SOZ127" s="65"/>
      <c r="SPA127" s="65"/>
      <c r="SPB127" s="65"/>
      <c r="SPC127" s="65"/>
      <c r="SPD127" s="65"/>
      <c r="SPE127" s="65"/>
      <c r="SPF127" s="65"/>
      <c r="SPG127" s="65"/>
      <c r="SPH127" s="65"/>
      <c r="SPI127" s="65"/>
      <c r="SPJ127" s="65"/>
      <c r="SPK127" s="65"/>
      <c r="SPL127" s="65"/>
      <c r="SPM127" s="65"/>
      <c r="SPN127" s="65"/>
      <c r="SPO127" s="65"/>
      <c r="SPP127" s="65"/>
      <c r="SPQ127" s="65"/>
      <c r="SPR127" s="65"/>
      <c r="SPS127" s="65"/>
      <c r="SPT127" s="65"/>
      <c r="SPU127" s="65"/>
      <c r="SPV127" s="65"/>
      <c r="SPW127" s="65"/>
      <c r="SPX127" s="65"/>
      <c r="SPY127" s="65"/>
      <c r="SPZ127" s="65"/>
      <c r="SQA127" s="65"/>
      <c r="SQB127" s="65"/>
      <c r="SQC127" s="65"/>
      <c r="SQD127" s="65"/>
      <c r="SQE127" s="65"/>
      <c r="SQF127" s="65"/>
      <c r="SQG127" s="65"/>
      <c r="SQH127" s="65"/>
      <c r="SQI127" s="65"/>
      <c r="SQJ127" s="65"/>
      <c r="SQK127" s="65"/>
      <c r="SQL127" s="65"/>
      <c r="SQM127" s="65"/>
      <c r="SQN127" s="65"/>
      <c r="SQO127" s="65"/>
      <c r="SQP127" s="65"/>
      <c r="SQQ127" s="65"/>
      <c r="SQR127" s="65"/>
      <c r="SQS127" s="65"/>
      <c r="SQT127" s="65"/>
      <c r="SQU127" s="65"/>
      <c r="SQV127" s="65"/>
      <c r="SQW127" s="65"/>
      <c r="SQX127" s="65"/>
      <c r="SQY127" s="65"/>
      <c r="SQZ127" s="65"/>
      <c r="SRA127" s="65"/>
      <c r="SRB127" s="65"/>
      <c r="SRC127" s="65"/>
      <c r="SRD127" s="65"/>
      <c r="SRE127" s="65"/>
      <c r="SRF127" s="65"/>
      <c r="SRG127" s="65"/>
      <c r="SRH127" s="65"/>
      <c r="SRI127" s="65"/>
      <c r="SRJ127" s="65"/>
      <c r="SRK127" s="65"/>
      <c r="SRL127" s="65"/>
      <c r="SRM127" s="65"/>
      <c r="SRN127" s="65"/>
      <c r="SRO127" s="65"/>
      <c r="SRP127" s="65"/>
      <c r="SRQ127" s="65"/>
      <c r="SRR127" s="65"/>
      <c r="SRS127" s="65"/>
      <c r="SRT127" s="65"/>
      <c r="SRU127" s="65"/>
      <c r="SRV127" s="65"/>
      <c r="SRW127" s="65"/>
      <c r="SRX127" s="65"/>
      <c r="SRY127" s="65"/>
      <c r="SRZ127" s="65"/>
      <c r="SSA127" s="65"/>
      <c r="SSB127" s="65"/>
      <c r="SSC127" s="65"/>
      <c r="SSD127" s="65"/>
      <c r="SSE127" s="65"/>
      <c r="SSF127" s="65"/>
      <c r="SSG127" s="65"/>
      <c r="SSH127" s="65"/>
      <c r="SSI127" s="65"/>
      <c r="SSJ127" s="65"/>
      <c r="SSK127" s="65"/>
      <c r="SSL127" s="65"/>
      <c r="SSM127" s="65"/>
      <c r="SSN127" s="65"/>
      <c r="SSO127" s="65"/>
      <c r="SSP127" s="65"/>
      <c r="SSQ127" s="65"/>
      <c r="SSR127" s="65"/>
      <c r="SSS127" s="65"/>
      <c r="SST127" s="65"/>
      <c r="SSU127" s="65"/>
      <c r="SSV127" s="65"/>
      <c r="SSW127" s="65"/>
      <c r="SSX127" s="65"/>
      <c r="SSY127" s="65"/>
      <c r="SSZ127" s="65"/>
      <c r="STA127" s="65"/>
      <c r="STB127" s="65"/>
      <c r="STC127" s="65"/>
      <c r="STD127" s="65"/>
      <c r="STE127" s="65"/>
      <c r="STF127" s="65"/>
      <c r="STG127" s="65"/>
      <c r="STH127" s="65"/>
      <c r="STI127" s="65"/>
      <c r="STJ127" s="65"/>
      <c r="STK127" s="65"/>
      <c r="STL127" s="65"/>
      <c r="STM127" s="65"/>
      <c r="STN127" s="65"/>
      <c r="STO127" s="65"/>
      <c r="STP127" s="65"/>
      <c r="STQ127" s="65"/>
      <c r="STR127" s="65"/>
      <c r="STS127" s="65"/>
      <c r="STT127" s="65"/>
      <c r="STU127" s="65"/>
      <c r="STV127" s="65"/>
      <c r="STW127" s="65"/>
      <c r="STX127" s="65"/>
      <c r="STY127" s="65"/>
      <c r="STZ127" s="65"/>
      <c r="SUA127" s="65"/>
      <c r="SUB127" s="65"/>
      <c r="SUC127" s="65"/>
      <c r="SUD127" s="65"/>
      <c r="SUE127" s="65"/>
      <c r="SUF127" s="65"/>
      <c r="SUG127" s="65"/>
      <c r="SUH127" s="65"/>
      <c r="SUI127" s="65"/>
      <c r="SUJ127" s="65"/>
      <c r="SUK127" s="65"/>
      <c r="SUL127" s="65"/>
      <c r="SUM127" s="65"/>
      <c r="SUN127" s="65"/>
      <c r="SUO127" s="65"/>
      <c r="SUP127" s="65"/>
      <c r="SUQ127" s="65"/>
      <c r="SUR127" s="65"/>
      <c r="SUS127" s="65"/>
      <c r="SUT127" s="65"/>
      <c r="SUU127" s="65"/>
      <c r="SUV127" s="65"/>
      <c r="SUW127" s="65"/>
      <c r="SUX127" s="65"/>
      <c r="SUY127" s="65"/>
      <c r="SUZ127" s="65"/>
      <c r="SVA127" s="65"/>
      <c r="SVB127" s="65"/>
      <c r="SVC127" s="65"/>
      <c r="SVD127" s="65"/>
      <c r="SVE127" s="65"/>
      <c r="SVF127" s="65"/>
      <c r="SVG127" s="65"/>
      <c r="SVH127" s="65"/>
      <c r="SVI127" s="65"/>
      <c r="SVJ127" s="65"/>
      <c r="SVK127" s="65"/>
      <c r="SVL127" s="65"/>
      <c r="SVM127" s="65"/>
      <c r="SVN127" s="65"/>
      <c r="SVO127" s="65"/>
      <c r="SVP127" s="65"/>
      <c r="SVQ127" s="65"/>
      <c r="SVR127" s="65"/>
      <c r="SVS127" s="65"/>
      <c r="SVT127" s="65"/>
      <c r="SVU127" s="65"/>
      <c r="SVV127" s="65"/>
      <c r="SVW127" s="65"/>
      <c r="SVX127" s="65"/>
      <c r="SVY127" s="65"/>
      <c r="SVZ127" s="65"/>
      <c r="SWA127" s="65"/>
      <c r="SWB127" s="65"/>
      <c r="SWC127" s="65"/>
      <c r="SWD127" s="65"/>
      <c r="SWE127" s="65"/>
      <c r="SWF127" s="65"/>
      <c r="SWG127" s="65"/>
      <c r="SWH127" s="65"/>
      <c r="SWI127" s="65"/>
      <c r="SWJ127" s="65"/>
      <c r="SWK127" s="65"/>
      <c r="SWL127" s="65"/>
      <c r="SWM127" s="65"/>
      <c r="SWN127" s="65"/>
      <c r="SWO127" s="65"/>
      <c r="SWP127" s="65"/>
      <c r="SWQ127" s="65"/>
      <c r="SWR127" s="65"/>
      <c r="SWS127" s="65"/>
      <c r="SWT127" s="65"/>
      <c r="SWU127" s="65"/>
      <c r="SWV127" s="65"/>
      <c r="SWW127" s="65"/>
      <c r="SWX127" s="65"/>
      <c r="SWY127" s="65"/>
      <c r="SWZ127" s="65"/>
      <c r="SXA127" s="65"/>
      <c r="SXB127" s="65"/>
      <c r="SXC127" s="65"/>
      <c r="SXD127" s="65"/>
      <c r="SXE127" s="65"/>
      <c r="SXF127" s="65"/>
      <c r="SXG127" s="65"/>
      <c r="SXH127" s="65"/>
      <c r="SXI127" s="65"/>
      <c r="SXJ127" s="65"/>
      <c r="SXK127" s="65"/>
      <c r="SXL127" s="65"/>
      <c r="SXM127" s="65"/>
      <c r="SXN127" s="65"/>
      <c r="SXO127" s="65"/>
      <c r="SXP127" s="65"/>
      <c r="SXQ127" s="65"/>
      <c r="SXR127" s="65"/>
      <c r="SXS127" s="65"/>
      <c r="SXT127" s="65"/>
      <c r="SXU127" s="65"/>
      <c r="SXV127" s="65"/>
      <c r="SXW127" s="65"/>
      <c r="SXX127" s="65"/>
      <c r="SXY127" s="65"/>
      <c r="SXZ127" s="65"/>
      <c r="SYA127" s="65"/>
      <c r="SYB127" s="65"/>
      <c r="SYC127" s="65"/>
      <c r="SYD127" s="65"/>
      <c r="SYE127" s="65"/>
      <c r="SYF127" s="65"/>
      <c r="SYG127" s="65"/>
      <c r="SYH127" s="65"/>
      <c r="SYI127" s="65"/>
      <c r="SYJ127" s="65"/>
      <c r="SYK127" s="65"/>
      <c r="SYL127" s="65"/>
      <c r="SYM127" s="65"/>
      <c r="SYN127" s="65"/>
      <c r="SYO127" s="65"/>
      <c r="SYP127" s="65"/>
      <c r="SYQ127" s="65"/>
      <c r="SYR127" s="65"/>
      <c r="SYS127" s="65"/>
      <c r="SYT127" s="65"/>
      <c r="SYU127" s="65"/>
      <c r="SYV127" s="65"/>
      <c r="SYW127" s="65"/>
      <c r="SYX127" s="65"/>
      <c r="SYY127" s="65"/>
      <c r="SYZ127" s="65"/>
      <c r="SZA127" s="65"/>
      <c r="SZB127" s="65"/>
      <c r="SZC127" s="65"/>
      <c r="SZD127" s="65"/>
      <c r="SZE127" s="65"/>
      <c r="SZF127" s="65"/>
      <c r="SZG127" s="65"/>
      <c r="SZH127" s="65"/>
      <c r="SZI127" s="65"/>
      <c r="SZJ127" s="65"/>
      <c r="SZK127" s="65"/>
      <c r="SZL127" s="65"/>
      <c r="SZM127" s="65"/>
      <c r="SZN127" s="65"/>
      <c r="SZO127" s="65"/>
      <c r="SZP127" s="65"/>
      <c r="SZQ127" s="65"/>
      <c r="SZR127" s="65"/>
      <c r="SZS127" s="65"/>
      <c r="SZT127" s="65"/>
      <c r="SZU127" s="65"/>
      <c r="SZV127" s="65"/>
      <c r="SZW127" s="65"/>
      <c r="SZX127" s="65"/>
      <c r="SZY127" s="65"/>
      <c r="SZZ127" s="65"/>
      <c r="TAA127" s="65"/>
      <c r="TAB127" s="65"/>
      <c r="TAC127" s="65"/>
      <c r="TAD127" s="65"/>
      <c r="TAE127" s="65"/>
      <c r="TAF127" s="65"/>
      <c r="TAG127" s="65"/>
      <c r="TAH127" s="65"/>
      <c r="TAI127" s="65"/>
      <c r="TAJ127" s="65"/>
      <c r="TAK127" s="65"/>
      <c r="TAL127" s="65"/>
      <c r="TAM127" s="65"/>
      <c r="TAN127" s="65"/>
      <c r="TAO127" s="65"/>
      <c r="TAP127" s="65"/>
      <c r="TAQ127" s="65"/>
      <c r="TAR127" s="65"/>
      <c r="TAS127" s="65"/>
      <c r="TAT127" s="65"/>
      <c r="TAU127" s="65"/>
      <c r="TAV127" s="65"/>
      <c r="TAW127" s="65"/>
      <c r="TAX127" s="65"/>
      <c r="TAY127" s="65"/>
      <c r="TAZ127" s="65"/>
      <c r="TBA127" s="65"/>
      <c r="TBB127" s="65"/>
      <c r="TBC127" s="65"/>
      <c r="TBD127" s="65"/>
      <c r="TBE127" s="65"/>
      <c r="TBF127" s="65"/>
      <c r="TBG127" s="65"/>
      <c r="TBH127" s="65"/>
      <c r="TBI127" s="65"/>
      <c r="TBJ127" s="65"/>
      <c r="TBK127" s="65"/>
      <c r="TBL127" s="65"/>
      <c r="TBM127" s="65"/>
      <c r="TBN127" s="65"/>
      <c r="TBO127" s="65"/>
      <c r="TBP127" s="65"/>
      <c r="TBQ127" s="65"/>
      <c r="TBR127" s="65"/>
      <c r="TBS127" s="65"/>
      <c r="TBT127" s="65"/>
      <c r="TBU127" s="65"/>
      <c r="TBV127" s="65"/>
      <c r="TBW127" s="65"/>
      <c r="TBX127" s="65"/>
      <c r="TBY127" s="65"/>
      <c r="TBZ127" s="65"/>
      <c r="TCA127" s="65"/>
      <c r="TCB127" s="65"/>
      <c r="TCC127" s="65"/>
      <c r="TCD127" s="65"/>
      <c r="TCE127" s="65"/>
      <c r="TCF127" s="65"/>
      <c r="TCG127" s="65"/>
      <c r="TCH127" s="65"/>
      <c r="TCI127" s="65"/>
      <c r="TCJ127" s="65"/>
      <c r="TCK127" s="65"/>
      <c r="TCL127" s="65"/>
      <c r="TCM127" s="65"/>
      <c r="TCN127" s="65"/>
      <c r="TCO127" s="65"/>
      <c r="TCP127" s="65"/>
      <c r="TCQ127" s="65"/>
      <c r="TCR127" s="65"/>
      <c r="TCS127" s="65"/>
      <c r="TCT127" s="65"/>
      <c r="TCU127" s="65"/>
      <c r="TCV127" s="65"/>
      <c r="TCW127" s="65"/>
      <c r="TCX127" s="65"/>
      <c r="TCY127" s="65"/>
      <c r="TCZ127" s="65"/>
      <c r="TDA127" s="65"/>
      <c r="TDB127" s="65"/>
      <c r="TDC127" s="65"/>
      <c r="TDD127" s="65"/>
      <c r="TDE127" s="65"/>
      <c r="TDF127" s="65"/>
      <c r="TDG127" s="65"/>
      <c r="TDH127" s="65"/>
      <c r="TDI127" s="65"/>
      <c r="TDJ127" s="65"/>
      <c r="TDK127" s="65"/>
      <c r="TDL127" s="65"/>
      <c r="TDM127" s="65"/>
      <c r="TDN127" s="65"/>
      <c r="TDO127" s="65"/>
      <c r="TDP127" s="65"/>
      <c r="TDQ127" s="65"/>
      <c r="TDR127" s="65"/>
      <c r="TDS127" s="65"/>
      <c r="TDT127" s="65"/>
      <c r="TDU127" s="65"/>
      <c r="TDV127" s="65"/>
      <c r="TDW127" s="65"/>
      <c r="TDX127" s="65"/>
      <c r="TDY127" s="65"/>
      <c r="TDZ127" s="65"/>
      <c r="TEA127" s="65"/>
      <c r="TEB127" s="65"/>
      <c r="TEC127" s="65"/>
      <c r="TED127" s="65"/>
      <c r="TEE127" s="65"/>
      <c r="TEF127" s="65"/>
      <c r="TEG127" s="65"/>
      <c r="TEH127" s="65"/>
      <c r="TEI127" s="65"/>
      <c r="TEJ127" s="65"/>
      <c r="TEK127" s="65"/>
      <c r="TEL127" s="65"/>
      <c r="TEM127" s="65"/>
      <c r="TEN127" s="65"/>
      <c r="TEO127" s="65"/>
      <c r="TEP127" s="65"/>
      <c r="TEQ127" s="65"/>
      <c r="TER127" s="65"/>
      <c r="TES127" s="65"/>
      <c r="TET127" s="65"/>
      <c r="TEU127" s="65"/>
      <c r="TEV127" s="65"/>
      <c r="TEW127" s="65"/>
      <c r="TEX127" s="65"/>
      <c r="TEY127" s="65"/>
      <c r="TEZ127" s="65"/>
      <c r="TFA127" s="65"/>
      <c r="TFB127" s="65"/>
      <c r="TFC127" s="65"/>
      <c r="TFD127" s="65"/>
      <c r="TFE127" s="65"/>
      <c r="TFF127" s="65"/>
      <c r="TFG127" s="65"/>
      <c r="TFH127" s="65"/>
      <c r="TFI127" s="65"/>
      <c r="TFJ127" s="65"/>
      <c r="TFK127" s="65"/>
      <c r="TFL127" s="65"/>
      <c r="TFM127" s="65"/>
      <c r="TFN127" s="65"/>
      <c r="TFO127" s="65"/>
      <c r="TFP127" s="65"/>
      <c r="TFQ127" s="65"/>
      <c r="TFR127" s="65"/>
      <c r="TFS127" s="65"/>
      <c r="TFT127" s="65"/>
      <c r="TFU127" s="65"/>
      <c r="TFV127" s="65"/>
      <c r="TFW127" s="65"/>
      <c r="TFX127" s="65"/>
      <c r="TFY127" s="65"/>
      <c r="TFZ127" s="65"/>
      <c r="TGA127" s="65"/>
      <c r="TGB127" s="65"/>
      <c r="TGC127" s="65"/>
      <c r="TGD127" s="65"/>
      <c r="TGE127" s="65"/>
      <c r="TGF127" s="65"/>
      <c r="TGG127" s="65"/>
      <c r="TGH127" s="65"/>
      <c r="TGI127" s="65"/>
      <c r="TGJ127" s="65"/>
      <c r="TGK127" s="65"/>
      <c r="TGL127" s="65"/>
      <c r="TGM127" s="65"/>
      <c r="TGN127" s="65"/>
      <c r="TGO127" s="65"/>
      <c r="TGP127" s="65"/>
      <c r="TGQ127" s="65"/>
      <c r="TGR127" s="65"/>
      <c r="TGS127" s="65"/>
      <c r="TGT127" s="65"/>
      <c r="TGU127" s="65"/>
      <c r="TGV127" s="65"/>
      <c r="TGW127" s="65"/>
      <c r="TGX127" s="65"/>
      <c r="TGY127" s="65"/>
      <c r="TGZ127" s="65"/>
      <c r="THA127" s="65"/>
      <c r="THB127" s="65"/>
      <c r="THC127" s="65"/>
      <c r="THD127" s="65"/>
      <c r="THE127" s="65"/>
      <c r="THF127" s="65"/>
      <c r="THG127" s="65"/>
      <c r="THH127" s="65"/>
      <c r="THI127" s="65"/>
      <c r="THJ127" s="65"/>
      <c r="THK127" s="65"/>
      <c r="THL127" s="65"/>
      <c r="THM127" s="65"/>
      <c r="THN127" s="65"/>
      <c r="THO127" s="65"/>
      <c r="THP127" s="65"/>
      <c r="THQ127" s="65"/>
      <c r="THR127" s="65"/>
      <c r="THS127" s="65"/>
      <c r="THT127" s="65"/>
      <c r="THU127" s="65"/>
      <c r="THV127" s="65"/>
      <c r="THW127" s="65"/>
      <c r="THX127" s="65"/>
      <c r="THY127" s="65"/>
      <c r="THZ127" s="65"/>
      <c r="TIA127" s="65"/>
      <c r="TIB127" s="65"/>
      <c r="TIC127" s="65"/>
      <c r="TID127" s="65"/>
      <c r="TIE127" s="65"/>
      <c r="TIF127" s="65"/>
      <c r="TIG127" s="65"/>
      <c r="TIH127" s="65"/>
      <c r="TII127" s="65"/>
      <c r="TIJ127" s="65"/>
      <c r="TIK127" s="65"/>
      <c r="TIL127" s="65"/>
      <c r="TIM127" s="65"/>
      <c r="TIN127" s="65"/>
      <c r="TIO127" s="65"/>
      <c r="TIP127" s="65"/>
      <c r="TIQ127" s="65"/>
      <c r="TIR127" s="65"/>
      <c r="TIS127" s="65"/>
      <c r="TIT127" s="65"/>
      <c r="TIU127" s="65"/>
      <c r="TIV127" s="65"/>
      <c r="TIW127" s="65"/>
      <c r="TIX127" s="65"/>
      <c r="TIY127" s="65"/>
      <c r="TIZ127" s="65"/>
      <c r="TJA127" s="65"/>
      <c r="TJB127" s="65"/>
      <c r="TJC127" s="65"/>
      <c r="TJD127" s="65"/>
      <c r="TJE127" s="65"/>
      <c r="TJF127" s="65"/>
      <c r="TJG127" s="65"/>
      <c r="TJH127" s="65"/>
      <c r="TJI127" s="65"/>
      <c r="TJJ127" s="65"/>
      <c r="TJK127" s="65"/>
      <c r="TJL127" s="65"/>
      <c r="TJM127" s="65"/>
      <c r="TJN127" s="65"/>
      <c r="TJO127" s="65"/>
      <c r="TJP127" s="65"/>
      <c r="TJQ127" s="65"/>
      <c r="TJR127" s="65"/>
      <c r="TJS127" s="65"/>
      <c r="TJT127" s="65"/>
      <c r="TJU127" s="65"/>
      <c r="TJV127" s="65"/>
      <c r="TJW127" s="65"/>
      <c r="TJX127" s="65"/>
      <c r="TJY127" s="65"/>
      <c r="TJZ127" s="65"/>
      <c r="TKA127" s="65"/>
      <c r="TKB127" s="65"/>
      <c r="TKC127" s="65"/>
      <c r="TKD127" s="65"/>
      <c r="TKE127" s="65"/>
      <c r="TKF127" s="65"/>
      <c r="TKG127" s="65"/>
      <c r="TKH127" s="65"/>
      <c r="TKI127" s="65"/>
      <c r="TKJ127" s="65"/>
      <c r="TKK127" s="65"/>
      <c r="TKL127" s="65"/>
      <c r="TKM127" s="65"/>
      <c r="TKN127" s="65"/>
      <c r="TKO127" s="65"/>
      <c r="TKP127" s="65"/>
      <c r="TKQ127" s="65"/>
      <c r="TKR127" s="65"/>
      <c r="TKS127" s="65"/>
      <c r="TKT127" s="65"/>
      <c r="TKU127" s="65"/>
      <c r="TKV127" s="65"/>
      <c r="TKW127" s="65"/>
      <c r="TKX127" s="65"/>
      <c r="TKY127" s="65"/>
      <c r="TKZ127" s="65"/>
      <c r="TLA127" s="65"/>
      <c r="TLB127" s="65"/>
      <c r="TLC127" s="65"/>
      <c r="TLD127" s="65"/>
      <c r="TLE127" s="65"/>
      <c r="TLF127" s="65"/>
      <c r="TLG127" s="65"/>
      <c r="TLH127" s="65"/>
      <c r="TLI127" s="65"/>
      <c r="TLJ127" s="65"/>
      <c r="TLK127" s="65"/>
      <c r="TLL127" s="65"/>
      <c r="TLM127" s="65"/>
      <c r="TLN127" s="65"/>
      <c r="TLO127" s="65"/>
      <c r="TLP127" s="65"/>
      <c r="TLQ127" s="65"/>
      <c r="TLR127" s="65"/>
      <c r="TLS127" s="65"/>
      <c r="TLT127" s="65"/>
      <c r="TLU127" s="65"/>
      <c r="TLV127" s="65"/>
      <c r="TLW127" s="65"/>
      <c r="TLX127" s="65"/>
      <c r="TLY127" s="65"/>
      <c r="TLZ127" s="65"/>
      <c r="TMA127" s="65"/>
      <c r="TMB127" s="65"/>
      <c r="TMC127" s="65"/>
      <c r="TMD127" s="65"/>
      <c r="TME127" s="65"/>
      <c r="TMF127" s="65"/>
      <c r="TMG127" s="65"/>
      <c r="TMH127" s="65"/>
      <c r="TMI127" s="65"/>
      <c r="TMJ127" s="65"/>
      <c r="TMK127" s="65"/>
      <c r="TML127" s="65"/>
      <c r="TMM127" s="65"/>
      <c r="TMN127" s="65"/>
      <c r="TMO127" s="65"/>
      <c r="TMP127" s="65"/>
      <c r="TMQ127" s="65"/>
      <c r="TMR127" s="65"/>
      <c r="TMS127" s="65"/>
      <c r="TMT127" s="65"/>
      <c r="TMU127" s="65"/>
      <c r="TMV127" s="65"/>
      <c r="TMW127" s="65"/>
      <c r="TMX127" s="65"/>
      <c r="TMY127" s="65"/>
      <c r="TMZ127" s="65"/>
      <c r="TNA127" s="65"/>
      <c r="TNB127" s="65"/>
      <c r="TNC127" s="65"/>
      <c r="TND127" s="65"/>
      <c r="TNE127" s="65"/>
      <c r="TNF127" s="65"/>
      <c r="TNG127" s="65"/>
      <c r="TNH127" s="65"/>
      <c r="TNI127" s="65"/>
      <c r="TNJ127" s="65"/>
      <c r="TNK127" s="65"/>
      <c r="TNL127" s="65"/>
      <c r="TNM127" s="65"/>
      <c r="TNN127" s="65"/>
      <c r="TNO127" s="65"/>
      <c r="TNP127" s="65"/>
      <c r="TNQ127" s="65"/>
      <c r="TNR127" s="65"/>
      <c r="TNS127" s="65"/>
      <c r="TNT127" s="65"/>
      <c r="TNU127" s="65"/>
      <c r="TNV127" s="65"/>
      <c r="TNW127" s="65"/>
      <c r="TNX127" s="65"/>
      <c r="TNY127" s="65"/>
      <c r="TNZ127" s="65"/>
      <c r="TOA127" s="65"/>
      <c r="TOB127" s="65"/>
      <c r="TOC127" s="65"/>
      <c r="TOD127" s="65"/>
      <c r="TOE127" s="65"/>
      <c r="TOF127" s="65"/>
      <c r="TOG127" s="65"/>
      <c r="TOH127" s="65"/>
      <c r="TOI127" s="65"/>
      <c r="TOJ127" s="65"/>
      <c r="TOK127" s="65"/>
      <c r="TOL127" s="65"/>
      <c r="TOM127" s="65"/>
      <c r="TON127" s="65"/>
      <c r="TOO127" s="65"/>
      <c r="TOP127" s="65"/>
      <c r="TOQ127" s="65"/>
      <c r="TOR127" s="65"/>
      <c r="TOS127" s="65"/>
      <c r="TOT127" s="65"/>
      <c r="TOU127" s="65"/>
      <c r="TOV127" s="65"/>
      <c r="TOW127" s="65"/>
      <c r="TOX127" s="65"/>
      <c r="TOY127" s="65"/>
      <c r="TOZ127" s="65"/>
      <c r="TPA127" s="65"/>
      <c r="TPB127" s="65"/>
      <c r="TPC127" s="65"/>
      <c r="TPD127" s="65"/>
      <c r="TPE127" s="65"/>
      <c r="TPF127" s="65"/>
      <c r="TPG127" s="65"/>
      <c r="TPH127" s="65"/>
      <c r="TPI127" s="65"/>
      <c r="TPJ127" s="65"/>
      <c r="TPK127" s="65"/>
      <c r="TPL127" s="65"/>
      <c r="TPM127" s="65"/>
      <c r="TPN127" s="65"/>
      <c r="TPO127" s="65"/>
      <c r="TPP127" s="65"/>
      <c r="TPQ127" s="65"/>
      <c r="TPR127" s="65"/>
      <c r="TPS127" s="65"/>
      <c r="TPT127" s="65"/>
      <c r="TPU127" s="65"/>
      <c r="TPV127" s="65"/>
      <c r="TPW127" s="65"/>
      <c r="TPX127" s="65"/>
      <c r="TPY127" s="65"/>
      <c r="TPZ127" s="65"/>
      <c r="TQA127" s="65"/>
      <c r="TQB127" s="65"/>
      <c r="TQC127" s="65"/>
      <c r="TQD127" s="65"/>
      <c r="TQE127" s="65"/>
      <c r="TQF127" s="65"/>
      <c r="TQG127" s="65"/>
      <c r="TQH127" s="65"/>
      <c r="TQI127" s="65"/>
      <c r="TQJ127" s="65"/>
      <c r="TQK127" s="65"/>
      <c r="TQL127" s="65"/>
      <c r="TQM127" s="65"/>
      <c r="TQN127" s="65"/>
      <c r="TQO127" s="65"/>
      <c r="TQP127" s="65"/>
      <c r="TQQ127" s="65"/>
      <c r="TQR127" s="65"/>
      <c r="TQS127" s="65"/>
      <c r="TQT127" s="65"/>
      <c r="TQU127" s="65"/>
      <c r="TQV127" s="65"/>
      <c r="TQW127" s="65"/>
      <c r="TQX127" s="65"/>
      <c r="TQY127" s="65"/>
      <c r="TQZ127" s="65"/>
      <c r="TRA127" s="65"/>
      <c r="TRB127" s="65"/>
      <c r="TRC127" s="65"/>
      <c r="TRD127" s="65"/>
      <c r="TRE127" s="65"/>
      <c r="TRF127" s="65"/>
      <c r="TRG127" s="65"/>
      <c r="TRH127" s="65"/>
      <c r="TRI127" s="65"/>
      <c r="TRJ127" s="65"/>
      <c r="TRK127" s="65"/>
      <c r="TRL127" s="65"/>
      <c r="TRM127" s="65"/>
      <c r="TRN127" s="65"/>
      <c r="TRO127" s="65"/>
      <c r="TRP127" s="65"/>
      <c r="TRQ127" s="65"/>
      <c r="TRR127" s="65"/>
      <c r="TRS127" s="65"/>
      <c r="TRT127" s="65"/>
      <c r="TRU127" s="65"/>
      <c r="TRV127" s="65"/>
      <c r="TRW127" s="65"/>
      <c r="TRX127" s="65"/>
      <c r="TRY127" s="65"/>
      <c r="TRZ127" s="65"/>
      <c r="TSA127" s="65"/>
      <c r="TSB127" s="65"/>
      <c r="TSC127" s="65"/>
      <c r="TSD127" s="65"/>
      <c r="TSE127" s="65"/>
      <c r="TSF127" s="65"/>
      <c r="TSG127" s="65"/>
      <c r="TSH127" s="65"/>
      <c r="TSI127" s="65"/>
      <c r="TSJ127" s="65"/>
      <c r="TSK127" s="65"/>
      <c r="TSL127" s="65"/>
      <c r="TSM127" s="65"/>
      <c r="TSN127" s="65"/>
      <c r="TSO127" s="65"/>
      <c r="TSP127" s="65"/>
      <c r="TSQ127" s="65"/>
      <c r="TSR127" s="65"/>
      <c r="TSS127" s="65"/>
      <c r="TST127" s="65"/>
      <c r="TSU127" s="65"/>
      <c r="TSV127" s="65"/>
      <c r="TSW127" s="65"/>
      <c r="TSX127" s="65"/>
      <c r="TSY127" s="65"/>
      <c r="TSZ127" s="65"/>
      <c r="TTA127" s="65"/>
      <c r="TTB127" s="65"/>
      <c r="TTC127" s="65"/>
      <c r="TTD127" s="65"/>
      <c r="TTE127" s="65"/>
      <c r="TTF127" s="65"/>
      <c r="TTG127" s="65"/>
      <c r="TTH127" s="65"/>
      <c r="TTI127" s="65"/>
      <c r="TTJ127" s="65"/>
      <c r="TTK127" s="65"/>
      <c r="TTL127" s="65"/>
      <c r="TTM127" s="65"/>
      <c r="TTN127" s="65"/>
      <c r="TTO127" s="65"/>
      <c r="TTP127" s="65"/>
      <c r="TTQ127" s="65"/>
      <c r="TTR127" s="65"/>
      <c r="TTS127" s="65"/>
      <c r="TTT127" s="65"/>
      <c r="TTU127" s="65"/>
      <c r="TTV127" s="65"/>
      <c r="TTW127" s="65"/>
      <c r="TTX127" s="65"/>
      <c r="TTY127" s="65"/>
      <c r="TTZ127" s="65"/>
      <c r="TUA127" s="65"/>
      <c r="TUB127" s="65"/>
      <c r="TUC127" s="65"/>
      <c r="TUD127" s="65"/>
      <c r="TUE127" s="65"/>
      <c r="TUF127" s="65"/>
      <c r="TUG127" s="65"/>
      <c r="TUH127" s="65"/>
      <c r="TUI127" s="65"/>
      <c r="TUJ127" s="65"/>
      <c r="TUK127" s="65"/>
      <c r="TUL127" s="65"/>
      <c r="TUM127" s="65"/>
      <c r="TUN127" s="65"/>
      <c r="TUO127" s="65"/>
      <c r="TUP127" s="65"/>
      <c r="TUQ127" s="65"/>
      <c r="TUR127" s="65"/>
      <c r="TUS127" s="65"/>
      <c r="TUT127" s="65"/>
      <c r="TUU127" s="65"/>
      <c r="TUV127" s="65"/>
      <c r="TUW127" s="65"/>
      <c r="TUX127" s="65"/>
      <c r="TUY127" s="65"/>
      <c r="TUZ127" s="65"/>
      <c r="TVA127" s="65"/>
      <c r="TVB127" s="65"/>
      <c r="TVC127" s="65"/>
      <c r="TVD127" s="65"/>
      <c r="TVE127" s="65"/>
      <c r="TVF127" s="65"/>
      <c r="TVG127" s="65"/>
      <c r="TVH127" s="65"/>
      <c r="TVI127" s="65"/>
      <c r="TVJ127" s="65"/>
      <c r="TVK127" s="65"/>
      <c r="TVL127" s="65"/>
      <c r="TVM127" s="65"/>
      <c r="TVN127" s="65"/>
      <c r="TVO127" s="65"/>
      <c r="TVP127" s="65"/>
      <c r="TVQ127" s="65"/>
      <c r="TVR127" s="65"/>
      <c r="TVS127" s="65"/>
      <c r="TVT127" s="65"/>
      <c r="TVU127" s="65"/>
      <c r="TVV127" s="65"/>
      <c r="TVW127" s="65"/>
      <c r="TVX127" s="65"/>
      <c r="TVY127" s="65"/>
      <c r="TVZ127" s="65"/>
      <c r="TWA127" s="65"/>
      <c r="TWB127" s="65"/>
      <c r="TWC127" s="65"/>
      <c r="TWD127" s="65"/>
      <c r="TWE127" s="65"/>
      <c r="TWF127" s="65"/>
      <c r="TWG127" s="65"/>
      <c r="TWH127" s="65"/>
      <c r="TWI127" s="65"/>
      <c r="TWJ127" s="65"/>
      <c r="TWK127" s="65"/>
      <c r="TWL127" s="65"/>
      <c r="TWM127" s="65"/>
      <c r="TWN127" s="65"/>
      <c r="TWO127" s="65"/>
      <c r="TWP127" s="65"/>
      <c r="TWQ127" s="65"/>
      <c r="TWR127" s="65"/>
      <c r="TWS127" s="65"/>
      <c r="TWT127" s="65"/>
      <c r="TWU127" s="65"/>
      <c r="TWV127" s="65"/>
      <c r="TWW127" s="65"/>
      <c r="TWX127" s="65"/>
      <c r="TWY127" s="65"/>
      <c r="TWZ127" s="65"/>
      <c r="TXA127" s="65"/>
      <c r="TXB127" s="65"/>
      <c r="TXC127" s="65"/>
      <c r="TXD127" s="65"/>
      <c r="TXE127" s="65"/>
      <c r="TXF127" s="65"/>
      <c r="TXG127" s="65"/>
      <c r="TXH127" s="65"/>
      <c r="TXI127" s="65"/>
      <c r="TXJ127" s="65"/>
      <c r="TXK127" s="65"/>
      <c r="TXL127" s="65"/>
      <c r="TXM127" s="65"/>
      <c r="TXN127" s="65"/>
      <c r="TXO127" s="65"/>
      <c r="TXP127" s="65"/>
      <c r="TXQ127" s="65"/>
      <c r="TXR127" s="65"/>
      <c r="TXS127" s="65"/>
      <c r="TXT127" s="65"/>
      <c r="TXU127" s="65"/>
      <c r="TXV127" s="65"/>
      <c r="TXW127" s="65"/>
      <c r="TXX127" s="65"/>
      <c r="TXY127" s="65"/>
      <c r="TXZ127" s="65"/>
      <c r="TYA127" s="65"/>
      <c r="TYB127" s="65"/>
      <c r="TYC127" s="65"/>
      <c r="TYD127" s="65"/>
      <c r="TYE127" s="65"/>
      <c r="TYF127" s="65"/>
      <c r="TYG127" s="65"/>
      <c r="TYH127" s="65"/>
      <c r="TYI127" s="65"/>
      <c r="TYJ127" s="65"/>
      <c r="TYK127" s="65"/>
      <c r="TYL127" s="65"/>
      <c r="TYM127" s="65"/>
      <c r="TYN127" s="65"/>
      <c r="TYO127" s="65"/>
      <c r="TYP127" s="65"/>
      <c r="TYQ127" s="65"/>
      <c r="TYR127" s="65"/>
      <c r="TYS127" s="65"/>
      <c r="TYT127" s="65"/>
      <c r="TYU127" s="65"/>
      <c r="TYV127" s="65"/>
      <c r="TYW127" s="65"/>
      <c r="TYX127" s="65"/>
      <c r="TYY127" s="65"/>
      <c r="TYZ127" s="65"/>
      <c r="TZA127" s="65"/>
      <c r="TZB127" s="65"/>
      <c r="TZC127" s="65"/>
      <c r="TZD127" s="65"/>
      <c r="TZE127" s="65"/>
      <c r="TZF127" s="65"/>
      <c r="TZG127" s="65"/>
      <c r="TZH127" s="65"/>
      <c r="TZI127" s="65"/>
      <c r="TZJ127" s="65"/>
      <c r="TZK127" s="65"/>
      <c r="TZL127" s="65"/>
      <c r="TZM127" s="65"/>
      <c r="TZN127" s="65"/>
      <c r="TZO127" s="65"/>
      <c r="TZP127" s="65"/>
      <c r="TZQ127" s="65"/>
      <c r="TZR127" s="65"/>
      <c r="TZS127" s="65"/>
      <c r="TZT127" s="65"/>
      <c r="TZU127" s="65"/>
      <c r="TZV127" s="65"/>
      <c r="TZW127" s="65"/>
      <c r="TZX127" s="65"/>
      <c r="TZY127" s="65"/>
      <c r="TZZ127" s="65"/>
      <c r="UAA127" s="65"/>
      <c r="UAB127" s="65"/>
      <c r="UAC127" s="65"/>
      <c r="UAD127" s="65"/>
      <c r="UAE127" s="65"/>
      <c r="UAF127" s="65"/>
      <c r="UAG127" s="65"/>
      <c r="UAH127" s="65"/>
      <c r="UAI127" s="65"/>
      <c r="UAJ127" s="65"/>
      <c r="UAK127" s="65"/>
      <c r="UAL127" s="65"/>
      <c r="UAM127" s="65"/>
      <c r="UAN127" s="65"/>
      <c r="UAO127" s="65"/>
      <c r="UAP127" s="65"/>
      <c r="UAQ127" s="65"/>
      <c r="UAR127" s="65"/>
      <c r="UAS127" s="65"/>
      <c r="UAT127" s="65"/>
      <c r="UAU127" s="65"/>
      <c r="UAV127" s="65"/>
      <c r="UAW127" s="65"/>
      <c r="UAX127" s="65"/>
      <c r="UAY127" s="65"/>
      <c r="UAZ127" s="65"/>
      <c r="UBA127" s="65"/>
      <c r="UBB127" s="65"/>
      <c r="UBC127" s="65"/>
      <c r="UBD127" s="65"/>
      <c r="UBE127" s="65"/>
      <c r="UBF127" s="65"/>
      <c r="UBG127" s="65"/>
      <c r="UBH127" s="65"/>
      <c r="UBI127" s="65"/>
      <c r="UBJ127" s="65"/>
      <c r="UBK127" s="65"/>
      <c r="UBL127" s="65"/>
      <c r="UBM127" s="65"/>
      <c r="UBN127" s="65"/>
      <c r="UBO127" s="65"/>
      <c r="UBP127" s="65"/>
      <c r="UBQ127" s="65"/>
      <c r="UBR127" s="65"/>
      <c r="UBS127" s="65"/>
      <c r="UBT127" s="65"/>
      <c r="UBU127" s="65"/>
      <c r="UBV127" s="65"/>
      <c r="UBW127" s="65"/>
      <c r="UBX127" s="65"/>
      <c r="UBY127" s="65"/>
      <c r="UBZ127" s="65"/>
      <c r="UCA127" s="65"/>
      <c r="UCB127" s="65"/>
      <c r="UCC127" s="65"/>
      <c r="UCD127" s="65"/>
      <c r="UCE127" s="65"/>
      <c r="UCF127" s="65"/>
      <c r="UCG127" s="65"/>
      <c r="UCH127" s="65"/>
      <c r="UCI127" s="65"/>
      <c r="UCJ127" s="65"/>
      <c r="UCK127" s="65"/>
      <c r="UCL127" s="65"/>
      <c r="UCM127" s="65"/>
      <c r="UCN127" s="65"/>
      <c r="UCO127" s="65"/>
      <c r="UCP127" s="65"/>
      <c r="UCQ127" s="65"/>
      <c r="UCR127" s="65"/>
      <c r="UCS127" s="65"/>
      <c r="UCT127" s="65"/>
      <c r="UCU127" s="65"/>
      <c r="UCV127" s="65"/>
      <c r="UCW127" s="65"/>
      <c r="UCX127" s="65"/>
      <c r="UCY127" s="65"/>
      <c r="UCZ127" s="65"/>
      <c r="UDA127" s="65"/>
      <c r="UDB127" s="65"/>
      <c r="UDC127" s="65"/>
      <c r="UDD127" s="65"/>
      <c r="UDE127" s="65"/>
      <c r="UDF127" s="65"/>
      <c r="UDG127" s="65"/>
      <c r="UDH127" s="65"/>
      <c r="UDI127" s="65"/>
      <c r="UDJ127" s="65"/>
      <c r="UDK127" s="65"/>
      <c r="UDL127" s="65"/>
      <c r="UDM127" s="65"/>
      <c r="UDN127" s="65"/>
      <c r="UDO127" s="65"/>
      <c r="UDP127" s="65"/>
      <c r="UDQ127" s="65"/>
      <c r="UDR127" s="65"/>
      <c r="UDS127" s="65"/>
      <c r="UDT127" s="65"/>
      <c r="UDU127" s="65"/>
      <c r="UDV127" s="65"/>
      <c r="UDW127" s="65"/>
      <c r="UDX127" s="65"/>
      <c r="UDY127" s="65"/>
      <c r="UDZ127" s="65"/>
      <c r="UEA127" s="65"/>
      <c r="UEB127" s="65"/>
      <c r="UEC127" s="65"/>
      <c r="UED127" s="65"/>
      <c r="UEE127" s="65"/>
      <c r="UEF127" s="65"/>
      <c r="UEG127" s="65"/>
      <c r="UEH127" s="65"/>
      <c r="UEI127" s="65"/>
      <c r="UEJ127" s="65"/>
      <c r="UEK127" s="65"/>
      <c r="UEL127" s="65"/>
      <c r="UEM127" s="65"/>
      <c r="UEN127" s="65"/>
      <c r="UEO127" s="65"/>
      <c r="UEP127" s="65"/>
      <c r="UEQ127" s="65"/>
      <c r="UER127" s="65"/>
      <c r="UES127" s="65"/>
      <c r="UET127" s="65"/>
      <c r="UEU127" s="65"/>
      <c r="UEV127" s="65"/>
      <c r="UEW127" s="65"/>
      <c r="UEX127" s="65"/>
      <c r="UEY127" s="65"/>
      <c r="UEZ127" s="65"/>
      <c r="UFA127" s="65"/>
      <c r="UFB127" s="65"/>
      <c r="UFC127" s="65"/>
      <c r="UFD127" s="65"/>
      <c r="UFE127" s="65"/>
      <c r="UFF127" s="65"/>
      <c r="UFG127" s="65"/>
      <c r="UFH127" s="65"/>
      <c r="UFI127" s="65"/>
      <c r="UFJ127" s="65"/>
      <c r="UFK127" s="65"/>
      <c r="UFL127" s="65"/>
      <c r="UFM127" s="65"/>
      <c r="UFN127" s="65"/>
      <c r="UFO127" s="65"/>
      <c r="UFP127" s="65"/>
      <c r="UFQ127" s="65"/>
      <c r="UFR127" s="65"/>
      <c r="UFS127" s="65"/>
      <c r="UFT127" s="65"/>
      <c r="UFU127" s="65"/>
      <c r="UFV127" s="65"/>
      <c r="UFW127" s="65"/>
      <c r="UFX127" s="65"/>
      <c r="UFY127" s="65"/>
      <c r="UFZ127" s="65"/>
      <c r="UGA127" s="65"/>
      <c r="UGB127" s="65"/>
      <c r="UGC127" s="65"/>
      <c r="UGD127" s="65"/>
      <c r="UGE127" s="65"/>
      <c r="UGF127" s="65"/>
      <c r="UGG127" s="65"/>
      <c r="UGH127" s="65"/>
      <c r="UGI127" s="65"/>
      <c r="UGJ127" s="65"/>
      <c r="UGK127" s="65"/>
      <c r="UGL127" s="65"/>
      <c r="UGM127" s="65"/>
      <c r="UGN127" s="65"/>
      <c r="UGO127" s="65"/>
      <c r="UGP127" s="65"/>
      <c r="UGQ127" s="65"/>
      <c r="UGR127" s="65"/>
      <c r="UGS127" s="65"/>
      <c r="UGT127" s="65"/>
      <c r="UGU127" s="65"/>
      <c r="UGV127" s="65"/>
      <c r="UGW127" s="65"/>
      <c r="UGX127" s="65"/>
      <c r="UGY127" s="65"/>
      <c r="UGZ127" s="65"/>
      <c r="UHA127" s="65"/>
      <c r="UHB127" s="65"/>
      <c r="UHC127" s="65"/>
      <c r="UHD127" s="65"/>
      <c r="UHE127" s="65"/>
      <c r="UHF127" s="65"/>
      <c r="UHG127" s="65"/>
      <c r="UHH127" s="65"/>
      <c r="UHI127" s="65"/>
      <c r="UHJ127" s="65"/>
      <c r="UHK127" s="65"/>
      <c r="UHL127" s="65"/>
      <c r="UHM127" s="65"/>
      <c r="UHN127" s="65"/>
      <c r="UHO127" s="65"/>
      <c r="UHP127" s="65"/>
      <c r="UHQ127" s="65"/>
      <c r="UHR127" s="65"/>
      <c r="UHS127" s="65"/>
      <c r="UHT127" s="65"/>
      <c r="UHU127" s="65"/>
      <c r="UHV127" s="65"/>
      <c r="UHW127" s="65"/>
      <c r="UHX127" s="65"/>
      <c r="UHY127" s="65"/>
      <c r="UHZ127" s="65"/>
      <c r="UIA127" s="65"/>
      <c r="UIB127" s="65"/>
      <c r="UIC127" s="65"/>
      <c r="UID127" s="65"/>
      <c r="UIE127" s="65"/>
      <c r="UIF127" s="65"/>
      <c r="UIG127" s="65"/>
      <c r="UIH127" s="65"/>
      <c r="UII127" s="65"/>
      <c r="UIJ127" s="65"/>
      <c r="UIK127" s="65"/>
      <c r="UIL127" s="65"/>
      <c r="UIM127" s="65"/>
      <c r="UIN127" s="65"/>
      <c r="UIO127" s="65"/>
      <c r="UIP127" s="65"/>
      <c r="UIQ127" s="65"/>
      <c r="UIR127" s="65"/>
      <c r="UIS127" s="65"/>
      <c r="UIT127" s="65"/>
      <c r="UIU127" s="65"/>
      <c r="UIV127" s="65"/>
      <c r="UIW127" s="65"/>
      <c r="UIX127" s="65"/>
      <c r="UIY127" s="65"/>
      <c r="UIZ127" s="65"/>
      <c r="UJA127" s="65"/>
      <c r="UJB127" s="65"/>
      <c r="UJC127" s="65"/>
      <c r="UJD127" s="65"/>
      <c r="UJE127" s="65"/>
      <c r="UJF127" s="65"/>
      <c r="UJG127" s="65"/>
      <c r="UJH127" s="65"/>
      <c r="UJI127" s="65"/>
      <c r="UJJ127" s="65"/>
      <c r="UJK127" s="65"/>
      <c r="UJL127" s="65"/>
      <c r="UJM127" s="65"/>
      <c r="UJN127" s="65"/>
      <c r="UJO127" s="65"/>
      <c r="UJP127" s="65"/>
      <c r="UJQ127" s="65"/>
      <c r="UJR127" s="65"/>
      <c r="UJS127" s="65"/>
      <c r="UJT127" s="65"/>
      <c r="UJU127" s="65"/>
      <c r="UJV127" s="65"/>
      <c r="UJW127" s="65"/>
      <c r="UJX127" s="65"/>
      <c r="UJY127" s="65"/>
      <c r="UJZ127" s="65"/>
      <c r="UKA127" s="65"/>
      <c r="UKB127" s="65"/>
      <c r="UKC127" s="65"/>
      <c r="UKD127" s="65"/>
      <c r="UKE127" s="65"/>
      <c r="UKF127" s="65"/>
      <c r="UKG127" s="65"/>
      <c r="UKH127" s="65"/>
      <c r="UKI127" s="65"/>
      <c r="UKJ127" s="65"/>
      <c r="UKK127" s="65"/>
      <c r="UKL127" s="65"/>
      <c r="UKM127" s="65"/>
      <c r="UKN127" s="65"/>
      <c r="UKO127" s="65"/>
      <c r="UKP127" s="65"/>
      <c r="UKQ127" s="65"/>
      <c r="UKR127" s="65"/>
      <c r="UKS127" s="65"/>
      <c r="UKT127" s="65"/>
      <c r="UKU127" s="65"/>
      <c r="UKV127" s="65"/>
      <c r="UKW127" s="65"/>
      <c r="UKX127" s="65"/>
      <c r="UKY127" s="65"/>
      <c r="UKZ127" s="65"/>
      <c r="ULA127" s="65"/>
      <c r="ULB127" s="65"/>
      <c r="ULC127" s="65"/>
      <c r="ULD127" s="65"/>
      <c r="ULE127" s="65"/>
      <c r="ULF127" s="65"/>
      <c r="ULG127" s="65"/>
      <c r="ULH127" s="65"/>
      <c r="ULI127" s="65"/>
      <c r="ULJ127" s="65"/>
      <c r="ULK127" s="65"/>
      <c r="ULL127" s="65"/>
      <c r="ULM127" s="65"/>
      <c r="ULN127" s="65"/>
      <c r="ULO127" s="65"/>
      <c r="ULP127" s="65"/>
      <c r="ULQ127" s="65"/>
      <c r="ULR127" s="65"/>
      <c r="ULS127" s="65"/>
      <c r="ULT127" s="65"/>
      <c r="ULU127" s="65"/>
      <c r="ULV127" s="65"/>
      <c r="ULW127" s="65"/>
      <c r="ULX127" s="65"/>
      <c r="ULY127" s="65"/>
      <c r="ULZ127" s="65"/>
      <c r="UMA127" s="65"/>
      <c r="UMB127" s="65"/>
      <c r="UMC127" s="65"/>
      <c r="UMD127" s="65"/>
      <c r="UME127" s="65"/>
      <c r="UMF127" s="65"/>
      <c r="UMG127" s="65"/>
      <c r="UMH127" s="65"/>
      <c r="UMI127" s="65"/>
      <c r="UMJ127" s="65"/>
      <c r="UMK127" s="65"/>
      <c r="UML127" s="65"/>
      <c r="UMM127" s="65"/>
      <c r="UMN127" s="65"/>
      <c r="UMO127" s="65"/>
      <c r="UMP127" s="65"/>
      <c r="UMQ127" s="65"/>
      <c r="UMR127" s="65"/>
      <c r="UMS127" s="65"/>
      <c r="UMT127" s="65"/>
      <c r="UMU127" s="65"/>
      <c r="UMV127" s="65"/>
      <c r="UMW127" s="65"/>
      <c r="UMX127" s="65"/>
      <c r="UMY127" s="65"/>
      <c r="UMZ127" s="65"/>
      <c r="UNA127" s="65"/>
      <c r="UNB127" s="65"/>
      <c r="UNC127" s="65"/>
      <c r="UND127" s="65"/>
      <c r="UNE127" s="65"/>
      <c r="UNF127" s="65"/>
      <c r="UNG127" s="65"/>
      <c r="UNH127" s="65"/>
      <c r="UNI127" s="65"/>
      <c r="UNJ127" s="65"/>
      <c r="UNK127" s="65"/>
      <c r="UNL127" s="65"/>
      <c r="UNM127" s="65"/>
      <c r="UNN127" s="65"/>
      <c r="UNO127" s="65"/>
      <c r="UNP127" s="65"/>
      <c r="UNQ127" s="65"/>
      <c r="UNR127" s="65"/>
      <c r="UNS127" s="65"/>
      <c r="UNT127" s="65"/>
      <c r="UNU127" s="65"/>
      <c r="UNV127" s="65"/>
      <c r="UNW127" s="65"/>
      <c r="UNX127" s="65"/>
      <c r="UNY127" s="65"/>
      <c r="UNZ127" s="65"/>
      <c r="UOA127" s="65"/>
      <c r="UOB127" s="65"/>
      <c r="UOC127" s="65"/>
      <c r="UOD127" s="65"/>
      <c r="UOE127" s="65"/>
      <c r="UOF127" s="65"/>
      <c r="UOG127" s="65"/>
      <c r="UOH127" s="65"/>
      <c r="UOI127" s="65"/>
      <c r="UOJ127" s="65"/>
      <c r="UOK127" s="65"/>
      <c r="UOL127" s="65"/>
      <c r="UOM127" s="65"/>
      <c r="UON127" s="65"/>
      <c r="UOO127" s="65"/>
      <c r="UOP127" s="65"/>
      <c r="UOQ127" s="65"/>
      <c r="UOR127" s="65"/>
      <c r="UOS127" s="65"/>
      <c r="UOT127" s="65"/>
      <c r="UOU127" s="65"/>
      <c r="UOV127" s="65"/>
      <c r="UOW127" s="65"/>
      <c r="UOX127" s="65"/>
      <c r="UOY127" s="65"/>
      <c r="UOZ127" s="65"/>
      <c r="UPA127" s="65"/>
      <c r="UPB127" s="65"/>
      <c r="UPC127" s="65"/>
      <c r="UPD127" s="65"/>
      <c r="UPE127" s="65"/>
      <c r="UPF127" s="65"/>
      <c r="UPG127" s="65"/>
      <c r="UPH127" s="65"/>
      <c r="UPI127" s="65"/>
      <c r="UPJ127" s="65"/>
      <c r="UPK127" s="65"/>
      <c r="UPL127" s="65"/>
      <c r="UPM127" s="65"/>
      <c r="UPN127" s="65"/>
      <c r="UPO127" s="65"/>
      <c r="UPP127" s="65"/>
      <c r="UPQ127" s="65"/>
      <c r="UPR127" s="65"/>
      <c r="UPS127" s="65"/>
      <c r="UPT127" s="65"/>
      <c r="UPU127" s="65"/>
      <c r="UPV127" s="65"/>
      <c r="UPW127" s="65"/>
      <c r="UPX127" s="65"/>
      <c r="UPY127" s="65"/>
      <c r="UPZ127" s="65"/>
      <c r="UQA127" s="65"/>
      <c r="UQB127" s="65"/>
      <c r="UQC127" s="65"/>
      <c r="UQD127" s="65"/>
      <c r="UQE127" s="65"/>
      <c r="UQF127" s="65"/>
      <c r="UQG127" s="65"/>
      <c r="UQH127" s="65"/>
      <c r="UQI127" s="65"/>
      <c r="UQJ127" s="65"/>
      <c r="UQK127" s="65"/>
      <c r="UQL127" s="65"/>
      <c r="UQM127" s="65"/>
      <c r="UQN127" s="65"/>
      <c r="UQO127" s="65"/>
      <c r="UQP127" s="65"/>
      <c r="UQQ127" s="65"/>
      <c r="UQR127" s="65"/>
      <c r="UQS127" s="65"/>
      <c r="UQT127" s="65"/>
      <c r="UQU127" s="65"/>
      <c r="UQV127" s="65"/>
      <c r="UQW127" s="65"/>
      <c r="UQX127" s="65"/>
      <c r="UQY127" s="65"/>
      <c r="UQZ127" s="65"/>
      <c r="URA127" s="65"/>
      <c r="URB127" s="65"/>
      <c r="URC127" s="65"/>
      <c r="URD127" s="65"/>
      <c r="URE127" s="65"/>
      <c r="URF127" s="65"/>
      <c r="URG127" s="65"/>
      <c r="URH127" s="65"/>
      <c r="URI127" s="65"/>
      <c r="URJ127" s="65"/>
      <c r="URK127" s="65"/>
      <c r="URL127" s="65"/>
      <c r="URM127" s="65"/>
      <c r="URN127" s="65"/>
      <c r="URO127" s="65"/>
      <c r="URP127" s="65"/>
      <c r="URQ127" s="65"/>
      <c r="URR127" s="65"/>
      <c r="URS127" s="65"/>
      <c r="URT127" s="65"/>
      <c r="URU127" s="65"/>
      <c r="URV127" s="65"/>
      <c r="URW127" s="65"/>
      <c r="URX127" s="65"/>
      <c r="URY127" s="65"/>
      <c r="URZ127" s="65"/>
      <c r="USA127" s="65"/>
      <c r="USB127" s="65"/>
      <c r="USC127" s="65"/>
      <c r="USD127" s="65"/>
      <c r="USE127" s="65"/>
      <c r="USF127" s="65"/>
      <c r="USG127" s="65"/>
      <c r="USH127" s="65"/>
      <c r="USI127" s="65"/>
      <c r="USJ127" s="65"/>
      <c r="USK127" s="65"/>
      <c r="USL127" s="65"/>
      <c r="USM127" s="65"/>
      <c r="USN127" s="65"/>
      <c r="USO127" s="65"/>
      <c r="USP127" s="65"/>
      <c r="USQ127" s="65"/>
      <c r="USR127" s="65"/>
      <c r="USS127" s="65"/>
      <c r="UST127" s="65"/>
      <c r="USU127" s="65"/>
      <c r="USV127" s="65"/>
      <c r="USW127" s="65"/>
      <c r="USX127" s="65"/>
      <c r="USY127" s="65"/>
      <c r="USZ127" s="65"/>
      <c r="UTA127" s="65"/>
      <c r="UTB127" s="65"/>
      <c r="UTC127" s="65"/>
      <c r="UTD127" s="65"/>
      <c r="UTE127" s="65"/>
      <c r="UTF127" s="65"/>
      <c r="UTG127" s="65"/>
      <c r="UTH127" s="65"/>
      <c r="UTI127" s="65"/>
      <c r="UTJ127" s="65"/>
      <c r="UTK127" s="65"/>
      <c r="UTL127" s="65"/>
      <c r="UTM127" s="65"/>
      <c r="UTN127" s="65"/>
      <c r="UTO127" s="65"/>
      <c r="UTP127" s="65"/>
      <c r="UTQ127" s="65"/>
      <c r="UTR127" s="65"/>
      <c r="UTS127" s="65"/>
      <c r="UTT127" s="65"/>
      <c r="UTU127" s="65"/>
      <c r="UTV127" s="65"/>
      <c r="UTW127" s="65"/>
      <c r="UTX127" s="65"/>
      <c r="UTY127" s="65"/>
      <c r="UTZ127" s="65"/>
      <c r="UUA127" s="65"/>
      <c r="UUB127" s="65"/>
      <c r="UUC127" s="65"/>
      <c r="UUD127" s="65"/>
      <c r="UUE127" s="65"/>
      <c r="UUF127" s="65"/>
      <c r="UUG127" s="65"/>
      <c r="UUH127" s="65"/>
      <c r="UUI127" s="65"/>
      <c r="UUJ127" s="65"/>
      <c r="UUK127" s="65"/>
      <c r="UUL127" s="65"/>
      <c r="UUM127" s="65"/>
      <c r="UUN127" s="65"/>
      <c r="UUO127" s="65"/>
      <c r="UUP127" s="65"/>
      <c r="UUQ127" s="65"/>
      <c r="UUR127" s="65"/>
      <c r="UUS127" s="65"/>
      <c r="UUT127" s="65"/>
      <c r="UUU127" s="65"/>
      <c r="UUV127" s="65"/>
      <c r="UUW127" s="65"/>
      <c r="UUX127" s="65"/>
      <c r="UUY127" s="65"/>
      <c r="UUZ127" s="65"/>
      <c r="UVA127" s="65"/>
      <c r="UVB127" s="65"/>
      <c r="UVC127" s="65"/>
      <c r="UVD127" s="65"/>
      <c r="UVE127" s="65"/>
      <c r="UVF127" s="65"/>
      <c r="UVG127" s="65"/>
      <c r="UVH127" s="65"/>
      <c r="UVI127" s="65"/>
      <c r="UVJ127" s="65"/>
      <c r="UVK127" s="65"/>
      <c r="UVL127" s="65"/>
      <c r="UVM127" s="65"/>
      <c r="UVN127" s="65"/>
      <c r="UVO127" s="65"/>
      <c r="UVP127" s="65"/>
      <c r="UVQ127" s="65"/>
      <c r="UVR127" s="65"/>
      <c r="UVS127" s="65"/>
      <c r="UVT127" s="65"/>
      <c r="UVU127" s="65"/>
      <c r="UVV127" s="65"/>
      <c r="UVW127" s="65"/>
      <c r="UVX127" s="65"/>
      <c r="UVY127" s="65"/>
      <c r="UVZ127" s="65"/>
      <c r="UWA127" s="65"/>
      <c r="UWB127" s="65"/>
      <c r="UWC127" s="65"/>
      <c r="UWD127" s="65"/>
      <c r="UWE127" s="65"/>
      <c r="UWF127" s="65"/>
      <c r="UWG127" s="65"/>
      <c r="UWH127" s="65"/>
      <c r="UWI127" s="65"/>
      <c r="UWJ127" s="65"/>
      <c r="UWK127" s="65"/>
      <c r="UWL127" s="65"/>
      <c r="UWM127" s="65"/>
      <c r="UWN127" s="65"/>
      <c r="UWO127" s="65"/>
      <c r="UWP127" s="65"/>
      <c r="UWQ127" s="65"/>
      <c r="UWR127" s="65"/>
      <c r="UWS127" s="65"/>
      <c r="UWT127" s="65"/>
      <c r="UWU127" s="65"/>
      <c r="UWV127" s="65"/>
      <c r="UWW127" s="65"/>
      <c r="UWX127" s="65"/>
      <c r="UWY127" s="65"/>
      <c r="UWZ127" s="65"/>
      <c r="UXA127" s="65"/>
      <c r="UXB127" s="65"/>
      <c r="UXC127" s="65"/>
      <c r="UXD127" s="65"/>
      <c r="UXE127" s="65"/>
      <c r="UXF127" s="65"/>
      <c r="UXG127" s="65"/>
      <c r="UXH127" s="65"/>
      <c r="UXI127" s="65"/>
      <c r="UXJ127" s="65"/>
      <c r="UXK127" s="65"/>
      <c r="UXL127" s="65"/>
      <c r="UXM127" s="65"/>
      <c r="UXN127" s="65"/>
      <c r="UXO127" s="65"/>
      <c r="UXP127" s="65"/>
      <c r="UXQ127" s="65"/>
      <c r="UXR127" s="65"/>
      <c r="UXS127" s="65"/>
      <c r="UXT127" s="65"/>
      <c r="UXU127" s="65"/>
      <c r="UXV127" s="65"/>
      <c r="UXW127" s="65"/>
      <c r="UXX127" s="65"/>
      <c r="UXY127" s="65"/>
      <c r="UXZ127" s="65"/>
      <c r="UYA127" s="65"/>
      <c r="UYB127" s="65"/>
      <c r="UYC127" s="65"/>
      <c r="UYD127" s="65"/>
      <c r="UYE127" s="65"/>
      <c r="UYF127" s="65"/>
      <c r="UYG127" s="65"/>
      <c r="UYH127" s="65"/>
      <c r="UYI127" s="65"/>
      <c r="UYJ127" s="65"/>
      <c r="UYK127" s="65"/>
      <c r="UYL127" s="65"/>
      <c r="UYM127" s="65"/>
      <c r="UYN127" s="65"/>
      <c r="UYO127" s="65"/>
      <c r="UYP127" s="65"/>
      <c r="UYQ127" s="65"/>
      <c r="UYR127" s="65"/>
      <c r="UYS127" s="65"/>
      <c r="UYT127" s="65"/>
      <c r="UYU127" s="65"/>
      <c r="UYV127" s="65"/>
      <c r="UYW127" s="65"/>
      <c r="UYX127" s="65"/>
      <c r="UYY127" s="65"/>
      <c r="UYZ127" s="65"/>
      <c r="UZA127" s="65"/>
      <c r="UZB127" s="65"/>
      <c r="UZC127" s="65"/>
      <c r="UZD127" s="65"/>
      <c r="UZE127" s="65"/>
      <c r="UZF127" s="65"/>
      <c r="UZG127" s="65"/>
      <c r="UZH127" s="65"/>
      <c r="UZI127" s="65"/>
      <c r="UZJ127" s="65"/>
      <c r="UZK127" s="65"/>
      <c r="UZL127" s="65"/>
      <c r="UZM127" s="65"/>
      <c r="UZN127" s="65"/>
      <c r="UZO127" s="65"/>
      <c r="UZP127" s="65"/>
      <c r="UZQ127" s="65"/>
      <c r="UZR127" s="65"/>
      <c r="UZS127" s="65"/>
      <c r="UZT127" s="65"/>
      <c r="UZU127" s="65"/>
      <c r="UZV127" s="65"/>
      <c r="UZW127" s="65"/>
      <c r="UZX127" s="65"/>
      <c r="UZY127" s="65"/>
      <c r="UZZ127" s="65"/>
      <c r="VAA127" s="65"/>
      <c r="VAB127" s="65"/>
      <c r="VAC127" s="65"/>
      <c r="VAD127" s="65"/>
      <c r="VAE127" s="65"/>
      <c r="VAF127" s="65"/>
      <c r="VAG127" s="65"/>
      <c r="VAH127" s="65"/>
      <c r="VAI127" s="65"/>
      <c r="VAJ127" s="65"/>
      <c r="VAK127" s="65"/>
      <c r="VAL127" s="65"/>
      <c r="VAM127" s="65"/>
      <c r="VAN127" s="65"/>
      <c r="VAO127" s="65"/>
      <c r="VAP127" s="65"/>
      <c r="VAQ127" s="65"/>
      <c r="VAR127" s="65"/>
      <c r="VAS127" s="65"/>
      <c r="VAT127" s="65"/>
      <c r="VAU127" s="65"/>
      <c r="VAV127" s="65"/>
      <c r="VAW127" s="65"/>
      <c r="VAX127" s="65"/>
      <c r="VAY127" s="65"/>
      <c r="VAZ127" s="65"/>
      <c r="VBA127" s="65"/>
      <c r="VBB127" s="65"/>
      <c r="VBC127" s="65"/>
      <c r="VBD127" s="65"/>
      <c r="VBE127" s="65"/>
      <c r="VBF127" s="65"/>
      <c r="VBG127" s="65"/>
      <c r="VBH127" s="65"/>
      <c r="VBI127" s="65"/>
      <c r="VBJ127" s="65"/>
      <c r="VBK127" s="65"/>
      <c r="VBL127" s="65"/>
      <c r="VBM127" s="65"/>
      <c r="VBN127" s="65"/>
      <c r="VBO127" s="65"/>
      <c r="VBP127" s="65"/>
      <c r="VBQ127" s="65"/>
      <c r="VBR127" s="65"/>
      <c r="VBS127" s="65"/>
      <c r="VBT127" s="65"/>
      <c r="VBU127" s="65"/>
      <c r="VBV127" s="65"/>
      <c r="VBW127" s="65"/>
      <c r="VBX127" s="65"/>
      <c r="VBY127" s="65"/>
      <c r="VBZ127" s="65"/>
      <c r="VCA127" s="65"/>
      <c r="VCB127" s="65"/>
      <c r="VCC127" s="65"/>
      <c r="VCD127" s="65"/>
      <c r="VCE127" s="65"/>
      <c r="VCF127" s="65"/>
      <c r="VCG127" s="65"/>
      <c r="VCH127" s="65"/>
      <c r="VCI127" s="65"/>
      <c r="VCJ127" s="65"/>
      <c r="VCK127" s="65"/>
      <c r="VCL127" s="65"/>
      <c r="VCM127" s="65"/>
      <c r="VCN127" s="65"/>
      <c r="VCO127" s="65"/>
      <c r="VCP127" s="65"/>
      <c r="VCQ127" s="65"/>
      <c r="VCR127" s="65"/>
      <c r="VCS127" s="65"/>
      <c r="VCT127" s="65"/>
      <c r="VCU127" s="65"/>
      <c r="VCV127" s="65"/>
      <c r="VCW127" s="65"/>
      <c r="VCX127" s="65"/>
      <c r="VCY127" s="65"/>
      <c r="VCZ127" s="65"/>
      <c r="VDA127" s="65"/>
      <c r="VDB127" s="65"/>
      <c r="VDC127" s="65"/>
      <c r="VDD127" s="65"/>
      <c r="VDE127" s="65"/>
      <c r="VDF127" s="65"/>
      <c r="VDG127" s="65"/>
      <c r="VDH127" s="65"/>
      <c r="VDI127" s="65"/>
      <c r="VDJ127" s="65"/>
      <c r="VDK127" s="65"/>
      <c r="VDL127" s="65"/>
      <c r="VDM127" s="65"/>
      <c r="VDN127" s="65"/>
      <c r="VDO127" s="65"/>
      <c r="VDP127" s="65"/>
      <c r="VDQ127" s="65"/>
      <c r="VDR127" s="65"/>
      <c r="VDS127" s="65"/>
      <c r="VDT127" s="65"/>
      <c r="VDU127" s="65"/>
      <c r="VDV127" s="65"/>
      <c r="VDW127" s="65"/>
      <c r="VDX127" s="65"/>
      <c r="VDY127" s="65"/>
      <c r="VDZ127" s="65"/>
      <c r="VEA127" s="65"/>
      <c r="VEB127" s="65"/>
      <c r="VEC127" s="65"/>
      <c r="VED127" s="65"/>
      <c r="VEE127" s="65"/>
      <c r="VEF127" s="65"/>
      <c r="VEG127" s="65"/>
      <c r="VEH127" s="65"/>
      <c r="VEI127" s="65"/>
      <c r="VEJ127" s="65"/>
      <c r="VEK127" s="65"/>
      <c r="VEL127" s="65"/>
      <c r="VEM127" s="65"/>
      <c r="VEN127" s="65"/>
      <c r="VEO127" s="65"/>
      <c r="VEP127" s="65"/>
      <c r="VEQ127" s="65"/>
      <c r="VER127" s="65"/>
      <c r="VES127" s="65"/>
      <c r="VET127" s="65"/>
      <c r="VEU127" s="65"/>
      <c r="VEV127" s="65"/>
      <c r="VEW127" s="65"/>
      <c r="VEX127" s="65"/>
      <c r="VEY127" s="65"/>
      <c r="VEZ127" s="65"/>
      <c r="VFA127" s="65"/>
      <c r="VFB127" s="65"/>
      <c r="VFC127" s="65"/>
      <c r="VFD127" s="65"/>
      <c r="VFE127" s="65"/>
      <c r="VFF127" s="65"/>
      <c r="VFG127" s="65"/>
      <c r="VFH127" s="65"/>
      <c r="VFI127" s="65"/>
      <c r="VFJ127" s="65"/>
      <c r="VFK127" s="65"/>
      <c r="VFL127" s="65"/>
      <c r="VFM127" s="65"/>
      <c r="VFN127" s="65"/>
      <c r="VFO127" s="65"/>
      <c r="VFP127" s="65"/>
      <c r="VFQ127" s="65"/>
      <c r="VFR127" s="65"/>
      <c r="VFS127" s="65"/>
      <c r="VFT127" s="65"/>
      <c r="VFU127" s="65"/>
      <c r="VFV127" s="65"/>
      <c r="VFW127" s="65"/>
      <c r="VFX127" s="65"/>
      <c r="VFY127" s="65"/>
      <c r="VFZ127" s="65"/>
      <c r="VGA127" s="65"/>
      <c r="VGB127" s="65"/>
      <c r="VGC127" s="65"/>
      <c r="VGD127" s="65"/>
      <c r="VGE127" s="65"/>
      <c r="VGF127" s="65"/>
      <c r="VGG127" s="65"/>
      <c r="VGH127" s="65"/>
      <c r="VGI127" s="65"/>
      <c r="VGJ127" s="65"/>
      <c r="VGK127" s="65"/>
      <c r="VGL127" s="65"/>
      <c r="VGM127" s="65"/>
      <c r="VGN127" s="65"/>
      <c r="VGO127" s="65"/>
      <c r="VGP127" s="65"/>
      <c r="VGQ127" s="65"/>
      <c r="VGR127" s="65"/>
      <c r="VGS127" s="65"/>
      <c r="VGT127" s="65"/>
      <c r="VGU127" s="65"/>
      <c r="VGV127" s="65"/>
      <c r="VGW127" s="65"/>
      <c r="VGX127" s="65"/>
      <c r="VGY127" s="65"/>
      <c r="VGZ127" s="65"/>
      <c r="VHA127" s="65"/>
      <c r="VHB127" s="65"/>
      <c r="VHC127" s="65"/>
      <c r="VHD127" s="65"/>
      <c r="VHE127" s="65"/>
      <c r="VHF127" s="65"/>
      <c r="VHG127" s="65"/>
      <c r="VHH127" s="65"/>
      <c r="VHI127" s="65"/>
      <c r="VHJ127" s="65"/>
      <c r="VHK127" s="65"/>
      <c r="VHL127" s="65"/>
      <c r="VHM127" s="65"/>
      <c r="VHN127" s="65"/>
      <c r="VHO127" s="65"/>
      <c r="VHP127" s="65"/>
      <c r="VHQ127" s="65"/>
      <c r="VHR127" s="65"/>
      <c r="VHS127" s="65"/>
      <c r="VHT127" s="65"/>
      <c r="VHU127" s="65"/>
      <c r="VHV127" s="65"/>
      <c r="VHW127" s="65"/>
      <c r="VHX127" s="65"/>
      <c r="VHY127" s="65"/>
      <c r="VHZ127" s="65"/>
      <c r="VIA127" s="65"/>
      <c r="VIB127" s="65"/>
      <c r="VIC127" s="65"/>
      <c r="VID127" s="65"/>
      <c r="VIE127" s="65"/>
      <c r="VIF127" s="65"/>
      <c r="VIG127" s="65"/>
      <c r="VIH127" s="65"/>
      <c r="VII127" s="65"/>
      <c r="VIJ127" s="65"/>
      <c r="VIK127" s="65"/>
      <c r="VIL127" s="65"/>
      <c r="VIM127" s="65"/>
      <c r="VIN127" s="65"/>
      <c r="VIO127" s="65"/>
      <c r="VIP127" s="65"/>
      <c r="VIQ127" s="65"/>
      <c r="VIR127" s="65"/>
      <c r="VIS127" s="65"/>
      <c r="VIT127" s="65"/>
      <c r="VIU127" s="65"/>
      <c r="VIV127" s="65"/>
      <c r="VIW127" s="65"/>
      <c r="VIX127" s="65"/>
      <c r="VIY127" s="65"/>
      <c r="VIZ127" s="65"/>
      <c r="VJA127" s="65"/>
      <c r="VJB127" s="65"/>
      <c r="VJC127" s="65"/>
      <c r="VJD127" s="65"/>
      <c r="VJE127" s="65"/>
      <c r="VJF127" s="65"/>
      <c r="VJG127" s="65"/>
      <c r="VJH127" s="65"/>
      <c r="VJI127" s="65"/>
      <c r="VJJ127" s="65"/>
      <c r="VJK127" s="65"/>
      <c r="VJL127" s="65"/>
      <c r="VJM127" s="65"/>
      <c r="VJN127" s="65"/>
      <c r="VJO127" s="65"/>
      <c r="VJP127" s="65"/>
      <c r="VJQ127" s="65"/>
      <c r="VJR127" s="65"/>
      <c r="VJS127" s="65"/>
      <c r="VJT127" s="65"/>
      <c r="VJU127" s="65"/>
      <c r="VJV127" s="65"/>
      <c r="VJW127" s="65"/>
      <c r="VJX127" s="65"/>
      <c r="VJY127" s="65"/>
      <c r="VJZ127" s="65"/>
      <c r="VKA127" s="65"/>
      <c r="VKB127" s="65"/>
      <c r="VKC127" s="65"/>
      <c r="VKD127" s="65"/>
      <c r="VKE127" s="65"/>
      <c r="VKF127" s="65"/>
      <c r="VKG127" s="65"/>
      <c r="VKH127" s="65"/>
      <c r="VKI127" s="65"/>
      <c r="VKJ127" s="65"/>
      <c r="VKK127" s="65"/>
      <c r="VKL127" s="65"/>
      <c r="VKM127" s="65"/>
      <c r="VKN127" s="65"/>
      <c r="VKO127" s="65"/>
      <c r="VKP127" s="65"/>
      <c r="VKQ127" s="65"/>
      <c r="VKR127" s="65"/>
      <c r="VKS127" s="65"/>
      <c r="VKT127" s="65"/>
      <c r="VKU127" s="65"/>
      <c r="VKV127" s="65"/>
      <c r="VKW127" s="65"/>
      <c r="VKX127" s="65"/>
      <c r="VKY127" s="65"/>
      <c r="VKZ127" s="65"/>
      <c r="VLA127" s="65"/>
      <c r="VLB127" s="65"/>
      <c r="VLC127" s="65"/>
      <c r="VLD127" s="65"/>
      <c r="VLE127" s="65"/>
      <c r="VLF127" s="65"/>
      <c r="VLG127" s="65"/>
      <c r="VLH127" s="65"/>
      <c r="VLI127" s="65"/>
      <c r="VLJ127" s="65"/>
      <c r="VLK127" s="65"/>
      <c r="VLL127" s="65"/>
      <c r="VLM127" s="65"/>
      <c r="VLN127" s="65"/>
      <c r="VLO127" s="65"/>
      <c r="VLP127" s="65"/>
      <c r="VLQ127" s="65"/>
      <c r="VLR127" s="65"/>
      <c r="VLS127" s="65"/>
      <c r="VLT127" s="65"/>
      <c r="VLU127" s="65"/>
      <c r="VLV127" s="65"/>
      <c r="VLW127" s="65"/>
      <c r="VLX127" s="65"/>
      <c r="VLY127" s="65"/>
      <c r="VLZ127" s="65"/>
      <c r="VMA127" s="65"/>
      <c r="VMB127" s="65"/>
      <c r="VMC127" s="65"/>
      <c r="VMD127" s="65"/>
      <c r="VME127" s="65"/>
      <c r="VMF127" s="65"/>
      <c r="VMG127" s="65"/>
      <c r="VMH127" s="65"/>
      <c r="VMI127" s="65"/>
      <c r="VMJ127" s="65"/>
      <c r="VMK127" s="65"/>
      <c r="VML127" s="65"/>
      <c r="VMM127" s="65"/>
      <c r="VMN127" s="65"/>
      <c r="VMO127" s="65"/>
      <c r="VMP127" s="65"/>
      <c r="VMQ127" s="65"/>
      <c r="VMR127" s="65"/>
      <c r="VMS127" s="65"/>
      <c r="VMT127" s="65"/>
      <c r="VMU127" s="65"/>
      <c r="VMV127" s="65"/>
      <c r="VMW127" s="65"/>
      <c r="VMX127" s="65"/>
      <c r="VMY127" s="65"/>
      <c r="VMZ127" s="65"/>
      <c r="VNA127" s="65"/>
      <c r="VNB127" s="65"/>
      <c r="VNC127" s="65"/>
      <c r="VND127" s="65"/>
      <c r="VNE127" s="65"/>
      <c r="VNF127" s="65"/>
      <c r="VNG127" s="65"/>
      <c r="VNH127" s="65"/>
      <c r="VNI127" s="65"/>
      <c r="VNJ127" s="65"/>
      <c r="VNK127" s="65"/>
      <c r="VNL127" s="65"/>
      <c r="VNM127" s="65"/>
      <c r="VNN127" s="65"/>
      <c r="VNO127" s="65"/>
      <c r="VNP127" s="65"/>
      <c r="VNQ127" s="65"/>
      <c r="VNR127" s="65"/>
      <c r="VNS127" s="65"/>
      <c r="VNT127" s="65"/>
      <c r="VNU127" s="65"/>
      <c r="VNV127" s="65"/>
      <c r="VNW127" s="65"/>
      <c r="VNX127" s="65"/>
      <c r="VNY127" s="65"/>
      <c r="VNZ127" s="65"/>
      <c r="VOA127" s="65"/>
      <c r="VOB127" s="65"/>
      <c r="VOC127" s="65"/>
      <c r="VOD127" s="65"/>
      <c r="VOE127" s="65"/>
      <c r="VOF127" s="65"/>
      <c r="VOG127" s="65"/>
      <c r="VOH127" s="65"/>
      <c r="VOI127" s="65"/>
      <c r="VOJ127" s="65"/>
      <c r="VOK127" s="65"/>
      <c r="VOL127" s="65"/>
      <c r="VOM127" s="65"/>
      <c r="VON127" s="65"/>
      <c r="VOO127" s="65"/>
      <c r="VOP127" s="65"/>
      <c r="VOQ127" s="65"/>
      <c r="VOR127" s="65"/>
      <c r="VOS127" s="65"/>
      <c r="VOT127" s="65"/>
      <c r="VOU127" s="65"/>
      <c r="VOV127" s="65"/>
      <c r="VOW127" s="65"/>
      <c r="VOX127" s="65"/>
      <c r="VOY127" s="65"/>
      <c r="VOZ127" s="65"/>
      <c r="VPA127" s="65"/>
      <c r="VPB127" s="65"/>
      <c r="VPC127" s="65"/>
      <c r="VPD127" s="65"/>
      <c r="VPE127" s="65"/>
      <c r="VPF127" s="65"/>
      <c r="VPG127" s="65"/>
      <c r="VPH127" s="65"/>
      <c r="VPI127" s="65"/>
      <c r="VPJ127" s="65"/>
      <c r="VPK127" s="65"/>
      <c r="VPL127" s="65"/>
      <c r="VPM127" s="65"/>
      <c r="VPN127" s="65"/>
      <c r="VPO127" s="65"/>
      <c r="VPP127" s="65"/>
      <c r="VPQ127" s="65"/>
      <c r="VPR127" s="65"/>
      <c r="VPS127" s="65"/>
      <c r="VPT127" s="65"/>
      <c r="VPU127" s="65"/>
      <c r="VPV127" s="65"/>
      <c r="VPW127" s="65"/>
      <c r="VPX127" s="65"/>
      <c r="VPY127" s="65"/>
      <c r="VPZ127" s="65"/>
      <c r="VQA127" s="65"/>
      <c r="VQB127" s="65"/>
      <c r="VQC127" s="65"/>
      <c r="VQD127" s="65"/>
      <c r="VQE127" s="65"/>
      <c r="VQF127" s="65"/>
      <c r="VQG127" s="65"/>
      <c r="VQH127" s="65"/>
      <c r="VQI127" s="65"/>
      <c r="VQJ127" s="65"/>
      <c r="VQK127" s="65"/>
      <c r="VQL127" s="65"/>
      <c r="VQM127" s="65"/>
      <c r="VQN127" s="65"/>
      <c r="VQO127" s="65"/>
      <c r="VQP127" s="65"/>
      <c r="VQQ127" s="65"/>
      <c r="VQR127" s="65"/>
      <c r="VQS127" s="65"/>
      <c r="VQT127" s="65"/>
      <c r="VQU127" s="65"/>
      <c r="VQV127" s="65"/>
      <c r="VQW127" s="65"/>
      <c r="VQX127" s="65"/>
      <c r="VQY127" s="65"/>
      <c r="VQZ127" s="65"/>
      <c r="VRA127" s="65"/>
      <c r="VRB127" s="65"/>
      <c r="VRC127" s="65"/>
      <c r="VRD127" s="65"/>
      <c r="VRE127" s="65"/>
      <c r="VRF127" s="65"/>
      <c r="VRG127" s="65"/>
      <c r="VRH127" s="65"/>
      <c r="VRI127" s="65"/>
      <c r="VRJ127" s="65"/>
      <c r="VRK127" s="65"/>
      <c r="VRL127" s="65"/>
      <c r="VRM127" s="65"/>
      <c r="VRN127" s="65"/>
      <c r="VRO127" s="65"/>
      <c r="VRP127" s="65"/>
      <c r="VRQ127" s="65"/>
      <c r="VRR127" s="65"/>
      <c r="VRS127" s="65"/>
      <c r="VRT127" s="65"/>
      <c r="VRU127" s="65"/>
      <c r="VRV127" s="65"/>
      <c r="VRW127" s="65"/>
      <c r="VRX127" s="65"/>
      <c r="VRY127" s="65"/>
      <c r="VRZ127" s="65"/>
      <c r="VSA127" s="65"/>
      <c r="VSB127" s="65"/>
      <c r="VSC127" s="65"/>
      <c r="VSD127" s="65"/>
      <c r="VSE127" s="65"/>
      <c r="VSF127" s="65"/>
      <c r="VSG127" s="65"/>
      <c r="VSH127" s="65"/>
      <c r="VSI127" s="65"/>
      <c r="VSJ127" s="65"/>
      <c r="VSK127" s="65"/>
      <c r="VSL127" s="65"/>
      <c r="VSM127" s="65"/>
      <c r="VSN127" s="65"/>
      <c r="VSO127" s="65"/>
      <c r="VSP127" s="65"/>
      <c r="VSQ127" s="65"/>
      <c r="VSR127" s="65"/>
      <c r="VSS127" s="65"/>
      <c r="VST127" s="65"/>
      <c r="VSU127" s="65"/>
      <c r="VSV127" s="65"/>
      <c r="VSW127" s="65"/>
      <c r="VSX127" s="65"/>
      <c r="VSY127" s="65"/>
      <c r="VSZ127" s="65"/>
      <c r="VTA127" s="65"/>
      <c r="VTB127" s="65"/>
      <c r="VTC127" s="65"/>
      <c r="VTD127" s="65"/>
      <c r="VTE127" s="65"/>
      <c r="VTF127" s="65"/>
      <c r="VTG127" s="65"/>
      <c r="VTH127" s="65"/>
      <c r="VTI127" s="65"/>
      <c r="VTJ127" s="65"/>
      <c r="VTK127" s="65"/>
      <c r="VTL127" s="65"/>
      <c r="VTM127" s="65"/>
      <c r="VTN127" s="65"/>
      <c r="VTO127" s="65"/>
      <c r="VTP127" s="65"/>
      <c r="VTQ127" s="65"/>
      <c r="VTR127" s="65"/>
      <c r="VTS127" s="65"/>
      <c r="VTT127" s="65"/>
      <c r="VTU127" s="65"/>
      <c r="VTV127" s="65"/>
      <c r="VTW127" s="65"/>
      <c r="VTX127" s="65"/>
      <c r="VTY127" s="65"/>
      <c r="VTZ127" s="65"/>
      <c r="VUA127" s="65"/>
      <c r="VUB127" s="65"/>
      <c r="VUC127" s="65"/>
      <c r="VUD127" s="65"/>
      <c r="VUE127" s="65"/>
      <c r="VUF127" s="65"/>
      <c r="VUG127" s="65"/>
      <c r="VUH127" s="65"/>
      <c r="VUI127" s="65"/>
      <c r="VUJ127" s="65"/>
      <c r="VUK127" s="65"/>
      <c r="VUL127" s="65"/>
      <c r="VUM127" s="65"/>
      <c r="VUN127" s="65"/>
      <c r="VUO127" s="65"/>
      <c r="VUP127" s="65"/>
      <c r="VUQ127" s="65"/>
      <c r="VUR127" s="65"/>
      <c r="VUS127" s="65"/>
      <c r="VUT127" s="65"/>
      <c r="VUU127" s="65"/>
      <c r="VUV127" s="65"/>
      <c r="VUW127" s="65"/>
      <c r="VUX127" s="65"/>
      <c r="VUY127" s="65"/>
      <c r="VUZ127" s="65"/>
      <c r="VVA127" s="65"/>
      <c r="VVB127" s="65"/>
      <c r="VVC127" s="65"/>
      <c r="VVD127" s="65"/>
      <c r="VVE127" s="65"/>
      <c r="VVF127" s="65"/>
      <c r="VVG127" s="65"/>
      <c r="VVH127" s="65"/>
      <c r="VVI127" s="65"/>
      <c r="VVJ127" s="65"/>
      <c r="VVK127" s="65"/>
      <c r="VVL127" s="65"/>
      <c r="VVM127" s="65"/>
      <c r="VVN127" s="65"/>
      <c r="VVO127" s="65"/>
      <c r="VVP127" s="65"/>
      <c r="VVQ127" s="65"/>
      <c r="VVR127" s="65"/>
      <c r="VVS127" s="65"/>
      <c r="VVT127" s="65"/>
      <c r="VVU127" s="65"/>
      <c r="VVV127" s="65"/>
      <c r="VVW127" s="65"/>
      <c r="VVX127" s="65"/>
      <c r="VVY127" s="65"/>
      <c r="VVZ127" s="65"/>
      <c r="VWA127" s="65"/>
      <c r="VWB127" s="65"/>
      <c r="VWC127" s="65"/>
      <c r="VWD127" s="65"/>
      <c r="VWE127" s="65"/>
      <c r="VWF127" s="65"/>
      <c r="VWG127" s="65"/>
      <c r="VWH127" s="65"/>
      <c r="VWI127" s="65"/>
      <c r="VWJ127" s="65"/>
      <c r="VWK127" s="65"/>
      <c r="VWL127" s="65"/>
      <c r="VWM127" s="65"/>
      <c r="VWN127" s="65"/>
      <c r="VWO127" s="65"/>
      <c r="VWP127" s="65"/>
      <c r="VWQ127" s="65"/>
      <c r="VWR127" s="65"/>
      <c r="VWS127" s="65"/>
      <c r="VWT127" s="65"/>
      <c r="VWU127" s="65"/>
      <c r="VWV127" s="65"/>
      <c r="VWW127" s="65"/>
      <c r="VWX127" s="65"/>
      <c r="VWY127" s="65"/>
      <c r="VWZ127" s="65"/>
      <c r="VXA127" s="65"/>
      <c r="VXB127" s="65"/>
      <c r="VXC127" s="65"/>
      <c r="VXD127" s="65"/>
      <c r="VXE127" s="65"/>
      <c r="VXF127" s="65"/>
      <c r="VXG127" s="65"/>
      <c r="VXH127" s="65"/>
      <c r="VXI127" s="65"/>
      <c r="VXJ127" s="65"/>
      <c r="VXK127" s="65"/>
      <c r="VXL127" s="65"/>
      <c r="VXM127" s="65"/>
      <c r="VXN127" s="65"/>
      <c r="VXO127" s="65"/>
      <c r="VXP127" s="65"/>
      <c r="VXQ127" s="65"/>
      <c r="VXR127" s="65"/>
      <c r="VXS127" s="65"/>
      <c r="VXT127" s="65"/>
      <c r="VXU127" s="65"/>
      <c r="VXV127" s="65"/>
      <c r="VXW127" s="65"/>
      <c r="VXX127" s="65"/>
      <c r="VXY127" s="65"/>
      <c r="VXZ127" s="65"/>
      <c r="VYA127" s="65"/>
      <c r="VYB127" s="65"/>
      <c r="VYC127" s="65"/>
      <c r="VYD127" s="65"/>
      <c r="VYE127" s="65"/>
      <c r="VYF127" s="65"/>
      <c r="VYG127" s="65"/>
      <c r="VYH127" s="65"/>
      <c r="VYI127" s="65"/>
      <c r="VYJ127" s="65"/>
      <c r="VYK127" s="65"/>
      <c r="VYL127" s="65"/>
      <c r="VYM127" s="65"/>
      <c r="VYN127" s="65"/>
      <c r="VYO127" s="65"/>
      <c r="VYP127" s="65"/>
      <c r="VYQ127" s="65"/>
      <c r="VYR127" s="65"/>
      <c r="VYS127" s="65"/>
      <c r="VYT127" s="65"/>
      <c r="VYU127" s="65"/>
      <c r="VYV127" s="65"/>
      <c r="VYW127" s="65"/>
      <c r="VYX127" s="65"/>
      <c r="VYY127" s="65"/>
      <c r="VYZ127" s="65"/>
      <c r="VZA127" s="65"/>
      <c r="VZB127" s="65"/>
      <c r="VZC127" s="65"/>
      <c r="VZD127" s="65"/>
      <c r="VZE127" s="65"/>
      <c r="VZF127" s="65"/>
      <c r="VZG127" s="65"/>
      <c r="VZH127" s="65"/>
      <c r="VZI127" s="65"/>
      <c r="VZJ127" s="65"/>
      <c r="VZK127" s="65"/>
      <c r="VZL127" s="65"/>
      <c r="VZM127" s="65"/>
      <c r="VZN127" s="65"/>
      <c r="VZO127" s="65"/>
      <c r="VZP127" s="65"/>
      <c r="VZQ127" s="65"/>
      <c r="VZR127" s="65"/>
      <c r="VZS127" s="65"/>
      <c r="VZT127" s="65"/>
      <c r="VZU127" s="65"/>
      <c r="VZV127" s="65"/>
      <c r="VZW127" s="65"/>
      <c r="VZX127" s="65"/>
      <c r="VZY127" s="65"/>
      <c r="VZZ127" s="65"/>
      <c r="WAA127" s="65"/>
      <c r="WAB127" s="65"/>
      <c r="WAC127" s="65"/>
      <c r="WAD127" s="65"/>
      <c r="WAE127" s="65"/>
      <c r="WAF127" s="65"/>
      <c r="WAG127" s="65"/>
      <c r="WAH127" s="65"/>
      <c r="WAI127" s="65"/>
      <c r="WAJ127" s="65"/>
      <c r="WAK127" s="65"/>
      <c r="WAL127" s="65"/>
      <c r="WAM127" s="65"/>
      <c r="WAN127" s="65"/>
      <c r="WAO127" s="65"/>
      <c r="WAP127" s="65"/>
      <c r="WAQ127" s="65"/>
      <c r="WAR127" s="65"/>
      <c r="WAS127" s="65"/>
      <c r="WAT127" s="65"/>
      <c r="WAU127" s="65"/>
      <c r="WAV127" s="65"/>
      <c r="WAW127" s="65"/>
      <c r="WAX127" s="65"/>
      <c r="WAY127" s="65"/>
      <c r="WAZ127" s="65"/>
      <c r="WBA127" s="65"/>
      <c r="WBB127" s="65"/>
      <c r="WBC127" s="65"/>
      <c r="WBD127" s="65"/>
      <c r="WBE127" s="65"/>
      <c r="WBF127" s="65"/>
      <c r="WBG127" s="65"/>
      <c r="WBH127" s="65"/>
      <c r="WBI127" s="65"/>
      <c r="WBJ127" s="65"/>
      <c r="WBK127" s="65"/>
      <c r="WBL127" s="65"/>
      <c r="WBM127" s="65"/>
      <c r="WBN127" s="65"/>
      <c r="WBO127" s="65"/>
      <c r="WBP127" s="65"/>
      <c r="WBQ127" s="65"/>
      <c r="WBR127" s="65"/>
      <c r="WBS127" s="65"/>
      <c r="WBT127" s="65"/>
      <c r="WBU127" s="65"/>
      <c r="WBV127" s="65"/>
      <c r="WBW127" s="65"/>
      <c r="WBX127" s="65"/>
      <c r="WBY127" s="65"/>
      <c r="WBZ127" s="65"/>
      <c r="WCA127" s="65"/>
      <c r="WCB127" s="65"/>
      <c r="WCC127" s="65"/>
      <c r="WCD127" s="65"/>
      <c r="WCE127" s="65"/>
      <c r="WCF127" s="65"/>
      <c r="WCG127" s="65"/>
      <c r="WCH127" s="65"/>
      <c r="WCI127" s="65"/>
      <c r="WCJ127" s="65"/>
      <c r="WCK127" s="65"/>
      <c r="WCL127" s="65"/>
      <c r="WCM127" s="65"/>
      <c r="WCN127" s="65"/>
      <c r="WCO127" s="65"/>
      <c r="WCP127" s="65"/>
      <c r="WCQ127" s="65"/>
      <c r="WCR127" s="65"/>
      <c r="WCS127" s="65"/>
      <c r="WCT127" s="65"/>
      <c r="WCU127" s="65"/>
      <c r="WCV127" s="65"/>
      <c r="WCW127" s="65"/>
      <c r="WCX127" s="65"/>
      <c r="WCY127" s="65"/>
      <c r="WCZ127" s="65"/>
      <c r="WDA127" s="65"/>
      <c r="WDB127" s="65"/>
      <c r="WDC127" s="65"/>
      <c r="WDD127" s="65"/>
      <c r="WDE127" s="65"/>
      <c r="WDF127" s="65"/>
      <c r="WDG127" s="65"/>
      <c r="WDH127" s="65"/>
      <c r="WDI127" s="65"/>
      <c r="WDJ127" s="65"/>
      <c r="WDK127" s="65"/>
      <c r="WDL127" s="65"/>
      <c r="WDM127" s="65"/>
      <c r="WDN127" s="65"/>
      <c r="WDO127" s="65"/>
      <c r="WDP127" s="65"/>
      <c r="WDQ127" s="65"/>
      <c r="WDR127" s="65"/>
      <c r="WDS127" s="65"/>
      <c r="WDT127" s="65"/>
      <c r="WDU127" s="65"/>
      <c r="WDV127" s="65"/>
      <c r="WDW127" s="65"/>
      <c r="WDX127" s="65"/>
      <c r="WDY127" s="65"/>
      <c r="WDZ127" s="65"/>
      <c r="WEA127" s="65"/>
      <c r="WEB127" s="65"/>
      <c r="WEC127" s="65"/>
      <c r="WED127" s="65"/>
      <c r="WEE127" s="65"/>
      <c r="WEF127" s="65"/>
      <c r="WEG127" s="65"/>
      <c r="WEH127" s="65"/>
      <c r="WEI127" s="65"/>
      <c r="WEJ127" s="65"/>
      <c r="WEK127" s="65"/>
      <c r="WEL127" s="65"/>
      <c r="WEM127" s="65"/>
      <c r="WEN127" s="65"/>
      <c r="WEO127" s="65"/>
      <c r="WEP127" s="65"/>
      <c r="WEQ127" s="65"/>
      <c r="WER127" s="65"/>
      <c r="WES127" s="65"/>
      <c r="WET127" s="65"/>
      <c r="WEU127" s="65"/>
      <c r="WEV127" s="65"/>
      <c r="WEW127" s="65"/>
      <c r="WEX127" s="65"/>
      <c r="WEY127" s="65"/>
      <c r="WEZ127" s="65"/>
      <c r="WFA127" s="65"/>
      <c r="WFB127" s="65"/>
      <c r="WFC127" s="65"/>
      <c r="WFD127" s="65"/>
      <c r="WFE127" s="65"/>
      <c r="WFF127" s="65"/>
      <c r="WFG127" s="65"/>
      <c r="WFH127" s="65"/>
      <c r="WFI127" s="65"/>
      <c r="WFJ127" s="65"/>
      <c r="WFK127" s="65"/>
      <c r="WFL127" s="65"/>
      <c r="WFM127" s="65"/>
      <c r="WFN127" s="65"/>
      <c r="WFO127" s="65"/>
      <c r="WFP127" s="65"/>
      <c r="WFQ127" s="65"/>
      <c r="WFR127" s="65"/>
      <c r="WFS127" s="65"/>
      <c r="WFT127" s="65"/>
      <c r="WFU127" s="65"/>
      <c r="WFV127" s="65"/>
      <c r="WFW127" s="65"/>
      <c r="WFX127" s="65"/>
      <c r="WFY127" s="65"/>
      <c r="WFZ127" s="65"/>
      <c r="WGA127" s="65"/>
      <c r="WGB127" s="65"/>
      <c r="WGC127" s="65"/>
      <c r="WGD127" s="65"/>
      <c r="WGE127" s="65"/>
      <c r="WGF127" s="65"/>
      <c r="WGG127" s="65"/>
      <c r="WGH127" s="65"/>
      <c r="WGI127" s="65"/>
      <c r="WGJ127" s="65"/>
      <c r="WGK127" s="65"/>
      <c r="WGL127" s="65"/>
      <c r="WGM127" s="65"/>
      <c r="WGN127" s="65"/>
      <c r="WGO127" s="65"/>
      <c r="WGP127" s="65"/>
      <c r="WGQ127" s="65"/>
      <c r="WGR127" s="65"/>
      <c r="WGS127" s="65"/>
      <c r="WGT127" s="65"/>
      <c r="WGU127" s="65"/>
      <c r="WGV127" s="65"/>
      <c r="WGW127" s="65"/>
      <c r="WGX127" s="65"/>
      <c r="WGY127" s="65"/>
      <c r="WGZ127" s="65"/>
      <c r="WHA127" s="65"/>
      <c r="WHB127" s="65"/>
      <c r="WHC127" s="65"/>
      <c r="WHD127" s="65"/>
      <c r="WHE127" s="65"/>
      <c r="WHF127" s="65"/>
      <c r="WHG127" s="65"/>
      <c r="WHH127" s="65"/>
      <c r="WHI127" s="65"/>
      <c r="WHJ127" s="65"/>
      <c r="WHK127" s="65"/>
      <c r="WHL127" s="65"/>
      <c r="WHM127" s="65"/>
      <c r="WHN127" s="65"/>
      <c r="WHO127" s="65"/>
      <c r="WHP127" s="65"/>
      <c r="WHQ127" s="65"/>
      <c r="WHR127" s="65"/>
      <c r="WHS127" s="65"/>
      <c r="WHT127" s="65"/>
      <c r="WHU127" s="65"/>
      <c r="WHV127" s="65"/>
      <c r="WHW127" s="65"/>
      <c r="WHX127" s="65"/>
      <c r="WHY127" s="65"/>
      <c r="WHZ127" s="65"/>
      <c r="WIA127" s="65"/>
      <c r="WIB127" s="65"/>
      <c r="WIC127" s="65"/>
      <c r="WID127" s="65"/>
      <c r="WIE127" s="65"/>
      <c r="WIF127" s="65"/>
      <c r="WIG127" s="65"/>
      <c r="WIH127" s="65"/>
      <c r="WII127" s="65"/>
      <c r="WIJ127" s="65"/>
      <c r="WIK127" s="65"/>
      <c r="WIL127" s="65"/>
      <c r="WIM127" s="65"/>
      <c r="WIN127" s="65"/>
      <c r="WIO127" s="65"/>
      <c r="WIP127" s="65"/>
      <c r="WIQ127" s="65"/>
      <c r="WIR127" s="65"/>
      <c r="WIS127" s="65"/>
      <c r="WIT127" s="65"/>
      <c r="WIU127" s="65"/>
      <c r="WIV127" s="65"/>
      <c r="WIW127" s="65"/>
      <c r="WIX127" s="65"/>
      <c r="WIY127" s="65"/>
      <c r="WIZ127" s="65"/>
      <c r="WJA127" s="65"/>
      <c r="WJB127" s="65"/>
      <c r="WJC127" s="65"/>
      <c r="WJD127" s="65"/>
      <c r="WJE127" s="65"/>
      <c r="WJF127" s="65"/>
      <c r="WJG127" s="65"/>
      <c r="WJH127" s="65"/>
      <c r="WJI127" s="65"/>
      <c r="WJJ127" s="65"/>
      <c r="WJK127" s="65"/>
      <c r="WJL127" s="65"/>
      <c r="WJM127" s="65"/>
      <c r="WJN127" s="65"/>
      <c r="WJO127" s="65"/>
      <c r="WJP127" s="65"/>
      <c r="WJQ127" s="65"/>
      <c r="WJR127" s="65"/>
      <c r="WJS127" s="65"/>
      <c r="WJT127" s="65"/>
      <c r="WJU127" s="65"/>
      <c r="WJV127" s="65"/>
      <c r="WJW127" s="65"/>
      <c r="WJX127" s="65"/>
      <c r="WJY127" s="65"/>
      <c r="WJZ127" s="65"/>
      <c r="WKA127" s="65"/>
      <c r="WKB127" s="65"/>
      <c r="WKC127" s="65"/>
      <c r="WKD127" s="65"/>
      <c r="WKE127" s="65"/>
      <c r="WKF127" s="65"/>
      <c r="WKG127" s="65"/>
      <c r="WKH127" s="65"/>
      <c r="WKI127" s="65"/>
      <c r="WKJ127" s="65"/>
      <c r="WKK127" s="65"/>
      <c r="WKL127" s="65"/>
      <c r="WKM127" s="65"/>
      <c r="WKN127" s="65"/>
      <c r="WKO127" s="65"/>
      <c r="WKP127" s="65"/>
      <c r="WKQ127" s="65"/>
      <c r="WKR127" s="65"/>
      <c r="WKS127" s="65"/>
      <c r="WKT127" s="65"/>
      <c r="WKU127" s="65"/>
      <c r="WKV127" s="65"/>
      <c r="WKW127" s="65"/>
      <c r="WKX127" s="65"/>
      <c r="WKY127" s="65"/>
      <c r="WKZ127" s="65"/>
      <c r="WLA127" s="65"/>
      <c r="WLB127" s="65"/>
      <c r="WLC127" s="65"/>
      <c r="WLD127" s="65"/>
      <c r="WLE127" s="65"/>
      <c r="WLF127" s="65"/>
      <c r="WLG127" s="65"/>
      <c r="WLH127" s="65"/>
      <c r="WLI127" s="65"/>
      <c r="WLJ127" s="65"/>
      <c r="WLK127" s="65"/>
      <c r="WLL127" s="65"/>
      <c r="WLM127" s="65"/>
      <c r="WLN127" s="65"/>
      <c r="WLO127" s="65"/>
      <c r="WLP127" s="65"/>
      <c r="WLQ127" s="65"/>
      <c r="WLR127" s="65"/>
      <c r="WLS127" s="65"/>
      <c r="WLT127" s="65"/>
      <c r="WLU127" s="65"/>
      <c r="WLV127" s="65"/>
      <c r="WLW127" s="65"/>
      <c r="WLX127" s="65"/>
      <c r="WLY127" s="65"/>
      <c r="WLZ127" s="65"/>
      <c r="WMA127" s="65"/>
      <c r="WMB127" s="65"/>
      <c r="WMC127" s="65"/>
      <c r="WMD127" s="65"/>
      <c r="WME127" s="65"/>
      <c r="WMF127" s="65"/>
      <c r="WMG127" s="65"/>
      <c r="WMH127" s="65"/>
      <c r="WMI127" s="65"/>
      <c r="WMJ127" s="65"/>
      <c r="WMK127" s="65"/>
      <c r="WML127" s="65"/>
      <c r="WMM127" s="65"/>
      <c r="WMN127" s="65"/>
      <c r="WMO127" s="65"/>
      <c r="WMP127" s="65"/>
      <c r="WMQ127" s="65"/>
      <c r="WMR127" s="65"/>
      <c r="WMS127" s="65"/>
      <c r="WMT127" s="65"/>
      <c r="WMU127" s="65"/>
      <c r="WMV127" s="65"/>
      <c r="WMW127" s="65"/>
      <c r="WMX127" s="65"/>
      <c r="WMY127" s="65"/>
      <c r="WMZ127" s="65"/>
      <c r="WNA127" s="65"/>
      <c r="WNB127" s="65"/>
      <c r="WNC127" s="65"/>
      <c r="WND127" s="65"/>
      <c r="WNE127" s="65"/>
      <c r="WNF127" s="65"/>
      <c r="WNG127" s="65"/>
      <c r="WNH127" s="65"/>
      <c r="WNI127" s="65"/>
      <c r="WNJ127" s="65"/>
      <c r="WNK127" s="65"/>
      <c r="WNL127" s="65"/>
      <c r="WNM127" s="65"/>
      <c r="WNN127" s="65"/>
      <c r="WNO127" s="65"/>
      <c r="WNP127" s="65"/>
      <c r="WNQ127" s="65"/>
      <c r="WNR127" s="65"/>
      <c r="WNS127" s="65"/>
      <c r="WNT127" s="65"/>
      <c r="WNU127" s="65"/>
      <c r="WNV127" s="65"/>
      <c r="WNW127" s="65"/>
      <c r="WNX127" s="65"/>
      <c r="WNY127" s="65"/>
      <c r="WNZ127" s="65"/>
      <c r="WOA127" s="65"/>
      <c r="WOB127" s="65"/>
      <c r="WOC127" s="65"/>
      <c r="WOD127" s="65"/>
      <c r="WOE127" s="65"/>
      <c r="WOF127" s="65"/>
      <c r="WOG127" s="65"/>
      <c r="WOH127" s="65"/>
      <c r="WOI127" s="65"/>
      <c r="WOJ127" s="65"/>
      <c r="WOK127" s="65"/>
      <c r="WOL127" s="65"/>
      <c r="WOM127" s="65"/>
      <c r="WON127" s="65"/>
      <c r="WOO127" s="65"/>
      <c r="WOP127" s="65"/>
      <c r="WOQ127" s="65"/>
      <c r="WOR127" s="65"/>
      <c r="WOS127" s="65"/>
      <c r="WOT127" s="65"/>
      <c r="WOU127" s="65"/>
      <c r="WOV127" s="65"/>
      <c r="WOW127" s="65"/>
      <c r="WOX127" s="65"/>
      <c r="WOY127" s="65"/>
      <c r="WOZ127" s="65"/>
      <c r="WPA127" s="65"/>
      <c r="WPB127" s="65"/>
      <c r="WPC127" s="65"/>
      <c r="WPD127" s="65"/>
      <c r="WPE127" s="65"/>
      <c r="WPF127" s="65"/>
      <c r="WPG127" s="65"/>
      <c r="WPH127" s="65"/>
      <c r="WPI127" s="65"/>
      <c r="WPJ127" s="65"/>
      <c r="WPK127" s="65"/>
      <c r="WPL127" s="65"/>
      <c r="WPM127" s="65"/>
      <c r="WPN127" s="65"/>
      <c r="WPO127" s="65"/>
      <c r="WPP127" s="65"/>
      <c r="WPQ127" s="65"/>
      <c r="WPR127" s="65"/>
      <c r="WPS127" s="65"/>
      <c r="WPT127" s="65"/>
      <c r="WPU127" s="65"/>
      <c r="WPV127" s="65"/>
      <c r="WPW127" s="65"/>
      <c r="WPX127" s="65"/>
      <c r="WPY127" s="65"/>
      <c r="WPZ127" s="65"/>
      <c r="WQA127" s="65"/>
      <c r="WQB127" s="65"/>
      <c r="WQC127" s="65"/>
      <c r="WQD127" s="65"/>
      <c r="WQE127" s="65"/>
      <c r="WQF127" s="65"/>
      <c r="WQG127" s="65"/>
      <c r="WQH127" s="65"/>
      <c r="WQI127" s="65"/>
      <c r="WQJ127" s="65"/>
      <c r="WQK127" s="65"/>
      <c r="WQL127" s="65"/>
      <c r="WQM127" s="65"/>
      <c r="WQN127" s="65"/>
      <c r="WQO127" s="65"/>
      <c r="WQP127" s="65"/>
      <c r="WQQ127" s="65"/>
      <c r="WQR127" s="65"/>
      <c r="WQS127" s="65"/>
      <c r="WQT127" s="65"/>
      <c r="WQU127" s="65"/>
      <c r="WQV127" s="65"/>
      <c r="WQW127" s="65"/>
      <c r="WQX127" s="65"/>
      <c r="WQY127" s="65"/>
      <c r="WQZ127" s="65"/>
      <c r="WRA127" s="65"/>
      <c r="WRB127" s="65"/>
      <c r="WRC127" s="65"/>
      <c r="WRD127" s="65"/>
      <c r="WRE127" s="65"/>
      <c r="WRF127" s="65"/>
      <c r="WRG127" s="65"/>
      <c r="WRH127" s="65"/>
      <c r="WRI127" s="65"/>
      <c r="WRJ127" s="65"/>
      <c r="WRK127" s="65"/>
      <c r="WRL127" s="65"/>
      <c r="WRM127" s="65"/>
      <c r="WRN127" s="65"/>
      <c r="WRO127" s="65"/>
      <c r="WRP127" s="65"/>
      <c r="WRQ127" s="65"/>
      <c r="WRR127" s="65"/>
      <c r="WRS127" s="65"/>
      <c r="WRT127" s="65"/>
      <c r="WRU127" s="65"/>
      <c r="WRV127" s="65"/>
      <c r="WRW127" s="65"/>
      <c r="WRX127" s="65"/>
      <c r="WRY127" s="65"/>
      <c r="WRZ127" s="65"/>
      <c r="WSA127" s="65"/>
      <c r="WSB127" s="65"/>
      <c r="WSC127" s="65"/>
      <c r="WSD127" s="65"/>
      <c r="WSE127" s="65"/>
      <c r="WSF127" s="65"/>
      <c r="WSG127" s="65"/>
      <c r="WSH127" s="65"/>
      <c r="WSI127" s="65"/>
      <c r="WSJ127" s="65"/>
      <c r="WSK127" s="65"/>
      <c r="WSL127" s="65"/>
      <c r="WSM127" s="65"/>
      <c r="WSN127" s="65"/>
      <c r="WSO127" s="65"/>
      <c r="WSP127" s="65"/>
      <c r="WSQ127" s="65"/>
      <c r="WSR127" s="65"/>
      <c r="WSS127" s="65"/>
      <c r="WST127" s="65"/>
      <c r="WSU127" s="65"/>
      <c r="WSV127" s="65"/>
      <c r="WSW127" s="65"/>
      <c r="WSX127" s="65"/>
      <c r="WSY127" s="65"/>
      <c r="WSZ127" s="65"/>
      <c r="WTA127" s="65"/>
      <c r="WTB127" s="65"/>
      <c r="WTC127" s="65"/>
      <c r="WTD127" s="65"/>
      <c r="WTE127" s="65"/>
      <c r="WTF127" s="65"/>
      <c r="WTG127" s="65"/>
      <c r="WTH127" s="65"/>
      <c r="WTI127" s="65"/>
      <c r="WTJ127" s="65"/>
      <c r="WTK127" s="65"/>
      <c r="WTL127" s="65"/>
      <c r="WTM127" s="65"/>
      <c r="WTN127" s="65"/>
      <c r="WTO127" s="65"/>
      <c r="WTP127" s="65"/>
      <c r="WTQ127" s="65"/>
      <c r="WTR127" s="65"/>
      <c r="WTS127" s="65"/>
      <c r="WTT127" s="65"/>
      <c r="WTU127" s="65"/>
      <c r="WTV127" s="65"/>
      <c r="WTW127" s="65"/>
      <c r="WTX127" s="65"/>
      <c r="WTY127" s="65"/>
      <c r="WTZ127" s="65"/>
      <c r="WUA127" s="65"/>
      <c r="WUB127" s="65"/>
      <c r="WUC127" s="65"/>
      <c r="WUD127" s="65"/>
      <c r="WUE127" s="65"/>
      <c r="WUF127" s="65"/>
      <c r="WUG127" s="65"/>
      <c r="WUH127" s="65"/>
      <c r="WUI127" s="65"/>
      <c r="WUJ127" s="65"/>
      <c r="WUK127" s="65"/>
      <c r="WUL127" s="65"/>
      <c r="WUM127" s="65"/>
      <c r="WUN127" s="65"/>
      <c r="WUO127" s="65"/>
      <c r="WUP127" s="65"/>
      <c r="WUQ127" s="65"/>
      <c r="WUR127" s="65"/>
      <c r="WUS127" s="65"/>
      <c r="WUT127" s="65"/>
      <c r="WUU127" s="65"/>
      <c r="WUV127" s="65"/>
      <c r="WUW127" s="65"/>
      <c r="WUX127" s="65"/>
      <c r="WUY127" s="65"/>
      <c r="WUZ127" s="65"/>
      <c r="WVA127" s="65"/>
      <c r="WVB127" s="65"/>
      <c r="WVC127" s="65"/>
      <c r="WVD127" s="65"/>
      <c r="WVE127" s="65"/>
      <c r="WVF127" s="65"/>
      <c r="WVG127" s="65"/>
      <c r="WVH127" s="65"/>
      <c r="WVI127" s="65"/>
      <c r="WVJ127" s="65"/>
      <c r="WVK127" s="65"/>
      <c r="WVL127" s="65"/>
      <c r="WVM127" s="65"/>
      <c r="WVN127" s="65"/>
      <c r="WVO127" s="65"/>
      <c r="WVP127" s="65"/>
      <c r="WVQ127" s="65"/>
      <c r="WVR127" s="65"/>
      <c r="WVS127" s="65"/>
      <c r="WVT127" s="65"/>
      <c r="WVU127" s="65"/>
      <c r="WVV127" s="65"/>
      <c r="WVW127" s="65"/>
      <c r="WVX127" s="65"/>
      <c r="WVY127" s="65"/>
      <c r="WVZ127" s="65"/>
      <c r="WWA127" s="65"/>
      <c r="WWB127" s="65"/>
      <c r="WWC127" s="65"/>
      <c r="WWD127" s="65"/>
      <c r="WWE127" s="65"/>
      <c r="WWF127" s="65"/>
      <c r="WWG127" s="65"/>
      <c r="WWH127" s="65"/>
      <c r="WWI127" s="65"/>
      <c r="WWJ127" s="65"/>
      <c r="WWK127" s="65"/>
      <c r="WWL127" s="65"/>
      <c r="WWM127" s="65"/>
      <c r="WWN127" s="65"/>
      <c r="WWO127" s="65"/>
      <c r="WWP127" s="65"/>
      <c r="WWQ127" s="65"/>
      <c r="WWR127" s="65"/>
      <c r="WWS127" s="65"/>
      <c r="WWT127" s="65"/>
      <c r="WWU127" s="65"/>
      <c r="WWV127" s="65"/>
      <c r="WWW127" s="65"/>
      <c r="WWX127" s="65"/>
      <c r="WWY127" s="65"/>
      <c r="WWZ127" s="65"/>
      <c r="WXA127" s="65"/>
      <c r="WXB127" s="65"/>
      <c r="WXC127" s="65"/>
      <c r="WXD127" s="65"/>
      <c r="WXE127" s="65"/>
      <c r="WXF127" s="65"/>
      <c r="WXG127" s="65"/>
      <c r="WXH127" s="65"/>
      <c r="WXI127" s="65"/>
      <c r="WXJ127" s="65"/>
      <c r="WXK127" s="65"/>
      <c r="WXL127" s="65"/>
      <c r="WXM127" s="65"/>
      <c r="WXN127" s="65"/>
      <c r="WXO127" s="65"/>
      <c r="WXP127" s="65"/>
      <c r="WXQ127" s="65"/>
      <c r="WXR127" s="65"/>
      <c r="WXS127" s="65"/>
      <c r="WXT127" s="65"/>
      <c r="WXU127" s="65"/>
      <c r="WXV127" s="65"/>
      <c r="WXW127" s="65"/>
      <c r="WXX127" s="65"/>
      <c r="WXY127" s="65"/>
      <c r="WXZ127" s="65"/>
      <c r="WYA127" s="65"/>
      <c r="WYB127" s="65"/>
      <c r="WYC127" s="65"/>
      <c r="WYD127" s="65"/>
      <c r="WYE127" s="65"/>
      <c r="WYF127" s="65"/>
      <c r="WYG127" s="65"/>
      <c r="WYH127" s="65"/>
      <c r="WYI127" s="65"/>
      <c r="WYJ127" s="65"/>
      <c r="WYK127" s="65"/>
      <c r="WYL127" s="65"/>
      <c r="WYM127" s="65"/>
      <c r="WYN127" s="65"/>
      <c r="WYO127" s="65"/>
      <c r="WYP127" s="65"/>
      <c r="WYQ127" s="65"/>
      <c r="WYR127" s="65"/>
      <c r="WYS127" s="65"/>
      <c r="WYT127" s="65"/>
      <c r="WYU127" s="65"/>
      <c r="WYV127" s="65"/>
      <c r="WYW127" s="65"/>
      <c r="WYX127" s="65"/>
      <c r="WYY127" s="65"/>
      <c r="WYZ127" s="65"/>
      <c r="WZA127" s="65"/>
      <c r="WZB127" s="65"/>
      <c r="WZC127" s="65"/>
      <c r="WZD127" s="65"/>
      <c r="WZE127" s="65"/>
      <c r="WZF127" s="65"/>
      <c r="WZG127" s="65"/>
      <c r="WZH127" s="65"/>
      <c r="WZI127" s="65"/>
      <c r="WZJ127" s="65"/>
      <c r="WZK127" s="65"/>
      <c r="WZL127" s="65"/>
      <c r="WZM127" s="65"/>
      <c r="WZN127" s="65"/>
      <c r="WZO127" s="65"/>
      <c r="WZP127" s="65"/>
      <c r="WZQ127" s="65"/>
      <c r="WZR127" s="65"/>
      <c r="WZS127" s="65"/>
      <c r="WZT127" s="65"/>
      <c r="WZU127" s="65"/>
      <c r="WZV127" s="65"/>
      <c r="WZW127" s="65"/>
      <c r="WZX127" s="65"/>
      <c r="WZY127" s="65"/>
      <c r="WZZ127" s="65"/>
      <c r="XAA127" s="65"/>
      <c r="XAB127" s="65"/>
      <c r="XAC127" s="65"/>
      <c r="XAD127" s="65"/>
      <c r="XAE127" s="65"/>
      <c r="XAF127" s="65"/>
      <c r="XAG127" s="65"/>
      <c r="XAH127" s="65"/>
      <c r="XAI127" s="65"/>
      <c r="XAJ127" s="65"/>
      <c r="XAK127" s="65"/>
      <c r="XAL127" s="65"/>
      <c r="XAM127" s="65"/>
      <c r="XAN127" s="65"/>
      <c r="XAO127" s="65"/>
      <c r="XAP127" s="65"/>
      <c r="XAQ127" s="65"/>
      <c r="XAR127" s="65"/>
      <c r="XAS127" s="65"/>
      <c r="XAT127" s="65"/>
      <c r="XAU127" s="65"/>
      <c r="XAV127" s="65"/>
      <c r="XAW127" s="65"/>
      <c r="XAX127" s="65"/>
      <c r="XAY127" s="65"/>
      <c r="XAZ127" s="65"/>
      <c r="XBA127" s="65"/>
      <c r="XBB127" s="65"/>
      <c r="XBC127" s="65"/>
      <c r="XBD127" s="65"/>
      <c r="XBE127" s="65"/>
      <c r="XBF127" s="65"/>
      <c r="XBG127" s="65"/>
      <c r="XBH127" s="65"/>
      <c r="XBI127" s="65"/>
      <c r="XBJ127" s="65"/>
      <c r="XBK127" s="65"/>
      <c r="XBL127" s="65"/>
      <c r="XBM127" s="65"/>
      <c r="XBN127" s="65"/>
      <c r="XBO127" s="65"/>
      <c r="XBP127" s="65"/>
      <c r="XBQ127" s="65"/>
      <c r="XBR127" s="65"/>
      <c r="XBS127" s="65"/>
      <c r="XBT127" s="65"/>
      <c r="XBU127" s="65"/>
      <c r="XBV127" s="65"/>
      <c r="XBW127" s="65"/>
      <c r="XBX127" s="65"/>
      <c r="XBY127" s="65"/>
      <c r="XBZ127" s="65"/>
      <c r="XCA127" s="65"/>
      <c r="XCB127" s="65"/>
      <c r="XCC127" s="65"/>
      <c r="XCD127" s="65"/>
      <c r="XCE127" s="65"/>
      <c r="XCF127" s="65"/>
      <c r="XCG127" s="65"/>
      <c r="XCH127" s="65"/>
      <c r="XCI127" s="65"/>
      <c r="XCJ127" s="65"/>
      <c r="XCK127" s="65"/>
      <c r="XCL127" s="65"/>
      <c r="XCM127" s="65"/>
      <c r="XCN127" s="65"/>
      <c r="XCO127" s="65"/>
      <c r="XCP127" s="65"/>
      <c r="XCQ127" s="65"/>
      <c r="XCR127" s="65"/>
      <c r="XCS127" s="65"/>
      <c r="XCT127" s="65"/>
      <c r="XCU127" s="65"/>
      <c r="XCV127" s="65"/>
      <c r="XCW127" s="65"/>
      <c r="XCX127" s="65"/>
      <c r="XCY127" s="65"/>
      <c r="XCZ127" s="65"/>
      <c r="XDA127" s="65"/>
      <c r="XDB127" s="65"/>
      <c r="XDC127" s="65"/>
      <c r="XDD127" s="65"/>
      <c r="XDE127" s="65"/>
      <c r="XDF127" s="65"/>
      <c r="XDG127" s="65"/>
      <c r="XDH127" s="65"/>
      <c r="XDI127" s="65"/>
      <c r="XDJ127" s="65"/>
      <c r="XDK127" s="65"/>
      <c r="XDL127" s="65"/>
      <c r="XDM127" s="65"/>
      <c r="XDN127" s="65"/>
      <c r="XDO127" s="65"/>
      <c r="XDP127" s="65"/>
      <c r="XDQ127" s="65"/>
      <c r="XDR127" s="65"/>
      <c r="XDS127" s="65"/>
      <c r="XDT127" s="65"/>
      <c r="XDU127" s="65"/>
      <c r="XDV127" s="65"/>
      <c r="XDW127" s="65"/>
      <c r="XDX127" s="65"/>
      <c r="XDY127" s="65"/>
      <c r="XDZ127" s="65"/>
      <c r="XEA127" s="65"/>
      <c r="XEB127" s="65"/>
      <c r="XEC127" s="65"/>
      <c r="XED127" s="65"/>
      <c r="XEE127" s="65"/>
      <c r="XEF127" s="65"/>
      <c r="XEG127" s="65"/>
      <c r="XEH127" s="65"/>
      <c r="XEI127" s="65"/>
      <c r="XEJ127" s="65"/>
      <c r="XEK127" s="65"/>
      <c r="XEL127" s="65"/>
      <c r="XEM127" s="65"/>
      <c r="XEN127" s="65"/>
      <c r="XEO127" s="65"/>
      <c r="XEP127" s="65"/>
      <c r="XEQ127" s="65"/>
      <c r="XER127" s="65"/>
      <c r="XES127" s="65"/>
      <c r="XET127" s="65"/>
      <c r="XEU127" s="65"/>
      <c r="XEV127" s="65"/>
      <c r="XEW127" s="65"/>
      <c r="XEX127" s="65"/>
      <c r="XEY127" s="65"/>
      <c r="XEZ127" s="65"/>
      <c r="XFA127" s="65"/>
      <c r="XFB127" s="65"/>
      <c r="XFC127" s="65"/>
      <c r="XFD127" s="65"/>
    </row>
    <row r="129" spans="1:16384">
      <c r="C129" s="9" t="s">
        <v>282</v>
      </c>
      <c r="F129" t="str">
        <f t="array" ref="F129:O129">TRANSPOSE(C129:C137)</f>
        <v>SPB-14890</v>
      </c>
      <c r="G129" t="str">
        <v>SPB-11290</v>
      </c>
      <c r="H129" t="str">
        <v>SPB-12002</v>
      </c>
      <c r="I129" t="str">
        <v>SPB-05598</v>
      </c>
      <c r="J129" t="str">
        <v>SPB-14780</v>
      </c>
      <c r="K129" t="str">
        <v>SPB-04356</v>
      </c>
      <c r="L129" t="str">
        <v>SPB-18206</v>
      </c>
      <c r="M129" t="str">
        <v>SPB-15300</v>
      </c>
      <c r="N129" t="str">
        <v>SPB-16208</v>
      </c>
      <c r="O129" t="e">
        <v>#N/A</v>
      </c>
    </row>
    <row r="130" spans="1:16384">
      <c r="C130" s="10" t="s">
        <v>751</v>
      </c>
    </row>
    <row r="131" spans="1:16384">
      <c r="C131" s="9" t="s">
        <v>369</v>
      </c>
      <c r="F131" t="str" cm="1">
        <f t="array" ref="F131:N131">TRANSPOSE(C129:C137)</f>
        <v>SPB-14890</v>
      </c>
      <c r="G131" t="str">
        <v>SPB-11290</v>
      </c>
      <c r="H131" t="str">
        <v>SPB-12002</v>
      </c>
      <c r="I131" t="str">
        <v>SPB-05598</v>
      </c>
      <c r="J131" t="str">
        <v>SPB-14780</v>
      </c>
      <c r="K131" t="str">
        <v>SPB-04356</v>
      </c>
      <c r="L131" t="str">
        <v>SPB-18206</v>
      </c>
      <c r="M131" t="str">
        <v>SPB-15300</v>
      </c>
      <c r="N131" t="str">
        <v>SPB-16208</v>
      </c>
    </row>
    <row r="132" spans="1:16384">
      <c r="C132" s="10" t="s">
        <v>752</v>
      </c>
    </row>
    <row r="133" spans="1:16384">
      <c r="C133" s="9" t="s">
        <v>753</v>
      </c>
    </row>
    <row r="134" spans="1:16384">
      <c r="C134" s="10" t="s">
        <v>366</v>
      </c>
      <c r="J134" cm="1">
        <f t="array" ref="J134:M134">TRANSPOSE(I135:I138)</f>
        <v>2</v>
      </c>
      <c r="K134">
        <v>3</v>
      </c>
      <c r="L134">
        <v>4</v>
      </c>
      <c r="M134">
        <v>5</v>
      </c>
    </row>
    <row r="135" spans="1:16384">
      <c r="C135" s="9" t="s">
        <v>361</v>
      </c>
      <c r="I135">
        <v>2</v>
      </c>
      <c r="J135" cm="1">
        <f t="array" ref="J135:M138">I135:I138*_xlfn.ANCHORARRAY(J134)</f>
        <v>4</v>
      </c>
      <c r="K135">
        <v>6</v>
      </c>
      <c r="L135">
        <v>8</v>
      </c>
      <c r="M135">
        <v>10</v>
      </c>
    </row>
    <row r="136" spans="1:16384">
      <c r="C136" s="10" t="s">
        <v>355</v>
      </c>
      <c r="I136">
        <v>3</v>
      </c>
      <c r="J136">
        <v>6</v>
      </c>
      <c r="K136">
        <v>9</v>
      </c>
      <c r="L136">
        <v>12</v>
      </c>
      <c r="M136">
        <v>15</v>
      </c>
    </row>
    <row r="137" spans="1:16384">
      <c r="C137" s="9" t="s">
        <v>348</v>
      </c>
      <c r="I137">
        <v>4</v>
      </c>
      <c r="J137">
        <v>8</v>
      </c>
      <c r="K137">
        <v>12</v>
      </c>
      <c r="L137">
        <v>16</v>
      </c>
      <c r="M137">
        <v>20</v>
      </c>
    </row>
    <row r="138" spans="1:16384">
      <c r="I138">
        <v>5</v>
      </c>
      <c r="J138">
        <v>10</v>
      </c>
      <c r="K138">
        <v>15</v>
      </c>
      <c r="L138">
        <v>20</v>
      </c>
      <c r="M138">
        <v>25</v>
      </c>
    </row>
    <row r="141" spans="1:16384" ht="25.2">
      <c r="A141" s="65" t="s">
        <v>754</v>
      </c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5"/>
      <c r="BB141" s="65"/>
      <c r="BC141" s="65"/>
      <c r="BD141" s="65"/>
      <c r="BE141" s="65"/>
      <c r="BF141" s="65"/>
      <c r="BG141" s="65"/>
      <c r="BH141" s="65"/>
      <c r="BI141" s="65"/>
      <c r="BJ141" s="65"/>
      <c r="BK141" s="65"/>
      <c r="BL141" s="65"/>
      <c r="BM141" s="65"/>
      <c r="BN141" s="65"/>
      <c r="BO141" s="65"/>
      <c r="BP141" s="65"/>
      <c r="BQ141" s="65"/>
      <c r="BR141" s="65"/>
      <c r="BS141" s="65"/>
      <c r="BT141" s="65"/>
      <c r="BU141" s="65"/>
      <c r="BV141" s="65"/>
      <c r="BW141" s="65"/>
      <c r="BX141" s="65"/>
      <c r="BY141" s="65"/>
      <c r="BZ141" s="65"/>
      <c r="CA141" s="65"/>
      <c r="CB141" s="65"/>
      <c r="CC141" s="65"/>
      <c r="CD141" s="65"/>
      <c r="CE141" s="65"/>
      <c r="CF141" s="65"/>
      <c r="CG141" s="65"/>
      <c r="CH141" s="65"/>
      <c r="CI141" s="65"/>
      <c r="CJ141" s="65"/>
      <c r="CK141" s="65"/>
      <c r="CL141" s="65"/>
      <c r="CM141" s="65"/>
      <c r="CN141" s="65"/>
      <c r="CO141" s="65"/>
      <c r="CP141" s="65"/>
      <c r="CQ141" s="65"/>
      <c r="CR141" s="65"/>
      <c r="CS141" s="65"/>
      <c r="CT141" s="65"/>
      <c r="CU141" s="65"/>
      <c r="CV141" s="65"/>
      <c r="CW141" s="65"/>
      <c r="CX141" s="65"/>
      <c r="CY141" s="65"/>
      <c r="CZ141" s="65"/>
      <c r="DA141" s="65"/>
      <c r="DB141" s="65"/>
      <c r="DC141" s="65"/>
      <c r="DD141" s="65"/>
      <c r="DE141" s="65"/>
      <c r="DF141" s="65"/>
      <c r="DG141" s="65"/>
      <c r="DH141" s="65"/>
      <c r="DI141" s="65"/>
      <c r="DJ141" s="65"/>
      <c r="DK141" s="65"/>
      <c r="DL141" s="65"/>
      <c r="DM141" s="65"/>
      <c r="DN141" s="65"/>
      <c r="DO141" s="65"/>
      <c r="DP141" s="65"/>
      <c r="DQ141" s="65"/>
      <c r="DR141" s="65"/>
      <c r="DS141" s="65"/>
      <c r="DT141" s="65"/>
      <c r="DU141" s="65"/>
      <c r="DV141" s="65"/>
      <c r="DW141" s="65"/>
      <c r="DX141" s="65"/>
      <c r="DY141" s="65"/>
      <c r="DZ141" s="65"/>
      <c r="EA141" s="65"/>
      <c r="EB141" s="65"/>
      <c r="EC141" s="65"/>
      <c r="ED141" s="65"/>
      <c r="EE141" s="65"/>
      <c r="EF141" s="65"/>
      <c r="EG141" s="65"/>
      <c r="EH141" s="65"/>
      <c r="EI141" s="65"/>
      <c r="EJ141" s="65"/>
      <c r="EK141" s="65"/>
      <c r="EL141" s="65"/>
      <c r="EM141" s="65"/>
      <c r="EN141" s="65"/>
      <c r="EO141" s="65"/>
      <c r="EP141" s="65"/>
      <c r="EQ141" s="65"/>
      <c r="ER141" s="65"/>
      <c r="ES141" s="65"/>
      <c r="ET141" s="65"/>
      <c r="EU141" s="65"/>
      <c r="EV141" s="65"/>
      <c r="EW141" s="65"/>
      <c r="EX141" s="65"/>
      <c r="EY141" s="65"/>
      <c r="EZ141" s="65"/>
      <c r="FA141" s="65"/>
      <c r="FB141" s="65"/>
      <c r="FC141" s="65"/>
      <c r="FD141" s="65"/>
      <c r="FE141" s="65"/>
      <c r="FF141" s="65"/>
      <c r="FG141" s="65"/>
      <c r="FH141" s="65"/>
      <c r="FI141" s="65"/>
      <c r="FJ141" s="65"/>
      <c r="FK141" s="65"/>
      <c r="FL141" s="65"/>
      <c r="FM141" s="65"/>
      <c r="FN141" s="65"/>
      <c r="FO141" s="65"/>
      <c r="FP141" s="65"/>
      <c r="FQ141" s="65"/>
      <c r="FR141" s="65"/>
      <c r="FS141" s="65"/>
      <c r="FT141" s="65"/>
      <c r="FU141" s="65"/>
      <c r="FV141" s="65"/>
      <c r="FW141" s="65"/>
      <c r="FX141" s="65"/>
      <c r="FY141" s="65"/>
      <c r="FZ141" s="65"/>
      <c r="GA141" s="65"/>
      <c r="GB141" s="65"/>
      <c r="GC141" s="65"/>
      <c r="GD141" s="65"/>
      <c r="GE141" s="65"/>
      <c r="GF141" s="65"/>
      <c r="GG141" s="65"/>
      <c r="GH141" s="65"/>
      <c r="GI141" s="65"/>
      <c r="GJ141" s="65"/>
      <c r="GK141" s="65"/>
      <c r="GL141" s="65"/>
      <c r="GM141" s="65"/>
      <c r="GN141" s="65"/>
      <c r="GO141" s="65"/>
      <c r="GP141" s="65"/>
      <c r="GQ141" s="65"/>
      <c r="GR141" s="65"/>
      <c r="GS141" s="65"/>
      <c r="GT141" s="65"/>
      <c r="GU141" s="65"/>
      <c r="GV141" s="65"/>
      <c r="GW141" s="65"/>
      <c r="GX141" s="65"/>
      <c r="GY141" s="65"/>
      <c r="GZ141" s="65"/>
      <c r="HA141" s="65"/>
      <c r="HB141" s="65"/>
      <c r="HC141" s="65"/>
      <c r="HD141" s="65"/>
      <c r="HE141" s="65"/>
      <c r="HF141" s="65"/>
      <c r="HG141" s="65"/>
      <c r="HH141" s="65"/>
      <c r="HI141" s="65"/>
      <c r="HJ141" s="65"/>
      <c r="HK141" s="65"/>
      <c r="HL141" s="65"/>
      <c r="HM141" s="65"/>
      <c r="HN141" s="65"/>
      <c r="HO141" s="65"/>
      <c r="HP141" s="65"/>
      <c r="HQ141" s="65"/>
      <c r="HR141" s="65"/>
      <c r="HS141" s="65"/>
      <c r="HT141" s="65"/>
      <c r="HU141" s="65"/>
      <c r="HV141" s="65"/>
      <c r="HW141" s="65"/>
      <c r="HX141" s="65"/>
      <c r="HY141" s="65"/>
      <c r="HZ141" s="65"/>
      <c r="IA141" s="65"/>
      <c r="IB141" s="65"/>
      <c r="IC141" s="65"/>
      <c r="ID141" s="65"/>
      <c r="IE141" s="65"/>
      <c r="IF141" s="65"/>
      <c r="IG141" s="65"/>
      <c r="IH141" s="65"/>
      <c r="II141" s="65"/>
      <c r="IJ141" s="65"/>
      <c r="IK141" s="65"/>
      <c r="IL141" s="65"/>
      <c r="IM141" s="65"/>
      <c r="IN141" s="65"/>
      <c r="IO141" s="65"/>
      <c r="IP141" s="65"/>
      <c r="IQ141" s="65"/>
      <c r="IR141" s="65"/>
      <c r="IS141" s="65"/>
      <c r="IT141" s="65"/>
      <c r="IU141" s="65"/>
      <c r="IV141" s="65"/>
      <c r="IW141" s="65"/>
      <c r="IX141" s="65"/>
      <c r="IY141" s="65"/>
      <c r="IZ141" s="65"/>
      <c r="JA141" s="65"/>
      <c r="JB141" s="65"/>
      <c r="JC141" s="65"/>
      <c r="JD141" s="65"/>
      <c r="JE141" s="65"/>
      <c r="JF141" s="65"/>
      <c r="JG141" s="65"/>
      <c r="JH141" s="65"/>
      <c r="JI141" s="65"/>
      <c r="JJ141" s="65"/>
      <c r="JK141" s="65"/>
      <c r="JL141" s="65"/>
      <c r="JM141" s="65"/>
      <c r="JN141" s="65"/>
      <c r="JO141" s="65"/>
      <c r="JP141" s="65"/>
      <c r="JQ141" s="65"/>
      <c r="JR141" s="65"/>
      <c r="JS141" s="65"/>
      <c r="JT141" s="65"/>
      <c r="JU141" s="65"/>
      <c r="JV141" s="65"/>
      <c r="JW141" s="65"/>
      <c r="JX141" s="65"/>
      <c r="JY141" s="65"/>
      <c r="JZ141" s="65"/>
      <c r="KA141" s="65"/>
      <c r="KB141" s="65"/>
      <c r="KC141" s="65"/>
      <c r="KD141" s="65"/>
      <c r="KE141" s="65"/>
      <c r="KF141" s="65"/>
      <c r="KG141" s="65"/>
      <c r="KH141" s="65"/>
      <c r="KI141" s="65"/>
      <c r="KJ141" s="65"/>
      <c r="KK141" s="65"/>
      <c r="KL141" s="65"/>
      <c r="KM141" s="65"/>
      <c r="KN141" s="65"/>
      <c r="KO141" s="65"/>
      <c r="KP141" s="65"/>
      <c r="KQ141" s="65"/>
      <c r="KR141" s="65"/>
      <c r="KS141" s="65"/>
      <c r="KT141" s="65"/>
      <c r="KU141" s="65"/>
      <c r="KV141" s="65"/>
      <c r="KW141" s="65"/>
      <c r="KX141" s="65"/>
      <c r="KY141" s="65"/>
      <c r="KZ141" s="65"/>
      <c r="LA141" s="65"/>
      <c r="LB141" s="65"/>
      <c r="LC141" s="65"/>
      <c r="LD141" s="65"/>
      <c r="LE141" s="65"/>
      <c r="LF141" s="65"/>
      <c r="LG141" s="65"/>
      <c r="LH141" s="65"/>
      <c r="LI141" s="65"/>
      <c r="LJ141" s="65"/>
      <c r="LK141" s="65"/>
      <c r="LL141" s="65"/>
      <c r="LM141" s="65"/>
      <c r="LN141" s="65"/>
      <c r="LO141" s="65"/>
      <c r="LP141" s="65"/>
      <c r="LQ141" s="65"/>
      <c r="LR141" s="65"/>
      <c r="LS141" s="65"/>
      <c r="LT141" s="65"/>
      <c r="LU141" s="65"/>
      <c r="LV141" s="65"/>
      <c r="LW141" s="65"/>
      <c r="LX141" s="65"/>
      <c r="LY141" s="65"/>
      <c r="LZ141" s="65"/>
      <c r="MA141" s="65"/>
      <c r="MB141" s="65"/>
      <c r="MC141" s="65"/>
      <c r="MD141" s="65"/>
      <c r="ME141" s="65"/>
      <c r="MF141" s="65"/>
      <c r="MG141" s="65"/>
      <c r="MH141" s="65"/>
      <c r="MI141" s="65"/>
      <c r="MJ141" s="65"/>
      <c r="MK141" s="65"/>
      <c r="ML141" s="65"/>
      <c r="MM141" s="65"/>
      <c r="MN141" s="65"/>
      <c r="MO141" s="65"/>
      <c r="MP141" s="65"/>
      <c r="MQ141" s="65"/>
      <c r="MR141" s="65"/>
      <c r="MS141" s="65"/>
      <c r="MT141" s="65"/>
      <c r="MU141" s="65"/>
      <c r="MV141" s="65"/>
      <c r="MW141" s="65"/>
      <c r="MX141" s="65"/>
      <c r="MY141" s="65"/>
      <c r="MZ141" s="65"/>
      <c r="NA141" s="65"/>
      <c r="NB141" s="65"/>
      <c r="NC141" s="65"/>
      <c r="ND141" s="65"/>
      <c r="NE141" s="65"/>
      <c r="NF141" s="65"/>
      <c r="NG141" s="65"/>
      <c r="NH141" s="65"/>
      <c r="NI141" s="65"/>
      <c r="NJ141" s="65"/>
      <c r="NK141" s="65"/>
      <c r="NL141" s="65"/>
      <c r="NM141" s="65"/>
      <c r="NN141" s="65"/>
      <c r="NO141" s="65"/>
      <c r="NP141" s="65"/>
      <c r="NQ141" s="65"/>
      <c r="NR141" s="65"/>
      <c r="NS141" s="65"/>
      <c r="NT141" s="65"/>
      <c r="NU141" s="65"/>
      <c r="NV141" s="65"/>
      <c r="NW141" s="65"/>
      <c r="NX141" s="65"/>
      <c r="NY141" s="65"/>
      <c r="NZ141" s="65"/>
      <c r="OA141" s="65"/>
      <c r="OB141" s="65"/>
      <c r="OC141" s="65"/>
      <c r="OD141" s="65"/>
      <c r="OE141" s="65"/>
      <c r="OF141" s="65"/>
      <c r="OG141" s="65"/>
      <c r="OH141" s="65"/>
      <c r="OI141" s="65"/>
      <c r="OJ141" s="65"/>
      <c r="OK141" s="65"/>
      <c r="OL141" s="65"/>
      <c r="OM141" s="65"/>
      <c r="ON141" s="65"/>
      <c r="OO141" s="65"/>
      <c r="OP141" s="65"/>
      <c r="OQ141" s="65"/>
      <c r="OR141" s="65"/>
      <c r="OS141" s="65"/>
      <c r="OT141" s="65"/>
      <c r="OU141" s="65"/>
      <c r="OV141" s="65"/>
      <c r="OW141" s="65"/>
      <c r="OX141" s="65"/>
      <c r="OY141" s="65"/>
      <c r="OZ141" s="65"/>
      <c r="PA141" s="65"/>
      <c r="PB141" s="65"/>
      <c r="PC141" s="65"/>
      <c r="PD141" s="65"/>
      <c r="PE141" s="65"/>
      <c r="PF141" s="65"/>
      <c r="PG141" s="65"/>
      <c r="PH141" s="65"/>
      <c r="PI141" s="65"/>
      <c r="PJ141" s="65"/>
      <c r="PK141" s="65"/>
      <c r="PL141" s="65"/>
      <c r="PM141" s="65"/>
      <c r="PN141" s="65"/>
      <c r="PO141" s="65"/>
      <c r="PP141" s="65"/>
      <c r="PQ141" s="65"/>
      <c r="PR141" s="65"/>
      <c r="PS141" s="65"/>
      <c r="PT141" s="65"/>
      <c r="PU141" s="65"/>
      <c r="PV141" s="65"/>
      <c r="PW141" s="65"/>
      <c r="PX141" s="65"/>
      <c r="PY141" s="65"/>
      <c r="PZ141" s="65"/>
      <c r="QA141" s="65"/>
      <c r="QB141" s="65"/>
      <c r="QC141" s="65"/>
      <c r="QD141" s="65"/>
      <c r="QE141" s="65"/>
      <c r="QF141" s="65"/>
      <c r="QG141" s="65"/>
      <c r="QH141" s="65"/>
      <c r="QI141" s="65"/>
      <c r="QJ141" s="65"/>
      <c r="QK141" s="65"/>
      <c r="QL141" s="65"/>
      <c r="QM141" s="65"/>
      <c r="QN141" s="65"/>
      <c r="QO141" s="65"/>
      <c r="QP141" s="65"/>
      <c r="QQ141" s="65"/>
      <c r="QR141" s="65"/>
      <c r="QS141" s="65"/>
      <c r="QT141" s="65"/>
      <c r="QU141" s="65"/>
      <c r="QV141" s="65"/>
      <c r="QW141" s="65"/>
      <c r="QX141" s="65"/>
      <c r="QY141" s="65"/>
      <c r="QZ141" s="65"/>
      <c r="RA141" s="65"/>
      <c r="RB141" s="65"/>
      <c r="RC141" s="65"/>
      <c r="RD141" s="65"/>
      <c r="RE141" s="65"/>
      <c r="RF141" s="65"/>
      <c r="RG141" s="65"/>
      <c r="RH141" s="65"/>
      <c r="RI141" s="65"/>
      <c r="RJ141" s="65"/>
      <c r="RK141" s="65"/>
      <c r="RL141" s="65"/>
      <c r="RM141" s="65"/>
      <c r="RN141" s="65"/>
      <c r="RO141" s="65"/>
      <c r="RP141" s="65"/>
      <c r="RQ141" s="65"/>
      <c r="RR141" s="65"/>
      <c r="RS141" s="65"/>
      <c r="RT141" s="65"/>
      <c r="RU141" s="65"/>
      <c r="RV141" s="65"/>
      <c r="RW141" s="65"/>
      <c r="RX141" s="65"/>
      <c r="RY141" s="65"/>
      <c r="RZ141" s="65"/>
      <c r="SA141" s="65"/>
      <c r="SB141" s="65"/>
      <c r="SC141" s="65"/>
      <c r="SD141" s="65"/>
      <c r="SE141" s="65"/>
      <c r="SF141" s="65"/>
      <c r="SG141" s="65"/>
      <c r="SH141" s="65"/>
      <c r="SI141" s="65"/>
      <c r="SJ141" s="65"/>
      <c r="SK141" s="65"/>
      <c r="SL141" s="65"/>
      <c r="SM141" s="65"/>
      <c r="SN141" s="65"/>
      <c r="SO141" s="65"/>
      <c r="SP141" s="65"/>
      <c r="SQ141" s="65"/>
      <c r="SR141" s="65"/>
      <c r="SS141" s="65"/>
      <c r="ST141" s="65"/>
      <c r="SU141" s="65"/>
      <c r="SV141" s="65"/>
      <c r="SW141" s="65"/>
      <c r="SX141" s="65"/>
      <c r="SY141" s="65"/>
      <c r="SZ141" s="65"/>
      <c r="TA141" s="65"/>
      <c r="TB141" s="65"/>
      <c r="TC141" s="65"/>
      <c r="TD141" s="65"/>
      <c r="TE141" s="65"/>
      <c r="TF141" s="65"/>
      <c r="TG141" s="65"/>
      <c r="TH141" s="65"/>
      <c r="TI141" s="65"/>
      <c r="TJ141" s="65"/>
      <c r="TK141" s="65"/>
      <c r="TL141" s="65"/>
      <c r="TM141" s="65"/>
      <c r="TN141" s="65"/>
      <c r="TO141" s="65"/>
      <c r="TP141" s="65"/>
      <c r="TQ141" s="65"/>
      <c r="TR141" s="65"/>
      <c r="TS141" s="65"/>
      <c r="TT141" s="65"/>
      <c r="TU141" s="65"/>
      <c r="TV141" s="65"/>
      <c r="TW141" s="65"/>
      <c r="TX141" s="65"/>
      <c r="TY141" s="65"/>
      <c r="TZ141" s="65"/>
      <c r="UA141" s="65"/>
      <c r="UB141" s="65"/>
      <c r="UC141" s="65"/>
      <c r="UD141" s="65"/>
      <c r="UE141" s="65"/>
      <c r="UF141" s="65"/>
      <c r="UG141" s="65"/>
      <c r="UH141" s="65"/>
      <c r="UI141" s="65"/>
      <c r="UJ141" s="65"/>
      <c r="UK141" s="65"/>
      <c r="UL141" s="65"/>
      <c r="UM141" s="65"/>
      <c r="UN141" s="65"/>
      <c r="UO141" s="65"/>
      <c r="UP141" s="65"/>
      <c r="UQ141" s="65"/>
      <c r="UR141" s="65"/>
      <c r="US141" s="65"/>
      <c r="UT141" s="65"/>
      <c r="UU141" s="65"/>
      <c r="UV141" s="65"/>
      <c r="UW141" s="65"/>
      <c r="UX141" s="65"/>
      <c r="UY141" s="65"/>
      <c r="UZ141" s="65"/>
      <c r="VA141" s="65"/>
      <c r="VB141" s="65"/>
      <c r="VC141" s="65"/>
      <c r="VD141" s="65"/>
      <c r="VE141" s="65"/>
      <c r="VF141" s="65"/>
      <c r="VG141" s="65"/>
      <c r="VH141" s="65"/>
      <c r="VI141" s="65"/>
      <c r="VJ141" s="65"/>
      <c r="VK141" s="65"/>
      <c r="VL141" s="65"/>
      <c r="VM141" s="65"/>
      <c r="VN141" s="65"/>
      <c r="VO141" s="65"/>
      <c r="VP141" s="65"/>
      <c r="VQ141" s="65"/>
      <c r="VR141" s="65"/>
      <c r="VS141" s="65"/>
      <c r="VT141" s="65"/>
      <c r="VU141" s="65"/>
      <c r="VV141" s="65"/>
      <c r="VW141" s="65"/>
      <c r="VX141" s="65"/>
      <c r="VY141" s="65"/>
      <c r="VZ141" s="65"/>
      <c r="WA141" s="65"/>
      <c r="WB141" s="65"/>
      <c r="WC141" s="65"/>
      <c r="WD141" s="65"/>
      <c r="WE141" s="65"/>
      <c r="WF141" s="65"/>
      <c r="WG141" s="65"/>
      <c r="WH141" s="65"/>
      <c r="WI141" s="65"/>
      <c r="WJ141" s="65"/>
      <c r="WK141" s="65"/>
      <c r="WL141" s="65"/>
      <c r="WM141" s="65"/>
      <c r="WN141" s="65"/>
      <c r="WO141" s="65"/>
      <c r="WP141" s="65"/>
      <c r="WQ141" s="65"/>
      <c r="WR141" s="65"/>
      <c r="WS141" s="65"/>
      <c r="WT141" s="65"/>
      <c r="WU141" s="65"/>
      <c r="WV141" s="65"/>
      <c r="WW141" s="65"/>
      <c r="WX141" s="65"/>
      <c r="WY141" s="65"/>
      <c r="WZ141" s="65"/>
      <c r="XA141" s="65"/>
      <c r="XB141" s="65"/>
      <c r="XC141" s="65"/>
      <c r="XD141" s="65"/>
      <c r="XE141" s="65"/>
      <c r="XF141" s="65"/>
      <c r="XG141" s="65"/>
      <c r="XH141" s="65"/>
      <c r="XI141" s="65"/>
      <c r="XJ141" s="65"/>
      <c r="XK141" s="65"/>
      <c r="XL141" s="65"/>
      <c r="XM141" s="65"/>
      <c r="XN141" s="65"/>
      <c r="XO141" s="65"/>
      <c r="XP141" s="65"/>
      <c r="XQ141" s="65"/>
      <c r="XR141" s="65"/>
      <c r="XS141" s="65"/>
      <c r="XT141" s="65"/>
      <c r="XU141" s="65"/>
      <c r="XV141" s="65"/>
      <c r="XW141" s="65"/>
      <c r="XX141" s="65"/>
      <c r="XY141" s="65"/>
      <c r="XZ141" s="65"/>
      <c r="YA141" s="65"/>
      <c r="YB141" s="65"/>
      <c r="YC141" s="65"/>
      <c r="YD141" s="65"/>
      <c r="YE141" s="65"/>
      <c r="YF141" s="65"/>
      <c r="YG141" s="65"/>
      <c r="YH141" s="65"/>
      <c r="YI141" s="65"/>
      <c r="YJ141" s="65"/>
      <c r="YK141" s="65"/>
      <c r="YL141" s="65"/>
      <c r="YM141" s="65"/>
      <c r="YN141" s="65"/>
      <c r="YO141" s="65"/>
      <c r="YP141" s="65"/>
      <c r="YQ141" s="65"/>
      <c r="YR141" s="65"/>
      <c r="YS141" s="65"/>
      <c r="YT141" s="65"/>
      <c r="YU141" s="65"/>
      <c r="YV141" s="65"/>
      <c r="YW141" s="65"/>
      <c r="YX141" s="65"/>
      <c r="YY141" s="65"/>
      <c r="YZ141" s="65"/>
      <c r="ZA141" s="65"/>
      <c r="ZB141" s="65"/>
      <c r="ZC141" s="65"/>
      <c r="ZD141" s="65"/>
      <c r="ZE141" s="65"/>
      <c r="ZF141" s="65"/>
      <c r="ZG141" s="65"/>
      <c r="ZH141" s="65"/>
      <c r="ZI141" s="65"/>
      <c r="ZJ141" s="65"/>
      <c r="ZK141" s="65"/>
      <c r="ZL141" s="65"/>
      <c r="ZM141" s="65"/>
      <c r="ZN141" s="65"/>
      <c r="ZO141" s="65"/>
      <c r="ZP141" s="65"/>
      <c r="ZQ141" s="65"/>
      <c r="ZR141" s="65"/>
      <c r="ZS141" s="65"/>
      <c r="ZT141" s="65"/>
      <c r="ZU141" s="65"/>
      <c r="ZV141" s="65"/>
      <c r="ZW141" s="65"/>
      <c r="ZX141" s="65"/>
      <c r="ZY141" s="65"/>
      <c r="ZZ141" s="65"/>
      <c r="AAA141" s="65"/>
      <c r="AAB141" s="65"/>
      <c r="AAC141" s="65"/>
      <c r="AAD141" s="65"/>
      <c r="AAE141" s="65"/>
      <c r="AAF141" s="65"/>
      <c r="AAG141" s="65"/>
      <c r="AAH141" s="65"/>
      <c r="AAI141" s="65"/>
      <c r="AAJ141" s="65"/>
      <c r="AAK141" s="65"/>
      <c r="AAL141" s="65"/>
      <c r="AAM141" s="65"/>
      <c r="AAN141" s="65"/>
      <c r="AAO141" s="65"/>
      <c r="AAP141" s="65"/>
      <c r="AAQ141" s="65"/>
      <c r="AAR141" s="65"/>
      <c r="AAS141" s="65"/>
      <c r="AAT141" s="65"/>
      <c r="AAU141" s="65"/>
      <c r="AAV141" s="65"/>
      <c r="AAW141" s="65"/>
      <c r="AAX141" s="65"/>
      <c r="AAY141" s="65"/>
      <c r="AAZ141" s="65"/>
      <c r="ABA141" s="65"/>
      <c r="ABB141" s="65"/>
      <c r="ABC141" s="65"/>
      <c r="ABD141" s="65"/>
      <c r="ABE141" s="65"/>
      <c r="ABF141" s="65"/>
      <c r="ABG141" s="65"/>
      <c r="ABH141" s="65"/>
      <c r="ABI141" s="65"/>
      <c r="ABJ141" s="65"/>
      <c r="ABK141" s="65"/>
      <c r="ABL141" s="65"/>
      <c r="ABM141" s="65"/>
      <c r="ABN141" s="65"/>
      <c r="ABO141" s="65"/>
      <c r="ABP141" s="65"/>
      <c r="ABQ141" s="65"/>
      <c r="ABR141" s="65"/>
      <c r="ABS141" s="65"/>
      <c r="ABT141" s="65"/>
      <c r="ABU141" s="65"/>
      <c r="ABV141" s="65"/>
      <c r="ABW141" s="65"/>
      <c r="ABX141" s="65"/>
      <c r="ABY141" s="65"/>
      <c r="ABZ141" s="65"/>
      <c r="ACA141" s="65"/>
      <c r="ACB141" s="65"/>
      <c r="ACC141" s="65"/>
      <c r="ACD141" s="65"/>
      <c r="ACE141" s="65"/>
      <c r="ACF141" s="65"/>
      <c r="ACG141" s="65"/>
      <c r="ACH141" s="65"/>
      <c r="ACI141" s="65"/>
      <c r="ACJ141" s="65"/>
      <c r="ACK141" s="65"/>
      <c r="ACL141" s="65"/>
      <c r="ACM141" s="65"/>
      <c r="ACN141" s="65"/>
      <c r="ACO141" s="65"/>
      <c r="ACP141" s="65"/>
      <c r="ACQ141" s="65"/>
      <c r="ACR141" s="65"/>
      <c r="ACS141" s="65"/>
      <c r="ACT141" s="65"/>
      <c r="ACU141" s="65"/>
      <c r="ACV141" s="65"/>
      <c r="ACW141" s="65"/>
      <c r="ACX141" s="65"/>
      <c r="ACY141" s="65"/>
      <c r="ACZ141" s="65"/>
      <c r="ADA141" s="65"/>
      <c r="ADB141" s="65"/>
      <c r="ADC141" s="65"/>
      <c r="ADD141" s="65"/>
      <c r="ADE141" s="65"/>
      <c r="ADF141" s="65"/>
      <c r="ADG141" s="65"/>
      <c r="ADH141" s="65"/>
      <c r="ADI141" s="65"/>
      <c r="ADJ141" s="65"/>
      <c r="ADK141" s="65"/>
      <c r="ADL141" s="65"/>
      <c r="ADM141" s="65"/>
      <c r="ADN141" s="65"/>
      <c r="ADO141" s="65"/>
      <c r="ADP141" s="65"/>
      <c r="ADQ141" s="65"/>
      <c r="ADR141" s="65"/>
      <c r="ADS141" s="65"/>
      <c r="ADT141" s="65"/>
      <c r="ADU141" s="65"/>
      <c r="ADV141" s="65"/>
      <c r="ADW141" s="65"/>
      <c r="ADX141" s="65"/>
      <c r="ADY141" s="65"/>
      <c r="ADZ141" s="65"/>
      <c r="AEA141" s="65"/>
      <c r="AEB141" s="65"/>
      <c r="AEC141" s="65"/>
      <c r="AED141" s="65"/>
      <c r="AEE141" s="65"/>
      <c r="AEF141" s="65"/>
      <c r="AEG141" s="65"/>
      <c r="AEH141" s="65"/>
      <c r="AEI141" s="65"/>
      <c r="AEJ141" s="65"/>
      <c r="AEK141" s="65"/>
      <c r="AEL141" s="65"/>
      <c r="AEM141" s="65"/>
      <c r="AEN141" s="65"/>
      <c r="AEO141" s="65"/>
      <c r="AEP141" s="65"/>
      <c r="AEQ141" s="65"/>
      <c r="AER141" s="65"/>
      <c r="AES141" s="65"/>
      <c r="AET141" s="65"/>
      <c r="AEU141" s="65"/>
      <c r="AEV141" s="65"/>
      <c r="AEW141" s="65"/>
      <c r="AEX141" s="65"/>
      <c r="AEY141" s="65"/>
      <c r="AEZ141" s="65"/>
      <c r="AFA141" s="65"/>
      <c r="AFB141" s="65"/>
      <c r="AFC141" s="65"/>
      <c r="AFD141" s="65"/>
      <c r="AFE141" s="65"/>
      <c r="AFF141" s="65"/>
      <c r="AFG141" s="65"/>
      <c r="AFH141" s="65"/>
      <c r="AFI141" s="65"/>
      <c r="AFJ141" s="65"/>
      <c r="AFK141" s="65"/>
      <c r="AFL141" s="65"/>
      <c r="AFM141" s="65"/>
      <c r="AFN141" s="65"/>
      <c r="AFO141" s="65"/>
      <c r="AFP141" s="65"/>
      <c r="AFQ141" s="65"/>
      <c r="AFR141" s="65"/>
      <c r="AFS141" s="65"/>
      <c r="AFT141" s="65"/>
      <c r="AFU141" s="65"/>
      <c r="AFV141" s="65"/>
      <c r="AFW141" s="65"/>
      <c r="AFX141" s="65"/>
      <c r="AFY141" s="65"/>
      <c r="AFZ141" s="65"/>
      <c r="AGA141" s="65"/>
      <c r="AGB141" s="65"/>
      <c r="AGC141" s="65"/>
      <c r="AGD141" s="65"/>
      <c r="AGE141" s="65"/>
      <c r="AGF141" s="65"/>
      <c r="AGG141" s="65"/>
      <c r="AGH141" s="65"/>
      <c r="AGI141" s="65"/>
      <c r="AGJ141" s="65"/>
      <c r="AGK141" s="65"/>
      <c r="AGL141" s="65"/>
      <c r="AGM141" s="65"/>
      <c r="AGN141" s="65"/>
      <c r="AGO141" s="65"/>
      <c r="AGP141" s="65"/>
      <c r="AGQ141" s="65"/>
      <c r="AGR141" s="65"/>
      <c r="AGS141" s="65"/>
      <c r="AGT141" s="65"/>
      <c r="AGU141" s="65"/>
      <c r="AGV141" s="65"/>
      <c r="AGW141" s="65"/>
      <c r="AGX141" s="65"/>
      <c r="AGY141" s="65"/>
      <c r="AGZ141" s="65"/>
      <c r="AHA141" s="65"/>
      <c r="AHB141" s="65"/>
      <c r="AHC141" s="65"/>
      <c r="AHD141" s="65"/>
      <c r="AHE141" s="65"/>
      <c r="AHF141" s="65"/>
      <c r="AHG141" s="65"/>
      <c r="AHH141" s="65"/>
      <c r="AHI141" s="65"/>
      <c r="AHJ141" s="65"/>
      <c r="AHK141" s="65"/>
      <c r="AHL141" s="65"/>
      <c r="AHM141" s="65"/>
      <c r="AHN141" s="65"/>
      <c r="AHO141" s="65"/>
      <c r="AHP141" s="65"/>
      <c r="AHQ141" s="65"/>
      <c r="AHR141" s="65"/>
      <c r="AHS141" s="65"/>
      <c r="AHT141" s="65"/>
      <c r="AHU141" s="65"/>
      <c r="AHV141" s="65"/>
      <c r="AHW141" s="65"/>
      <c r="AHX141" s="65"/>
      <c r="AHY141" s="65"/>
      <c r="AHZ141" s="65"/>
      <c r="AIA141" s="65"/>
      <c r="AIB141" s="65"/>
      <c r="AIC141" s="65"/>
      <c r="AID141" s="65"/>
      <c r="AIE141" s="65"/>
      <c r="AIF141" s="65"/>
      <c r="AIG141" s="65"/>
      <c r="AIH141" s="65"/>
      <c r="AII141" s="65"/>
      <c r="AIJ141" s="65"/>
      <c r="AIK141" s="65"/>
      <c r="AIL141" s="65"/>
      <c r="AIM141" s="65"/>
      <c r="AIN141" s="65"/>
      <c r="AIO141" s="65"/>
      <c r="AIP141" s="65"/>
      <c r="AIQ141" s="65"/>
      <c r="AIR141" s="65"/>
      <c r="AIS141" s="65"/>
      <c r="AIT141" s="65"/>
      <c r="AIU141" s="65"/>
      <c r="AIV141" s="65"/>
      <c r="AIW141" s="65"/>
      <c r="AIX141" s="65"/>
      <c r="AIY141" s="65"/>
      <c r="AIZ141" s="65"/>
      <c r="AJA141" s="65"/>
      <c r="AJB141" s="65"/>
      <c r="AJC141" s="65"/>
      <c r="AJD141" s="65"/>
      <c r="AJE141" s="65"/>
      <c r="AJF141" s="65"/>
      <c r="AJG141" s="65"/>
      <c r="AJH141" s="65"/>
      <c r="AJI141" s="65"/>
      <c r="AJJ141" s="65"/>
      <c r="AJK141" s="65"/>
      <c r="AJL141" s="65"/>
      <c r="AJM141" s="65"/>
      <c r="AJN141" s="65"/>
      <c r="AJO141" s="65"/>
      <c r="AJP141" s="65"/>
      <c r="AJQ141" s="65"/>
      <c r="AJR141" s="65"/>
      <c r="AJS141" s="65"/>
      <c r="AJT141" s="65"/>
      <c r="AJU141" s="65"/>
      <c r="AJV141" s="65"/>
      <c r="AJW141" s="65"/>
      <c r="AJX141" s="65"/>
      <c r="AJY141" s="65"/>
      <c r="AJZ141" s="65"/>
      <c r="AKA141" s="65"/>
      <c r="AKB141" s="65"/>
      <c r="AKC141" s="65"/>
      <c r="AKD141" s="65"/>
      <c r="AKE141" s="65"/>
      <c r="AKF141" s="65"/>
      <c r="AKG141" s="65"/>
      <c r="AKH141" s="65"/>
      <c r="AKI141" s="65"/>
      <c r="AKJ141" s="65"/>
      <c r="AKK141" s="65"/>
      <c r="AKL141" s="65"/>
      <c r="AKM141" s="65"/>
      <c r="AKN141" s="65"/>
      <c r="AKO141" s="65"/>
      <c r="AKP141" s="65"/>
      <c r="AKQ141" s="65"/>
      <c r="AKR141" s="65"/>
      <c r="AKS141" s="65"/>
      <c r="AKT141" s="65"/>
      <c r="AKU141" s="65"/>
      <c r="AKV141" s="65"/>
      <c r="AKW141" s="65"/>
      <c r="AKX141" s="65"/>
      <c r="AKY141" s="65"/>
      <c r="AKZ141" s="65"/>
      <c r="ALA141" s="65"/>
      <c r="ALB141" s="65"/>
      <c r="ALC141" s="65"/>
      <c r="ALD141" s="65"/>
      <c r="ALE141" s="65"/>
      <c r="ALF141" s="65"/>
      <c r="ALG141" s="65"/>
      <c r="ALH141" s="65"/>
      <c r="ALI141" s="65"/>
      <c r="ALJ141" s="65"/>
      <c r="ALK141" s="65"/>
      <c r="ALL141" s="65"/>
      <c r="ALM141" s="65"/>
      <c r="ALN141" s="65"/>
      <c r="ALO141" s="65"/>
      <c r="ALP141" s="65"/>
      <c r="ALQ141" s="65"/>
      <c r="ALR141" s="65"/>
      <c r="ALS141" s="65"/>
      <c r="ALT141" s="65"/>
      <c r="ALU141" s="65"/>
      <c r="ALV141" s="65"/>
      <c r="ALW141" s="65"/>
      <c r="ALX141" s="65"/>
      <c r="ALY141" s="65"/>
      <c r="ALZ141" s="65"/>
      <c r="AMA141" s="65"/>
      <c r="AMB141" s="65"/>
      <c r="AMC141" s="65"/>
      <c r="AMD141" s="65"/>
      <c r="AME141" s="65"/>
      <c r="AMF141" s="65"/>
      <c r="AMG141" s="65"/>
      <c r="AMH141" s="65"/>
      <c r="AMI141" s="65"/>
      <c r="AMJ141" s="65"/>
      <c r="AMK141" s="65"/>
      <c r="AML141" s="65"/>
      <c r="AMM141" s="65"/>
      <c r="AMN141" s="65"/>
      <c r="AMO141" s="65"/>
      <c r="AMP141" s="65"/>
      <c r="AMQ141" s="65"/>
      <c r="AMR141" s="65"/>
      <c r="AMS141" s="65"/>
      <c r="AMT141" s="65"/>
      <c r="AMU141" s="65"/>
      <c r="AMV141" s="65"/>
      <c r="AMW141" s="65"/>
      <c r="AMX141" s="65"/>
      <c r="AMY141" s="65"/>
      <c r="AMZ141" s="65"/>
      <c r="ANA141" s="65"/>
      <c r="ANB141" s="65"/>
      <c r="ANC141" s="65"/>
      <c r="AND141" s="65"/>
      <c r="ANE141" s="65"/>
      <c r="ANF141" s="65"/>
      <c r="ANG141" s="65"/>
      <c r="ANH141" s="65"/>
      <c r="ANI141" s="65"/>
      <c r="ANJ141" s="65"/>
      <c r="ANK141" s="65"/>
      <c r="ANL141" s="65"/>
      <c r="ANM141" s="65"/>
      <c r="ANN141" s="65"/>
      <c r="ANO141" s="65"/>
      <c r="ANP141" s="65"/>
      <c r="ANQ141" s="65"/>
      <c r="ANR141" s="65"/>
      <c r="ANS141" s="65"/>
      <c r="ANT141" s="65"/>
      <c r="ANU141" s="65"/>
      <c r="ANV141" s="65"/>
      <c r="ANW141" s="65"/>
      <c r="ANX141" s="65"/>
      <c r="ANY141" s="65"/>
      <c r="ANZ141" s="65"/>
      <c r="AOA141" s="65"/>
      <c r="AOB141" s="65"/>
      <c r="AOC141" s="65"/>
      <c r="AOD141" s="65"/>
      <c r="AOE141" s="65"/>
      <c r="AOF141" s="65"/>
      <c r="AOG141" s="65"/>
      <c r="AOH141" s="65"/>
      <c r="AOI141" s="65"/>
      <c r="AOJ141" s="65"/>
      <c r="AOK141" s="65"/>
      <c r="AOL141" s="65"/>
      <c r="AOM141" s="65"/>
      <c r="AON141" s="65"/>
      <c r="AOO141" s="65"/>
      <c r="AOP141" s="65"/>
      <c r="AOQ141" s="65"/>
      <c r="AOR141" s="65"/>
      <c r="AOS141" s="65"/>
      <c r="AOT141" s="65"/>
      <c r="AOU141" s="65"/>
      <c r="AOV141" s="65"/>
      <c r="AOW141" s="65"/>
      <c r="AOX141" s="65"/>
      <c r="AOY141" s="65"/>
      <c r="AOZ141" s="65"/>
      <c r="APA141" s="65"/>
      <c r="APB141" s="65"/>
      <c r="APC141" s="65"/>
      <c r="APD141" s="65"/>
      <c r="APE141" s="65"/>
      <c r="APF141" s="65"/>
      <c r="APG141" s="65"/>
      <c r="APH141" s="65"/>
      <c r="API141" s="65"/>
      <c r="APJ141" s="65"/>
      <c r="APK141" s="65"/>
      <c r="APL141" s="65"/>
      <c r="APM141" s="65"/>
      <c r="APN141" s="65"/>
      <c r="APO141" s="65"/>
      <c r="APP141" s="65"/>
      <c r="APQ141" s="65"/>
      <c r="APR141" s="65"/>
      <c r="APS141" s="65"/>
      <c r="APT141" s="65"/>
      <c r="APU141" s="65"/>
      <c r="APV141" s="65"/>
      <c r="APW141" s="65"/>
      <c r="APX141" s="65"/>
      <c r="APY141" s="65"/>
      <c r="APZ141" s="65"/>
      <c r="AQA141" s="65"/>
      <c r="AQB141" s="65"/>
      <c r="AQC141" s="65"/>
      <c r="AQD141" s="65"/>
      <c r="AQE141" s="65"/>
      <c r="AQF141" s="65"/>
      <c r="AQG141" s="65"/>
      <c r="AQH141" s="65"/>
      <c r="AQI141" s="65"/>
      <c r="AQJ141" s="65"/>
      <c r="AQK141" s="65"/>
      <c r="AQL141" s="65"/>
      <c r="AQM141" s="65"/>
      <c r="AQN141" s="65"/>
      <c r="AQO141" s="65"/>
      <c r="AQP141" s="65"/>
      <c r="AQQ141" s="65"/>
      <c r="AQR141" s="65"/>
      <c r="AQS141" s="65"/>
      <c r="AQT141" s="65"/>
      <c r="AQU141" s="65"/>
      <c r="AQV141" s="65"/>
      <c r="AQW141" s="65"/>
      <c r="AQX141" s="65"/>
      <c r="AQY141" s="65"/>
      <c r="AQZ141" s="65"/>
      <c r="ARA141" s="65"/>
      <c r="ARB141" s="65"/>
      <c r="ARC141" s="65"/>
      <c r="ARD141" s="65"/>
      <c r="ARE141" s="65"/>
      <c r="ARF141" s="65"/>
      <c r="ARG141" s="65"/>
      <c r="ARH141" s="65"/>
      <c r="ARI141" s="65"/>
      <c r="ARJ141" s="65"/>
      <c r="ARK141" s="65"/>
      <c r="ARL141" s="65"/>
      <c r="ARM141" s="65"/>
      <c r="ARN141" s="65"/>
      <c r="ARO141" s="65"/>
      <c r="ARP141" s="65"/>
      <c r="ARQ141" s="65"/>
      <c r="ARR141" s="65"/>
      <c r="ARS141" s="65"/>
      <c r="ART141" s="65"/>
      <c r="ARU141" s="65"/>
      <c r="ARV141" s="65"/>
      <c r="ARW141" s="65"/>
      <c r="ARX141" s="65"/>
      <c r="ARY141" s="65"/>
      <c r="ARZ141" s="65"/>
      <c r="ASA141" s="65"/>
      <c r="ASB141" s="65"/>
      <c r="ASC141" s="65"/>
      <c r="ASD141" s="65"/>
      <c r="ASE141" s="65"/>
      <c r="ASF141" s="65"/>
      <c r="ASG141" s="65"/>
      <c r="ASH141" s="65"/>
      <c r="ASI141" s="65"/>
      <c r="ASJ141" s="65"/>
      <c r="ASK141" s="65"/>
      <c r="ASL141" s="65"/>
      <c r="ASM141" s="65"/>
      <c r="ASN141" s="65"/>
      <c r="ASO141" s="65"/>
      <c r="ASP141" s="65"/>
      <c r="ASQ141" s="65"/>
      <c r="ASR141" s="65"/>
      <c r="ASS141" s="65"/>
      <c r="AST141" s="65"/>
      <c r="ASU141" s="65"/>
      <c r="ASV141" s="65"/>
      <c r="ASW141" s="65"/>
      <c r="ASX141" s="65"/>
      <c r="ASY141" s="65"/>
      <c r="ASZ141" s="65"/>
      <c r="ATA141" s="65"/>
      <c r="ATB141" s="65"/>
      <c r="ATC141" s="65"/>
      <c r="ATD141" s="65"/>
      <c r="ATE141" s="65"/>
      <c r="ATF141" s="65"/>
      <c r="ATG141" s="65"/>
      <c r="ATH141" s="65"/>
      <c r="ATI141" s="65"/>
      <c r="ATJ141" s="65"/>
      <c r="ATK141" s="65"/>
      <c r="ATL141" s="65"/>
      <c r="ATM141" s="65"/>
      <c r="ATN141" s="65"/>
      <c r="ATO141" s="65"/>
      <c r="ATP141" s="65"/>
      <c r="ATQ141" s="65"/>
      <c r="ATR141" s="65"/>
      <c r="ATS141" s="65"/>
      <c r="ATT141" s="65"/>
      <c r="ATU141" s="65"/>
      <c r="ATV141" s="65"/>
      <c r="ATW141" s="65"/>
      <c r="ATX141" s="65"/>
      <c r="ATY141" s="65"/>
      <c r="ATZ141" s="65"/>
      <c r="AUA141" s="65"/>
      <c r="AUB141" s="65"/>
      <c r="AUC141" s="65"/>
      <c r="AUD141" s="65"/>
      <c r="AUE141" s="65"/>
      <c r="AUF141" s="65"/>
      <c r="AUG141" s="65"/>
      <c r="AUH141" s="65"/>
      <c r="AUI141" s="65"/>
      <c r="AUJ141" s="65"/>
      <c r="AUK141" s="65"/>
      <c r="AUL141" s="65"/>
      <c r="AUM141" s="65"/>
      <c r="AUN141" s="65"/>
      <c r="AUO141" s="65"/>
      <c r="AUP141" s="65"/>
      <c r="AUQ141" s="65"/>
      <c r="AUR141" s="65"/>
      <c r="AUS141" s="65"/>
      <c r="AUT141" s="65"/>
      <c r="AUU141" s="65"/>
      <c r="AUV141" s="65"/>
      <c r="AUW141" s="65"/>
      <c r="AUX141" s="65"/>
      <c r="AUY141" s="65"/>
      <c r="AUZ141" s="65"/>
      <c r="AVA141" s="65"/>
      <c r="AVB141" s="65"/>
      <c r="AVC141" s="65"/>
      <c r="AVD141" s="65"/>
      <c r="AVE141" s="65"/>
      <c r="AVF141" s="65"/>
      <c r="AVG141" s="65"/>
      <c r="AVH141" s="65"/>
      <c r="AVI141" s="65"/>
      <c r="AVJ141" s="65"/>
      <c r="AVK141" s="65"/>
      <c r="AVL141" s="65"/>
      <c r="AVM141" s="65"/>
      <c r="AVN141" s="65"/>
      <c r="AVO141" s="65"/>
      <c r="AVP141" s="65"/>
      <c r="AVQ141" s="65"/>
      <c r="AVR141" s="65"/>
      <c r="AVS141" s="65"/>
      <c r="AVT141" s="65"/>
      <c r="AVU141" s="65"/>
      <c r="AVV141" s="65"/>
      <c r="AVW141" s="65"/>
      <c r="AVX141" s="65"/>
      <c r="AVY141" s="65"/>
      <c r="AVZ141" s="65"/>
      <c r="AWA141" s="65"/>
      <c r="AWB141" s="65"/>
      <c r="AWC141" s="65"/>
      <c r="AWD141" s="65"/>
      <c r="AWE141" s="65"/>
      <c r="AWF141" s="65"/>
      <c r="AWG141" s="65"/>
      <c r="AWH141" s="65"/>
      <c r="AWI141" s="65"/>
      <c r="AWJ141" s="65"/>
      <c r="AWK141" s="65"/>
      <c r="AWL141" s="65"/>
      <c r="AWM141" s="65"/>
      <c r="AWN141" s="65"/>
      <c r="AWO141" s="65"/>
      <c r="AWP141" s="65"/>
      <c r="AWQ141" s="65"/>
      <c r="AWR141" s="65"/>
      <c r="AWS141" s="65"/>
      <c r="AWT141" s="65"/>
      <c r="AWU141" s="65"/>
      <c r="AWV141" s="65"/>
      <c r="AWW141" s="65"/>
      <c r="AWX141" s="65"/>
      <c r="AWY141" s="65"/>
      <c r="AWZ141" s="65"/>
      <c r="AXA141" s="65"/>
      <c r="AXB141" s="65"/>
      <c r="AXC141" s="65"/>
      <c r="AXD141" s="65"/>
      <c r="AXE141" s="65"/>
      <c r="AXF141" s="65"/>
      <c r="AXG141" s="65"/>
      <c r="AXH141" s="65"/>
      <c r="AXI141" s="65"/>
      <c r="AXJ141" s="65"/>
      <c r="AXK141" s="65"/>
      <c r="AXL141" s="65"/>
      <c r="AXM141" s="65"/>
      <c r="AXN141" s="65"/>
      <c r="AXO141" s="65"/>
      <c r="AXP141" s="65"/>
      <c r="AXQ141" s="65"/>
      <c r="AXR141" s="65"/>
      <c r="AXS141" s="65"/>
      <c r="AXT141" s="65"/>
      <c r="AXU141" s="65"/>
      <c r="AXV141" s="65"/>
      <c r="AXW141" s="65"/>
      <c r="AXX141" s="65"/>
      <c r="AXY141" s="65"/>
      <c r="AXZ141" s="65"/>
      <c r="AYA141" s="65"/>
      <c r="AYB141" s="65"/>
      <c r="AYC141" s="65"/>
      <c r="AYD141" s="65"/>
      <c r="AYE141" s="65"/>
      <c r="AYF141" s="65"/>
      <c r="AYG141" s="65"/>
      <c r="AYH141" s="65"/>
      <c r="AYI141" s="65"/>
      <c r="AYJ141" s="65"/>
      <c r="AYK141" s="65"/>
      <c r="AYL141" s="65"/>
      <c r="AYM141" s="65"/>
      <c r="AYN141" s="65"/>
      <c r="AYO141" s="65"/>
      <c r="AYP141" s="65"/>
      <c r="AYQ141" s="65"/>
      <c r="AYR141" s="65"/>
      <c r="AYS141" s="65"/>
      <c r="AYT141" s="65"/>
      <c r="AYU141" s="65"/>
      <c r="AYV141" s="65"/>
      <c r="AYW141" s="65"/>
      <c r="AYX141" s="65"/>
      <c r="AYY141" s="65"/>
      <c r="AYZ141" s="65"/>
      <c r="AZA141" s="65"/>
      <c r="AZB141" s="65"/>
      <c r="AZC141" s="65"/>
      <c r="AZD141" s="65"/>
      <c r="AZE141" s="65"/>
      <c r="AZF141" s="65"/>
      <c r="AZG141" s="65"/>
      <c r="AZH141" s="65"/>
      <c r="AZI141" s="65"/>
      <c r="AZJ141" s="65"/>
      <c r="AZK141" s="65"/>
      <c r="AZL141" s="65"/>
      <c r="AZM141" s="65"/>
      <c r="AZN141" s="65"/>
      <c r="AZO141" s="65"/>
      <c r="AZP141" s="65"/>
      <c r="AZQ141" s="65"/>
      <c r="AZR141" s="65"/>
      <c r="AZS141" s="65"/>
      <c r="AZT141" s="65"/>
      <c r="AZU141" s="65"/>
      <c r="AZV141" s="65"/>
      <c r="AZW141" s="65"/>
      <c r="AZX141" s="65"/>
      <c r="AZY141" s="65"/>
      <c r="AZZ141" s="65"/>
      <c r="BAA141" s="65"/>
      <c r="BAB141" s="65"/>
      <c r="BAC141" s="65"/>
      <c r="BAD141" s="65"/>
      <c r="BAE141" s="65"/>
      <c r="BAF141" s="65"/>
      <c r="BAG141" s="65"/>
      <c r="BAH141" s="65"/>
      <c r="BAI141" s="65"/>
      <c r="BAJ141" s="65"/>
      <c r="BAK141" s="65"/>
      <c r="BAL141" s="65"/>
      <c r="BAM141" s="65"/>
      <c r="BAN141" s="65"/>
      <c r="BAO141" s="65"/>
      <c r="BAP141" s="65"/>
      <c r="BAQ141" s="65"/>
      <c r="BAR141" s="65"/>
      <c r="BAS141" s="65"/>
      <c r="BAT141" s="65"/>
      <c r="BAU141" s="65"/>
      <c r="BAV141" s="65"/>
      <c r="BAW141" s="65"/>
      <c r="BAX141" s="65"/>
      <c r="BAY141" s="65"/>
      <c r="BAZ141" s="65"/>
      <c r="BBA141" s="65"/>
      <c r="BBB141" s="65"/>
      <c r="BBC141" s="65"/>
      <c r="BBD141" s="65"/>
      <c r="BBE141" s="65"/>
      <c r="BBF141" s="65"/>
      <c r="BBG141" s="65"/>
      <c r="BBH141" s="65"/>
      <c r="BBI141" s="65"/>
      <c r="BBJ141" s="65"/>
      <c r="BBK141" s="65"/>
      <c r="BBL141" s="65"/>
      <c r="BBM141" s="65"/>
      <c r="BBN141" s="65"/>
      <c r="BBO141" s="65"/>
      <c r="BBP141" s="65"/>
      <c r="BBQ141" s="65"/>
      <c r="BBR141" s="65"/>
      <c r="BBS141" s="65"/>
      <c r="BBT141" s="65"/>
      <c r="BBU141" s="65"/>
      <c r="BBV141" s="65"/>
      <c r="BBW141" s="65"/>
      <c r="BBX141" s="65"/>
      <c r="BBY141" s="65"/>
      <c r="BBZ141" s="65"/>
      <c r="BCA141" s="65"/>
      <c r="BCB141" s="65"/>
      <c r="BCC141" s="65"/>
      <c r="BCD141" s="65"/>
      <c r="BCE141" s="65"/>
      <c r="BCF141" s="65"/>
      <c r="BCG141" s="65"/>
      <c r="BCH141" s="65"/>
      <c r="BCI141" s="65"/>
      <c r="BCJ141" s="65"/>
      <c r="BCK141" s="65"/>
      <c r="BCL141" s="65"/>
      <c r="BCM141" s="65"/>
      <c r="BCN141" s="65"/>
      <c r="BCO141" s="65"/>
      <c r="BCP141" s="65"/>
      <c r="BCQ141" s="65"/>
      <c r="BCR141" s="65"/>
      <c r="BCS141" s="65"/>
      <c r="BCT141" s="65"/>
      <c r="BCU141" s="65"/>
      <c r="BCV141" s="65"/>
      <c r="BCW141" s="65"/>
      <c r="BCX141" s="65"/>
      <c r="BCY141" s="65"/>
      <c r="BCZ141" s="65"/>
      <c r="BDA141" s="65"/>
      <c r="BDB141" s="65"/>
      <c r="BDC141" s="65"/>
      <c r="BDD141" s="65"/>
      <c r="BDE141" s="65"/>
      <c r="BDF141" s="65"/>
      <c r="BDG141" s="65"/>
      <c r="BDH141" s="65"/>
      <c r="BDI141" s="65"/>
      <c r="BDJ141" s="65"/>
      <c r="BDK141" s="65"/>
      <c r="BDL141" s="65"/>
      <c r="BDM141" s="65"/>
      <c r="BDN141" s="65"/>
      <c r="BDO141" s="65"/>
      <c r="BDP141" s="65"/>
      <c r="BDQ141" s="65"/>
      <c r="BDR141" s="65"/>
      <c r="BDS141" s="65"/>
      <c r="BDT141" s="65"/>
      <c r="BDU141" s="65"/>
      <c r="BDV141" s="65"/>
      <c r="BDW141" s="65"/>
      <c r="BDX141" s="65"/>
      <c r="BDY141" s="65"/>
      <c r="BDZ141" s="65"/>
      <c r="BEA141" s="65"/>
      <c r="BEB141" s="65"/>
      <c r="BEC141" s="65"/>
      <c r="BED141" s="65"/>
      <c r="BEE141" s="65"/>
      <c r="BEF141" s="65"/>
      <c r="BEG141" s="65"/>
      <c r="BEH141" s="65"/>
      <c r="BEI141" s="65"/>
      <c r="BEJ141" s="65"/>
      <c r="BEK141" s="65"/>
      <c r="BEL141" s="65"/>
      <c r="BEM141" s="65"/>
      <c r="BEN141" s="65"/>
      <c r="BEO141" s="65"/>
      <c r="BEP141" s="65"/>
      <c r="BEQ141" s="65"/>
      <c r="BER141" s="65"/>
      <c r="BES141" s="65"/>
      <c r="BET141" s="65"/>
      <c r="BEU141" s="65"/>
      <c r="BEV141" s="65"/>
      <c r="BEW141" s="65"/>
      <c r="BEX141" s="65"/>
      <c r="BEY141" s="65"/>
      <c r="BEZ141" s="65"/>
      <c r="BFA141" s="65"/>
      <c r="BFB141" s="65"/>
      <c r="BFC141" s="65"/>
      <c r="BFD141" s="65"/>
      <c r="BFE141" s="65"/>
      <c r="BFF141" s="65"/>
      <c r="BFG141" s="65"/>
      <c r="BFH141" s="65"/>
      <c r="BFI141" s="65"/>
      <c r="BFJ141" s="65"/>
      <c r="BFK141" s="65"/>
      <c r="BFL141" s="65"/>
      <c r="BFM141" s="65"/>
      <c r="BFN141" s="65"/>
      <c r="BFO141" s="65"/>
      <c r="BFP141" s="65"/>
      <c r="BFQ141" s="65"/>
      <c r="BFR141" s="65"/>
      <c r="BFS141" s="65"/>
      <c r="BFT141" s="65"/>
      <c r="BFU141" s="65"/>
      <c r="BFV141" s="65"/>
      <c r="BFW141" s="65"/>
      <c r="BFX141" s="65"/>
      <c r="BFY141" s="65"/>
      <c r="BFZ141" s="65"/>
      <c r="BGA141" s="65"/>
      <c r="BGB141" s="65"/>
      <c r="BGC141" s="65"/>
      <c r="BGD141" s="65"/>
      <c r="BGE141" s="65"/>
      <c r="BGF141" s="65"/>
      <c r="BGG141" s="65"/>
      <c r="BGH141" s="65"/>
      <c r="BGI141" s="65"/>
      <c r="BGJ141" s="65"/>
      <c r="BGK141" s="65"/>
      <c r="BGL141" s="65"/>
      <c r="BGM141" s="65"/>
      <c r="BGN141" s="65"/>
      <c r="BGO141" s="65"/>
      <c r="BGP141" s="65"/>
      <c r="BGQ141" s="65"/>
      <c r="BGR141" s="65"/>
      <c r="BGS141" s="65"/>
      <c r="BGT141" s="65"/>
      <c r="BGU141" s="65"/>
      <c r="BGV141" s="65"/>
      <c r="BGW141" s="65"/>
      <c r="BGX141" s="65"/>
      <c r="BGY141" s="65"/>
      <c r="BGZ141" s="65"/>
      <c r="BHA141" s="65"/>
      <c r="BHB141" s="65"/>
      <c r="BHC141" s="65"/>
      <c r="BHD141" s="65"/>
      <c r="BHE141" s="65"/>
      <c r="BHF141" s="65"/>
      <c r="BHG141" s="65"/>
      <c r="BHH141" s="65"/>
      <c r="BHI141" s="65"/>
      <c r="BHJ141" s="65"/>
      <c r="BHK141" s="65"/>
      <c r="BHL141" s="65"/>
      <c r="BHM141" s="65"/>
      <c r="BHN141" s="65"/>
      <c r="BHO141" s="65"/>
      <c r="BHP141" s="65"/>
      <c r="BHQ141" s="65"/>
      <c r="BHR141" s="65"/>
      <c r="BHS141" s="65"/>
      <c r="BHT141" s="65"/>
      <c r="BHU141" s="65"/>
      <c r="BHV141" s="65"/>
      <c r="BHW141" s="65"/>
      <c r="BHX141" s="65"/>
      <c r="BHY141" s="65"/>
      <c r="BHZ141" s="65"/>
      <c r="BIA141" s="65"/>
      <c r="BIB141" s="65"/>
      <c r="BIC141" s="65"/>
      <c r="BID141" s="65"/>
      <c r="BIE141" s="65"/>
      <c r="BIF141" s="65"/>
      <c r="BIG141" s="65"/>
      <c r="BIH141" s="65"/>
      <c r="BII141" s="65"/>
      <c r="BIJ141" s="65"/>
      <c r="BIK141" s="65"/>
      <c r="BIL141" s="65"/>
      <c r="BIM141" s="65"/>
      <c r="BIN141" s="65"/>
      <c r="BIO141" s="65"/>
      <c r="BIP141" s="65"/>
      <c r="BIQ141" s="65"/>
      <c r="BIR141" s="65"/>
      <c r="BIS141" s="65"/>
      <c r="BIT141" s="65"/>
      <c r="BIU141" s="65"/>
      <c r="BIV141" s="65"/>
      <c r="BIW141" s="65"/>
      <c r="BIX141" s="65"/>
      <c r="BIY141" s="65"/>
      <c r="BIZ141" s="65"/>
      <c r="BJA141" s="65"/>
      <c r="BJB141" s="65"/>
      <c r="BJC141" s="65"/>
      <c r="BJD141" s="65"/>
      <c r="BJE141" s="65"/>
      <c r="BJF141" s="65"/>
      <c r="BJG141" s="65"/>
      <c r="BJH141" s="65"/>
      <c r="BJI141" s="65"/>
      <c r="BJJ141" s="65"/>
      <c r="BJK141" s="65"/>
      <c r="BJL141" s="65"/>
      <c r="BJM141" s="65"/>
      <c r="BJN141" s="65"/>
      <c r="BJO141" s="65"/>
      <c r="BJP141" s="65"/>
      <c r="BJQ141" s="65"/>
      <c r="BJR141" s="65"/>
      <c r="BJS141" s="65"/>
      <c r="BJT141" s="65"/>
      <c r="BJU141" s="65"/>
      <c r="BJV141" s="65"/>
      <c r="BJW141" s="65"/>
      <c r="BJX141" s="65"/>
      <c r="BJY141" s="65"/>
      <c r="BJZ141" s="65"/>
      <c r="BKA141" s="65"/>
      <c r="BKB141" s="65"/>
      <c r="BKC141" s="65"/>
      <c r="BKD141" s="65"/>
      <c r="BKE141" s="65"/>
      <c r="BKF141" s="65"/>
      <c r="BKG141" s="65"/>
      <c r="BKH141" s="65"/>
      <c r="BKI141" s="65"/>
      <c r="BKJ141" s="65"/>
      <c r="BKK141" s="65"/>
      <c r="BKL141" s="65"/>
      <c r="BKM141" s="65"/>
      <c r="BKN141" s="65"/>
      <c r="BKO141" s="65"/>
      <c r="BKP141" s="65"/>
      <c r="BKQ141" s="65"/>
      <c r="BKR141" s="65"/>
      <c r="BKS141" s="65"/>
      <c r="BKT141" s="65"/>
      <c r="BKU141" s="65"/>
      <c r="BKV141" s="65"/>
      <c r="BKW141" s="65"/>
      <c r="BKX141" s="65"/>
      <c r="BKY141" s="65"/>
      <c r="BKZ141" s="65"/>
      <c r="BLA141" s="65"/>
      <c r="BLB141" s="65"/>
      <c r="BLC141" s="65"/>
      <c r="BLD141" s="65"/>
      <c r="BLE141" s="65"/>
      <c r="BLF141" s="65"/>
      <c r="BLG141" s="65"/>
      <c r="BLH141" s="65"/>
      <c r="BLI141" s="65"/>
      <c r="BLJ141" s="65"/>
      <c r="BLK141" s="65"/>
      <c r="BLL141" s="65"/>
      <c r="BLM141" s="65"/>
      <c r="BLN141" s="65"/>
      <c r="BLO141" s="65"/>
      <c r="BLP141" s="65"/>
      <c r="BLQ141" s="65"/>
      <c r="BLR141" s="65"/>
      <c r="BLS141" s="65"/>
      <c r="BLT141" s="65"/>
      <c r="BLU141" s="65"/>
      <c r="BLV141" s="65"/>
      <c r="BLW141" s="65"/>
      <c r="BLX141" s="65"/>
      <c r="BLY141" s="65"/>
      <c r="BLZ141" s="65"/>
      <c r="BMA141" s="65"/>
      <c r="BMB141" s="65"/>
      <c r="BMC141" s="65"/>
      <c r="BMD141" s="65"/>
      <c r="BME141" s="65"/>
      <c r="BMF141" s="65"/>
      <c r="BMG141" s="65"/>
      <c r="BMH141" s="65"/>
      <c r="BMI141" s="65"/>
      <c r="BMJ141" s="65"/>
      <c r="BMK141" s="65"/>
      <c r="BML141" s="65"/>
      <c r="BMM141" s="65"/>
      <c r="BMN141" s="65"/>
      <c r="BMO141" s="65"/>
      <c r="BMP141" s="65"/>
      <c r="BMQ141" s="65"/>
      <c r="BMR141" s="65"/>
      <c r="BMS141" s="65"/>
      <c r="BMT141" s="65"/>
      <c r="BMU141" s="65"/>
      <c r="BMV141" s="65"/>
      <c r="BMW141" s="65"/>
      <c r="BMX141" s="65"/>
      <c r="BMY141" s="65"/>
      <c r="BMZ141" s="65"/>
      <c r="BNA141" s="65"/>
      <c r="BNB141" s="65"/>
      <c r="BNC141" s="65"/>
      <c r="BND141" s="65"/>
      <c r="BNE141" s="65"/>
      <c r="BNF141" s="65"/>
      <c r="BNG141" s="65"/>
      <c r="BNH141" s="65"/>
      <c r="BNI141" s="65"/>
      <c r="BNJ141" s="65"/>
      <c r="BNK141" s="65"/>
      <c r="BNL141" s="65"/>
      <c r="BNM141" s="65"/>
      <c r="BNN141" s="65"/>
      <c r="BNO141" s="65"/>
      <c r="BNP141" s="65"/>
      <c r="BNQ141" s="65"/>
      <c r="BNR141" s="65"/>
      <c r="BNS141" s="65"/>
      <c r="BNT141" s="65"/>
      <c r="BNU141" s="65"/>
      <c r="BNV141" s="65"/>
      <c r="BNW141" s="65"/>
      <c r="BNX141" s="65"/>
      <c r="BNY141" s="65"/>
      <c r="BNZ141" s="65"/>
      <c r="BOA141" s="65"/>
      <c r="BOB141" s="65"/>
      <c r="BOC141" s="65"/>
      <c r="BOD141" s="65"/>
      <c r="BOE141" s="65"/>
      <c r="BOF141" s="65"/>
      <c r="BOG141" s="65"/>
      <c r="BOH141" s="65"/>
      <c r="BOI141" s="65"/>
      <c r="BOJ141" s="65"/>
      <c r="BOK141" s="65"/>
      <c r="BOL141" s="65"/>
      <c r="BOM141" s="65"/>
      <c r="BON141" s="65"/>
      <c r="BOO141" s="65"/>
      <c r="BOP141" s="65"/>
      <c r="BOQ141" s="65"/>
      <c r="BOR141" s="65"/>
      <c r="BOS141" s="65"/>
      <c r="BOT141" s="65"/>
      <c r="BOU141" s="65"/>
      <c r="BOV141" s="65"/>
      <c r="BOW141" s="65"/>
      <c r="BOX141" s="65"/>
      <c r="BOY141" s="65"/>
      <c r="BOZ141" s="65"/>
      <c r="BPA141" s="65"/>
      <c r="BPB141" s="65"/>
      <c r="BPC141" s="65"/>
      <c r="BPD141" s="65"/>
      <c r="BPE141" s="65"/>
      <c r="BPF141" s="65"/>
      <c r="BPG141" s="65"/>
      <c r="BPH141" s="65"/>
      <c r="BPI141" s="65"/>
      <c r="BPJ141" s="65"/>
      <c r="BPK141" s="65"/>
      <c r="BPL141" s="65"/>
      <c r="BPM141" s="65"/>
      <c r="BPN141" s="65"/>
      <c r="BPO141" s="65"/>
      <c r="BPP141" s="65"/>
      <c r="BPQ141" s="65"/>
      <c r="BPR141" s="65"/>
      <c r="BPS141" s="65"/>
      <c r="BPT141" s="65"/>
      <c r="BPU141" s="65"/>
      <c r="BPV141" s="65"/>
      <c r="BPW141" s="65"/>
      <c r="BPX141" s="65"/>
      <c r="BPY141" s="65"/>
      <c r="BPZ141" s="65"/>
      <c r="BQA141" s="65"/>
      <c r="BQB141" s="65"/>
      <c r="BQC141" s="65"/>
      <c r="BQD141" s="65"/>
      <c r="BQE141" s="65"/>
      <c r="BQF141" s="65"/>
      <c r="BQG141" s="65"/>
      <c r="BQH141" s="65"/>
      <c r="BQI141" s="65"/>
      <c r="BQJ141" s="65"/>
      <c r="BQK141" s="65"/>
      <c r="BQL141" s="65"/>
      <c r="BQM141" s="65"/>
      <c r="BQN141" s="65"/>
      <c r="BQO141" s="65"/>
      <c r="BQP141" s="65"/>
      <c r="BQQ141" s="65"/>
      <c r="BQR141" s="65"/>
      <c r="BQS141" s="65"/>
      <c r="BQT141" s="65"/>
      <c r="BQU141" s="65"/>
      <c r="BQV141" s="65"/>
      <c r="BQW141" s="65"/>
      <c r="BQX141" s="65"/>
      <c r="BQY141" s="65"/>
      <c r="BQZ141" s="65"/>
      <c r="BRA141" s="65"/>
      <c r="BRB141" s="65"/>
      <c r="BRC141" s="65"/>
      <c r="BRD141" s="65"/>
      <c r="BRE141" s="65"/>
      <c r="BRF141" s="65"/>
      <c r="BRG141" s="65"/>
      <c r="BRH141" s="65"/>
      <c r="BRI141" s="65"/>
      <c r="BRJ141" s="65"/>
      <c r="BRK141" s="65"/>
      <c r="BRL141" s="65"/>
      <c r="BRM141" s="65"/>
      <c r="BRN141" s="65"/>
      <c r="BRO141" s="65"/>
      <c r="BRP141" s="65"/>
      <c r="BRQ141" s="65"/>
      <c r="BRR141" s="65"/>
      <c r="BRS141" s="65"/>
      <c r="BRT141" s="65"/>
      <c r="BRU141" s="65"/>
      <c r="BRV141" s="65"/>
      <c r="BRW141" s="65"/>
      <c r="BRX141" s="65"/>
      <c r="BRY141" s="65"/>
      <c r="BRZ141" s="65"/>
      <c r="BSA141" s="65"/>
      <c r="BSB141" s="65"/>
      <c r="BSC141" s="65"/>
      <c r="BSD141" s="65"/>
      <c r="BSE141" s="65"/>
      <c r="BSF141" s="65"/>
      <c r="BSG141" s="65"/>
      <c r="BSH141" s="65"/>
      <c r="BSI141" s="65"/>
      <c r="BSJ141" s="65"/>
      <c r="BSK141" s="65"/>
      <c r="BSL141" s="65"/>
      <c r="BSM141" s="65"/>
      <c r="BSN141" s="65"/>
      <c r="BSO141" s="65"/>
      <c r="BSP141" s="65"/>
      <c r="BSQ141" s="65"/>
      <c r="BSR141" s="65"/>
      <c r="BSS141" s="65"/>
      <c r="BST141" s="65"/>
      <c r="BSU141" s="65"/>
      <c r="BSV141" s="65"/>
      <c r="BSW141" s="65"/>
      <c r="BSX141" s="65"/>
      <c r="BSY141" s="65"/>
      <c r="BSZ141" s="65"/>
      <c r="BTA141" s="65"/>
      <c r="BTB141" s="65"/>
      <c r="BTC141" s="65"/>
      <c r="BTD141" s="65"/>
      <c r="BTE141" s="65"/>
      <c r="BTF141" s="65"/>
      <c r="BTG141" s="65"/>
      <c r="BTH141" s="65"/>
      <c r="BTI141" s="65"/>
      <c r="BTJ141" s="65"/>
      <c r="BTK141" s="65"/>
      <c r="BTL141" s="65"/>
      <c r="BTM141" s="65"/>
      <c r="BTN141" s="65"/>
      <c r="BTO141" s="65"/>
      <c r="BTP141" s="65"/>
      <c r="BTQ141" s="65"/>
      <c r="BTR141" s="65"/>
      <c r="BTS141" s="65"/>
      <c r="BTT141" s="65"/>
      <c r="BTU141" s="65"/>
      <c r="BTV141" s="65"/>
      <c r="BTW141" s="65"/>
      <c r="BTX141" s="65"/>
      <c r="BTY141" s="65"/>
      <c r="BTZ141" s="65"/>
      <c r="BUA141" s="65"/>
      <c r="BUB141" s="65"/>
      <c r="BUC141" s="65"/>
      <c r="BUD141" s="65"/>
      <c r="BUE141" s="65"/>
      <c r="BUF141" s="65"/>
      <c r="BUG141" s="65"/>
      <c r="BUH141" s="65"/>
      <c r="BUI141" s="65"/>
      <c r="BUJ141" s="65"/>
      <c r="BUK141" s="65"/>
      <c r="BUL141" s="65"/>
      <c r="BUM141" s="65"/>
      <c r="BUN141" s="65"/>
      <c r="BUO141" s="65"/>
      <c r="BUP141" s="65"/>
      <c r="BUQ141" s="65"/>
      <c r="BUR141" s="65"/>
      <c r="BUS141" s="65"/>
      <c r="BUT141" s="65"/>
      <c r="BUU141" s="65"/>
      <c r="BUV141" s="65"/>
      <c r="BUW141" s="65"/>
      <c r="BUX141" s="65"/>
      <c r="BUY141" s="65"/>
      <c r="BUZ141" s="65"/>
      <c r="BVA141" s="65"/>
      <c r="BVB141" s="65"/>
      <c r="BVC141" s="65"/>
      <c r="BVD141" s="65"/>
      <c r="BVE141" s="65"/>
      <c r="BVF141" s="65"/>
      <c r="BVG141" s="65"/>
      <c r="BVH141" s="65"/>
      <c r="BVI141" s="65"/>
      <c r="BVJ141" s="65"/>
      <c r="BVK141" s="65"/>
      <c r="BVL141" s="65"/>
      <c r="BVM141" s="65"/>
      <c r="BVN141" s="65"/>
      <c r="BVO141" s="65"/>
      <c r="BVP141" s="65"/>
      <c r="BVQ141" s="65"/>
      <c r="BVR141" s="65"/>
      <c r="BVS141" s="65"/>
      <c r="BVT141" s="65"/>
      <c r="BVU141" s="65"/>
      <c r="BVV141" s="65"/>
      <c r="BVW141" s="65"/>
      <c r="BVX141" s="65"/>
      <c r="BVY141" s="65"/>
      <c r="BVZ141" s="65"/>
      <c r="BWA141" s="65"/>
      <c r="BWB141" s="65"/>
      <c r="BWC141" s="65"/>
      <c r="BWD141" s="65"/>
      <c r="BWE141" s="65"/>
      <c r="BWF141" s="65"/>
      <c r="BWG141" s="65"/>
      <c r="BWH141" s="65"/>
      <c r="BWI141" s="65"/>
      <c r="BWJ141" s="65"/>
      <c r="BWK141" s="65"/>
      <c r="BWL141" s="65"/>
      <c r="BWM141" s="65"/>
      <c r="BWN141" s="65"/>
      <c r="BWO141" s="65"/>
      <c r="BWP141" s="65"/>
      <c r="BWQ141" s="65"/>
      <c r="BWR141" s="65"/>
      <c r="BWS141" s="65"/>
      <c r="BWT141" s="65"/>
      <c r="BWU141" s="65"/>
      <c r="BWV141" s="65"/>
      <c r="BWW141" s="65"/>
      <c r="BWX141" s="65"/>
      <c r="BWY141" s="65"/>
      <c r="BWZ141" s="65"/>
      <c r="BXA141" s="65"/>
      <c r="BXB141" s="65"/>
      <c r="BXC141" s="65"/>
      <c r="BXD141" s="65"/>
      <c r="BXE141" s="65"/>
      <c r="BXF141" s="65"/>
      <c r="BXG141" s="65"/>
      <c r="BXH141" s="65"/>
      <c r="BXI141" s="65"/>
      <c r="BXJ141" s="65"/>
      <c r="BXK141" s="65"/>
      <c r="BXL141" s="65"/>
      <c r="BXM141" s="65"/>
      <c r="BXN141" s="65"/>
      <c r="BXO141" s="65"/>
      <c r="BXP141" s="65"/>
      <c r="BXQ141" s="65"/>
      <c r="BXR141" s="65"/>
      <c r="BXS141" s="65"/>
      <c r="BXT141" s="65"/>
      <c r="BXU141" s="65"/>
      <c r="BXV141" s="65"/>
      <c r="BXW141" s="65"/>
      <c r="BXX141" s="65"/>
      <c r="BXY141" s="65"/>
      <c r="BXZ141" s="65"/>
      <c r="BYA141" s="65"/>
      <c r="BYB141" s="65"/>
      <c r="BYC141" s="65"/>
      <c r="BYD141" s="65"/>
      <c r="BYE141" s="65"/>
      <c r="BYF141" s="65"/>
      <c r="BYG141" s="65"/>
      <c r="BYH141" s="65"/>
      <c r="BYI141" s="65"/>
      <c r="BYJ141" s="65"/>
      <c r="BYK141" s="65"/>
      <c r="BYL141" s="65"/>
      <c r="BYM141" s="65"/>
      <c r="BYN141" s="65"/>
      <c r="BYO141" s="65"/>
      <c r="BYP141" s="65"/>
      <c r="BYQ141" s="65"/>
      <c r="BYR141" s="65"/>
      <c r="BYS141" s="65"/>
      <c r="BYT141" s="65"/>
      <c r="BYU141" s="65"/>
      <c r="BYV141" s="65"/>
      <c r="BYW141" s="65"/>
      <c r="BYX141" s="65"/>
      <c r="BYY141" s="65"/>
      <c r="BYZ141" s="65"/>
      <c r="BZA141" s="65"/>
      <c r="BZB141" s="65"/>
      <c r="BZC141" s="65"/>
      <c r="BZD141" s="65"/>
      <c r="BZE141" s="65"/>
      <c r="BZF141" s="65"/>
      <c r="BZG141" s="65"/>
      <c r="BZH141" s="65"/>
      <c r="BZI141" s="65"/>
      <c r="BZJ141" s="65"/>
      <c r="BZK141" s="65"/>
      <c r="BZL141" s="65"/>
      <c r="BZM141" s="65"/>
      <c r="BZN141" s="65"/>
      <c r="BZO141" s="65"/>
      <c r="BZP141" s="65"/>
      <c r="BZQ141" s="65"/>
      <c r="BZR141" s="65"/>
      <c r="BZS141" s="65"/>
      <c r="BZT141" s="65"/>
      <c r="BZU141" s="65"/>
      <c r="BZV141" s="65"/>
      <c r="BZW141" s="65"/>
      <c r="BZX141" s="65"/>
      <c r="BZY141" s="65"/>
      <c r="BZZ141" s="65"/>
      <c r="CAA141" s="65"/>
      <c r="CAB141" s="65"/>
      <c r="CAC141" s="65"/>
      <c r="CAD141" s="65"/>
      <c r="CAE141" s="65"/>
      <c r="CAF141" s="65"/>
      <c r="CAG141" s="65"/>
      <c r="CAH141" s="65"/>
      <c r="CAI141" s="65"/>
      <c r="CAJ141" s="65"/>
      <c r="CAK141" s="65"/>
      <c r="CAL141" s="65"/>
      <c r="CAM141" s="65"/>
      <c r="CAN141" s="65"/>
      <c r="CAO141" s="65"/>
      <c r="CAP141" s="65"/>
      <c r="CAQ141" s="65"/>
      <c r="CAR141" s="65"/>
      <c r="CAS141" s="65"/>
      <c r="CAT141" s="65"/>
      <c r="CAU141" s="65"/>
      <c r="CAV141" s="65"/>
      <c r="CAW141" s="65"/>
      <c r="CAX141" s="65"/>
      <c r="CAY141" s="65"/>
      <c r="CAZ141" s="65"/>
      <c r="CBA141" s="65"/>
      <c r="CBB141" s="65"/>
      <c r="CBC141" s="65"/>
      <c r="CBD141" s="65"/>
      <c r="CBE141" s="65"/>
      <c r="CBF141" s="65"/>
      <c r="CBG141" s="65"/>
      <c r="CBH141" s="65"/>
      <c r="CBI141" s="65"/>
      <c r="CBJ141" s="65"/>
      <c r="CBK141" s="65"/>
      <c r="CBL141" s="65"/>
      <c r="CBM141" s="65"/>
      <c r="CBN141" s="65"/>
      <c r="CBO141" s="65"/>
      <c r="CBP141" s="65"/>
      <c r="CBQ141" s="65"/>
      <c r="CBR141" s="65"/>
      <c r="CBS141" s="65"/>
      <c r="CBT141" s="65"/>
      <c r="CBU141" s="65"/>
      <c r="CBV141" s="65"/>
      <c r="CBW141" s="65"/>
      <c r="CBX141" s="65"/>
      <c r="CBY141" s="65"/>
      <c r="CBZ141" s="65"/>
      <c r="CCA141" s="65"/>
      <c r="CCB141" s="65"/>
      <c r="CCC141" s="65"/>
      <c r="CCD141" s="65"/>
      <c r="CCE141" s="65"/>
      <c r="CCF141" s="65"/>
      <c r="CCG141" s="65"/>
      <c r="CCH141" s="65"/>
      <c r="CCI141" s="65"/>
      <c r="CCJ141" s="65"/>
      <c r="CCK141" s="65"/>
      <c r="CCL141" s="65"/>
      <c r="CCM141" s="65"/>
      <c r="CCN141" s="65"/>
      <c r="CCO141" s="65"/>
      <c r="CCP141" s="65"/>
      <c r="CCQ141" s="65"/>
      <c r="CCR141" s="65"/>
      <c r="CCS141" s="65"/>
      <c r="CCT141" s="65"/>
      <c r="CCU141" s="65"/>
      <c r="CCV141" s="65"/>
      <c r="CCW141" s="65"/>
      <c r="CCX141" s="65"/>
      <c r="CCY141" s="65"/>
      <c r="CCZ141" s="65"/>
      <c r="CDA141" s="65"/>
      <c r="CDB141" s="65"/>
      <c r="CDC141" s="65"/>
      <c r="CDD141" s="65"/>
      <c r="CDE141" s="65"/>
      <c r="CDF141" s="65"/>
      <c r="CDG141" s="65"/>
      <c r="CDH141" s="65"/>
      <c r="CDI141" s="65"/>
      <c r="CDJ141" s="65"/>
      <c r="CDK141" s="65"/>
      <c r="CDL141" s="65"/>
      <c r="CDM141" s="65"/>
      <c r="CDN141" s="65"/>
      <c r="CDO141" s="65"/>
      <c r="CDP141" s="65"/>
      <c r="CDQ141" s="65"/>
      <c r="CDR141" s="65"/>
      <c r="CDS141" s="65"/>
      <c r="CDT141" s="65"/>
      <c r="CDU141" s="65"/>
      <c r="CDV141" s="65"/>
      <c r="CDW141" s="65"/>
      <c r="CDX141" s="65"/>
      <c r="CDY141" s="65"/>
      <c r="CDZ141" s="65"/>
      <c r="CEA141" s="65"/>
      <c r="CEB141" s="65"/>
      <c r="CEC141" s="65"/>
      <c r="CED141" s="65"/>
      <c r="CEE141" s="65"/>
      <c r="CEF141" s="65"/>
      <c r="CEG141" s="65"/>
      <c r="CEH141" s="65"/>
      <c r="CEI141" s="65"/>
      <c r="CEJ141" s="65"/>
      <c r="CEK141" s="65"/>
      <c r="CEL141" s="65"/>
      <c r="CEM141" s="65"/>
      <c r="CEN141" s="65"/>
      <c r="CEO141" s="65"/>
      <c r="CEP141" s="65"/>
      <c r="CEQ141" s="65"/>
      <c r="CER141" s="65"/>
      <c r="CES141" s="65"/>
      <c r="CET141" s="65"/>
      <c r="CEU141" s="65"/>
      <c r="CEV141" s="65"/>
      <c r="CEW141" s="65"/>
      <c r="CEX141" s="65"/>
      <c r="CEY141" s="65"/>
      <c r="CEZ141" s="65"/>
      <c r="CFA141" s="65"/>
      <c r="CFB141" s="65"/>
      <c r="CFC141" s="65"/>
      <c r="CFD141" s="65"/>
      <c r="CFE141" s="65"/>
      <c r="CFF141" s="65"/>
      <c r="CFG141" s="65"/>
      <c r="CFH141" s="65"/>
      <c r="CFI141" s="65"/>
      <c r="CFJ141" s="65"/>
      <c r="CFK141" s="65"/>
      <c r="CFL141" s="65"/>
      <c r="CFM141" s="65"/>
      <c r="CFN141" s="65"/>
      <c r="CFO141" s="65"/>
      <c r="CFP141" s="65"/>
      <c r="CFQ141" s="65"/>
      <c r="CFR141" s="65"/>
      <c r="CFS141" s="65"/>
      <c r="CFT141" s="65"/>
      <c r="CFU141" s="65"/>
      <c r="CFV141" s="65"/>
      <c r="CFW141" s="65"/>
      <c r="CFX141" s="65"/>
      <c r="CFY141" s="65"/>
      <c r="CFZ141" s="65"/>
      <c r="CGA141" s="65"/>
      <c r="CGB141" s="65"/>
      <c r="CGC141" s="65"/>
      <c r="CGD141" s="65"/>
      <c r="CGE141" s="65"/>
      <c r="CGF141" s="65"/>
      <c r="CGG141" s="65"/>
      <c r="CGH141" s="65"/>
      <c r="CGI141" s="65"/>
      <c r="CGJ141" s="65"/>
      <c r="CGK141" s="65"/>
      <c r="CGL141" s="65"/>
      <c r="CGM141" s="65"/>
      <c r="CGN141" s="65"/>
      <c r="CGO141" s="65"/>
      <c r="CGP141" s="65"/>
      <c r="CGQ141" s="65"/>
      <c r="CGR141" s="65"/>
      <c r="CGS141" s="65"/>
      <c r="CGT141" s="65"/>
      <c r="CGU141" s="65"/>
      <c r="CGV141" s="65"/>
      <c r="CGW141" s="65"/>
      <c r="CGX141" s="65"/>
      <c r="CGY141" s="65"/>
      <c r="CGZ141" s="65"/>
      <c r="CHA141" s="65"/>
      <c r="CHB141" s="65"/>
      <c r="CHC141" s="65"/>
      <c r="CHD141" s="65"/>
      <c r="CHE141" s="65"/>
      <c r="CHF141" s="65"/>
      <c r="CHG141" s="65"/>
      <c r="CHH141" s="65"/>
      <c r="CHI141" s="65"/>
      <c r="CHJ141" s="65"/>
      <c r="CHK141" s="65"/>
      <c r="CHL141" s="65"/>
      <c r="CHM141" s="65"/>
      <c r="CHN141" s="65"/>
      <c r="CHO141" s="65"/>
      <c r="CHP141" s="65"/>
      <c r="CHQ141" s="65"/>
      <c r="CHR141" s="65"/>
      <c r="CHS141" s="65"/>
      <c r="CHT141" s="65"/>
      <c r="CHU141" s="65"/>
      <c r="CHV141" s="65"/>
      <c r="CHW141" s="65"/>
      <c r="CHX141" s="65"/>
      <c r="CHY141" s="65"/>
      <c r="CHZ141" s="65"/>
      <c r="CIA141" s="65"/>
      <c r="CIB141" s="65"/>
      <c r="CIC141" s="65"/>
      <c r="CID141" s="65"/>
      <c r="CIE141" s="65"/>
      <c r="CIF141" s="65"/>
      <c r="CIG141" s="65"/>
      <c r="CIH141" s="65"/>
      <c r="CII141" s="65"/>
      <c r="CIJ141" s="65"/>
      <c r="CIK141" s="65"/>
      <c r="CIL141" s="65"/>
      <c r="CIM141" s="65"/>
      <c r="CIN141" s="65"/>
      <c r="CIO141" s="65"/>
      <c r="CIP141" s="65"/>
      <c r="CIQ141" s="65"/>
      <c r="CIR141" s="65"/>
      <c r="CIS141" s="65"/>
      <c r="CIT141" s="65"/>
      <c r="CIU141" s="65"/>
      <c r="CIV141" s="65"/>
      <c r="CIW141" s="65"/>
      <c r="CIX141" s="65"/>
      <c r="CIY141" s="65"/>
      <c r="CIZ141" s="65"/>
      <c r="CJA141" s="65"/>
      <c r="CJB141" s="65"/>
      <c r="CJC141" s="65"/>
      <c r="CJD141" s="65"/>
      <c r="CJE141" s="65"/>
      <c r="CJF141" s="65"/>
      <c r="CJG141" s="65"/>
      <c r="CJH141" s="65"/>
      <c r="CJI141" s="65"/>
      <c r="CJJ141" s="65"/>
      <c r="CJK141" s="65"/>
      <c r="CJL141" s="65"/>
      <c r="CJM141" s="65"/>
      <c r="CJN141" s="65"/>
      <c r="CJO141" s="65"/>
      <c r="CJP141" s="65"/>
      <c r="CJQ141" s="65"/>
      <c r="CJR141" s="65"/>
      <c r="CJS141" s="65"/>
      <c r="CJT141" s="65"/>
      <c r="CJU141" s="65"/>
      <c r="CJV141" s="65"/>
      <c r="CJW141" s="65"/>
      <c r="CJX141" s="65"/>
      <c r="CJY141" s="65"/>
      <c r="CJZ141" s="65"/>
      <c r="CKA141" s="65"/>
      <c r="CKB141" s="65"/>
      <c r="CKC141" s="65"/>
      <c r="CKD141" s="65"/>
      <c r="CKE141" s="65"/>
      <c r="CKF141" s="65"/>
      <c r="CKG141" s="65"/>
      <c r="CKH141" s="65"/>
      <c r="CKI141" s="65"/>
      <c r="CKJ141" s="65"/>
      <c r="CKK141" s="65"/>
      <c r="CKL141" s="65"/>
      <c r="CKM141" s="65"/>
      <c r="CKN141" s="65"/>
      <c r="CKO141" s="65"/>
      <c r="CKP141" s="65"/>
      <c r="CKQ141" s="65"/>
      <c r="CKR141" s="65"/>
      <c r="CKS141" s="65"/>
      <c r="CKT141" s="65"/>
      <c r="CKU141" s="65"/>
      <c r="CKV141" s="65"/>
      <c r="CKW141" s="65"/>
      <c r="CKX141" s="65"/>
      <c r="CKY141" s="65"/>
      <c r="CKZ141" s="65"/>
      <c r="CLA141" s="65"/>
      <c r="CLB141" s="65"/>
      <c r="CLC141" s="65"/>
      <c r="CLD141" s="65"/>
      <c r="CLE141" s="65"/>
      <c r="CLF141" s="65"/>
      <c r="CLG141" s="65"/>
      <c r="CLH141" s="65"/>
      <c r="CLI141" s="65"/>
      <c r="CLJ141" s="65"/>
      <c r="CLK141" s="65"/>
      <c r="CLL141" s="65"/>
      <c r="CLM141" s="65"/>
      <c r="CLN141" s="65"/>
      <c r="CLO141" s="65"/>
      <c r="CLP141" s="65"/>
      <c r="CLQ141" s="65"/>
      <c r="CLR141" s="65"/>
      <c r="CLS141" s="65"/>
      <c r="CLT141" s="65"/>
      <c r="CLU141" s="65"/>
      <c r="CLV141" s="65"/>
      <c r="CLW141" s="65"/>
      <c r="CLX141" s="65"/>
      <c r="CLY141" s="65"/>
      <c r="CLZ141" s="65"/>
      <c r="CMA141" s="65"/>
      <c r="CMB141" s="65"/>
      <c r="CMC141" s="65"/>
      <c r="CMD141" s="65"/>
      <c r="CME141" s="65"/>
      <c r="CMF141" s="65"/>
      <c r="CMG141" s="65"/>
      <c r="CMH141" s="65"/>
      <c r="CMI141" s="65"/>
      <c r="CMJ141" s="65"/>
      <c r="CMK141" s="65"/>
      <c r="CML141" s="65"/>
      <c r="CMM141" s="65"/>
      <c r="CMN141" s="65"/>
      <c r="CMO141" s="65"/>
      <c r="CMP141" s="65"/>
      <c r="CMQ141" s="65"/>
      <c r="CMR141" s="65"/>
      <c r="CMS141" s="65"/>
      <c r="CMT141" s="65"/>
      <c r="CMU141" s="65"/>
      <c r="CMV141" s="65"/>
      <c r="CMW141" s="65"/>
      <c r="CMX141" s="65"/>
      <c r="CMY141" s="65"/>
      <c r="CMZ141" s="65"/>
      <c r="CNA141" s="65"/>
      <c r="CNB141" s="65"/>
      <c r="CNC141" s="65"/>
      <c r="CND141" s="65"/>
      <c r="CNE141" s="65"/>
      <c r="CNF141" s="65"/>
      <c r="CNG141" s="65"/>
      <c r="CNH141" s="65"/>
      <c r="CNI141" s="65"/>
      <c r="CNJ141" s="65"/>
      <c r="CNK141" s="65"/>
      <c r="CNL141" s="65"/>
      <c r="CNM141" s="65"/>
      <c r="CNN141" s="65"/>
      <c r="CNO141" s="65"/>
      <c r="CNP141" s="65"/>
      <c r="CNQ141" s="65"/>
      <c r="CNR141" s="65"/>
      <c r="CNS141" s="65"/>
      <c r="CNT141" s="65"/>
      <c r="CNU141" s="65"/>
      <c r="CNV141" s="65"/>
      <c r="CNW141" s="65"/>
      <c r="CNX141" s="65"/>
      <c r="CNY141" s="65"/>
      <c r="CNZ141" s="65"/>
      <c r="COA141" s="65"/>
      <c r="COB141" s="65"/>
      <c r="COC141" s="65"/>
      <c r="COD141" s="65"/>
      <c r="COE141" s="65"/>
      <c r="COF141" s="65"/>
      <c r="COG141" s="65"/>
      <c r="COH141" s="65"/>
      <c r="COI141" s="65"/>
      <c r="COJ141" s="65"/>
      <c r="COK141" s="65"/>
      <c r="COL141" s="65"/>
      <c r="COM141" s="65"/>
      <c r="CON141" s="65"/>
      <c r="COO141" s="65"/>
      <c r="COP141" s="65"/>
      <c r="COQ141" s="65"/>
      <c r="COR141" s="65"/>
      <c r="COS141" s="65"/>
      <c r="COT141" s="65"/>
      <c r="COU141" s="65"/>
      <c r="COV141" s="65"/>
      <c r="COW141" s="65"/>
      <c r="COX141" s="65"/>
      <c r="COY141" s="65"/>
      <c r="COZ141" s="65"/>
      <c r="CPA141" s="65"/>
      <c r="CPB141" s="65"/>
      <c r="CPC141" s="65"/>
      <c r="CPD141" s="65"/>
      <c r="CPE141" s="65"/>
      <c r="CPF141" s="65"/>
      <c r="CPG141" s="65"/>
      <c r="CPH141" s="65"/>
      <c r="CPI141" s="65"/>
      <c r="CPJ141" s="65"/>
      <c r="CPK141" s="65"/>
      <c r="CPL141" s="65"/>
      <c r="CPM141" s="65"/>
      <c r="CPN141" s="65"/>
      <c r="CPO141" s="65"/>
      <c r="CPP141" s="65"/>
      <c r="CPQ141" s="65"/>
      <c r="CPR141" s="65"/>
      <c r="CPS141" s="65"/>
      <c r="CPT141" s="65"/>
      <c r="CPU141" s="65"/>
      <c r="CPV141" s="65"/>
      <c r="CPW141" s="65"/>
      <c r="CPX141" s="65"/>
      <c r="CPY141" s="65"/>
      <c r="CPZ141" s="65"/>
      <c r="CQA141" s="65"/>
      <c r="CQB141" s="65"/>
      <c r="CQC141" s="65"/>
      <c r="CQD141" s="65"/>
      <c r="CQE141" s="65"/>
      <c r="CQF141" s="65"/>
      <c r="CQG141" s="65"/>
      <c r="CQH141" s="65"/>
      <c r="CQI141" s="65"/>
      <c r="CQJ141" s="65"/>
      <c r="CQK141" s="65"/>
      <c r="CQL141" s="65"/>
      <c r="CQM141" s="65"/>
      <c r="CQN141" s="65"/>
      <c r="CQO141" s="65"/>
      <c r="CQP141" s="65"/>
      <c r="CQQ141" s="65"/>
      <c r="CQR141" s="65"/>
      <c r="CQS141" s="65"/>
      <c r="CQT141" s="65"/>
      <c r="CQU141" s="65"/>
      <c r="CQV141" s="65"/>
      <c r="CQW141" s="65"/>
      <c r="CQX141" s="65"/>
      <c r="CQY141" s="65"/>
      <c r="CQZ141" s="65"/>
      <c r="CRA141" s="65"/>
      <c r="CRB141" s="65"/>
      <c r="CRC141" s="65"/>
      <c r="CRD141" s="65"/>
      <c r="CRE141" s="65"/>
      <c r="CRF141" s="65"/>
      <c r="CRG141" s="65"/>
      <c r="CRH141" s="65"/>
      <c r="CRI141" s="65"/>
      <c r="CRJ141" s="65"/>
      <c r="CRK141" s="65"/>
      <c r="CRL141" s="65"/>
      <c r="CRM141" s="65"/>
      <c r="CRN141" s="65"/>
      <c r="CRO141" s="65"/>
      <c r="CRP141" s="65"/>
      <c r="CRQ141" s="65"/>
      <c r="CRR141" s="65"/>
      <c r="CRS141" s="65"/>
      <c r="CRT141" s="65"/>
      <c r="CRU141" s="65"/>
      <c r="CRV141" s="65"/>
      <c r="CRW141" s="65"/>
      <c r="CRX141" s="65"/>
      <c r="CRY141" s="65"/>
      <c r="CRZ141" s="65"/>
      <c r="CSA141" s="65"/>
      <c r="CSB141" s="65"/>
      <c r="CSC141" s="65"/>
      <c r="CSD141" s="65"/>
      <c r="CSE141" s="65"/>
      <c r="CSF141" s="65"/>
      <c r="CSG141" s="65"/>
      <c r="CSH141" s="65"/>
      <c r="CSI141" s="65"/>
      <c r="CSJ141" s="65"/>
      <c r="CSK141" s="65"/>
      <c r="CSL141" s="65"/>
      <c r="CSM141" s="65"/>
      <c r="CSN141" s="65"/>
      <c r="CSO141" s="65"/>
      <c r="CSP141" s="65"/>
      <c r="CSQ141" s="65"/>
      <c r="CSR141" s="65"/>
      <c r="CSS141" s="65"/>
      <c r="CST141" s="65"/>
      <c r="CSU141" s="65"/>
      <c r="CSV141" s="65"/>
      <c r="CSW141" s="65"/>
      <c r="CSX141" s="65"/>
      <c r="CSY141" s="65"/>
      <c r="CSZ141" s="65"/>
      <c r="CTA141" s="65"/>
      <c r="CTB141" s="65"/>
      <c r="CTC141" s="65"/>
      <c r="CTD141" s="65"/>
      <c r="CTE141" s="65"/>
      <c r="CTF141" s="65"/>
      <c r="CTG141" s="65"/>
      <c r="CTH141" s="65"/>
      <c r="CTI141" s="65"/>
      <c r="CTJ141" s="65"/>
      <c r="CTK141" s="65"/>
      <c r="CTL141" s="65"/>
      <c r="CTM141" s="65"/>
      <c r="CTN141" s="65"/>
      <c r="CTO141" s="65"/>
      <c r="CTP141" s="65"/>
      <c r="CTQ141" s="65"/>
      <c r="CTR141" s="65"/>
      <c r="CTS141" s="65"/>
      <c r="CTT141" s="65"/>
      <c r="CTU141" s="65"/>
      <c r="CTV141" s="65"/>
      <c r="CTW141" s="65"/>
      <c r="CTX141" s="65"/>
      <c r="CTY141" s="65"/>
      <c r="CTZ141" s="65"/>
      <c r="CUA141" s="65"/>
      <c r="CUB141" s="65"/>
      <c r="CUC141" s="65"/>
      <c r="CUD141" s="65"/>
      <c r="CUE141" s="65"/>
      <c r="CUF141" s="65"/>
      <c r="CUG141" s="65"/>
      <c r="CUH141" s="65"/>
      <c r="CUI141" s="65"/>
      <c r="CUJ141" s="65"/>
      <c r="CUK141" s="65"/>
      <c r="CUL141" s="65"/>
      <c r="CUM141" s="65"/>
      <c r="CUN141" s="65"/>
      <c r="CUO141" s="65"/>
      <c r="CUP141" s="65"/>
      <c r="CUQ141" s="65"/>
      <c r="CUR141" s="65"/>
      <c r="CUS141" s="65"/>
      <c r="CUT141" s="65"/>
      <c r="CUU141" s="65"/>
      <c r="CUV141" s="65"/>
      <c r="CUW141" s="65"/>
      <c r="CUX141" s="65"/>
      <c r="CUY141" s="65"/>
      <c r="CUZ141" s="65"/>
      <c r="CVA141" s="65"/>
      <c r="CVB141" s="65"/>
      <c r="CVC141" s="65"/>
      <c r="CVD141" s="65"/>
      <c r="CVE141" s="65"/>
      <c r="CVF141" s="65"/>
      <c r="CVG141" s="65"/>
      <c r="CVH141" s="65"/>
      <c r="CVI141" s="65"/>
      <c r="CVJ141" s="65"/>
      <c r="CVK141" s="65"/>
      <c r="CVL141" s="65"/>
      <c r="CVM141" s="65"/>
      <c r="CVN141" s="65"/>
      <c r="CVO141" s="65"/>
      <c r="CVP141" s="65"/>
      <c r="CVQ141" s="65"/>
      <c r="CVR141" s="65"/>
      <c r="CVS141" s="65"/>
      <c r="CVT141" s="65"/>
      <c r="CVU141" s="65"/>
      <c r="CVV141" s="65"/>
      <c r="CVW141" s="65"/>
      <c r="CVX141" s="65"/>
      <c r="CVY141" s="65"/>
      <c r="CVZ141" s="65"/>
      <c r="CWA141" s="65"/>
      <c r="CWB141" s="65"/>
      <c r="CWC141" s="65"/>
      <c r="CWD141" s="65"/>
      <c r="CWE141" s="65"/>
      <c r="CWF141" s="65"/>
      <c r="CWG141" s="65"/>
      <c r="CWH141" s="65"/>
      <c r="CWI141" s="65"/>
      <c r="CWJ141" s="65"/>
      <c r="CWK141" s="65"/>
      <c r="CWL141" s="65"/>
      <c r="CWM141" s="65"/>
      <c r="CWN141" s="65"/>
      <c r="CWO141" s="65"/>
      <c r="CWP141" s="65"/>
      <c r="CWQ141" s="65"/>
      <c r="CWR141" s="65"/>
      <c r="CWS141" s="65"/>
      <c r="CWT141" s="65"/>
      <c r="CWU141" s="65"/>
      <c r="CWV141" s="65"/>
      <c r="CWW141" s="65"/>
      <c r="CWX141" s="65"/>
      <c r="CWY141" s="65"/>
      <c r="CWZ141" s="65"/>
      <c r="CXA141" s="65"/>
      <c r="CXB141" s="65"/>
      <c r="CXC141" s="65"/>
      <c r="CXD141" s="65"/>
      <c r="CXE141" s="65"/>
      <c r="CXF141" s="65"/>
      <c r="CXG141" s="65"/>
      <c r="CXH141" s="65"/>
      <c r="CXI141" s="65"/>
      <c r="CXJ141" s="65"/>
      <c r="CXK141" s="65"/>
      <c r="CXL141" s="65"/>
      <c r="CXM141" s="65"/>
      <c r="CXN141" s="65"/>
      <c r="CXO141" s="65"/>
      <c r="CXP141" s="65"/>
      <c r="CXQ141" s="65"/>
      <c r="CXR141" s="65"/>
      <c r="CXS141" s="65"/>
      <c r="CXT141" s="65"/>
      <c r="CXU141" s="65"/>
      <c r="CXV141" s="65"/>
      <c r="CXW141" s="65"/>
      <c r="CXX141" s="65"/>
      <c r="CXY141" s="65"/>
      <c r="CXZ141" s="65"/>
      <c r="CYA141" s="65"/>
      <c r="CYB141" s="65"/>
      <c r="CYC141" s="65"/>
      <c r="CYD141" s="65"/>
      <c r="CYE141" s="65"/>
      <c r="CYF141" s="65"/>
      <c r="CYG141" s="65"/>
      <c r="CYH141" s="65"/>
      <c r="CYI141" s="65"/>
      <c r="CYJ141" s="65"/>
      <c r="CYK141" s="65"/>
      <c r="CYL141" s="65"/>
      <c r="CYM141" s="65"/>
      <c r="CYN141" s="65"/>
      <c r="CYO141" s="65"/>
      <c r="CYP141" s="65"/>
      <c r="CYQ141" s="65"/>
      <c r="CYR141" s="65"/>
      <c r="CYS141" s="65"/>
      <c r="CYT141" s="65"/>
      <c r="CYU141" s="65"/>
      <c r="CYV141" s="65"/>
      <c r="CYW141" s="65"/>
      <c r="CYX141" s="65"/>
      <c r="CYY141" s="65"/>
      <c r="CYZ141" s="65"/>
      <c r="CZA141" s="65"/>
      <c r="CZB141" s="65"/>
      <c r="CZC141" s="65"/>
      <c r="CZD141" s="65"/>
      <c r="CZE141" s="65"/>
      <c r="CZF141" s="65"/>
      <c r="CZG141" s="65"/>
      <c r="CZH141" s="65"/>
      <c r="CZI141" s="65"/>
      <c r="CZJ141" s="65"/>
      <c r="CZK141" s="65"/>
      <c r="CZL141" s="65"/>
      <c r="CZM141" s="65"/>
      <c r="CZN141" s="65"/>
      <c r="CZO141" s="65"/>
      <c r="CZP141" s="65"/>
      <c r="CZQ141" s="65"/>
      <c r="CZR141" s="65"/>
      <c r="CZS141" s="65"/>
      <c r="CZT141" s="65"/>
      <c r="CZU141" s="65"/>
      <c r="CZV141" s="65"/>
      <c r="CZW141" s="65"/>
      <c r="CZX141" s="65"/>
      <c r="CZY141" s="65"/>
      <c r="CZZ141" s="65"/>
      <c r="DAA141" s="65"/>
      <c r="DAB141" s="65"/>
      <c r="DAC141" s="65"/>
      <c r="DAD141" s="65"/>
      <c r="DAE141" s="65"/>
      <c r="DAF141" s="65"/>
      <c r="DAG141" s="65"/>
      <c r="DAH141" s="65"/>
      <c r="DAI141" s="65"/>
      <c r="DAJ141" s="65"/>
      <c r="DAK141" s="65"/>
      <c r="DAL141" s="65"/>
      <c r="DAM141" s="65"/>
      <c r="DAN141" s="65"/>
      <c r="DAO141" s="65"/>
      <c r="DAP141" s="65"/>
      <c r="DAQ141" s="65"/>
      <c r="DAR141" s="65"/>
      <c r="DAS141" s="65"/>
      <c r="DAT141" s="65"/>
      <c r="DAU141" s="65"/>
      <c r="DAV141" s="65"/>
      <c r="DAW141" s="65"/>
      <c r="DAX141" s="65"/>
      <c r="DAY141" s="65"/>
      <c r="DAZ141" s="65"/>
      <c r="DBA141" s="65"/>
      <c r="DBB141" s="65"/>
      <c r="DBC141" s="65"/>
      <c r="DBD141" s="65"/>
      <c r="DBE141" s="65"/>
      <c r="DBF141" s="65"/>
      <c r="DBG141" s="65"/>
      <c r="DBH141" s="65"/>
      <c r="DBI141" s="65"/>
      <c r="DBJ141" s="65"/>
      <c r="DBK141" s="65"/>
      <c r="DBL141" s="65"/>
      <c r="DBM141" s="65"/>
      <c r="DBN141" s="65"/>
      <c r="DBO141" s="65"/>
      <c r="DBP141" s="65"/>
      <c r="DBQ141" s="65"/>
      <c r="DBR141" s="65"/>
      <c r="DBS141" s="65"/>
      <c r="DBT141" s="65"/>
      <c r="DBU141" s="65"/>
      <c r="DBV141" s="65"/>
      <c r="DBW141" s="65"/>
      <c r="DBX141" s="65"/>
      <c r="DBY141" s="65"/>
      <c r="DBZ141" s="65"/>
      <c r="DCA141" s="65"/>
      <c r="DCB141" s="65"/>
      <c r="DCC141" s="65"/>
      <c r="DCD141" s="65"/>
      <c r="DCE141" s="65"/>
      <c r="DCF141" s="65"/>
      <c r="DCG141" s="65"/>
      <c r="DCH141" s="65"/>
      <c r="DCI141" s="65"/>
      <c r="DCJ141" s="65"/>
      <c r="DCK141" s="65"/>
      <c r="DCL141" s="65"/>
      <c r="DCM141" s="65"/>
      <c r="DCN141" s="65"/>
      <c r="DCO141" s="65"/>
      <c r="DCP141" s="65"/>
      <c r="DCQ141" s="65"/>
      <c r="DCR141" s="65"/>
      <c r="DCS141" s="65"/>
      <c r="DCT141" s="65"/>
      <c r="DCU141" s="65"/>
      <c r="DCV141" s="65"/>
      <c r="DCW141" s="65"/>
      <c r="DCX141" s="65"/>
      <c r="DCY141" s="65"/>
      <c r="DCZ141" s="65"/>
      <c r="DDA141" s="65"/>
      <c r="DDB141" s="65"/>
      <c r="DDC141" s="65"/>
      <c r="DDD141" s="65"/>
      <c r="DDE141" s="65"/>
      <c r="DDF141" s="65"/>
      <c r="DDG141" s="65"/>
      <c r="DDH141" s="65"/>
      <c r="DDI141" s="65"/>
      <c r="DDJ141" s="65"/>
      <c r="DDK141" s="65"/>
      <c r="DDL141" s="65"/>
      <c r="DDM141" s="65"/>
      <c r="DDN141" s="65"/>
      <c r="DDO141" s="65"/>
      <c r="DDP141" s="65"/>
      <c r="DDQ141" s="65"/>
      <c r="DDR141" s="65"/>
      <c r="DDS141" s="65"/>
      <c r="DDT141" s="65"/>
      <c r="DDU141" s="65"/>
      <c r="DDV141" s="65"/>
      <c r="DDW141" s="65"/>
      <c r="DDX141" s="65"/>
      <c r="DDY141" s="65"/>
      <c r="DDZ141" s="65"/>
      <c r="DEA141" s="65"/>
      <c r="DEB141" s="65"/>
      <c r="DEC141" s="65"/>
      <c r="DED141" s="65"/>
      <c r="DEE141" s="65"/>
      <c r="DEF141" s="65"/>
      <c r="DEG141" s="65"/>
      <c r="DEH141" s="65"/>
      <c r="DEI141" s="65"/>
      <c r="DEJ141" s="65"/>
      <c r="DEK141" s="65"/>
      <c r="DEL141" s="65"/>
      <c r="DEM141" s="65"/>
      <c r="DEN141" s="65"/>
      <c r="DEO141" s="65"/>
      <c r="DEP141" s="65"/>
      <c r="DEQ141" s="65"/>
      <c r="DER141" s="65"/>
      <c r="DES141" s="65"/>
      <c r="DET141" s="65"/>
      <c r="DEU141" s="65"/>
      <c r="DEV141" s="65"/>
      <c r="DEW141" s="65"/>
      <c r="DEX141" s="65"/>
      <c r="DEY141" s="65"/>
      <c r="DEZ141" s="65"/>
      <c r="DFA141" s="65"/>
      <c r="DFB141" s="65"/>
      <c r="DFC141" s="65"/>
      <c r="DFD141" s="65"/>
      <c r="DFE141" s="65"/>
      <c r="DFF141" s="65"/>
      <c r="DFG141" s="65"/>
      <c r="DFH141" s="65"/>
      <c r="DFI141" s="65"/>
      <c r="DFJ141" s="65"/>
      <c r="DFK141" s="65"/>
      <c r="DFL141" s="65"/>
      <c r="DFM141" s="65"/>
      <c r="DFN141" s="65"/>
      <c r="DFO141" s="65"/>
      <c r="DFP141" s="65"/>
      <c r="DFQ141" s="65"/>
      <c r="DFR141" s="65"/>
      <c r="DFS141" s="65"/>
      <c r="DFT141" s="65"/>
      <c r="DFU141" s="65"/>
      <c r="DFV141" s="65"/>
      <c r="DFW141" s="65"/>
      <c r="DFX141" s="65"/>
      <c r="DFY141" s="65"/>
      <c r="DFZ141" s="65"/>
      <c r="DGA141" s="65"/>
      <c r="DGB141" s="65"/>
      <c r="DGC141" s="65"/>
      <c r="DGD141" s="65"/>
      <c r="DGE141" s="65"/>
      <c r="DGF141" s="65"/>
      <c r="DGG141" s="65"/>
      <c r="DGH141" s="65"/>
      <c r="DGI141" s="65"/>
      <c r="DGJ141" s="65"/>
      <c r="DGK141" s="65"/>
      <c r="DGL141" s="65"/>
      <c r="DGM141" s="65"/>
      <c r="DGN141" s="65"/>
      <c r="DGO141" s="65"/>
      <c r="DGP141" s="65"/>
      <c r="DGQ141" s="65"/>
      <c r="DGR141" s="65"/>
      <c r="DGS141" s="65"/>
      <c r="DGT141" s="65"/>
      <c r="DGU141" s="65"/>
      <c r="DGV141" s="65"/>
      <c r="DGW141" s="65"/>
      <c r="DGX141" s="65"/>
      <c r="DGY141" s="65"/>
      <c r="DGZ141" s="65"/>
      <c r="DHA141" s="65"/>
      <c r="DHB141" s="65"/>
      <c r="DHC141" s="65"/>
      <c r="DHD141" s="65"/>
      <c r="DHE141" s="65"/>
      <c r="DHF141" s="65"/>
      <c r="DHG141" s="65"/>
      <c r="DHH141" s="65"/>
      <c r="DHI141" s="65"/>
      <c r="DHJ141" s="65"/>
      <c r="DHK141" s="65"/>
      <c r="DHL141" s="65"/>
      <c r="DHM141" s="65"/>
      <c r="DHN141" s="65"/>
      <c r="DHO141" s="65"/>
      <c r="DHP141" s="65"/>
      <c r="DHQ141" s="65"/>
      <c r="DHR141" s="65"/>
      <c r="DHS141" s="65"/>
      <c r="DHT141" s="65"/>
      <c r="DHU141" s="65"/>
      <c r="DHV141" s="65"/>
      <c r="DHW141" s="65"/>
      <c r="DHX141" s="65"/>
      <c r="DHY141" s="65"/>
      <c r="DHZ141" s="65"/>
      <c r="DIA141" s="65"/>
      <c r="DIB141" s="65"/>
      <c r="DIC141" s="65"/>
      <c r="DID141" s="65"/>
      <c r="DIE141" s="65"/>
      <c r="DIF141" s="65"/>
      <c r="DIG141" s="65"/>
      <c r="DIH141" s="65"/>
      <c r="DII141" s="65"/>
      <c r="DIJ141" s="65"/>
      <c r="DIK141" s="65"/>
      <c r="DIL141" s="65"/>
      <c r="DIM141" s="65"/>
      <c r="DIN141" s="65"/>
      <c r="DIO141" s="65"/>
      <c r="DIP141" s="65"/>
      <c r="DIQ141" s="65"/>
      <c r="DIR141" s="65"/>
      <c r="DIS141" s="65"/>
      <c r="DIT141" s="65"/>
      <c r="DIU141" s="65"/>
      <c r="DIV141" s="65"/>
      <c r="DIW141" s="65"/>
      <c r="DIX141" s="65"/>
      <c r="DIY141" s="65"/>
      <c r="DIZ141" s="65"/>
      <c r="DJA141" s="65"/>
      <c r="DJB141" s="65"/>
      <c r="DJC141" s="65"/>
      <c r="DJD141" s="65"/>
      <c r="DJE141" s="65"/>
      <c r="DJF141" s="65"/>
      <c r="DJG141" s="65"/>
      <c r="DJH141" s="65"/>
      <c r="DJI141" s="65"/>
      <c r="DJJ141" s="65"/>
      <c r="DJK141" s="65"/>
      <c r="DJL141" s="65"/>
      <c r="DJM141" s="65"/>
      <c r="DJN141" s="65"/>
      <c r="DJO141" s="65"/>
      <c r="DJP141" s="65"/>
      <c r="DJQ141" s="65"/>
      <c r="DJR141" s="65"/>
      <c r="DJS141" s="65"/>
      <c r="DJT141" s="65"/>
      <c r="DJU141" s="65"/>
      <c r="DJV141" s="65"/>
      <c r="DJW141" s="65"/>
      <c r="DJX141" s="65"/>
      <c r="DJY141" s="65"/>
      <c r="DJZ141" s="65"/>
      <c r="DKA141" s="65"/>
      <c r="DKB141" s="65"/>
      <c r="DKC141" s="65"/>
      <c r="DKD141" s="65"/>
      <c r="DKE141" s="65"/>
      <c r="DKF141" s="65"/>
      <c r="DKG141" s="65"/>
      <c r="DKH141" s="65"/>
      <c r="DKI141" s="65"/>
      <c r="DKJ141" s="65"/>
      <c r="DKK141" s="65"/>
      <c r="DKL141" s="65"/>
      <c r="DKM141" s="65"/>
      <c r="DKN141" s="65"/>
      <c r="DKO141" s="65"/>
      <c r="DKP141" s="65"/>
      <c r="DKQ141" s="65"/>
      <c r="DKR141" s="65"/>
      <c r="DKS141" s="65"/>
      <c r="DKT141" s="65"/>
      <c r="DKU141" s="65"/>
      <c r="DKV141" s="65"/>
      <c r="DKW141" s="65"/>
      <c r="DKX141" s="65"/>
      <c r="DKY141" s="65"/>
      <c r="DKZ141" s="65"/>
      <c r="DLA141" s="65"/>
      <c r="DLB141" s="65"/>
      <c r="DLC141" s="65"/>
      <c r="DLD141" s="65"/>
      <c r="DLE141" s="65"/>
      <c r="DLF141" s="65"/>
      <c r="DLG141" s="65"/>
      <c r="DLH141" s="65"/>
      <c r="DLI141" s="65"/>
      <c r="DLJ141" s="65"/>
      <c r="DLK141" s="65"/>
      <c r="DLL141" s="65"/>
      <c r="DLM141" s="65"/>
      <c r="DLN141" s="65"/>
      <c r="DLO141" s="65"/>
      <c r="DLP141" s="65"/>
      <c r="DLQ141" s="65"/>
      <c r="DLR141" s="65"/>
      <c r="DLS141" s="65"/>
      <c r="DLT141" s="65"/>
      <c r="DLU141" s="65"/>
      <c r="DLV141" s="65"/>
      <c r="DLW141" s="65"/>
      <c r="DLX141" s="65"/>
      <c r="DLY141" s="65"/>
      <c r="DLZ141" s="65"/>
      <c r="DMA141" s="65"/>
      <c r="DMB141" s="65"/>
      <c r="DMC141" s="65"/>
      <c r="DMD141" s="65"/>
      <c r="DME141" s="65"/>
      <c r="DMF141" s="65"/>
      <c r="DMG141" s="65"/>
      <c r="DMH141" s="65"/>
      <c r="DMI141" s="65"/>
      <c r="DMJ141" s="65"/>
      <c r="DMK141" s="65"/>
      <c r="DML141" s="65"/>
      <c r="DMM141" s="65"/>
      <c r="DMN141" s="65"/>
      <c r="DMO141" s="65"/>
      <c r="DMP141" s="65"/>
      <c r="DMQ141" s="65"/>
      <c r="DMR141" s="65"/>
      <c r="DMS141" s="65"/>
      <c r="DMT141" s="65"/>
      <c r="DMU141" s="65"/>
      <c r="DMV141" s="65"/>
      <c r="DMW141" s="65"/>
      <c r="DMX141" s="65"/>
      <c r="DMY141" s="65"/>
      <c r="DMZ141" s="65"/>
      <c r="DNA141" s="65"/>
      <c r="DNB141" s="65"/>
      <c r="DNC141" s="65"/>
      <c r="DND141" s="65"/>
      <c r="DNE141" s="65"/>
      <c r="DNF141" s="65"/>
      <c r="DNG141" s="65"/>
      <c r="DNH141" s="65"/>
      <c r="DNI141" s="65"/>
      <c r="DNJ141" s="65"/>
      <c r="DNK141" s="65"/>
      <c r="DNL141" s="65"/>
      <c r="DNM141" s="65"/>
      <c r="DNN141" s="65"/>
      <c r="DNO141" s="65"/>
      <c r="DNP141" s="65"/>
      <c r="DNQ141" s="65"/>
      <c r="DNR141" s="65"/>
      <c r="DNS141" s="65"/>
      <c r="DNT141" s="65"/>
      <c r="DNU141" s="65"/>
      <c r="DNV141" s="65"/>
      <c r="DNW141" s="65"/>
      <c r="DNX141" s="65"/>
      <c r="DNY141" s="65"/>
      <c r="DNZ141" s="65"/>
      <c r="DOA141" s="65"/>
      <c r="DOB141" s="65"/>
      <c r="DOC141" s="65"/>
      <c r="DOD141" s="65"/>
      <c r="DOE141" s="65"/>
      <c r="DOF141" s="65"/>
      <c r="DOG141" s="65"/>
      <c r="DOH141" s="65"/>
      <c r="DOI141" s="65"/>
      <c r="DOJ141" s="65"/>
      <c r="DOK141" s="65"/>
      <c r="DOL141" s="65"/>
      <c r="DOM141" s="65"/>
      <c r="DON141" s="65"/>
      <c r="DOO141" s="65"/>
      <c r="DOP141" s="65"/>
      <c r="DOQ141" s="65"/>
      <c r="DOR141" s="65"/>
      <c r="DOS141" s="65"/>
      <c r="DOT141" s="65"/>
      <c r="DOU141" s="65"/>
      <c r="DOV141" s="65"/>
      <c r="DOW141" s="65"/>
      <c r="DOX141" s="65"/>
      <c r="DOY141" s="65"/>
      <c r="DOZ141" s="65"/>
      <c r="DPA141" s="65"/>
      <c r="DPB141" s="65"/>
      <c r="DPC141" s="65"/>
      <c r="DPD141" s="65"/>
      <c r="DPE141" s="65"/>
      <c r="DPF141" s="65"/>
      <c r="DPG141" s="65"/>
      <c r="DPH141" s="65"/>
      <c r="DPI141" s="65"/>
      <c r="DPJ141" s="65"/>
      <c r="DPK141" s="65"/>
      <c r="DPL141" s="65"/>
      <c r="DPM141" s="65"/>
      <c r="DPN141" s="65"/>
      <c r="DPO141" s="65"/>
      <c r="DPP141" s="65"/>
      <c r="DPQ141" s="65"/>
      <c r="DPR141" s="65"/>
      <c r="DPS141" s="65"/>
      <c r="DPT141" s="65"/>
      <c r="DPU141" s="65"/>
      <c r="DPV141" s="65"/>
      <c r="DPW141" s="65"/>
      <c r="DPX141" s="65"/>
      <c r="DPY141" s="65"/>
      <c r="DPZ141" s="65"/>
      <c r="DQA141" s="65"/>
      <c r="DQB141" s="65"/>
      <c r="DQC141" s="65"/>
      <c r="DQD141" s="65"/>
      <c r="DQE141" s="65"/>
      <c r="DQF141" s="65"/>
      <c r="DQG141" s="65"/>
      <c r="DQH141" s="65"/>
      <c r="DQI141" s="65"/>
      <c r="DQJ141" s="65"/>
      <c r="DQK141" s="65"/>
      <c r="DQL141" s="65"/>
      <c r="DQM141" s="65"/>
      <c r="DQN141" s="65"/>
      <c r="DQO141" s="65"/>
      <c r="DQP141" s="65"/>
      <c r="DQQ141" s="65"/>
      <c r="DQR141" s="65"/>
      <c r="DQS141" s="65"/>
      <c r="DQT141" s="65"/>
      <c r="DQU141" s="65"/>
      <c r="DQV141" s="65"/>
      <c r="DQW141" s="65"/>
      <c r="DQX141" s="65"/>
      <c r="DQY141" s="65"/>
      <c r="DQZ141" s="65"/>
      <c r="DRA141" s="65"/>
      <c r="DRB141" s="65"/>
      <c r="DRC141" s="65"/>
      <c r="DRD141" s="65"/>
      <c r="DRE141" s="65"/>
      <c r="DRF141" s="65"/>
      <c r="DRG141" s="65"/>
      <c r="DRH141" s="65"/>
      <c r="DRI141" s="65"/>
      <c r="DRJ141" s="65"/>
      <c r="DRK141" s="65"/>
      <c r="DRL141" s="65"/>
      <c r="DRM141" s="65"/>
      <c r="DRN141" s="65"/>
      <c r="DRO141" s="65"/>
      <c r="DRP141" s="65"/>
      <c r="DRQ141" s="65"/>
      <c r="DRR141" s="65"/>
      <c r="DRS141" s="65"/>
      <c r="DRT141" s="65"/>
      <c r="DRU141" s="65"/>
      <c r="DRV141" s="65"/>
      <c r="DRW141" s="65"/>
      <c r="DRX141" s="65"/>
      <c r="DRY141" s="65"/>
      <c r="DRZ141" s="65"/>
      <c r="DSA141" s="65"/>
      <c r="DSB141" s="65"/>
      <c r="DSC141" s="65"/>
      <c r="DSD141" s="65"/>
      <c r="DSE141" s="65"/>
      <c r="DSF141" s="65"/>
      <c r="DSG141" s="65"/>
      <c r="DSH141" s="65"/>
      <c r="DSI141" s="65"/>
      <c r="DSJ141" s="65"/>
      <c r="DSK141" s="65"/>
      <c r="DSL141" s="65"/>
      <c r="DSM141" s="65"/>
      <c r="DSN141" s="65"/>
      <c r="DSO141" s="65"/>
      <c r="DSP141" s="65"/>
      <c r="DSQ141" s="65"/>
      <c r="DSR141" s="65"/>
      <c r="DSS141" s="65"/>
      <c r="DST141" s="65"/>
      <c r="DSU141" s="65"/>
      <c r="DSV141" s="65"/>
      <c r="DSW141" s="65"/>
      <c r="DSX141" s="65"/>
      <c r="DSY141" s="65"/>
      <c r="DSZ141" s="65"/>
      <c r="DTA141" s="65"/>
      <c r="DTB141" s="65"/>
      <c r="DTC141" s="65"/>
      <c r="DTD141" s="65"/>
      <c r="DTE141" s="65"/>
      <c r="DTF141" s="65"/>
      <c r="DTG141" s="65"/>
      <c r="DTH141" s="65"/>
      <c r="DTI141" s="65"/>
      <c r="DTJ141" s="65"/>
      <c r="DTK141" s="65"/>
      <c r="DTL141" s="65"/>
      <c r="DTM141" s="65"/>
      <c r="DTN141" s="65"/>
      <c r="DTO141" s="65"/>
      <c r="DTP141" s="65"/>
      <c r="DTQ141" s="65"/>
      <c r="DTR141" s="65"/>
      <c r="DTS141" s="65"/>
      <c r="DTT141" s="65"/>
      <c r="DTU141" s="65"/>
      <c r="DTV141" s="65"/>
      <c r="DTW141" s="65"/>
      <c r="DTX141" s="65"/>
      <c r="DTY141" s="65"/>
      <c r="DTZ141" s="65"/>
      <c r="DUA141" s="65"/>
      <c r="DUB141" s="65"/>
      <c r="DUC141" s="65"/>
      <c r="DUD141" s="65"/>
      <c r="DUE141" s="65"/>
      <c r="DUF141" s="65"/>
      <c r="DUG141" s="65"/>
      <c r="DUH141" s="65"/>
      <c r="DUI141" s="65"/>
      <c r="DUJ141" s="65"/>
      <c r="DUK141" s="65"/>
      <c r="DUL141" s="65"/>
      <c r="DUM141" s="65"/>
      <c r="DUN141" s="65"/>
      <c r="DUO141" s="65"/>
      <c r="DUP141" s="65"/>
      <c r="DUQ141" s="65"/>
      <c r="DUR141" s="65"/>
      <c r="DUS141" s="65"/>
      <c r="DUT141" s="65"/>
      <c r="DUU141" s="65"/>
      <c r="DUV141" s="65"/>
      <c r="DUW141" s="65"/>
      <c r="DUX141" s="65"/>
      <c r="DUY141" s="65"/>
      <c r="DUZ141" s="65"/>
      <c r="DVA141" s="65"/>
      <c r="DVB141" s="65"/>
      <c r="DVC141" s="65"/>
      <c r="DVD141" s="65"/>
      <c r="DVE141" s="65"/>
      <c r="DVF141" s="65"/>
      <c r="DVG141" s="65"/>
      <c r="DVH141" s="65"/>
      <c r="DVI141" s="65"/>
      <c r="DVJ141" s="65"/>
      <c r="DVK141" s="65"/>
      <c r="DVL141" s="65"/>
      <c r="DVM141" s="65"/>
      <c r="DVN141" s="65"/>
      <c r="DVO141" s="65"/>
      <c r="DVP141" s="65"/>
      <c r="DVQ141" s="65"/>
      <c r="DVR141" s="65"/>
      <c r="DVS141" s="65"/>
      <c r="DVT141" s="65"/>
      <c r="DVU141" s="65"/>
      <c r="DVV141" s="65"/>
      <c r="DVW141" s="65"/>
      <c r="DVX141" s="65"/>
      <c r="DVY141" s="65"/>
      <c r="DVZ141" s="65"/>
      <c r="DWA141" s="65"/>
      <c r="DWB141" s="65"/>
      <c r="DWC141" s="65"/>
      <c r="DWD141" s="65"/>
      <c r="DWE141" s="65"/>
      <c r="DWF141" s="65"/>
      <c r="DWG141" s="65"/>
      <c r="DWH141" s="65"/>
      <c r="DWI141" s="65"/>
      <c r="DWJ141" s="65"/>
      <c r="DWK141" s="65"/>
      <c r="DWL141" s="65"/>
      <c r="DWM141" s="65"/>
      <c r="DWN141" s="65"/>
      <c r="DWO141" s="65"/>
      <c r="DWP141" s="65"/>
      <c r="DWQ141" s="65"/>
      <c r="DWR141" s="65"/>
      <c r="DWS141" s="65"/>
      <c r="DWT141" s="65"/>
      <c r="DWU141" s="65"/>
      <c r="DWV141" s="65"/>
      <c r="DWW141" s="65"/>
      <c r="DWX141" s="65"/>
      <c r="DWY141" s="65"/>
      <c r="DWZ141" s="65"/>
      <c r="DXA141" s="65"/>
      <c r="DXB141" s="65"/>
      <c r="DXC141" s="65"/>
      <c r="DXD141" s="65"/>
      <c r="DXE141" s="65"/>
      <c r="DXF141" s="65"/>
      <c r="DXG141" s="65"/>
      <c r="DXH141" s="65"/>
      <c r="DXI141" s="65"/>
      <c r="DXJ141" s="65"/>
      <c r="DXK141" s="65"/>
      <c r="DXL141" s="65"/>
      <c r="DXM141" s="65"/>
      <c r="DXN141" s="65"/>
      <c r="DXO141" s="65"/>
      <c r="DXP141" s="65"/>
      <c r="DXQ141" s="65"/>
      <c r="DXR141" s="65"/>
      <c r="DXS141" s="65"/>
      <c r="DXT141" s="65"/>
      <c r="DXU141" s="65"/>
      <c r="DXV141" s="65"/>
      <c r="DXW141" s="65"/>
      <c r="DXX141" s="65"/>
      <c r="DXY141" s="65"/>
      <c r="DXZ141" s="65"/>
      <c r="DYA141" s="65"/>
      <c r="DYB141" s="65"/>
      <c r="DYC141" s="65"/>
      <c r="DYD141" s="65"/>
      <c r="DYE141" s="65"/>
      <c r="DYF141" s="65"/>
      <c r="DYG141" s="65"/>
      <c r="DYH141" s="65"/>
      <c r="DYI141" s="65"/>
      <c r="DYJ141" s="65"/>
      <c r="DYK141" s="65"/>
      <c r="DYL141" s="65"/>
      <c r="DYM141" s="65"/>
      <c r="DYN141" s="65"/>
      <c r="DYO141" s="65"/>
      <c r="DYP141" s="65"/>
      <c r="DYQ141" s="65"/>
      <c r="DYR141" s="65"/>
      <c r="DYS141" s="65"/>
      <c r="DYT141" s="65"/>
      <c r="DYU141" s="65"/>
      <c r="DYV141" s="65"/>
      <c r="DYW141" s="65"/>
      <c r="DYX141" s="65"/>
      <c r="DYY141" s="65"/>
      <c r="DYZ141" s="65"/>
      <c r="DZA141" s="65"/>
      <c r="DZB141" s="65"/>
      <c r="DZC141" s="65"/>
      <c r="DZD141" s="65"/>
      <c r="DZE141" s="65"/>
      <c r="DZF141" s="65"/>
      <c r="DZG141" s="65"/>
      <c r="DZH141" s="65"/>
      <c r="DZI141" s="65"/>
      <c r="DZJ141" s="65"/>
      <c r="DZK141" s="65"/>
      <c r="DZL141" s="65"/>
      <c r="DZM141" s="65"/>
      <c r="DZN141" s="65"/>
      <c r="DZO141" s="65"/>
      <c r="DZP141" s="65"/>
      <c r="DZQ141" s="65"/>
      <c r="DZR141" s="65"/>
      <c r="DZS141" s="65"/>
      <c r="DZT141" s="65"/>
      <c r="DZU141" s="65"/>
      <c r="DZV141" s="65"/>
      <c r="DZW141" s="65"/>
      <c r="DZX141" s="65"/>
      <c r="DZY141" s="65"/>
      <c r="DZZ141" s="65"/>
      <c r="EAA141" s="65"/>
      <c r="EAB141" s="65"/>
      <c r="EAC141" s="65"/>
      <c r="EAD141" s="65"/>
      <c r="EAE141" s="65"/>
      <c r="EAF141" s="65"/>
      <c r="EAG141" s="65"/>
      <c r="EAH141" s="65"/>
      <c r="EAI141" s="65"/>
      <c r="EAJ141" s="65"/>
      <c r="EAK141" s="65"/>
      <c r="EAL141" s="65"/>
      <c r="EAM141" s="65"/>
      <c r="EAN141" s="65"/>
      <c r="EAO141" s="65"/>
      <c r="EAP141" s="65"/>
      <c r="EAQ141" s="65"/>
      <c r="EAR141" s="65"/>
      <c r="EAS141" s="65"/>
      <c r="EAT141" s="65"/>
      <c r="EAU141" s="65"/>
      <c r="EAV141" s="65"/>
      <c r="EAW141" s="65"/>
      <c r="EAX141" s="65"/>
      <c r="EAY141" s="65"/>
      <c r="EAZ141" s="65"/>
      <c r="EBA141" s="65"/>
      <c r="EBB141" s="65"/>
      <c r="EBC141" s="65"/>
      <c r="EBD141" s="65"/>
      <c r="EBE141" s="65"/>
      <c r="EBF141" s="65"/>
      <c r="EBG141" s="65"/>
      <c r="EBH141" s="65"/>
      <c r="EBI141" s="65"/>
      <c r="EBJ141" s="65"/>
      <c r="EBK141" s="65"/>
      <c r="EBL141" s="65"/>
      <c r="EBM141" s="65"/>
      <c r="EBN141" s="65"/>
      <c r="EBO141" s="65"/>
      <c r="EBP141" s="65"/>
      <c r="EBQ141" s="65"/>
      <c r="EBR141" s="65"/>
      <c r="EBS141" s="65"/>
      <c r="EBT141" s="65"/>
      <c r="EBU141" s="65"/>
      <c r="EBV141" s="65"/>
      <c r="EBW141" s="65"/>
      <c r="EBX141" s="65"/>
      <c r="EBY141" s="65"/>
      <c r="EBZ141" s="65"/>
      <c r="ECA141" s="65"/>
      <c r="ECB141" s="65"/>
      <c r="ECC141" s="65"/>
      <c r="ECD141" s="65"/>
      <c r="ECE141" s="65"/>
      <c r="ECF141" s="65"/>
      <c r="ECG141" s="65"/>
      <c r="ECH141" s="65"/>
      <c r="ECI141" s="65"/>
      <c r="ECJ141" s="65"/>
      <c r="ECK141" s="65"/>
      <c r="ECL141" s="65"/>
      <c r="ECM141" s="65"/>
      <c r="ECN141" s="65"/>
      <c r="ECO141" s="65"/>
      <c r="ECP141" s="65"/>
      <c r="ECQ141" s="65"/>
      <c r="ECR141" s="65"/>
      <c r="ECS141" s="65"/>
      <c r="ECT141" s="65"/>
      <c r="ECU141" s="65"/>
      <c r="ECV141" s="65"/>
      <c r="ECW141" s="65"/>
      <c r="ECX141" s="65"/>
      <c r="ECY141" s="65"/>
      <c r="ECZ141" s="65"/>
      <c r="EDA141" s="65"/>
      <c r="EDB141" s="65"/>
      <c r="EDC141" s="65"/>
      <c r="EDD141" s="65"/>
      <c r="EDE141" s="65"/>
      <c r="EDF141" s="65"/>
      <c r="EDG141" s="65"/>
      <c r="EDH141" s="65"/>
      <c r="EDI141" s="65"/>
      <c r="EDJ141" s="65"/>
      <c r="EDK141" s="65"/>
      <c r="EDL141" s="65"/>
      <c r="EDM141" s="65"/>
      <c r="EDN141" s="65"/>
      <c r="EDO141" s="65"/>
      <c r="EDP141" s="65"/>
      <c r="EDQ141" s="65"/>
      <c r="EDR141" s="65"/>
      <c r="EDS141" s="65"/>
      <c r="EDT141" s="65"/>
      <c r="EDU141" s="65"/>
      <c r="EDV141" s="65"/>
      <c r="EDW141" s="65"/>
      <c r="EDX141" s="65"/>
      <c r="EDY141" s="65"/>
      <c r="EDZ141" s="65"/>
      <c r="EEA141" s="65"/>
      <c r="EEB141" s="65"/>
      <c r="EEC141" s="65"/>
      <c r="EED141" s="65"/>
      <c r="EEE141" s="65"/>
      <c r="EEF141" s="65"/>
      <c r="EEG141" s="65"/>
      <c r="EEH141" s="65"/>
      <c r="EEI141" s="65"/>
      <c r="EEJ141" s="65"/>
      <c r="EEK141" s="65"/>
      <c r="EEL141" s="65"/>
      <c r="EEM141" s="65"/>
      <c r="EEN141" s="65"/>
      <c r="EEO141" s="65"/>
      <c r="EEP141" s="65"/>
      <c r="EEQ141" s="65"/>
      <c r="EER141" s="65"/>
      <c r="EES141" s="65"/>
      <c r="EET141" s="65"/>
      <c r="EEU141" s="65"/>
      <c r="EEV141" s="65"/>
      <c r="EEW141" s="65"/>
      <c r="EEX141" s="65"/>
      <c r="EEY141" s="65"/>
      <c r="EEZ141" s="65"/>
      <c r="EFA141" s="65"/>
      <c r="EFB141" s="65"/>
      <c r="EFC141" s="65"/>
      <c r="EFD141" s="65"/>
      <c r="EFE141" s="65"/>
      <c r="EFF141" s="65"/>
      <c r="EFG141" s="65"/>
      <c r="EFH141" s="65"/>
      <c r="EFI141" s="65"/>
      <c r="EFJ141" s="65"/>
      <c r="EFK141" s="65"/>
      <c r="EFL141" s="65"/>
      <c r="EFM141" s="65"/>
      <c r="EFN141" s="65"/>
      <c r="EFO141" s="65"/>
      <c r="EFP141" s="65"/>
      <c r="EFQ141" s="65"/>
      <c r="EFR141" s="65"/>
      <c r="EFS141" s="65"/>
      <c r="EFT141" s="65"/>
      <c r="EFU141" s="65"/>
      <c r="EFV141" s="65"/>
      <c r="EFW141" s="65"/>
      <c r="EFX141" s="65"/>
      <c r="EFY141" s="65"/>
      <c r="EFZ141" s="65"/>
      <c r="EGA141" s="65"/>
      <c r="EGB141" s="65"/>
      <c r="EGC141" s="65"/>
      <c r="EGD141" s="65"/>
      <c r="EGE141" s="65"/>
      <c r="EGF141" s="65"/>
      <c r="EGG141" s="65"/>
      <c r="EGH141" s="65"/>
      <c r="EGI141" s="65"/>
      <c r="EGJ141" s="65"/>
      <c r="EGK141" s="65"/>
      <c r="EGL141" s="65"/>
      <c r="EGM141" s="65"/>
      <c r="EGN141" s="65"/>
      <c r="EGO141" s="65"/>
      <c r="EGP141" s="65"/>
      <c r="EGQ141" s="65"/>
      <c r="EGR141" s="65"/>
      <c r="EGS141" s="65"/>
      <c r="EGT141" s="65"/>
      <c r="EGU141" s="65"/>
      <c r="EGV141" s="65"/>
      <c r="EGW141" s="65"/>
      <c r="EGX141" s="65"/>
      <c r="EGY141" s="65"/>
      <c r="EGZ141" s="65"/>
      <c r="EHA141" s="65"/>
      <c r="EHB141" s="65"/>
      <c r="EHC141" s="65"/>
      <c r="EHD141" s="65"/>
      <c r="EHE141" s="65"/>
      <c r="EHF141" s="65"/>
      <c r="EHG141" s="65"/>
      <c r="EHH141" s="65"/>
      <c r="EHI141" s="65"/>
      <c r="EHJ141" s="65"/>
      <c r="EHK141" s="65"/>
      <c r="EHL141" s="65"/>
      <c r="EHM141" s="65"/>
      <c r="EHN141" s="65"/>
      <c r="EHO141" s="65"/>
      <c r="EHP141" s="65"/>
      <c r="EHQ141" s="65"/>
      <c r="EHR141" s="65"/>
      <c r="EHS141" s="65"/>
      <c r="EHT141" s="65"/>
      <c r="EHU141" s="65"/>
      <c r="EHV141" s="65"/>
      <c r="EHW141" s="65"/>
      <c r="EHX141" s="65"/>
      <c r="EHY141" s="65"/>
      <c r="EHZ141" s="65"/>
      <c r="EIA141" s="65"/>
      <c r="EIB141" s="65"/>
      <c r="EIC141" s="65"/>
      <c r="EID141" s="65"/>
      <c r="EIE141" s="65"/>
      <c r="EIF141" s="65"/>
      <c r="EIG141" s="65"/>
      <c r="EIH141" s="65"/>
      <c r="EII141" s="65"/>
      <c r="EIJ141" s="65"/>
      <c r="EIK141" s="65"/>
      <c r="EIL141" s="65"/>
      <c r="EIM141" s="65"/>
      <c r="EIN141" s="65"/>
      <c r="EIO141" s="65"/>
      <c r="EIP141" s="65"/>
      <c r="EIQ141" s="65"/>
      <c r="EIR141" s="65"/>
      <c r="EIS141" s="65"/>
      <c r="EIT141" s="65"/>
      <c r="EIU141" s="65"/>
      <c r="EIV141" s="65"/>
      <c r="EIW141" s="65"/>
      <c r="EIX141" s="65"/>
      <c r="EIY141" s="65"/>
      <c r="EIZ141" s="65"/>
      <c r="EJA141" s="65"/>
      <c r="EJB141" s="65"/>
      <c r="EJC141" s="65"/>
      <c r="EJD141" s="65"/>
      <c r="EJE141" s="65"/>
      <c r="EJF141" s="65"/>
      <c r="EJG141" s="65"/>
      <c r="EJH141" s="65"/>
      <c r="EJI141" s="65"/>
      <c r="EJJ141" s="65"/>
      <c r="EJK141" s="65"/>
      <c r="EJL141" s="65"/>
      <c r="EJM141" s="65"/>
      <c r="EJN141" s="65"/>
      <c r="EJO141" s="65"/>
      <c r="EJP141" s="65"/>
      <c r="EJQ141" s="65"/>
      <c r="EJR141" s="65"/>
      <c r="EJS141" s="65"/>
      <c r="EJT141" s="65"/>
      <c r="EJU141" s="65"/>
      <c r="EJV141" s="65"/>
      <c r="EJW141" s="65"/>
      <c r="EJX141" s="65"/>
      <c r="EJY141" s="65"/>
      <c r="EJZ141" s="65"/>
      <c r="EKA141" s="65"/>
      <c r="EKB141" s="65"/>
      <c r="EKC141" s="65"/>
      <c r="EKD141" s="65"/>
      <c r="EKE141" s="65"/>
      <c r="EKF141" s="65"/>
      <c r="EKG141" s="65"/>
      <c r="EKH141" s="65"/>
      <c r="EKI141" s="65"/>
      <c r="EKJ141" s="65"/>
      <c r="EKK141" s="65"/>
      <c r="EKL141" s="65"/>
      <c r="EKM141" s="65"/>
      <c r="EKN141" s="65"/>
      <c r="EKO141" s="65"/>
      <c r="EKP141" s="65"/>
      <c r="EKQ141" s="65"/>
      <c r="EKR141" s="65"/>
      <c r="EKS141" s="65"/>
      <c r="EKT141" s="65"/>
      <c r="EKU141" s="65"/>
      <c r="EKV141" s="65"/>
      <c r="EKW141" s="65"/>
      <c r="EKX141" s="65"/>
      <c r="EKY141" s="65"/>
      <c r="EKZ141" s="65"/>
      <c r="ELA141" s="65"/>
      <c r="ELB141" s="65"/>
      <c r="ELC141" s="65"/>
      <c r="ELD141" s="65"/>
      <c r="ELE141" s="65"/>
      <c r="ELF141" s="65"/>
      <c r="ELG141" s="65"/>
      <c r="ELH141" s="65"/>
      <c r="ELI141" s="65"/>
      <c r="ELJ141" s="65"/>
      <c r="ELK141" s="65"/>
      <c r="ELL141" s="65"/>
      <c r="ELM141" s="65"/>
      <c r="ELN141" s="65"/>
      <c r="ELO141" s="65"/>
      <c r="ELP141" s="65"/>
      <c r="ELQ141" s="65"/>
      <c r="ELR141" s="65"/>
      <c r="ELS141" s="65"/>
      <c r="ELT141" s="65"/>
      <c r="ELU141" s="65"/>
      <c r="ELV141" s="65"/>
      <c r="ELW141" s="65"/>
      <c r="ELX141" s="65"/>
      <c r="ELY141" s="65"/>
      <c r="ELZ141" s="65"/>
      <c r="EMA141" s="65"/>
      <c r="EMB141" s="65"/>
      <c r="EMC141" s="65"/>
      <c r="EMD141" s="65"/>
      <c r="EME141" s="65"/>
      <c r="EMF141" s="65"/>
      <c r="EMG141" s="65"/>
      <c r="EMH141" s="65"/>
      <c r="EMI141" s="65"/>
      <c r="EMJ141" s="65"/>
      <c r="EMK141" s="65"/>
      <c r="EML141" s="65"/>
      <c r="EMM141" s="65"/>
      <c r="EMN141" s="65"/>
      <c r="EMO141" s="65"/>
      <c r="EMP141" s="65"/>
      <c r="EMQ141" s="65"/>
      <c r="EMR141" s="65"/>
      <c r="EMS141" s="65"/>
      <c r="EMT141" s="65"/>
      <c r="EMU141" s="65"/>
      <c r="EMV141" s="65"/>
      <c r="EMW141" s="65"/>
      <c r="EMX141" s="65"/>
      <c r="EMY141" s="65"/>
      <c r="EMZ141" s="65"/>
      <c r="ENA141" s="65"/>
      <c r="ENB141" s="65"/>
      <c r="ENC141" s="65"/>
      <c r="END141" s="65"/>
      <c r="ENE141" s="65"/>
      <c r="ENF141" s="65"/>
      <c r="ENG141" s="65"/>
      <c r="ENH141" s="65"/>
      <c r="ENI141" s="65"/>
      <c r="ENJ141" s="65"/>
      <c r="ENK141" s="65"/>
      <c r="ENL141" s="65"/>
      <c r="ENM141" s="65"/>
      <c r="ENN141" s="65"/>
      <c r="ENO141" s="65"/>
      <c r="ENP141" s="65"/>
      <c r="ENQ141" s="65"/>
      <c r="ENR141" s="65"/>
      <c r="ENS141" s="65"/>
      <c r="ENT141" s="65"/>
      <c r="ENU141" s="65"/>
      <c r="ENV141" s="65"/>
      <c r="ENW141" s="65"/>
      <c r="ENX141" s="65"/>
      <c r="ENY141" s="65"/>
      <c r="ENZ141" s="65"/>
      <c r="EOA141" s="65"/>
      <c r="EOB141" s="65"/>
      <c r="EOC141" s="65"/>
      <c r="EOD141" s="65"/>
      <c r="EOE141" s="65"/>
      <c r="EOF141" s="65"/>
      <c r="EOG141" s="65"/>
      <c r="EOH141" s="65"/>
      <c r="EOI141" s="65"/>
      <c r="EOJ141" s="65"/>
      <c r="EOK141" s="65"/>
      <c r="EOL141" s="65"/>
      <c r="EOM141" s="65"/>
      <c r="EON141" s="65"/>
      <c r="EOO141" s="65"/>
      <c r="EOP141" s="65"/>
      <c r="EOQ141" s="65"/>
      <c r="EOR141" s="65"/>
      <c r="EOS141" s="65"/>
      <c r="EOT141" s="65"/>
      <c r="EOU141" s="65"/>
      <c r="EOV141" s="65"/>
      <c r="EOW141" s="65"/>
      <c r="EOX141" s="65"/>
      <c r="EOY141" s="65"/>
      <c r="EOZ141" s="65"/>
      <c r="EPA141" s="65"/>
      <c r="EPB141" s="65"/>
      <c r="EPC141" s="65"/>
      <c r="EPD141" s="65"/>
      <c r="EPE141" s="65"/>
      <c r="EPF141" s="65"/>
      <c r="EPG141" s="65"/>
      <c r="EPH141" s="65"/>
      <c r="EPI141" s="65"/>
      <c r="EPJ141" s="65"/>
      <c r="EPK141" s="65"/>
      <c r="EPL141" s="65"/>
      <c r="EPM141" s="65"/>
      <c r="EPN141" s="65"/>
      <c r="EPO141" s="65"/>
      <c r="EPP141" s="65"/>
      <c r="EPQ141" s="65"/>
      <c r="EPR141" s="65"/>
      <c r="EPS141" s="65"/>
      <c r="EPT141" s="65"/>
      <c r="EPU141" s="65"/>
      <c r="EPV141" s="65"/>
      <c r="EPW141" s="65"/>
      <c r="EPX141" s="65"/>
      <c r="EPY141" s="65"/>
      <c r="EPZ141" s="65"/>
      <c r="EQA141" s="65"/>
      <c r="EQB141" s="65"/>
      <c r="EQC141" s="65"/>
      <c r="EQD141" s="65"/>
      <c r="EQE141" s="65"/>
      <c r="EQF141" s="65"/>
      <c r="EQG141" s="65"/>
      <c r="EQH141" s="65"/>
      <c r="EQI141" s="65"/>
      <c r="EQJ141" s="65"/>
      <c r="EQK141" s="65"/>
      <c r="EQL141" s="65"/>
      <c r="EQM141" s="65"/>
      <c r="EQN141" s="65"/>
      <c r="EQO141" s="65"/>
      <c r="EQP141" s="65"/>
      <c r="EQQ141" s="65"/>
      <c r="EQR141" s="65"/>
      <c r="EQS141" s="65"/>
      <c r="EQT141" s="65"/>
      <c r="EQU141" s="65"/>
      <c r="EQV141" s="65"/>
      <c r="EQW141" s="65"/>
      <c r="EQX141" s="65"/>
      <c r="EQY141" s="65"/>
      <c r="EQZ141" s="65"/>
      <c r="ERA141" s="65"/>
      <c r="ERB141" s="65"/>
      <c r="ERC141" s="65"/>
      <c r="ERD141" s="65"/>
      <c r="ERE141" s="65"/>
      <c r="ERF141" s="65"/>
      <c r="ERG141" s="65"/>
      <c r="ERH141" s="65"/>
      <c r="ERI141" s="65"/>
      <c r="ERJ141" s="65"/>
      <c r="ERK141" s="65"/>
      <c r="ERL141" s="65"/>
      <c r="ERM141" s="65"/>
      <c r="ERN141" s="65"/>
      <c r="ERO141" s="65"/>
      <c r="ERP141" s="65"/>
      <c r="ERQ141" s="65"/>
      <c r="ERR141" s="65"/>
      <c r="ERS141" s="65"/>
      <c r="ERT141" s="65"/>
      <c r="ERU141" s="65"/>
      <c r="ERV141" s="65"/>
      <c r="ERW141" s="65"/>
      <c r="ERX141" s="65"/>
      <c r="ERY141" s="65"/>
      <c r="ERZ141" s="65"/>
      <c r="ESA141" s="65"/>
      <c r="ESB141" s="65"/>
      <c r="ESC141" s="65"/>
      <c r="ESD141" s="65"/>
      <c r="ESE141" s="65"/>
      <c r="ESF141" s="65"/>
      <c r="ESG141" s="65"/>
      <c r="ESH141" s="65"/>
      <c r="ESI141" s="65"/>
      <c r="ESJ141" s="65"/>
      <c r="ESK141" s="65"/>
      <c r="ESL141" s="65"/>
      <c r="ESM141" s="65"/>
      <c r="ESN141" s="65"/>
      <c r="ESO141" s="65"/>
      <c r="ESP141" s="65"/>
      <c r="ESQ141" s="65"/>
      <c r="ESR141" s="65"/>
      <c r="ESS141" s="65"/>
      <c r="EST141" s="65"/>
      <c r="ESU141" s="65"/>
      <c r="ESV141" s="65"/>
      <c r="ESW141" s="65"/>
      <c r="ESX141" s="65"/>
      <c r="ESY141" s="65"/>
      <c r="ESZ141" s="65"/>
      <c r="ETA141" s="65"/>
      <c r="ETB141" s="65"/>
      <c r="ETC141" s="65"/>
      <c r="ETD141" s="65"/>
      <c r="ETE141" s="65"/>
      <c r="ETF141" s="65"/>
      <c r="ETG141" s="65"/>
      <c r="ETH141" s="65"/>
      <c r="ETI141" s="65"/>
      <c r="ETJ141" s="65"/>
      <c r="ETK141" s="65"/>
      <c r="ETL141" s="65"/>
      <c r="ETM141" s="65"/>
      <c r="ETN141" s="65"/>
      <c r="ETO141" s="65"/>
      <c r="ETP141" s="65"/>
      <c r="ETQ141" s="65"/>
      <c r="ETR141" s="65"/>
      <c r="ETS141" s="65"/>
      <c r="ETT141" s="65"/>
      <c r="ETU141" s="65"/>
      <c r="ETV141" s="65"/>
      <c r="ETW141" s="65"/>
      <c r="ETX141" s="65"/>
      <c r="ETY141" s="65"/>
      <c r="ETZ141" s="65"/>
      <c r="EUA141" s="65"/>
      <c r="EUB141" s="65"/>
      <c r="EUC141" s="65"/>
      <c r="EUD141" s="65"/>
      <c r="EUE141" s="65"/>
      <c r="EUF141" s="65"/>
      <c r="EUG141" s="65"/>
      <c r="EUH141" s="65"/>
      <c r="EUI141" s="65"/>
      <c r="EUJ141" s="65"/>
      <c r="EUK141" s="65"/>
      <c r="EUL141" s="65"/>
      <c r="EUM141" s="65"/>
      <c r="EUN141" s="65"/>
      <c r="EUO141" s="65"/>
      <c r="EUP141" s="65"/>
      <c r="EUQ141" s="65"/>
      <c r="EUR141" s="65"/>
      <c r="EUS141" s="65"/>
      <c r="EUT141" s="65"/>
      <c r="EUU141" s="65"/>
      <c r="EUV141" s="65"/>
      <c r="EUW141" s="65"/>
      <c r="EUX141" s="65"/>
      <c r="EUY141" s="65"/>
      <c r="EUZ141" s="65"/>
      <c r="EVA141" s="65"/>
      <c r="EVB141" s="65"/>
      <c r="EVC141" s="65"/>
      <c r="EVD141" s="65"/>
      <c r="EVE141" s="65"/>
      <c r="EVF141" s="65"/>
      <c r="EVG141" s="65"/>
      <c r="EVH141" s="65"/>
      <c r="EVI141" s="65"/>
      <c r="EVJ141" s="65"/>
      <c r="EVK141" s="65"/>
      <c r="EVL141" s="65"/>
      <c r="EVM141" s="65"/>
      <c r="EVN141" s="65"/>
      <c r="EVO141" s="65"/>
      <c r="EVP141" s="65"/>
      <c r="EVQ141" s="65"/>
      <c r="EVR141" s="65"/>
      <c r="EVS141" s="65"/>
      <c r="EVT141" s="65"/>
      <c r="EVU141" s="65"/>
      <c r="EVV141" s="65"/>
      <c r="EVW141" s="65"/>
      <c r="EVX141" s="65"/>
      <c r="EVY141" s="65"/>
      <c r="EVZ141" s="65"/>
      <c r="EWA141" s="65"/>
      <c r="EWB141" s="65"/>
      <c r="EWC141" s="65"/>
      <c r="EWD141" s="65"/>
      <c r="EWE141" s="65"/>
      <c r="EWF141" s="65"/>
      <c r="EWG141" s="65"/>
      <c r="EWH141" s="65"/>
      <c r="EWI141" s="65"/>
      <c r="EWJ141" s="65"/>
      <c r="EWK141" s="65"/>
      <c r="EWL141" s="65"/>
      <c r="EWM141" s="65"/>
      <c r="EWN141" s="65"/>
      <c r="EWO141" s="65"/>
      <c r="EWP141" s="65"/>
      <c r="EWQ141" s="65"/>
      <c r="EWR141" s="65"/>
      <c r="EWS141" s="65"/>
      <c r="EWT141" s="65"/>
      <c r="EWU141" s="65"/>
      <c r="EWV141" s="65"/>
      <c r="EWW141" s="65"/>
      <c r="EWX141" s="65"/>
      <c r="EWY141" s="65"/>
      <c r="EWZ141" s="65"/>
      <c r="EXA141" s="65"/>
      <c r="EXB141" s="65"/>
      <c r="EXC141" s="65"/>
      <c r="EXD141" s="65"/>
      <c r="EXE141" s="65"/>
      <c r="EXF141" s="65"/>
      <c r="EXG141" s="65"/>
      <c r="EXH141" s="65"/>
      <c r="EXI141" s="65"/>
      <c r="EXJ141" s="65"/>
      <c r="EXK141" s="65"/>
      <c r="EXL141" s="65"/>
      <c r="EXM141" s="65"/>
      <c r="EXN141" s="65"/>
      <c r="EXO141" s="65"/>
      <c r="EXP141" s="65"/>
      <c r="EXQ141" s="65"/>
      <c r="EXR141" s="65"/>
      <c r="EXS141" s="65"/>
      <c r="EXT141" s="65"/>
      <c r="EXU141" s="65"/>
      <c r="EXV141" s="65"/>
      <c r="EXW141" s="65"/>
      <c r="EXX141" s="65"/>
      <c r="EXY141" s="65"/>
      <c r="EXZ141" s="65"/>
      <c r="EYA141" s="65"/>
      <c r="EYB141" s="65"/>
      <c r="EYC141" s="65"/>
      <c r="EYD141" s="65"/>
      <c r="EYE141" s="65"/>
      <c r="EYF141" s="65"/>
      <c r="EYG141" s="65"/>
      <c r="EYH141" s="65"/>
      <c r="EYI141" s="65"/>
      <c r="EYJ141" s="65"/>
      <c r="EYK141" s="65"/>
      <c r="EYL141" s="65"/>
      <c r="EYM141" s="65"/>
      <c r="EYN141" s="65"/>
      <c r="EYO141" s="65"/>
      <c r="EYP141" s="65"/>
      <c r="EYQ141" s="65"/>
      <c r="EYR141" s="65"/>
      <c r="EYS141" s="65"/>
      <c r="EYT141" s="65"/>
      <c r="EYU141" s="65"/>
      <c r="EYV141" s="65"/>
      <c r="EYW141" s="65"/>
      <c r="EYX141" s="65"/>
      <c r="EYY141" s="65"/>
      <c r="EYZ141" s="65"/>
      <c r="EZA141" s="65"/>
      <c r="EZB141" s="65"/>
      <c r="EZC141" s="65"/>
      <c r="EZD141" s="65"/>
      <c r="EZE141" s="65"/>
      <c r="EZF141" s="65"/>
      <c r="EZG141" s="65"/>
      <c r="EZH141" s="65"/>
      <c r="EZI141" s="65"/>
      <c r="EZJ141" s="65"/>
      <c r="EZK141" s="65"/>
      <c r="EZL141" s="65"/>
      <c r="EZM141" s="65"/>
      <c r="EZN141" s="65"/>
      <c r="EZO141" s="65"/>
      <c r="EZP141" s="65"/>
      <c r="EZQ141" s="65"/>
      <c r="EZR141" s="65"/>
      <c r="EZS141" s="65"/>
      <c r="EZT141" s="65"/>
      <c r="EZU141" s="65"/>
      <c r="EZV141" s="65"/>
      <c r="EZW141" s="65"/>
      <c r="EZX141" s="65"/>
      <c r="EZY141" s="65"/>
      <c r="EZZ141" s="65"/>
      <c r="FAA141" s="65"/>
      <c r="FAB141" s="65"/>
      <c r="FAC141" s="65"/>
      <c r="FAD141" s="65"/>
      <c r="FAE141" s="65"/>
      <c r="FAF141" s="65"/>
      <c r="FAG141" s="65"/>
      <c r="FAH141" s="65"/>
      <c r="FAI141" s="65"/>
      <c r="FAJ141" s="65"/>
      <c r="FAK141" s="65"/>
      <c r="FAL141" s="65"/>
      <c r="FAM141" s="65"/>
      <c r="FAN141" s="65"/>
      <c r="FAO141" s="65"/>
      <c r="FAP141" s="65"/>
      <c r="FAQ141" s="65"/>
      <c r="FAR141" s="65"/>
      <c r="FAS141" s="65"/>
      <c r="FAT141" s="65"/>
      <c r="FAU141" s="65"/>
      <c r="FAV141" s="65"/>
      <c r="FAW141" s="65"/>
      <c r="FAX141" s="65"/>
      <c r="FAY141" s="65"/>
      <c r="FAZ141" s="65"/>
      <c r="FBA141" s="65"/>
      <c r="FBB141" s="65"/>
      <c r="FBC141" s="65"/>
      <c r="FBD141" s="65"/>
      <c r="FBE141" s="65"/>
      <c r="FBF141" s="65"/>
      <c r="FBG141" s="65"/>
      <c r="FBH141" s="65"/>
      <c r="FBI141" s="65"/>
      <c r="FBJ141" s="65"/>
      <c r="FBK141" s="65"/>
      <c r="FBL141" s="65"/>
      <c r="FBM141" s="65"/>
      <c r="FBN141" s="65"/>
      <c r="FBO141" s="65"/>
      <c r="FBP141" s="65"/>
      <c r="FBQ141" s="65"/>
      <c r="FBR141" s="65"/>
      <c r="FBS141" s="65"/>
      <c r="FBT141" s="65"/>
      <c r="FBU141" s="65"/>
      <c r="FBV141" s="65"/>
      <c r="FBW141" s="65"/>
      <c r="FBX141" s="65"/>
      <c r="FBY141" s="65"/>
      <c r="FBZ141" s="65"/>
      <c r="FCA141" s="65"/>
      <c r="FCB141" s="65"/>
      <c r="FCC141" s="65"/>
      <c r="FCD141" s="65"/>
      <c r="FCE141" s="65"/>
      <c r="FCF141" s="65"/>
      <c r="FCG141" s="65"/>
      <c r="FCH141" s="65"/>
      <c r="FCI141" s="65"/>
      <c r="FCJ141" s="65"/>
      <c r="FCK141" s="65"/>
      <c r="FCL141" s="65"/>
      <c r="FCM141" s="65"/>
      <c r="FCN141" s="65"/>
      <c r="FCO141" s="65"/>
      <c r="FCP141" s="65"/>
      <c r="FCQ141" s="65"/>
      <c r="FCR141" s="65"/>
      <c r="FCS141" s="65"/>
      <c r="FCT141" s="65"/>
      <c r="FCU141" s="65"/>
      <c r="FCV141" s="65"/>
      <c r="FCW141" s="65"/>
      <c r="FCX141" s="65"/>
      <c r="FCY141" s="65"/>
      <c r="FCZ141" s="65"/>
      <c r="FDA141" s="65"/>
      <c r="FDB141" s="65"/>
      <c r="FDC141" s="65"/>
      <c r="FDD141" s="65"/>
      <c r="FDE141" s="65"/>
      <c r="FDF141" s="65"/>
      <c r="FDG141" s="65"/>
      <c r="FDH141" s="65"/>
      <c r="FDI141" s="65"/>
      <c r="FDJ141" s="65"/>
      <c r="FDK141" s="65"/>
      <c r="FDL141" s="65"/>
      <c r="FDM141" s="65"/>
      <c r="FDN141" s="65"/>
      <c r="FDO141" s="65"/>
      <c r="FDP141" s="65"/>
      <c r="FDQ141" s="65"/>
      <c r="FDR141" s="65"/>
      <c r="FDS141" s="65"/>
      <c r="FDT141" s="65"/>
      <c r="FDU141" s="65"/>
      <c r="FDV141" s="65"/>
      <c r="FDW141" s="65"/>
      <c r="FDX141" s="65"/>
      <c r="FDY141" s="65"/>
      <c r="FDZ141" s="65"/>
      <c r="FEA141" s="65"/>
      <c r="FEB141" s="65"/>
      <c r="FEC141" s="65"/>
      <c r="FED141" s="65"/>
      <c r="FEE141" s="65"/>
      <c r="FEF141" s="65"/>
      <c r="FEG141" s="65"/>
      <c r="FEH141" s="65"/>
      <c r="FEI141" s="65"/>
      <c r="FEJ141" s="65"/>
      <c r="FEK141" s="65"/>
      <c r="FEL141" s="65"/>
      <c r="FEM141" s="65"/>
      <c r="FEN141" s="65"/>
      <c r="FEO141" s="65"/>
      <c r="FEP141" s="65"/>
      <c r="FEQ141" s="65"/>
      <c r="FER141" s="65"/>
      <c r="FES141" s="65"/>
      <c r="FET141" s="65"/>
      <c r="FEU141" s="65"/>
      <c r="FEV141" s="65"/>
      <c r="FEW141" s="65"/>
      <c r="FEX141" s="65"/>
      <c r="FEY141" s="65"/>
      <c r="FEZ141" s="65"/>
      <c r="FFA141" s="65"/>
      <c r="FFB141" s="65"/>
      <c r="FFC141" s="65"/>
      <c r="FFD141" s="65"/>
      <c r="FFE141" s="65"/>
      <c r="FFF141" s="65"/>
      <c r="FFG141" s="65"/>
      <c r="FFH141" s="65"/>
      <c r="FFI141" s="65"/>
      <c r="FFJ141" s="65"/>
      <c r="FFK141" s="65"/>
      <c r="FFL141" s="65"/>
      <c r="FFM141" s="65"/>
      <c r="FFN141" s="65"/>
      <c r="FFO141" s="65"/>
      <c r="FFP141" s="65"/>
      <c r="FFQ141" s="65"/>
      <c r="FFR141" s="65"/>
      <c r="FFS141" s="65"/>
      <c r="FFT141" s="65"/>
      <c r="FFU141" s="65"/>
      <c r="FFV141" s="65"/>
      <c r="FFW141" s="65"/>
      <c r="FFX141" s="65"/>
      <c r="FFY141" s="65"/>
      <c r="FFZ141" s="65"/>
      <c r="FGA141" s="65"/>
      <c r="FGB141" s="65"/>
      <c r="FGC141" s="65"/>
      <c r="FGD141" s="65"/>
      <c r="FGE141" s="65"/>
      <c r="FGF141" s="65"/>
      <c r="FGG141" s="65"/>
      <c r="FGH141" s="65"/>
      <c r="FGI141" s="65"/>
      <c r="FGJ141" s="65"/>
      <c r="FGK141" s="65"/>
      <c r="FGL141" s="65"/>
      <c r="FGM141" s="65"/>
      <c r="FGN141" s="65"/>
      <c r="FGO141" s="65"/>
      <c r="FGP141" s="65"/>
      <c r="FGQ141" s="65"/>
      <c r="FGR141" s="65"/>
      <c r="FGS141" s="65"/>
      <c r="FGT141" s="65"/>
      <c r="FGU141" s="65"/>
      <c r="FGV141" s="65"/>
      <c r="FGW141" s="65"/>
      <c r="FGX141" s="65"/>
      <c r="FGY141" s="65"/>
      <c r="FGZ141" s="65"/>
      <c r="FHA141" s="65"/>
      <c r="FHB141" s="65"/>
      <c r="FHC141" s="65"/>
      <c r="FHD141" s="65"/>
      <c r="FHE141" s="65"/>
      <c r="FHF141" s="65"/>
      <c r="FHG141" s="65"/>
      <c r="FHH141" s="65"/>
      <c r="FHI141" s="65"/>
      <c r="FHJ141" s="65"/>
      <c r="FHK141" s="65"/>
      <c r="FHL141" s="65"/>
      <c r="FHM141" s="65"/>
      <c r="FHN141" s="65"/>
      <c r="FHO141" s="65"/>
      <c r="FHP141" s="65"/>
      <c r="FHQ141" s="65"/>
      <c r="FHR141" s="65"/>
      <c r="FHS141" s="65"/>
      <c r="FHT141" s="65"/>
      <c r="FHU141" s="65"/>
      <c r="FHV141" s="65"/>
      <c r="FHW141" s="65"/>
      <c r="FHX141" s="65"/>
      <c r="FHY141" s="65"/>
      <c r="FHZ141" s="65"/>
      <c r="FIA141" s="65"/>
      <c r="FIB141" s="65"/>
      <c r="FIC141" s="65"/>
      <c r="FID141" s="65"/>
      <c r="FIE141" s="65"/>
      <c r="FIF141" s="65"/>
      <c r="FIG141" s="65"/>
      <c r="FIH141" s="65"/>
      <c r="FII141" s="65"/>
      <c r="FIJ141" s="65"/>
      <c r="FIK141" s="65"/>
      <c r="FIL141" s="65"/>
      <c r="FIM141" s="65"/>
      <c r="FIN141" s="65"/>
      <c r="FIO141" s="65"/>
      <c r="FIP141" s="65"/>
      <c r="FIQ141" s="65"/>
      <c r="FIR141" s="65"/>
      <c r="FIS141" s="65"/>
      <c r="FIT141" s="65"/>
      <c r="FIU141" s="65"/>
      <c r="FIV141" s="65"/>
      <c r="FIW141" s="65"/>
      <c r="FIX141" s="65"/>
      <c r="FIY141" s="65"/>
      <c r="FIZ141" s="65"/>
      <c r="FJA141" s="65"/>
      <c r="FJB141" s="65"/>
      <c r="FJC141" s="65"/>
      <c r="FJD141" s="65"/>
      <c r="FJE141" s="65"/>
      <c r="FJF141" s="65"/>
      <c r="FJG141" s="65"/>
      <c r="FJH141" s="65"/>
      <c r="FJI141" s="65"/>
      <c r="FJJ141" s="65"/>
      <c r="FJK141" s="65"/>
      <c r="FJL141" s="65"/>
      <c r="FJM141" s="65"/>
      <c r="FJN141" s="65"/>
      <c r="FJO141" s="65"/>
      <c r="FJP141" s="65"/>
      <c r="FJQ141" s="65"/>
      <c r="FJR141" s="65"/>
      <c r="FJS141" s="65"/>
      <c r="FJT141" s="65"/>
      <c r="FJU141" s="65"/>
      <c r="FJV141" s="65"/>
      <c r="FJW141" s="65"/>
      <c r="FJX141" s="65"/>
      <c r="FJY141" s="65"/>
      <c r="FJZ141" s="65"/>
      <c r="FKA141" s="65"/>
      <c r="FKB141" s="65"/>
      <c r="FKC141" s="65"/>
      <c r="FKD141" s="65"/>
      <c r="FKE141" s="65"/>
      <c r="FKF141" s="65"/>
      <c r="FKG141" s="65"/>
      <c r="FKH141" s="65"/>
      <c r="FKI141" s="65"/>
      <c r="FKJ141" s="65"/>
      <c r="FKK141" s="65"/>
      <c r="FKL141" s="65"/>
      <c r="FKM141" s="65"/>
      <c r="FKN141" s="65"/>
      <c r="FKO141" s="65"/>
      <c r="FKP141" s="65"/>
      <c r="FKQ141" s="65"/>
      <c r="FKR141" s="65"/>
      <c r="FKS141" s="65"/>
      <c r="FKT141" s="65"/>
      <c r="FKU141" s="65"/>
      <c r="FKV141" s="65"/>
      <c r="FKW141" s="65"/>
      <c r="FKX141" s="65"/>
      <c r="FKY141" s="65"/>
      <c r="FKZ141" s="65"/>
      <c r="FLA141" s="65"/>
      <c r="FLB141" s="65"/>
      <c r="FLC141" s="65"/>
      <c r="FLD141" s="65"/>
      <c r="FLE141" s="65"/>
      <c r="FLF141" s="65"/>
      <c r="FLG141" s="65"/>
      <c r="FLH141" s="65"/>
      <c r="FLI141" s="65"/>
      <c r="FLJ141" s="65"/>
      <c r="FLK141" s="65"/>
      <c r="FLL141" s="65"/>
      <c r="FLM141" s="65"/>
      <c r="FLN141" s="65"/>
      <c r="FLO141" s="65"/>
      <c r="FLP141" s="65"/>
      <c r="FLQ141" s="65"/>
      <c r="FLR141" s="65"/>
      <c r="FLS141" s="65"/>
      <c r="FLT141" s="65"/>
      <c r="FLU141" s="65"/>
      <c r="FLV141" s="65"/>
      <c r="FLW141" s="65"/>
      <c r="FLX141" s="65"/>
      <c r="FLY141" s="65"/>
      <c r="FLZ141" s="65"/>
      <c r="FMA141" s="65"/>
      <c r="FMB141" s="65"/>
      <c r="FMC141" s="65"/>
      <c r="FMD141" s="65"/>
      <c r="FME141" s="65"/>
      <c r="FMF141" s="65"/>
      <c r="FMG141" s="65"/>
      <c r="FMH141" s="65"/>
      <c r="FMI141" s="65"/>
      <c r="FMJ141" s="65"/>
      <c r="FMK141" s="65"/>
      <c r="FML141" s="65"/>
      <c r="FMM141" s="65"/>
      <c r="FMN141" s="65"/>
      <c r="FMO141" s="65"/>
      <c r="FMP141" s="65"/>
      <c r="FMQ141" s="65"/>
      <c r="FMR141" s="65"/>
      <c r="FMS141" s="65"/>
      <c r="FMT141" s="65"/>
      <c r="FMU141" s="65"/>
      <c r="FMV141" s="65"/>
      <c r="FMW141" s="65"/>
      <c r="FMX141" s="65"/>
      <c r="FMY141" s="65"/>
      <c r="FMZ141" s="65"/>
      <c r="FNA141" s="65"/>
      <c r="FNB141" s="65"/>
      <c r="FNC141" s="65"/>
      <c r="FND141" s="65"/>
      <c r="FNE141" s="65"/>
      <c r="FNF141" s="65"/>
      <c r="FNG141" s="65"/>
      <c r="FNH141" s="65"/>
      <c r="FNI141" s="65"/>
      <c r="FNJ141" s="65"/>
      <c r="FNK141" s="65"/>
      <c r="FNL141" s="65"/>
      <c r="FNM141" s="65"/>
      <c r="FNN141" s="65"/>
      <c r="FNO141" s="65"/>
      <c r="FNP141" s="65"/>
      <c r="FNQ141" s="65"/>
      <c r="FNR141" s="65"/>
      <c r="FNS141" s="65"/>
      <c r="FNT141" s="65"/>
      <c r="FNU141" s="65"/>
      <c r="FNV141" s="65"/>
      <c r="FNW141" s="65"/>
      <c r="FNX141" s="65"/>
      <c r="FNY141" s="65"/>
      <c r="FNZ141" s="65"/>
      <c r="FOA141" s="65"/>
      <c r="FOB141" s="65"/>
      <c r="FOC141" s="65"/>
      <c r="FOD141" s="65"/>
      <c r="FOE141" s="65"/>
      <c r="FOF141" s="65"/>
      <c r="FOG141" s="65"/>
      <c r="FOH141" s="65"/>
      <c r="FOI141" s="65"/>
      <c r="FOJ141" s="65"/>
      <c r="FOK141" s="65"/>
      <c r="FOL141" s="65"/>
      <c r="FOM141" s="65"/>
      <c r="FON141" s="65"/>
      <c r="FOO141" s="65"/>
      <c r="FOP141" s="65"/>
      <c r="FOQ141" s="65"/>
      <c r="FOR141" s="65"/>
      <c r="FOS141" s="65"/>
      <c r="FOT141" s="65"/>
      <c r="FOU141" s="65"/>
      <c r="FOV141" s="65"/>
      <c r="FOW141" s="65"/>
      <c r="FOX141" s="65"/>
      <c r="FOY141" s="65"/>
      <c r="FOZ141" s="65"/>
      <c r="FPA141" s="65"/>
      <c r="FPB141" s="65"/>
      <c r="FPC141" s="65"/>
      <c r="FPD141" s="65"/>
      <c r="FPE141" s="65"/>
      <c r="FPF141" s="65"/>
      <c r="FPG141" s="65"/>
      <c r="FPH141" s="65"/>
      <c r="FPI141" s="65"/>
      <c r="FPJ141" s="65"/>
      <c r="FPK141" s="65"/>
      <c r="FPL141" s="65"/>
      <c r="FPM141" s="65"/>
      <c r="FPN141" s="65"/>
      <c r="FPO141" s="65"/>
      <c r="FPP141" s="65"/>
      <c r="FPQ141" s="65"/>
      <c r="FPR141" s="65"/>
      <c r="FPS141" s="65"/>
      <c r="FPT141" s="65"/>
      <c r="FPU141" s="65"/>
      <c r="FPV141" s="65"/>
      <c r="FPW141" s="65"/>
      <c r="FPX141" s="65"/>
      <c r="FPY141" s="65"/>
      <c r="FPZ141" s="65"/>
      <c r="FQA141" s="65"/>
      <c r="FQB141" s="65"/>
      <c r="FQC141" s="65"/>
      <c r="FQD141" s="65"/>
      <c r="FQE141" s="65"/>
      <c r="FQF141" s="65"/>
      <c r="FQG141" s="65"/>
      <c r="FQH141" s="65"/>
      <c r="FQI141" s="65"/>
      <c r="FQJ141" s="65"/>
      <c r="FQK141" s="65"/>
      <c r="FQL141" s="65"/>
      <c r="FQM141" s="65"/>
      <c r="FQN141" s="65"/>
      <c r="FQO141" s="65"/>
      <c r="FQP141" s="65"/>
      <c r="FQQ141" s="65"/>
      <c r="FQR141" s="65"/>
      <c r="FQS141" s="65"/>
      <c r="FQT141" s="65"/>
      <c r="FQU141" s="65"/>
      <c r="FQV141" s="65"/>
      <c r="FQW141" s="65"/>
      <c r="FQX141" s="65"/>
      <c r="FQY141" s="65"/>
      <c r="FQZ141" s="65"/>
      <c r="FRA141" s="65"/>
      <c r="FRB141" s="65"/>
      <c r="FRC141" s="65"/>
      <c r="FRD141" s="65"/>
      <c r="FRE141" s="65"/>
      <c r="FRF141" s="65"/>
      <c r="FRG141" s="65"/>
      <c r="FRH141" s="65"/>
      <c r="FRI141" s="65"/>
      <c r="FRJ141" s="65"/>
      <c r="FRK141" s="65"/>
      <c r="FRL141" s="65"/>
      <c r="FRM141" s="65"/>
      <c r="FRN141" s="65"/>
      <c r="FRO141" s="65"/>
      <c r="FRP141" s="65"/>
      <c r="FRQ141" s="65"/>
      <c r="FRR141" s="65"/>
      <c r="FRS141" s="65"/>
      <c r="FRT141" s="65"/>
      <c r="FRU141" s="65"/>
      <c r="FRV141" s="65"/>
      <c r="FRW141" s="65"/>
      <c r="FRX141" s="65"/>
      <c r="FRY141" s="65"/>
      <c r="FRZ141" s="65"/>
      <c r="FSA141" s="65"/>
      <c r="FSB141" s="65"/>
      <c r="FSC141" s="65"/>
      <c r="FSD141" s="65"/>
      <c r="FSE141" s="65"/>
      <c r="FSF141" s="65"/>
      <c r="FSG141" s="65"/>
      <c r="FSH141" s="65"/>
      <c r="FSI141" s="65"/>
      <c r="FSJ141" s="65"/>
      <c r="FSK141" s="65"/>
      <c r="FSL141" s="65"/>
      <c r="FSM141" s="65"/>
      <c r="FSN141" s="65"/>
      <c r="FSO141" s="65"/>
      <c r="FSP141" s="65"/>
      <c r="FSQ141" s="65"/>
      <c r="FSR141" s="65"/>
      <c r="FSS141" s="65"/>
      <c r="FST141" s="65"/>
      <c r="FSU141" s="65"/>
      <c r="FSV141" s="65"/>
      <c r="FSW141" s="65"/>
      <c r="FSX141" s="65"/>
      <c r="FSY141" s="65"/>
      <c r="FSZ141" s="65"/>
      <c r="FTA141" s="65"/>
      <c r="FTB141" s="65"/>
      <c r="FTC141" s="65"/>
      <c r="FTD141" s="65"/>
      <c r="FTE141" s="65"/>
      <c r="FTF141" s="65"/>
      <c r="FTG141" s="65"/>
      <c r="FTH141" s="65"/>
      <c r="FTI141" s="65"/>
      <c r="FTJ141" s="65"/>
      <c r="FTK141" s="65"/>
      <c r="FTL141" s="65"/>
      <c r="FTM141" s="65"/>
      <c r="FTN141" s="65"/>
      <c r="FTO141" s="65"/>
      <c r="FTP141" s="65"/>
      <c r="FTQ141" s="65"/>
      <c r="FTR141" s="65"/>
      <c r="FTS141" s="65"/>
      <c r="FTT141" s="65"/>
      <c r="FTU141" s="65"/>
      <c r="FTV141" s="65"/>
      <c r="FTW141" s="65"/>
      <c r="FTX141" s="65"/>
      <c r="FTY141" s="65"/>
      <c r="FTZ141" s="65"/>
      <c r="FUA141" s="65"/>
      <c r="FUB141" s="65"/>
      <c r="FUC141" s="65"/>
      <c r="FUD141" s="65"/>
      <c r="FUE141" s="65"/>
      <c r="FUF141" s="65"/>
      <c r="FUG141" s="65"/>
      <c r="FUH141" s="65"/>
      <c r="FUI141" s="65"/>
      <c r="FUJ141" s="65"/>
      <c r="FUK141" s="65"/>
      <c r="FUL141" s="65"/>
      <c r="FUM141" s="65"/>
      <c r="FUN141" s="65"/>
      <c r="FUO141" s="65"/>
      <c r="FUP141" s="65"/>
      <c r="FUQ141" s="65"/>
      <c r="FUR141" s="65"/>
      <c r="FUS141" s="65"/>
      <c r="FUT141" s="65"/>
      <c r="FUU141" s="65"/>
      <c r="FUV141" s="65"/>
      <c r="FUW141" s="65"/>
      <c r="FUX141" s="65"/>
      <c r="FUY141" s="65"/>
      <c r="FUZ141" s="65"/>
      <c r="FVA141" s="65"/>
      <c r="FVB141" s="65"/>
      <c r="FVC141" s="65"/>
      <c r="FVD141" s="65"/>
      <c r="FVE141" s="65"/>
      <c r="FVF141" s="65"/>
      <c r="FVG141" s="65"/>
      <c r="FVH141" s="65"/>
      <c r="FVI141" s="65"/>
      <c r="FVJ141" s="65"/>
      <c r="FVK141" s="65"/>
      <c r="FVL141" s="65"/>
      <c r="FVM141" s="65"/>
      <c r="FVN141" s="65"/>
      <c r="FVO141" s="65"/>
      <c r="FVP141" s="65"/>
      <c r="FVQ141" s="65"/>
      <c r="FVR141" s="65"/>
      <c r="FVS141" s="65"/>
      <c r="FVT141" s="65"/>
      <c r="FVU141" s="65"/>
      <c r="FVV141" s="65"/>
      <c r="FVW141" s="65"/>
      <c r="FVX141" s="65"/>
      <c r="FVY141" s="65"/>
      <c r="FVZ141" s="65"/>
      <c r="FWA141" s="65"/>
      <c r="FWB141" s="65"/>
      <c r="FWC141" s="65"/>
      <c r="FWD141" s="65"/>
      <c r="FWE141" s="65"/>
      <c r="FWF141" s="65"/>
      <c r="FWG141" s="65"/>
      <c r="FWH141" s="65"/>
      <c r="FWI141" s="65"/>
      <c r="FWJ141" s="65"/>
      <c r="FWK141" s="65"/>
      <c r="FWL141" s="65"/>
      <c r="FWM141" s="65"/>
      <c r="FWN141" s="65"/>
      <c r="FWO141" s="65"/>
      <c r="FWP141" s="65"/>
      <c r="FWQ141" s="65"/>
      <c r="FWR141" s="65"/>
      <c r="FWS141" s="65"/>
      <c r="FWT141" s="65"/>
      <c r="FWU141" s="65"/>
      <c r="FWV141" s="65"/>
      <c r="FWW141" s="65"/>
      <c r="FWX141" s="65"/>
      <c r="FWY141" s="65"/>
      <c r="FWZ141" s="65"/>
      <c r="FXA141" s="65"/>
      <c r="FXB141" s="65"/>
      <c r="FXC141" s="65"/>
      <c r="FXD141" s="65"/>
      <c r="FXE141" s="65"/>
      <c r="FXF141" s="65"/>
      <c r="FXG141" s="65"/>
      <c r="FXH141" s="65"/>
      <c r="FXI141" s="65"/>
      <c r="FXJ141" s="65"/>
      <c r="FXK141" s="65"/>
      <c r="FXL141" s="65"/>
      <c r="FXM141" s="65"/>
      <c r="FXN141" s="65"/>
      <c r="FXO141" s="65"/>
      <c r="FXP141" s="65"/>
      <c r="FXQ141" s="65"/>
      <c r="FXR141" s="65"/>
      <c r="FXS141" s="65"/>
      <c r="FXT141" s="65"/>
      <c r="FXU141" s="65"/>
      <c r="FXV141" s="65"/>
      <c r="FXW141" s="65"/>
      <c r="FXX141" s="65"/>
      <c r="FXY141" s="65"/>
      <c r="FXZ141" s="65"/>
      <c r="FYA141" s="65"/>
      <c r="FYB141" s="65"/>
      <c r="FYC141" s="65"/>
      <c r="FYD141" s="65"/>
      <c r="FYE141" s="65"/>
      <c r="FYF141" s="65"/>
      <c r="FYG141" s="65"/>
      <c r="FYH141" s="65"/>
      <c r="FYI141" s="65"/>
      <c r="FYJ141" s="65"/>
      <c r="FYK141" s="65"/>
      <c r="FYL141" s="65"/>
      <c r="FYM141" s="65"/>
      <c r="FYN141" s="65"/>
      <c r="FYO141" s="65"/>
      <c r="FYP141" s="65"/>
      <c r="FYQ141" s="65"/>
      <c r="FYR141" s="65"/>
      <c r="FYS141" s="65"/>
      <c r="FYT141" s="65"/>
      <c r="FYU141" s="65"/>
      <c r="FYV141" s="65"/>
      <c r="FYW141" s="65"/>
      <c r="FYX141" s="65"/>
      <c r="FYY141" s="65"/>
      <c r="FYZ141" s="65"/>
      <c r="FZA141" s="65"/>
      <c r="FZB141" s="65"/>
      <c r="FZC141" s="65"/>
      <c r="FZD141" s="65"/>
      <c r="FZE141" s="65"/>
      <c r="FZF141" s="65"/>
      <c r="FZG141" s="65"/>
      <c r="FZH141" s="65"/>
      <c r="FZI141" s="65"/>
      <c r="FZJ141" s="65"/>
      <c r="FZK141" s="65"/>
      <c r="FZL141" s="65"/>
      <c r="FZM141" s="65"/>
      <c r="FZN141" s="65"/>
      <c r="FZO141" s="65"/>
      <c r="FZP141" s="65"/>
      <c r="FZQ141" s="65"/>
      <c r="FZR141" s="65"/>
      <c r="FZS141" s="65"/>
      <c r="FZT141" s="65"/>
      <c r="FZU141" s="65"/>
      <c r="FZV141" s="65"/>
      <c r="FZW141" s="65"/>
      <c r="FZX141" s="65"/>
      <c r="FZY141" s="65"/>
      <c r="FZZ141" s="65"/>
      <c r="GAA141" s="65"/>
      <c r="GAB141" s="65"/>
      <c r="GAC141" s="65"/>
      <c r="GAD141" s="65"/>
      <c r="GAE141" s="65"/>
      <c r="GAF141" s="65"/>
      <c r="GAG141" s="65"/>
      <c r="GAH141" s="65"/>
      <c r="GAI141" s="65"/>
      <c r="GAJ141" s="65"/>
      <c r="GAK141" s="65"/>
      <c r="GAL141" s="65"/>
      <c r="GAM141" s="65"/>
      <c r="GAN141" s="65"/>
      <c r="GAO141" s="65"/>
      <c r="GAP141" s="65"/>
      <c r="GAQ141" s="65"/>
      <c r="GAR141" s="65"/>
      <c r="GAS141" s="65"/>
      <c r="GAT141" s="65"/>
      <c r="GAU141" s="65"/>
      <c r="GAV141" s="65"/>
      <c r="GAW141" s="65"/>
      <c r="GAX141" s="65"/>
      <c r="GAY141" s="65"/>
      <c r="GAZ141" s="65"/>
      <c r="GBA141" s="65"/>
      <c r="GBB141" s="65"/>
      <c r="GBC141" s="65"/>
      <c r="GBD141" s="65"/>
      <c r="GBE141" s="65"/>
      <c r="GBF141" s="65"/>
      <c r="GBG141" s="65"/>
      <c r="GBH141" s="65"/>
      <c r="GBI141" s="65"/>
      <c r="GBJ141" s="65"/>
      <c r="GBK141" s="65"/>
      <c r="GBL141" s="65"/>
      <c r="GBM141" s="65"/>
      <c r="GBN141" s="65"/>
      <c r="GBO141" s="65"/>
      <c r="GBP141" s="65"/>
      <c r="GBQ141" s="65"/>
      <c r="GBR141" s="65"/>
      <c r="GBS141" s="65"/>
      <c r="GBT141" s="65"/>
      <c r="GBU141" s="65"/>
      <c r="GBV141" s="65"/>
      <c r="GBW141" s="65"/>
      <c r="GBX141" s="65"/>
      <c r="GBY141" s="65"/>
      <c r="GBZ141" s="65"/>
      <c r="GCA141" s="65"/>
      <c r="GCB141" s="65"/>
      <c r="GCC141" s="65"/>
      <c r="GCD141" s="65"/>
      <c r="GCE141" s="65"/>
      <c r="GCF141" s="65"/>
      <c r="GCG141" s="65"/>
      <c r="GCH141" s="65"/>
      <c r="GCI141" s="65"/>
      <c r="GCJ141" s="65"/>
      <c r="GCK141" s="65"/>
      <c r="GCL141" s="65"/>
      <c r="GCM141" s="65"/>
      <c r="GCN141" s="65"/>
      <c r="GCO141" s="65"/>
      <c r="GCP141" s="65"/>
      <c r="GCQ141" s="65"/>
      <c r="GCR141" s="65"/>
      <c r="GCS141" s="65"/>
      <c r="GCT141" s="65"/>
      <c r="GCU141" s="65"/>
      <c r="GCV141" s="65"/>
      <c r="GCW141" s="65"/>
      <c r="GCX141" s="65"/>
      <c r="GCY141" s="65"/>
      <c r="GCZ141" s="65"/>
      <c r="GDA141" s="65"/>
      <c r="GDB141" s="65"/>
      <c r="GDC141" s="65"/>
      <c r="GDD141" s="65"/>
      <c r="GDE141" s="65"/>
      <c r="GDF141" s="65"/>
      <c r="GDG141" s="65"/>
      <c r="GDH141" s="65"/>
      <c r="GDI141" s="65"/>
      <c r="GDJ141" s="65"/>
      <c r="GDK141" s="65"/>
      <c r="GDL141" s="65"/>
      <c r="GDM141" s="65"/>
      <c r="GDN141" s="65"/>
      <c r="GDO141" s="65"/>
      <c r="GDP141" s="65"/>
      <c r="GDQ141" s="65"/>
      <c r="GDR141" s="65"/>
      <c r="GDS141" s="65"/>
      <c r="GDT141" s="65"/>
      <c r="GDU141" s="65"/>
      <c r="GDV141" s="65"/>
      <c r="GDW141" s="65"/>
      <c r="GDX141" s="65"/>
      <c r="GDY141" s="65"/>
      <c r="GDZ141" s="65"/>
      <c r="GEA141" s="65"/>
      <c r="GEB141" s="65"/>
      <c r="GEC141" s="65"/>
      <c r="GED141" s="65"/>
      <c r="GEE141" s="65"/>
      <c r="GEF141" s="65"/>
      <c r="GEG141" s="65"/>
      <c r="GEH141" s="65"/>
      <c r="GEI141" s="65"/>
      <c r="GEJ141" s="65"/>
      <c r="GEK141" s="65"/>
      <c r="GEL141" s="65"/>
      <c r="GEM141" s="65"/>
      <c r="GEN141" s="65"/>
      <c r="GEO141" s="65"/>
      <c r="GEP141" s="65"/>
      <c r="GEQ141" s="65"/>
      <c r="GER141" s="65"/>
      <c r="GES141" s="65"/>
      <c r="GET141" s="65"/>
      <c r="GEU141" s="65"/>
      <c r="GEV141" s="65"/>
      <c r="GEW141" s="65"/>
      <c r="GEX141" s="65"/>
      <c r="GEY141" s="65"/>
      <c r="GEZ141" s="65"/>
      <c r="GFA141" s="65"/>
      <c r="GFB141" s="65"/>
      <c r="GFC141" s="65"/>
      <c r="GFD141" s="65"/>
      <c r="GFE141" s="65"/>
      <c r="GFF141" s="65"/>
      <c r="GFG141" s="65"/>
      <c r="GFH141" s="65"/>
      <c r="GFI141" s="65"/>
      <c r="GFJ141" s="65"/>
      <c r="GFK141" s="65"/>
      <c r="GFL141" s="65"/>
      <c r="GFM141" s="65"/>
      <c r="GFN141" s="65"/>
      <c r="GFO141" s="65"/>
      <c r="GFP141" s="65"/>
      <c r="GFQ141" s="65"/>
      <c r="GFR141" s="65"/>
      <c r="GFS141" s="65"/>
      <c r="GFT141" s="65"/>
      <c r="GFU141" s="65"/>
      <c r="GFV141" s="65"/>
      <c r="GFW141" s="65"/>
      <c r="GFX141" s="65"/>
      <c r="GFY141" s="65"/>
      <c r="GFZ141" s="65"/>
      <c r="GGA141" s="65"/>
      <c r="GGB141" s="65"/>
      <c r="GGC141" s="65"/>
      <c r="GGD141" s="65"/>
      <c r="GGE141" s="65"/>
      <c r="GGF141" s="65"/>
      <c r="GGG141" s="65"/>
      <c r="GGH141" s="65"/>
      <c r="GGI141" s="65"/>
      <c r="GGJ141" s="65"/>
      <c r="GGK141" s="65"/>
      <c r="GGL141" s="65"/>
      <c r="GGM141" s="65"/>
      <c r="GGN141" s="65"/>
      <c r="GGO141" s="65"/>
      <c r="GGP141" s="65"/>
      <c r="GGQ141" s="65"/>
      <c r="GGR141" s="65"/>
      <c r="GGS141" s="65"/>
      <c r="GGT141" s="65"/>
      <c r="GGU141" s="65"/>
      <c r="GGV141" s="65"/>
      <c r="GGW141" s="65"/>
      <c r="GGX141" s="65"/>
      <c r="GGY141" s="65"/>
      <c r="GGZ141" s="65"/>
      <c r="GHA141" s="65"/>
      <c r="GHB141" s="65"/>
      <c r="GHC141" s="65"/>
      <c r="GHD141" s="65"/>
      <c r="GHE141" s="65"/>
      <c r="GHF141" s="65"/>
      <c r="GHG141" s="65"/>
      <c r="GHH141" s="65"/>
      <c r="GHI141" s="65"/>
      <c r="GHJ141" s="65"/>
      <c r="GHK141" s="65"/>
      <c r="GHL141" s="65"/>
      <c r="GHM141" s="65"/>
      <c r="GHN141" s="65"/>
      <c r="GHO141" s="65"/>
      <c r="GHP141" s="65"/>
      <c r="GHQ141" s="65"/>
      <c r="GHR141" s="65"/>
      <c r="GHS141" s="65"/>
      <c r="GHT141" s="65"/>
      <c r="GHU141" s="65"/>
      <c r="GHV141" s="65"/>
      <c r="GHW141" s="65"/>
      <c r="GHX141" s="65"/>
      <c r="GHY141" s="65"/>
      <c r="GHZ141" s="65"/>
      <c r="GIA141" s="65"/>
      <c r="GIB141" s="65"/>
      <c r="GIC141" s="65"/>
      <c r="GID141" s="65"/>
      <c r="GIE141" s="65"/>
      <c r="GIF141" s="65"/>
      <c r="GIG141" s="65"/>
      <c r="GIH141" s="65"/>
      <c r="GII141" s="65"/>
      <c r="GIJ141" s="65"/>
      <c r="GIK141" s="65"/>
      <c r="GIL141" s="65"/>
      <c r="GIM141" s="65"/>
      <c r="GIN141" s="65"/>
      <c r="GIO141" s="65"/>
      <c r="GIP141" s="65"/>
      <c r="GIQ141" s="65"/>
      <c r="GIR141" s="65"/>
      <c r="GIS141" s="65"/>
      <c r="GIT141" s="65"/>
      <c r="GIU141" s="65"/>
      <c r="GIV141" s="65"/>
      <c r="GIW141" s="65"/>
      <c r="GIX141" s="65"/>
      <c r="GIY141" s="65"/>
      <c r="GIZ141" s="65"/>
      <c r="GJA141" s="65"/>
      <c r="GJB141" s="65"/>
      <c r="GJC141" s="65"/>
      <c r="GJD141" s="65"/>
      <c r="GJE141" s="65"/>
      <c r="GJF141" s="65"/>
      <c r="GJG141" s="65"/>
      <c r="GJH141" s="65"/>
      <c r="GJI141" s="65"/>
      <c r="GJJ141" s="65"/>
      <c r="GJK141" s="65"/>
      <c r="GJL141" s="65"/>
      <c r="GJM141" s="65"/>
      <c r="GJN141" s="65"/>
      <c r="GJO141" s="65"/>
      <c r="GJP141" s="65"/>
      <c r="GJQ141" s="65"/>
      <c r="GJR141" s="65"/>
      <c r="GJS141" s="65"/>
      <c r="GJT141" s="65"/>
      <c r="GJU141" s="65"/>
      <c r="GJV141" s="65"/>
      <c r="GJW141" s="65"/>
      <c r="GJX141" s="65"/>
      <c r="GJY141" s="65"/>
      <c r="GJZ141" s="65"/>
      <c r="GKA141" s="65"/>
      <c r="GKB141" s="65"/>
      <c r="GKC141" s="65"/>
      <c r="GKD141" s="65"/>
      <c r="GKE141" s="65"/>
      <c r="GKF141" s="65"/>
      <c r="GKG141" s="65"/>
      <c r="GKH141" s="65"/>
      <c r="GKI141" s="65"/>
      <c r="GKJ141" s="65"/>
      <c r="GKK141" s="65"/>
      <c r="GKL141" s="65"/>
      <c r="GKM141" s="65"/>
      <c r="GKN141" s="65"/>
      <c r="GKO141" s="65"/>
      <c r="GKP141" s="65"/>
      <c r="GKQ141" s="65"/>
      <c r="GKR141" s="65"/>
      <c r="GKS141" s="65"/>
      <c r="GKT141" s="65"/>
      <c r="GKU141" s="65"/>
      <c r="GKV141" s="65"/>
      <c r="GKW141" s="65"/>
      <c r="GKX141" s="65"/>
      <c r="GKY141" s="65"/>
      <c r="GKZ141" s="65"/>
      <c r="GLA141" s="65"/>
      <c r="GLB141" s="65"/>
      <c r="GLC141" s="65"/>
      <c r="GLD141" s="65"/>
      <c r="GLE141" s="65"/>
      <c r="GLF141" s="65"/>
      <c r="GLG141" s="65"/>
      <c r="GLH141" s="65"/>
      <c r="GLI141" s="65"/>
      <c r="GLJ141" s="65"/>
      <c r="GLK141" s="65"/>
      <c r="GLL141" s="65"/>
      <c r="GLM141" s="65"/>
      <c r="GLN141" s="65"/>
      <c r="GLO141" s="65"/>
      <c r="GLP141" s="65"/>
      <c r="GLQ141" s="65"/>
      <c r="GLR141" s="65"/>
      <c r="GLS141" s="65"/>
      <c r="GLT141" s="65"/>
      <c r="GLU141" s="65"/>
      <c r="GLV141" s="65"/>
      <c r="GLW141" s="65"/>
      <c r="GLX141" s="65"/>
      <c r="GLY141" s="65"/>
      <c r="GLZ141" s="65"/>
      <c r="GMA141" s="65"/>
      <c r="GMB141" s="65"/>
      <c r="GMC141" s="65"/>
      <c r="GMD141" s="65"/>
      <c r="GME141" s="65"/>
      <c r="GMF141" s="65"/>
      <c r="GMG141" s="65"/>
      <c r="GMH141" s="65"/>
      <c r="GMI141" s="65"/>
      <c r="GMJ141" s="65"/>
      <c r="GMK141" s="65"/>
      <c r="GML141" s="65"/>
      <c r="GMM141" s="65"/>
      <c r="GMN141" s="65"/>
      <c r="GMO141" s="65"/>
      <c r="GMP141" s="65"/>
      <c r="GMQ141" s="65"/>
      <c r="GMR141" s="65"/>
      <c r="GMS141" s="65"/>
      <c r="GMT141" s="65"/>
      <c r="GMU141" s="65"/>
      <c r="GMV141" s="65"/>
      <c r="GMW141" s="65"/>
      <c r="GMX141" s="65"/>
      <c r="GMY141" s="65"/>
      <c r="GMZ141" s="65"/>
      <c r="GNA141" s="65"/>
      <c r="GNB141" s="65"/>
      <c r="GNC141" s="65"/>
      <c r="GND141" s="65"/>
      <c r="GNE141" s="65"/>
      <c r="GNF141" s="65"/>
      <c r="GNG141" s="65"/>
      <c r="GNH141" s="65"/>
      <c r="GNI141" s="65"/>
      <c r="GNJ141" s="65"/>
      <c r="GNK141" s="65"/>
      <c r="GNL141" s="65"/>
      <c r="GNM141" s="65"/>
      <c r="GNN141" s="65"/>
      <c r="GNO141" s="65"/>
      <c r="GNP141" s="65"/>
      <c r="GNQ141" s="65"/>
      <c r="GNR141" s="65"/>
      <c r="GNS141" s="65"/>
      <c r="GNT141" s="65"/>
      <c r="GNU141" s="65"/>
      <c r="GNV141" s="65"/>
      <c r="GNW141" s="65"/>
      <c r="GNX141" s="65"/>
      <c r="GNY141" s="65"/>
      <c r="GNZ141" s="65"/>
      <c r="GOA141" s="65"/>
      <c r="GOB141" s="65"/>
      <c r="GOC141" s="65"/>
      <c r="GOD141" s="65"/>
      <c r="GOE141" s="65"/>
      <c r="GOF141" s="65"/>
      <c r="GOG141" s="65"/>
      <c r="GOH141" s="65"/>
      <c r="GOI141" s="65"/>
      <c r="GOJ141" s="65"/>
      <c r="GOK141" s="65"/>
      <c r="GOL141" s="65"/>
      <c r="GOM141" s="65"/>
      <c r="GON141" s="65"/>
      <c r="GOO141" s="65"/>
      <c r="GOP141" s="65"/>
      <c r="GOQ141" s="65"/>
      <c r="GOR141" s="65"/>
      <c r="GOS141" s="65"/>
      <c r="GOT141" s="65"/>
      <c r="GOU141" s="65"/>
      <c r="GOV141" s="65"/>
      <c r="GOW141" s="65"/>
      <c r="GOX141" s="65"/>
      <c r="GOY141" s="65"/>
      <c r="GOZ141" s="65"/>
      <c r="GPA141" s="65"/>
      <c r="GPB141" s="65"/>
      <c r="GPC141" s="65"/>
      <c r="GPD141" s="65"/>
      <c r="GPE141" s="65"/>
      <c r="GPF141" s="65"/>
      <c r="GPG141" s="65"/>
      <c r="GPH141" s="65"/>
      <c r="GPI141" s="65"/>
      <c r="GPJ141" s="65"/>
      <c r="GPK141" s="65"/>
      <c r="GPL141" s="65"/>
      <c r="GPM141" s="65"/>
      <c r="GPN141" s="65"/>
      <c r="GPO141" s="65"/>
      <c r="GPP141" s="65"/>
      <c r="GPQ141" s="65"/>
      <c r="GPR141" s="65"/>
      <c r="GPS141" s="65"/>
      <c r="GPT141" s="65"/>
      <c r="GPU141" s="65"/>
      <c r="GPV141" s="65"/>
      <c r="GPW141" s="65"/>
      <c r="GPX141" s="65"/>
      <c r="GPY141" s="65"/>
      <c r="GPZ141" s="65"/>
      <c r="GQA141" s="65"/>
      <c r="GQB141" s="65"/>
      <c r="GQC141" s="65"/>
      <c r="GQD141" s="65"/>
      <c r="GQE141" s="65"/>
      <c r="GQF141" s="65"/>
      <c r="GQG141" s="65"/>
      <c r="GQH141" s="65"/>
      <c r="GQI141" s="65"/>
      <c r="GQJ141" s="65"/>
      <c r="GQK141" s="65"/>
      <c r="GQL141" s="65"/>
      <c r="GQM141" s="65"/>
      <c r="GQN141" s="65"/>
      <c r="GQO141" s="65"/>
      <c r="GQP141" s="65"/>
      <c r="GQQ141" s="65"/>
      <c r="GQR141" s="65"/>
      <c r="GQS141" s="65"/>
      <c r="GQT141" s="65"/>
      <c r="GQU141" s="65"/>
      <c r="GQV141" s="65"/>
      <c r="GQW141" s="65"/>
      <c r="GQX141" s="65"/>
      <c r="GQY141" s="65"/>
      <c r="GQZ141" s="65"/>
      <c r="GRA141" s="65"/>
      <c r="GRB141" s="65"/>
      <c r="GRC141" s="65"/>
      <c r="GRD141" s="65"/>
      <c r="GRE141" s="65"/>
      <c r="GRF141" s="65"/>
      <c r="GRG141" s="65"/>
      <c r="GRH141" s="65"/>
      <c r="GRI141" s="65"/>
      <c r="GRJ141" s="65"/>
      <c r="GRK141" s="65"/>
      <c r="GRL141" s="65"/>
      <c r="GRM141" s="65"/>
      <c r="GRN141" s="65"/>
      <c r="GRO141" s="65"/>
      <c r="GRP141" s="65"/>
      <c r="GRQ141" s="65"/>
      <c r="GRR141" s="65"/>
      <c r="GRS141" s="65"/>
      <c r="GRT141" s="65"/>
      <c r="GRU141" s="65"/>
      <c r="GRV141" s="65"/>
      <c r="GRW141" s="65"/>
      <c r="GRX141" s="65"/>
      <c r="GRY141" s="65"/>
      <c r="GRZ141" s="65"/>
      <c r="GSA141" s="65"/>
      <c r="GSB141" s="65"/>
      <c r="GSC141" s="65"/>
      <c r="GSD141" s="65"/>
      <c r="GSE141" s="65"/>
      <c r="GSF141" s="65"/>
      <c r="GSG141" s="65"/>
      <c r="GSH141" s="65"/>
      <c r="GSI141" s="65"/>
      <c r="GSJ141" s="65"/>
      <c r="GSK141" s="65"/>
      <c r="GSL141" s="65"/>
      <c r="GSM141" s="65"/>
      <c r="GSN141" s="65"/>
      <c r="GSO141" s="65"/>
      <c r="GSP141" s="65"/>
      <c r="GSQ141" s="65"/>
      <c r="GSR141" s="65"/>
      <c r="GSS141" s="65"/>
      <c r="GST141" s="65"/>
      <c r="GSU141" s="65"/>
      <c r="GSV141" s="65"/>
      <c r="GSW141" s="65"/>
      <c r="GSX141" s="65"/>
      <c r="GSY141" s="65"/>
      <c r="GSZ141" s="65"/>
      <c r="GTA141" s="65"/>
      <c r="GTB141" s="65"/>
      <c r="GTC141" s="65"/>
      <c r="GTD141" s="65"/>
      <c r="GTE141" s="65"/>
      <c r="GTF141" s="65"/>
      <c r="GTG141" s="65"/>
      <c r="GTH141" s="65"/>
      <c r="GTI141" s="65"/>
      <c r="GTJ141" s="65"/>
      <c r="GTK141" s="65"/>
      <c r="GTL141" s="65"/>
      <c r="GTM141" s="65"/>
      <c r="GTN141" s="65"/>
      <c r="GTO141" s="65"/>
      <c r="GTP141" s="65"/>
      <c r="GTQ141" s="65"/>
      <c r="GTR141" s="65"/>
      <c r="GTS141" s="65"/>
      <c r="GTT141" s="65"/>
      <c r="GTU141" s="65"/>
      <c r="GTV141" s="65"/>
      <c r="GTW141" s="65"/>
      <c r="GTX141" s="65"/>
      <c r="GTY141" s="65"/>
      <c r="GTZ141" s="65"/>
      <c r="GUA141" s="65"/>
      <c r="GUB141" s="65"/>
      <c r="GUC141" s="65"/>
      <c r="GUD141" s="65"/>
      <c r="GUE141" s="65"/>
      <c r="GUF141" s="65"/>
      <c r="GUG141" s="65"/>
      <c r="GUH141" s="65"/>
      <c r="GUI141" s="65"/>
      <c r="GUJ141" s="65"/>
      <c r="GUK141" s="65"/>
      <c r="GUL141" s="65"/>
      <c r="GUM141" s="65"/>
      <c r="GUN141" s="65"/>
      <c r="GUO141" s="65"/>
      <c r="GUP141" s="65"/>
      <c r="GUQ141" s="65"/>
      <c r="GUR141" s="65"/>
      <c r="GUS141" s="65"/>
      <c r="GUT141" s="65"/>
      <c r="GUU141" s="65"/>
      <c r="GUV141" s="65"/>
      <c r="GUW141" s="65"/>
      <c r="GUX141" s="65"/>
      <c r="GUY141" s="65"/>
      <c r="GUZ141" s="65"/>
      <c r="GVA141" s="65"/>
      <c r="GVB141" s="65"/>
      <c r="GVC141" s="65"/>
      <c r="GVD141" s="65"/>
      <c r="GVE141" s="65"/>
      <c r="GVF141" s="65"/>
      <c r="GVG141" s="65"/>
      <c r="GVH141" s="65"/>
      <c r="GVI141" s="65"/>
      <c r="GVJ141" s="65"/>
      <c r="GVK141" s="65"/>
      <c r="GVL141" s="65"/>
      <c r="GVM141" s="65"/>
      <c r="GVN141" s="65"/>
      <c r="GVO141" s="65"/>
      <c r="GVP141" s="65"/>
      <c r="GVQ141" s="65"/>
      <c r="GVR141" s="65"/>
      <c r="GVS141" s="65"/>
      <c r="GVT141" s="65"/>
      <c r="GVU141" s="65"/>
      <c r="GVV141" s="65"/>
      <c r="GVW141" s="65"/>
      <c r="GVX141" s="65"/>
      <c r="GVY141" s="65"/>
      <c r="GVZ141" s="65"/>
      <c r="GWA141" s="65"/>
      <c r="GWB141" s="65"/>
      <c r="GWC141" s="65"/>
      <c r="GWD141" s="65"/>
      <c r="GWE141" s="65"/>
      <c r="GWF141" s="65"/>
      <c r="GWG141" s="65"/>
      <c r="GWH141" s="65"/>
      <c r="GWI141" s="65"/>
      <c r="GWJ141" s="65"/>
      <c r="GWK141" s="65"/>
      <c r="GWL141" s="65"/>
      <c r="GWM141" s="65"/>
      <c r="GWN141" s="65"/>
      <c r="GWO141" s="65"/>
      <c r="GWP141" s="65"/>
      <c r="GWQ141" s="65"/>
      <c r="GWR141" s="65"/>
      <c r="GWS141" s="65"/>
      <c r="GWT141" s="65"/>
      <c r="GWU141" s="65"/>
      <c r="GWV141" s="65"/>
      <c r="GWW141" s="65"/>
      <c r="GWX141" s="65"/>
      <c r="GWY141" s="65"/>
      <c r="GWZ141" s="65"/>
      <c r="GXA141" s="65"/>
      <c r="GXB141" s="65"/>
      <c r="GXC141" s="65"/>
      <c r="GXD141" s="65"/>
      <c r="GXE141" s="65"/>
      <c r="GXF141" s="65"/>
      <c r="GXG141" s="65"/>
      <c r="GXH141" s="65"/>
      <c r="GXI141" s="65"/>
      <c r="GXJ141" s="65"/>
      <c r="GXK141" s="65"/>
      <c r="GXL141" s="65"/>
      <c r="GXM141" s="65"/>
      <c r="GXN141" s="65"/>
      <c r="GXO141" s="65"/>
      <c r="GXP141" s="65"/>
      <c r="GXQ141" s="65"/>
      <c r="GXR141" s="65"/>
      <c r="GXS141" s="65"/>
      <c r="GXT141" s="65"/>
      <c r="GXU141" s="65"/>
      <c r="GXV141" s="65"/>
      <c r="GXW141" s="65"/>
      <c r="GXX141" s="65"/>
      <c r="GXY141" s="65"/>
      <c r="GXZ141" s="65"/>
      <c r="GYA141" s="65"/>
      <c r="GYB141" s="65"/>
      <c r="GYC141" s="65"/>
      <c r="GYD141" s="65"/>
      <c r="GYE141" s="65"/>
      <c r="GYF141" s="65"/>
      <c r="GYG141" s="65"/>
      <c r="GYH141" s="65"/>
      <c r="GYI141" s="65"/>
      <c r="GYJ141" s="65"/>
      <c r="GYK141" s="65"/>
      <c r="GYL141" s="65"/>
      <c r="GYM141" s="65"/>
      <c r="GYN141" s="65"/>
      <c r="GYO141" s="65"/>
      <c r="GYP141" s="65"/>
      <c r="GYQ141" s="65"/>
      <c r="GYR141" s="65"/>
      <c r="GYS141" s="65"/>
      <c r="GYT141" s="65"/>
      <c r="GYU141" s="65"/>
      <c r="GYV141" s="65"/>
      <c r="GYW141" s="65"/>
      <c r="GYX141" s="65"/>
      <c r="GYY141" s="65"/>
      <c r="GYZ141" s="65"/>
      <c r="GZA141" s="65"/>
      <c r="GZB141" s="65"/>
      <c r="GZC141" s="65"/>
      <c r="GZD141" s="65"/>
      <c r="GZE141" s="65"/>
      <c r="GZF141" s="65"/>
      <c r="GZG141" s="65"/>
      <c r="GZH141" s="65"/>
      <c r="GZI141" s="65"/>
      <c r="GZJ141" s="65"/>
      <c r="GZK141" s="65"/>
      <c r="GZL141" s="65"/>
      <c r="GZM141" s="65"/>
      <c r="GZN141" s="65"/>
      <c r="GZO141" s="65"/>
      <c r="GZP141" s="65"/>
      <c r="GZQ141" s="65"/>
      <c r="GZR141" s="65"/>
      <c r="GZS141" s="65"/>
      <c r="GZT141" s="65"/>
      <c r="GZU141" s="65"/>
      <c r="GZV141" s="65"/>
      <c r="GZW141" s="65"/>
      <c r="GZX141" s="65"/>
      <c r="GZY141" s="65"/>
      <c r="GZZ141" s="65"/>
      <c r="HAA141" s="65"/>
      <c r="HAB141" s="65"/>
      <c r="HAC141" s="65"/>
      <c r="HAD141" s="65"/>
      <c r="HAE141" s="65"/>
      <c r="HAF141" s="65"/>
      <c r="HAG141" s="65"/>
      <c r="HAH141" s="65"/>
      <c r="HAI141" s="65"/>
      <c r="HAJ141" s="65"/>
      <c r="HAK141" s="65"/>
      <c r="HAL141" s="65"/>
      <c r="HAM141" s="65"/>
      <c r="HAN141" s="65"/>
      <c r="HAO141" s="65"/>
      <c r="HAP141" s="65"/>
      <c r="HAQ141" s="65"/>
      <c r="HAR141" s="65"/>
      <c r="HAS141" s="65"/>
      <c r="HAT141" s="65"/>
      <c r="HAU141" s="65"/>
      <c r="HAV141" s="65"/>
      <c r="HAW141" s="65"/>
      <c r="HAX141" s="65"/>
      <c r="HAY141" s="65"/>
      <c r="HAZ141" s="65"/>
      <c r="HBA141" s="65"/>
      <c r="HBB141" s="65"/>
      <c r="HBC141" s="65"/>
      <c r="HBD141" s="65"/>
      <c r="HBE141" s="65"/>
      <c r="HBF141" s="65"/>
      <c r="HBG141" s="65"/>
      <c r="HBH141" s="65"/>
      <c r="HBI141" s="65"/>
      <c r="HBJ141" s="65"/>
      <c r="HBK141" s="65"/>
      <c r="HBL141" s="65"/>
      <c r="HBM141" s="65"/>
      <c r="HBN141" s="65"/>
      <c r="HBO141" s="65"/>
      <c r="HBP141" s="65"/>
      <c r="HBQ141" s="65"/>
      <c r="HBR141" s="65"/>
      <c r="HBS141" s="65"/>
      <c r="HBT141" s="65"/>
      <c r="HBU141" s="65"/>
      <c r="HBV141" s="65"/>
      <c r="HBW141" s="65"/>
      <c r="HBX141" s="65"/>
      <c r="HBY141" s="65"/>
      <c r="HBZ141" s="65"/>
      <c r="HCA141" s="65"/>
      <c r="HCB141" s="65"/>
      <c r="HCC141" s="65"/>
      <c r="HCD141" s="65"/>
      <c r="HCE141" s="65"/>
      <c r="HCF141" s="65"/>
      <c r="HCG141" s="65"/>
      <c r="HCH141" s="65"/>
      <c r="HCI141" s="65"/>
      <c r="HCJ141" s="65"/>
      <c r="HCK141" s="65"/>
      <c r="HCL141" s="65"/>
      <c r="HCM141" s="65"/>
      <c r="HCN141" s="65"/>
      <c r="HCO141" s="65"/>
      <c r="HCP141" s="65"/>
      <c r="HCQ141" s="65"/>
      <c r="HCR141" s="65"/>
      <c r="HCS141" s="65"/>
      <c r="HCT141" s="65"/>
      <c r="HCU141" s="65"/>
      <c r="HCV141" s="65"/>
      <c r="HCW141" s="65"/>
      <c r="HCX141" s="65"/>
      <c r="HCY141" s="65"/>
      <c r="HCZ141" s="65"/>
      <c r="HDA141" s="65"/>
      <c r="HDB141" s="65"/>
      <c r="HDC141" s="65"/>
      <c r="HDD141" s="65"/>
      <c r="HDE141" s="65"/>
      <c r="HDF141" s="65"/>
      <c r="HDG141" s="65"/>
      <c r="HDH141" s="65"/>
      <c r="HDI141" s="65"/>
      <c r="HDJ141" s="65"/>
      <c r="HDK141" s="65"/>
      <c r="HDL141" s="65"/>
      <c r="HDM141" s="65"/>
      <c r="HDN141" s="65"/>
      <c r="HDO141" s="65"/>
      <c r="HDP141" s="65"/>
      <c r="HDQ141" s="65"/>
      <c r="HDR141" s="65"/>
      <c r="HDS141" s="65"/>
      <c r="HDT141" s="65"/>
      <c r="HDU141" s="65"/>
      <c r="HDV141" s="65"/>
      <c r="HDW141" s="65"/>
      <c r="HDX141" s="65"/>
      <c r="HDY141" s="65"/>
      <c r="HDZ141" s="65"/>
      <c r="HEA141" s="65"/>
      <c r="HEB141" s="65"/>
      <c r="HEC141" s="65"/>
      <c r="HED141" s="65"/>
      <c r="HEE141" s="65"/>
      <c r="HEF141" s="65"/>
      <c r="HEG141" s="65"/>
      <c r="HEH141" s="65"/>
      <c r="HEI141" s="65"/>
      <c r="HEJ141" s="65"/>
      <c r="HEK141" s="65"/>
      <c r="HEL141" s="65"/>
      <c r="HEM141" s="65"/>
      <c r="HEN141" s="65"/>
      <c r="HEO141" s="65"/>
      <c r="HEP141" s="65"/>
      <c r="HEQ141" s="65"/>
      <c r="HER141" s="65"/>
      <c r="HES141" s="65"/>
      <c r="HET141" s="65"/>
      <c r="HEU141" s="65"/>
      <c r="HEV141" s="65"/>
      <c r="HEW141" s="65"/>
      <c r="HEX141" s="65"/>
      <c r="HEY141" s="65"/>
      <c r="HEZ141" s="65"/>
      <c r="HFA141" s="65"/>
      <c r="HFB141" s="65"/>
      <c r="HFC141" s="65"/>
      <c r="HFD141" s="65"/>
      <c r="HFE141" s="65"/>
      <c r="HFF141" s="65"/>
      <c r="HFG141" s="65"/>
      <c r="HFH141" s="65"/>
      <c r="HFI141" s="65"/>
      <c r="HFJ141" s="65"/>
      <c r="HFK141" s="65"/>
      <c r="HFL141" s="65"/>
      <c r="HFM141" s="65"/>
      <c r="HFN141" s="65"/>
      <c r="HFO141" s="65"/>
      <c r="HFP141" s="65"/>
      <c r="HFQ141" s="65"/>
      <c r="HFR141" s="65"/>
      <c r="HFS141" s="65"/>
      <c r="HFT141" s="65"/>
      <c r="HFU141" s="65"/>
      <c r="HFV141" s="65"/>
      <c r="HFW141" s="65"/>
      <c r="HFX141" s="65"/>
      <c r="HFY141" s="65"/>
      <c r="HFZ141" s="65"/>
      <c r="HGA141" s="65"/>
      <c r="HGB141" s="65"/>
      <c r="HGC141" s="65"/>
      <c r="HGD141" s="65"/>
      <c r="HGE141" s="65"/>
      <c r="HGF141" s="65"/>
      <c r="HGG141" s="65"/>
      <c r="HGH141" s="65"/>
      <c r="HGI141" s="65"/>
      <c r="HGJ141" s="65"/>
      <c r="HGK141" s="65"/>
      <c r="HGL141" s="65"/>
      <c r="HGM141" s="65"/>
      <c r="HGN141" s="65"/>
      <c r="HGO141" s="65"/>
      <c r="HGP141" s="65"/>
      <c r="HGQ141" s="65"/>
      <c r="HGR141" s="65"/>
      <c r="HGS141" s="65"/>
      <c r="HGT141" s="65"/>
      <c r="HGU141" s="65"/>
      <c r="HGV141" s="65"/>
      <c r="HGW141" s="65"/>
      <c r="HGX141" s="65"/>
      <c r="HGY141" s="65"/>
      <c r="HGZ141" s="65"/>
      <c r="HHA141" s="65"/>
      <c r="HHB141" s="65"/>
      <c r="HHC141" s="65"/>
      <c r="HHD141" s="65"/>
      <c r="HHE141" s="65"/>
      <c r="HHF141" s="65"/>
      <c r="HHG141" s="65"/>
      <c r="HHH141" s="65"/>
      <c r="HHI141" s="65"/>
      <c r="HHJ141" s="65"/>
      <c r="HHK141" s="65"/>
      <c r="HHL141" s="65"/>
      <c r="HHM141" s="65"/>
      <c r="HHN141" s="65"/>
      <c r="HHO141" s="65"/>
      <c r="HHP141" s="65"/>
      <c r="HHQ141" s="65"/>
      <c r="HHR141" s="65"/>
      <c r="HHS141" s="65"/>
      <c r="HHT141" s="65"/>
      <c r="HHU141" s="65"/>
      <c r="HHV141" s="65"/>
      <c r="HHW141" s="65"/>
      <c r="HHX141" s="65"/>
      <c r="HHY141" s="65"/>
      <c r="HHZ141" s="65"/>
      <c r="HIA141" s="65"/>
      <c r="HIB141" s="65"/>
      <c r="HIC141" s="65"/>
      <c r="HID141" s="65"/>
      <c r="HIE141" s="65"/>
      <c r="HIF141" s="65"/>
      <c r="HIG141" s="65"/>
      <c r="HIH141" s="65"/>
      <c r="HII141" s="65"/>
      <c r="HIJ141" s="65"/>
      <c r="HIK141" s="65"/>
      <c r="HIL141" s="65"/>
      <c r="HIM141" s="65"/>
      <c r="HIN141" s="65"/>
      <c r="HIO141" s="65"/>
      <c r="HIP141" s="65"/>
      <c r="HIQ141" s="65"/>
      <c r="HIR141" s="65"/>
      <c r="HIS141" s="65"/>
      <c r="HIT141" s="65"/>
      <c r="HIU141" s="65"/>
      <c r="HIV141" s="65"/>
      <c r="HIW141" s="65"/>
      <c r="HIX141" s="65"/>
      <c r="HIY141" s="65"/>
      <c r="HIZ141" s="65"/>
      <c r="HJA141" s="65"/>
      <c r="HJB141" s="65"/>
      <c r="HJC141" s="65"/>
      <c r="HJD141" s="65"/>
      <c r="HJE141" s="65"/>
      <c r="HJF141" s="65"/>
      <c r="HJG141" s="65"/>
      <c r="HJH141" s="65"/>
      <c r="HJI141" s="65"/>
      <c r="HJJ141" s="65"/>
      <c r="HJK141" s="65"/>
      <c r="HJL141" s="65"/>
      <c r="HJM141" s="65"/>
      <c r="HJN141" s="65"/>
      <c r="HJO141" s="65"/>
      <c r="HJP141" s="65"/>
      <c r="HJQ141" s="65"/>
      <c r="HJR141" s="65"/>
      <c r="HJS141" s="65"/>
      <c r="HJT141" s="65"/>
      <c r="HJU141" s="65"/>
      <c r="HJV141" s="65"/>
      <c r="HJW141" s="65"/>
      <c r="HJX141" s="65"/>
      <c r="HJY141" s="65"/>
      <c r="HJZ141" s="65"/>
      <c r="HKA141" s="65"/>
      <c r="HKB141" s="65"/>
      <c r="HKC141" s="65"/>
      <c r="HKD141" s="65"/>
      <c r="HKE141" s="65"/>
      <c r="HKF141" s="65"/>
      <c r="HKG141" s="65"/>
      <c r="HKH141" s="65"/>
      <c r="HKI141" s="65"/>
      <c r="HKJ141" s="65"/>
      <c r="HKK141" s="65"/>
      <c r="HKL141" s="65"/>
      <c r="HKM141" s="65"/>
      <c r="HKN141" s="65"/>
      <c r="HKO141" s="65"/>
      <c r="HKP141" s="65"/>
      <c r="HKQ141" s="65"/>
      <c r="HKR141" s="65"/>
      <c r="HKS141" s="65"/>
      <c r="HKT141" s="65"/>
      <c r="HKU141" s="65"/>
      <c r="HKV141" s="65"/>
      <c r="HKW141" s="65"/>
      <c r="HKX141" s="65"/>
      <c r="HKY141" s="65"/>
      <c r="HKZ141" s="65"/>
      <c r="HLA141" s="65"/>
      <c r="HLB141" s="65"/>
      <c r="HLC141" s="65"/>
      <c r="HLD141" s="65"/>
      <c r="HLE141" s="65"/>
      <c r="HLF141" s="65"/>
      <c r="HLG141" s="65"/>
      <c r="HLH141" s="65"/>
      <c r="HLI141" s="65"/>
      <c r="HLJ141" s="65"/>
      <c r="HLK141" s="65"/>
      <c r="HLL141" s="65"/>
      <c r="HLM141" s="65"/>
      <c r="HLN141" s="65"/>
      <c r="HLO141" s="65"/>
      <c r="HLP141" s="65"/>
      <c r="HLQ141" s="65"/>
      <c r="HLR141" s="65"/>
      <c r="HLS141" s="65"/>
      <c r="HLT141" s="65"/>
      <c r="HLU141" s="65"/>
      <c r="HLV141" s="65"/>
      <c r="HLW141" s="65"/>
      <c r="HLX141" s="65"/>
      <c r="HLY141" s="65"/>
      <c r="HLZ141" s="65"/>
      <c r="HMA141" s="65"/>
      <c r="HMB141" s="65"/>
      <c r="HMC141" s="65"/>
      <c r="HMD141" s="65"/>
      <c r="HME141" s="65"/>
      <c r="HMF141" s="65"/>
      <c r="HMG141" s="65"/>
      <c r="HMH141" s="65"/>
      <c r="HMI141" s="65"/>
      <c r="HMJ141" s="65"/>
      <c r="HMK141" s="65"/>
      <c r="HML141" s="65"/>
      <c r="HMM141" s="65"/>
      <c r="HMN141" s="65"/>
      <c r="HMO141" s="65"/>
      <c r="HMP141" s="65"/>
      <c r="HMQ141" s="65"/>
      <c r="HMR141" s="65"/>
      <c r="HMS141" s="65"/>
      <c r="HMT141" s="65"/>
      <c r="HMU141" s="65"/>
      <c r="HMV141" s="65"/>
      <c r="HMW141" s="65"/>
      <c r="HMX141" s="65"/>
      <c r="HMY141" s="65"/>
      <c r="HMZ141" s="65"/>
      <c r="HNA141" s="65"/>
      <c r="HNB141" s="65"/>
      <c r="HNC141" s="65"/>
      <c r="HND141" s="65"/>
      <c r="HNE141" s="65"/>
      <c r="HNF141" s="65"/>
      <c r="HNG141" s="65"/>
      <c r="HNH141" s="65"/>
      <c r="HNI141" s="65"/>
      <c r="HNJ141" s="65"/>
      <c r="HNK141" s="65"/>
      <c r="HNL141" s="65"/>
      <c r="HNM141" s="65"/>
      <c r="HNN141" s="65"/>
      <c r="HNO141" s="65"/>
      <c r="HNP141" s="65"/>
      <c r="HNQ141" s="65"/>
      <c r="HNR141" s="65"/>
      <c r="HNS141" s="65"/>
      <c r="HNT141" s="65"/>
      <c r="HNU141" s="65"/>
      <c r="HNV141" s="65"/>
      <c r="HNW141" s="65"/>
      <c r="HNX141" s="65"/>
      <c r="HNY141" s="65"/>
      <c r="HNZ141" s="65"/>
      <c r="HOA141" s="65"/>
      <c r="HOB141" s="65"/>
      <c r="HOC141" s="65"/>
      <c r="HOD141" s="65"/>
      <c r="HOE141" s="65"/>
      <c r="HOF141" s="65"/>
      <c r="HOG141" s="65"/>
      <c r="HOH141" s="65"/>
      <c r="HOI141" s="65"/>
      <c r="HOJ141" s="65"/>
      <c r="HOK141" s="65"/>
      <c r="HOL141" s="65"/>
      <c r="HOM141" s="65"/>
      <c r="HON141" s="65"/>
      <c r="HOO141" s="65"/>
      <c r="HOP141" s="65"/>
      <c r="HOQ141" s="65"/>
      <c r="HOR141" s="65"/>
      <c r="HOS141" s="65"/>
      <c r="HOT141" s="65"/>
      <c r="HOU141" s="65"/>
      <c r="HOV141" s="65"/>
      <c r="HOW141" s="65"/>
      <c r="HOX141" s="65"/>
      <c r="HOY141" s="65"/>
      <c r="HOZ141" s="65"/>
      <c r="HPA141" s="65"/>
      <c r="HPB141" s="65"/>
      <c r="HPC141" s="65"/>
      <c r="HPD141" s="65"/>
      <c r="HPE141" s="65"/>
      <c r="HPF141" s="65"/>
      <c r="HPG141" s="65"/>
      <c r="HPH141" s="65"/>
      <c r="HPI141" s="65"/>
      <c r="HPJ141" s="65"/>
      <c r="HPK141" s="65"/>
      <c r="HPL141" s="65"/>
      <c r="HPM141" s="65"/>
      <c r="HPN141" s="65"/>
      <c r="HPO141" s="65"/>
      <c r="HPP141" s="65"/>
      <c r="HPQ141" s="65"/>
      <c r="HPR141" s="65"/>
      <c r="HPS141" s="65"/>
      <c r="HPT141" s="65"/>
      <c r="HPU141" s="65"/>
      <c r="HPV141" s="65"/>
      <c r="HPW141" s="65"/>
      <c r="HPX141" s="65"/>
      <c r="HPY141" s="65"/>
      <c r="HPZ141" s="65"/>
      <c r="HQA141" s="65"/>
      <c r="HQB141" s="65"/>
      <c r="HQC141" s="65"/>
      <c r="HQD141" s="65"/>
      <c r="HQE141" s="65"/>
      <c r="HQF141" s="65"/>
      <c r="HQG141" s="65"/>
      <c r="HQH141" s="65"/>
      <c r="HQI141" s="65"/>
      <c r="HQJ141" s="65"/>
      <c r="HQK141" s="65"/>
      <c r="HQL141" s="65"/>
      <c r="HQM141" s="65"/>
      <c r="HQN141" s="65"/>
      <c r="HQO141" s="65"/>
      <c r="HQP141" s="65"/>
      <c r="HQQ141" s="65"/>
      <c r="HQR141" s="65"/>
      <c r="HQS141" s="65"/>
      <c r="HQT141" s="65"/>
      <c r="HQU141" s="65"/>
      <c r="HQV141" s="65"/>
      <c r="HQW141" s="65"/>
      <c r="HQX141" s="65"/>
      <c r="HQY141" s="65"/>
      <c r="HQZ141" s="65"/>
      <c r="HRA141" s="65"/>
      <c r="HRB141" s="65"/>
      <c r="HRC141" s="65"/>
      <c r="HRD141" s="65"/>
      <c r="HRE141" s="65"/>
      <c r="HRF141" s="65"/>
      <c r="HRG141" s="65"/>
      <c r="HRH141" s="65"/>
      <c r="HRI141" s="65"/>
      <c r="HRJ141" s="65"/>
      <c r="HRK141" s="65"/>
      <c r="HRL141" s="65"/>
      <c r="HRM141" s="65"/>
      <c r="HRN141" s="65"/>
      <c r="HRO141" s="65"/>
      <c r="HRP141" s="65"/>
      <c r="HRQ141" s="65"/>
      <c r="HRR141" s="65"/>
      <c r="HRS141" s="65"/>
      <c r="HRT141" s="65"/>
      <c r="HRU141" s="65"/>
      <c r="HRV141" s="65"/>
      <c r="HRW141" s="65"/>
      <c r="HRX141" s="65"/>
      <c r="HRY141" s="65"/>
      <c r="HRZ141" s="65"/>
      <c r="HSA141" s="65"/>
      <c r="HSB141" s="65"/>
      <c r="HSC141" s="65"/>
      <c r="HSD141" s="65"/>
      <c r="HSE141" s="65"/>
      <c r="HSF141" s="65"/>
      <c r="HSG141" s="65"/>
      <c r="HSH141" s="65"/>
      <c r="HSI141" s="65"/>
      <c r="HSJ141" s="65"/>
      <c r="HSK141" s="65"/>
      <c r="HSL141" s="65"/>
      <c r="HSM141" s="65"/>
      <c r="HSN141" s="65"/>
      <c r="HSO141" s="65"/>
      <c r="HSP141" s="65"/>
      <c r="HSQ141" s="65"/>
      <c r="HSR141" s="65"/>
      <c r="HSS141" s="65"/>
      <c r="HST141" s="65"/>
      <c r="HSU141" s="65"/>
      <c r="HSV141" s="65"/>
      <c r="HSW141" s="65"/>
      <c r="HSX141" s="65"/>
      <c r="HSY141" s="65"/>
      <c r="HSZ141" s="65"/>
      <c r="HTA141" s="65"/>
      <c r="HTB141" s="65"/>
      <c r="HTC141" s="65"/>
      <c r="HTD141" s="65"/>
      <c r="HTE141" s="65"/>
      <c r="HTF141" s="65"/>
      <c r="HTG141" s="65"/>
      <c r="HTH141" s="65"/>
      <c r="HTI141" s="65"/>
      <c r="HTJ141" s="65"/>
      <c r="HTK141" s="65"/>
      <c r="HTL141" s="65"/>
      <c r="HTM141" s="65"/>
      <c r="HTN141" s="65"/>
      <c r="HTO141" s="65"/>
      <c r="HTP141" s="65"/>
      <c r="HTQ141" s="65"/>
      <c r="HTR141" s="65"/>
      <c r="HTS141" s="65"/>
      <c r="HTT141" s="65"/>
      <c r="HTU141" s="65"/>
      <c r="HTV141" s="65"/>
      <c r="HTW141" s="65"/>
      <c r="HTX141" s="65"/>
      <c r="HTY141" s="65"/>
      <c r="HTZ141" s="65"/>
      <c r="HUA141" s="65"/>
      <c r="HUB141" s="65"/>
      <c r="HUC141" s="65"/>
      <c r="HUD141" s="65"/>
      <c r="HUE141" s="65"/>
      <c r="HUF141" s="65"/>
      <c r="HUG141" s="65"/>
      <c r="HUH141" s="65"/>
      <c r="HUI141" s="65"/>
      <c r="HUJ141" s="65"/>
      <c r="HUK141" s="65"/>
      <c r="HUL141" s="65"/>
      <c r="HUM141" s="65"/>
      <c r="HUN141" s="65"/>
      <c r="HUO141" s="65"/>
      <c r="HUP141" s="65"/>
      <c r="HUQ141" s="65"/>
      <c r="HUR141" s="65"/>
      <c r="HUS141" s="65"/>
      <c r="HUT141" s="65"/>
      <c r="HUU141" s="65"/>
      <c r="HUV141" s="65"/>
      <c r="HUW141" s="65"/>
      <c r="HUX141" s="65"/>
      <c r="HUY141" s="65"/>
      <c r="HUZ141" s="65"/>
      <c r="HVA141" s="65"/>
      <c r="HVB141" s="65"/>
      <c r="HVC141" s="65"/>
      <c r="HVD141" s="65"/>
      <c r="HVE141" s="65"/>
      <c r="HVF141" s="65"/>
      <c r="HVG141" s="65"/>
      <c r="HVH141" s="65"/>
      <c r="HVI141" s="65"/>
      <c r="HVJ141" s="65"/>
      <c r="HVK141" s="65"/>
      <c r="HVL141" s="65"/>
      <c r="HVM141" s="65"/>
      <c r="HVN141" s="65"/>
      <c r="HVO141" s="65"/>
      <c r="HVP141" s="65"/>
      <c r="HVQ141" s="65"/>
      <c r="HVR141" s="65"/>
      <c r="HVS141" s="65"/>
      <c r="HVT141" s="65"/>
      <c r="HVU141" s="65"/>
      <c r="HVV141" s="65"/>
      <c r="HVW141" s="65"/>
      <c r="HVX141" s="65"/>
      <c r="HVY141" s="65"/>
      <c r="HVZ141" s="65"/>
      <c r="HWA141" s="65"/>
      <c r="HWB141" s="65"/>
      <c r="HWC141" s="65"/>
      <c r="HWD141" s="65"/>
      <c r="HWE141" s="65"/>
      <c r="HWF141" s="65"/>
      <c r="HWG141" s="65"/>
      <c r="HWH141" s="65"/>
      <c r="HWI141" s="65"/>
      <c r="HWJ141" s="65"/>
      <c r="HWK141" s="65"/>
      <c r="HWL141" s="65"/>
      <c r="HWM141" s="65"/>
      <c r="HWN141" s="65"/>
      <c r="HWO141" s="65"/>
      <c r="HWP141" s="65"/>
      <c r="HWQ141" s="65"/>
      <c r="HWR141" s="65"/>
      <c r="HWS141" s="65"/>
      <c r="HWT141" s="65"/>
      <c r="HWU141" s="65"/>
      <c r="HWV141" s="65"/>
      <c r="HWW141" s="65"/>
      <c r="HWX141" s="65"/>
      <c r="HWY141" s="65"/>
      <c r="HWZ141" s="65"/>
      <c r="HXA141" s="65"/>
      <c r="HXB141" s="65"/>
      <c r="HXC141" s="65"/>
      <c r="HXD141" s="65"/>
      <c r="HXE141" s="65"/>
      <c r="HXF141" s="65"/>
      <c r="HXG141" s="65"/>
      <c r="HXH141" s="65"/>
      <c r="HXI141" s="65"/>
      <c r="HXJ141" s="65"/>
      <c r="HXK141" s="65"/>
      <c r="HXL141" s="65"/>
      <c r="HXM141" s="65"/>
      <c r="HXN141" s="65"/>
      <c r="HXO141" s="65"/>
      <c r="HXP141" s="65"/>
      <c r="HXQ141" s="65"/>
      <c r="HXR141" s="65"/>
      <c r="HXS141" s="65"/>
      <c r="HXT141" s="65"/>
      <c r="HXU141" s="65"/>
      <c r="HXV141" s="65"/>
      <c r="HXW141" s="65"/>
      <c r="HXX141" s="65"/>
      <c r="HXY141" s="65"/>
      <c r="HXZ141" s="65"/>
      <c r="HYA141" s="65"/>
      <c r="HYB141" s="65"/>
      <c r="HYC141" s="65"/>
      <c r="HYD141" s="65"/>
      <c r="HYE141" s="65"/>
      <c r="HYF141" s="65"/>
      <c r="HYG141" s="65"/>
      <c r="HYH141" s="65"/>
      <c r="HYI141" s="65"/>
      <c r="HYJ141" s="65"/>
      <c r="HYK141" s="65"/>
      <c r="HYL141" s="65"/>
      <c r="HYM141" s="65"/>
      <c r="HYN141" s="65"/>
      <c r="HYO141" s="65"/>
      <c r="HYP141" s="65"/>
      <c r="HYQ141" s="65"/>
      <c r="HYR141" s="65"/>
      <c r="HYS141" s="65"/>
      <c r="HYT141" s="65"/>
      <c r="HYU141" s="65"/>
      <c r="HYV141" s="65"/>
      <c r="HYW141" s="65"/>
      <c r="HYX141" s="65"/>
      <c r="HYY141" s="65"/>
      <c r="HYZ141" s="65"/>
      <c r="HZA141" s="65"/>
      <c r="HZB141" s="65"/>
      <c r="HZC141" s="65"/>
      <c r="HZD141" s="65"/>
      <c r="HZE141" s="65"/>
      <c r="HZF141" s="65"/>
      <c r="HZG141" s="65"/>
      <c r="HZH141" s="65"/>
      <c r="HZI141" s="65"/>
      <c r="HZJ141" s="65"/>
      <c r="HZK141" s="65"/>
      <c r="HZL141" s="65"/>
      <c r="HZM141" s="65"/>
      <c r="HZN141" s="65"/>
      <c r="HZO141" s="65"/>
      <c r="HZP141" s="65"/>
      <c r="HZQ141" s="65"/>
      <c r="HZR141" s="65"/>
      <c r="HZS141" s="65"/>
      <c r="HZT141" s="65"/>
      <c r="HZU141" s="65"/>
      <c r="HZV141" s="65"/>
      <c r="HZW141" s="65"/>
      <c r="HZX141" s="65"/>
      <c r="HZY141" s="65"/>
      <c r="HZZ141" s="65"/>
      <c r="IAA141" s="65"/>
      <c r="IAB141" s="65"/>
      <c r="IAC141" s="65"/>
      <c r="IAD141" s="65"/>
      <c r="IAE141" s="65"/>
      <c r="IAF141" s="65"/>
      <c r="IAG141" s="65"/>
      <c r="IAH141" s="65"/>
      <c r="IAI141" s="65"/>
      <c r="IAJ141" s="65"/>
      <c r="IAK141" s="65"/>
      <c r="IAL141" s="65"/>
      <c r="IAM141" s="65"/>
      <c r="IAN141" s="65"/>
      <c r="IAO141" s="65"/>
      <c r="IAP141" s="65"/>
      <c r="IAQ141" s="65"/>
      <c r="IAR141" s="65"/>
      <c r="IAS141" s="65"/>
      <c r="IAT141" s="65"/>
      <c r="IAU141" s="65"/>
      <c r="IAV141" s="65"/>
      <c r="IAW141" s="65"/>
      <c r="IAX141" s="65"/>
      <c r="IAY141" s="65"/>
      <c r="IAZ141" s="65"/>
      <c r="IBA141" s="65"/>
      <c r="IBB141" s="65"/>
      <c r="IBC141" s="65"/>
      <c r="IBD141" s="65"/>
      <c r="IBE141" s="65"/>
      <c r="IBF141" s="65"/>
      <c r="IBG141" s="65"/>
      <c r="IBH141" s="65"/>
      <c r="IBI141" s="65"/>
      <c r="IBJ141" s="65"/>
      <c r="IBK141" s="65"/>
      <c r="IBL141" s="65"/>
      <c r="IBM141" s="65"/>
      <c r="IBN141" s="65"/>
      <c r="IBO141" s="65"/>
      <c r="IBP141" s="65"/>
      <c r="IBQ141" s="65"/>
      <c r="IBR141" s="65"/>
      <c r="IBS141" s="65"/>
      <c r="IBT141" s="65"/>
      <c r="IBU141" s="65"/>
      <c r="IBV141" s="65"/>
      <c r="IBW141" s="65"/>
      <c r="IBX141" s="65"/>
      <c r="IBY141" s="65"/>
      <c r="IBZ141" s="65"/>
      <c r="ICA141" s="65"/>
      <c r="ICB141" s="65"/>
      <c r="ICC141" s="65"/>
      <c r="ICD141" s="65"/>
      <c r="ICE141" s="65"/>
      <c r="ICF141" s="65"/>
      <c r="ICG141" s="65"/>
      <c r="ICH141" s="65"/>
      <c r="ICI141" s="65"/>
      <c r="ICJ141" s="65"/>
      <c r="ICK141" s="65"/>
      <c r="ICL141" s="65"/>
      <c r="ICM141" s="65"/>
      <c r="ICN141" s="65"/>
      <c r="ICO141" s="65"/>
      <c r="ICP141" s="65"/>
      <c r="ICQ141" s="65"/>
      <c r="ICR141" s="65"/>
      <c r="ICS141" s="65"/>
      <c r="ICT141" s="65"/>
      <c r="ICU141" s="65"/>
      <c r="ICV141" s="65"/>
      <c r="ICW141" s="65"/>
      <c r="ICX141" s="65"/>
      <c r="ICY141" s="65"/>
      <c r="ICZ141" s="65"/>
      <c r="IDA141" s="65"/>
      <c r="IDB141" s="65"/>
      <c r="IDC141" s="65"/>
      <c r="IDD141" s="65"/>
      <c r="IDE141" s="65"/>
      <c r="IDF141" s="65"/>
      <c r="IDG141" s="65"/>
      <c r="IDH141" s="65"/>
      <c r="IDI141" s="65"/>
      <c r="IDJ141" s="65"/>
      <c r="IDK141" s="65"/>
      <c r="IDL141" s="65"/>
      <c r="IDM141" s="65"/>
      <c r="IDN141" s="65"/>
      <c r="IDO141" s="65"/>
      <c r="IDP141" s="65"/>
      <c r="IDQ141" s="65"/>
      <c r="IDR141" s="65"/>
      <c r="IDS141" s="65"/>
      <c r="IDT141" s="65"/>
      <c r="IDU141" s="65"/>
      <c r="IDV141" s="65"/>
      <c r="IDW141" s="65"/>
      <c r="IDX141" s="65"/>
      <c r="IDY141" s="65"/>
      <c r="IDZ141" s="65"/>
      <c r="IEA141" s="65"/>
      <c r="IEB141" s="65"/>
      <c r="IEC141" s="65"/>
      <c r="IED141" s="65"/>
      <c r="IEE141" s="65"/>
      <c r="IEF141" s="65"/>
      <c r="IEG141" s="65"/>
      <c r="IEH141" s="65"/>
      <c r="IEI141" s="65"/>
      <c r="IEJ141" s="65"/>
      <c r="IEK141" s="65"/>
      <c r="IEL141" s="65"/>
      <c r="IEM141" s="65"/>
      <c r="IEN141" s="65"/>
      <c r="IEO141" s="65"/>
      <c r="IEP141" s="65"/>
      <c r="IEQ141" s="65"/>
      <c r="IER141" s="65"/>
      <c r="IES141" s="65"/>
      <c r="IET141" s="65"/>
      <c r="IEU141" s="65"/>
      <c r="IEV141" s="65"/>
      <c r="IEW141" s="65"/>
      <c r="IEX141" s="65"/>
      <c r="IEY141" s="65"/>
      <c r="IEZ141" s="65"/>
      <c r="IFA141" s="65"/>
      <c r="IFB141" s="65"/>
      <c r="IFC141" s="65"/>
      <c r="IFD141" s="65"/>
      <c r="IFE141" s="65"/>
      <c r="IFF141" s="65"/>
      <c r="IFG141" s="65"/>
      <c r="IFH141" s="65"/>
      <c r="IFI141" s="65"/>
      <c r="IFJ141" s="65"/>
      <c r="IFK141" s="65"/>
      <c r="IFL141" s="65"/>
      <c r="IFM141" s="65"/>
      <c r="IFN141" s="65"/>
      <c r="IFO141" s="65"/>
      <c r="IFP141" s="65"/>
      <c r="IFQ141" s="65"/>
      <c r="IFR141" s="65"/>
      <c r="IFS141" s="65"/>
      <c r="IFT141" s="65"/>
      <c r="IFU141" s="65"/>
      <c r="IFV141" s="65"/>
      <c r="IFW141" s="65"/>
      <c r="IFX141" s="65"/>
      <c r="IFY141" s="65"/>
      <c r="IFZ141" s="65"/>
      <c r="IGA141" s="65"/>
      <c r="IGB141" s="65"/>
      <c r="IGC141" s="65"/>
      <c r="IGD141" s="65"/>
      <c r="IGE141" s="65"/>
      <c r="IGF141" s="65"/>
      <c r="IGG141" s="65"/>
      <c r="IGH141" s="65"/>
      <c r="IGI141" s="65"/>
      <c r="IGJ141" s="65"/>
      <c r="IGK141" s="65"/>
      <c r="IGL141" s="65"/>
      <c r="IGM141" s="65"/>
      <c r="IGN141" s="65"/>
      <c r="IGO141" s="65"/>
      <c r="IGP141" s="65"/>
      <c r="IGQ141" s="65"/>
      <c r="IGR141" s="65"/>
      <c r="IGS141" s="65"/>
      <c r="IGT141" s="65"/>
      <c r="IGU141" s="65"/>
      <c r="IGV141" s="65"/>
      <c r="IGW141" s="65"/>
      <c r="IGX141" s="65"/>
      <c r="IGY141" s="65"/>
      <c r="IGZ141" s="65"/>
      <c r="IHA141" s="65"/>
      <c r="IHB141" s="65"/>
      <c r="IHC141" s="65"/>
      <c r="IHD141" s="65"/>
      <c r="IHE141" s="65"/>
      <c r="IHF141" s="65"/>
      <c r="IHG141" s="65"/>
      <c r="IHH141" s="65"/>
      <c r="IHI141" s="65"/>
      <c r="IHJ141" s="65"/>
      <c r="IHK141" s="65"/>
      <c r="IHL141" s="65"/>
      <c r="IHM141" s="65"/>
      <c r="IHN141" s="65"/>
      <c r="IHO141" s="65"/>
      <c r="IHP141" s="65"/>
      <c r="IHQ141" s="65"/>
      <c r="IHR141" s="65"/>
      <c r="IHS141" s="65"/>
      <c r="IHT141" s="65"/>
      <c r="IHU141" s="65"/>
      <c r="IHV141" s="65"/>
      <c r="IHW141" s="65"/>
      <c r="IHX141" s="65"/>
      <c r="IHY141" s="65"/>
      <c r="IHZ141" s="65"/>
      <c r="IIA141" s="65"/>
      <c r="IIB141" s="65"/>
      <c r="IIC141" s="65"/>
      <c r="IID141" s="65"/>
      <c r="IIE141" s="65"/>
      <c r="IIF141" s="65"/>
      <c r="IIG141" s="65"/>
      <c r="IIH141" s="65"/>
      <c r="III141" s="65"/>
      <c r="IIJ141" s="65"/>
      <c r="IIK141" s="65"/>
      <c r="IIL141" s="65"/>
      <c r="IIM141" s="65"/>
      <c r="IIN141" s="65"/>
      <c r="IIO141" s="65"/>
      <c r="IIP141" s="65"/>
      <c r="IIQ141" s="65"/>
      <c r="IIR141" s="65"/>
      <c r="IIS141" s="65"/>
      <c r="IIT141" s="65"/>
      <c r="IIU141" s="65"/>
      <c r="IIV141" s="65"/>
      <c r="IIW141" s="65"/>
      <c r="IIX141" s="65"/>
      <c r="IIY141" s="65"/>
      <c r="IIZ141" s="65"/>
      <c r="IJA141" s="65"/>
      <c r="IJB141" s="65"/>
      <c r="IJC141" s="65"/>
      <c r="IJD141" s="65"/>
      <c r="IJE141" s="65"/>
      <c r="IJF141" s="65"/>
      <c r="IJG141" s="65"/>
      <c r="IJH141" s="65"/>
      <c r="IJI141" s="65"/>
      <c r="IJJ141" s="65"/>
      <c r="IJK141" s="65"/>
      <c r="IJL141" s="65"/>
      <c r="IJM141" s="65"/>
      <c r="IJN141" s="65"/>
      <c r="IJO141" s="65"/>
      <c r="IJP141" s="65"/>
      <c r="IJQ141" s="65"/>
      <c r="IJR141" s="65"/>
      <c r="IJS141" s="65"/>
      <c r="IJT141" s="65"/>
      <c r="IJU141" s="65"/>
      <c r="IJV141" s="65"/>
      <c r="IJW141" s="65"/>
      <c r="IJX141" s="65"/>
      <c r="IJY141" s="65"/>
      <c r="IJZ141" s="65"/>
      <c r="IKA141" s="65"/>
      <c r="IKB141" s="65"/>
      <c r="IKC141" s="65"/>
      <c r="IKD141" s="65"/>
      <c r="IKE141" s="65"/>
      <c r="IKF141" s="65"/>
      <c r="IKG141" s="65"/>
      <c r="IKH141" s="65"/>
      <c r="IKI141" s="65"/>
      <c r="IKJ141" s="65"/>
      <c r="IKK141" s="65"/>
      <c r="IKL141" s="65"/>
      <c r="IKM141" s="65"/>
      <c r="IKN141" s="65"/>
      <c r="IKO141" s="65"/>
      <c r="IKP141" s="65"/>
      <c r="IKQ141" s="65"/>
      <c r="IKR141" s="65"/>
      <c r="IKS141" s="65"/>
      <c r="IKT141" s="65"/>
      <c r="IKU141" s="65"/>
      <c r="IKV141" s="65"/>
      <c r="IKW141" s="65"/>
      <c r="IKX141" s="65"/>
      <c r="IKY141" s="65"/>
      <c r="IKZ141" s="65"/>
      <c r="ILA141" s="65"/>
      <c r="ILB141" s="65"/>
      <c r="ILC141" s="65"/>
      <c r="ILD141" s="65"/>
      <c r="ILE141" s="65"/>
      <c r="ILF141" s="65"/>
      <c r="ILG141" s="65"/>
      <c r="ILH141" s="65"/>
      <c r="ILI141" s="65"/>
      <c r="ILJ141" s="65"/>
      <c r="ILK141" s="65"/>
      <c r="ILL141" s="65"/>
      <c r="ILM141" s="65"/>
      <c r="ILN141" s="65"/>
      <c r="ILO141" s="65"/>
      <c r="ILP141" s="65"/>
      <c r="ILQ141" s="65"/>
      <c r="ILR141" s="65"/>
      <c r="ILS141" s="65"/>
      <c r="ILT141" s="65"/>
      <c r="ILU141" s="65"/>
      <c r="ILV141" s="65"/>
      <c r="ILW141" s="65"/>
      <c r="ILX141" s="65"/>
      <c r="ILY141" s="65"/>
      <c r="ILZ141" s="65"/>
      <c r="IMA141" s="65"/>
      <c r="IMB141" s="65"/>
      <c r="IMC141" s="65"/>
      <c r="IMD141" s="65"/>
      <c r="IME141" s="65"/>
      <c r="IMF141" s="65"/>
      <c r="IMG141" s="65"/>
      <c r="IMH141" s="65"/>
      <c r="IMI141" s="65"/>
      <c r="IMJ141" s="65"/>
      <c r="IMK141" s="65"/>
      <c r="IML141" s="65"/>
      <c r="IMM141" s="65"/>
      <c r="IMN141" s="65"/>
      <c r="IMO141" s="65"/>
      <c r="IMP141" s="65"/>
      <c r="IMQ141" s="65"/>
      <c r="IMR141" s="65"/>
      <c r="IMS141" s="65"/>
      <c r="IMT141" s="65"/>
      <c r="IMU141" s="65"/>
      <c r="IMV141" s="65"/>
      <c r="IMW141" s="65"/>
      <c r="IMX141" s="65"/>
      <c r="IMY141" s="65"/>
      <c r="IMZ141" s="65"/>
      <c r="INA141" s="65"/>
      <c r="INB141" s="65"/>
      <c r="INC141" s="65"/>
      <c r="IND141" s="65"/>
      <c r="INE141" s="65"/>
      <c r="INF141" s="65"/>
      <c r="ING141" s="65"/>
      <c r="INH141" s="65"/>
      <c r="INI141" s="65"/>
      <c r="INJ141" s="65"/>
      <c r="INK141" s="65"/>
      <c r="INL141" s="65"/>
      <c r="INM141" s="65"/>
      <c r="INN141" s="65"/>
      <c r="INO141" s="65"/>
      <c r="INP141" s="65"/>
      <c r="INQ141" s="65"/>
      <c r="INR141" s="65"/>
      <c r="INS141" s="65"/>
      <c r="INT141" s="65"/>
      <c r="INU141" s="65"/>
      <c r="INV141" s="65"/>
      <c r="INW141" s="65"/>
      <c r="INX141" s="65"/>
      <c r="INY141" s="65"/>
      <c r="INZ141" s="65"/>
      <c r="IOA141" s="65"/>
      <c r="IOB141" s="65"/>
      <c r="IOC141" s="65"/>
      <c r="IOD141" s="65"/>
      <c r="IOE141" s="65"/>
      <c r="IOF141" s="65"/>
      <c r="IOG141" s="65"/>
      <c r="IOH141" s="65"/>
      <c r="IOI141" s="65"/>
      <c r="IOJ141" s="65"/>
      <c r="IOK141" s="65"/>
      <c r="IOL141" s="65"/>
      <c r="IOM141" s="65"/>
      <c r="ION141" s="65"/>
      <c r="IOO141" s="65"/>
      <c r="IOP141" s="65"/>
      <c r="IOQ141" s="65"/>
      <c r="IOR141" s="65"/>
      <c r="IOS141" s="65"/>
      <c r="IOT141" s="65"/>
      <c r="IOU141" s="65"/>
      <c r="IOV141" s="65"/>
      <c r="IOW141" s="65"/>
      <c r="IOX141" s="65"/>
      <c r="IOY141" s="65"/>
      <c r="IOZ141" s="65"/>
      <c r="IPA141" s="65"/>
      <c r="IPB141" s="65"/>
      <c r="IPC141" s="65"/>
      <c r="IPD141" s="65"/>
      <c r="IPE141" s="65"/>
      <c r="IPF141" s="65"/>
      <c r="IPG141" s="65"/>
      <c r="IPH141" s="65"/>
      <c r="IPI141" s="65"/>
      <c r="IPJ141" s="65"/>
      <c r="IPK141" s="65"/>
      <c r="IPL141" s="65"/>
      <c r="IPM141" s="65"/>
      <c r="IPN141" s="65"/>
      <c r="IPO141" s="65"/>
      <c r="IPP141" s="65"/>
      <c r="IPQ141" s="65"/>
      <c r="IPR141" s="65"/>
      <c r="IPS141" s="65"/>
      <c r="IPT141" s="65"/>
      <c r="IPU141" s="65"/>
      <c r="IPV141" s="65"/>
      <c r="IPW141" s="65"/>
      <c r="IPX141" s="65"/>
      <c r="IPY141" s="65"/>
      <c r="IPZ141" s="65"/>
      <c r="IQA141" s="65"/>
      <c r="IQB141" s="65"/>
      <c r="IQC141" s="65"/>
      <c r="IQD141" s="65"/>
      <c r="IQE141" s="65"/>
      <c r="IQF141" s="65"/>
      <c r="IQG141" s="65"/>
      <c r="IQH141" s="65"/>
      <c r="IQI141" s="65"/>
      <c r="IQJ141" s="65"/>
      <c r="IQK141" s="65"/>
      <c r="IQL141" s="65"/>
      <c r="IQM141" s="65"/>
      <c r="IQN141" s="65"/>
      <c r="IQO141" s="65"/>
      <c r="IQP141" s="65"/>
      <c r="IQQ141" s="65"/>
      <c r="IQR141" s="65"/>
      <c r="IQS141" s="65"/>
      <c r="IQT141" s="65"/>
      <c r="IQU141" s="65"/>
      <c r="IQV141" s="65"/>
      <c r="IQW141" s="65"/>
      <c r="IQX141" s="65"/>
      <c r="IQY141" s="65"/>
      <c r="IQZ141" s="65"/>
      <c r="IRA141" s="65"/>
      <c r="IRB141" s="65"/>
      <c r="IRC141" s="65"/>
      <c r="IRD141" s="65"/>
      <c r="IRE141" s="65"/>
      <c r="IRF141" s="65"/>
      <c r="IRG141" s="65"/>
      <c r="IRH141" s="65"/>
      <c r="IRI141" s="65"/>
      <c r="IRJ141" s="65"/>
      <c r="IRK141" s="65"/>
      <c r="IRL141" s="65"/>
      <c r="IRM141" s="65"/>
      <c r="IRN141" s="65"/>
      <c r="IRO141" s="65"/>
      <c r="IRP141" s="65"/>
      <c r="IRQ141" s="65"/>
      <c r="IRR141" s="65"/>
      <c r="IRS141" s="65"/>
      <c r="IRT141" s="65"/>
      <c r="IRU141" s="65"/>
      <c r="IRV141" s="65"/>
      <c r="IRW141" s="65"/>
      <c r="IRX141" s="65"/>
      <c r="IRY141" s="65"/>
      <c r="IRZ141" s="65"/>
      <c r="ISA141" s="65"/>
      <c r="ISB141" s="65"/>
      <c r="ISC141" s="65"/>
      <c r="ISD141" s="65"/>
      <c r="ISE141" s="65"/>
      <c r="ISF141" s="65"/>
      <c r="ISG141" s="65"/>
      <c r="ISH141" s="65"/>
      <c r="ISI141" s="65"/>
      <c r="ISJ141" s="65"/>
      <c r="ISK141" s="65"/>
      <c r="ISL141" s="65"/>
      <c r="ISM141" s="65"/>
      <c r="ISN141" s="65"/>
      <c r="ISO141" s="65"/>
      <c r="ISP141" s="65"/>
      <c r="ISQ141" s="65"/>
      <c r="ISR141" s="65"/>
      <c r="ISS141" s="65"/>
      <c r="IST141" s="65"/>
      <c r="ISU141" s="65"/>
      <c r="ISV141" s="65"/>
      <c r="ISW141" s="65"/>
      <c r="ISX141" s="65"/>
      <c r="ISY141" s="65"/>
      <c r="ISZ141" s="65"/>
      <c r="ITA141" s="65"/>
      <c r="ITB141" s="65"/>
      <c r="ITC141" s="65"/>
      <c r="ITD141" s="65"/>
      <c r="ITE141" s="65"/>
      <c r="ITF141" s="65"/>
      <c r="ITG141" s="65"/>
      <c r="ITH141" s="65"/>
      <c r="ITI141" s="65"/>
      <c r="ITJ141" s="65"/>
      <c r="ITK141" s="65"/>
      <c r="ITL141" s="65"/>
      <c r="ITM141" s="65"/>
      <c r="ITN141" s="65"/>
      <c r="ITO141" s="65"/>
      <c r="ITP141" s="65"/>
      <c r="ITQ141" s="65"/>
      <c r="ITR141" s="65"/>
      <c r="ITS141" s="65"/>
      <c r="ITT141" s="65"/>
      <c r="ITU141" s="65"/>
      <c r="ITV141" s="65"/>
      <c r="ITW141" s="65"/>
      <c r="ITX141" s="65"/>
      <c r="ITY141" s="65"/>
      <c r="ITZ141" s="65"/>
      <c r="IUA141" s="65"/>
      <c r="IUB141" s="65"/>
      <c r="IUC141" s="65"/>
      <c r="IUD141" s="65"/>
      <c r="IUE141" s="65"/>
      <c r="IUF141" s="65"/>
      <c r="IUG141" s="65"/>
      <c r="IUH141" s="65"/>
      <c r="IUI141" s="65"/>
      <c r="IUJ141" s="65"/>
      <c r="IUK141" s="65"/>
      <c r="IUL141" s="65"/>
      <c r="IUM141" s="65"/>
      <c r="IUN141" s="65"/>
      <c r="IUO141" s="65"/>
      <c r="IUP141" s="65"/>
      <c r="IUQ141" s="65"/>
      <c r="IUR141" s="65"/>
      <c r="IUS141" s="65"/>
      <c r="IUT141" s="65"/>
      <c r="IUU141" s="65"/>
      <c r="IUV141" s="65"/>
      <c r="IUW141" s="65"/>
      <c r="IUX141" s="65"/>
      <c r="IUY141" s="65"/>
      <c r="IUZ141" s="65"/>
      <c r="IVA141" s="65"/>
      <c r="IVB141" s="65"/>
      <c r="IVC141" s="65"/>
      <c r="IVD141" s="65"/>
      <c r="IVE141" s="65"/>
      <c r="IVF141" s="65"/>
      <c r="IVG141" s="65"/>
      <c r="IVH141" s="65"/>
      <c r="IVI141" s="65"/>
      <c r="IVJ141" s="65"/>
      <c r="IVK141" s="65"/>
      <c r="IVL141" s="65"/>
      <c r="IVM141" s="65"/>
      <c r="IVN141" s="65"/>
      <c r="IVO141" s="65"/>
      <c r="IVP141" s="65"/>
      <c r="IVQ141" s="65"/>
      <c r="IVR141" s="65"/>
      <c r="IVS141" s="65"/>
      <c r="IVT141" s="65"/>
      <c r="IVU141" s="65"/>
      <c r="IVV141" s="65"/>
      <c r="IVW141" s="65"/>
      <c r="IVX141" s="65"/>
      <c r="IVY141" s="65"/>
      <c r="IVZ141" s="65"/>
      <c r="IWA141" s="65"/>
      <c r="IWB141" s="65"/>
      <c r="IWC141" s="65"/>
      <c r="IWD141" s="65"/>
      <c r="IWE141" s="65"/>
      <c r="IWF141" s="65"/>
      <c r="IWG141" s="65"/>
      <c r="IWH141" s="65"/>
      <c r="IWI141" s="65"/>
      <c r="IWJ141" s="65"/>
      <c r="IWK141" s="65"/>
      <c r="IWL141" s="65"/>
      <c r="IWM141" s="65"/>
      <c r="IWN141" s="65"/>
      <c r="IWO141" s="65"/>
      <c r="IWP141" s="65"/>
      <c r="IWQ141" s="65"/>
      <c r="IWR141" s="65"/>
      <c r="IWS141" s="65"/>
      <c r="IWT141" s="65"/>
      <c r="IWU141" s="65"/>
      <c r="IWV141" s="65"/>
      <c r="IWW141" s="65"/>
      <c r="IWX141" s="65"/>
      <c r="IWY141" s="65"/>
      <c r="IWZ141" s="65"/>
      <c r="IXA141" s="65"/>
      <c r="IXB141" s="65"/>
      <c r="IXC141" s="65"/>
      <c r="IXD141" s="65"/>
      <c r="IXE141" s="65"/>
      <c r="IXF141" s="65"/>
      <c r="IXG141" s="65"/>
      <c r="IXH141" s="65"/>
      <c r="IXI141" s="65"/>
      <c r="IXJ141" s="65"/>
      <c r="IXK141" s="65"/>
      <c r="IXL141" s="65"/>
      <c r="IXM141" s="65"/>
      <c r="IXN141" s="65"/>
      <c r="IXO141" s="65"/>
      <c r="IXP141" s="65"/>
      <c r="IXQ141" s="65"/>
      <c r="IXR141" s="65"/>
      <c r="IXS141" s="65"/>
      <c r="IXT141" s="65"/>
      <c r="IXU141" s="65"/>
      <c r="IXV141" s="65"/>
      <c r="IXW141" s="65"/>
      <c r="IXX141" s="65"/>
      <c r="IXY141" s="65"/>
      <c r="IXZ141" s="65"/>
      <c r="IYA141" s="65"/>
      <c r="IYB141" s="65"/>
      <c r="IYC141" s="65"/>
      <c r="IYD141" s="65"/>
      <c r="IYE141" s="65"/>
      <c r="IYF141" s="65"/>
      <c r="IYG141" s="65"/>
      <c r="IYH141" s="65"/>
      <c r="IYI141" s="65"/>
      <c r="IYJ141" s="65"/>
      <c r="IYK141" s="65"/>
      <c r="IYL141" s="65"/>
      <c r="IYM141" s="65"/>
      <c r="IYN141" s="65"/>
      <c r="IYO141" s="65"/>
      <c r="IYP141" s="65"/>
      <c r="IYQ141" s="65"/>
      <c r="IYR141" s="65"/>
      <c r="IYS141" s="65"/>
      <c r="IYT141" s="65"/>
      <c r="IYU141" s="65"/>
      <c r="IYV141" s="65"/>
      <c r="IYW141" s="65"/>
      <c r="IYX141" s="65"/>
      <c r="IYY141" s="65"/>
      <c r="IYZ141" s="65"/>
      <c r="IZA141" s="65"/>
      <c r="IZB141" s="65"/>
      <c r="IZC141" s="65"/>
      <c r="IZD141" s="65"/>
      <c r="IZE141" s="65"/>
      <c r="IZF141" s="65"/>
      <c r="IZG141" s="65"/>
      <c r="IZH141" s="65"/>
      <c r="IZI141" s="65"/>
      <c r="IZJ141" s="65"/>
      <c r="IZK141" s="65"/>
      <c r="IZL141" s="65"/>
      <c r="IZM141" s="65"/>
      <c r="IZN141" s="65"/>
      <c r="IZO141" s="65"/>
      <c r="IZP141" s="65"/>
      <c r="IZQ141" s="65"/>
      <c r="IZR141" s="65"/>
      <c r="IZS141" s="65"/>
      <c r="IZT141" s="65"/>
      <c r="IZU141" s="65"/>
      <c r="IZV141" s="65"/>
      <c r="IZW141" s="65"/>
      <c r="IZX141" s="65"/>
      <c r="IZY141" s="65"/>
      <c r="IZZ141" s="65"/>
      <c r="JAA141" s="65"/>
      <c r="JAB141" s="65"/>
      <c r="JAC141" s="65"/>
      <c r="JAD141" s="65"/>
      <c r="JAE141" s="65"/>
      <c r="JAF141" s="65"/>
      <c r="JAG141" s="65"/>
      <c r="JAH141" s="65"/>
      <c r="JAI141" s="65"/>
      <c r="JAJ141" s="65"/>
      <c r="JAK141" s="65"/>
      <c r="JAL141" s="65"/>
      <c r="JAM141" s="65"/>
      <c r="JAN141" s="65"/>
      <c r="JAO141" s="65"/>
      <c r="JAP141" s="65"/>
      <c r="JAQ141" s="65"/>
      <c r="JAR141" s="65"/>
      <c r="JAS141" s="65"/>
      <c r="JAT141" s="65"/>
      <c r="JAU141" s="65"/>
      <c r="JAV141" s="65"/>
      <c r="JAW141" s="65"/>
      <c r="JAX141" s="65"/>
      <c r="JAY141" s="65"/>
      <c r="JAZ141" s="65"/>
      <c r="JBA141" s="65"/>
      <c r="JBB141" s="65"/>
      <c r="JBC141" s="65"/>
      <c r="JBD141" s="65"/>
      <c r="JBE141" s="65"/>
      <c r="JBF141" s="65"/>
      <c r="JBG141" s="65"/>
      <c r="JBH141" s="65"/>
      <c r="JBI141" s="65"/>
      <c r="JBJ141" s="65"/>
      <c r="JBK141" s="65"/>
      <c r="JBL141" s="65"/>
      <c r="JBM141" s="65"/>
      <c r="JBN141" s="65"/>
      <c r="JBO141" s="65"/>
      <c r="JBP141" s="65"/>
      <c r="JBQ141" s="65"/>
      <c r="JBR141" s="65"/>
      <c r="JBS141" s="65"/>
      <c r="JBT141" s="65"/>
      <c r="JBU141" s="65"/>
      <c r="JBV141" s="65"/>
      <c r="JBW141" s="65"/>
      <c r="JBX141" s="65"/>
      <c r="JBY141" s="65"/>
      <c r="JBZ141" s="65"/>
      <c r="JCA141" s="65"/>
      <c r="JCB141" s="65"/>
      <c r="JCC141" s="65"/>
      <c r="JCD141" s="65"/>
      <c r="JCE141" s="65"/>
      <c r="JCF141" s="65"/>
      <c r="JCG141" s="65"/>
      <c r="JCH141" s="65"/>
      <c r="JCI141" s="65"/>
      <c r="JCJ141" s="65"/>
      <c r="JCK141" s="65"/>
      <c r="JCL141" s="65"/>
      <c r="JCM141" s="65"/>
      <c r="JCN141" s="65"/>
      <c r="JCO141" s="65"/>
      <c r="JCP141" s="65"/>
      <c r="JCQ141" s="65"/>
      <c r="JCR141" s="65"/>
      <c r="JCS141" s="65"/>
      <c r="JCT141" s="65"/>
      <c r="JCU141" s="65"/>
      <c r="JCV141" s="65"/>
      <c r="JCW141" s="65"/>
      <c r="JCX141" s="65"/>
      <c r="JCY141" s="65"/>
      <c r="JCZ141" s="65"/>
      <c r="JDA141" s="65"/>
      <c r="JDB141" s="65"/>
      <c r="JDC141" s="65"/>
      <c r="JDD141" s="65"/>
      <c r="JDE141" s="65"/>
      <c r="JDF141" s="65"/>
      <c r="JDG141" s="65"/>
      <c r="JDH141" s="65"/>
      <c r="JDI141" s="65"/>
      <c r="JDJ141" s="65"/>
      <c r="JDK141" s="65"/>
      <c r="JDL141" s="65"/>
      <c r="JDM141" s="65"/>
      <c r="JDN141" s="65"/>
      <c r="JDO141" s="65"/>
      <c r="JDP141" s="65"/>
      <c r="JDQ141" s="65"/>
      <c r="JDR141" s="65"/>
      <c r="JDS141" s="65"/>
      <c r="JDT141" s="65"/>
      <c r="JDU141" s="65"/>
      <c r="JDV141" s="65"/>
      <c r="JDW141" s="65"/>
      <c r="JDX141" s="65"/>
      <c r="JDY141" s="65"/>
      <c r="JDZ141" s="65"/>
      <c r="JEA141" s="65"/>
      <c r="JEB141" s="65"/>
      <c r="JEC141" s="65"/>
      <c r="JED141" s="65"/>
      <c r="JEE141" s="65"/>
      <c r="JEF141" s="65"/>
      <c r="JEG141" s="65"/>
      <c r="JEH141" s="65"/>
      <c r="JEI141" s="65"/>
      <c r="JEJ141" s="65"/>
      <c r="JEK141" s="65"/>
      <c r="JEL141" s="65"/>
      <c r="JEM141" s="65"/>
      <c r="JEN141" s="65"/>
      <c r="JEO141" s="65"/>
      <c r="JEP141" s="65"/>
      <c r="JEQ141" s="65"/>
      <c r="JER141" s="65"/>
      <c r="JES141" s="65"/>
      <c r="JET141" s="65"/>
      <c r="JEU141" s="65"/>
      <c r="JEV141" s="65"/>
      <c r="JEW141" s="65"/>
      <c r="JEX141" s="65"/>
      <c r="JEY141" s="65"/>
      <c r="JEZ141" s="65"/>
      <c r="JFA141" s="65"/>
      <c r="JFB141" s="65"/>
      <c r="JFC141" s="65"/>
      <c r="JFD141" s="65"/>
      <c r="JFE141" s="65"/>
      <c r="JFF141" s="65"/>
      <c r="JFG141" s="65"/>
      <c r="JFH141" s="65"/>
      <c r="JFI141" s="65"/>
      <c r="JFJ141" s="65"/>
      <c r="JFK141" s="65"/>
      <c r="JFL141" s="65"/>
      <c r="JFM141" s="65"/>
      <c r="JFN141" s="65"/>
      <c r="JFO141" s="65"/>
      <c r="JFP141" s="65"/>
      <c r="JFQ141" s="65"/>
      <c r="JFR141" s="65"/>
      <c r="JFS141" s="65"/>
      <c r="JFT141" s="65"/>
      <c r="JFU141" s="65"/>
      <c r="JFV141" s="65"/>
      <c r="JFW141" s="65"/>
      <c r="JFX141" s="65"/>
      <c r="JFY141" s="65"/>
      <c r="JFZ141" s="65"/>
      <c r="JGA141" s="65"/>
      <c r="JGB141" s="65"/>
      <c r="JGC141" s="65"/>
      <c r="JGD141" s="65"/>
      <c r="JGE141" s="65"/>
      <c r="JGF141" s="65"/>
      <c r="JGG141" s="65"/>
      <c r="JGH141" s="65"/>
      <c r="JGI141" s="65"/>
      <c r="JGJ141" s="65"/>
      <c r="JGK141" s="65"/>
      <c r="JGL141" s="65"/>
      <c r="JGM141" s="65"/>
      <c r="JGN141" s="65"/>
      <c r="JGO141" s="65"/>
      <c r="JGP141" s="65"/>
      <c r="JGQ141" s="65"/>
      <c r="JGR141" s="65"/>
      <c r="JGS141" s="65"/>
      <c r="JGT141" s="65"/>
      <c r="JGU141" s="65"/>
      <c r="JGV141" s="65"/>
      <c r="JGW141" s="65"/>
      <c r="JGX141" s="65"/>
      <c r="JGY141" s="65"/>
      <c r="JGZ141" s="65"/>
      <c r="JHA141" s="65"/>
      <c r="JHB141" s="65"/>
      <c r="JHC141" s="65"/>
      <c r="JHD141" s="65"/>
      <c r="JHE141" s="65"/>
      <c r="JHF141" s="65"/>
      <c r="JHG141" s="65"/>
      <c r="JHH141" s="65"/>
      <c r="JHI141" s="65"/>
      <c r="JHJ141" s="65"/>
      <c r="JHK141" s="65"/>
      <c r="JHL141" s="65"/>
      <c r="JHM141" s="65"/>
      <c r="JHN141" s="65"/>
      <c r="JHO141" s="65"/>
      <c r="JHP141" s="65"/>
      <c r="JHQ141" s="65"/>
      <c r="JHR141" s="65"/>
      <c r="JHS141" s="65"/>
      <c r="JHT141" s="65"/>
      <c r="JHU141" s="65"/>
      <c r="JHV141" s="65"/>
      <c r="JHW141" s="65"/>
      <c r="JHX141" s="65"/>
      <c r="JHY141" s="65"/>
      <c r="JHZ141" s="65"/>
      <c r="JIA141" s="65"/>
      <c r="JIB141" s="65"/>
      <c r="JIC141" s="65"/>
      <c r="JID141" s="65"/>
      <c r="JIE141" s="65"/>
      <c r="JIF141" s="65"/>
      <c r="JIG141" s="65"/>
      <c r="JIH141" s="65"/>
      <c r="JII141" s="65"/>
      <c r="JIJ141" s="65"/>
      <c r="JIK141" s="65"/>
      <c r="JIL141" s="65"/>
      <c r="JIM141" s="65"/>
      <c r="JIN141" s="65"/>
      <c r="JIO141" s="65"/>
      <c r="JIP141" s="65"/>
      <c r="JIQ141" s="65"/>
      <c r="JIR141" s="65"/>
      <c r="JIS141" s="65"/>
      <c r="JIT141" s="65"/>
      <c r="JIU141" s="65"/>
      <c r="JIV141" s="65"/>
      <c r="JIW141" s="65"/>
      <c r="JIX141" s="65"/>
      <c r="JIY141" s="65"/>
      <c r="JIZ141" s="65"/>
      <c r="JJA141" s="65"/>
      <c r="JJB141" s="65"/>
      <c r="JJC141" s="65"/>
      <c r="JJD141" s="65"/>
      <c r="JJE141" s="65"/>
      <c r="JJF141" s="65"/>
      <c r="JJG141" s="65"/>
      <c r="JJH141" s="65"/>
      <c r="JJI141" s="65"/>
      <c r="JJJ141" s="65"/>
      <c r="JJK141" s="65"/>
      <c r="JJL141" s="65"/>
      <c r="JJM141" s="65"/>
      <c r="JJN141" s="65"/>
      <c r="JJO141" s="65"/>
      <c r="JJP141" s="65"/>
      <c r="JJQ141" s="65"/>
      <c r="JJR141" s="65"/>
      <c r="JJS141" s="65"/>
      <c r="JJT141" s="65"/>
      <c r="JJU141" s="65"/>
      <c r="JJV141" s="65"/>
      <c r="JJW141" s="65"/>
      <c r="JJX141" s="65"/>
      <c r="JJY141" s="65"/>
      <c r="JJZ141" s="65"/>
      <c r="JKA141" s="65"/>
      <c r="JKB141" s="65"/>
      <c r="JKC141" s="65"/>
      <c r="JKD141" s="65"/>
      <c r="JKE141" s="65"/>
      <c r="JKF141" s="65"/>
      <c r="JKG141" s="65"/>
      <c r="JKH141" s="65"/>
      <c r="JKI141" s="65"/>
      <c r="JKJ141" s="65"/>
      <c r="JKK141" s="65"/>
      <c r="JKL141" s="65"/>
      <c r="JKM141" s="65"/>
      <c r="JKN141" s="65"/>
      <c r="JKO141" s="65"/>
      <c r="JKP141" s="65"/>
      <c r="JKQ141" s="65"/>
      <c r="JKR141" s="65"/>
      <c r="JKS141" s="65"/>
      <c r="JKT141" s="65"/>
      <c r="JKU141" s="65"/>
      <c r="JKV141" s="65"/>
      <c r="JKW141" s="65"/>
      <c r="JKX141" s="65"/>
      <c r="JKY141" s="65"/>
      <c r="JKZ141" s="65"/>
      <c r="JLA141" s="65"/>
      <c r="JLB141" s="65"/>
      <c r="JLC141" s="65"/>
      <c r="JLD141" s="65"/>
      <c r="JLE141" s="65"/>
      <c r="JLF141" s="65"/>
      <c r="JLG141" s="65"/>
      <c r="JLH141" s="65"/>
      <c r="JLI141" s="65"/>
      <c r="JLJ141" s="65"/>
      <c r="JLK141" s="65"/>
      <c r="JLL141" s="65"/>
      <c r="JLM141" s="65"/>
      <c r="JLN141" s="65"/>
      <c r="JLO141" s="65"/>
      <c r="JLP141" s="65"/>
      <c r="JLQ141" s="65"/>
      <c r="JLR141" s="65"/>
      <c r="JLS141" s="65"/>
      <c r="JLT141" s="65"/>
      <c r="JLU141" s="65"/>
      <c r="JLV141" s="65"/>
      <c r="JLW141" s="65"/>
      <c r="JLX141" s="65"/>
      <c r="JLY141" s="65"/>
      <c r="JLZ141" s="65"/>
      <c r="JMA141" s="65"/>
      <c r="JMB141" s="65"/>
      <c r="JMC141" s="65"/>
      <c r="JMD141" s="65"/>
      <c r="JME141" s="65"/>
      <c r="JMF141" s="65"/>
      <c r="JMG141" s="65"/>
      <c r="JMH141" s="65"/>
      <c r="JMI141" s="65"/>
      <c r="JMJ141" s="65"/>
      <c r="JMK141" s="65"/>
      <c r="JML141" s="65"/>
      <c r="JMM141" s="65"/>
      <c r="JMN141" s="65"/>
      <c r="JMO141" s="65"/>
      <c r="JMP141" s="65"/>
      <c r="JMQ141" s="65"/>
      <c r="JMR141" s="65"/>
      <c r="JMS141" s="65"/>
      <c r="JMT141" s="65"/>
      <c r="JMU141" s="65"/>
      <c r="JMV141" s="65"/>
      <c r="JMW141" s="65"/>
      <c r="JMX141" s="65"/>
      <c r="JMY141" s="65"/>
      <c r="JMZ141" s="65"/>
      <c r="JNA141" s="65"/>
      <c r="JNB141" s="65"/>
      <c r="JNC141" s="65"/>
      <c r="JND141" s="65"/>
      <c r="JNE141" s="65"/>
      <c r="JNF141" s="65"/>
      <c r="JNG141" s="65"/>
      <c r="JNH141" s="65"/>
      <c r="JNI141" s="65"/>
      <c r="JNJ141" s="65"/>
      <c r="JNK141" s="65"/>
      <c r="JNL141" s="65"/>
      <c r="JNM141" s="65"/>
      <c r="JNN141" s="65"/>
      <c r="JNO141" s="65"/>
      <c r="JNP141" s="65"/>
      <c r="JNQ141" s="65"/>
      <c r="JNR141" s="65"/>
      <c r="JNS141" s="65"/>
      <c r="JNT141" s="65"/>
      <c r="JNU141" s="65"/>
      <c r="JNV141" s="65"/>
      <c r="JNW141" s="65"/>
      <c r="JNX141" s="65"/>
      <c r="JNY141" s="65"/>
      <c r="JNZ141" s="65"/>
      <c r="JOA141" s="65"/>
      <c r="JOB141" s="65"/>
      <c r="JOC141" s="65"/>
      <c r="JOD141" s="65"/>
      <c r="JOE141" s="65"/>
      <c r="JOF141" s="65"/>
      <c r="JOG141" s="65"/>
      <c r="JOH141" s="65"/>
      <c r="JOI141" s="65"/>
      <c r="JOJ141" s="65"/>
      <c r="JOK141" s="65"/>
      <c r="JOL141" s="65"/>
      <c r="JOM141" s="65"/>
      <c r="JON141" s="65"/>
      <c r="JOO141" s="65"/>
      <c r="JOP141" s="65"/>
      <c r="JOQ141" s="65"/>
      <c r="JOR141" s="65"/>
      <c r="JOS141" s="65"/>
      <c r="JOT141" s="65"/>
      <c r="JOU141" s="65"/>
      <c r="JOV141" s="65"/>
      <c r="JOW141" s="65"/>
      <c r="JOX141" s="65"/>
      <c r="JOY141" s="65"/>
      <c r="JOZ141" s="65"/>
      <c r="JPA141" s="65"/>
      <c r="JPB141" s="65"/>
      <c r="JPC141" s="65"/>
      <c r="JPD141" s="65"/>
      <c r="JPE141" s="65"/>
      <c r="JPF141" s="65"/>
      <c r="JPG141" s="65"/>
      <c r="JPH141" s="65"/>
      <c r="JPI141" s="65"/>
      <c r="JPJ141" s="65"/>
      <c r="JPK141" s="65"/>
      <c r="JPL141" s="65"/>
      <c r="JPM141" s="65"/>
      <c r="JPN141" s="65"/>
      <c r="JPO141" s="65"/>
      <c r="JPP141" s="65"/>
      <c r="JPQ141" s="65"/>
      <c r="JPR141" s="65"/>
      <c r="JPS141" s="65"/>
      <c r="JPT141" s="65"/>
      <c r="JPU141" s="65"/>
      <c r="JPV141" s="65"/>
      <c r="JPW141" s="65"/>
      <c r="JPX141" s="65"/>
      <c r="JPY141" s="65"/>
      <c r="JPZ141" s="65"/>
      <c r="JQA141" s="65"/>
      <c r="JQB141" s="65"/>
      <c r="JQC141" s="65"/>
      <c r="JQD141" s="65"/>
      <c r="JQE141" s="65"/>
      <c r="JQF141" s="65"/>
      <c r="JQG141" s="65"/>
      <c r="JQH141" s="65"/>
      <c r="JQI141" s="65"/>
      <c r="JQJ141" s="65"/>
      <c r="JQK141" s="65"/>
      <c r="JQL141" s="65"/>
      <c r="JQM141" s="65"/>
      <c r="JQN141" s="65"/>
      <c r="JQO141" s="65"/>
      <c r="JQP141" s="65"/>
      <c r="JQQ141" s="65"/>
      <c r="JQR141" s="65"/>
      <c r="JQS141" s="65"/>
      <c r="JQT141" s="65"/>
      <c r="JQU141" s="65"/>
      <c r="JQV141" s="65"/>
      <c r="JQW141" s="65"/>
      <c r="JQX141" s="65"/>
      <c r="JQY141" s="65"/>
      <c r="JQZ141" s="65"/>
      <c r="JRA141" s="65"/>
      <c r="JRB141" s="65"/>
      <c r="JRC141" s="65"/>
      <c r="JRD141" s="65"/>
      <c r="JRE141" s="65"/>
      <c r="JRF141" s="65"/>
      <c r="JRG141" s="65"/>
      <c r="JRH141" s="65"/>
      <c r="JRI141" s="65"/>
      <c r="JRJ141" s="65"/>
      <c r="JRK141" s="65"/>
      <c r="JRL141" s="65"/>
      <c r="JRM141" s="65"/>
      <c r="JRN141" s="65"/>
      <c r="JRO141" s="65"/>
      <c r="JRP141" s="65"/>
      <c r="JRQ141" s="65"/>
      <c r="JRR141" s="65"/>
      <c r="JRS141" s="65"/>
      <c r="JRT141" s="65"/>
      <c r="JRU141" s="65"/>
      <c r="JRV141" s="65"/>
      <c r="JRW141" s="65"/>
      <c r="JRX141" s="65"/>
      <c r="JRY141" s="65"/>
      <c r="JRZ141" s="65"/>
      <c r="JSA141" s="65"/>
      <c r="JSB141" s="65"/>
      <c r="JSC141" s="65"/>
      <c r="JSD141" s="65"/>
      <c r="JSE141" s="65"/>
      <c r="JSF141" s="65"/>
      <c r="JSG141" s="65"/>
      <c r="JSH141" s="65"/>
      <c r="JSI141" s="65"/>
      <c r="JSJ141" s="65"/>
      <c r="JSK141" s="65"/>
      <c r="JSL141" s="65"/>
      <c r="JSM141" s="65"/>
      <c r="JSN141" s="65"/>
      <c r="JSO141" s="65"/>
      <c r="JSP141" s="65"/>
      <c r="JSQ141" s="65"/>
      <c r="JSR141" s="65"/>
      <c r="JSS141" s="65"/>
      <c r="JST141" s="65"/>
      <c r="JSU141" s="65"/>
      <c r="JSV141" s="65"/>
      <c r="JSW141" s="65"/>
      <c r="JSX141" s="65"/>
      <c r="JSY141" s="65"/>
      <c r="JSZ141" s="65"/>
      <c r="JTA141" s="65"/>
      <c r="JTB141" s="65"/>
      <c r="JTC141" s="65"/>
      <c r="JTD141" s="65"/>
      <c r="JTE141" s="65"/>
      <c r="JTF141" s="65"/>
      <c r="JTG141" s="65"/>
      <c r="JTH141" s="65"/>
      <c r="JTI141" s="65"/>
      <c r="JTJ141" s="65"/>
      <c r="JTK141" s="65"/>
      <c r="JTL141" s="65"/>
      <c r="JTM141" s="65"/>
      <c r="JTN141" s="65"/>
      <c r="JTO141" s="65"/>
      <c r="JTP141" s="65"/>
      <c r="JTQ141" s="65"/>
      <c r="JTR141" s="65"/>
      <c r="JTS141" s="65"/>
      <c r="JTT141" s="65"/>
      <c r="JTU141" s="65"/>
      <c r="JTV141" s="65"/>
      <c r="JTW141" s="65"/>
      <c r="JTX141" s="65"/>
      <c r="JTY141" s="65"/>
      <c r="JTZ141" s="65"/>
      <c r="JUA141" s="65"/>
      <c r="JUB141" s="65"/>
      <c r="JUC141" s="65"/>
      <c r="JUD141" s="65"/>
      <c r="JUE141" s="65"/>
      <c r="JUF141" s="65"/>
      <c r="JUG141" s="65"/>
      <c r="JUH141" s="65"/>
      <c r="JUI141" s="65"/>
      <c r="JUJ141" s="65"/>
      <c r="JUK141" s="65"/>
      <c r="JUL141" s="65"/>
      <c r="JUM141" s="65"/>
      <c r="JUN141" s="65"/>
      <c r="JUO141" s="65"/>
      <c r="JUP141" s="65"/>
      <c r="JUQ141" s="65"/>
      <c r="JUR141" s="65"/>
      <c r="JUS141" s="65"/>
      <c r="JUT141" s="65"/>
      <c r="JUU141" s="65"/>
      <c r="JUV141" s="65"/>
      <c r="JUW141" s="65"/>
      <c r="JUX141" s="65"/>
      <c r="JUY141" s="65"/>
      <c r="JUZ141" s="65"/>
      <c r="JVA141" s="65"/>
      <c r="JVB141" s="65"/>
      <c r="JVC141" s="65"/>
      <c r="JVD141" s="65"/>
      <c r="JVE141" s="65"/>
      <c r="JVF141" s="65"/>
      <c r="JVG141" s="65"/>
      <c r="JVH141" s="65"/>
      <c r="JVI141" s="65"/>
      <c r="JVJ141" s="65"/>
      <c r="JVK141" s="65"/>
      <c r="JVL141" s="65"/>
      <c r="JVM141" s="65"/>
      <c r="JVN141" s="65"/>
      <c r="JVO141" s="65"/>
      <c r="JVP141" s="65"/>
      <c r="JVQ141" s="65"/>
      <c r="JVR141" s="65"/>
      <c r="JVS141" s="65"/>
      <c r="JVT141" s="65"/>
      <c r="JVU141" s="65"/>
      <c r="JVV141" s="65"/>
      <c r="JVW141" s="65"/>
      <c r="JVX141" s="65"/>
      <c r="JVY141" s="65"/>
      <c r="JVZ141" s="65"/>
      <c r="JWA141" s="65"/>
      <c r="JWB141" s="65"/>
      <c r="JWC141" s="65"/>
      <c r="JWD141" s="65"/>
      <c r="JWE141" s="65"/>
      <c r="JWF141" s="65"/>
      <c r="JWG141" s="65"/>
      <c r="JWH141" s="65"/>
      <c r="JWI141" s="65"/>
      <c r="JWJ141" s="65"/>
      <c r="JWK141" s="65"/>
      <c r="JWL141" s="65"/>
      <c r="JWM141" s="65"/>
      <c r="JWN141" s="65"/>
      <c r="JWO141" s="65"/>
      <c r="JWP141" s="65"/>
      <c r="JWQ141" s="65"/>
      <c r="JWR141" s="65"/>
      <c r="JWS141" s="65"/>
      <c r="JWT141" s="65"/>
      <c r="JWU141" s="65"/>
      <c r="JWV141" s="65"/>
      <c r="JWW141" s="65"/>
      <c r="JWX141" s="65"/>
      <c r="JWY141" s="65"/>
      <c r="JWZ141" s="65"/>
      <c r="JXA141" s="65"/>
      <c r="JXB141" s="65"/>
      <c r="JXC141" s="65"/>
      <c r="JXD141" s="65"/>
      <c r="JXE141" s="65"/>
      <c r="JXF141" s="65"/>
      <c r="JXG141" s="65"/>
      <c r="JXH141" s="65"/>
      <c r="JXI141" s="65"/>
      <c r="JXJ141" s="65"/>
      <c r="JXK141" s="65"/>
      <c r="JXL141" s="65"/>
      <c r="JXM141" s="65"/>
      <c r="JXN141" s="65"/>
      <c r="JXO141" s="65"/>
      <c r="JXP141" s="65"/>
      <c r="JXQ141" s="65"/>
      <c r="JXR141" s="65"/>
      <c r="JXS141" s="65"/>
      <c r="JXT141" s="65"/>
      <c r="JXU141" s="65"/>
      <c r="JXV141" s="65"/>
      <c r="JXW141" s="65"/>
      <c r="JXX141" s="65"/>
      <c r="JXY141" s="65"/>
      <c r="JXZ141" s="65"/>
      <c r="JYA141" s="65"/>
      <c r="JYB141" s="65"/>
      <c r="JYC141" s="65"/>
      <c r="JYD141" s="65"/>
      <c r="JYE141" s="65"/>
      <c r="JYF141" s="65"/>
      <c r="JYG141" s="65"/>
      <c r="JYH141" s="65"/>
      <c r="JYI141" s="65"/>
      <c r="JYJ141" s="65"/>
      <c r="JYK141" s="65"/>
      <c r="JYL141" s="65"/>
      <c r="JYM141" s="65"/>
      <c r="JYN141" s="65"/>
      <c r="JYO141" s="65"/>
      <c r="JYP141" s="65"/>
      <c r="JYQ141" s="65"/>
      <c r="JYR141" s="65"/>
      <c r="JYS141" s="65"/>
      <c r="JYT141" s="65"/>
      <c r="JYU141" s="65"/>
      <c r="JYV141" s="65"/>
      <c r="JYW141" s="65"/>
      <c r="JYX141" s="65"/>
      <c r="JYY141" s="65"/>
      <c r="JYZ141" s="65"/>
      <c r="JZA141" s="65"/>
      <c r="JZB141" s="65"/>
      <c r="JZC141" s="65"/>
      <c r="JZD141" s="65"/>
      <c r="JZE141" s="65"/>
      <c r="JZF141" s="65"/>
      <c r="JZG141" s="65"/>
      <c r="JZH141" s="65"/>
      <c r="JZI141" s="65"/>
      <c r="JZJ141" s="65"/>
      <c r="JZK141" s="65"/>
      <c r="JZL141" s="65"/>
      <c r="JZM141" s="65"/>
      <c r="JZN141" s="65"/>
      <c r="JZO141" s="65"/>
      <c r="JZP141" s="65"/>
      <c r="JZQ141" s="65"/>
      <c r="JZR141" s="65"/>
      <c r="JZS141" s="65"/>
      <c r="JZT141" s="65"/>
      <c r="JZU141" s="65"/>
      <c r="JZV141" s="65"/>
      <c r="JZW141" s="65"/>
      <c r="JZX141" s="65"/>
      <c r="JZY141" s="65"/>
      <c r="JZZ141" s="65"/>
      <c r="KAA141" s="65"/>
      <c r="KAB141" s="65"/>
      <c r="KAC141" s="65"/>
      <c r="KAD141" s="65"/>
      <c r="KAE141" s="65"/>
      <c r="KAF141" s="65"/>
      <c r="KAG141" s="65"/>
      <c r="KAH141" s="65"/>
      <c r="KAI141" s="65"/>
      <c r="KAJ141" s="65"/>
      <c r="KAK141" s="65"/>
      <c r="KAL141" s="65"/>
      <c r="KAM141" s="65"/>
      <c r="KAN141" s="65"/>
      <c r="KAO141" s="65"/>
      <c r="KAP141" s="65"/>
      <c r="KAQ141" s="65"/>
      <c r="KAR141" s="65"/>
      <c r="KAS141" s="65"/>
      <c r="KAT141" s="65"/>
      <c r="KAU141" s="65"/>
      <c r="KAV141" s="65"/>
      <c r="KAW141" s="65"/>
      <c r="KAX141" s="65"/>
      <c r="KAY141" s="65"/>
      <c r="KAZ141" s="65"/>
      <c r="KBA141" s="65"/>
      <c r="KBB141" s="65"/>
      <c r="KBC141" s="65"/>
      <c r="KBD141" s="65"/>
      <c r="KBE141" s="65"/>
      <c r="KBF141" s="65"/>
      <c r="KBG141" s="65"/>
      <c r="KBH141" s="65"/>
      <c r="KBI141" s="65"/>
      <c r="KBJ141" s="65"/>
      <c r="KBK141" s="65"/>
      <c r="KBL141" s="65"/>
      <c r="KBM141" s="65"/>
      <c r="KBN141" s="65"/>
      <c r="KBO141" s="65"/>
      <c r="KBP141" s="65"/>
      <c r="KBQ141" s="65"/>
      <c r="KBR141" s="65"/>
      <c r="KBS141" s="65"/>
      <c r="KBT141" s="65"/>
      <c r="KBU141" s="65"/>
      <c r="KBV141" s="65"/>
      <c r="KBW141" s="65"/>
      <c r="KBX141" s="65"/>
      <c r="KBY141" s="65"/>
      <c r="KBZ141" s="65"/>
      <c r="KCA141" s="65"/>
      <c r="KCB141" s="65"/>
      <c r="KCC141" s="65"/>
      <c r="KCD141" s="65"/>
      <c r="KCE141" s="65"/>
      <c r="KCF141" s="65"/>
      <c r="KCG141" s="65"/>
      <c r="KCH141" s="65"/>
      <c r="KCI141" s="65"/>
      <c r="KCJ141" s="65"/>
      <c r="KCK141" s="65"/>
      <c r="KCL141" s="65"/>
      <c r="KCM141" s="65"/>
      <c r="KCN141" s="65"/>
      <c r="KCO141" s="65"/>
      <c r="KCP141" s="65"/>
      <c r="KCQ141" s="65"/>
      <c r="KCR141" s="65"/>
      <c r="KCS141" s="65"/>
      <c r="KCT141" s="65"/>
      <c r="KCU141" s="65"/>
      <c r="KCV141" s="65"/>
      <c r="KCW141" s="65"/>
      <c r="KCX141" s="65"/>
      <c r="KCY141" s="65"/>
      <c r="KCZ141" s="65"/>
      <c r="KDA141" s="65"/>
      <c r="KDB141" s="65"/>
      <c r="KDC141" s="65"/>
      <c r="KDD141" s="65"/>
      <c r="KDE141" s="65"/>
      <c r="KDF141" s="65"/>
      <c r="KDG141" s="65"/>
      <c r="KDH141" s="65"/>
      <c r="KDI141" s="65"/>
      <c r="KDJ141" s="65"/>
      <c r="KDK141" s="65"/>
      <c r="KDL141" s="65"/>
      <c r="KDM141" s="65"/>
      <c r="KDN141" s="65"/>
      <c r="KDO141" s="65"/>
      <c r="KDP141" s="65"/>
      <c r="KDQ141" s="65"/>
      <c r="KDR141" s="65"/>
      <c r="KDS141" s="65"/>
      <c r="KDT141" s="65"/>
      <c r="KDU141" s="65"/>
      <c r="KDV141" s="65"/>
      <c r="KDW141" s="65"/>
      <c r="KDX141" s="65"/>
      <c r="KDY141" s="65"/>
      <c r="KDZ141" s="65"/>
      <c r="KEA141" s="65"/>
      <c r="KEB141" s="65"/>
      <c r="KEC141" s="65"/>
      <c r="KED141" s="65"/>
      <c r="KEE141" s="65"/>
      <c r="KEF141" s="65"/>
      <c r="KEG141" s="65"/>
      <c r="KEH141" s="65"/>
      <c r="KEI141" s="65"/>
      <c r="KEJ141" s="65"/>
      <c r="KEK141" s="65"/>
      <c r="KEL141" s="65"/>
      <c r="KEM141" s="65"/>
      <c r="KEN141" s="65"/>
      <c r="KEO141" s="65"/>
      <c r="KEP141" s="65"/>
      <c r="KEQ141" s="65"/>
      <c r="KER141" s="65"/>
      <c r="KES141" s="65"/>
      <c r="KET141" s="65"/>
      <c r="KEU141" s="65"/>
      <c r="KEV141" s="65"/>
      <c r="KEW141" s="65"/>
      <c r="KEX141" s="65"/>
      <c r="KEY141" s="65"/>
      <c r="KEZ141" s="65"/>
      <c r="KFA141" s="65"/>
      <c r="KFB141" s="65"/>
      <c r="KFC141" s="65"/>
      <c r="KFD141" s="65"/>
      <c r="KFE141" s="65"/>
      <c r="KFF141" s="65"/>
      <c r="KFG141" s="65"/>
      <c r="KFH141" s="65"/>
      <c r="KFI141" s="65"/>
      <c r="KFJ141" s="65"/>
      <c r="KFK141" s="65"/>
      <c r="KFL141" s="65"/>
      <c r="KFM141" s="65"/>
      <c r="KFN141" s="65"/>
      <c r="KFO141" s="65"/>
      <c r="KFP141" s="65"/>
      <c r="KFQ141" s="65"/>
      <c r="KFR141" s="65"/>
      <c r="KFS141" s="65"/>
      <c r="KFT141" s="65"/>
      <c r="KFU141" s="65"/>
      <c r="KFV141" s="65"/>
      <c r="KFW141" s="65"/>
      <c r="KFX141" s="65"/>
      <c r="KFY141" s="65"/>
      <c r="KFZ141" s="65"/>
      <c r="KGA141" s="65"/>
      <c r="KGB141" s="65"/>
      <c r="KGC141" s="65"/>
      <c r="KGD141" s="65"/>
      <c r="KGE141" s="65"/>
      <c r="KGF141" s="65"/>
      <c r="KGG141" s="65"/>
      <c r="KGH141" s="65"/>
      <c r="KGI141" s="65"/>
      <c r="KGJ141" s="65"/>
      <c r="KGK141" s="65"/>
      <c r="KGL141" s="65"/>
      <c r="KGM141" s="65"/>
      <c r="KGN141" s="65"/>
      <c r="KGO141" s="65"/>
      <c r="KGP141" s="65"/>
      <c r="KGQ141" s="65"/>
      <c r="KGR141" s="65"/>
      <c r="KGS141" s="65"/>
      <c r="KGT141" s="65"/>
      <c r="KGU141" s="65"/>
      <c r="KGV141" s="65"/>
      <c r="KGW141" s="65"/>
      <c r="KGX141" s="65"/>
      <c r="KGY141" s="65"/>
      <c r="KGZ141" s="65"/>
      <c r="KHA141" s="65"/>
      <c r="KHB141" s="65"/>
      <c r="KHC141" s="65"/>
      <c r="KHD141" s="65"/>
      <c r="KHE141" s="65"/>
      <c r="KHF141" s="65"/>
      <c r="KHG141" s="65"/>
      <c r="KHH141" s="65"/>
      <c r="KHI141" s="65"/>
      <c r="KHJ141" s="65"/>
      <c r="KHK141" s="65"/>
      <c r="KHL141" s="65"/>
      <c r="KHM141" s="65"/>
      <c r="KHN141" s="65"/>
      <c r="KHO141" s="65"/>
      <c r="KHP141" s="65"/>
      <c r="KHQ141" s="65"/>
      <c r="KHR141" s="65"/>
      <c r="KHS141" s="65"/>
      <c r="KHT141" s="65"/>
      <c r="KHU141" s="65"/>
      <c r="KHV141" s="65"/>
      <c r="KHW141" s="65"/>
      <c r="KHX141" s="65"/>
      <c r="KHY141" s="65"/>
      <c r="KHZ141" s="65"/>
      <c r="KIA141" s="65"/>
      <c r="KIB141" s="65"/>
      <c r="KIC141" s="65"/>
      <c r="KID141" s="65"/>
      <c r="KIE141" s="65"/>
      <c r="KIF141" s="65"/>
      <c r="KIG141" s="65"/>
      <c r="KIH141" s="65"/>
      <c r="KII141" s="65"/>
      <c r="KIJ141" s="65"/>
      <c r="KIK141" s="65"/>
      <c r="KIL141" s="65"/>
      <c r="KIM141" s="65"/>
      <c r="KIN141" s="65"/>
      <c r="KIO141" s="65"/>
      <c r="KIP141" s="65"/>
      <c r="KIQ141" s="65"/>
      <c r="KIR141" s="65"/>
      <c r="KIS141" s="65"/>
      <c r="KIT141" s="65"/>
      <c r="KIU141" s="65"/>
      <c r="KIV141" s="65"/>
      <c r="KIW141" s="65"/>
      <c r="KIX141" s="65"/>
      <c r="KIY141" s="65"/>
      <c r="KIZ141" s="65"/>
      <c r="KJA141" s="65"/>
      <c r="KJB141" s="65"/>
      <c r="KJC141" s="65"/>
      <c r="KJD141" s="65"/>
      <c r="KJE141" s="65"/>
      <c r="KJF141" s="65"/>
      <c r="KJG141" s="65"/>
      <c r="KJH141" s="65"/>
      <c r="KJI141" s="65"/>
      <c r="KJJ141" s="65"/>
      <c r="KJK141" s="65"/>
      <c r="KJL141" s="65"/>
      <c r="KJM141" s="65"/>
      <c r="KJN141" s="65"/>
      <c r="KJO141" s="65"/>
      <c r="KJP141" s="65"/>
      <c r="KJQ141" s="65"/>
      <c r="KJR141" s="65"/>
      <c r="KJS141" s="65"/>
      <c r="KJT141" s="65"/>
      <c r="KJU141" s="65"/>
      <c r="KJV141" s="65"/>
      <c r="KJW141" s="65"/>
      <c r="KJX141" s="65"/>
      <c r="KJY141" s="65"/>
      <c r="KJZ141" s="65"/>
      <c r="KKA141" s="65"/>
      <c r="KKB141" s="65"/>
      <c r="KKC141" s="65"/>
      <c r="KKD141" s="65"/>
      <c r="KKE141" s="65"/>
      <c r="KKF141" s="65"/>
      <c r="KKG141" s="65"/>
      <c r="KKH141" s="65"/>
      <c r="KKI141" s="65"/>
      <c r="KKJ141" s="65"/>
      <c r="KKK141" s="65"/>
      <c r="KKL141" s="65"/>
      <c r="KKM141" s="65"/>
      <c r="KKN141" s="65"/>
      <c r="KKO141" s="65"/>
      <c r="KKP141" s="65"/>
      <c r="KKQ141" s="65"/>
      <c r="KKR141" s="65"/>
      <c r="KKS141" s="65"/>
      <c r="KKT141" s="65"/>
      <c r="KKU141" s="65"/>
      <c r="KKV141" s="65"/>
      <c r="KKW141" s="65"/>
      <c r="KKX141" s="65"/>
      <c r="KKY141" s="65"/>
      <c r="KKZ141" s="65"/>
      <c r="KLA141" s="65"/>
      <c r="KLB141" s="65"/>
      <c r="KLC141" s="65"/>
      <c r="KLD141" s="65"/>
      <c r="KLE141" s="65"/>
      <c r="KLF141" s="65"/>
      <c r="KLG141" s="65"/>
      <c r="KLH141" s="65"/>
      <c r="KLI141" s="65"/>
      <c r="KLJ141" s="65"/>
      <c r="KLK141" s="65"/>
      <c r="KLL141" s="65"/>
      <c r="KLM141" s="65"/>
      <c r="KLN141" s="65"/>
      <c r="KLO141" s="65"/>
      <c r="KLP141" s="65"/>
      <c r="KLQ141" s="65"/>
      <c r="KLR141" s="65"/>
      <c r="KLS141" s="65"/>
      <c r="KLT141" s="65"/>
      <c r="KLU141" s="65"/>
      <c r="KLV141" s="65"/>
      <c r="KLW141" s="65"/>
      <c r="KLX141" s="65"/>
      <c r="KLY141" s="65"/>
      <c r="KLZ141" s="65"/>
      <c r="KMA141" s="65"/>
      <c r="KMB141" s="65"/>
      <c r="KMC141" s="65"/>
      <c r="KMD141" s="65"/>
      <c r="KME141" s="65"/>
      <c r="KMF141" s="65"/>
      <c r="KMG141" s="65"/>
      <c r="KMH141" s="65"/>
      <c r="KMI141" s="65"/>
      <c r="KMJ141" s="65"/>
      <c r="KMK141" s="65"/>
      <c r="KML141" s="65"/>
      <c r="KMM141" s="65"/>
      <c r="KMN141" s="65"/>
      <c r="KMO141" s="65"/>
      <c r="KMP141" s="65"/>
      <c r="KMQ141" s="65"/>
      <c r="KMR141" s="65"/>
      <c r="KMS141" s="65"/>
      <c r="KMT141" s="65"/>
      <c r="KMU141" s="65"/>
      <c r="KMV141" s="65"/>
      <c r="KMW141" s="65"/>
      <c r="KMX141" s="65"/>
      <c r="KMY141" s="65"/>
      <c r="KMZ141" s="65"/>
      <c r="KNA141" s="65"/>
      <c r="KNB141" s="65"/>
      <c r="KNC141" s="65"/>
      <c r="KND141" s="65"/>
      <c r="KNE141" s="65"/>
      <c r="KNF141" s="65"/>
      <c r="KNG141" s="65"/>
      <c r="KNH141" s="65"/>
      <c r="KNI141" s="65"/>
      <c r="KNJ141" s="65"/>
      <c r="KNK141" s="65"/>
      <c r="KNL141" s="65"/>
      <c r="KNM141" s="65"/>
      <c r="KNN141" s="65"/>
      <c r="KNO141" s="65"/>
      <c r="KNP141" s="65"/>
      <c r="KNQ141" s="65"/>
      <c r="KNR141" s="65"/>
      <c r="KNS141" s="65"/>
      <c r="KNT141" s="65"/>
      <c r="KNU141" s="65"/>
      <c r="KNV141" s="65"/>
      <c r="KNW141" s="65"/>
      <c r="KNX141" s="65"/>
      <c r="KNY141" s="65"/>
      <c r="KNZ141" s="65"/>
      <c r="KOA141" s="65"/>
      <c r="KOB141" s="65"/>
      <c r="KOC141" s="65"/>
      <c r="KOD141" s="65"/>
      <c r="KOE141" s="65"/>
      <c r="KOF141" s="65"/>
      <c r="KOG141" s="65"/>
      <c r="KOH141" s="65"/>
      <c r="KOI141" s="65"/>
      <c r="KOJ141" s="65"/>
      <c r="KOK141" s="65"/>
      <c r="KOL141" s="65"/>
      <c r="KOM141" s="65"/>
      <c r="KON141" s="65"/>
      <c r="KOO141" s="65"/>
      <c r="KOP141" s="65"/>
      <c r="KOQ141" s="65"/>
      <c r="KOR141" s="65"/>
      <c r="KOS141" s="65"/>
      <c r="KOT141" s="65"/>
      <c r="KOU141" s="65"/>
      <c r="KOV141" s="65"/>
      <c r="KOW141" s="65"/>
      <c r="KOX141" s="65"/>
      <c r="KOY141" s="65"/>
      <c r="KOZ141" s="65"/>
      <c r="KPA141" s="65"/>
      <c r="KPB141" s="65"/>
      <c r="KPC141" s="65"/>
      <c r="KPD141" s="65"/>
      <c r="KPE141" s="65"/>
      <c r="KPF141" s="65"/>
      <c r="KPG141" s="65"/>
      <c r="KPH141" s="65"/>
      <c r="KPI141" s="65"/>
      <c r="KPJ141" s="65"/>
      <c r="KPK141" s="65"/>
      <c r="KPL141" s="65"/>
      <c r="KPM141" s="65"/>
      <c r="KPN141" s="65"/>
      <c r="KPO141" s="65"/>
      <c r="KPP141" s="65"/>
      <c r="KPQ141" s="65"/>
      <c r="KPR141" s="65"/>
      <c r="KPS141" s="65"/>
      <c r="KPT141" s="65"/>
      <c r="KPU141" s="65"/>
      <c r="KPV141" s="65"/>
      <c r="KPW141" s="65"/>
      <c r="KPX141" s="65"/>
      <c r="KPY141" s="65"/>
      <c r="KPZ141" s="65"/>
      <c r="KQA141" s="65"/>
      <c r="KQB141" s="65"/>
      <c r="KQC141" s="65"/>
      <c r="KQD141" s="65"/>
      <c r="KQE141" s="65"/>
      <c r="KQF141" s="65"/>
      <c r="KQG141" s="65"/>
      <c r="KQH141" s="65"/>
      <c r="KQI141" s="65"/>
      <c r="KQJ141" s="65"/>
      <c r="KQK141" s="65"/>
      <c r="KQL141" s="65"/>
      <c r="KQM141" s="65"/>
      <c r="KQN141" s="65"/>
      <c r="KQO141" s="65"/>
      <c r="KQP141" s="65"/>
      <c r="KQQ141" s="65"/>
      <c r="KQR141" s="65"/>
      <c r="KQS141" s="65"/>
      <c r="KQT141" s="65"/>
      <c r="KQU141" s="65"/>
      <c r="KQV141" s="65"/>
      <c r="KQW141" s="65"/>
      <c r="KQX141" s="65"/>
      <c r="KQY141" s="65"/>
      <c r="KQZ141" s="65"/>
      <c r="KRA141" s="65"/>
      <c r="KRB141" s="65"/>
      <c r="KRC141" s="65"/>
      <c r="KRD141" s="65"/>
      <c r="KRE141" s="65"/>
      <c r="KRF141" s="65"/>
      <c r="KRG141" s="65"/>
      <c r="KRH141" s="65"/>
      <c r="KRI141" s="65"/>
      <c r="KRJ141" s="65"/>
      <c r="KRK141" s="65"/>
      <c r="KRL141" s="65"/>
      <c r="KRM141" s="65"/>
      <c r="KRN141" s="65"/>
      <c r="KRO141" s="65"/>
      <c r="KRP141" s="65"/>
      <c r="KRQ141" s="65"/>
      <c r="KRR141" s="65"/>
      <c r="KRS141" s="65"/>
      <c r="KRT141" s="65"/>
      <c r="KRU141" s="65"/>
      <c r="KRV141" s="65"/>
      <c r="KRW141" s="65"/>
      <c r="KRX141" s="65"/>
      <c r="KRY141" s="65"/>
      <c r="KRZ141" s="65"/>
      <c r="KSA141" s="65"/>
      <c r="KSB141" s="65"/>
      <c r="KSC141" s="65"/>
      <c r="KSD141" s="65"/>
      <c r="KSE141" s="65"/>
      <c r="KSF141" s="65"/>
      <c r="KSG141" s="65"/>
      <c r="KSH141" s="65"/>
      <c r="KSI141" s="65"/>
      <c r="KSJ141" s="65"/>
      <c r="KSK141" s="65"/>
      <c r="KSL141" s="65"/>
      <c r="KSM141" s="65"/>
      <c r="KSN141" s="65"/>
      <c r="KSO141" s="65"/>
      <c r="KSP141" s="65"/>
      <c r="KSQ141" s="65"/>
      <c r="KSR141" s="65"/>
      <c r="KSS141" s="65"/>
      <c r="KST141" s="65"/>
      <c r="KSU141" s="65"/>
      <c r="KSV141" s="65"/>
      <c r="KSW141" s="65"/>
      <c r="KSX141" s="65"/>
      <c r="KSY141" s="65"/>
      <c r="KSZ141" s="65"/>
      <c r="KTA141" s="65"/>
      <c r="KTB141" s="65"/>
      <c r="KTC141" s="65"/>
      <c r="KTD141" s="65"/>
      <c r="KTE141" s="65"/>
      <c r="KTF141" s="65"/>
      <c r="KTG141" s="65"/>
      <c r="KTH141" s="65"/>
      <c r="KTI141" s="65"/>
      <c r="KTJ141" s="65"/>
      <c r="KTK141" s="65"/>
      <c r="KTL141" s="65"/>
      <c r="KTM141" s="65"/>
      <c r="KTN141" s="65"/>
      <c r="KTO141" s="65"/>
      <c r="KTP141" s="65"/>
      <c r="KTQ141" s="65"/>
      <c r="KTR141" s="65"/>
      <c r="KTS141" s="65"/>
      <c r="KTT141" s="65"/>
      <c r="KTU141" s="65"/>
      <c r="KTV141" s="65"/>
      <c r="KTW141" s="65"/>
      <c r="KTX141" s="65"/>
      <c r="KTY141" s="65"/>
      <c r="KTZ141" s="65"/>
      <c r="KUA141" s="65"/>
      <c r="KUB141" s="65"/>
      <c r="KUC141" s="65"/>
      <c r="KUD141" s="65"/>
      <c r="KUE141" s="65"/>
      <c r="KUF141" s="65"/>
      <c r="KUG141" s="65"/>
      <c r="KUH141" s="65"/>
      <c r="KUI141" s="65"/>
      <c r="KUJ141" s="65"/>
      <c r="KUK141" s="65"/>
      <c r="KUL141" s="65"/>
      <c r="KUM141" s="65"/>
      <c r="KUN141" s="65"/>
      <c r="KUO141" s="65"/>
      <c r="KUP141" s="65"/>
      <c r="KUQ141" s="65"/>
      <c r="KUR141" s="65"/>
      <c r="KUS141" s="65"/>
      <c r="KUT141" s="65"/>
      <c r="KUU141" s="65"/>
      <c r="KUV141" s="65"/>
      <c r="KUW141" s="65"/>
      <c r="KUX141" s="65"/>
      <c r="KUY141" s="65"/>
      <c r="KUZ141" s="65"/>
      <c r="KVA141" s="65"/>
      <c r="KVB141" s="65"/>
      <c r="KVC141" s="65"/>
      <c r="KVD141" s="65"/>
      <c r="KVE141" s="65"/>
      <c r="KVF141" s="65"/>
      <c r="KVG141" s="65"/>
      <c r="KVH141" s="65"/>
      <c r="KVI141" s="65"/>
      <c r="KVJ141" s="65"/>
      <c r="KVK141" s="65"/>
      <c r="KVL141" s="65"/>
      <c r="KVM141" s="65"/>
      <c r="KVN141" s="65"/>
      <c r="KVO141" s="65"/>
      <c r="KVP141" s="65"/>
      <c r="KVQ141" s="65"/>
      <c r="KVR141" s="65"/>
      <c r="KVS141" s="65"/>
      <c r="KVT141" s="65"/>
      <c r="KVU141" s="65"/>
      <c r="KVV141" s="65"/>
      <c r="KVW141" s="65"/>
      <c r="KVX141" s="65"/>
      <c r="KVY141" s="65"/>
      <c r="KVZ141" s="65"/>
      <c r="KWA141" s="65"/>
      <c r="KWB141" s="65"/>
      <c r="KWC141" s="65"/>
      <c r="KWD141" s="65"/>
      <c r="KWE141" s="65"/>
      <c r="KWF141" s="65"/>
      <c r="KWG141" s="65"/>
      <c r="KWH141" s="65"/>
      <c r="KWI141" s="65"/>
      <c r="KWJ141" s="65"/>
      <c r="KWK141" s="65"/>
      <c r="KWL141" s="65"/>
      <c r="KWM141" s="65"/>
      <c r="KWN141" s="65"/>
      <c r="KWO141" s="65"/>
      <c r="KWP141" s="65"/>
      <c r="KWQ141" s="65"/>
      <c r="KWR141" s="65"/>
      <c r="KWS141" s="65"/>
      <c r="KWT141" s="65"/>
      <c r="KWU141" s="65"/>
      <c r="KWV141" s="65"/>
      <c r="KWW141" s="65"/>
      <c r="KWX141" s="65"/>
      <c r="KWY141" s="65"/>
      <c r="KWZ141" s="65"/>
      <c r="KXA141" s="65"/>
      <c r="KXB141" s="65"/>
      <c r="KXC141" s="65"/>
      <c r="KXD141" s="65"/>
      <c r="KXE141" s="65"/>
      <c r="KXF141" s="65"/>
      <c r="KXG141" s="65"/>
      <c r="KXH141" s="65"/>
      <c r="KXI141" s="65"/>
      <c r="KXJ141" s="65"/>
      <c r="KXK141" s="65"/>
      <c r="KXL141" s="65"/>
      <c r="KXM141" s="65"/>
      <c r="KXN141" s="65"/>
      <c r="KXO141" s="65"/>
      <c r="KXP141" s="65"/>
      <c r="KXQ141" s="65"/>
      <c r="KXR141" s="65"/>
      <c r="KXS141" s="65"/>
      <c r="KXT141" s="65"/>
      <c r="KXU141" s="65"/>
      <c r="KXV141" s="65"/>
      <c r="KXW141" s="65"/>
      <c r="KXX141" s="65"/>
      <c r="KXY141" s="65"/>
      <c r="KXZ141" s="65"/>
      <c r="KYA141" s="65"/>
      <c r="KYB141" s="65"/>
      <c r="KYC141" s="65"/>
      <c r="KYD141" s="65"/>
      <c r="KYE141" s="65"/>
      <c r="KYF141" s="65"/>
      <c r="KYG141" s="65"/>
      <c r="KYH141" s="65"/>
      <c r="KYI141" s="65"/>
      <c r="KYJ141" s="65"/>
      <c r="KYK141" s="65"/>
      <c r="KYL141" s="65"/>
      <c r="KYM141" s="65"/>
      <c r="KYN141" s="65"/>
      <c r="KYO141" s="65"/>
      <c r="KYP141" s="65"/>
      <c r="KYQ141" s="65"/>
      <c r="KYR141" s="65"/>
      <c r="KYS141" s="65"/>
      <c r="KYT141" s="65"/>
      <c r="KYU141" s="65"/>
      <c r="KYV141" s="65"/>
      <c r="KYW141" s="65"/>
      <c r="KYX141" s="65"/>
      <c r="KYY141" s="65"/>
      <c r="KYZ141" s="65"/>
      <c r="KZA141" s="65"/>
      <c r="KZB141" s="65"/>
      <c r="KZC141" s="65"/>
      <c r="KZD141" s="65"/>
      <c r="KZE141" s="65"/>
      <c r="KZF141" s="65"/>
      <c r="KZG141" s="65"/>
      <c r="KZH141" s="65"/>
      <c r="KZI141" s="65"/>
      <c r="KZJ141" s="65"/>
      <c r="KZK141" s="65"/>
      <c r="KZL141" s="65"/>
      <c r="KZM141" s="65"/>
      <c r="KZN141" s="65"/>
      <c r="KZO141" s="65"/>
      <c r="KZP141" s="65"/>
      <c r="KZQ141" s="65"/>
      <c r="KZR141" s="65"/>
      <c r="KZS141" s="65"/>
      <c r="KZT141" s="65"/>
      <c r="KZU141" s="65"/>
      <c r="KZV141" s="65"/>
      <c r="KZW141" s="65"/>
      <c r="KZX141" s="65"/>
      <c r="KZY141" s="65"/>
      <c r="KZZ141" s="65"/>
      <c r="LAA141" s="65"/>
      <c r="LAB141" s="65"/>
      <c r="LAC141" s="65"/>
      <c r="LAD141" s="65"/>
      <c r="LAE141" s="65"/>
      <c r="LAF141" s="65"/>
      <c r="LAG141" s="65"/>
      <c r="LAH141" s="65"/>
      <c r="LAI141" s="65"/>
      <c r="LAJ141" s="65"/>
      <c r="LAK141" s="65"/>
      <c r="LAL141" s="65"/>
      <c r="LAM141" s="65"/>
      <c r="LAN141" s="65"/>
      <c r="LAO141" s="65"/>
      <c r="LAP141" s="65"/>
      <c r="LAQ141" s="65"/>
      <c r="LAR141" s="65"/>
      <c r="LAS141" s="65"/>
      <c r="LAT141" s="65"/>
      <c r="LAU141" s="65"/>
      <c r="LAV141" s="65"/>
      <c r="LAW141" s="65"/>
      <c r="LAX141" s="65"/>
      <c r="LAY141" s="65"/>
      <c r="LAZ141" s="65"/>
      <c r="LBA141" s="65"/>
      <c r="LBB141" s="65"/>
      <c r="LBC141" s="65"/>
      <c r="LBD141" s="65"/>
      <c r="LBE141" s="65"/>
      <c r="LBF141" s="65"/>
      <c r="LBG141" s="65"/>
      <c r="LBH141" s="65"/>
      <c r="LBI141" s="65"/>
      <c r="LBJ141" s="65"/>
      <c r="LBK141" s="65"/>
      <c r="LBL141" s="65"/>
      <c r="LBM141" s="65"/>
      <c r="LBN141" s="65"/>
      <c r="LBO141" s="65"/>
      <c r="LBP141" s="65"/>
      <c r="LBQ141" s="65"/>
      <c r="LBR141" s="65"/>
      <c r="LBS141" s="65"/>
      <c r="LBT141" s="65"/>
      <c r="LBU141" s="65"/>
      <c r="LBV141" s="65"/>
      <c r="LBW141" s="65"/>
      <c r="LBX141" s="65"/>
      <c r="LBY141" s="65"/>
      <c r="LBZ141" s="65"/>
      <c r="LCA141" s="65"/>
      <c r="LCB141" s="65"/>
      <c r="LCC141" s="65"/>
      <c r="LCD141" s="65"/>
      <c r="LCE141" s="65"/>
      <c r="LCF141" s="65"/>
      <c r="LCG141" s="65"/>
      <c r="LCH141" s="65"/>
      <c r="LCI141" s="65"/>
      <c r="LCJ141" s="65"/>
      <c r="LCK141" s="65"/>
      <c r="LCL141" s="65"/>
      <c r="LCM141" s="65"/>
      <c r="LCN141" s="65"/>
      <c r="LCO141" s="65"/>
      <c r="LCP141" s="65"/>
      <c r="LCQ141" s="65"/>
      <c r="LCR141" s="65"/>
      <c r="LCS141" s="65"/>
      <c r="LCT141" s="65"/>
      <c r="LCU141" s="65"/>
      <c r="LCV141" s="65"/>
      <c r="LCW141" s="65"/>
      <c r="LCX141" s="65"/>
      <c r="LCY141" s="65"/>
      <c r="LCZ141" s="65"/>
      <c r="LDA141" s="65"/>
      <c r="LDB141" s="65"/>
      <c r="LDC141" s="65"/>
      <c r="LDD141" s="65"/>
      <c r="LDE141" s="65"/>
      <c r="LDF141" s="65"/>
      <c r="LDG141" s="65"/>
      <c r="LDH141" s="65"/>
      <c r="LDI141" s="65"/>
      <c r="LDJ141" s="65"/>
      <c r="LDK141" s="65"/>
      <c r="LDL141" s="65"/>
      <c r="LDM141" s="65"/>
      <c r="LDN141" s="65"/>
      <c r="LDO141" s="65"/>
      <c r="LDP141" s="65"/>
      <c r="LDQ141" s="65"/>
      <c r="LDR141" s="65"/>
      <c r="LDS141" s="65"/>
      <c r="LDT141" s="65"/>
      <c r="LDU141" s="65"/>
      <c r="LDV141" s="65"/>
      <c r="LDW141" s="65"/>
      <c r="LDX141" s="65"/>
      <c r="LDY141" s="65"/>
      <c r="LDZ141" s="65"/>
      <c r="LEA141" s="65"/>
      <c r="LEB141" s="65"/>
      <c r="LEC141" s="65"/>
      <c r="LED141" s="65"/>
      <c r="LEE141" s="65"/>
      <c r="LEF141" s="65"/>
      <c r="LEG141" s="65"/>
      <c r="LEH141" s="65"/>
      <c r="LEI141" s="65"/>
      <c r="LEJ141" s="65"/>
      <c r="LEK141" s="65"/>
      <c r="LEL141" s="65"/>
      <c r="LEM141" s="65"/>
      <c r="LEN141" s="65"/>
      <c r="LEO141" s="65"/>
      <c r="LEP141" s="65"/>
      <c r="LEQ141" s="65"/>
      <c r="LER141" s="65"/>
      <c r="LES141" s="65"/>
      <c r="LET141" s="65"/>
      <c r="LEU141" s="65"/>
      <c r="LEV141" s="65"/>
      <c r="LEW141" s="65"/>
      <c r="LEX141" s="65"/>
      <c r="LEY141" s="65"/>
      <c r="LEZ141" s="65"/>
      <c r="LFA141" s="65"/>
      <c r="LFB141" s="65"/>
      <c r="LFC141" s="65"/>
      <c r="LFD141" s="65"/>
      <c r="LFE141" s="65"/>
      <c r="LFF141" s="65"/>
      <c r="LFG141" s="65"/>
      <c r="LFH141" s="65"/>
      <c r="LFI141" s="65"/>
      <c r="LFJ141" s="65"/>
      <c r="LFK141" s="65"/>
      <c r="LFL141" s="65"/>
      <c r="LFM141" s="65"/>
      <c r="LFN141" s="65"/>
      <c r="LFO141" s="65"/>
      <c r="LFP141" s="65"/>
      <c r="LFQ141" s="65"/>
      <c r="LFR141" s="65"/>
      <c r="LFS141" s="65"/>
      <c r="LFT141" s="65"/>
      <c r="LFU141" s="65"/>
      <c r="LFV141" s="65"/>
      <c r="LFW141" s="65"/>
      <c r="LFX141" s="65"/>
      <c r="LFY141" s="65"/>
      <c r="LFZ141" s="65"/>
      <c r="LGA141" s="65"/>
      <c r="LGB141" s="65"/>
      <c r="LGC141" s="65"/>
      <c r="LGD141" s="65"/>
      <c r="LGE141" s="65"/>
      <c r="LGF141" s="65"/>
      <c r="LGG141" s="65"/>
      <c r="LGH141" s="65"/>
      <c r="LGI141" s="65"/>
      <c r="LGJ141" s="65"/>
      <c r="LGK141" s="65"/>
      <c r="LGL141" s="65"/>
      <c r="LGM141" s="65"/>
      <c r="LGN141" s="65"/>
      <c r="LGO141" s="65"/>
      <c r="LGP141" s="65"/>
      <c r="LGQ141" s="65"/>
      <c r="LGR141" s="65"/>
      <c r="LGS141" s="65"/>
      <c r="LGT141" s="65"/>
      <c r="LGU141" s="65"/>
      <c r="LGV141" s="65"/>
      <c r="LGW141" s="65"/>
      <c r="LGX141" s="65"/>
      <c r="LGY141" s="65"/>
      <c r="LGZ141" s="65"/>
      <c r="LHA141" s="65"/>
      <c r="LHB141" s="65"/>
      <c r="LHC141" s="65"/>
      <c r="LHD141" s="65"/>
      <c r="LHE141" s="65"/>
      <c r="LHF141" s="65"/>
      <c r="LHG141" s="65"/>
      <c r="LHH141" s="65"/>
      <c r="LHI141" s="65"/>
      <c r="LHJ141" s="65"/>
      <c r="LHK141" s="65"/>
      <c r="LHL141" s="65"/>
      <c r="LHM141" s="65"/>
      <c r="LHN141" s="65"/>
      <c r="LHO141" s="65"/>
      <c r="LHP141" s="65"/>
      <c r="LHQ141" s="65"/>
      <c r="LHR141" s="65"/>
      <c r="LHS141" s="65"/>
      <c r="LHT141" s="65"/>
      <c r="LHU141" s="65"/>
      <c r="LHV141" s="65"/>
      <c r="LHW141" s="65"/>
      <c r="LHX141" s="65"/>
      <c r="LHY141" s="65"/>
      <c r="LHZ141" s="65"/>
      <c r="LIA141" s="65"/>
      <c r="LIB141" s="65"/>
      <c r="LIC141" s="65"/>
      <c r="LID141" s="65"/>
      <c r="LIE141" s="65"/>
      <c r="LIF141" s="65"/>
      <c r="LIG141" s="65"/>
      <c r="LIH141" s="65"/>
      <c r="LII141" s="65"/>
      <c r="LIJ141" s="65"/>
      <c r="LIK141" s="65"/>
      <c r="LIL141" s="65"/>
      <c r="LIM141" s="65"/>
      <c r="LIN141" s="65"/>
      <c r="LIO141" s="65"/>
      <c r="LIP141" s="65"/>
      <c r="LIQ141" s="65"/>
      <c r="LIR141" s="65"/>
      <c r="LIS141" s="65"/>
      <c r="LIT141" s="65"/>
      <c r="LIU141" s="65"/>
      <c r="LIV141" s="65"/>
      <c r="LIW141" s="65"/>
      <c r="LIX141" s="65"/>
      <c r="LIY141" s="65"/>
      <c r="LIZ141" s="65"/>
      <c r="LJA141" s="65"/>
      <c r="LJB141" s="65"/>
      <c r="LJC141" s="65"/>
      <c r="LJD141" s="65"/>
      <c r="LJE141" s="65"/>
      <c r="LJF141" s="65"/>
      <c r="LJG141" s="65"/>
      <c r="LJH141" s="65"/>
      <c r="LJI141" s="65"/>
      <c r="LJJ141" s="65"/>
      <c r="LJK141" s="65"/>
      <c r="LJL141" s="65"/>
      <c r="LJM141" s="65"/>
      <c r="LJN141" s="65"/>
      <c r="LJO141" s="65"/>
      <c r="LJP141" s="65"/>
      <c r="LJQ141" s="65"/>
      <c r="LJR141" s="65"/>
      <c r="LJS141" s="65"/>
      <c r="LJT141" s="65"/>
      <c r="LJU141" s="65"/>
      <c r="LJV141" s="65"/>
      <c r="LJW141" s="65"/>
      <c r="LJX141" s="65"/>
      <c r="LJY141" s="65"/>
      <c r="LJZ141" s="65"/>
      <c r="LKA141" s="65"/>
      <c r="LKB141" s="65"/>
      <c r="LKC141" s="65"/>
      <c r="LKD141" s="65"/>
      <c r="LKE141" s="65"/>
      <c r="LKF141" s="65"/>
      <c r="LKG141" s="65"/>
      <c r="LKH141" s="65"/>
      <c r="LKI141" s="65"/>
      <c r="LKJ141" s="65"/>
      <c r="LKK141" s="65"/>
      <c r="LKL141" s="65"/>
      <c r="LKM141" s="65"/>
      <c r="LKN141" s="65"/>
      <c r="LKO141" s="65"/>
      <c r="LKP141" s="65"/>
      <c r="LKQ141" s="65"/>
      <c r="LKR141" s="65"/>
      <c r="LKS141" s="65"/>
      <c r="LKT141" s="65"/>
      <c r="LKU141" s="65"/>
      <c r="LKV141" s="65"/>
      <c r="LKW141" s="65"/>
      <c r="LKX141" s="65"/>
      <c r="LKY141" s="65"/>
      <c r="LKZ141" s="65"/>
      <c r="LLA141" s="65"/>
      <c r="LLB141" s="65"/>
      <c r="LLC141" s="65"/>
      <c r="LLD141" s="65"/>
      <c r="LLE141" s="65"/>
      <c r="LLF141" s="65"/>
      <c r="LLG141" s="65"/>
      <c r="LLH141" s="65"/>
      <c r="LLI141" s="65"/>
      <c r="LLJ141" s="65"/>
      <c r="LLK141" s="65"/>
      <c r="LLL141" s="65"/>
      <c r="LLM141" s="65"/>
      <c r="LLN141" s="65"/>
      <c r="LLO141" s="65"/>
      <c r="LLP141" s="65"/>
      <c r="LLQ141" s="65"/>
      <c r="LLR141" s="65"/>
      <c r="LLS141" s="65"/>
      <c r="LLT141" s="65"/>
      <c r="LLU141" s="65"/>
      <c r="LLV141" s="65"/>
      <c r="LLW141" s="65"/>
      <c r="LLX141" s="65"/>
      <c r="LLY141" s="65"/>
      <c r="LLZ141" s="65"/>
      <c r="LMA141" s="65"/>
      <c r="LMB141" s="65"/>
      <c r="LMC141" s="65"/>
      <c r="LMD141" s="65"/>
      <c r="LME141" s="65"/>
      <c r="LMF141" s="65"/>
      <c r="LMG141" s="65"/>
      <c r="LMH141" s="65"/>
      <c r="LMI141" s="65"/>
      <c r="LMJ141" s="65"/>
      <c r="LMK141" s="65"/>
      <c r="LML141" s="65"/>
      <c r="LMM141" s="65"/>
      <c r="LMN141" s="65"/>
      <c r="LMO141" s="65"/>
      <c r="LMP141" s="65"/>
      <c r="LMQ141" s="65"/>
      <c r="LMR141" s="65"/>
      <c r="LMS141" s="65"/>
      <c r="LMT141" s="65"/>
      <c r="LMU141" s="65"/>
      <c r="LMV141" s="65"/>
      <c r="LMW141" s="65"/>
      <c r="LMX141" s="65"/>
      <c r="LMY141" s="65"/>
      <c r="LMZ141" s="65"/>
      <c r="LNA141" s="65"/>
      <c r="LNB141" s="65"/>
      <c r="LNC141" s="65"/>
      <c r="LND141" s="65"/>
      <c r="LNE141" s="65"/>
      <c r="LNF141" s="65"/>
      <c r="LNG141" s="65"/>
      <c r="LNH141" s="65"/>
      <c r="LNI141" s="65"/>
      <c r="LNJ141" s="65"/>
      <c r="LNK141" s="65"/>
      <c r="LNL141" s="65"/>
      <c r="LNM141" s="65"/>
      <c r="LNN141" s="65"/>
      <c r="LNO141" s="65"/>
      <c r="LNP141" s="65"/>
      <c r="LNQ141" s="65"/>
      <c r="LNR141" s="65"/>
      <c r="LNS141" s="65"/>
      <c r="LNT141" s="65"/>
      <c r="LNU141" s="65"/>
      <c r="LNV141" s="65"/>
      <c r="LNW141" s="65"/>
      <c r="LNX141" s="65"/>
      <c r="LNY141" s="65"/>
      <c r="LNZ141" s="65"/>
      <c r="LOA141" s="65"/>
      <c r="LOB141" s="65"/>
      <c r="LOC141" s="65"/>
      <c r="LOD141" s="65"/>
      <c r="LOE141" s="65"/>
      <c r="LOF141" s="65"/>
      <c r="LOG141" s="65"/>
      <c r="LOH141" s="65"/>
      <c r="LOI141" s="65"/>
      <c r="LOJ141" s="65"/>
      <c r="LOK141" s="65"/>
      <c r="LOL141" s="65"/>
      <c r="LOM141" s="65"/>
      <c r="LON141" s="65"/>
      <c r="LOO141" s="65"/>
      <c r="LOP141" s="65"/>
      <c r="LOQ141" s="65"/>
      <c r="LOR141" s="65"/>
      <c r="LOS141" s="65"/>
      <c r="LOT141" s="65"/>
      <c r="LOU141" s="65"/>
      <c r="LOV141" s="65"/>
      <c r="LOW141" s="65"/>
      <c r="LOX141" s="65"/>
      <c r="LOY141" s="65"/>
      <c r="LOZ141" s="65"/>
      <c r="LPA141" s="65"/>
      <c r="LPB141" s="65"/>
      <c r="LPC141" s="65"/>
      <c r="LPD141" s="65"/>
      <c r="LPE141" s="65"/>
      <c r="LPF141" s="65"/>
      <c r="LPG141" s="65"/>
      <c r="LPH141" s="65"/>
      <c r="LPI141" s="65"/>
      <c r="LPJ141" s="65"/>
      <c r="LPK141" s="65"/>
      <c r="LPL141" s="65"/>
      <c r="LPM141" s="65"/>
      <c r="LPN141" s="65"/>
      <c r="LPO141" s="65"/>
      <c r="LPP141" s="65"/>
      <c r="LPQ141" s="65"/>
      <c r="LPR141" s="65"/>
      <c r="LPS141" s="65"/>
      <c r="LPT141" s="65"/>
      <c r="LPU141" s="65"/>
      <c r="LPV141" s="65"/>
      <c r="LPW141" s="65"/>
      <c r="LPX141" s="65"/>
      <c r="LPY141" s="65"/>
      <c r="LPZ141" s="65"/>
      <c r="LQA141" s="65"/>
      <c r="LQB141" s="65"/>
      <c r="LQC141" s="65"/>
      <c r="LQD141" s="65"/>
      <c r="LQE141" s="65"/>
      <c r="LQF141" s="65"/>
      <c r="LQG141" s="65"/>
      <c r="LQH141" s="65"/>
      <c r="LQI141" s="65"/>
      <c r="LQJ141" s="65"/>
      <c r="LQK141" s="65"/>
      <c r="LQL141" s="65"/>
      <c r="LQM141" s="65"/>
      <c r="LQN141" s="65"/>
      <c r="LQO141" s="65"/>
      <c r="LQP141" s="65"/>
      <c r="LQQ141" s="65"/>
      <c r="LQR141" s="65"/>
      <c r="LQS141" s="65"/>
      <c r="LQT141" s="65"/>
      <c r="LQU141" s="65"/>
      <c r="LQV141" s="65"/>
      <c r="LQW141" s="65"/>
      <c r="LQX141" s="65"/>
      <c r="LQY141" s="65"/>
      <c r="LQZ141" s="65"/>
      <c r="LRA141" s="65"/>
      <c r="LRB141" s="65"/>
      <c r="LRC141" s="65"/>
      <c r="LRD141" s="65"/>
      <c r="LRE141" s="65"/>
      <c r="LRF141" s="65"/>
      <c r="LRG141" s="65"/>
      <c r="LRH141" s="65"/>
      <c r="LRI141" s="65"/>
      <c r="LRJ141" s="65"/>
      <c r="LRK141" s="65"/>
      <c r="LRL141" s="65"/>
      <c r="LRM141" s="65"/>
      <c r="LRN141" s="65"/>
      <c r="LRO141" s="65"/>
      <c r="LRP141" s="65"/>
      <c r="LRQ141" s="65"/>
      <c r="LRR141" s="65"/>
      <c r="LRS141" s="65"/>
      <c r="LRT141" s="65"/>
      <c r="LRU141" s="65"/>
      <c r="LRV141" s="65"/>
      <c r="LRW141" s="65"/>
      <c r="LRX141" s="65"/>
      <c r="LRY141" s="65"/>
      <c r="LRZ141" s="65"/>
      <c r="LSA141" s="65"/>
      <c r="LSB141" s="65"/>
      <c r="LSC141" s="65"/>
      <c r="LSD141" s="65"/>
      <c r="LSE141" s="65"/>
      <c r="LSF141" s="65"/>
      <c r="LSG141" s="65"/>
      <c r="LSH141" s="65"/>
      <c r="LSI141" s="65"/>
      <c r="LSJ141" s="65"/>
      <c r="LSK141" s="65"/>
      <c r="LSL141" s="65"/>
      <c r="LSM141" s="65"/>
      <c r="LSN141" s="65"/>
      <c r="LSO141" s="65"/>
      <c r="LSP141" s="65"/>
      <c r="LSQ141" s="65"/>
      <c r="LSR141" s="65"/>
      <c r="LSS141" s="65"/>
      <c r="LST141" s="65"/>
      <c r="LSU141" s="65"/>
      <c r="LSV141" s="65"/>
      <c r="LSW141" s="65"/>
      <c r="LSX141" s="65"/>
      <c r="LSY141" s="65"/>
      <c r="LSZ141" s="65"/>
      <c r="LTA141" s="65"/>
      <c r="LTB141" s="65"/>
      <c r="LTC141" s="65"/>
      <c r="LTD141" s="65"/>
      <c r="LTE141" s="65"/>
      <c r="LTF141" s="65"/>
      <c r="LTG141" s="65"/>
      <c r="LTH141" s="65"/>
      <c r="LTI141" s="65"/>
      <c r="LTJ141" s="65"/>
      <c r="LTK141" s="65"/>
      <c r="LTL141" s="65"/>
      <c r="LTM141" s="65"/>
      <c r="LTN141" s="65"/>
      <c r="LTO141" s="65"/>
      <c r="LTP141" s="65"/>
      <c r="LTQ141" s="65"/>
      <c r="LTR141" s="65"/>
      <c r="LTS141" s="65"/>
      <c r="LTT141" s="65"/>
      <c r="LTU141" s="65"/>
      <c r="LTV141" s="65"/>
      <c r="LTW141" s="65"/>
      <c r="LTX141" s="65"/>
      <c r="LTY141" s="65"/>
      <c r="LTZ141" s="65"/>
      <c r="LUA141" s="65"/>
      <c r="LUB141" s="65"/>
      <c r="LUC141" s="65"/>
      <c r="LUD141" s="65"/>
      <c r="LUE141" s="65"/>
      <c r="LUF141" s="65"/>
      <c r="LUG141" s="65"/>
      <c r="LUH141" s="65"/>
      <c r="LUI141" s="65"/>
      <c r="LUJ141" s="65"/>
      <c r="LUK141" s="65"/>
      <c r="LUL141" s="65"/>
      <c r="LUM141" s="65"/>
      <c r="LUN141" s="65"/>
      <c r="LUO141" s="65"/>
      <c r="LUP141" s="65"/>
      <c r="LUQ141" s="65"/>
      <c r="LUR141" s="65"/>
      <c r="LUS141" s="65"/>
      <c r="LUT141" s="65"/>
      <c r="LUU141" s="65"/>
      <c r="LUV141" s="65"/>
      <c r="LUW141" s="65"/>
      <c r="LUX141" s="65"/>
      <c r="LUY141" s="65"/>
      <c r="LUZ141" s="65"/>
      <c r="LVA141" s="65"/>
      <c r="LVB141" s="65"/>
      <c r="LVC141" s="65"/>
      <c r="LVD141" s="65"/>
      <c r="LVE141" s="65"/>
      <c r="LVF141" s="65"/>
      <c r="LVG141" s="65"/>
      <c r="LVH141" s="65"/>
      <c r="LVI141" s="65"/>
      <c r="LVJ141" s="65"/>
      <c r="LVK141" s="65"/>
      <c r="LVL141" s="65"/>
      <c r="LVM141" s="65"/>
      <c r="LVN141" s="65"/>
      <c r="LVO141" s="65"/>
      <c r="LVP141" s="65"/>
      <c r="LVQ141" s="65"/>
      <c r="LVR141" s="65"/>
      <c r="LVS141" s="65"/>
      <c r="LVT141" s="65"/>
      <c r="LVU141" s="65"/>
      <c r="LVV141" s="65"/>
      <c r="LVW141" s="65"/>
      <c r="LVX141" s="65"/>
      <c r="LVY141" s="65"/>
      <c r="LVZ141" s="65"/>
      <c r="LWA141" s="65"/>
      <c r="LWB141" s="65"/>
      <c r="LWC141" s="65"/>
      <c r="LWD141" s="65"/>
      <c r="LWE141" s="65"/>
      <c r="LWF141" s="65"/>
      <c r="LWG141" s="65"/>
      <c r="LWH141" s="65"/>
      <c r="LWI141" s="65"/>
      <c r="LWJ141" s="65"/>
      <c r="LWK141" s="65"/>
      <c r="LWL141" s="65"/>
      <c r="LWM141" s="65"/>
      <c r="LWN141" s="65"/>
      <c r="LWO141" s="65"/>
      <c r="LWP141" s="65"/>
      <c r="LWQ141" s="65"/>
      <c r="LWR141" s="65"/>
      <c r="LWS141" s="65"/>
      <c r="LWT141" s="65"/>
      <c r="LWU141" s="65"/>
      <c r="LWV141" s="65"/>
      <c r="LWW141" s="65"/>
      <c r="LWX141" s="65"/>
      <c r="LWY141" s="65"/>
      <c r="LWZ141" s="65"/>
      <c r="LXA141" s="65"/>
      <c r="LXB141" s="65"/>
      <c r="LXC141" s="65"/>
      <c r="LXD141" s="65"/>
      <c r="LXE141" s="65"/>
      <c r="LXF141" s="65"/>
      <c r="LXG141" s="65"/>
      <c r="LXH141" s="65"/>
      <c r="LXI141" s="65"/>
      <c r="LXJ141" s="65"/>
      <c r="LXK141" s="65"/>
      <c r="LXL141" s="65"/>
      <c r="LXM141" s="65"/>
      <c r="LXN141" s="65"/>
      <c r="LXO141" s="65"/>
      <c r="LXP141" s="65"/>
      <c r="LXQ141" s="65"/>
      <c r="LXR141" s="65"/>
      <c r="LXS141" s="65"/>
      <c r="LXT141" s="65"/>
      <c r="LXU141" s="65"/>
      <c r="LXV141" s="65"/>
      <c r="LXW141" s="65"/>
      <c r="LXX141" s="65"/>
      <c r="LXY141" s="65"/>
      <c r="LXZ141" s="65"/>
      <c r="LYA141" s="65"/>
      <c r="LYB141" s="65"/>
      <c r="LYC141" s="65"/>
      <c r="LYD141" s="65"/>
      <c r="LYE141" s="65"/>
      <c r="LYF141" s="65"/>
      <c r="LYG141" s="65"/>
      <c r="LYH141" s="65"/>
      <c r="LYI141" s="65"/>
      <c r="LYJ141" s="65"/>
      <c r="LYK141" s="65"/>
      <c r="LYL141" s="65"/>
      <c r="LYM141" s="65"/>
      <c r="LYN141" s="65"/>
      <c r="LYO141" s="65"/>
      <c r="LYP141" s="65"/>
      <c r="LYQ141" s="65"/>
      <c r="LYR141" s="65"/>
      <c r="LYS141" s="65"/>
      <c r="LYT141" s="65"/>
      <c r="LYU141" s="65"/>
      <c r="LYV141" s="65"/>
      <c r="LYW141" s="65"/>
      <c r="LYX141" s="65"/>
      <c r="LYY141" s="65"/>
      <c r="LYZ141" s="65"/>
      <c r="LZA141" s="65"/>
      <c r="LZB141" s="65"/>
      <c r="LZC141" s="65"/>
      <c r="LZD141" s="65"/>
      <c r="LZE141" s="65"/>
      <c r="LZF141" s="65"/>
      <c r="LZG141" s="65"/>
      <c r="LZH141" s="65"/>
      <c r="LZI141" s="65"/>
      <c r="LZJ141" s="65"/>
      <c r="LZK141" s="65"/>
      <c r="LZL141" s="65"/>
      <c r="LZM141" s="65"/>
      <c r="LZN141" s="65"/>
      <c r="LZO141" s="65"/>
      <c r="LZP141" s="65"/>
      <c r="LZQ141" s="65"/>
      <c r="LZR141" s="65"/>
      <c r="LZS141" s="65"/>
      <c r="LZT141" s="65"/>
      <c r="LZU141" s="65"/>
      <c r="LZV141" s="65"/>
      <c r="LZW141" s="65"/>
      <c r="LZX141" s="65"/>
      <c r="LZY141" s="65"/>
      <c r="LZZ141" s="65"/>
      <c r="MAA141" s="65"/>
      <c r="MAB141" s="65"/>
      <c r="MAC141" s="65"/>
      <c r="MAD141" s="65"/>
      <c r="MAE141" s="65"/>
      <c r="MAF141" s="65"/>
      <c r="MAG141" s="65"/>
      <c r="MAH141" s="65"/>
      <c r="MAI141" s="65"/>
      <c r="MAJ141" s="65"/>
      <c r="MAK141" s="65"/>
      <c r="MAL141" s="65"/>
      <c r="MAM141" s="65"/>
      <c r="MAN141" s="65"/>
      <c r="MAO141" s="65"/>
      <c r="MAP141" s="65"/>
      <c r="MAQ141" s="65"/>
      <c r="MAR141" s="65"/>
      <c r="MAS141" s="65"/>
      <c r="MAT141" s="65"/>
      <c r="MAU141" s="65"/>
      <c r="MAV141" s="65"/>
      <c r="MAW141" s="65"/>
      <c r="MAX141" s="65"/>
      <c r="MAY141" s="65"/>
      <c r="MAZ141" s="65"/>
      <c r="MBA141" s="65"/>
      <c r="MBB141" s="65"/>
      <c r="MBC141" s="65"/>
      <c r="MBD141" s="65"/>
      <c r="MBE141" s="65"/>
      <c r="MBF141" s="65"/>
      <c r="MBG141" s="65"/>
      <c r="MBH141" s="65"/>
      <c r="MBI141" s="65"/>
      <c r="MBJ141" s="65"/>
      <c r="MBK141" s="65"/>
      <c r="MBL141" s="65"/>
      <c r="MBM141" s="65"/>
      <c r="MBN141" s="65"/>
      <c r="MBO141" s="65"/>
      <c r="MBP141" s="65"/>
      <c r="MBQ141" s="65"/>
      <c r="MBR141" s="65"/>
      <c r="MBS141" s="65"/>
      <c r="MBT141" s="65"/>
      <c r="MBU141" s="65"/>
      <c r="MBV141" s="65"/>
      <c r="MBW141" s="65"/>
      <c r="MBX141" s="65"/>
      <c r="MBY141" s="65"/>
      <c r="MBZ141" s="65"/>
      <c r="MCA141" s="65"/>
      <c r="MCB141" s="65"/>
      <c r="MCC141" s="65"/>
      <c r="MCD141" s="65"/>
      <c r="MCE141" s="65"/>
      <c r="MCF141" s="65"/>
      <c r="MCG141" s="65"/>
      <c r="MCH141" s="65"/>
      <c r="MCI141" s="65"/>
      <c r="MCJ141" s="65"/>
      <c r="MCK141" s="65"/>
      <c r="MCL141" s="65"/>
      <c r="MCM141" s="65"/>
      <c r="MCN141" s="65"/>
      <c r="MCO141" s="65"/>
      <c r="MCP141" s="65"/>
      <c r="MCQ141" s="65"/>
      <c r="MCR141" s="65"/>
      <c r="MCS141" s="65"/>
      <c r="MCT141" s="65"/>
      <c r="MCU141" s="65"/>
      <c r="MCV141" s="65"/>
      <c r="MCW141" s="65"/>
      <c r="MCX141" s="65"/>
      <c r="MCY141" s="65"/>
      <c r="MCZ141" s="65"/>
      <c r="MDA141" s="65"/>
      <c r="MDB141" s="65"/>
      <c r="MDC141" s="65"/>
      <c r="MDD141" s="65"/>
      <c r="MDE141" s="65"/>
      <c r="MDF141" s="65"/>
      <c r="MDG141" s="65"/>
      <c r="MDH141" s="65"/>
      <c r="MDI141" s="65"/>
      <c r="MDJ141" s="65"/>
      <c r="MDK141" s="65"/>
      <c r="MDL141" s="65"/>
      <c r="MDM141" s="65"/>
      <c r="MDN141" s="65"/>
      <c r="MDO141" s="65"/>
      <c r="MDP141" s="65"/>
      <c r="MDQ141" s="65"/>
      <c r="MDR141" s="65"/>
      <c r="MDS141" s="65"/>
      <c r="MDT141" s="65"/>
      <c r="MDU141" s="65"/>
      <c r="MDV141" s="65"/>
      <c r="MDW141" s="65"/>
      <c r="MDX141" s="65"/>
      <c r="MDY141" s="65"/>
      <c r="MDZ141" s="65"/>
      <c r="MEA141" s="65"/>
      <c r="MEB141" s="65"/>
      <c r="MEC141" s="65"/>
      <c r="MED141" s="65"/>
      <c r="MEE141" s="65"/>
      <c r="MEF141" s="65"/>
      <c r="MEG141" s="65"/>
      <c r="MEH141" s="65"/>
      <c r="MEI141" s="65"/>
      <c r="MEJ141" s="65"/>
      <c r="MEK141" s="65"/>
      <c r="MEL141" s="65"/>
      <c r="MEM141" s="65"/>
      <c r="MEN141" s="65"/>
      <c r="MEO141" s="65"/>
      <c r="MEP141" s="65"/>
      <c r="MEQ141" s="65"/>
      <c r="MER141" s="65"/>
      <c r="MES141" s="65"/>
      <c r="MET141" s="65"/>
      <c r="MEU141" s="65"/>
      <c r="MEV141" s="65"/>
      <c r="MEW141" s="65"/>
      <c r="MEX141" s="65"/>
      <c r="MEY141" s="65"/>
      <c r="MEZ141" s="65"/>
      <c r="MFA141" s="65"/>
      <c r="MFB141" s="65"/>
      <c r="MFC141" s="65"/>
      <c r="MFD141" s="65"/>
      <c r="MFE141" s="65"/>
      <c r="MFF141" s="65"/>
      <c r="MFG141" s="65"/>
      <c r="MFH141" s="65"/>
      <c r="MFI141" s="65"/>
      <c r="MFJ141" s="65"/>
      <c r="MFK141" s="65"/>
      <c r="MFL141" s="65"/>
      <c r="MFM141" s="65"/>
      <c r="MFN141" s="65"/>
      <c r="MFO141" s="65"/>
      <c r="MFP141" s="65"/>
      <c r="MFQ141" s="65"/>
      <c r="MFR141" s="65"/>
      <c r="MFS141" s="65"/>
      <c r="MFT141" s="65"/>
      <c r="MFU141" s="65"/>
      <c r="MFV141" s="65"/>
      <c r="MFW141" s="65"/>
      <c r="MFX141" s="65"/>
      <c r="MFY141" s="65"/>
      <c r="MFZ141" s="65"/>
      <c r="MGA141" s="65"/>
      <c r="MGB141" s="65"/>
      <c r="MGC141" s="65"/>
      <c r="MGD141" s="65"/>
      <c r="MGE141" s="65"/>
      <c r="MGF141" s="65"/>
      <c r="MGG141" s="65"/>
      <c r="MGH141" s="65"/>
      <c r="MGI141" s="65"/>
      <c r="MGJ141" s="65"/>
      <c r="MGK141" s="65"/>
      <c r="MGL141" s="65"/>
      <c r="MGM141" s="65"/>
      <c r="MGN141" s="65"/>
      <c r="MGO141" s="65"/>
      <c r="MGP141" s="65"/>
      <c r="MGQ141" s="65"/>
      <c r="MGR141" s="65"/>
      <c r="MGS141" s="65"/>
      <c r="MGT141" s="65"/>
      <c r="MGU141" s="65"/>
      <c r="MGV141" s="65"/>
      <c r="MGW141" s="65"/>
      <c r="MGX141" s="65"/>
      <c r="MGY141" s="65"/>
      <c r="MGZ141" s="65"/>
      <c r="MHA141" s="65"/>
      <c r="MHB141" s="65"/>
      <c r="MHC141" s="65"/>
      <c r="MHD141" s="65"/>
      <c r="MHE141" s="65"/>
      <c r="MHF141" s="65"/>
      <c r="MHG141" s="65"/>
      <c r="MHH141" s="65"/>
      <c r="MHI141" s="65"/>
      <c r="MHJ141" s="65"/>
      <c r="MHK141" s="65"/>
      <c r="MHL141" s="65"/>
      <c r="MHM141" s="65"/>
      <c r="MHN141" s="65"/>
      <c r="MHO141" s="65"/>
      <c r="MHP141" s="65"/>
      <c r="MHQ141" s="65"/>
      <c r="MHR141" s="65"/>
      <c r="MHS141" s="65"/>
      <c r="MHT141" s="65"/>
      <c r="MHU141" s="65"/>
      <c r="MHV141" s="65"/>
      <c r="MHW141" s="65"/>
      <c r="MHX141" s="65"/>
      <c r="MHY141" s="65"/>
      <c r="MHZ141" s="65"/>
      <c r="MIA141" s="65"/>
      <c r="MIB141" s="65"/>
      <c r="MIC141" s="65"/>
      <c r="MID141" s="65"/>
      <c r="MIE141" s="65"/>
      <c r="MIF141" s="65"/>
      <c r="MIG141" s="65"/>
      <c r="MIH141" s="65"/>
      <c r="MII141" s="65"/>
      <c r="MIJ141" s="65"/>
      <c r="MIK141" s="65"/>
      <c r="MIL141" s="65"/>
      <c r="MIM141" s="65"/>
      <c r="MIN141" s="65"/>
      <c r="MIO141" s="65"/>
      <c r="MIP141" s="65"/>
      <c r="MIQ141" s="65"/>
      <c r="MIR141" s="65"/>
      <c r="MIS141" s="65"/>
      <c r="MIT141" s="65"/>
      <c r="MIU141" s="65"/>
      <c r="MIV141" s="65"/>
      <c r="MIW141" s="65"/>
      <c r="MIX141" s="65"/>
      <c r="MIY141" s="65"/>
      <c r="MIZ141" s="65"/>
      <c r="MJA141" s="65"/>
      <c r="MJB141" s="65"/>
      <c r="MJC141" s="65"/>
      <c r="MJD141" s="65"/>
      <c r="MJE141" s="65"/>
      <c r="MJF141" s="65"/>
      <c r="MJG141" s="65"/>
      <c r="MJH141" s="65"/>
      <c r="MJI141" s="65"/>
      <c r="MJJ141" s="65"/>
      <c r="MJK141" s="65"/>
      <c r="MJL141" s="65"/>
      <c r="MJM141" s="65"/>
      <c r="MJN141" s="65"/>
      <c r="MJO141" s="65"/>
      <c r="MJP141" s="65"/>
      <c r="MJQ141" s="65"/>
      <c r="MJR141" s="65"/>
      <c r="MJS141" s="65"/>
      <c r="MJT141" s="65"/>
      <c r="MJU141" s="65"/>
      <c r="MJV141" s="65"/>
      <c r="MJW141" s="65"/>
      <c r="MJX141" s="65"/>
      <c r="MJY141" s="65"/>
      <c r="MJZ141" s="65"/>
      <c r="MKA141" s="65"/>
      <c r="MKB141" s="65"/>
      <c r="MKC141" s="65"/>
      <c r="MKD141" s="65"/>
      <c r="MKE141" s="65"/>
      <c r="MKF141" s="65"/>
      <c r="MKG141" s="65"/>
      <c r="MKH141" s="65"/>
      <c r="MKI141" s="65"/>
      <c r="MKJ141" s="65"/>
      <c r="MKK141" s="65"/>
      <c r="MKL141" s="65"/>
      <c r="MKM141" s="65"/>
      <c r="MKN141" s="65"/>
      <c r="MKO141" s="65"/>
      <c r="MKP141" s="65"/>
      <c r="MKQ141" s="65"/>
      <c r="MKR141" s="65"/>
      <c r="MKS141" s="65"/>
      <c r="MKT141" s="65"/>
      <c r="MKU141" s="65"/>
      <c r="MKV141" s="65"/>
      <c r="MKW141" s="65"/>
      <c r="MKX141" s="65"/>
      <c r="MKY141" s="65"/>
      <c r="MKZ141" s="65"/>
      <c r="MLA141" s="65"/>
      <c r="MLB141" s="65"/>
      <c r="MLC141" s="65"/>
      <c r="MLD141" s="65"/>
      <c r="MLE141" s="65"/>
      <c r="MLF141" s="65"/>
      <c r="MLG141" s="65"/>
      <c r="MLH141" s="65"/>
      <c r="MLI141" s="65"/>
      <c r="MLJ141" s="65"/>
      <c r="MLK141" s="65"/>
      <c r="MLL141" s="65"/>
      <c r="MLM141" s="65"/>
      <c r="MLN141" s="65"/>
      <c r="MLO141" s="65"/>
      <c r="MLP141" s="65"/>
      <c r="MLQ141" s="65"/>
      <c r="MLR141" s="65"/>
      <c r="MLS141" s="65"/>
      <c r="MLT141" s="65"/>
      <c r="MLU141" s="65"/>
      <c r="MLV141" s="65"/>
      <c r="MLW141" s="65"/>
      <c r="MLX141" s="65"/>
      <c r="MLY141" s="65"/>
      <c r="MLZ141" s="65"/>
      <c r="MMA141" s="65"/>
      <c r="MMB141" s="65"/>
      <c r="MMC141" s="65"/>
      <c r="MMD141" s="65"/>
      <c r="MME141" s="65"/>
      <c r="MMF141" s="65"/>
      <c r="MMG141" s="65"/>
      <c r="MMH141" s="65"/>
      <c r="MMI141" s="65"/>
      <c r="MMJ141" s="65"/>
      <c r="MMK141" s="65"/>
      <c r="MML141" s="65"/>
      <c r="MMM141" s="65"/>
      <c r="MMN141" s="65"/>
      <c r="MMO141" s="65"/>
      <c r="MMP141" s="65"/>
      <c r="MMQ141" s="65"/>
      <c r="MMR141" s="65"/>
      <c r="MMS141" s="65"/>
      <c r="MMT141" s="65"/>
      <c r="MMU141" s="65"/>
      <c r="MMV141" s="65"/>
      <c r="MMW141" s="65"/>
      <c r="MMX141" s="65"/>
      <c r="MMY141" s="65"/>
      <c r="MMZ141" s="65"/>
      <c r="MNA141" s="65"/>
      <c r="MNB141" s="65"/>
      <c r="MNC141" s="65"/>
      <c r="MND141" s="65"/>
      <c r="MNE141" s="65"/>
      <c r="MNF141" s="65"/>
      <c r="MNG141" s="65"/>
      <c r="MNH141" s="65"/>
      <c r="MNI141" s="65"/>
      <c r="MNJ141" s="65"/>
      <c r="MNK141" s="65"/>
      <c r="MNL141" s="65"/>
      <c r="MNM141" s="65"/>
      <c r="MNN141" s="65"/>
      <c r="MNO141" s="65"/>
      <c r="MNP141" s="65"/>
      <c r="MNQ141" s="65"/>
      <c r="MNR141" s="65"/>
      <c r="MNS141" s="65"/>
      <c r="MNT141" s="65"/>
      <c r="MNU141" s="65"/>
      <c r="MNV141" s="65"/>
      <c r="MNW141" s="65"/>
      <c r="MNX141" s="65"/>
      <c r="MNY141" s="65"/>
      <c r="MNZ141" s="65"/>
      <c r="MOA141" s="65"/>
      <c r="MOB141" s="65"/>
      <c r="MOC141" s="65"/>
      <c r="MOD141" s="65"/>
      <c r="MOE141" s="65"/>
      <c r="MOF141" s="65"/>
      <c r="MOG141" s="65"/>
      <c r="MOH141" s="65"/>
      <c r="MOI141" s="65"/>
      <c r="MOJ141" s="65"/>
      <c r="MOK141" s="65"/>
      <c r="MOL141" s="65"/>
      <c r="MOM141" s="65"/>
      <c r="MON141" s="65"/>
      <c r="MOO141" s="65"/>
      <c r="MOP141" s="65"/>
      <c r="MOQ141" s="65"/>
      <c r="MOR141" s="65"/>
      <c r="MOS141" s="65"/>
      <c r="MOT141" s="65"/>
      <c r="MOU141" s="65"/>
      <c r="MOV141" s="65"/>
      <c r="MOW141" s="65"/>
      <c r="MOX141" s="65"/>
      <c r="MOY141" s="65"/>
      <c r="MOZ141" s="65"/>
      <c r="MPA141" s="65"/>
      <c r="MPB141" s="65"/>
      <c r="MPC141" s="65"/>
      <c r="MPD141" s="65"/>
      <c r="MPE141" s="65"/>
      <c r="MPF141" s="65"/>
      <c r="MPG141" s="65"/>
      <c r="MPH141" s="65"/>
      <c r="MPI141" s="65"/>
      <c r="MPJ141" s="65"/>
      <c r="MPK141" s="65"/>
      <c r="MPL141" s="65"/>
      <c r="MPM141" s="65"/>
      <c r="MPN141" s="65"/>
      <c r="MPO141" s="65"/>
      <c r="MPP141" s="65"/>
      <c r="MPQ141" s="65"/>
      <c r="MPR141" s="65"/>
      <c r="MPS141" s="65"/>
      <c r="MPT141" s="65"/>
      <c r="MPU141" s="65"/>
      <c r="MPV141" s="65"/>
      <c r="MPW141" s="65"/>
      <c r="MPX141" s="65"/>
      <c r="MPY141" s="65"/>
      <c r="MPZ141" s="65"/>
      <c r="MQA141" s="65"/>
      <c r="MQB141" s="65"/>
      <c r="MQC141" s="65"/>
      <c r="MQD141" s="65"/>
      <c r="MQE141" s="65"/>
      <c r="MQF141" s="65"/>
      <c r="MQG141" s="65"/>
      <c r="MQH141" s="65"/>
      <c r="MQI141" s="65"/>
      <c r="MQJ141" s="65"/>
      <c r="MQK141" s="65"/>
      <c r="MQL141" s="65"/>
      <c r="MQM141" s="65"/>
      <c r="MQN141" s="65"/>
      <c r="MQO141" s="65"/>
      <c r="MQP141" s="65"/>
      <c r="MQQ141" s="65"/>
      <c r="MQR141" s="65"/>
      <c r="MQS141" s="65"/>
      <c r="MQT141" s="65"/>
      <c r="MQU141" s="65"/>
      <c r="MQV141" s="65"/>
      <c r="MQW141" s="65"/>
      <c r="MQX141" s="65"/>
      <c r="MQY141" s="65"/>
      <c r="MQZ141" s="65"/>
      <c r="MRA141" s="65"/>
      <c r="MRB141" s="65"/>
      <c r="MRC141" s="65"/>
      <c r="MRD141" s="65"/>
      <c r="MRE141" s="65"/>
      <c r="MRF141" s="65"/>
      <c r="MRG141" s="65"/>
      <c r="MRH141" s="65"/>
      <c r="MRI141" s="65"/>
      <c r="MRJ141" s="65"/>
      <c r="MRK141" s="65"/>
      <c r="MRL141" s="65"/>
      <c r="MRM141" s="65"/>
      <c r="MRN141" s="65"/>
      <c r="MRO141" s="65"/>
      <c r="MRP141" s="65"/>
      <c r="MRQ141" s="65"/>
      <c r="MRR141" s="65"/>
      <c r="MRS141" s="65"/>
      <c r="MRT141" s="65"/>
      <c r="MRU141" s="65"/>
      <c r="MRV141" s="65"/>
      <c r="MRW141" s="65"/>
      <c r="MRX141" s="65"/>
      <c r="MRY141" s="65"/>
      <c r="MRZ141" s="65"/>
      <c r="MSA141" s="65"/>
      <c r="MSB141" s="65"/>
      <c r="MSC141" s="65"/>
      <c r="MSD141" s="65"/>
      <c r="MSE141" s="65"/>
      <c r="MSF141" s="65"/>
      <c r="MSG141" s="65"/>
      <c r="MSH141" s="65"/>
      <c r="MSI141" s="65"/>
      <c r="MSJ141" s="65"/>
      <c r="MSK141" s="65"/>
      <c r="MSL141" s="65"/>
      <c r="MSM141" s="65"/>
      <c r="MSN141" s="65"/>
      <c r="MSO141" s="65"/>
      <c r="MSP141" s="65"/>
      <c r="MSQ141" s="65"/>
      <c r="MSR141" s="65"/>
      <c r="MSS141" s="65"/>
      <c r="MST141" s="65"/>
      <c r="MSU141" s="65"/>
      <c r="MSV141" s="65"/>
      <c r="MSW141" s="65"/>
      <c r="MSX141" s="65"/>
      <c r="MSY141" s="65"/>
      <c r="MSZ141" s="65"/>
      <c r="MTA141" s="65"/>
      <c r="MTB141" s="65"/>
      <c r="MTC141" s="65"/>
      <c r="MTD141" s="65"/>
      <c r="MTE141" s="65"/>
      <c r="MTF141" s="65"/>
      <c r="MTG141" s="65"/>
      <c r="MTH141" s="65"/>
      <c r="MTI141" s="65"/>
      <c r="MTJ141" s="65"/>
      <c r="MTK141" s="65"/>
      <c r="MTL141" s="65"/>
      <c r="MTM141" s="65"/>
      <c r="MTN141" s="65"/>
      <c r="MTO141" s="65"/>
      <c r="MTP141" s="65"/>
      <c r="MTQ141" s="65"/>
      <c r="MTR141" s="65"/>
      <c r="MTS141" s="65"/>
      <c r="MTT141" s="65"/>
      <c r="MTU141" s="65"/>
      <c r="MTV141" s="65"/>
      <c r="MTW141" s="65"/>
      <c r="MTX141" s="65"/>
      <c r="MTY141" s="65"/>
      <c r="MTZ141" s="65"/>
      <c r="MUA141" s="65"/>
      <c r="MUB141" s="65"/>
      <c r="MUC141" s="65"/>
      <c r="MUD141" s="65"/>
      <c r="MUE141" s="65"/>
      <c r="MUF141" s="65"/>
      <c r="MUG141" s="65"/>
      <c r="MUH141" s="65"/>
      <c r="MUI141" s="65"/>
      <c r="MUJ141" s="65"/>
      <c r="MUK141" s="65"/>
      <c r="MUL141" s="65"/>
      <c r="MUM141" s="65"/>
      <c r="MUN141" s="65"/>
      <c r="MUO141" s="65"/>
      <c r="MUP141" s="65"/>
      <c r="MUQ141" s="65"/>
      <c r="MUR141" s="65"/>
      <c r="MUS141" s="65"/>
      <c r="MUT141" s="65"/>
      <c r="MUU141" s="65"/>
      <c r="MUV141" s="65"/>
      <c r="MUW141" s="65"/>
      <c r="MUX141" s="65"/>
      <c r="MUY141" s="65"/>
      <c r="MUZ141" s="65"/>
      <c r="MVA141" s="65"/>
      <c r="MVB141" s="65"/>
      <c r="MVC141" s="65"/>
      <c r="MVD141" s="65"/>
      <c r="MVE141" s="65"/>
      <c r="MVF141" s="65"/>
      <c r="MVG141" s="65"/>
      <c r="MVH141" s="65"/>
      <c r="MVI141" s="65"/>
      <c r="MVJ141" s="65"/>
      <c r="MVK141" s="65"/>
      <c r="MVL141" s="65"/>
      <c r="MVM141" s="65"/>
      <c r="MVN141" s="65"/>
      <c r="MVO141" s="65"/>
      <c r="MVP141" s="65"/>
      <c r="MVQ141" s="65"/>
      <c r="MVR141" s="65"/>
      <c r="MVS141" s="65"/>
      <c r="MVT141" s="65"/>
      <c r="MVU141" s="65"/>
      <c r="MVV141" s="65"/>
      <c r="MVW141" s="65"/>
      <c r="MVX141" s="65"/>
      <c r="MVY141" s="65"/>
      <c r="MVZ141" s="65"/>
      <c r="MWA141" s="65"/>
      <c r="MWB141" s="65"/>
      <c r="MWC141" s="65"/>
      <c r="MWD141" s="65"/>
      <c r="MWE141" s="65"/>
      <c r="MWF141" s="65"/>
      <c r="MWG141" s="65"/>
      <c r="MWH141" s="65"/>
      <c r="MWI141" s="65"/>
      <c r="MWJ141" s="65"/>
      <c r="MWK141" s="65"/>
      <c r="MWL141" s="65"/>
      <c r="MWM141" s="65"/>
      <c r="MWN141" s="65"/>
      <c r="MWO141" s="65"/>
      <c r="MWP141" s="65"/>
      <c r="MWQ141" s="65"/>
      <c r="MWR141" s="65"/>
      <c r="MWS141" s="65"/>
      <c r="MWT141" s="65"/>
      <c r="MWU141" s="65"/>
      <c r="MWV141" s="65"/>
      <c r="MWW141" s="65"/>
      <c r="MWX141" s="65"/>
      <c r="MWY141" s="65"/>
      <c r="MWZ141" s="65"/>
      <c r="MXA141" s="65"/>
      <c r="MXB141" s="65"/>
      <c r="MXC141" s="65"/>
      <c r="MXD141" s="65"/>
      <c r="MXE141" s="65"/>
      <c r="MXF141" s="65"/>
      <c r="MXG141" s="65"/>
      <c r="MXH141" s="65"/>
      <c r="MXI141" s="65"/>
      <c r="MXJ141" s="65"/>
      <c r="MXK141" s="65"/>
      <c r="MXL141" s="65"/>
      <c r="MXM141" s="65"/>
      <c r="MXN141" s="65"/>
      <c r="MXO141" s="65"/>
      <c r="MXP141" s="65"/>
      <c r="MXQ141" s="65"/>
      <c r="MXR141" s="65"/>
      <c r="MXS141" s="65"/>
      <c r="MXT141" s="65"/>
      <c r="MXU141" s="65"/>
      <c r="MXV141" s="65"/>
      <c r="MXW141" s="65"/>
      <c r="MXX141" s="65"/>
      <c r="MXY141" s="65"/>
      <c r="MXZ141" s="65"/>
      <c r="MYA141" s="65"/>
      <c r="MYB141" s="65"/>
      <c r="MYC141" s="65"/>
      <c r="MYD141" s="65"/>
      <c r="MYE141" s="65"/>
      <c r="MYF141" s="65"/>
      <c r="MYG141" s="65"/>
      <c r="MYH141" s="65"/>
      <c r="MYI141" s="65"/>
      <c r="MYJ141" s="65"/>
      <c r="MYK141" s="65"/>
      <c r="MYL141" s="65"/>
      <c r="MYM141" s="65"/>
      <c r="MYN141" s="65"/>
      <c r="MYO141" s="65"/>
      <c r="MYP141" s="65"/>
      <c r="MYQ141" s="65"/>
      <c r="MYR141" s="65"/>
      <c r="MYS141" s="65"/>
      <c r="MYT141" s="65"/>
      <c r="MYU141" s="65"/>
      <c r="MYV141" s="65"/>
      <c r="MYW141" s="65"/>
      <c r="MYX141" s="65"/>
      <c r="MYY141" s="65"/>
      <c r="MYZ141" s="65"/>
      <c r="MZA141" s="65"/>
      <c r="MZB141" s="65"/>
      <c r="MZC141" s="65"/>
      <c r="MZD141" s="65"/>
      <c r="MZE141" s="65"/>
      <c r="MZF141" s="65"/>
      <c r="MZG141" s="65"/>
      <c r="MZH141" s="65"/>
      <c r="MZI141" s="65"/>
      <c r="MZJ141" s="65"/>
      <c r="MZK141" s="65"/>
      <c r="MZL141" s="65"/>
      <c r="MZM141" s="65"/>
      <c r="MZN141" s="65"/>
      <c r="MZO141" s="65"/>
      <c r="MZP141" s="65"/>
      <c r="MZQ141" s="65"/>
      <c r="MZR141" s="65"/>
      <c r="MZS141" s="65"/>
      <c r="MZT141" s="65"/>
      <c r="MZU141" s="65"/>
      <c r="MZV141" s="65"/>
      <c r="MZW141" s="65"/>
      <c r="MZX141" s="65"/>
      <c r="MZY141" s="65"/>
      <c r="MZZ141" s="65"/>
      <c r="NAA141" s="65"/>
      <c r="NAB141" s="65"/>
      <c r="NAC141" s="65"/>
      <c r="NAD141" s="65"/>
      <c r="NAE141" s="65"/>
      <c r="NAF141" s="65"/>
      <c r="NAG141" s="65"/>
      <c r="NAH141" s="65"/>
      <c r="NAI141" s="65"/>
      <c r="NAJ141" s="65"/>
      <c r="NAK141" s="65"/>
      <c r="NAL141" s="65"/>
      <c r="NAM141" s="65"/>
      <c r="NAN141" s="65"/>
      <c r="NAO141" s="65"/>
      <c r="NAP141" s="65"/>
      <c r="NAQ141" s="65"/>
      <c r="NAR141" s="65"/>
      <c r="NAS141" s="65"/>
      <c r="NAT141" s="65"/>
      <c r="NAU141" s="65"/>
      <c r="NAV141" s="65"/>
      <c r="NAW141" s="65"/>
      <c r="NAX141" s="65"/>
      <c r="NAY141" s="65"/>
      <c r="NAZ141" s="65"/>
      <c r="NBA141" s="65"/>
      <c r="NBB141" s="65"/>
      <c r="NBC141" s="65"/>
      <c r="NBD141" s="65"/>
      <c r="NBE141" s="65"/>
      <c r="NBF141" s="65"/>
      <c r="NBG141" s="65"/>
      <c r="NBH141" s="65"/>
      <c r="NBI141" s="65"/>
      <c r="NBJ141" s="65"/>
      <c r="NBK141" s="65"/>
      <c r="NBL141" s="65"/>
      <c r="NBM141" s="65"/>
      <c r="NBN141" s="65"/>
      <c r="NBO141" s="65"/>
      <c r="NBP141" s="65"/>
      <c r="NBQ141" s="65"/>
      <c r="NBR141" s="65"/>
      <c r="NBS141" s="65"/>
      <c r="NBT141" s="65"/>
      <c r="NBU141" s="65"/>
      <c r="NBV141" s="65"/>
      <c r="NBW141" s="65"/>
      <c r="NBX141" s="65"/>
      <c r="NBY141" s="65"/>
      <c r="NBZ141" s="65"/>
      <c r="NCA141" s="65"/>
      <c r="NCB141" s="65"/>
      <c r="NCC141" s="65"/>
      <c r="NCD141" s="65"/>
      <c r="NCE141" s="65"/>
      <c r="NCF141" s="65"/>
      <c r="NCG141" s="65"/>
      <c r="NCH141" s="65"/>
      <c r="NCI141" s="65"/>
      <c r="NCJ141" s="65"/>
      <c r="NCK141" s="65"/>
      <c r="NCL141" s="65"/>
      <c r="NCM141" s="65"/>
      <c r="NCN141" s="65"/>
      <c r="NCO141" s="65"/>
      <c r="NCP141" s="65"/>
      <c r="NCQ141" s="65"/>
      <c r="NCR141" s="65"/>
      <c r="NCS141" s="65"/>
      <c r="NCT141" s="65"/>
      <c r="NCU141" s="65"/>
      <c r="NCV141" s="65"/>
      <c r="NCW141" s="65"/>
      <c r="NCX141" s="65"/>
      <c r="NCY141" s="65"/>
      <c r="NCZ141" s="65"/>
      <c r="NDA141" s="65"/>
      <c r="NDB141" s="65"/>
      <c r="NDC141" s="65"/>
      <c r="NDD141" s="65"/>
      <c r="NDE141" s="65"/>
      <c r="NDF141" s="65"/>
      <c r="NDG141" s="65"/>
      <c r="NDH141" s="65"/>
      <c r="NDI141" s="65"/>
      <c r="NDJ141" s="65"/>
      <c r="NDK141" s="65"/>
      <c r="NDL141" s="65"/>
      <c r="NDM141" s="65"/>
      <c r="NDN141" s="65"/>
      <c r="NDO141" s="65"/>
      <c r="NDP141" s="65"/>
      <c r="NDQ141" s="65"/>
      <c r="NDR141" s="65"/>
      <c r="NDS141" s="65"/>
      <c r="NDT141" s="65"/>
      <c r="NDU141" s="65"/>
      <c r="NDV141" s="65"/>
      <c r="NDW141" s="65"/>
      <c r="NDX141" s="65"/>
      <c r="NDY141" s="65"/>
      <c r="NDZ141" s="65"/>
      <c r="NEA141" s="65"/>
      <c r="NEB141" s="65"/>
      <c r="NEC141" s="65"/>
      <c r="NED141" s="65"/>
      <c r="NEE141" s="65"/>
      <c r="NEF141" s="65"/>
      <c r="NEG141" s="65"/>
      <c r="NEH141" s="65"/>
      <c r="NEI141" s="65"/>
      <c r="NEJ141" s="65"/>
      <c r="NEK141" s="65"/>
      <c r="NEL141" s="65"/>
      <c r="NEM141" s="65"/>
      <c r="NEN141" s="65"/>
      <c r="NEO141" s="65"/>
      <c r="NEP141" s="65"/>
      <c r="NEQ141" s="65"/>
      <c r="NER141" s="65"/>
      <c r="NES141" s="65"/>
      <c r="NET141" s="65"/>
      <c r="NEU141" s="65"/>
      <c r="NEV141" s="65"/>
      <c r="NEW141" s="65"/>
      <c r="NEX141" s="65"/>
      <c r="NEY141" s="65"/>
      <c r="NEZ141" s="65"/>
      <c r="NFA141" s="65"/>
      <c r="NFB141" s="65"/>
      <c r="NFC141" s="65"/>
      <c r="NFD141" s="65"/>
      <c r="NFE141" s="65"/>
      <c r="NFF141" s="65"/>
      <c r="NFG141" s="65"/>
      <c r="NFH141" s="65"/>
      <c r="NFI141" s="65"/>
      <c r="NFJ141" s="65"/>
      <c r="NFK141" s="65"/>
      <c r="NFL141" s="65"/>
      <c r="NFM141" s="65"/>
      <c r="NFN141" s="65"/>
      <c r="NFO141" s="65"/>
      <c r="NFP141" s="65"/>
      <c r="NFQ141" s="65"/>
      <c r="NFR141" s="65"/>
      <c r="NFS141" s="65"/>
      <c r="NFT141" s="65"/>
      <c r="NFU141" s="65"/>
      <c r="NFV141" s="65"/>
      <c r="NFW141" s="65"/>
      <c r="NFX141" s="65"/>
      <c r="NFY141" s="65"/>
      <c r="NFZ141" s="65"/>
      <c r="NGA141" s="65"/>
      <c r="NGB141" s="65"/>
      <c r="NGC141" s="65"/>
      <c r="NGD141" s="65"/>
      <c r="NGE141" s="65"/>
      <c r="NGF141" s="65"/>
      <c r="NGG141" s="65"/>
      <c r="NGH141" s="65"/>
      <c r="NGI141" s="65"/>
      <c r="NGJ141" s="65"/>
      <c r="NGK141" s="65"/>
      <c r="NGL141" s="65"/>
      <c r="NGM141" s="65"/>
      <c r="NGN141" s="65"/>
      <c r="NGO141" s="65"/>
      <c r="NGP141" s="65"/>
      <c r="NGQ141" s="65"/>
      <c r="NGR141" s="65"/>
      <c r="NGS141" s="65"/>
      <c r="NGT141" s="65"/>
      <c r="NGU141" s="65"/>
      <c r="NGV141" s="65"/>
      <c r="NGW141" s="65"/>
      <c r="NGX141" s="65"/>
      <c r="NGY141" s="65"/>
      <c r="NGZ141" s="65"/>
      <c r="NHA141" s="65"/>
      <c r="NHB141" s="65"/>
      <c r="NHC141" s="65"/>
      <c r="NHD141" s="65"/>
      <c r="NHE141" s="65"/>
      <c r="NHF141" s="65"/>
      <c r="NHG141" s="65"/>
      <c r="NHH141" s="65"/>
      <c r="NHI141" s="65"/>
      <c r="NHJ141" s="65"/>
      <c r="NHK141" s="65"/>
      <c r="NHL141" s="65"/>
      <c r="NHM141" s="65"/>
      <c r="NHN141" s="65"/>
      <c r="NHO141" s="65"/>
      <c r="NHP141" s="65"/>
      <c r="NHQ141" s="65"/>
      <c r="NHR141" s="65"/>
      <c r="NHS141" s="65"/>
      <c r="NHT141" s="65"/>
      <c r="NHU141" s="65"/>
      <c r="NHV141" s="65"/>
      <c r="NHW141" s="65"/>
      <c r="NHX141" s="65"/>
      <c r="NHY141" s="65"/>
      <c r="NHZ141" s="65"/>
      <c r="NIA141" s="65"/>
      <c r="NIB141" s="65"/>
      <c r="NIC141" s="65"/>
      <c r="NID141" s="65"/>
      <c r="NIE141" s="65"/>
      <c r="NIF141" s="65"/>
      <c r="NIG141" s="65"/>
      <c r="NIH141" s="65"/>
      <c r="NII141" s="65"/>
      <c r="NIJ141" s="65"/>
      <c r="NIK141" s="65"/>
      <c r="NIL141" s="65"/>
      <c r="NIM141" s="65"/>
      <c r="NIN141" s="65"/>
      <c r="NIO141" s="65"/>
      <c r="NIP141" s="65"/>
      <c r="NIQ141" s="65"/>
      <c r="NIR141" s="65"/>
      <c r="NIS141" s="65"/>
      <c r="NIT141" s="65"/>
      <c r="NIU141" s="65"/>
      <c r="NIV141" s="65"/>
      <c r="NIW141" s="65"/>
      <c r="NIX141" s="65"/>
      <c r="NIY141" s="65"/>
      <c r="NIZ141" s="65"/>
      <c r="NJA141" s="65"/>
      <c r="NJB141" s="65"/>
      <c r="NJC141" s="65"/>
      <c r="NJD141" s="65"/>
      <c r="NJE141" s="65"/>
      <c r="NJF141" s="65"/>
      <c r="NJG141" s="65"/>
      <c r="NJH141" s="65"/>
      <c r="NJI141" s="65"/>
      <c r="NJJ141" s="65"/>
      <c r="NJK141" s="65"/>
      <c r="NJL141" s="65"/>
      <c r="NJM141" s="65"/>
      <c r="NJN141" s="65"/>
      <c r="NJO141" s="65"/>
      <c r="NJP141" s="65"/>
      <c r="NJQ141" s="65"/>
      <c r="NJR141" s="65"/>
      <c r="NJS141" s="65"/>
      <c r="NJT141" s="65"/>
      <c r="NJU141" s="65"/>
      <c r="NJV141" s="65"/>
      <c r="NJW141" s="65"/>
      <c r="NJX141" s="65"/>
      <c r="NJY141" s="65"/>
      <c r="NJZ141" s="65"/>
      <c r="NKA141" s="65"/>
      <c r="NKB141" s="65"/>
      <c r="NKC141" s="65"/>
      <c r="NKD141" s="65"/>
      <c r="NKE141" s="65"/>
      <c r="NKF141" s="65"/>
      <c r="NKG141" s="65"/>
      <c r="NKH141" s="65"/>
      <c r="NKI141" s="65"/>
      <c r="NKJ141" s="65"/>
      <c r="NKK141" s="65"/>
      <c r="NKL141" s="65"/>
      <c r="NKM141" s="65"/>
      <c r="NKN141" s="65"/>
      <c r="NKO141" s="65"/>
      <c r="NKP141" s="65"/>
      <c r="NKQ141" s="65"/>
      <c r="NKR141" s="65"/>
      <c r="NKS141" s="65"/>
      <c r="NKT141" s="65"/>
      <c r="NKU141" s="65"/>
      <c r="NKV141" s="65"/>
      <c r="NKW141" s="65"/>
      <c r="NKX141" s="65"/>
      <c r="NKY141" s="65"/>
      <c r="NKZ141" s="65"/>
      <c r="NLA141" s="65"/>
      <c r="NLB141" s="65"/>
      <c r="NLC141" s="65"/>
      <c r="NLD141" s="65"/>
      <c r="NLE141" s="65"/>
      <c r="NLF141" s="65"/>
      <c r="NLG141" s="65"/>
      <c r="NLH141" s="65"/>
      <c r="NLI141" s="65"/>
      <c r="NLJ141" s="65"/>
      <c r="NLK141" s="65"/>
      <c r="NLL141" s="65"/>
      <c r="NLM141" s="65"/>
      <c r="NLN141" s="65"/>
      <c r="NLO141" s="65"/>
      <c r="NLP141" s="65"/>
      <c r="NLQ141" s="65"/>
      <c r="NLR141" s="65"/>
      <c r="NLS141" s="65"/>
      <c r="NLT141" s="65"/>
      <c r="NLU141" s="65"/>
      <c r="NLV141" s="65"/>
      <c r="NLW141" s="65"/>
      <c r="NLX141" s="65"/>
      <c r="NLY141" s="65"/>
      <c r="NLZ141" s="65"/>
      <c r="NMA141" s="65"/>
      <c r="NMB141" s="65"/>
      <c r="NMC141" s="65"/>
      <c r="NMD141" s="65"/>
      <c r="NME141" s="65"/>
      <c r="NMF141" s="65"/>
      <c r="NMG141" s="65"/>
      <c r="NMH141" s="65"/>
      <c r="NMI141" s="65"/>
      <c r="NMJ141" s="65"/>
      <c r="NMK141" s="65"/>
      <c r="NML141" s="65"/>
      <c r="NMM141" s="65"/>
      <c r="NMN141" s="65"/>
      <c r="NMO141" s="65"/>
      <c r="NMP141" s="65"/>
      <c r="NMQ141" s="65"/>
      <c r="NMR141" s="65"/>
      <c r="NMS141" s="65"/>
      <c r="NMT141" s="65"/>
      <c r="NMU141" s="65"/>
      <c r="NMV141" s="65"/>
      <c r="NMW141" s="65"/>
      <c r="NMX141" s="65"/>
      <c r="NMY141" s="65"/>
      <c r="NMZ141" s="65"/>
      <c r="NNA141" s="65"/>
      <c r="NNB141" s="65"/>
      <c r="NNC141" s="65"/>
      <c r="NND141" s="65"/>
      <c r="NNE141" s="65"/>
      <c r="NNF141" s="65"/>
      <c r="NNG141" s="65"/>
      <c r="NNH141" s="65"/>
      <c r="NNI141" s="65"/>
      <c r="NNJ141" s="65"/>
      <c r="NNK141" s="65"/>
      <c r="NNL141" s="65"/>
      <c r="NNM141" s="65"/>
      <c r="NNN141" s="65"/>
      <c r="NNO141" s="65"/>
      <c r="NNP141" s="65"/>
      <c r="NNQ141" s="65"/>
      <c r="NNR141" s="65"/>
      <c r="NNS141" s="65"/>
      <c r="NNT141" s="65"/>
      <c r="NNU141" s="65"/>
      <c r="NNV141" s="65"/>
      <c r="NNW141" s="65"/>
      <c r="NNX141" s="65"/>
      <c r="NNY141" s="65"/>
      <c r="NNZ141" s="65"/>
      <c r="NOA141" s="65"/>
      <c r="NOB141" s="65"/>
      <c r="NOC141" s="65"/>
      <c r="NOD141" s="65"/>
      <c r="NOE141" s="65"/>
      <c r="NOF141" s="65"/>
      <c r="NOG141" s="65"/>
      <c r="NOH141" s="65"/>
      <c r="NOI141" s="65"/>
      <c r="NOJ141" s="65"/>
      <c r="NOK141" s="65"/>
      <c r="NOL141" s="65"/>
      <c r="NOM141" s="65"/>
      <c r="NON141" s="65"/>
      <c r="NOO141" s="65"/>
      <c r="NOP141" s="65"/>
      <c r="NOQ141" s="65"/>
      <c r="NOR141" s="65"/>
      <c r="NOS141" s="65"/>
      <c r="NOT141" s="65"/>
      <c r="NOU141" s="65"/>
      <c r="NOV141" s="65"/>
      <c r="NOW141" s="65"/>
      <c r="NOX141" s="65"/>
      <c r="NOY141" s="65"/>
      <c r="NOZ141" s="65"/>
      <c r="NPA141" s="65"/>
      <c r="NPB141" s="65"/>
      <c r="NPC141" s="65"/>
      <c r="NPD141" s="65"/>
      <c r="NPE141" s="65"/>
      <c r="NPF141" s="65"/>
      <c r="NPG141" s="65"/>
      <c r="NPH141" s="65"/>
      <c r="NPI141" s="65"/>
      <c r="NPJ141" s="65"/>
      <c r="NPK141" s="65"/>
      <c r="NPL141" s="65"/>
      <c r="NPM141" s="65"/>
      <c r="NPN141" s="65"/>
      <c r="NPO141" s="65"/>
      <c r="NPP141" s="65"/>
      <c r="NPQ141" s="65"/>
      <c r="NPR141" s="65"/>
      <c r="NPS141" s="65"/>
      <c r="NPT141" s="65"/>
      <c r="NPU141" s="65"/>
      <c r="NPV141" s="65"/>
      <c r="NPW141" s="65"/>
      <c r="NPX141" s="65"/>
      <c r="NPY141" s="65"/>
      <c r="NPZ141" s="65"/>
      <c r="NQA141" s="65"/>
      <c r="NQB141" s="65"/>
      <c r="NQC141" s="65"/>
      <c r="NQD141" s="65"/>
      <c r="NQE141" s="65"/>
      <c r="NQF141" s="65"/>
      <c r="NQG141" s="65"/>
      <c r="NQH141" s="65"/>
      <c r="NQI141" s="65"/>
      <c r="NQJ141" s="65"/>
      <c r="NQK141" s="65"/>
      <c r="NQL141" s="65"/>
      <c r="NQM141" s="65"/>
      <c r="NQN141" s="65"/>
      <c r="NQO141" s="65"/>
      <c r="NQP141" s="65"/>
      <c r="NQQ141" s="65"/>
      <c r="NQR141" s="65"/>
      <c r="NQS141" s="65"/>
      <c r="NQT141" s="65"/>
      <c r="NQU141" s="65"/>
      <c r="NQV141" s="65"/>
      <c r="NQW141" s="65"/>
      <c r="NQX141" s="65"/>
      <c r="NQY141" s="65"/>
      <c r="NQZ141" s="65"/>
      <c r="NRA141" s="65"/>
      <c r="NRB141" s="65"/>
      <c r="NRC141" s="65"/>
      <c r="NRD141" s="65"/>
      <c r="NRE141" s="65"/>
      <c r="NRF141" s="65"/>
      <c r="NRG141" s="65"/>
      <c r="NRH141" s="65"/>
      <c r="NRI141" s="65"/>
      <c r="NRJ141" s="65"/>
      <c r="NRK141" s="65"/>
      <c r="NRL141" s="65"/>
      <c r="NRM141" s="65"/>
      <c r="NRN141" s="65"/>
      <c r="NRO141" s="65"/>
      <c r="NRP141" s="65"/>
      <c r="NRQ141" s="65"/>
      <c r="NRR141" s="65"/>
      <c r="NRS141" s="65"/>
      <c r="NRT141" s="65"/>
      <c r="NRU141" s="65"/>
      <c r="NRV141" s="65"/>
      <c r="NRW141" s="65"/>
      <c r="NRX141" s="65"/>
      <c r="NRY141" s="65"/>
      <c r="NRZ141" s="65"/>
      <c r="NSA141" s="65"/>
      <c r="NSB141" s="65"/>
      <c r="NSC141" s="65"/>
      <c r="NSD141" s="65"/>
      <c r="NSE141" s="65"/>
      <c r="NSF141" s="65"/>
      <c r="NSG141" s="65"/>
      <c r="NSH141" s="65"/>
      <c r="NSI141" s="65"/>
      <c r="NSJ141" s="65"/>
      <c r="NSK141" s="65"/>
      <c r="NSL141" s="65"/>
      <c r="NSM141" s="65"/>
      <c r="NSN141" s="65"/>
      <c r="NSO141" s="65"/>
      <c r="NSP141" s="65"/>
      <c r="NSQ141" s="65"/>
      <c r="NSR141" s="65"/>
      <c r="NSS141" s="65"/>
      <c r="NST141" s="65"/>
      <c r="NSU141" s="65"/>
      <c r="NSV141" s="65"/>
      <c r="NSW141" s="65"/>
      <c r="NSX141" s="65"/>
      <c r="NSY141" s="65"/>
      <c r="NSZ141" s="65"/>
      <c r="NTA141" s="65"/>
      <c r="NTB141" s="65"/>
      <c r="NTC141" s="65"/>
      <c r="NTD141" s="65"/>
      <c r="NTE141" s="65"/>
      <c r="NTF141" s="65"/>
      <c r="NTG141" s="65"/>
      <c r="NTH141" s="65"/>
      <c r="NTI141" s="65"/>
      <c r="NTJ141" s="65"/>
      <c r="NTK141" s="65"/>
      <c r="NTL141" s="65"/>
      <c r="NTM141" s="65"/>
      <c r="NTN141" s="65"/>
      <c r="NTO141" s="65"/>
      <c r="NTP141" s="65"/>
      <c r="NTQ141" s="65"/>
      <c r="NTR141" s="65"/>
      <c r="NTS141" s="65"/>
      <c r="NTT141" s="65"/>
      <c r="NTU141" s="65"/>
      <c r="NTV141" s="65"/>
      <c r="NTW141" s="65"/>
      <c r="NTX141" s="65"/>
      <c r="NTY141" s="65"/>
      <c r="NTZ141" s="65"/>
      <c r="NUA141" s="65"/>
      <c r="NUB141" s="65"/>
      <c r="NUC141" s="65"/>
      <c r="NUD141" s="65"/>
      <c r="NUE141" s="65"/>
      <c r="NUF141" s="65"/>
      <c r="NUG141" s="65"/>
      <c r="NUH141" s="65"/>
      <c r="NUI141" s="65"/>
      <c r="NUJ141" s="65"/>
      <c r="NUK141" s="65"/>
      <c r="NUL141" s="65"/>
      <c r="NUM141" s="65"/>
      <c r="NUN141" s="65"/>
      <c r="NUO141" s="65"/>
      <c r="NUP141" s="65"/>
      <c r="NUQ141" s="65"/>
      <c r="NUR141" s="65"/>
      <c r="NUS141" s="65"/>
      <c r="NUT141" s="65"/>
      <c r="NUU141" s="65"/>
      <c r="NUV141" s="65"/>
      <c r="NUW141" s="65"/>
      <c r="NUX141" s="65"/>
      <c r="NUY141" s="65"/>
      <c r="NUZ141" s="65"/>
      <c r="NVA141" s="65"/>
      <c r="NVB141" s="65"/>
      <c r="NVC141" s="65"/>
      <c r="NVD141" s="65"/>
      <c r="NVE141" s="65"/>
      <c r="NVF141" s="65"/>
      <c r="NVG141" s="65"/>
      <c r="NVH141" s="65"/>
      <c r="NVI141" s="65"/>
      <c r="NVJ141" s="65"/>
      <c r="NVK141" s="65"/>
      <c r="NVL141" s="65"/>
      <c r="NVM141" s="65"/>
      <c r="NVN141" s="65"/>
      <c r="NVO141" s="65"/>
      <c r="NVP141" s="65"/>
      <c r="NVQ141" s="65"/>
      <c r="NVR141" s="65"/>
      <c r="NVS141" s="65"/>
      <c r="NVT141" s="65"/>
      <c r="NVU141" s="65"/>
      <c r="NVV141" s="65"/>
      <c r="NVW141" s="65"/>
      <c r="NVX141" s="65"/>
      <c r="NVY141" s="65"/>
      <c r="NVZ141" s="65"/>
      <c r="NWA141" s="65"/>
      <c r="NWB141" s="65"/>
      <c r="NWC141" s="65"/>
      <c r="NWD141" s="65"/>
      <c r="NWE141" s="65"/>
      <c r="NWF141" s="65"/>
      <c r="NWG141" s="65"/>
      <c r="NWH141" s="65"/>
      <c r="NWI141" s="65"/>
      <c r="NWJ141" s="65"/>
      <c r="NWK141" s="65"/>
      <c r="NWL141" s="65"/>
      <c r="NWM141" s="65"/>
      <c r="NWN141" s="65"/>
      <c r="NWO141" s="65"/>
      <c r="NWP141" s="65"/>
      <c r="NWQ141" s="65"/>
      <c r="NWR141" s="65"/>
      <c r="NWS141" s="65"/>
      <c r="NWT141" s="65"/>
      <c r="NWU141" s="65"/>
      <c r="NWV141" s="65"/>
      <c r="NWW141" s="65"/>
      <c r="NWX141" s="65"/>
      <c r="NWY141" s="65"/>
      <c r="NWZ141" s="65"/>
      <c r="NXA141" s="65"/>
      <c r="NXB141" s="65"/>
      <c r="NXC141" s="65"/>
      <c r="NXD141" s="65"/>
      <c r="NXE141" s="65"/>
      <c r="NXF141" s="65"/>
      <c r="NXG141" s="65"/>
      <c r="NXH141" s="65"/>
      <c r="NXI141" s="65"/>
      <c r="NXJ141" s="65"/>
      <c r="NXK141" s="65"/>
      <c r="NXL141" s="65"/>
      <c r="NXM141" s="65"/>
      <c r="NXN141" s="65"/>
      <c r="NXO141" s="65"/>
      <c r="NXP141" s="65"/>
      <c r="NXQ141" s="65"/>
      <c r="NXR141" s="65"/>
      <c r="NXS141" s="65"/>
      <c r="NXT141" s="65"/>
      <c r="NXU141" s="65"/>
      <c r="NXV141" s="65"/>
      <c r="NXW141" s="65"/>
      <c r="NXX141" s="65"/>
      <c r="NXY141" s="65"/>
      <c r="NXZ141" s="65"/>
      <c r="NYA141" s="65"/>
      <c r="NYB141" s="65"/>
      <c r="NYC141" s="65"/>
      <c r="NYD141" s="65"/>
      <c r="NYE141" s="65"/>
      <c r="NYF141" s="65"/>
      <c r="NYG141" s="65"/>
      <c r="NYH141" s="65"/>
      <c r="NYI141" s="65"/>
      <c r="NYJ141" s="65"/>
      <c r="NYK141" s="65"/>
      <c r="NYL141" s="65"/>
      <c r="NYM141" s="65"/>
      <c r="NYN141" s="65"/>
      <c r="NYO141" s="65"/>
      <c r="NYP141" s="65"/>
      <c r="NYQ141" s="65"/>
      <c r="NYR141" s="65"/>
      <c r="NYS141" s="65"/>
      <c r="NYT141" s="65"/>
      <c r="NYU141" s="65"/>
      <c r="NYV141" s="65"/>
      <c r="NYW141" s="65"/>
      <c r="NYX141" s="65"/>
      <c r="NYY141" s="65"/>
      <c r="NYZ141" s="65"/>
      <c r="NZA141" s="65"/>
      <c r="NZB141" s="65"/>
      <c r="NZC141" s="65"/>
      <c r="NZD141" s="65"/>
      <c r="NZE141" s="65"/>
      <c r="NZF141" s="65"/>
      <c r="NZG141" s="65"/>
      <c r="NZH141" s="65"/>
      <c r="NZI141" s="65"/>
      <c r="NZJ141" s="65"/>
      <c r="NZK141" s="65"/>
      <c r="NZL141" s="65"/>
      <c r="NZM141" s="65"/>
      <c r="NZN141" s="65"/>
      <c r="NZO141" s="65"/>
      <c r="NZP141" s="65"/>
      <c r="NZQ141" s="65"/>
      <c r="NZR141" s="65"/>
      <c r="NZS141" s="65"/>
      <c r="NZT141" s="65"/>
      <c r="NZU141" s="65"/>
      <c r="NZV141" s="65"/>
      <c r="NZW141" s="65"/>
      <c r="NZX141" s="65"/>
      <c r="NZY141" s="65"/>
      <c r="NZZ141" s="65"/>
      <c r="OAA141" s="65"/>
      <c r="OAB141" s="65"/>
      <c r="OAC141" s="65"/>
      <c r="OAD141" s="65"/>
      <c r="OAE141" s="65"/>
      <c r="OAF141" s="65"/>
      <c r="OAG141" s="65"/>
      <c r="OAH141" s="65"/>
      <c r="OAI141" s="65"/>
      <c r="OAJ141" s="65"/>
      <c r="OAK141" s="65"/>
      <c r="OAL141" s="65"/>
      <c r="OAM141" s="65"/>
      <c r="OAN141" s="65"/>
      <c r="OAO141" s="65"/>
      <c r="OAP141" s="65"/>
      <c r="OAQ141" s="65"/>
      <c r="OAR141" s="65"/>
      <c r="OAS141" s="65"/>
      <c r="OAT141" s="65"/>
      <c r="OAU141" s="65"/>
      <c r="OAV141" s="65"/>
      <c r="OAW141" s="65"/>
      <c r="OAX141" s="65"/>
      <c r="OAY141" s="65"/>
      <c r="OAZ141" s="65"/>
      <c r="OBA141" s="65"/>
      <c r="OBB141" s="65"/>
      <c r="OBC141" s="65"/>
      <c r="OBD141" s="65"/>
      <c r="OBE141" s="65"/>
      <c r="OBF141" s="65"/>
      <c r="OBG141" s="65"/>
      <c r="OBH141" s="65"/>
      <c r="OBI141" s="65"/>
      <c r="OBJ141" s="65"/>
      <c r="OBK141" s="65"/>
      <c r="OBL141" s="65"/>
      <c r="OBM141" s="65"/>
      <c r="OBN141" s="65"/>
      <c r="OBO141" s="65"/>
      <c r="OBP141" s="65"/>
      <c r="OBQ141" s="65"/>
      <c r="OBR141" s="65"/>
      <c r="OBS141" s="65"/>
      <c r="OBT141" s="65"/>
      <c r="OBU141" s="65"/>
      <c r="OBV141" s="65"/>
      <c r="OBW141" s="65"/>
      <c r="OBX141" s="65"/>
      <c r="OBY141" s="65"/>
      <c r="OBZ141" s="65"/>
      <c r="OCA141" s="65"/>
      <c r="OCB141" s="65"/>
      <c r="OCC141" s="65"/>
      <c r="OCD141" s="65"/>
      <c r="OCE141" s="65"/>
      <c r="OCF141" s="65"/>
      <c r="OCG141" s="65"/>
      <c r="OCH141" s="65"/>
      <c r="OCI141" s="65"/>
      <c r="OCJ141" s="65"/>
      <c r="OCK141" s="65"/>
      <c r="OCL141" s="65"/>
      <c r="OCM141" s="65"/>
      <c r="OCN141" s="65"/>
      <c r="OCO141" s="65"/>
      <c r="OCP141" s="65"/>
      <c r="OCQ141" s="65"/>
      <c r="OCR141" s="65"/>
      <c r="OCS141" s="65"/>
      <c r="OCT141" s="65"/>
      <c r="OCU141" s="65"/>
      <c r="OCV141" s="65"/>
      <c r="OCW141" s="65"/>
      <c r="OCX141" s="65"/>
      <c r="OCY141" s="65"/>
      <c r="OCZ141" s="65"/>
      <c r="ODA141" s="65"/>
      <c r="ODB141" s="65"/>
      <c r="ODC141" s="65"/>
      <c r="ODD141" s="65"/>
      <c r="ODE141" s="65"/>
      <c r="ODF141" s="65"/>
      <c r="ODG141" s="65"/>
      <c r="ODH141" s="65"/>
      <c r="ODI141" s="65"/>
      <c r="ODJ141" s="65"/>
      <c r="ODK141" s="65"/>
      <c r="ODL141" s="65"/>
      <c r="ODM141" s="65"/>
      <c r="ODN141" s="65"/>
      <c r="ODO141" s="65"/>
      <c r="ODP141" s="65"/>
      <c r="ODQ141" s="65"/>
      <c r="ODR141" s="65"/>
      <c r="ODS141" s="65"/>
      <c r="ODT141" s="65"/>
      <c r="ODU141" s="65"/>
      <c r="ODV141" s="65"/>
      <c r="ODW141" s="65"/>
      <c r="ODX141" s="65"/>
      <c r="ODY141" s="65"/>
      <c r="ODZ141" s="65"/>
      <c r="OEA141" s="65"/>
      <c r="OEB141" s="65"/>
      <c r="OEC141" s="65"/>
      <c r="OED141" s="65"/>
      <c r="OEE141" s="65"/>
      <c r="OEF141" s="65"/>
      <c r="OEG141" s="65"/>
      <c r="OEH141" s="65"/>
      <c r="OEI141" s="65"/>
      <c r="OEJ141" s="65"/>
      <c r="OEK141" s="65"/>
      <c r="OEL141" s="65"/>
      <c r="OEM141" s="65"/>
      <c r="OEN141" s="65"/>
      <c r="OEO141" s="65"/>
      <c r="OEP141" s="65"/>
      <c r="OEQ141" s="65"/>
      <c r="OER141" s="65"/>
      <c r="OES141" s="65"/>
      <c r="OET141" s="65"/>
      <c r="OEU141" s="65"/>
      <c r="OEV141" s="65"/>
      <c r="OEW141" s="65"/>
      <c r="OEX141" s="65"/>
      <c r="OEY141" s="65"/>
      <c r="OEZ141" s="65"/>
      <c r="OFA141" s="65"/>
      <c r="OFB141" s="65"/>
      <c r="OFC141" s="65"/>
      <c r="OFD141" s="65"/>
      <c r="OFE141" s="65"/>
      <c r="OFF141" s="65"/>
      <c r="OFG141" s="65"/>
      <c r="OFH141" s="65"/>
      <c r="OFI141" s="65"/>
      <c r="OFJ141" s="65"/>
      <c r="OFK141" s="65"/>
      <c r="OFL141" s="65"/>
      <c r="OFM141" s="65"/>
      <c r="OFN141" s="65"/>
      <c r="OFO141" s="65"/>
      <c r="OFP141" s="65"/>
      <c r="OFQ141" s="65"/>
      <c r="OFR141" s="65"/>
      <c r="OFS141" s="65"/>
      <c r="OFT141" s="65"/>
      <c r="OFU141" s="65"/>
      <c r="OFV141" s="65"/>
      <c r="OFW141" s="65"/>
      <c r="OFX141" s="65"/>
      <c r="OFY141" s="65"/>
      <c r="OFZ141" s="65"/>
      <c r="OGA141" s="65"/>
      <c r="OGB141" s="65"/>
      <c r="OGC141" s="65"/>
      <c r="OGD141" s="65"/>
      <c r="OGE141" s="65"/>
      <c r="OGF141" s="65"/>
      <c r="OGG141" s="65"/>
      <c r="OGH141" s="65"/>
      <c r="OGI141" s="65"/>
      <c r="OGJ141" s="65"/>
      <c r="OGK141" s="65"/>
      <c r="OGL141" s="65"/>
      <c r="OGM141" s="65"/>
      <c r="OGN141" s="65"/>
      <c r="OGO141" s="65"/>
      <c r="OGP141" s="65"/>
      <c r="OGQ141" s="65"/>
      <c r="OGR141" s="65"/>
      <c r="OGS141" s="65"/>
      <c r="OGT141" s="65"/>
      <c r="OGU141" s="65"/>
      <c r="OGV141" s="65"/>
      <c r="OGW141" s="65"/>
      <c r="OGX141" s="65"/>
      <c r="OGY141" s="65"/>
      <c r="OGZ141" s="65"/>
      <c r="OHA141" s="65"/>
      <c r="OHB141" s="65"/>
      <c r="OHC141" s="65"/>
      <c r="OHD141" s="65"/>
      <c r="OHE141" s="65"/>
      <c r="OHF141" s="65"/>
      <c r="OHG141" s="65"/>
      <c r="OHH141" s="65"/>
      <c r="OHI141" s="65"/>
      <c r="OHJ141" s="65"/>
      <c r="OHK141" s="65"/>
      <c r="OHL141" s="65"/>
      <c r="OHM141" s="65"/>
      <c r="OHN141" s="65"/>
      <c r="OHO141" s="65"/>
      <c r="OHP141" s="65"/>
      <c r="OHQ141" s="65"/>
      <c r="OHR141" s="65"/>
      <c r="OHS141" s="65"/>
      <c r="OHT141" s="65"/>
      <c r="OHU141" s="65"/>
      <c r="OHV141" s="65"/>
      <c r="OHW141" s="65"/>
      <c r="OHX141" s="65"/>
      <c r="OHY141" s="65"/>
      <c r="OHZ141" s="65"/>
      <c r="OIA141" s="65"/>
      <c r="OIB141" s="65"/>
      <c r="OIC141" s="65"/>
      <c r="OID141" s="65"/>
      <c r="OIE141" s="65"/>
      <c r="OIF141" s="65"/>
      <c r="OIG141" s="65"/>
      <c r="OIH141" s="65"/>
      <c r="OII141" s="65"/>
      <c r="OIJ141" s="65"/>
      <c r="OIK141" s="65"/>
      <c r="OIL141" s="65"/>
      <c r="OIM141" s="65"/>
      <c r="OIN141" s="65"/>
      <c r="OIO141" s="65"/>
      <c r="OIP141" s="65"/>
      <c r="OIQ141" s="65"/>
      <c r="OIR141" s="65"/>
      <c r="OIS141" s="65"/>
      <c r="OIT141" s="65"/>
      <c r="OIU141" s="65"/>
      <c r="OIV141" s="65"/>
      <c r="OIW141" s="65"/>
      <c r="OIX141" s="65"/>
      <c r="OIY141" s="65"/>
      <c r="OIZ141" s="65"/>
      <c r="OJA141" s="65"/>
      <c r="OJB141" s="65"/>
      <c r="OJC141" s="65"/>
      <c r="OJD141" s="65"/>
      <c r="OJE141" s="65"/>
      <c r="OJF141" s="65"/>
      <c r="OJG141" s="65"/>
      <c r="OJH141" s="65"/>
      <c r="OJI141" s="65"/>
      <c r="OJJ141" s="65"/>
      <c r="OJK141" s="65"/>
      <c r="OJL141" s="65"/>
      <c r="OJM141" s="65"/>
      <c r="OJN141" s="65"/>
      <c r="OJO141" s="65"/>
      <c r="OJP141" s="65"/>
      <c r="OJQ141" s="65"/>
      <c r="OJR141" s="65"/>
      <c r="OJS141" s="65"/>
      <c r="OJT141" s="65"/>
      <c r="OJU141" s="65"/>
      <c r="OJV141" s="65"/>
      <c r="OJW141" s="65"/>
      <c r="OJX141" s="65"/>
      <c r="OJY141" s="65"/>
      <c r="OJZ141" s="65"/>
      <c r="OKA141" s="65"/>
      <c r="OKB141" s="65"/>
      <c r="OKC141" s="65"/>
      <c r="OKD141" s="65"/>
      <c r="OKE141" s="65"/>
      <c r="OKF141" s="65"/>
      <c r="OKG141" s="65"/>
      <c r="OKH141" s="65"/>
      <c r="OKI141" s="65"/>
      <c r="OKJ141" s="65"/>
      <c r="OKK141" s="65"/>
      <c r="OKL141" s="65"/>
      <c r="OKM141" s="65"/>
      <c r="OKN141" s="65"/>
      <c r="OKO141" s="65"/>
      <c r="OKP141" s="65"/>
      <c r="OKQ141" s="65"/>
      <c r="OKR141" s="65"/>
      <c r="OKS141" s="65"/>
      <c r="OKT141" s="65"/>
      <c r="OKU141" s="65"/>
      <c r="OKV141" s="65"/>
      <c r="OKW141" s="65"/>
      <c r="OKX141" s="65"/>
      <c r="OKY141" s="65"/>
      <c r="OKZ141" s="65"/>
      <c r="OLA141" s="65"/>
      <c r="OLB141" s="65"/>
      <c r="OLC141" s="65"/>
      <c r="OLD141" s="65"/>
      <c r="OLE141" s="65"/>
      <c r="OLF141" s="65"/>
      <c r="OLG141" s="65"/>
      <c r="OLH141" s="65"/>
      <c r="OLI141" s="65"/>
      <c r="OLJ141" s="65"/>
      <c r="OLK141" s="65"/>
      <c r="OLL141" s="65"/>
      <c r="OLM141" s="65"/>
      <c r="OLN141" s="65"/>
      <c r="OLO141" s="65"/>
      <c r="OLP141" s="65"/>
      <c r="OLQ141" s="65"/>
      <c r="OLR141" s="65"/>
      <c r="OLS141" s="65"/>
      <c r="OLT141" s="65"/>
      <c r="OLU141" s="65"/>
      <c r="OLV141" s="65"/>
      <c r="OLW141" s="65"/>
      <c r="OLX141" s="65"/>
      <c r="OLY141" s="65"/>
      <c r="OLZ141" s="65"/>
      <c r="OMA141" s="65"/>
      <c r="OMB141" s="65"/>
      <c r="OMC141" s="65"/>
      <c r="OMD141" s="65"/>
      <c r="OME141" s="65"/>
      <c r="OMF141" s="65"/>
      <c r="OMG141" s="65"/>
      <c r="OMH141" s="65"/>
      <c r="OMI141" s="65"/>
      <c r="OMJ141" s="65"/>
      <c r="OMK141" s="65"/>
      <c r="OML141" s="65"/>
      <c r="OMM141" s="65"/>
      <c r="OMN141" s="65"/>
      <c r="OMO141" s="65"/>
      <c r="OMP141" s="65"/>
      <c r="OMQ141" s="65"/>
      <c r="OMR141" s="65"/>
      <c r="OMS141" s="65"/>
      <c r="OMT141" s="65"/>
      <c r="OMU141" s="65"/>
      <c r="OMV141" s="65"/>
      <c r="OMW141" s="65"/>
      <c r="OMX141" s="65"/>
      <c r="OMY141" s="65"/>
      <c r="OMZ141" s="65"/>
      <c r="ONA141" s="65"/>
      <c r="ONB141" s="65"/>
      <c r="ONC141" s="65"/>
      <c r="OND141" s="65"/>
      <c r="ONE141" s="65"/>
      <c r="ONF141" s="65"/>
      <c r="ONG141" s="65"/>
      <c r="ONH141" s="65"/>
      <c r="ONI141" s="65"/>
      <c r="ONJ141" s="65"/>
      <c r="ONK141" s="65"/>
      <c r="ONL141" s="65"/>
      <c r="ONM141" s="65"/>
      <c r="ONN141" s="65"/>
      <c r="ONO141" s="65"/>
      <c r="ONP141" s="65"/>
      <c r="ONQ141" s="65"/>
      <c r="ONR141" s="65"/>
      <c r="ONS141" s="65"/>
      <c r="ONT141" s="65"/>
      <c r="ONU141" s="65"/>
      <c r="ONV141" s="65"/>
      <c r="ONW141" s="65"/>
      <c r="ONX141" s="65"/>
      <c r="ONY141" s="65"/>
      <c r="ONZ141" s="65"/>
      <c r="OOA141" s="65"/>
      <c r="OOB141" s="65"/>
      <c r="OOC141" s="65"/>
      <c r="OOD141" s="65"/>
      <c r="OOE141" s="65"/>
      <c r="OOF141" s="65"/>
      <c r="OOG141" s="65"/>
      <c r="OOH141" s="65"/>
      <c r="OOI141" s="65"/>
      <c r="OOJ141" s="65"/>
      <c r="OOK141" s="65"/>
      <c r="OOL141" s="65"/>
      <c r="OOM141" s="65"/>
      <c r="OON141" s="65"/>
      <c r="OOO141" s="65"/>
      <c r="OOP141" s="65"/>
      <c r="OOQ141" s="65"/>
      <c r="OOR141" s="65"/>
      <c r="OOS141" s="65"/>
      <c r="OOT141" s="65"/>
      <c r="OOU141" s="65"/>
      <c r="OOV141" s="65"/>
      <c r="OOW141" s="65"/>
      <c r="OOX141" s="65"/>
      <c r="OOY141" s="65"/>
      <c r="OOZ141" s="65"/>
      <c r="OPA141" s="65"/>
      <c r="OPB141" s="65"/>
      <c r="OPC141" s="65"/>
      <c r="OPD141" s="65"/>
      <c r="OPE141" s="65"/>
      <c r="OPF141" s="65"/>
      <c r="OPG141" s="65"/>
      <c r="OPH141" s="65"/>
      <c r="OPI141" s="65"/>
      <c r="OPJ141" s="65"/>
      <c r="OPK141" s="65"/>
      <c r="OPL141" s="65"/>
      <c r="OPM141" s="65"/>
      <c r="OPN141" s="65"/>
      <c r="OPO141" s="65"/>
      <c r="OPP141" s="65"/>
      <c r="OPQ141" s="65"/>
      <c r="OPR141" s="65"/>
      <c r="OPS141" s="65"/>
      <c r="OPT141" s="65"/>
      <c r="OPU141" s="65"/>
      <c r="OPV141" s="65"/>
      <c r="OPW141" s="65"/>
      <c r="OPX141" s="65"/>
      <c r="OPY141" s="65"/>
      <c r="OPZ141" s="65"/>
      <c r="OQA141" s="65"/>
      <c r="OQB141" s="65"/>
      <c r="OQC141" s="65"/>
      <c r="OQD141" s="65"/>
      <c r="OQE141" s="65"/>
      <c r="OQF141" s="65"/>
      <c r="OQG141" s="65"/>
      <c r="OQH141" s="65"/>
      <c r="OQI141" s="65"/>
      <c r="OQJ141" s="65"/>
      <c r="OQK141" s="65"/>
      <c r="OQL141" s="65"/>
      <c r="OQM141" s="65"/>
      <c r="OQN141" s="65"/>
      <c r="OQO141" s="65"/>
      <c r="OQP141" s="65"/>
      <c r="OQQ141" s="65"/>
      <c r="OQR141" s="65"/>
      <c r="OQS141" s="65"/>
      <c r="OQT141" s="65"/>
      <c r="OQU141" s="65"/>
      <c r="OQV141" s="65"/>
      <c r="OQW141" s="65"/>
      <c r="OQX141" s="65"/>
      <c r="OQY141" s="65"/>
      <c r="OQZ141" s="65"/>
      <c r="ORA141" s="65"/>
      <c r="ORB141" s="65"/>
      <c r="ORC141" s="65"/>
      <c r="ORD141" s="65"/>
      <c r="ORE141" s="65"/>
      <c r="ORF141" s="65"/>
      <c r="ORG141" s="65"/>
      <c r="ORH141" s="65"/>
      <c r="ORI141" s="65"/>
      <c r="ORJ141" s="65"/>
      <c r="ORK141" s="65"/>
      <c r="ORL141" s="65"/>
      <c r="ORM141" s="65"/>
      <c r="ORN141" s="65"/>
      <c r="ORO141" s="65"/>
      <c r="ORP141" s="65"/>
      <c r="ORQ141" s="65"/>
      <c r="ORR141" s="65"/>
      <c r="ORS141" s="65"/>
      <c r="ORT141" s="65"/>
      <c r="ORU141" s="65"/>
      <c r="ORV141" s="65"/>
      <c r="ORW141" s="65"/>
      <c r="ORX141" s="65"/>
      <c r="ORY141" s="65"/>
      <c r="ORZ141" s="65"/>
      <c r="OSA141" s="65"/>
      <c r="OSB141" s="65"/>
      <c r="OSC141" s="65"/>
      <c r="OSD141" s="65"/>
      <c r="OSE141" s="65"/>
      <c r="OSF141" s="65"/>
      <c r="OSG141" s="65"/>
      <c r="OSH141" s="65"/>
      <c r="OSI141" s="65"/>
      <c r="OSJ141" s="65"/>
      <c r="OSK141" s="65"/>
      <c r="OSL141" s="65"/>
      <c r="OSM141" s="65"/>
      <c r="OSN141" s="65"/>
      <c r="OSO141" s="65"/>
      <c r="OSP141" s="65"/>
      <c r="OSQ141" s="65"/>
      <c r="OSR141" s="65"/>
      <c r="OSS141" s="65"/>
      <c r="OST141" s="65"/>
      <c r="OSU141" s="65"/>
      <c r="OSV141" s="65"/>
      <c r="OSW141" s="65"/>
      <c r="OSX141" s="65"/>
      <c r="OSY141" s="65"/>
      <c r="OSZ141" s="65"/>
      <c r="OTA141" s="65"/>
      <c r="OTB141" s="65"/>
      <c r="OTC141" s="65"/>
      <c r="OTD141" s="65"/>
      <c r="OTE141" s="65"/>
      <c r="OTF141" s="65"/>
      <c r="OTG141" s="65"/>
      <c r="OTH141" s="65"/>
      <c r="OTI141" s="65"/>
      <c r="OTJ141" s="65"/>
      <c r="OTK141" s="65"/>
      <c r="OTL141" s="65"/>
      <c r="OTM141" s="65"/>
      <c r="OTN141" s="65"/>
      <c r="OTO141" s="65"/>
      <c r="OTP141" s="65"/>
      <c r="OTQ141" s="65"/>
      <c r="OTR141" s="65"/>
      <c r="OTS141" s="65"/>
      <c r="OTT141" s="65"/>
      <c r="OTU141" s="65"/>
      <c r="OTV141" s="65"/>
      <c r="OTW141" s="65"/>
      <c r="OTX141" s="65"/>
      <c r="OTY141" s="65"/>
      <c r="OTZ141" s="65"/>
      <c r="OUA141" s="65"/>
      <c r="OUB141" s="65"/>
      <c r="OUC141" s="65"/>
      <c r="OUD141" s="65"/>
      <c r="OUE141" s="65"/>
      <c r="OUF141" s="65"/>
      <c r="OUG141" s="65"/>
      <c r="OUH141" s="65"/>
      <c r="OUI141" s="65"/>
      <c r="OUJ141" s="65"/>
      <c r="OUK141" s="65"/>
      <c r="OUL141" s="65"/>
      <c r="OUM141" s="65"/>
      <c r="OUN141" s="65"/>
      <c r="OUO141" s="65"/>
      <c r="OUP141" s="65"/>
      <c r="OUQ141" s="65"/>
      <c r="OUR141" s="65"/>
      <c r="OUS141" s="65"/>
      <c r="OUT141" s="65"/>
      <c r="OUU141" s="65"/>
      <c r="OUV141" s="65"/>
      <c r="OUW141" s="65"/>
      <c r="OUX141" s="65"/>
      <c r="OUY141" s="65"/>
      <c r="OUZ141" s="65"/>
      <c r="OVA141" s="65"/>
      <c r="OVB141" s="65"/>
      <c r="OVC141" s="65"/>
      <c r="OVD141" s="65"/>
      <c r="OVE141" s="65"/>
      <c r="OVF141" s="65"/>
      <c r="OVG141" s="65"/>
      <c r="OVH141" s="65"/>
      <c r="OVI141" s="65"/>
      <c r="OVJ141" s="65"/>
      <c r="OVK141" s="65"/>
      <c r="OVL141" s="65"/>
      <c r="OVM141" s="65"/>
      <c r="OVN141" s="65"/>
      <c r="OVO141" s="65"/>
      <c r="OVP141" s="65"/>
      <c r="OVQ141" s="65"/>
      <c r="OVR141" s="65"/>
      <c r="OVS141" s="65"/>
      <c r="OVT141" s="65"/>
      <c r="OVU141" s="65"/>
      <c r="OVV141" s="65"/>
      <c r="OVW141" s="65"/>
      <c r="OVX141" s="65"/>
      <c r="OVY141" s="65"/>
      <c r="OVZ141" s="65"/>
      <c r="OWA141" s="65"/>
      <c r="OWB141" s="65"/>
      <c r="OWC141" s="65"/>
      <c r="OWD141" s="65"/>
      <c r="OWE141" s="65"/>
      <c r="OWF141" s="65"/>
      <c r="OWG141" s="65"/>
      <c r="OWH141" s="65"/>
      <c r="OWI141" s="65"/>
      <c r="OWJ141" s="65"/>
      <c r="OWK141" s="65"/>
      <c r="OWL141" s="65"/>
      <c r="OWM141" s="65"/>
      <c r="OWN141" s="65"/>
      <c r="OWO141" s="65"/>
      <c r="OWP141" s="65"/>
      <c r="OWQ141" s="65"/>
      <c r="OWR141" s="65"/>
      <c r="OWS141" s="65"/>
      <c r="OWT141" s="65"/>
      <c r="OWU141" s="65"/>
      <c r="OWV141" s="65"/>
      <c r="OWW141" s="65"/>
      <c r="OWX141" s="65"/>
      <c r="OWY141" s="65"/>
      <c r="OWZ141" s="65"/>
      <c r="OXA141" s="65"/>
      <c r="OXB141" s="65"/>
      <c r="OXC141" s="65"/>
      <c r="OXD141" s="65"/>
      <c r="OXE141" s="65"/>
      <c r="OXF141" s="65"/>
      <c r="OXG141" s="65"/>
      <c r="OXH141" s="65"/>
      <c r="OXI141" s="65"/>
      <c r="OXJ141" s="65"/>
      <c r="OXK141" s="65"/>
      <c r="OXL141" s="65"/>
      <c r="OXM141" s="65"/>
      <c r="OXN141" s="65"/>
      <c r="OXO141" s="65"/>
      <c r="OXP141" s="65"/>
      <c r="OXQ141" s="65"/>
      <c r="OXR141" s="65"/>
      <c r="OXS141" s="65"/>
      <c r="OXT141" s="65"/>
      <c r="OXU141" s="65"/>
      <c r="OXV141" s="65"/>
      <c r="OXW141" s="65"/>
      <c r="OXX141" s="65"/>
      <c r="OXY141" s="65"/>
      <c r="OXZ141" s="65"/>
      <c r="OYA141" s="65"/>
      <c r="OYB141" s="65"/>
      <c r="OYC141" s="65"/>
      <c r="OYD141" s="65"/>
      <c r="OYE141" s="65"/>
      <c r="OYF141" s="65"/>
      <c r="OYG141" s="65"/>
      <c r="OYH141" s="65"/>
      <c r="OYI141" s="65"/>
      <c r="OYJ141" s="65"/>
      <c r="OYK141" s="65"/>
      <c r="OYL141" s="65"/>
      <c r="OYM141" s="65"/>
      <c r="OYN141" s="65"/>
      <c r="OYO141" s="65"/>
      <c r="OYP141" s="65"/>
      <c r="OYQ141" s="65"/>
      <c r="OYR141" s="65"/>
      <c r="OYS141" s="65"/>
      <c r="OYT141" s="65"/>
      <c r="OYU141" s="65"/>
      <c r="OYV141" s="65"/>
      <c r="OYW141" s="65"/>
      <c r="OYX141" s="65"/>
      <c r="OYY141" s="65"/>
      <c r="OYZ141" s="65"/>
      <c r="OZA141" s="65"/>
      <c r="OZB141" s="65"/>
      <c r="OZC141" s="65"/>
      <c r="OZD141" s="65"/>
      <c r="OZE141" s="65"/>
      <c r="OZF141" s="65"/>
      <c r="OZG141" s="65"/>
      <c r="OZH141" s="65"/>
      <c r="OZI141" s="65"/>
      <c r="OZJ141" s="65"/>
      <c r="OZK141" s="65"/>
      <c r="OZL141" s="65"/>
      <c r="OZM141" s="65"/>
      <c r="OZN141" s="65"/>
      <c r="OZO141" s="65"/>
      <c r="OZP141" s="65"/>
      <c r="OZQ141" s="65"/>
      <c r="OZR141" s="65"/>
      <c r="OZS141" s="65"/>
      <c r="OZT141" s="65"/>
      <c r="OZU141" s="65"/>
      <c r="OZV141" s="65"/>
      <c r="OZW141" s="65"/>
      <c r="OZX141" s="65"/>
      <c r="OZY141" s="65"/>
      <c r="OZZ141" s="65"/>
      <c r="PAA141" s="65"/>
      <c r="PAB141" s="65"/>
      <c r="PAC141" s="65"/>
      <c r="PAD141" s="65"/>
      <c r="PAE141" s="65"/>
      <c r="PAF141" s="65"/>
      <c r="PAG141" s="65"/>
      <c r="PAH141" s="65"/>
      <c r="PAI141" s="65"/>
      <c r="PAJ141" s="65"/>
      <c r="PAK141" s="65"/>
      <c r="PAL141" s="65"/>
      <c r="PAM141" s="65"/>
      <c r="PAN141" s="65"/>
      <c r="PAO141" s="65"/>
      <c r="PAP141" s="65"/>
      <c r="PAQ141" s="65"/>
      <c r="PAR141" s="65"/>
      <c r="PAS141" s="65"/>
      <c r="PAT141" s="65"/>
      <c r="PAU141" s="65"/>
      <c r="PAV141" s="65"/>
      <c r="PAW141" s="65"/>
      <c r="PAX141" s="65"/>
      <c r="PAY141" s="65"/>
      <c r="PAZ141" s="65"/>
      <c r="PBA141" s="65"/>
      <c r="PBB141" s="65"/>
      <c r="PBC141" s="65"/>
      <c r="PBD141" s="65"/>
      <c r="PBE141" s="65"/>
      <c r="PBF141" s="65"/>
      <c r="PBG141" s="65"/>
      <c r="PBH141" s="65"/>
      <c r="PBI141" s="65"/>
      <c r="PBJ141" s="65"/>
      <c r="PBK141" s="65"/>
      <c r="PBL141" s="65"/>
      <c r="PBM141" s="65"/>
      <c r="PBN141" s="65"/>
      <c r="PBO141" s="65"/>
      <c r="PBP141" s="65"/>
      <c r="PBQ141" s="65"/>
      <c r="PBR141" s="65"/>
      <c r="PBS141" s="65"/>
      <c r="PBT141" s="65"/>
      <c r="PBU141" s="65"/>
      <c r="PBV141" s="65"/>
      <c r="PBW141" s="65"/>
      <c r="PBX141" s="65"/>
      <c r="PBY141" s="65"/>
      <c r="PBZ141" s="65"/>
      <c r="PCA141" s="65"/>
      <c r="PCB141" s="65"/>
      <c r="PCC141" s="65"/>
      <c r="PCD141" s="65"/>
      <c r="PCE141" s="65"/>
      <c r="PCF141" s="65"/>
      <c r="PCG141" s="65"/>
      <c r="PCH141" s="65"/>
      <c r="PCI141" s="65"/>
      <c r="PCJ141" s="65"/>
      <c r="PCK141" s="65"/>
      <c r="PCL141" s="65"/>
      <c r="PCM141" s="65"/>
      <c r="PCN141" s="65"/>
      <c r="PCO141" s="65"/>
      <c r="PCP141" s="65"/>
      <c r="PCQ141" s="65"/>
      <c r="PCR141" s="65"/>
      <c r="PCS141" s="65"/>
      <c r="PCT141" s="65"/>
      <c r="PCU141" s="65"/>
      <c r="PCV141" s="65"/>
      <c r="PCW141" s="65"/>
      <c r="PCX141" s="65"/>
      <c r="PCY141" s="65"/>
      <c r="PCZ141" s="65"/>
      <c r="PDA141" s="65"/>
      <c r="PDB141" s="65"/>
      <c r="PDC141" s="65"/>
      <c r="PDD141" s="65"/>
      <c r="PDE141" s="65"/>
      <c r="PDF141" s="65"/>
      <c r="PDG141" s="65"/>
      <c r="PDH141" s="65"/>
      <c r="PDI141" s="65"/>
      <c r="PDJ141" s="65"/>
      <c r="PDK141" s="65"/>
      <c r="PDL141" s="65"/>
      <c r="PDM141" s="65"/>
      <c r="PDN141" s="65"/>
      <c r="PDO141" s="65"/>
      <c r="PDP141" s="65"/>
      <c r="PDQ141" s="65"/>
      <c r="PDR141" s="65"/>
      <c r="PDS141" s="65"/>
      <c r="PDT141" s="65"/>
      <c r="PDU141" s="65"/>
      <c r="PDV141" s="65"/>
      <c r="PDW141" s="65"/>
      <c r="PDX141" s="65"/>
      <c r="PDY141" s="65"/>
      <c r="PDZ141" s="65"/>
      <c r="PEA141" s="65"/>
      <c r="PEB141" s="65"/>
      <c r="PEC141" s="65"/>
      <c r="PED141" s="65"/>
      <c r="PEE141" s="65"/>
      <c r="PEF141" s="65"/>
      <c r="PEG141" s="65"/>
      <c r="PEH141" s="65"/>
      <c r="PEI141" s="65"/>
      <c r="PEJ141" s="65"/>
      <c r="PEK141" s="65"/>
      <c r="PEL141" s="65"/>
      <c r="PEM141" s="65"/>
      <c r="PEN141" s="65"/>
      <c r="PEO141" s="65"/>
      <c r="PEP141" s="65"/>
      <c r="PEQ141" s="65"/>
      <c r="PER141" s="65"/>
      <c r="PES141" s="65"/>
      <c r="PET141" s="65"/>
      <c r="PEU141" s="65"/>
      <c r="PEV141" s="65"/>
      <c r="PEW141" s="65"/>
      <c r="PEX141" s="65"/>
      <c r="PEY141" s="65"/>
      <c r="PEZ141" s="65"/>
      <c r="PFA141" s="65"/>
      <c r="PFB141" s="65"/>
      <c r="PFC141" s="65"/>
      <c r="PFD141" s="65"/>
      <c r="PFE141" s="65"/>
      <c r="PFF141" s="65"/>
      <c r="PFG141" s="65"/>
      <c r="PFH141" s="65"/>
      <c r="PFI141" s="65"/>
      <c r="PFJ141" s="65"/>
      <c r="PFK141" s="65"/>
      <c r="PFL141" s="65"/>
      <c r="PFM141" s="65"/>
      <c r="PFN141" s="65"/>
      <c r="PFO141" s="65"/>
      <c r="PFP141" s="65"/>
      <c r="PFQ141" s="65"/>
      <c r="PFR141" s="65"/>
      <c r="PFS141" s="65"/>
      <c r="PFT141" s="65"/>
      <c r="PFU141" s="65"/>
      <c r="PFV141" s="65"/>
      <c r="PFW141" s="65"/>
      <c r="PFX141" s="65"/>
      <c r="PFY141" s="65"/>
      <c r="PFZ141" s="65"/>
      <c r="PGA141" s="65"/>
      <c r="PGB141" s="65"/>
      <c r="PGC141" s="65"/>
      <c r="PGD141" s="65"/>
      <c r="PGE141" s="65"/>
      <c r="PGF141" s="65"/>
      <c r="PGG141" s="65"/>
      <c r="PGH141" s="65"/>
      <c r="PGI141" s="65"/>
      <c r="PGJ141" s="65"/>
      <c r="PGK141" s="65"/>
      <c r="PGL141" s="65"/>
      <c r="PGM141" s="65"/>
      <c r="PGN141" s="65"/>
      <c r="PGO141" s="65"/>
      <c r="PGP141" s="65"/>
      <c r="PGQ141" s="65"/>
      <c r="PGR141" s="65"/>
      <c r="PGS141" s="65"/>
      <c r="PGT141" s="65"/>
      <c r="PGU141" s="65"/>
      <c r="PGV141" s="65"/>
      <c r="PGW141" s="65"/>
      <c r="PGX141" s="65"/>
      <c r="PGY141" s="65"/>
      <c r="PGZ141" s="65"/>
      <c r="PHA141" s="65"/>
      <c r="PHB141" s="65"/>
      <c r="PHC141" s="65"/>
      <c r="PHD141" s="65"/>
      <c r="PHE141" s="65"/>
      <c r="PHF141" s="65"/>
      <c r="PHG141" s="65"/>
      <c r="PHH141" s="65"/>
      <c r="PHI141" s="65"/>
      <c r="PHJ141" s="65"/>
      <c r="PHK141" s="65"/>
      <c r="PHL141" s="65"/>
      <c r="PHM141" s="65"/>
      <c r="PHN141" s="65"/>
      <c r="PHO141" s="65"/>
      <c r="PHP141" s="65"/>
      <c r="PHQ141" s="65"/>
      <c r="PHR141" s="65"/>
      <c r="PHS141" s="65"/>
      <c r="PHT141" s="65"/>
      <c r="PHU141" s="65"/>
      <c r="PHV141" s="65"/>
      <c r="PHW141" s="65"/>
      <c r="PHX141" s="65"/>
      <c r="PHY141" s="65"/>
      <c r="PHZ141" s="65"/>
      <c r="PIA141" s="65"/>
      <c r="PIB141" s="65"/>
      <c r="PIC141" s="65"/>
      <c r="PID141" s="65"/>
      <c r="PIE141" s="65"/>
      <c r="PIF141" s="65"/>
      <c r="PIG141" s="65"/>
      <c r="PIH141" s="65"/>
      <c r="PII141" s="65"/>
      <c r="PIJ141" s="65"/>
      <c r="PIK141" s="65"/>
      <c r="PIL141" s="65"/>
      <c r="PIM141" s="65"/>
      <c r="PIN141" s="65"/>
      <c r="PIO141" s="65"/>
      <c r="PIP141" s="65"/>
      <c r="PIQ141" s="65"/>
      <c r="PIR141" s="65"/>
      <c r="PIS141" s="65"/>
      <c r="PIT141" s="65"/>
      <c r="PIU141" s="65"/>
      <c r="PIV141" s="65"/>
      <c r="PIW141" s="65"/>
      <c r="PIX141" s="65"/>
      <c r="PIY141" s="65"/>
      <c r="PIZ141" s="65"/>
      <c r="PJA141" s="65"/>
      <c r="PJB141" s="65"/>
      <c r="PJC141" s="65"/>
      <c r="PJD141" s="65"/>
      <c r="PJE141" s="65"/>
      <c r="PJF141" s="65"/>
      <c r="PJG141" s="65"/>
      <c r="PJH141" s="65"/>
      <c r="PJI141" s="65"/>
      <c r="PJJ141" s="65"/>
      <c r="PJK141" s="65"/>
      <c r="PJL141" s="65"/>
      <c r="PJM141" s="65"/>
      <c r="PJN141" s="65"/>
      <c r="PJO141" s="65"/>
      <c r="PJP141" s="65"/>
      <c r="PJQ141" s="65"/>
      <c r="PJR141" s="65"/>
      <c r="PJS141" s="65"/>
      <c r="PJT141" s="65"/>
      <c r="PJU141" s="65"/>
      <c r="PJV141" s="65"/>
      <c r="PJW141" s="65"/>
      <c r="PJX141" s="65"/>
      <c r="PJY141" s="65"/>
      <c r="PJZ141" s="65"/>
      <c r="PKA141" s="65"/>
      <c r="PKB141" s="65"/>
      <c r="PKC141" s="65"/>
      <c r="PKD141" s="65"/>
      <c r="PKE141" s="65"/>
      <c r="PKF141" s="65"/>
      <c r="PKG141" s="65"/>
      <c r="PKH141" s="65"/>
      <c r="PKI141" s="65"/>
      <c r="PKJ141" s="65"/>
      <c r="PKK141" s="65"/>
      <c r="PKL141" s="65"/>
      <c r="PKM141" s="65"/>
      <c r="PKN141" s="65"/>
      <c r="PKO141" s="65"/>
      <c r="PKP141" s="65"/>
      <c r="PKQ141" s="65"/>
      <c r="PKR141" s="65"/>
      <c r="PKS141" s="65"/>
      <c r="PKT141" s="65"/>
      <c r="PKU141" s="65"/>
      <c r="PKV141" s="65"/>
      <c r="PKW141" s="65"/>
      <c r="PKX141" s="65"/>
      <c r="PKY141" s="65"/>
      <c r="PKZ141" s="65"/>
      <c r="PLA141" s="65"/>
      <c r="PLB141" s="65"/>
      <c r="PLC141" s="65"/>
      <c r="PLD141" s="65"/>
      <c r="PLE141" s="65"/>
      <c r="PLF141" s="65"/>
      <c r="PLG141" s="65"/>
      <c r="PLH141" s="65"/>
      <c r="PLI141" s="65"/>
      <c r="PLJ141" s="65"/>
      <c r="PLK141" s="65"/>
      <c r="PLL141" s="65"/>
      <c r="PLM141" s="65"/>
      <c r="PLN141" s="65"/>
      <c r="PLO141" s="65"/>
      <c r="PLP141" s="65"/>
      <c r="PLQ141" s="65"/>
      <c r="PLR141" s="65"/>
      <c r="PLS141" s="65"/>
      <c r="PLT141" s="65"/>
      <c r="PLU141" s="65"/>
      <c r="PLV141" s="65"/>
      <c r="PLW141" s="65"/>
      <c r="PLX141" s="65"/>
      <c r="PLY141" s="65"/>
      <c r="PLZ141" s="65"/>
      <c r="PMA141" s="65"/>
      <c r="PMB141" s="65"/>
      <c r="PMC141" s="65"/>
      <c r="PMD141" s="65"/>
      <c r="PME141" s="65"/>
      <c r="PMF141" s="65"/>
      <c r="PMG141" s="65"/>
      <c r="PMH141" s="65"/>
      <c r="PMI141" s="65"/>
      <c r="PMJ141" s="65"/>
      <c r="PMK141" s="65"/>
      <c r="PML141" s="65"/>
      <c r="PMM141" s="65"/>
      <c r="PMN141" s="65"/>
      <c r="PMO141" s="65"/>
      <c r="PMP141" s="65"/>
      <c r="PMQ141" s="65"/>
      <c r="PMR141" s="65"/>
      <c r="PMS141" s="65"/>
      <c r="PMT141" s="65"/>
      <c r="PMU141" s="65"/>
      <c r="PMV141" s="65"/>
      <c r="PMW141" s="65"/>
      <c r="PMX141" s="65"/>
      <c r="PMY141" s="65"/>
      <c r="PMZ141" s="65"/>
      <c r="PNA141" s="65"/>
      <c r="PNB141" s="65"/>
      <c r="PNC141" s="65"/>
      <c r="PND141" s="65"/>
      <c r="PNE141" s="65"/>
      <c r="PNF141" s="65"/>
      <c r="PNG141" s="65"/>
      <c r="PNH141" s="65"/>
      <c r="PNI141" s="65"/>
      <c r="PNJ141" s="65"/>
      <c r="PNK141" s="65"/>
      <c r="PNL141" s="65"/>
      <c r="PNM141" s="65"/>
      <c r="PNN141" s="65"/>
      <c r="PNO141" s="65"/>
      <c r="PNP141" s="65"/>
      <c r="PNQ141" s="65"/>
      <c r="PNR141" s="65"/>
      <c r="PNS141" s="65"/>
      <c r="PNT141" s="65"/>
      <c r="PNU141" s="65"/>
      <c r="PNV141" s="65"/>
      <c r="PNW141" s="65"/>
      <c r="PNX141" s="65"/>
      <c r="PNY141" s="65"/>
      <c r="PNZ141" s="65"/>
      <c r="POA141" s="65"/>
      <c r="POB141" s="65"/>
      <c r="POC141" s="65"/>
      <c r="POD141" s="65"/>
      <c r="POE141" s="65"/>
      <c r="POF141" s="65"/>
      <c r="POG141" s="65"/>
      <c r="POH141" s="65"/>
      <c r="POI141" s="65"/>
      <c r="POJ141" s="65"/>
      <c r="POK141" s="65"/>
      <c r="POL141" s="65"/>
      <c r="POM141" s="65"/>
      <c r="PON141" s="65"/>
      <c r="POO141" s="65"/>
      <c r="POP141" s="65"/>
      <c r="POQ141" s="65"/>
      <c r="POR141" s="65"/>
      <c r="POS141" s="65"/>
      <c r="POT141" s="65"/>
      <c r="POU141" s="65"/>
      <c r="POV141" s="65"/>
      <c r="POW141" s="65"/>
      <c r="POX141" s="65"/>
      <c r="POY141" s="65"/>
      <c r="POZ141" s="65"/>
      <c r="PPA141" s="65"/>
      <c r="PPB141" s="65"/>
      <c r="PPC141" s="65"/>
      <c r="PPD141" s="65"/>
      <c r="PPE141" s="65"/>
      <c r="PPF141" s="65"/>
      <c r="PPG141" s="65"/>
      <c r="PPH141" s="65"/>
      <c r="PPI141" s="65"/>
      <c r="PPJ141" s="65"/>
      <c r="PPK141" s="65"/>
      <c r="PPL141" s="65"/>
      <c r="PPM141" s="65"/>
      <c r="PPN141" s="65"/>
      <c r="PPO141" s="65"/>
      <c r="PPP141" s="65"/>
      <c r="PPQ141" s="65"/>
      <c r="PPR141" s="65"/>
      <c r="PPS141" s="65"/>
      <c r="PPT141" s="65"/>
      <c r="PPU141" s="65"/>
      <c r="PPV141" s="65"/>
      <c r="PPW141" s="65"/>
      <c r="PPX141" s="65"/>
      <c r="PPY141" s="65"/>
      <c r="PPZ141" s="65"/>
      <c r="PQA141" s="65"/>
      <c r="PQB141" s="65"/>
      <c r="PQC141" s="65"/>
      <c r="PQD141" s="65"/>
      <c r="PQE141" s="65"/>
      <c r="PQF141" s="65"/>
      <c r="PQG141" s="65"/>
      <c r="PQH141" s="65"/>
      <c r="PQI141" s="65"/>
      <c r="PQJ141" s="65"/>
      <c r="PQK141" s="65"/>
      <c r="PQL141" s="65"/>
      <c r="PQM141" s="65"/>
      <c r="PQN141" s="65"/>
      <c r="PQO141" s="65"/>
      <c r="PQP141" s="65"/>
      <c r="PQQ141" s="65"/>
      <c r="PQR141" s="65"/>
      <c r="PQS141" s="65"/>
      <c r="PQT141" s="65"/>
      <c r="PQU141" s="65"/>
      <c r="PQV141" s="65"/>
      <c r="PQW141" s="65"/>
      <c r="PQX141" s="65"/>
      <c r="PQY141" s="65"/>
      <c r="PQZ141" s="65"/>
      <c r="PRA141" s="65"/>
      <c r="PRB141" s="65"/>
      <c r="PRC141" s="65"/>
      <c r="PRD141" s="65"/>
      <c r="PRE141" s="65"/>
      <c r="PRF141" s="65"/>
      <c r="PRG141" s="65"/>
      <c r="PRH141" s="65"/>
      <c r="PRI141" s="65"/>
      <c r="PRJ141" s="65"/>
      <c r="PRK141" s="65"/>
      <c r="PRL141" s="65"/>
      <c r="PRM141" s="65"/>
      <c r="PRN141" s="65"/>
      <c r="PRO141" s="65"/>
      <c r="PRP141" s="65"/>
      <c r="PRQ141" s="65"/>
      <c r="PRR141" s="65"/>
      <c r="PRS141" s="65"/>
      <c r="PRT141" s="65"/>
      <c r="PRU141" s="65"/>
      <c r="PRV141" s="65"/>
      <c r="PRW141" s="65"/>
      <c r="PRX141" s="65"/>
      <c r="PRY141" s="65"/>
      <c r="PRZ141" s="65"/>
      <c r="PSA141" s="65"/>
      <c r="PSB141" s="65"/>
      <c r="PSC141" s="65"/>
      <c r="PSD141" s="65"/>
      <c r="PSE141" s="65"/>
      <c r="PSF141" s="65"/>
      <c r="PSG141" s="65"/>
      <c r="PSH141" s="65"/>
      <c r="PSI141" s="65"/>
      <c r="PSJ141" s="65"/>
      <c r="PSK141" s="65"/>
      <c r="PSL141" s="65"/>
      <c r="PSM141" s="65"/>
      <c r="PSN141" s="65"/>
      <c r="PSO141" s="65"/>
      <c r="PSP141" s="65"/>
      <c r="PSQ141" s="65"/>
      <c r="PSR141" s="65"/>
      <c r="PSS141" s="65"/>
      <c r="PST141" s="65"/>
      <c r="PSU141" s="65"/>
      <c r="PSV141" s="65"/>
      <c r="PSW141" s="65"/>
      <c r="PSX141" s="65"/>
      <c r="PSY141" s="65"/>
      <c r="PSZ141" s="65"/>
      <c r="PTA141" s="65"/>
      <c r="PTB141" s="65"/>
      <c r="PTC141" s="65"/>
      <c r="PTD141" s="65"/>
      <c r="PTE141" s="65"/>
      <c r="PTF141" s="65"/>
      <c r="PTG141" s="65"/>
      <c r="PTH141" s="65"/>
      <c r="PTI141" s="65"/>
      <c r="PTJ141" s="65"/>
      <c r="PTK141" s="65"/>
      <c r="PTL141" s="65"/>
      <c r="PTM141" s="65"/>
      <c r="PTN141" s="65"/>
      <c r="PTO141" s="65"/>
      <c r="PTP141" s="65"/>
      <c r="PTQ141" s="65"/>
      <c r="PTR141" s="65"/>
      <c r="PTS141" s="65"/>
      <c r="PTT141" s="65"/>
      <c r="PTU141" s="65"/>
      <c r="PTV141" s="65"/>
      <c r="PTW141" s="65"/>
      <c r="PTX141" s="65"/>
      <c r="PTY141" s="65"/>
      <c r="PTZ141" s="65"/>
      <c r="PUA141" s="65"/>
      <c r="PUB141" s="65"/>
      <c r="PUC141" s="65"/>
      <c r="PUD141" s="65"/>
      <c r="PUE141" s="65"/>
      <c r="PUF141" s="65"/>
      <c r="PUG141" s="65"/>
      <c r="PUH141" s="65"/>
      <c r="PUI141" s="65"/>
      <c r="PUJ141" s="65"/>
      <c r="PUK141" s="65"/>
      <c r="PUL141" s="65"/>
      <c r="PUM141" s="65"/>
      <c r="PUN141" s="65"/>
      <c r="PUO141" s="65"/>
      <c r="PUP141" s="65"/>
      <c r="PUQ141" s="65"/>
      <c r="PUR141" s="65"/>
      <c r="PUS141" s="65"/>
      <c r="PUT141" s="65"/>
      <c r="PUU141" s="65"/>
      <c r="PUV141" s="65"/>
      <c r="PUW141" s="65"/>
      <c r="PUX141" s="65"/>
      <c r="PUY141" s="65"/>
      <c r="PUZ141" s="65"/>
      <c r="PVA141" s="65"/>
      <c r="PVB141" s="65"/>
      <c r="PVC141" s="65"/>
      <c r="PVD141" s="65"/>
      <c r="PVE141" s="65"/>
      <c r="PVF141" s="65"/>
      <c r="PVG141" s="65"/>
      <c r="PVH141" s="65"/>
      <c r="PVI141" s="65"/>
      <c r="PVJ141" s="65"/>
      <c r="PVK141" s="65"/>
      <c r="PVL141" s="65"/>
      <c r="PVM141" s="65"/>
      <c r="PVN141" s="65"/>
      <c r="PVO141" s="65"/>
      <c r="PVP141" s="65"/>
      <c r="PVQ141" s="65"/>
      <c r="PVR141" s="65"/>
      <c r="PVS141" s="65"/>
      <c r="PVT141" s="65"/>
      <c r="PVU141" s="65"/>
      <c r="PVV141" s="65"/>
      <c r="PVW141" s="65"/>
      <c r="PVX141" s="65"/>
      <c r="PVY141" s="65"/>
      <c r="PVZ141" s="65"/>
      <c r="PWA141" s="65"/>
      <c r="PWB141" s="65"/>
      <c r="PWC141" s="65"/>
      <c r="PWD141" s="65"/>
      <c r="PWE141" s="65"/>
      <c r="PWF141" s="65"/>
      <c r="PWG141" s="65"/>
      <c r="PWH141" s="65"/>
      <c r="PWI141" s="65"/>
      <c r="PWJ141" s="65"/>
      <c r="PWK141" s="65"/>
      <c r="PWL141" s="65"/>
      <c r="PWM141" s="65"/>
      <c r="PWN141" s="65"/>
      <c r="PWO141" s="65"/>
      <c r="PWP141" s="65"/>
      <c r="PWQ141" s="65"/>
      <c r="PWR141" s="65"/>
      <c r="PWS141" s="65"/>
      <c r="PWT141" s="65"/>
      <c r="PWU141" s="65"/>
      <c r="PWV141" s="65"/>
      <c r="PWW141" s="65"/>
      <c r="PWX141" s="65"/>
      <c r="PWY141" s="65"/>
      <c r="PWZ141" s="65"/>
      <c r="PXA141" s="65"/>
      <c r="PXB141" s="65"/>
      <c r="PXC141" s="65"/>
      <c r="PXD141" s="65"/>
      <c r="PXE141" s="65"/>
      <c r="PXF141" s="65"/>
      <c r="PXG141" s="65"/>
      <c r="PXH141" s="65"/>
      <c r="PXI141" s="65"/>
      <c r="PXJ141" s="65"/>
      <c r="PXK141" s="65"/>
      <c r="PXL141" s="65"/>
      <c r="PXM141" s="65"/>
      <c r="PXN141" s="65"/>
      <c r="PXO141" s="65"/>
      <c r="PXP141" s="65"/>
      <c r="PXQ141" s="65"/>
      <c r="PXR141" s="65"/>
      <c r="PXS141" s="65"/>
      <c r="PXT141" s="65"/>
      <c r="PXU141" s="65"/>
      <c r="PXV141" s="65"/>
      <c r="PXW141" s="65"/>
      <c r="PXX141" s="65"/>
      <c r="PXY141" s="65"/>
      <c r="PXZ141" s="65"/>
      <c r="PYA141" s="65"/>
      <c r="PYB141" s="65"/>
      <c r="PYC141" s="65"/>
      <c r="PYD141" s="65"/>
      <c r="PYE141" s="65"/>
      <c r="PYF141" s="65"/>
      <c r="PYG141" s="65"/>
      <c r="PYH141" s="65"/>
      <c r="PYI141" s="65"/>
      <c r="PYJ141" s="65"/>
      <c r="PYK141" s="65"/>
      <c r="PYL141" s="65"/>
      <c r="PYM141" s="65"/>
      <c r="PYN141" s="65"/>
      <c r="PYO141" s="65"/>
      <c r="PYP141" s="65"/>
      <c r="PYQ141" s="65"/>
      <c r="PYR141" s="65"/>
      <c r="PYS141" s="65"/>
      <c r="PYT141" s="65"/>
      <c r="PYU141" s="65"/>
      <c r="PYV141" s="65"/>
      <c r="PYW141" s="65"/>
      <c r="PYX141" s="65"/>
      <c r="PYY141" s="65"/>
      <c r="PYZ141" s="65"/>
      <c r="PZA141" s="65"/>
      <c r="PZB141" s="65"/>
      <c r="PZC141" s="65"/>
      <c r="PZD141" s="65"/>
      <c r="PZE141" s="65"/>
      <c r="PZF141" s="65"/>
      <c r="PZG141" s="65"/>
      <c r="PZH141" s="65"/>
      <c r="PZI141" s="65"/>
      <c r="PZJ141" s="65"/>
      <c r="PZK141" s="65"/>
      <c r="PZL141" s="65"/>
      <c r="PZM141" s="65"/>
      <c r="PZN141" s="65"/>
      <c r="PZO141" s="65"/>
      <c r="PZP141" s="65"/>
      <c r="PZQ141" s="65"/>
      <c r="PZR141" s="65"/>
      <c r="PZS141" s="65"/>
      <c r="PZT141" s="65"/>
      <c r="PZU141" s="65"/>
      <c r="PZV141" s="65"/>
      <c r="PZW141" s="65"/>
      <c r="PZX141" s="65"/>
      <c r="PZY141" s="65"/>
      <c r="PZZ141" s="65"/>
      <c r="QAA141" s="65"/>
      <c r="QAB141" s="65"/>
      <c r="QAC141" s="65"/>
      <c r="QAD141" s="65"/>
      <c r="QAE141" s="65"/>
      <c r="QAF141" s="65"/>
      <c r="QAG141" s="65"/>
      <c r="QAH141" s="65"/>
      <c r="QAI141" s="65"/>
      <c r="QAJ141" s="65"/>
      <c r="QAK141" s="65"/>
      <c r="QAL141" s="65"/>
      <c r="QAM141" s="65"/>
      <c r="QAN141" s="65"/>
      <c r="QAO141" s="65"/>
      <c r="QAP141" s="65"/>
      <c r="QAQ141" s="65"/>
      <c r="QAR141" s="65"/>
      <c r="QAS141" s="65"/>
      <c r="QAT141" s="65"/>
      <c r="QAU141" s="65"/>
      <c r="QAV141" s="65"/>
      <c r="QAW141" s="65"/>
      <c r="QAX141" s="65"/>
      <c r="QAY141" s="65"/>
      <c r="QAZ141" s="65"/>
      <c r="QBA141" s="65"/>
      <c r="QBB141" s="65"/>
      <c r="QBC141" s="65"/>
      <c r="QBD141" s="65"/>
      <c r="QBE141" s="65"/>
      <c r="QBF141" s="65"/>
      <c r="QBG141" s="65"/>
      <c r="QBH141" s="65"/>
      <c r="QBI141" s="65"/>
      <c r="QBJ141" s="65"/>
      <c r="QBK141" s="65"/>
      <c r="QBL141" s="65"/>
      <c r="QBM141" s="65"/>
      <c r="QBN141" s="65"/>
      <c r="QBO141" s="65"/>
      <c r="QBP141" s="65"/>
      <c r="QBQ141" s="65"/>
      <c r="QBR141" s="65"/>
      <c r="QBS141" s="65"/>
      <c r="QBT141" s="65"/>
      <c r="QBU141" s="65"/>
      <c r="QBV141" s="65"/>
      <c r="QBW141" s="65"/>
      <c r="QBX141" s="65"/>
      <c r="QBY141" s="65"/>
      <c r="QBZ141" s="65"/>
      <c r="QCA141" s="65"/>
      <c r="QCB141" s="65"/>
      <c r="QCC141" s="65"/>
      <c r="QCD141" s="65"/>
      <c r="QCE141" s="65"/>
      <c r="QCF141" s="65"/>
      <c r="QCG141" s="65"/>
      <c r="QCH141" s="65"/>
      <c r="QCI141" s="65"/>
      <c r="QCJ141" s="65"/>
      <c r="QCK141" s="65"/>
      <c r="QCL141" s="65"/>
      <c r="QCM141" s="65"/>
      <c r="QCN141" s="65"/>
      <c r="QCO141" s="65"/>
      <c r="QCP141" s="65"/>
      <c r="QCQ141" s="65"/>
      <c r="QCR141" s="65"/>
      <c r="QCS141" s="65"/>
      <c r="QCT141" s="65"/>
      <c r="QCU141" s="65"/>
      <c r="QCV141" s="65"/>
      <c r="QCW141" s="65"/>
      <c r="QCX141" s="65"/>
      <c r="QCY141" s="65"/>
      <c r="QCZ141" s="65"/>
      <c r="QDA141" s="65"/>
      <c r="QDB141" s="65"/>
      <c r="QDC141" s="65"/>
      <c r="QDD141" s="65"/>
      <c r="QDE141" s="65"/>
      <c r="QDF141" s="65"/>
      <c r="QDG141" s="65"/>
      <c r="QDH141" s="65"/>
      <c r="QDI141" s="65"/>
      <c r="QDJ141" s="65"/>
      <c r="QDK141" s="65"/>
      <c r="QDL141" s="65"/>
      <c r="QDM141" s="65"/>
      <c r="QDN141" s="65"/>
      <c r="QDO141" s="65"/>
      <c r="QDP141" s="65"/>
      <c r="QDQ141" s="65"/>
      <c r="QDR141" s="65"/>
      <c r="QDS141" s="65"/>
      <c r="QDT141" s="65"/>
      <c r="QDU141" s="65"/>
      <c r="QDV141" s="65"/>
      <c r="QDW141" s="65"/>
      <c r="QDX141" s="65"/>
      <c r="QDY141" s="65"/>
      <c r="QDZ141" s="65"/>
      <c r="QEA141" s="65"/>
      <c r="QEB141" s="65"/>
      <c r="QEC141" s="65"/>
      <c r="QED141" s="65"/>
      <c r="QEE141" s="65"/>
      <c r="QEF141" s="65"/>
      <c r="QEG141" s="65"/>
      <c r="QEH141" s="65"/>
      <c r="QEI141" s="65"/>
      <c r="QEJ141" s="65"/>
      <c r="QEK141" s="65"/>
      <c r="QEL141" s="65"/>
      <c r="QEM141" s="65"/>
      <c r="QEN141" s="65"/>
      <c r="QEO141" s="65"/>
      <c r="QEP141" s="65"/>
      <c r="QEQ141" s="65"/>
      <c r="QER141" s="65"/>
      <c r="QES141" s="65"/>
      <c r="QET141" s="65"/>
      <c r="QEU141" s="65"/>
      <c r="QEV141" s="65"/>
      <c r="QEW141" s="65"/>
      <c r="QEX141" s="65"/>
      <c r="QEY141" s="65"/>
      <c r="QEZ141" s="65"/>
      <c r="QFA141" s="65"/>
      <c r="QFB141" s="65"/>
      <c r="QFC141" s="65"/>
      <c r="QFD141" s="65"/>
      <c r="QFE141" s="65"/>
      <c r="QFF141" s="65"/>
      <c r="QFG141" s="65"/>
      <c r="QFH141" s="65"/>
      <c r="QFI141" s="65"/>
      <c r="QFJ141" s="65"/>
      <c r="QFK141" s="65"/>
      <c r="QFL141" s="65"/>
      <c r="QFM141" s="65"/>
      <c r="QFN141" s="65"/>
      <c r="QFO141" s="65"/>
      <c r="QFP141" s="65"/>
      <c r="QFQ141" s="65"/>
      <c r="QFR141" s="65"/>
      <c r="QFS141" s="65"/>
      <c r="QFT141" s="65"/>
      <c r="QFU141" s="65"/>
      <c r="QFV141" s="65"/>
      <c r="QFW141" s="65"/>
      <c r="QFX141" s="65"/>
      <c r="QFY141" s="65"/>
      <c r="QFZ141" s="65"/>
      <c r="QGA141" s="65"/>
      <c r="QGB141" s="65"/>
      <c r="QGC141" s="65"/>
      <c r="QGD141" s="65"/>
      <c r="QGE141" s="65"/>
      <c r="QGF141" s="65"/>
      <c r="QGG141" s="65"/>
      <c r="QGH141" s="65"/>
      <c r="QGI141" s="65"/>
      <c r="QGJ141" s="65"/>
      <c r="QGK141" s="65"/>
      <c r="QGL141" s="65"/>
      <c r="QGM141" s="65"/>
      <c r="QGN141" s="65"/>
      <c r="QGO141" s="65"/>
      <c r="QGP141" s="65"/>
      <c r="QGQ141" s="65"/>
      <c r="QGR141" s="65"/>
      <c r="QGS141" s="65"/>
      <c r="QGT141" s="65"/>
      <c r="QGU141" s="65"/>
      <c r="QGV141" s="65"/>
      <c r="QGW141" s="65"/>
      <c r="QGX141" s="65"/>
      <c r="QGY141" s="65"/>
      <c r="QGZ141" s="65"/>
      <c r="QHA141" s="65"/>
      <c r="QHB141" s="65"/>
      <c r="QHC141" s="65"/>
      <c r="QHD141" s="65"/>
      <c r="QHE141" s="65"/>
      <c r="QHF141" s="65"/>
      <c r="QHG141" s="65"/>
      <c r="QHH141" s="65"/>
      <c r="QHI141" s="65"/>
      <c r="QHJ141" s="65"/>
      <c r="QHK141" s="65"/>
      <c r="QHL141" s="65"/>
      <c r="QHM141" s="65"/>
      <c r="QHN141" s="65"/>
      <c r="QHO141" s="65"/>
      <c r="QHP141" s="65"/>
      <c r="QHQ141" s="65"/>
      <c r="QHR141" s="65"/>
      <c r="QHS141" s="65"/>
      <c r="QHT141" s="65"/>
      <c r="QHU141" s="65"/>
      <c r="QHV141" s="65"/>
      <c r="QHW141" s="65"/>
      <c r="QHX141" s="65"/>
      <c r="QHY141" s="65"/>
      <c r="QHZ141" s="65"/>
      <c r="QIA141" s="65"/>
      <c r="QIB141" s="65"/>
      <c r="QIC141" s="65"/>
      <c r="QID141" s="65"/>
      <c r="QIE141" s="65"/>
      <c r="QIF141" s="65"/>
      <c r="QIG141" s="65"/>
      <c r="QIH141" s="65"/>
      <c r="QII141" s="65"/>
      <c r="QIJ141" s="65"/>
      <c r="QIK141" s="65"/>
      <c r="QIL141" s="65"/>
      <c r="QIM141" s="65"/>
      <c r="QIN141" s="65"/>
      <c r="QIO141" s="65"/>
      <c r="QIP141" s="65"/>
      <c r="QIQ141" s="65"/>
      <c r="QIR141" s="65"/>
      <c r="QIS141" s="65"/>
      <c r="QIT141" s="65"/>
      <c r="QIU141" s="65"/>
      <c r="QIV141" s="65"/>
      <c r="QIW141" s="65"/>
      <c r="QIX141" s="65"/>
      <c r="QIY141" s="65"/>
      <c r="QIZ141" s="65"/>
      <c r="QJA141" s="65"/>
      <c r="QJB141" s="65"/>
      <c r="QJC141" s="65"/>
      <c r="QJD141" s="65"/>
      <c r="QJE141" s="65"/>
      <c r="QJF141" s="65"/>
      <c r="QJG141" s="65"/>
      <c r="QJH141" s="65"/>
      <c r="QJI141" s="65"/>
      <c r="QJJ141" s="65"/>
      <c r="QJK141" s="65"/>
      <c r="QJL141" s="65"/>
      <c r="QJM141" s="65"/>
      <c r="QJN141" s="65"/>
      <c r="QJO141" s="65"/>
      <c r="QJP141" s="65"/>
      <c r="QJQ141" s="65"/>
      <c r="QJR141" s="65"/>
      <c r="QJS141" s="65"/>
      <c r="QJT141" s="65"/>
      <c r="QJU141" s="65"/>
      <c r="QJV141" s="65"/>
      <c r="QJW141" s="65"/>
      <c r="QJX141" s="65"/>
      <c r="QJY141" s="65"/>
      <c r="QJZ141" s="65"/>
      <c r="QKA141" s="65"/>
      <c r="QKB141" s="65"/>
      <c r="QKC141" s="65"/>
      <c r="QKD141" s="65"/>
      <c r="QKE141" s="65"/>
      <c r="QKF141" s="65"/>
      <c r="QKG141" s="65"/>
      <c r="QKH141" s="65"/>
      <c r="QKI141" s="65"/>
      <c r="QKJ141" s="65"/>
      <c r="QKK141" s="65"/>
      <c r="QKL141" s="65"/>
      <c r="QKM141" s="65"/>
      <c r="QKN141" s="65"/>
      <c r="QKO141" s="65"/>
      <c r="QKP141" s="65"/>
      <c r="QKQ141" s="65"/>
      <c r="QKR141" s="65"/>
      <c r="QKS141" s="65"/>
      <c r="QKT141" s="65"/>
      <c r="QKU141" s="65"/>
      <c r="QKV141" s="65"/>
      <c r="QKW141" s="65"/>
      <c r="QKX141" s="65"/>
      <c r="QKY141" s="65"/>
      <c r="QKZ141" s="65"/>
      <c r="QLA141" s="65"/>
      <c r="QLB141" s="65"/>
      <c r="QLC141" s="65"/>
      <c r="QLD141" s="65"/>
      <c r="QLE141" s="65"/>
      <c r="QLF141" s="65"/>
      <c r="QLG141" s="65"/>
      <c r="QLH141" s="65"/>
      <c r="QLI141" s="65"/>
      <c r="QLJ141" s="65"/>
      <c r="QLK141" s="65"/>
      <c r="QLL141" s="65"/>
      <c r="QLM141" s="65"/>
      <c r="QLN141" s="65"/>
      <c r="QLO141" s="65"/>
      <c r="QLP141" s="65"/>
      <c r="QLQ141" s="65"/>
      <c r="QLR141" s="65"/>
      <c r="QLS141" s="65"/>
      <c r="QLT141" s="65"/>
      <c r="QLU141" s="65"/>
      <c r="QLV141" s="65"/>
      <c r="QLW141" s="65"/>
      <c r="QLX141" s="65"/>
      <c r="QLY141" s="65"/>
      <c r="QLZ141" s="65"/>
      <c r="QMA141" s="65"/>
      <c r="QMB141" s="65"/>
      <c r="QMC141" s="65"/>
      <c r="QMD141" s="65"/>
      <c r="QME141" s="65"/>
      <c r="QMF141" s="65"/>
      <c r="QMG141" s="65"/>
      <c r="QMH141" s="65"/>
      <c r="QMI141" s="65"/>
      <c r="QMJ141" s="65"/>
      <c r="QMK141" s="65"/>
      <c r="QML141" s="65"/>
      <c r="QMM141" s="65"/>
      <c r="QMN141" s="65"/>
      <c r="QMO141" s="65"/>
      <c r="QMP141" s="65"/>
      <c r="QMQ141" s="65"/>
      <c r="QMR141" s="65"/>
      <c r="QMS141" s="65"/>
      <c r="QMT141" s="65"/>
      <c r="QMU141" s="65"/>
      <c r="QMV141" s="65"/>
      <c r="QMW141" s="65"/>
      <c r="QMX141" s="65"/>
      <c r="QMY141" s="65"/>
      <c r="QMZ141" s="65"/>
      <c r="QNA141" s="65"/>
      <c r="QNB141" s="65"/>
      <c r="QNC141" s="65"/>
      <c r="QND141" s="65"/>
      <c r="QNE141" s="65"/>
      <c r="QNF141" s="65"/>
      <c r="QNG141" s="65"/>
      <c r="QNH141" s="65"/>
      <c r="QNI141" s="65"/>
      <c r="QNJ141" s="65"/>
      <c r="QNK141" s="65"/>
      <c r="QNL141" s="65"/>
      <c r="QNM141" s="65"/>
      <c r="QNN141" s="65"/>
      <c r="QNO141" s="65"/>
      <c r="QNP141" s="65"/>
      <c r="QNQ141" s="65"/>
      <c r="QNR141" s="65"/>
      <c r="QNS141" s="65"/>
      <c r="QNT141" s="65"/>
      <c r="QNU141" s="65"/>
      <c r="QNV141" s="65"/>
      <c r="QNW141" s="65"/>
      <c r="QNX141" s="65"/>
      <c r="QNY141" s="65"/>
      <c r="QNZ141" s="65"/>
      <c r="QOA141" s="65"/>
      <c r="QOB141" s="65"/>
      <c r="QOC141" s="65"/>
      <c r="QOD141" s="65"/>
      <c r="QOE141" s="65"/>
      <c r="QOF141" s="65"/>
      <c r="QOG141" s="65"/>
      <c r="QOH141" s="65"/>
      <c r="QOI141" s="65"/>
      <c r="QOJ141" s="65"/>
      <c r="QOK141" s="65"/>
      <c r="QOL141" s="65"/>
      <c r="QOM141" s="65"/>
      <c r="QON141" s="65"/>
      <c r="QOO141" s="65"/>
      <c r="QOP141" s="65"/>
      <c r="QOQ141" s="65"/>
      <c r="QOR141" s="65"/>
      <c r="QOS141" s="65"/>
      <c r="QOT141" s="65"/>
      <c r="QOU141" s="65"/>
      <c r="QOV141" s="65"/>
      <c r="QOW141" s="65"/>
      <c r="QOX141" s="65"/>
      <c r="QOY141" s="65"/>
      <c r="QOZ141" s="65"/>
      <c r="QPA141" s="65"/>
      <c r="QPB141" s="65"/>
      <c r="QPC141" s="65"/>
      <c r="QPD141" s="65"/>
      <c r="QPE141" s="65"/>
      <c r="QPF141" s="65"/>
      <c r="QPG141" s="65"/>
      <c r="QPH141" s="65"/>
      <c r="QPI141" s="65"/>
      <c r="QPJ141" s="65"/>
      <c r="QPK141" s="65"/>
      <c r="QPL141" s="65"/>
      <c r="QPM141" s="65"/>
      <c r="QPN141" s="65"/>
      <c r="QPO141" s="65"/>
      <c r="QPP141" s="65"/>
      <c r="QPQ141" s="65"/>
      <c r="QPR141" s="65"/>
      <c r="QPS141" s="65"/>
      <c r="QPT141" s="65"/>
      <c r="QPU141" s="65"/>
      <c r="QPV141" s="65"/>
      <c r="QPW141" s="65"/>
      <c r="QPX141" s="65"/>
      <c r="QPY141" s="65"/>
      <c r="QPZ141" s="65"/>
      <c r="QQA141" s="65"/>
      <c r="QQB141" s="65"/>
      <c r="QQC141" s="65"/>
      <c r="QQD141" s="65"/>
      <c r="QQE141" s="65"/>
      <c r="QQF141" s="65"/>
      <c r="QQG141" s="65"/>
      <c r="QQH141" s="65"/>
      <c r="QQI141" s="65"/>
      <c r="QQJ141" s="65"/>
      <c r="QQK141" s="65"/>
      <c r="QQL141" s="65"/>
      <c r="QQM141" s="65"/>
      <c r="QQN141" s="65"/>
      <c r="QQO141" s="65"/>
      <c r="QQP141" s="65"/>
      <c r="QQQ141" s="65"/>
      <c r="QQR141" s="65"/>
      <c r="QQS141" s="65"/>
      <c r="QQT141" s="65"/>
      <c r="QQU141" s="65"/>
      <c r="QQV141" s="65"/>
      <c r="QQW141" s="65"/>
      <c r="QQX141" s="65"/>
      <c r="QQY141" s="65"/>
      <c r="QQZ141" s="65"/>
      <c r="QRA141" s="65"/>
      <c r="QRB141" s="65"/>
      <c r="QRC141" s="65"/>
      <c r="QRD141" s="65"/>
      <c r="QRE141" s="65"/>
      <c r="QRF141" s="65"/>
      <c r="QRG141" s="65"/>
      <c r="QRH141" s="65"/>
      <c r="QRI141" s="65"/>
      <c r="QRJ141" s="65"/>
      <c r="QRK141" s="65"/>
      <c r="QRL141" s="65"/>
      <c r="QRM141" s="65"/>
      <c r="QRN141" s="65"/>
      <c r="QRO141" s="65"/>
      <c r="QRP141" s="65"/>
      <c r="QRQ141" s="65"/>
      <c r="QRR141" s="65"/>
      <c r="QRS141" s="65"/>
      <c r="QRT141" s="65"/>
      <c r="QRU141" s="65"/>
      <c r="QRV141" s="65"/>
      <c r="QRW141" s="65"/>
      <c r="QRX141" s="65"/>
      <c r="QRY141" s="65"/>
      <c r="QRZ141" s="65"/>
      <c r="QSA141" s="65"/>
      <c r="QSB141" s="65"/>
      <c r="QSC141" s="65"/>
      <c r="QSD141" s="65"/>
      <c r="QSE141" s="65"/>
      <c r="QSF141" s="65"/>
      <c r="QSG141" s="65"/>
      <c r="QSH141" s="65"/>
      <c r="QSI141" s="65"/>
      <c r="QSJ141" s="65"/>
      <c r="QSK141" s="65"/>
      <c r="QSL141" s="65"/>
      <c r="QSM141" s="65"/>
      <c r="QSN141" s="65"/>
      <c r="QSO141" s="65"/>
      <c r="QSP141" s="65"/>
      <c r="QSQ141" s="65"/>
      <c r="QSR141" s="65"/>
      <c r="QSS141" s="65"/>
      <c r="QST141" s="65"/>
      <c r="QSU141" s="65"/>
      <c r="QSV141" s="65"/>
      <c r="QSW141" s="65"/>
      <c r="QSX141" s="65"/>
      <c r="QSY141" s="65"/>
      <c r="QSZ141" s="65"/>
      <c r="QTA141" s="65"/>
      <c r="QTB141" s="65"/>
      <c r="QTC141" s="65"/>
      <c r="QTD141" s="65"/>
      <c r="QTE141" s="65"/>
      <c r="QTF141" s="65"/>
      <c r="QTG141" s="65"/>
      <c r="QTH141" s="65"/>
      <c r="QTI141" s="65"/>
      <c r="QTJ141" s="65"/>
      <c r="QTK141" s="65"/>
      <c r="QTL141" s="65"/>
      <c r="QTM141" s="65"/>
      <c r="QTN141" s="65"/>
      <c r="QTO141" s="65"/>
      <c r="QTP141" s="65"/>
      <c r="QTQ141" s="65"/>
      <c r="QTR141" s="65"/>
      <c r="QTS141" s="65"/>
      <c r="QTT141" s="65"/>
      <c r="QTU141" s="65"/>
      <c r="QTV141" s="65"/>
      <c r="QTW141" s="65"/>
      <c r="QTX141" s="65"/>
      <c r="QTY141" s="65"/>
      <c r="QTZ141" s="65"/>
      <c r="QUA141" s="65"/>
      <c r="QUB141" s="65"/>
      <c r="QUC141" s="65"/>
      <c r="QUD141" s="65"/>
      <c r="QUE141" s="65"/>
      <c r="QUF141" s="65"/>
      <c r="QUG141" s="65"/>
      <c r="QUH141" s="65"/>
      <c r="QUI141" s="65"/>
      <c r="QUJ141" s="65"/>
      <c r="QUK141" s="65"/>
      <c r="QUL141" s="65"/>
      <c r="QUM141" s="65"/>
      <c r="QUN141" s="65"/>
      <c r="QUO141" s="65"/>
      <c r="QUP141" s="65"/>
      <c r="QUQ141" s="65"/>
      <c r="QUR141" s="65"/>
      <c r="QUS141" s="65"/>
      <c r="QUT141" s="65"/>
      <c r="QUU141" s="65"/>
      <c r="QUV141" s="65"/>
      <c r="QUW141" s="65"/>
      <c r="QUX141" s="65"/>
      <c r="QUY141" s="65"/>
      <c r="QUZ141" s="65"/>
      <c r="QVA141" s="65"/>
      <c r="QVB141" s="65"/>
      <c r="QVC141" s="65"/>
      <c r="QVD141" s="65"/>
      <c r="QVE141" s="65"/>
      <c r="QVF141" s="65"/>
      <c r="QVG141" s="65"/>
      <c r="QVH141" s="65"/>
      <c r="QVI141" s="65"/>
      <c r="QVJ141" s="65"/>
      <c r="QVK141" s="65"/>
      <c r="QVL141" s="65"/>
      <c r="QVM141" s="65"/>
      <c r="QVN141" s="65"/>
      <c r="QVO141" s="65"/>
      <c r="QVP141" s="65"/>
      <c r="QVQ141" s="65"/>
      <c r="QVR141" s="65"/>
      <c r="QVS141" s="65"/>
      <c r="QVT141" s="65"/>
      <c r="QVU141" s="65"/>
      <c r="QVV141" s="65"/>
      <c r="QVW141" s="65"/>
      <c r="QVX141" s="65"/>
      <c r="QVY141" s="65"/>
      <c r="QVZ141" s="65"/>
      <c r="QWA141" s="65"/>
      <c r="QWB141" s="65"/>
      <c r="QWC141" s="65"/>
      <c r="QWD141" s="65"/>
      <c r="QWE141" s="65"/>
      <c r="QWF141" s="65"/>
      <c r="QWG141" s="65"/>
      <c r="QWH141" s="65"/>
      <c r="QWI141" s="65"/>
      <c r="QWJ141" s="65"/>
      <c r="QWK141" s="65"/>
      <c r="QWL141" s="65"/>
      <c r="QWM141" s="65"/>
      <c r="QWN141" s="65"/>
      <c r="QWO141" s="65"/>
      <c r="QWP141" s="65"/>
      <c r="QWQ141" s="65"/>
      <c r="QWR141" s="65"/>
      <c r="QWS141" s="65"/>
      <c r="QWT141" s="65"/>
      <c r="QWU141" s="65"/>
      <c r="QWV141" s="65"/>
      <c r="QWW141" s="65"/>
      <c r="QWX141" s="65"/>
      <c r="QWY141" s="65"/>
      <c r="QWZ141" s="65"/>
      <c r="QXA141" s="65"/>
      <c r="QXB141" s="65"/>
      <c r="QXC141" s="65"/>
      <c r="QXD141" s="65"/>
      <c r="QXE141" s="65"/>
      <c r="QXF141" s="65"/>
      <c r="QXG141" s="65"/>
      <c r="QXH141" s="65"/>
      <c r="QXI141" s="65"/>
      <c r="QXJ141" s="65"/>
      <c r="QXK141" s="65"/>
      <c r="QXL141" s="65"/>
      <c r="QXM141" s="65"/>
      <c r="QXN141" s="65"/>
      <c r="QXO141" s="65"/>
      <c r="QXP141" s="65"/>
      <c r="QXQ141" s="65"/>
      <c r="QXR141" s="65"/>
      <c r="QXS141" s="65"/>
      <c r="QXT141" s="65"/>
      <c r="QXU141" s="65"/>
      <c r="QXV141" s="65"/>
      <c r="QXW141" s="65"/>
      <c r="QXX141" s="65"/>
      <c r="QXY141" s="65"/>
      <c r="QXZ141" s="65"/>
      <c r="QYA141" s="65"/>
      <c r="QYB141" s="65"/>
      <c r="QYC141" s="65"/>
      <c r="QYD141" s="65"/>
      <c r="QYE141" s="65"/>
      <c r="QYF141" s="65"/>
      <c r="QYG141" s="65"/>
      <c r="QYH141" s="65"/>
      <c r="QYI141" s="65"/>
      <c r="QYJ141" s="65"/>
      <c r="QYK141" s="65"/>
      <c r="QYL141" s="65"/>
      <c r="QYM141" s="65"/>
      <c r="QYN141" s="65"/>
      <c r="QYO141" s="65"/>
      <c r="QYP141" s="65"/>
      <c r="QYQ141" s="65"/>
      <c r="QYR141" s="65"/>
      <c r="QYS141" s="65"/>
      <c r="QYT141" s="65"/>
      <c r="QYU141" s="65"/>
      <c r="QYV141" s="65"/>
      <c r="QYW141" s="65"/>
      <c r="QYX141" s="65"/>
      <c r="QYY141" s="65"/>
      <c r="QYZ141" s="65"/>
      <c r="QZA141" s="65"/>
      <c r="QZB141" s="65"/>
      <c r="QZC141" s="65"/>
      <c r="QZD141" s="65"/>
      <c r="QZE141" s="65"/>
      <c r="QZF141" s="65"/>
      <c r="QZG141" s="65"/>
      <c r="QZH141" s="65"/>
      <c r="QZI141" s="65"/>
      <c r="QZJ141" s="65"/>
      <c r="QZK141" s="65"/>
      <c r="QZL141" s="65"/>
      <c r="QZM141" s="65"/>
      <c r="QZN141" s="65"/>
      <c r="QZO141" s="65"/>
      <c r="QZP141" s="65"/>
      <c r="QZQ141" s="65"/>
      <c r="QZR141" s="65"/>
      <c r="QZS141" s="65"/>
      <c r="QZT141" s="65"/>
      <c r="QZU141" s="65"/>
      <c r="QZV141" s="65"/>
      <c r="QZW141" s="65"/>
      <c r="QZX141" s="65"/>
      <c r="QZY141" s="65"/>
      <c r="QZZ141" s="65"/>
      <c r="RAA141" s="65"/>
      <c r="RAB141" s="65"/>
      <c r="RAC141" s="65"/>
      <c r="RAD141" s="65"/>
      <c r="RAE141" s="65"/>
      <c r="RAF141" s="65"/>
      <c r="RAG141" s="65"/>
      <c r="RAH141" s="65"/>
      <c r="RAI141" s="65"/>
      <c r="RAJ141" s="65"/>
      <c r="RAK141" s="65"/>
      <c r="RAL141" s="65"/>
      <c r="RAM141" s="65"/>
      <c r="RAN141" s="65"/>
      <c r="RAO141" s="65"/>
      <c r="RAP141" s="65"/>
      <c r="RAQ141" s="65"/>
      <c r="RAR141" s="65"/>
      <c r="RAS141" s="65"/>
      <c r="RAT141" s="65"/>
      <c r="RAU141" s="65"/>
      <c r="RAV141" s="65"/>
      <c r="RAW141" s="65"/>
      <c r="RAX141" s="65"/>
      <c r="RAY141" s="65"/>
      <c r="RAZ141" s="65"/>
      <c r="RBA141" s="65"/>
      <c r="RBB141" s="65"/>
      <c r="RBC141" s="65"/>
      <c r="RBD141" s="65"/>
      <c r="RBE141" s="65"/>
      <c r="RBF141" s="65"/>
      <c r="RBG141" s="65"/>
      <c r="RBH141" s="65"/>
      <c r="RBI141" s="65"/>
      <c r="RBJ141" s="65"/>
      <c r="RBK141" s="65"/>
      <c r="RBL141" s="65"/>
      <c r="RBM141" s="65"/>
      <c r="RBN141" s="65"/>
      <c r="RBO141" s="65"/>
      <c r="RBP141" s="65"/>
      <c r="RBQ141" s="65"/>
      <c r="RBR141" s="65"/>
      <c r="RBS141" s="65"/>
      <c r="RBT141" s="65"/>
      <c r="RBU141" s="65"/>
      <c r="RBV141" s="65"/>
      <c r="RBW141" s="65"/>
      <c r="RBX141" s="65"/>
      <c r="RBY141" s="65"/>
      <c r="RBZ141" s="65"/>
      <c r="RCA141" s="65"/>
      <c r="RCB141" s="65"/>
      <c r="RCC141" s="65"/>
      <c r="RCD141" s="65"/>
      <c r="RCE141" s="65"/>
      <c r="RCF141" s="65"/>
      <c r="RCG141" s="65"/>
      <c r="RCH141" s="65"/>
      <c r="RCI141" s="65"/>
      <c r="RCJ141" s="65"/>
      <c r="RCK141" s="65"/>
      <c r="RCL141" s="65"/>
      <c r="RCM141" s="65"/>
      <c r="RCN141" s="65"/>
      <c r="RCO141" s="65"/>
      <c r="RCP141" s="65"/>
      <c r="RCQ141" s="65"/>
      <c r="RCR141" s="65"/>
      <c r="RCS141" s="65"/>
      <c r="RCT141" s="65"/>
      <c r="RCU141" s="65"/>
      <c r="RCV141" s="65"/>
      <c r="RCW141" s="65"/>
      <c r="RCX141" s="65"/>
      <c r="RCY141" s="65"/>
      <c r="RCZ141" s="65"/>
      <c r="RDA141" s="65"/>
      <c r="RDB141" s="65"/>
      <c r="RDC141" s="65"/>
      <c r="RDD141" s="65"/>
      <c r="RDE141" s="65"/>
      <c r="RDF141" s="65"/>
      <c r="RDG141" s="65"/>
      <c r="RDH141" s="65"/>
      <c r="RDI141" s="65"/>
      <c r="RDJ141" s="65"/>
      <c r="RDK141" s="65"/>
      <c r="RDL141" s="65"/>
      <c r="RDM141" s="65"/>
      <c r="RDN141" s="65"/>
      <c r="RDO141" s="65"/>
      <c r="RDP141" s="65"/>
      <c r="RDQ141" s="65"/>
      <c r="RDR141" s="65"/>
      <c r="RDS141" s="65"/>
      <c r="RDT141" s="65"/>
      <c r="RDU141" s="65"/>
      <c r="RDV141" s="65"/>
      <c r="RDW141" s="65"/>
      <c r="RDX141" s="65"/>
      <c r="RDY141" s="65"/>
      <c r="RDZ141" s="65"/>
      <c r="REA141" s="65"/>
      <c r="REB141" s="65"/>
      <c r="REC141" s="65"/>
      <c r="RED141" s="65"/>
      <c r="REE141" s="65"/>
      <c r="REF141" s="65"/>
      <c r="REG141" s="65"/>
      <c r="REH141" s="65"/>
      <c r="REI141" s="65"/>
      <c r="REJ141" s="65"/>
      <c r="REK141" s="65"/>
      <c r="REL141" s="65"/>
      <c r="REM141" s="65"/>
      <c r="REN141" s="65"/>
      <c r="REO141" s="65"/>
      <c r="REP141" s="65"/>
      <c r="REQ141" s="65"/>
      <c r="RER141" s="65"/>
      <c r="RES141" s="65"/>
      <c r="RET141" s="65"/>
      <c r="REU141" s="65"/>
      <c r="REV141" s="65"/>
      <c r="REW141" s="65"/>
      <c r="REX141" s="65"/>
      <c r="REY141" s="65"/>
      <c r="REZ141" s="65"/>
      <c r="RFA141" s="65"/>
      <c r="RFB141" s="65"/>
      <c r="RFC141" s="65"/>
      <c r="RFD141" s="65"/>
      <c r="RFE141" s="65"/>
      <c r="RFF141" s="65"/>
      <c r="RFG141" s="65"/>
      <c r="RFH141" s="65"/>
      <c r="RFI141" s="65"/>
      <c r="RFJ141" s="65"/>
      <c r="RFK141" s="65"/>
      <c r="RFL141" s="65"/>
      <c r="RFM141" s="65"/>
      <c r="RFN141" s="65"/>
      <c r="RFO141" s="65"/>
      <c r="RFP141" s="65"/>
      <c r="RFQ141" s="65"/>
      <c r="RFR141" s="65"/>
      <c r="RFS141" s="65"/>
      <c r="RFT141" s="65"/>
      <c r="RFU141" s="65"/>
      <c r="RFV141" s="65"/>
      <c r="RFW141" s="65"/>
      <c r="RFX141" s="65"/>
      <c r="RFY141" s="65"/>
      <c r="RFZ141" s="65"/>
      <c r="RGA141" s="65"/>
      <c r="RGB141" s="65"/>
      <c r="RGC141" s="65"/>
      <c r="RGD141" s="65"/>
      <c r="RGE141" s="65"/>
      <c r="RGF141" s="65"/>
      <c r="RGG141" s="65"/>
      <c r="RGH141" s="65"/>
      <c r="RGI141" s="65"/>
      <c r="RGJ141" s="65"/>
      <c r="RGK141" s="65"/>
      <c r="RGL141" s="65"/>
      <c r="RGM141" s="65"/>
      <c r="RGN141" s="65"/>
      <c r="RGO141" s="65"/>
      <c r="RGP141" s="65"/>
      <c r="RGQ141" s="65"/>
      <c r="RGR141" s="65"/>
      <c r="RGS141" s="65"/>
      <c r="RGT141" s="65"/>
      <c r="RGU141" s="65"/>
      <c r="RGV141" s="65"/>
      <c r="RGW141" s="65"/>
      <c r="RGX141" s="65"/>
      <c r="RGY141" s="65"/>
      <c r="RGZ141" s="65"/>
      <c r="RHA141" s="65"/>
      <c r="RHB141" s="65"/>
      <c r="RHC141" s="65"/>
      <c r="RHD141" s="65"/>
      <c r="RHE141" s="65"/>
      <c r="RHF141" s="65"/>
      <c r="RHG141" s="65"/>
      <c r="RHH141" s="65"/>
      <c r="RHI141" s="65"/>
      <c r="RHJ141" s="65"/>
      <c r="RHK141" s="65"/>
      <c r="RHL141" s="65"/>
      <c r="RHM141" s="65"/>
      <c r="RHN141" s="65"/>
      <c r="RHO141" s="65"/>
      <c r="RHP141" s="65"/>
      <c r="RHQ141" s="65"/>
      <c r="RHR141" s="65"/>
      <c r="RHS141" s="65"/>
      <c r="RHT141" s="65"/>
      <c r="RHU141" s="65"/>
      <c r="RHV141" s="65"/>
      <c r="RHW141" s="65"/>
      <c r="RHX141" s="65"/>
      <c r="RHY141" s="65"/>
      <c r="RHZ141" s="65"/>
      <c r="RIA141" s="65"/>
      <c r="RIB141" s="65"/>
      <c r="RIC141" s="65"/>
      <c r="RID141" s="65"/>
      <c r="RIE141" s="65"/>
      <c r="RIF141" s="65"/>
      <c r="RIG141" s="65"/>
      <c r="RIH141" s="65"/>
      <c r="RII141" s="65"/>
      <c r="RIJ141" s="65"/>
      <c r="RIK141" s="65"/>
      <c r="RIL141" s="65"/>
      <c r="RIM141" s="65"/>
      <c r="RIN141" s="65"/>
      <c r="RIO141" s="65"/>
      <c r="RIP141" s="65"/>
      <c r="RIQ141" s="65"/>
      <c r="RIR141" s="65"/>
      <c r="RIS141" s="65"/>
      <c r="RIT141" s="65"/>
      <c r="RIU141" s="65"/>
      <c r="RIV141" s="65"/>
      <c r="RIW141" s="65"/>
      <c r="RIX141" s="65"/>
      <c r="RIY141" s="65"/>
      <c r="RIZ141" s="65"/>
      <c r="RJA141" s="65"/>
      <c r="RJB141" s="65"/>
      <c r="RJC141" s="65"/>
      <c r="RJD141" s="65"/>
      <c r="RJE141" s="65"/>
      <c r="RJF141" s="65"/>
      <c r="RJG141" s="65"/>
      <c r="RJH141" s="65"/>
      <c r="RJI141" s="65"/>
      <c r="RJJ141" s="65"/>
      <c r="RJK141" s="65"/>
      <c r="RJL141" s="65"/>
      <c r="RJM141" s="65"/>
      <c r="RJN141" s="65"/>
      <c r="RJO141" s="65"/>
      <c r="RJP141" s="65"/>
      <c r="RJQ141" s="65"/>
      <c r="RJR141" s="65"/>
      <c r="RJS141" s="65"/>
      <c r="RJT141" s="65"/>
      <c r="RJU141" s="65"/>
      <c r="RJV141" s="65"/>
      <c r="RJW141" s="65"/>
      <c r="RJX141" s="65"/>
      <c r="RJY141" s="65"/>
      <c r="RJZ141" s="65"/>
      <c r="RKA141" s="65"/>
      <c r="RKB141" s="65"/>
      <c r="RKC141" s="65"/>
      <c r="RKD141" s="65"/>
      <c r="RKE141" s="65"/>
      <c r="RKF141" s="65"/>
      <c r="RKG141" s="65"/>
      <c r="RKH141" s="65"/>
      <c r="RKI141" s="65"/>
      <c r="RKJ141" s="65"/>
      <c r="RKK141" s="65"/>
      <c r="RKL141" s="65"/>
      <c r="RKM141" s="65"/>
      <c r="RKN141" s="65"/>
      <c r="RKO141" s="65"/>
      <c r="RKP141" s="65"/>
      <c r="RKQ141" s="65"/>
      <c r="RKR141" s="65"/>
      <c r="RKS141" s="65"/>
      <c r="RKT141" s="65"/>
      <c r="RKU141" s="65"/>
      <c r="RKV141" s="65"/>
      <c r="RKW141" s="65"/>
      <c r="RKX141" s="65"/>
      <c r="RKY141" s="65"/>
      <c r="RKZ141" s="65"/>
      <c r="RLA141" s="65"/>
      <c r="RLB141" s="65"/>
      <c r="RLC141" s="65"/>
      <c r="RLD141" s="65"/>
      <c r="RLE141" s="65"/>
      <c r="RLF141" s="65"/>
      <c r="RLG141" s="65"/>
      <c r="RLH141" s="65"/>
      <c r="RLI141" s="65"/>
      <c r="RLJ141" s="65"/>
      <c r="RLK141" s="65"/>
      <c r="RLL141" s="65"/>
      <c r="RLM141" s="65"/>
      <c r="RLN141" s="65"/>
      <c r="RLO141" s="65"/>
      <c r="RLP141" s="65"/>
      <c r="RLQ141" s="65"/>
      <c r="RLR141" s="65"/>
      <c r="RLS141" s="65"/>
      <c r="RLT141" s="65"/>
      <c r="RLU141" s="65"/>
      <c r="RLV141" s="65"/>
      <c r="RLW141" s="65"/>
      <c r="RLX141" s="65"/>
      <c r="RLY141" s="65"/>
      <c r="RLZ141" s="65"/>
      <c r="RMA141" s="65"/>
      <c r="RMB141" s="65"/>
      <c r="RMC141" s="65"/>
      <c r="RMD141" s="65"/>
      <c r="RME141" s="65"/>
      <c r="RMF141" s="65"/>
      <c r="RMG141" s="65"/>
      <c r="RMH141" s="65"/>
      <c r="RMI141" s="65"/>
      <c r="RMJ141" s="65"/>
      <c r="RMK141" s="65"/>
      <c r="RML141" s="65"/>
      <c r="RMM141" s="65"/>
      <c r="RMN141" s="65"/>
      <c r="RMO141" s="65"/>
      <c r="RMP141" s="65"/>
      <c r="RMQ141" s="65"/>
      <c r="RMR141" s="65"/>
      <c r="RMS141" s="65"/>
      <c r="RMT141" s="65"/>
      <c r="RMU141" s="65"/>
      <c r="RMV141" s="65"/>
      <c r="RMW141" s="65"/>
      <c r="RMX141" s="65"/>
      <c r="RMY141" s="65"/>
      <c r="RMZ141" s="65"/>
      <c r="RNA141" s="65"/>
      <c r="RNB141" s="65"/>
      <c r="RNC141" s="65"/>
      <c r="RND141" s="65"/>
      <c r="RNE141" s="65"/>
      <c r="RNF141" s="65"/>
      <c r="RNG141" s="65"/>
      <c r="RNH141" s="65"/>
      <c r="RNI141" s="65"/>
      <c r="RNJ141" s="65"/>
      <c r="RNK141" s="65"/>
      <c r="RNL141" s="65"/>
      <c r="RNM141" s="65"/>
      <c r="RNN141" s="65"/>
      <c r="RNO141" s="65"/>
      <c r="RNP141" s="65"/>
      <c r="RNQ141" s="65"/>
      <c r="RNR141" s="65"/>
      <c r="RNS141" s="65"/>
      <c r="RNT141" s="65"/>
      <c r="RNU141" s="65"/>
      <c r="RNV141" s="65"/>
      <c r="RNW141" s="65"/>
      <c r="RNX141" s="65"/>
      <c r="RNY141" s="65"/>
      <c r="RNZ141" s="65"/>
      <c r="ROA141" s="65"/>
      <c r="ROB141" s="65"/>
      <c r="ROC141" s="65"/>
      <c r="ROD141" s="65"/>
      <c r="ROE141" s="65"/>
      <c r="ROF141" s="65"/>
      <c r="ROG141" s="65"/>
      <c r="ROH141" s="65"/>
      <c r="ROI141" s="65"/>
      <c r="ROJ141" s="65"/>
      <c r="ROK141" s="65"/>
      <c r="ROL141" s="65"/>
      <c r="ROM141" s="65"/>
      <c r="RON141" s="65"/>
      <c r="ROO141" s="65"/>
      <c r="ROP141" s="65"/>
      <c r="ROQ141" s="65"/>
      <c r="ROR141" s="65"/>
      <c r="ROS141" s="65"/>
      <c r="ROT141" s="65"/>
      <c r="ROU141" s="65"/>
      <c r="ROV141" s="65"/>
      <c r="ROW141" s="65"/>
      <c r="ROX141" s="65"/>
      <c r="ROY141" s="65"/>
      <c r="ROZ141" s="65"/>
      <c r="RPA141" s="65"/>
      <c r="RPB141" s="65"/>
      <c r="RPC141" s="65"/>
      <c r="RPD141" s="65"/>
      <c r="RPE141" s="65"/>
      <c r="RPF141" s="65"/>
      <c r="RPG141" s="65"/>
      <c r="RPH141" s="65"/>
      <c r="RPI141" s="65"/>
      <c r="RPJ141" s="65"/>
      <c r="RPK141" s="65"/>
      <c r="RPL141" s="65"/>
      <c r="RPM141" s="65"/>
      <c r="RPN141" s="65"/>
      <c r="RPO141" s="65"/>
      <c r="RPP141" s="65"/>
      <c r="RPQ141" s="65"/>
      <c r="RPR141" s="65"/>
      <c r="RPS141" s="65"/>
      <c r="RPT141" s="65"/>
      <c r="RPU141" s="65"/>
      <c r="RPV141" s="65"/>
      <c r="RPW141" s="65"/>
      <c r="RPX141" s="65"/>
      <c r="RPY141" s="65"/>
      <c r="RPZ141" s="65"/>
      <c r="RQA141" s="65"/>
      <c r="RQB141" s="65"/>
      <c r="RQC141" s="65"/>
      <c r="RQD141" s="65"/>
      <c r="RQE141" s="65"/>
      <c r="RQF141" s="65"/>
      <c r="RQG141" s="65"/>
      <c r="RQH141" s="65"/>
      <c r="RQI141" s="65"/>
      <c r="RQJ141" s="65"/>
      <c r="RQK141" s="65"/>
      <c r="RQL141" s="65"/>
      <c r="RQM141" s="65"/>
      <c r="RQN141" s="65"/>
      <c r="RQO141" s="65"/>
      <c r="RQP141" s="65"/>
      <c r="RQQ141" s="65"/>
      <c r="RQR141" s="65"/>
      <c r="RQS141" s="65"/>
      <c r="RQT141" s="65"/>
      <c r="RQU141" s="65"/>
      <c r="RQV141" s="65"/>
      <c r="RQW141" s="65"/>
      <c r="RQX141" s="65"/>
      <c r="RQY141" s="65"/>
      <c r="RQZ141" s="65"/>
      <c r="RRA141" s="65"/>
      <c r="RRB141" s="65"/>
      <c r="RRC141" s="65"/>
      <c r="RRD141" s="65"/>
      <c r="RRE141" s="65"/>
      <c r="RRF141" s="65"/>
      <c r="RRG141" s="65"/>
      <c r="RRH141" s="65"/>
      <c r="RRI141" s="65"/>
      <c r="RRJ141" s="65"/>
      <c r="RRK141" s="65"/>
      <c r="RRL141" s="65"/>
      <c r="RRM141" s="65"/>
      <c r="RRN141" s="65"/>
      <c r="RRO141" s="65"/>
      <c r="RRP141" s="65"/>
      <c r="RRQ141" s="65"/>
      <c r="RRR141" s="65"/>
      <c r="RRS141" s="65"/>
      <c r="RRT141" s="65"/>
      <c r="RRU141" s="65"/>
      <c r="RRV141" s="65"/>
      <c r="RRW141" s="65"/>
      <c r="RRX141" s="65"/>
      <c r="RRY141" s="65"/>
      <c r="RRZ141" s="65"/>
      <c r="RSA141" s="65"/>
      <c r="RSB141" s="65"/>
      <c r="RSC141" s="65"/>
      <c r="RSD141" s="65"/>
      <c r="RSE141" s="65"/>
      <c r="RSF141" s="65"/>
      <c r="RSG141" s="65"/>
      <c r="RSH141" s="65"/>
      <c r="RSI141" s="65"/>
      <c r="RSJ141" s="65"/>
      <c r="RSK141" s="65"/>
      <c r="RSL141" s="65"/>
      <c r="RSM141" s="65"/>
      <c r="RSN141" s="65"/>
      <c r="RSO141" s="65"/>
      <c r="RSP141" s="65"/>
      <c r="RSQ141" s="65"/>
      <c r="RSR141" s="65"/>
      <c r="RSS141" s="65"/>
      <c r="RST141" s="65"/>
      <c r="RSU141" s="65"/>
      <c r="RSV141" s="65"/>
      <c r="RSW141" s="65"/>
      <c r="RSX141" s="65"/>
      <c r="RSY141" s="65"/>
      <c r="RSZ141" s="65"/>
      <c r="RTA141" s="65"/>
      <c r="RTB141" s="65"/>
      <c r="RTC141" s="65"/>
      <c r="RTD141" s="65"/>
      <c r="RTE141" s="65"/>
      <c r="RTF141" s="65"/>
      <c r="RTG141" s="65"/>
      <c r="RTH141" s="65"/>
      <c r="RTI141" s="65"/>
      <c r="RTJ141" s="65"/>
      <c r="RTK141" s="65"/>
      <c r="RTL141" s="65"/>
      <c r="RTM141" s="65"/>
      <c r="RTN141" s="65"/>
      <c r="RTO141" s="65"/>
      <c r="RTP141" s="65"/>
      <c r="RTQ141" s="65"/>
      <c r="RTR141" s="65"/>
      <c r="RTS141" s="65"/>
      <c r="RTT141" s="65"/>
      <c r="RTU141" s="65"/>
      <c r="RTV141" s="65"/>
      <c r="RTW141" s="65"/>
      <c r="RTX141" s="65"/>
      <c r="RTY141" s="65"/>
      <c r="RTZ141" s="65"/>
      <c r="RUA141" s="65"/>
      <c r="RUB141" s="65"/>
      <c r="RUC141" s="65"/>
      <c r="RUD141" s="65"/>
      <c r="RUE141" s="65"/>
      <c r="RUF141" s="65"/>
      <c r="RUG141" s="65"/>
      <c r="RUH141" s="65"/>
      <c r="RUI141" s="65"/>
      <c r="RUJ141" s="65"/>
      <c r="RUK141" s="65"/>
      <c r="RUL141" s="65"/>
      <c r="RUM141" s="65"/>
      <c r="RUN141" s="65"/>
      <c r="RUO141" s="65"/>
      <c r="RUP141" s="65"/>
      <c r="RUQ141" s="65"/>
      <c r="RUR141" s="65"/>
      <c r="RUS141" s="65"/>
      <c r="RUT141" s="65"/>
      <c r="RUU141" s="65"/>
      <c r="RUV141" s="65"/>
      <c r="RUW141" s="65"/>
      <c r="RUX141" s="65"/>
      <c r="RUY141" s="65"/>
      <c r="RUZ141" s="65"/>
      <c r="RVA141" s="65"/>
      <c r="RVB141" s="65"/>
      <c r="RVC141" s="65"/>
      <c r="RVD141" s="65"/>
      <c r="RVE141" s="65"/>
      <c r="RVF141" s="65"/>
      <c r="RVG141" s="65"/>
      <c r="RVH141" s="65"/>
      <c r="RVI141" s="65"/>
      <c r="RVJ141" s="65"/>
      <c r="RVK141" s="65"/>
      <c r="RVL141" s="65"/>
      <c r="RVM141" s="65"/>
      <c r="RVN141" s="65"/>
      <c r="RVO141" s="65"/>
      <c r="RVP141" s="65"/>
      <c r="RVQ141" s="65"/>
      <c r="RVR141" s="65"/>
      <c r="RVS141" s="65"/>
      <c r="RVT141" s="65"/>
      <c r="RVU141" s="65"/>
      <c r="RVV141" s="65"/>
      <c r="RVW141" s="65"/>
      <c r="RVX141" s="65"/>
      <c r="RVY141" s="65"/>
      <c r="RVZ141" s="65"/>
      <c r="RWA141" s="65"/>
      <c r="RWB141" s="65"/>
      <c r="RWC141" s="65"/>
      <c r="RWD141" s="65"/>
      <c r="RWE141" s="65"/>
      <c r="RWF141" s="65"/>
      <c r="RWG141" s="65"/>
      <c r="RWH141" s="65"/>
      <c r="RWI141" s="65"/>
      <c r="RWJ141" s="65"/>
      <c r="RWK141" s="65"/>
      <c r="RWL141" s="65"/>
      <c r="RWM141" s="65"/>
      <c r="RWN141" s="65"/>
      <c r="RWO141" s="65"/>
      <c r="RWP141" s="65"/>
      <c r="RWQ141" s="65"/>
      <c r="RWR141" s="65"/>
      <c r="RWS141" s="65"/>
      <c r="RWT141" s="65"/>
      <c r="RWU141" s="65"/>
      <c r="RWV141" s="65"/>
      <c r="RWW141" s="65"/>
      <c r="RWX141" s="65"/>
      <c r="RWY141" s="65"/>
      <c r="RWZ141" s="65"/>
      <c r="RXA141" s="65"/>
      <c r="RXB141" s="65"/>
      <c r="RXC141" s="65"/>
      <c r="RXD141" s="65"/>
      <c r="RXE141" s="65"/>
      <c r="RXF141" s="65"/>
      <c r="RXG141" s="65"/>
      <c r="RXH141" s="65"/>
      <c r="RXI141" s="65"/>
      <c r="RXJ141" s="65"/>
      <c r="RXK141" s="65"/>
      <c r="RXL141" s="65"/>
      <c r="RXM141" s="65"/>
      <c r="RXN141" s="65"/>
      <c r="RXO141" s="65"/>
      <c r="RXP141" s="65"/>
      <c r="RXQ141" s="65"/>
      <c r="RXR141" s="65"/>
      <c r="RXS141" s="65"/>
      <c r="RXT141" s="65"/>
      <c r="RXU141" s="65"/>
      <c r="RXV141" s="65"/>
      <c r="RXW141" s="65"/>
      <c r="RXX141" s="65"/>
      <c r="RXY141" s="65"/>
      <c r="RXZ141" s="65"/>
      <c r="RYA141" s="65"/>
      <c r="RYB141" s="65"/>
      <c r="RYC141" s="65"/>
      <c r="RYD141" s="65"/>
      <c r="RYE141" s="65"/>
      <c r="RYF141" s="65"/>
      <c r="RYG141" s="65"/>
      <c r="RYH141" s="65"/>
      <c r="RYI141" s="65"/>
      <c r="RYJ141" s="65"/>
      <c r="RYK141" s="65"/>
      <c r="RYL141" s="65"/>
      <c r="RYM141" s="65"/>
      <c r="RYN141" s="65"/>
      <c r="RYO141" s="65"/>
      <c r="RYP141" s="65"/>
      <c r="RYQ141" s="65"/>
      <c r="RYR141" s="65"/>
      <c r="RYS141" s="65"/>
      <c r="RYT141" s="65"/>
      <c r="RYU141" s="65"/>
      <c r="RYV141" s="65"/>
      <c r="RYW141" s="65"/>
      <c r="RYX141" s="65"/>
      <c r="RYY141" s="65"/>
      <c r="RYZ141" s="65"/>
      <c r="RZA141" s="65"/>
      <c r="RZB141" s="65"/>
      <c r="RZC141" s="65"/>
      <c r="RZD141" s="65"/>
      <c r="RZE141" s="65"/>
      <c r="RZF141" s="65"/>
      <c r="RZG141" s="65"/>
      <c r="RZH141" s="65"/>
      <c r="RZI141" s="65"/>
      <c r="RZJ141" s="65"/>
      <c r="RZK141" s="65"/>
      <c r="RZL141" s="65"/>
      <c r="RZM141" s="65"/>
      <c r="RZN141" s="65"/>
      <c r="RZO141" s="65"/>
      <c r="RZP141" s="65"/>
      <c r="RZQ141" s="65"/>
      <c r="RZR141" s="65"/>
      <c r="RZS141" s="65"/>
      <c r="RZT141" s="65"/>
      <c r="RZU141" s="65"/>
      <c r="RZV141" s="65"/>
      <c r="RZW141" s="65"/>
      <c r="RZX141" s="65"/>
      <c r="RZY141" s="65"/>
      <c r="RZZ141" s="65"/>
      <c r="SAA141" s="65"/>
      <c r="SAB141" s="65"/>
      <c r="SAC141" s="65"/>
      <c r="SAD141" s="65"/>
      <c r="SAE141" s="65"/>
      <c r="SAF141" s="65"/>
      <c r="SAG141" s="65"/>
      <c r="SAH141" s="65"/>
      <c r="SAI141" s="65"/>
      <c r="SAJ141" s="65"/>
      <c r="SAK141" s="65"/>
      <c r="SAL141" s="65"/>
      <c r="SAM141" s="65"/>
      <c r="SAN141" s="65"/>
      <c r="SAO141" s="65"/>
      <c r="SAP141" s="65"/>
      <c r="SAQ141" s="65"/>
      <c r="SAR141" s="65"/>
      <c r="SAS141" s="65"/>
      <c r="SAT141" s="65"/>
      <c r="SAU141" s="65"/>
      <c r="SAV141" s="65"/>
      <c r="SAW141" s="65"/>
      <c r="SAX141" s="65"/>
      <c r="SAY141" s="65"/>
      <c r="SAZ141" s="65"/>
      <c r="SBA141" s="65"/>
      <c r="SBB141" s="65"/>
      <c r="SBC141" s="65"/>
      <c r="SBD141" s="65"/>
      <c r="SBE141" s="65"/>
      <c r="SBF141" s="65"/>
      <c r="SBG141" s="65"/>
      <c r="SBH141" s="65"/>
      <c r="SBI141" s="65"/>
      <c r="SBJ141" s="65"/>
      <c r="SBK141" s="65"/>
      <c r="SBL141" s="65"/>
      <c r="SBM141" s="65"/>
      <c r="SBN141" s="65"/>
      <c r="SBO141" s="65"/>
      <c r="SBP141" s="65"/>
      <c r="SBQ141" s="65"/>
      <c r="SBR141" s="65"/>
      <c r="SBS141" s="65"/>
      <c r="SBT141" s="65"/>
      <c r="SBU141" s="65"/>
      <c r="SBV141" s="65"/>
      <c r="SBW141" s="65"/>
      <c r="SBX141" s="65"/>
      <c r="SBY141" s="65"/>
      <c r="SBZ141" s="65"/>
      <c r="SCA141" s="65"/>
      <c r="SCB141" s="65"/>
      <c r="SCC141" s="65"/>
      <c r="SCD141" s="65"/>
      <c r="SCE141" s="65"/>
      <c r="SCF141" s="65"/>
      <c r="SCG141" s="65"/>
      <c r="SCH141" s="65"/>
      <c r="SCI141" s="65"/>
      <c r="SCJ141" s="65"/>
      <c r="SCK141" s="65"/>
      <c r="SCL141" s="65"/>
      <c r="SCM141" s="65"/>
      <c r="SCN141" s="65"/>
      <c r="SCO141" s="65"/>
      <c r="SCP141" s="65"/>
      <c r="SCQ141" s="65"/>
      <c r="SCR141" s="65"/>
      <c r="SCS141" s="65"/>
      <c r="SCT141" s="65"/>
      <c r="SCU141" s="65"/>
      <c r="SCV141" s="65"/>
      <c r="SCW141" s="65"/>
      <c r="SCX141" s="65"/>
      <c r="SCY141" s="65"/>
      <c r="SCZ141" s="65"/>
      <c r="SDA141" s="65"/>
      <c r="SDB141" s="65"/>
      <c r="SDC141" s="65"/>
      <c r="SDD141" s="65"/>
      <c r="SDE141" s="65"/>
      <c r="SDF141" s="65"/>
      <c r="SDG141" s="65"/>
      <c r="SDH141" s="65"/>
      <c r="SDI141" s="65"/>
      <c r="SDJ141" s="65"/>
      <c r="SDK141" s="65"/>
      <c r="SDL141" s="65"/>
      <c r="SDM141" s="65"/>
      <c r="SDN141" s="65"/>
      <c r="SDO141" s="65"/>
      <c r="SDP141" s="65"/>
      <c r="SDQ141" s="65"/>
      <c r="SDR141" s="65"/>
      <c r="SDS141" s="65"/>
      <c r="SDT141" s="65"/>
      <c r="SDU141" s="65"/>
      <c r="SDV141" s="65"/>
      <c r="SDW141" s="65"/>
      <c r="SDX141" s="65"/>
      <c r="SDY141" s="65"/>
      <c r="SDZ141" s="65"/>
      <c r="SEA141" s="65"/>
      <c r="SEB141" s="65"/>
      <c r="SEC141" s="65"/>
      <c r="SED141" s="65"/>
      <c r="SEE141" s="65"/>
      <c r="SEF141" s="65"/>
      <c r="SEG141" s="65"/>
      <c r="SEH141" s="65"/>
      <c r="SEI141" s="65"/>
      <c r="SEJ141" s="65"/>
      <c r="SEK141" s="65"/>
      <c r="SEL141" s="65"/>
      <c r="SEM141" s="65"/>
      <c r="SEN141" s="65"/>
      <c r="SEO141" s="65"/>
      <c r="SEP141" s="65"/>
      <c r="SEQ141" s="65"/>
      <c r="SER141" s="65"/>
      <c r="SES141" s="65"/>
      <c r="SET141" s="65"/>
      <c r="SEU141" s="65"/>
      <c r="SEV141" s="65"/>
      <c r="SEW141" s="65"/>
      <c r="SEX141" s="65"/>
      <c r="SEY141" s="65"/>
      <c r="SEZ141" s="65"/>
      <c r="SFA141" s="65"/>
      <c r="SFB141" s="65"/>
      <c r="SFC141" s="65"/>
      <c r="SFD141" s="65"/>
      <c r="SFE141" s="65"/>
      <c r="SFF141" s="65"/>
      <c r="SFG141" s="65"/>
      <c r="SFH141" s="65"/>
      <c r="SFI141" s="65"/>
      <c r="SFJ141" s="65"/>
      <c r="SFK141" s="65"/>
      <c r="SFL141" s="65"/>
      <c r="SFM141" s="65"/>
      <c r="SFN141" s="65"/>
      <c r="SFO141" s="65"/>
      <c r="SFP141" s="65"/>
      <c r="SFQ141" s="65"/>
      <c r="SFR141" s="65"/>
      <c r="SFS141" s="65"/>
      <c r="SFT141" s="65"/>
      <c r="SFU141" s="65"/>
      <c r="SFV141" s="65"/>
      <c r="SFW141" s="65"/>
      <c r="SFX141" s="65"/>
      <c r="SFY141" s="65"/>
      <c r="SFZ141" s="65"/>
      <c r="SGA141" s="65"/>
      <c r="SGB141" s="65"/>
      <c r="SGC141" s="65"/>
      <c r="SGD141" s="65"/>
      <c r="SGE141" s="65"/>
      <c r="SGF141" s="65"/>
      <c r="SGG141" s="65"/>
      <c r="SGH141" s="65"/>
      <c r="SGI141" s="65"/>
      <c r="SGJ141" s="65"/>
      <c r="SGK141" s="65"/>
      <c r="SGL141" s="65"/>
      <c r="SGM141" s="65"/>
      <c r="SGN141" s="65"/>
      <c r="SGO141" s="65"/>
      <c r="SGP141" s="65"/>
      <c r="SGQ141" s="65"/>
      <c r="SGR141" s="65"/>
      <c r="SGS141" s="65"/>
      <c r="SGT141" s="65"/>
      <c r="SGU141" s="65"/>
      <c r="SGV141" s="65"/>
      <c r="SGW141" s="65"/>
      <c r="SGX141" s="65"/>
      <c r="SGY141" s="65"/>
      <c r="SGZ141" s="65"/>
      <c r="SHA141" s="65"/>
      <c r="SHB141" s="65"/>
      <c r="SHC141" s="65"/>
      <c r="SHD141" s="65"/>
      <c r="SHE141" s="65"/>
      <c r="SHF141" s="65"/>
      <c r="SHG141" s="65"/>
      <c r="SHH141" s="65"/>
      <c r="SHI141" s="65"/>
      <c r="SHJ141" s="65"/>
      <c r="SHK141" s="65"/>
      <c r="SHL141" s="65"/>
      <c r="SHM141" s="65"/>
      <c r="SHN141" s="65"/>
      <c r="SHO141" s="65"/>
      <c r="SHP141" s="65"/>
      <c r="SHQ141" s="65"/>
      <c r="SHR141" s="65"/>
      <c r="SHS141" s="65"/>
      <c r="SHT141" s="65"/>
      <c r="SHU141" s="65"/>
      <c r="SHV141" s="65"/>
      <c r="SHW141" s="65"/>
      <c r="SHX141" s="65"/>
      <c r="SHY141" s="65"/>
      <c r="SHZ141" s="65"/>
      <c r="SIA141" s="65"/>
      <c r="SIB141" s="65"/>
      <c r="SIC141" s="65"/>
      <c r="SID141" s="65"/>
      <c r="SIE141" s="65"/>
      <c r="SIF141" s="65"/>
      <c r="SIG141" s="65"/>
      <c r="SIH141" s="65"/>
      <c r="SII141" s="65"/>
      <c r="SIJ141" s="65"/>
      <c r="SIK141" s="65"/>
      <c r="SIL141" s="65"/>
      <c r="SIM141" s="65"/>
      <c r="SIN141" s="65"/>
      <c r="SIO141" s="65"/>
      <c r="SIP141" s="65"/>
      <c r="SIQ141" s="65"/>
      <c r="SIR141" s="65"/>
      <c r="SIS141" s="65"/>
      <c r="SIT141" s="65"/>
      <c r="SIU141" s="65"/>
      <c r="SIV141" s="65"/>
      <c r="SIW141" s="65"/>
      <c r="SIX141" s="65"/>
      <c r="SIY141" s="65"/>
      <c r="SIZ141" s="65"/>
      <c r="SJA141" s="65"/>
      <c r="SJB141" s="65"/>
      <c r="SJC141" s="65"/>
      <c r="SJD141" s="65"/>
      <c r="SJE141" s="65"/>
      <c r="SJF141" s="65"/>
      <c r="SJG141" s="65"/>
      <c r="SJH141" s="65"/>
      <c r="SJI141" s="65"/>
      <c r="SJJ141" s="65"/>
      <c r="SJK141" s="65"/>
      <c r="SJL141" s="65"/>
      <c r="SJM141" s="65"/>
      <c r="SJN141" s="65"/>
      <c r="SJO141" s="65"/>
      <c r="SJP141" s="65"/>
      <c r="SJQ141" s="65"/>
      <c r="SJR141" s="65"/>
      <c r="SJS141" s="65"/>
      <c r="SJT141" s="65"/>
      <c r="SJU141" s="65"/>
      <c r="SJV141" s="65"/>
      <c r="SJW141" s="65"/>
      <c r="SJX141" s="65"/>
      <c r="SJY141" s="65"/>
      <c r="SJZ141" s="65"/>
      <c r="SKA141" s="65"/>
      <c r="SKB141" s="65"/>
      <c r="SKC141" s="65"/>
      <c r="SKD141" s="65"/>
      <c r="SKE141" s="65"/>
      <c r="SKF141" s="65"/>
      <c r="SKG141" s="65"/>
      <c r="SKH141" s="65"/>
      <c r="SKI141" s="65"/>
      <c r="SKJ141" s="65"/>
      <c r="SKK141" s="65"/>
      <c r="SKL141" s="65"/>
      <c r="SKM141" s="65"/>
      <c r="SKN141" s="65"/>
      <c r="SKO141" s="65"/>
      <c r="SKP141" s="65"/>
      <c r="SKQ141" s="65"/>
      <c r="SKR141" s="65"/>
      <c r="SKS141" s="65"/>
      <c r="SKT141" s="65"/>
      <c r="SKU141" s="65"/>
      <c r="SKV141" s="65"/>
      <c r="SKW141" s="65"/>
      <c r="SKX141" s="65"/>
      <c r="SKY141" s="65"/>
      <c r="SKZ141" s="65"/>
      <c r="SLA141" s="65"/>
      <c r="SLB141" s="65"/>
      <c r="SLC141" s="65"/>
      <c r="SLD141" s="65"/>
      <c r="SLE141" s="65"/>
      <c r="SLF141" s="65"/>
      <c r="SLG141" s="65"/>
      <c r="SLH141" s="65"/>
      <c r="SLI141" s="65"/>
      <c r="SLJ141" s="65"/>
      <c r="SLK141" s="65"/>
      <c r="SLL141" s="65"/>
      <c r="SLM141" s="65"/>
      <c r="SLN141" s="65"/>
      <c r="SLO141" s="65"/>
      <c r="SLP141" s="65"/>
      <c r="SLQ141" s="65"/>
      <c r="SLR141" s="65"/>
      <c r="SLS141" s="65"/>
      <c r="SLT141" s="65"/>
      <c r="SLU141" s="65"/>
      <c r="SLV141" s="65"/>
      <c r="SLW141" s="65"/>
      <c r="SLX141" s="65"/>
      <c r="SLY141" s="65"/>
      <c r="SLZ141" s="65"/>
      <c r="SMA141" s="65"/>
      <c r="SMB141" s="65"/>
      <c r="SMC141" s="65"/>
      <c r="SMD141" s="65"/>
      <c r="SME141" s="65"/>
      <c r="SMF141" s="65"/>
      <c r="SMG141" s="65"/>
      <c r="SMH141" s="65"/>
      <c r="SMI141" s="65"/>
      <c r="SMJ141" s="65"/>
      <c r="SMK141" s="65"/>
      <c r="SML141" s="65"/>
      <c r="SMM141" s="65"/>
      <c r="SMN141" s="65"/>
      <c r="SMO141" s="65"/>
      <c r="SMP141" s="65"/>
      <c r="SMQ141" s="65"/>
      <c r="SMR141" s="65"/>
      <c r="SMS141" s="65"/>
      <c r="SMT141" s="65"/>
      <c r="SMU141" s="65"/>
      <c r="SMV141" s="65"/>
      <c r="SMW141" s="65"/>
      <c r="SMX141" s="65"/>
      <c r="SMY141" s="65"/>
      <c r="SMZ141" s="65"/>
      <c r="SNA141" s="65"/>
      <c r="SNB141" s="65"/>
      <c r="SNC141" s="65"/>
      <c r="SND141" s="65"/>
      <c r="SNE141" s="65"/>
      <c r="SNF141" s="65"/>
      <c r="SNG141" s="65"/>
      <c r="SNH141" s="65"/>
      <c r="SNI141" s="65"/>
      <c r="SNJ141" s="65"/>
      <c r="SNK141" s="65"/>
      <c r="SNL141" s="65"/>
      <c r="SNM141" s="65"/>
      <c r="SNN141" s="65"/>
      <c r="SNO141" s="65"/>
      <c r="SNP141" s="65"/>
      <c r="SNQ141" s="65"/>
      <c r="SNR141" s="65"/>
      <c r="SNS141" s="65"/>
      <c r="SNT141" s="65"/>
      <c r="SNU141" s="65"/>
      <c r="SNV141" s="65"/>
      <c r="SNW141" s="65"/>
      <c r="SNX141" s="65"/>
      <c r="SNY141" s="65"/>
      <c r="SNZ141" s="65"/>
      <c r="SOA141" s="65"/>
      <c r="SOB141" s="65"/>
      <c r="SOC141" s="65"/>
      <c r="SOD141" s="65"/>
      <c r="SOE141" s="65"/>
      <c r="SOF141" s="65"/>
      <c r="SOG141" s="65"/>
      <c r="SOH141" s="65"/>
      <c r="SOI141" s="65"/>
      <c r="SOJ141" s="65"/>
      <c r="SOK141" s="65"/>
      <c r="SOL141" s="65"/>
      <c r="SOM141" s="65"/>
      <c r="SON141" s="65"/>
      <c r="SOO141" s="65"/>
      <c r="SOP141" s="65"/>
      <c r="SOQ141" s="65"/>
      <c r="SOR141" s="65"/>
      <c r="SOS141" s="65"/>
      <c r="SOT141" s="65"/>
      <c r="SOU141" s="65"/>
      <c r="SOV141" s="65"/>
      <c r="SOW141" s="65"/>
      <c r="SOX141" s="65"/>
      <c r="SOY141" s="65"/>
      <c r="SOZ141" s="65"/>
      <c r="SPA141" s="65"/>
      <c r="SPB141" s="65"/>
      <c r="SPC141" s="65"/>
      <c r="SPD141" s="65"/>
      <c r="SPE141" s="65"/>
      <c r="SPF141" s="65"/>
      <c r="SPG141" s="65"/>
      <c r="SPH141" s="65"/>
      <c r="SPI141" s="65"/>
      <c r="SPJ141" s="65"/>
      <c r="SPK141" s="65"/>
      <c r="SPL141" s="65"/>
      <c r="SPM141" s="65"/>
      <c r="SPN141" s="65"/>
      <c r="SPO141" s="65"/>
      <c r="SPP141" s="65"/>
      <c r="SPQ141" s="65"/>
      <c r="SPR141" s="65"/>
      <c r="SPS141" s="65"/>
      <c r="SPT141" s="65"/>
      <c r="SPU141" s="65"/>
      <c r="SPV141" s="65"/>
      <c r="SPW141" s="65"/>
      <c r="SPX141" s="65"/>
      <c r="SPY141" s="65"/>
      <c r="SPZ141" s="65"/>
      <c r="SQA141" s="65"/>
      <c r="SQB141" s="65"/>
      <c r="SQC141" s="65"/>
      <c r="SQD141" s="65"/>
      <c r="SQE141" s="65"/>
      <c r="SQF141" s="65"/>
      <c r="SQG141" s="65"/>
      <c r="SQH141" s="65"/>
      <c r="SQI141" s="65"/>
      <c r="SQJ141" s="65"/>
      <c r="SQK141" s="65"/>
      <c r="SQL141" s="65"/>
      <c r="SQM141" s="65"/>
      <c r="SQN141" s="65"/>
      <c r="SQO141" s="65"/>
      <c r="SQP141" s="65"/>
      <c r="SQQ141" s="65"/>
      <c r="SQR141" s="65"/>
      <c r="SQS141" s="65"/>
      <c r="SQT141" s="65"/>
      <c r="SQU141" s="65"/>
      <c r="SQV141" s="65"/>
      <c r="SQW141" s="65"/>
      <c r="SQX141" s="65"/>
      <c r="SQY141" s="65"/>
      <c r="SQZ141" s="65"/>
      <c r="SRA141" s="65"/>
      <c r="SRB141" s="65"/>
      <c r="SRC141" s="65"/>
      <c r="SRD141" s="65"/>
      <c r="SRE141" s="65"/>
      <c r="SRF141" s="65"/>
      <c r="SRG141" s="65"/>
      <c r="SRH141" s="65"/>
      <c r="SRI141" s="65"/>
      <c r="SRJ141" s="65"/>
      <c r="SRK141" s="65"/>
      <c r="SRL141" s="65"/>
      <c r="SRM141" s="65"/>
      <c r="SRN141" s="65"/>
      <c r="SRO141" s="65"/>
      <c r="SRP141" s="65"/>
      <c r="SRQ141" s="65"/>
      <c r="SRR141" s="65"/>
      <c r="SRS141" s="65"/>
      <c r="SRT141" s="65"/>
      <c r="SRU141" s="65"/>
      <c r="SRV141" s="65"/>
      <c r="SRW141" s="65"/>
      <c r="SRX141" s="65"/>
      <c r="SRY141" s="65"/>
      <c r="SRZ141" s="65"/>
      <c r="SSA141" s="65"/>
      <c r="SSB141" s="65"/>
      <c r="SSC141" s="65"/>
      <c r="SSD141" s="65"/>
      <c r="SSE141" s="65"/>
      <c r="SSF141" s="65"/>
      <c r="SSG141" s="65"/>
      <c r="SSH141" s="65"/>
      <c r="SSI141" s="65"/>
      <c r="SSJ141" s="65"/>
      <c r="SSK141" s="65"/>
      <c r="SSL141" s="65"/>
      <c r="SSM141" s="65"/>
      <c r="SSN141" s="65"/>
      <c r="SSO141" s="65"/>
      <c r="SSP141" s="65"/>
      <c r="SSQ141" s="65"/>
      <c r="SSR141" s="65"/>
      <c r="SSS141" s="65"/>
      <c r="SST141" s="65"/>
      <c r="SSU141" s="65"/>
      <c r="SSV141" s="65"/>
      <c r="SSW141" s="65"/>
      <c r="SSX141" s="65"/>
      <c r="SSY141" s="65"/>
      <c r="SSZ141" s="65"/>
      <c r="STA141" s="65"/>
      <c r="STB141" s="65"/>
      <c r="STC141" s="65"/>
      <c r="STD141" s="65"/>
      <c r="STE141" s="65"/>
      <c r="STF141" s="65"/>
      <c r="STG141" s="65"/>
      <c r="STH141" s="65"/>
      <c r="STI141" s="65"/>
      <c r="STJ141" s="65"/>
      <c r="STK141" s="65"/>
      <c r="STL141" s="65"/>
      <c r="STM141" s="65"/>
      <c r="STN141" s="65"/>
      <c r="STO141" s="65"/>
      <c r="STP141" s="65"/>
      <c r="STQ141" s="65"/>
      <c r="STR141" s="65"/>
      <c r="STS141" s="65"/>
      <c r="STT141" s="65"/>
      <c r="STU141" s="65"/>
      <c r="STV141" s="65"/>
      <c r="STW141" s="65"/>
      <c r="STX141" s="65"/>
      <c r="STY141" s="65"/>
      <c r="STZ141" s="65"/>
      <c r="SUA141" s="65"/>
      <c r="SUB141" s="65"/>
      <c r="SUC141" s="65"/>
      <c r="SUD141" s="65"/>
      <c r="SUE141" s="65"/>
      <c r="SUF141" s="65"/>
      <c r="SUG141" s="65"/>
      <c r="SUH141" s="65"/>
      <c r="SUI141" s="65"/>
      <c r="SUJ141" s="65"/>
      <c r="SUK141" s="65"/>
      <c r="SUL141" s="65"/>
      <c r="SUM141" s="65"/>
      <c r="SUN141" s="65"/>
      <c r="SUO141" s="65"/>
      <c r="SUP141" s="65"/>
      <c r="SUQ141" s="65"/>
      <c r="SUR141" s="65"/>
      <c r="SUS141" s="65"/>
      <c r="SUT141" s="65"/>
      <c r="SUU141" s="65"/>
      <c r="SUV141" s="65"/>
      <c r="SUW141" s="65"/>
      <c r="SUX141" s="65"/>
      <c r="SUY141" s="65"/>
      <c r="SUZ141" s="65"/>
      <c r="SVA141" s="65"/>
      <c r="SVB141" s="65"/>
      <c r="SVC141" s="65"/>
      <c r="SVD141" s="65"/>
      <c r="SVE141" s="65"/>
      <c r="SVF141" s="65"/>
      <c r="SVG141" s="65"/>
      <c r="SVH141" s="65"/>
      <c r="SVI141" s="65"/>
      <c r="SVJ141" s="65"/>
      <c r="SVK141" s="65"/>
      <c r="SVL141" s="65"/>
      <c r="SVM141" s="65"/>
      <c r="SVN141" s="65"/>
      <c r="SVO141" s="65"/>
      <c r="SVP141" s="65"/>
      <c r="SVQ141" s="65"/>
      <c r="SVR141" s="65"/>
      <c r="SVS141" s="65"/>
      <c r="SVT141" s="65"/>
      <c r="SVU141" s="65"/>
      <c r="SVV141" s="65"/>
      <c r="SVW141" s="65"/>
      <c r="SVX141" s="65"/>
      <c r="SVY141" s="65"/>
      <c r="SVZ141" s="65"/>
      <c r="SWA141" s="65"/>
      <c r="SWB141" s="65"/>
      <c r="SWC141" s="65"/>
      <c r="SWD141" s="65"/>
      <c r="SWE141" s="65"/>
      <c r="SWF141" s="65"/>
      <c r="SWG141" s="65"/>
      <c r="SWH141" s="65"/>
      <c r="SWI141" s="65"/>
      <c r="SWJ141" s="65"/>
      <c r="SWK141" s="65"/>
      <c r="SWL141" s="65"/>
      <c r="SWM141" s="65"/>
      <c r="SWN141" s="65"/>
      <c r="SWO141" s="65"/>
      <c r="SWP141" s="65"/>
      <c r="SWQ141" s="65"/>
      <c r="SWR141" s="65"/>
      <c r="SWS141" s="65"/>
      <c r="SWT141" s="65"/>
      <c r="SWU141" s="65"/>
      <c r="SWV141" s="65"/>
      <c r="SWW141" s="65"/>
      <c r="SWX141" s="65"/>
      <c r="SWY141" s="65"/>
      <c r="SWZ141" s="65"/>
      <c r="SXA141" s="65"/>
      <c r="SXB141" s="65"/>
      <c r="SXC141" s="65"/>
      <c r="SXD141" s="65"/>
      <c r="SXE141" s="65"/>
      <c r="SXF141" s="65"/>
      <c r="SXG141" s="65"/>
      <c r="SXH141" s="65"/>
      <c r="SXI141" s="65"/>
      <c r="SXJ141" s="65"/>
      <c r="SXK141" s="65"/>
      <c r="SXL141" s="65"/>
      <c r="SXM141" s="65"/>
      <c r="SXN141" s="65"/>
      <c r="SXO141" s="65"/>
      <c r="SXP141" s="65"/>
      <c r="SXQ141" s="65"/>
      <c r="SXR141" s="65"/>
      <c r="SXS141" s="65"/>
      <c r="SXT141" s="65"/>
      <c r="SXU141" s="65"/>
      <c r="SXV141" s="65"/>
      <c r="SXW141" s="65"/>
      <c r="SXX141" s="65"/>
      <c r="SXY141" s="65"/>
      <c r="SXZ141" s="65"/>
      <c r="SYA141" s="65"/>
      <c r="SYB141" s="65"/>
      <c r="SYC141" s="65"/>
      <c r="SYD141" s="65"/>
      <c r="SYE141" s="65"/>
      <c r="SYF141" s="65"/>
      <c r="SYG141" s="65"/>
      <c r="SYH141" s="65"/>
      <c r="SYI141" s="65"/>
      <c r="SYJ141" s="65"/>
      <c r="SYK141" s="65"/>
      <c r="SYL141" s="65"/>
      <c r="SYM141" s="65"/>
      <c r="SYN141" s="65"/>
      <c r="SYO141" s="65"/>
      <c r="SYP141" s="65"/>
      <c r="SYQ141" s="65"/>
      <c r="SYR141" s="65"/>
      <c r="SYS141" s="65"/>
      <c r="SYT141" s="65"/>
      <c r="SYU141" s="65"/>
      <c r="SYV141" s="65"/>
      <c r="SYW141" s="65"/>
      <c r="SYX141" s="65"/>
      <c r="SYY141" s="65"/>
      <c r="SYZ141" s="65"/>
      <c r="SZA141" s="65"/>
      <c r="SZB141" s="65"/>
      <c r="SZC141" s="65"/>
      <c r="SZD141" s="65"/>
      <c r="SZE141" s="65"/>
      <c r="SZF141" s="65"/>
      <c r="SZG141" s="65"/>
      <c r="SZH141" s="65"/>
      <c r="SZI141" s="65"/>
      <c r="SZJ141" s="65"/>
      <c r="SZK141" s="65"/>
      <c r="SZL141" s="65"/>
      <c r="SZM141" s="65"/>
      <c r="SZN141" s="65"/>
      <c r="SZO141" s="65"/>
      <c r="SZP141" s="65"/>
      <c r="SZQ141" s="65"/>
      <c r="SZR141" s="65"/>
      <c r="SZS141" s="65"/>
      <c r="SZT141" s="65"/>
      <c r="SZU141" s="65"/>
      <c r="SZV141" s="65"/>
      <c r="SZW141" s="65"/>
      <c r="SZX141" s="65"/>
      <c r="SZY141" s="65"/>
      <c r="SZZ141" s="65"/>
      <c r="TAA141" s="65"/>
      <c r="TAB141" s="65"/>
      <c r="TAC141" s="65"/>
      <c r="TAD141" s="65"/>
      <c r="TAE141" s="65"/>
      <c r="TAF141" s="65"/>
      <c r="TAG141" s="65"/>
      <c r="TAH141" s="65"/>
      <c r="TAI141" s="65"/>
      <c r="TAJ141" s="65"/>
      <c r="TAK141" s="65"/>
      <c r="TAL141" s="65"/>
      <c r="TAM141" s="65"/>
      <c r="TAN141" s="65"/>
      <c r="TAO141" s="65"/>
      <c r="TAP141" s="65"/>
      <c r="TAQ141" s="65"/>
      <c r="TAR141" s="65"/>
      <c r="TAS141" s="65"/>
      <c r="TAT141" s="65"/>
      <c r="TAU141" s="65"/>
      <c r="TAV141" s="65"/>
      <c r="TAW141" s="65"/>
      <c r="TAX141" s="65"/>
      <c r="TAY141" s="65"/>
      <c r="TAZ141" s="65"/>
      <c r="TBA141" s="65"/>
      <c r="TBB141" s="65"/>
      <c r="TBC141" s="65"/>
      <c r="TBD141" s="65"/>
      <c r="TBE141" s="65"/>
      <c r="TBF141" s="65"/>
      <c r="TBG141" s="65"/>
      <c r="TBH141" s="65"/>
      <c r="TBI141" s="65"/>
      <c r="TBJ141" s="65"/>
      <c r="TBK141" s="65"/>
      <c r="TBL141" s="65"/>
      <c r="TBM141" s="65"/>
      <c r="TBN141" s="65"/>
      <c r="TBO141" s="65"/>
      <c r="TBP141" s="65"/>
      <c r="TBQ141" s="65"/>
      <c r="TBR141" s="65"/>
      <c r="TBS141" s="65"/>
      <c r="TBT141" s="65"/>
      <c r="TBU141" s="65"/>
      <c r="TBV141" s="65"/>
      <c r="TBW141" s="65"/>
      <c r="TBX141" s="65"/>
      <c r="TBY141" s="65"/>
      <c r="TBZ141" s="65"/>
      <c r="TCA141" s="65"/>
      <c r="TCB141" s="65"/>
      <c r="TCC141" s="65"/>
      <c r="TCD141" s="65"/>
      <c r="TCE141" s="65"/>
      <c r="TCF141" s="65"/>
      <c r="TCG141" s="65"/>
      <c r="TCH141" s="65"/>
      <c r="TCI141" s="65"/>
      <c r="TCJ141" s="65"/>
      <c r="TCK141" s="65"/>
      <c r="TCL141" s="65"/>
      <c r="TCM141" s="65"/>
      <c r="TCN141" s="65"/>
      <c r="TCO141" s="65"/>
      <c r="TCP141" s="65"/>
      <c r="TCQ141" s="65"/>
      <c r="TCR141" s="65"/>
      <c r="TCS141" s="65"/>
      <c r="TCT141" s="65"/>
      <c r="TCU141" s="65"/>
      <c r="TCV141" s="65"/>
      <c r="TCW141" s="65"/>
      <c r="TCX141" s="65"/>
      <c r="TCY141" s="65"/>
      <c r="TCZ141" s="65"/>
      <c r="TDA141" s="65"/>
      <c r="TDB141" s="65"/>
      <c r="TDC141" s="65"/>
      <c r="TDD141" s="65"/>
      <c r="TDE141" s="65"/>
      <c r="TDF141" s="65"/>
      <c r="TDG141" s="65"/>
      <c r="TDH141" s="65"/>
      <c r="TDI141" s="65"/>
      <c r="TDJ141" s="65"/>
      <c r="TDK141" s="65"/>
      <c r="TDL141" s="65"/>
      <c r="TDM141" s="65"/>
      <c r="TDN141" s="65"/>
      <c r="TDO141" s="65"/>
      <c r="TDP141" s="65"/>
      <c r="TDQ141" s="65"/>
      <c r="TDR141" s="65"/>
      <c r="TDS141" s="65"/>
      <c r="TDT141" s="65"/>
      <c r="TDU141" s="65"/>
      <c r="TDV141" s="65"/>
      <c r="TDW141" s="65"/>
      <c r="TDX141" s="65"/>
      <c r="TDY141" s="65"/>
      <c r="TDZ141" s="65"/>
      <c r="TEA141" s="65"/>
      <c r="TEB141" s="65"/>
      <c r="TEC141" s="65"/>
      <c r="TED141" s="65"/>
      <c r="TEE141" s="65"/>
      <c r="TEF141" s="65"/>
      <c r="TEG141" s="65"/>
      <c r="TEH141" s="65"/>
      <c r="TEI141" s="65"/>
      <c r="TEJ141" s="65"/>
      <c r="TEK141" s="65"/>
      <c r="TEL141" s="65"/>
      <c r="TEM141" s="65"/>
      <c r="TEN141" s="65"/>
      <c r="TEO141" s="65"/>
      <c r="TEP141" s="65"/>
      <c r="TEQ141" s="65"/>
      <c r="TER141" s="65"/>
      <c r="TES141" s="65"/>
      <c r="TET141" s="65"/>
      <c r="TEU141" s="65"/>
      <c r="TEV141" s="65"/>
      <c r="TEW141" s="65"/>
      <c r="TEX141" s="65"/>
      <c r="TEY141" s="65"/>
      <c r="TEZ141" s="65"/>
      <c r="TFA141" s="65"/>
      <c r="TFB141" s="65"/>
      <c r="TFC141" s="65"/>
      <c r="TFD141" s="65"/>
      <c r="TFE141" s="65"/>
      <c r="TFF141" s="65"/>
      <c r="TFG141" s="65"/>
      <c r="TFH141" s="65"/>
      <c r="TFI141" s="65"/>
      <c r="TFJ141" s="65"/>
      <c r="TFK141" s="65"/>
      <c r="TFL141" s="65"/>
      <c r="TFM141" s="65"/>
      <c r="TFN141" s="65"/>
      <c r="TFO141" s="65"/>
      <c r="TFP141" s="65"/>
      <c r="TFQ141" s="65"/>
      <c r="TFR141" s="65"/>
      <c r="TFS141" s="65"/>
      <c r="TFT141" s="65"/>
      <c r="TFU141" s="65"/>
      <c r="TFV141" s="65"/>
      <c r="TFW141" s="65"/>
      <c r="TFX141" s="65"/>
      <c r="TFY141" s="65"/>
      <c r="TFZ141" s="65"/>
      <c r="TGA141" s="65"/>
      <c r="TGB141" s="65"/>
      <c r="TGC141" s="65"/>
      <c r="TGD141" s="65"/>
      <c r="TGE141" s="65"/>
      <c r="TGF141" s="65"/>
      <c r="TGG141" s="65"/>
      <c r="TGH141" s="65"/>
      <c r="TGI141" s="65"/>
      <c r="TGJ141" s="65"/>
      <c r="TGK141" s="65"/>
      <c r="TGL141" s="65"/>
      <c r="TGM141" s="65"/>
      <c r="TGN141" s="65"/>
      <c r="TGO141" s="65"/>
      <c r="TGP141" s="65"/>
      <c r="TGQ141" s="65"/>
      <c r="TGR141" s="65"/>
      <c r="TGS141" s="65"/>
      <c r="TGT141" s="65"/>
      <c r="TGU141" s="65"/>
      <c r="TGV141" s="65"/>
      <c r="TGW141" s="65"/>
      <c r="TGX141" s="65"/>
      <c r="TGY141" s="65"/>
      <c r="TGZ141" s="65"/>
      <c r="THA141" s="65"/>
      <c r="THB141" s="65"/>
      <c r="THC141" s="65"/>
      <c r="THD141" s="65"/>
      <c r="THE141" s="65"/>
      <c r="THF141" s="65"/>
      <c r="THG141" s="65"/>
      <c r="THH141" s="65"/>
      <c r="THI141" s="65"/>
      <c r="THJ141" s="65"/>
      <c r="THK141" s="65"/>
      <c r="THL141" s="65"/>
      <c r="THM141" s="65"/>
      <c r="THN141" s="65"/>
      <c r="THO141" s="65"/>
      <c r="THP141" s="65"/>
      <c r="THQ141" s="65"/>
      <c r="THR141" s="65"/>
      <c r="THS141" s="65"/>
      <c r="THT141" s="65"/>
      <c r="THU141" s="65"/>
      <c r="THV141" s="65"/>
      <c r="THW141" s="65"/>
      <c r="THX141" s="65"/>
      <c r="THY141" s="65"/>
      <c r="THZ141" s="65"/>
      <c r="TIA141" s="65"/>
      <c r="TIB141" s="65"/>
      <c r="TIC141" s="65"/>
      <c r="TID141" s="65"/>
      <c r="TIE141" s="65"/>
      <c r="TIF141" s="65"/>
      <c r="TIG141" s="65"/>
      <c r="TIH141" s="65"/>
      <c r="TII141" s="65"/>
      <c r="TIJ141" s="65"/>
      <c r="TIK141" s="65"/>
      <c r="TIL141" s="65"/>
      <c r="TIM141" s="65"/>
      <c r="TIN141" s="65"/>
      <c r="TIO141" s="65"/>
      <c r="TIP141" s="65"/>
      <c r="TIQ141" s="65"/>
      <c r="TIR141" s="65"/>
      <c r="TIS141" s="65"/>
      <c r="TIT141" s="65"/>
      <c r="TIU141" s="65"/>
      <c r="TIV141" s="65"/>
      <c r="TIW141" s="65"/>
      <c r="TIX141" s="65"/>
      <c r="TIY141" s="65"/>
      <c r="TIZ141" s="65"/>
      <c r="TJA141" s="65"/>
      <c r="TJB141" s="65"/>
      <c r="TJC141" s="65"/>
      <c r="TJD141" s="65"/>
      <c r="TJE141" s="65"/>
      <c r="TJF141" s="65"/>
      <c r="TJG141" s="65"/>
      <c r="TJH141" s="65"/>
      <c r="TJI141" s="65"/>
      <c r="TJJ141" s="65"/>
      <c r="TJK141" s="65"/>
      <c r="TJL141" s="65"/>
      <c r="TJM141" s="65"/>
      <c r="TJN141" s="65"/>
      <c r="TJO141" s="65"/>
      <c r="TJP141" s="65"/>
      <c r="TJQ141" s="65"/>
      <c r="TJR141" s="65"/>
      <c r="TJS141" s="65"/>
      <c r="TJT141" s="65"/>
      <c r="TJU141" s="65"/>
      <c r="TJV141" s="65"/>
      <c r="TJW141" s="65"/>
      <c r="TJX141" s="65"/>
      <c r="TJY141" s="65"/>
      <c r="TJZ141" s="65"/>
      <c r="TKA141" s="65"/>
      <c r="TKB141" s="65"/>
      <c r="TKC141" s="65"/>
      <c r="TKD141" s="65"/>
      <c r="TKE141" s="65"/>
      <c r="TKF141" s="65"/>
      <c r="TKG141" s="65"/>
      <c r="TKH141" s="65"/>
      <c r="TKI141" s="65"/>
      <c r="TKJ141" s="65"/>
      <c r="TKK141" s="65"/>
      <c r="TKL141" s="65"/>
      <c r="TKM141" s="65"/>
      <c r="TKN141" s="65"/>
      <c r="TKO141" s="65"/>
      <c r="TKP141" s="65"/>
      <c r="TKQ141" s="65"/>
      <c r="TKR141" s="65"/>
      <c r="TKS141" s="65"/>
      <c r="TKT141" s="65"/>
      <c r="TKU141" s="65"/>
      <c r="TKV141" s="65"/>
      <c r="TKW141" s="65"/>
      <c r="TKX141" s="65"/>
      <c r="TKY141" s="65"/>
      <c r="TKZ141" s="65"/>
      <c r="TLA141" s="65"/>
      <c r="TLB141" s="65"/>
      <c r="TLC141" s="65"/>
      <c r="TLD141" s="65"/>
      <c r="TLE141" s="65"/>
      <c r="TLF141" s="65"/>
      <c r="TLG141" s="65"/>
      <c r="TLH141" s="65"/>
      <c r="TLI141" s="65"/>
      <c r="TLJ141" s="65"/>
      <c r="TLK141" s="65"/>
      <c r="TLL141" s="65"/>
      <c r="TLM141" s="65"/>
      <c r="TLN141" s="65"/>
      <c r="TLO141" s="65"/>
      <c r="TLP141" s="65"/>
      <c r="TLQ141" s="65"/>
      <c r="TLR141" s="65"/>
      <c r="TLS141" s="65"/>
      <c r="TLT141" s="65"/>
      <c r="TLU141" s="65"/>
      <c r="TLV141" s="65"/>
      <c r="TLW141" s="65"/>
      <c r="TLX141" s="65"/>
      <c r="TLY141" s="65"/>
      <c r="TLZ141" s="65"/>
      <c r="TMA141" s="65"/>
      <c r="TMB141" s="65"/>
      <c r="TMC141" s="65"/>
      <c r="TMD141" s="65"/>
      <c r="TME141" s="65"/>
      <c r="TMF141" s="65"/>
      <c r="TMG141" s="65"/>
      <c r="TMH141" s="65"/>
      <c r="TMI141" s="65"/>
      <c r="TMJ141" s="65"/>
      <c r="TMK141" s="65"/>
      <c r="TML141" s="65"/>
      <c r="TMM141" s="65"/>
      <c r="TMN141" s="65"/>
      <c r="TMO141" s="65"/>
      <c r="TMP141" s="65"/>
      <c r="TMQ141" s="65"/>
      <c r="TMR141" s="65"/>
      <c r="TMS141" s="65"/>
      <c r="TMT141" s="65"/>
      <c r="TMU141" s="65"/>
      <c r="TMV141" s="65"/>
      <c r="TMW141" s="65"/>
      <c r="TMX141" s="65"/>
      <c r="TMY141" s="65"/>
      <c r="TMZ141" s="65"/>
      <c r="TNA141" s="65"/>
      <c r="TNB141" s="65"/>
      <c r="TNC141" s="65"/>
      <c r="TND141" s="65"/>
      <c r="TNE141" s="65"/>
      <c r="TNF141" s="65"/>
      <c r="TNG141" s="65"/>
      <c r="TNH141" s="65"/>
      <c r="TNI141" s="65"/>
      <c r="TNJ141" s="65"/>
      <c r="TNK141" s="65"/>
      <c r="TNL141" s="65"/>
      <c r="TNM141" s="65"/>
      <c r="TNN141" s="65"/>
      <c r="TNO141" s="65"/>
      <c r="TNP141" s="65"/>
      <c r="TNQ141" s="65"/>
      <c r="TNR141" s="65"/>
      <c r="TNS141" s="65"/>
      <c r="TNT141" s="65"/>
      <c r="TNU141" s="65"/>
      <c r="TNV141" s="65"/>
      <c r="TNW141" s="65"/>
      <c r="TNX141" s="65"/>
      <c r="TNY141" s="65"/>
      <c r="TNZ141" s="65"/>
      <c r="TOA141" s="65"/>
      <c r="TOB141" s="65"/>
      <c r="TOC141" s="65"/>
      <c r="TOD141" s="65"/>
      <c r="TOE141" s="65"/>
      <c r="TOF141" s="65"/>
      <c r="TOG141" s="65"/>
      <c r="TOH141" s="65"/>
      <c r="TOI141" s="65"/>
      <c r="TOJ141" s="65"/>
      <c r="TOK141" s="65"/>
      <c r="TOL141" s="65"/>
      <c r="TOM141" s="65"/>
      <c r="TON141" s="65"/>
      <c r="TOO141" s="65"/>
      <c r="TOP141" s="65"/>
      <c r="TOQ141" s="65"/>
      <c r="TOR141" s="65"/>
      <c r="TOS141" s="65"/>
      <c r="TOT141" s="65"/>
      <c r="TOU141" s="65"/>
      <c r="TOV141" s="65"/>
      <c r="TOW141" s="65"/>
      <c r="TOX141" s="65"/>
      <c r="TOY141" s="65"/>
      <c r="TOZ141" s="65"/>
      <c r="TPA141" s="65"/>
      <c r="TPB141" s="65"/>
      <c r="TPC141" s="65"/>
      <c r="TPD141" s="65"/>
      <c r="TPE141" s="65"/>
      <c r="TPF141" s="65"/>
      <c r="TPG141" s="65"/>
      <c r="TPH141" s="65"/>
      <c r="TPI141" s="65"/>
      <c r="TPJ141" s="65"/>
      <c r="TPK141" s="65"/>
      <c r="TPL141" s="65"/>
      <c r="TPM141" s="65"/>
      <c r="TPN141" s="65"/>
      <c r="TPO141" s="65"/>
      <c r="TPP141" s="65"/>
      <c r="TPQ141" s="65"/>
      <c r="TPR141" s="65"/>
      <c r="TPS141" s="65"/>
      <c r="TPT141" s="65"/>
      <c r="TPU141" s="65"/>
      <c r="TPV141" s="65"/>
      <c r="TPW141" s="65"/>
      <c r="TPX141" s="65"/>
      <c r="TPY141" s="65"/>
      <c r="TPZ141" s="65"/>
      <c r="TQA141" s="65"/>
      <c r="TQB141" s="65"/>
      <c r="TQC141" s="65"/>
      <c r="TQD141" s="65"/>
      <c r="TQE141" s="65"/>
      <c r="TQF141" s="65"/>
      <c r="TQG141" s="65"/>
      <c r="TQH141" s="65"/>
      <c r="TQI141" s="65"/>
      <c r="TQJ141" s="65"/>
      <c r="TQK141" s="65"/>
      <c r="TQL141" s="65"/>
      <c r="TQM141" s="65"/>
      <c r="TQN141" s="65"/>
      <c r="TQO141" s="65"/>
      <c r="TQP141" s="65"/>
      <c r="TQQ141" s="65"/>
      <c r="TQR141" s="65"/>
      <c r="TQS141" s="65"/>
      <c r="TQT141" s="65"/>
      <c r="TQU141" s="65"/>
      <c r="TQV141" s="65"/>
      <c r="TQW141" s="65"/>
      <c r="TQX141" s="65"/>
      <c r="TQY141" s="65"/>
      <c r="TQZ141" s="65"/>
      <c r="TRA141" s="65"/>
      <c r="TRB141" s="65"/>
      <c r="TRC141" s="65"/>
      <c r="TRD141" s="65"/>
      <c r="TRE141" s="65"/>
      <c r="TRF141" s="65"/>
      <c r="TRG141" s="65"/>
      <c r="TRH141" s="65"/>
      <c r="TRI141" s="65"/>
      <c r="TRJ141" s="65"/>
      <c r="TRK141" s="65"/>
      <c r="TRL141" s="65"/>
      <c r="TRM141" s="65"/>
      <c r="TRN141" s="65"/>
      <c r="TRO141" s="65"/>
      <c r="TRP141" s="65"/>
      <c r="TRQ141" s="65"/>
      <c r="TRR141" s="65"/>
      <c r="TRS141" s="65"/>
      <c r="TRT141" s="65"/>
      <c r="TRU141" s="65"/>
      <c r="TRV141" s="65"/>
      <c r="TRW141" s="65"/>
      <c r="TRX141" s="65"/>
      <c r="TRY141" s="65"/>
      <c r="TRZ141" s="65"/>
      <c r="TSA141" s="65"/>
      <c r="TSB141" s="65"/>
      <c r="TSC141" s="65"/>
      <c r="TSD141" s="65"/>
      <c r="TSE141" s="65"/>
      <c r="TSF141" s="65"/>
      <c r="TSG141" s="65"/>
      <c r="TSH141" s="65"/>
      <c r="TSI141" s="65"/>
      <c r="TSJ141" s="65"/>
      <c r="TSK141" s="65"/>
      <c r="TSL141" s="65"/>
      <c r="TSM141" s="65"/>
      <c r="TSN141" s="65"/>
      <c r="TSO141" s="65"/>
      <c r="TSP141" s="65"/>
      <c r="TSQ141" s="65"/>
      <c r="TSR141" s="65"/>
      <c r="TSS141" s="65"/>
      <c r="TST141" s="65"/>
      <c r="TSU141" s="65"/>
      <c r="TSV141" s="65"/>
      <c r="TSW141" s="65"/>
      <c r="TSX141" s="65"/>
      <c r="TSY141" s="65"/>
      <c r="TSZ141" s="65"/>
      <c r="TTA141" s="65"/>
      <c r="TTB141" s="65"/>
      <c r="TTC141" s="65"/>
      <c r="TTD141" s="65"/>
      <c r="TTE141" s="65"/>
      <c r="TTF141" s="65"/>
      <c r="TTG141" s="65"/>
      <c r="TTH141" s="65"/>
      <c r="TTI141" s="65"/>
      <c r="TTJ141" s="65"/>
      <c r="TTK141" s="65"/>
      <c r="TTL141" s="65"/>
      <c r="TTM141" s="65"/>
      <c r="TTN141" s="65"/>
      <c r="TTO141" s="65"/>
      <c r="TTP141" s="65"/>
      <c r="TTQ141" s="65"/>
      <c r="TTR141" s="65"/>
      <c r="TTS141" s="65"/>
      <c r="TTT141" s="65"/>
      <c r="TTU141" s="65"/>
      <c r="TTV141" s="65"/>
      <c r="TTW141" s="65"/>
      <c r="TTX141" s="65"/>
      <c r="TTY141" s="65"/>
      <c r="TTZ141" s="65"/>
      <c r="TUA141" s="65"/>
      <c r="TUB141" s="65"/>
      <c r="TUC141" s="65"/>
      <c r="TUD141" s="65"/>
      <c r="TUE141" s="65"/>
      <c r="TUF141" s="65"/>
      <c r="TUG141" s="65"/>
      <c r="TUH141" s="65"/>
      <c r="TUI141" s="65"/>
      <c r="TUJ141" s="65"/>
      <c r="TUK141" s="65"/>
      <c r="TUL141" s="65"/>
      <c r="TUM141" s="65"/>
      <c r="TUN141" s="65"/>
      <c r="TUO141" s="65"/>
      <c r="TUP141" s="65"/>
      <c r="TUQ141" s="65"/>
      <c r="TUR141" s="65"/>
      <c r="TUS141" s="65"/>
      <c r="TUT141" s="65"/>
      <c r="TUU141" s="65"/>
      <c r="TUV141" s="65"/>
      <c r="TUW141" s="65"/>
      <c r="TUX141" s="65"/>
      <c r="TUY141" s="65"/>
      <c r="TUZ141" s="65"/>
      <c r="TVA141" s="65"/>
      <c r="TVB141" s="65"/>
      <c r="TVC141" s="65"/>
      <c r="TVD141" s="65"/>
      <c r="TVE141" s="65"/>
      <c r="TVF141" s="65"/>
      <c r="TVG141" s="65"/>
      <c r="TVH141" s="65"/>
      <c r="TVI141" s="65"/>
      <c r="TVJ141" s="65"/>
      <c r="TVK141" s="65"/>
      <c r="TVL141" s="65"/>
      <c r="TVM141" s="65"/>
      <c r="TVN141" s="65"/>
      <c r="TVO141" s="65"/>
      <c r="TVP141" s="65"/>
      <c r="TVQ141" s="65"/>
      <c r="TVR141" s="65"/>
      <c r="TVS141" s="65"/>
      <c r="TVT141" s="65"/>
      <c r="TVU141" s="65"/>
      <c r="TVV141" s="65"/>
      <c r="TVW141" s="65"/>
      <c r="TVX141" s="65"/>
      <c r="TVY141" s="65"/>
      <c r="TVZ141" s="65"/>
      <c r="TWA141" s="65"/>
      <c r="TWB141" s="65"/>
      <c r="TWC141" s="65"/>
      <c r="TWD141" s="65"/>
      <c r="TWE141" s="65"/>
      <c r="TWF141" s="65"/>
      <c r="TWG141" s="65"/>
      <c r="TWH141" s="65"/>
      <c r="TWI141" s="65"/>
      <c r="TWJ141" s="65"/>
      <c r="TWK141" s="65"/>
      <c r="TWL141" s="65"/>
      <c r="TWM141" s="65"/>
      <c r="TWN141" s="65"/>
      <c r="TWO141" s="65"/>
      <c r="TWP141" s="65"/>
      <c r="TWQ141" s="65"/>
      <c r="TWR141" s="65"/>
      <c r="TWS141" s="65"/>
      <c r="TWT141" s="65"/>
      <c r="TWU141" s="65"/>
      <c r="TWV141" s="65"/>
      <c r="TWW141" s="65"/>
      <c r="TWX141" s="65"/>
      <c r="TWY141" s="65"/>
      <c r="TWZ141" s="65"/>
      <c r="TXA141" s="65"/>
      <c r="TXB141" s="65"/>
      <c r="TXC141" s="65"/>
      <c r="TXD141" s="65"/>
      <c r="TXE141" s="65"/>
      <c r="TXF141" s="65"/>
      <c r="TXG141" s="65"/>
      <c r="TXH141" s="65"/>
      <c r="TXI141" s="65"/>
      <c r="TXJ141" s="65"/>
      <c r="TXK141" s="65"/>
      <c r="TXL141" s="65"/>
      <c r="TXM141" s="65"/>
      <c r="TXN141" s="65"/>
      <c r="TXO141" s="65"/>
      <c r="TXP141" s="65"/>
      <c r="TXQ141" s="65"/>
      <c r="TXR141" s="65"/>
      <c r="TXS141" s="65"/>
      <c r="TXT141" s="65"/>
      <c r="TXU141" s="65"/>
      <c r="TXV141" s="65"/>
      <c r="TXW141" s="65"/>
      <c r="TXX141" s="65"/>
      <c r="TXY141" s="65"/>
      <c r="TXZ141" s="65"/>
      <c r="TYA141" s="65"/>
      <c r="TYB141" s="65"/>
      <c r="TYC141" s="65"/>
      <c r="TYD141" s="65"/>
      <c r="TYE141" s="65"/>
      <c r="TYF141" s="65"/>
      <c r="TYG141" s="65"/>
      <c r="TYH141" s="65"/>
      <c r="TYI141" s="65"/>
      <c r="TYJ141" s="65"/>
      <c r="TYK141" s="65"/>
      <c r="TYL141" s="65"/>
      <c r="TYM141" s="65"/>
      <c r="TYN141" s="65"/>
      <c r="TYO141" s="65"/>
      <c r="TYP141" s="65"/>
      <c r="TYQ141" s="65"/>
      <c r="TYR141" s="65"/>
      <c r="TYS141" s="65"/>
      <c r="TYT141" s="65"/>
      <c r="TYU141" s="65"/>
      <c r="TYV141" s="65"/>
      <c r="TYW141" s="65"/>
      <c r="TYX141" s="65"/>
      <c r="TYY141" s="65"/>
      <c r="TYZ141" s="65"/>
      <c r="TZA141" s="65"/>
      <c r="TZB141" s="65"/>
      <c r="TZC141" s="65"/>
      <c r="TZD141" s="65"/>
      <c r="TZE141" s="65"/>
      <c r="TZF141" s="65"/>
      <c r="TZG141" s="65"/>
      <c r="TZH141" s="65"/>
      <c r="TZI141" s="65"/>
      <c r="TZJ141" s="65"/>
      <c r="TZK141" s="65"/>
      <c r="TZL141" s="65"/>
      <c r="TZM141" s="65"/>
      <c r="TZN141" s="65"/>
      <c r="TZO141" s="65"/>
      <c r="TZP141" s="65"/>
      <c r="TZQ141" s="65"/>
      <c r="TZR141" s="65"/>
      <c r="TZS141" s="65"/>
      <c r="TZT141" s="65"/>
      <c r="TZU141" s="65"/>
      <c r="TZV141" s="65"/>
      <c r="TZW141" s="65"/>
      <c r="TZX141" s="65"/>
      <c r="TZY141" s="65"/>
      <c r="TZZ141" s="65"/>
      <c r="UAA141" s="65"/>
      <c r="UAB141" s="65"/>
      <c r="UAC141" s="65"/>
      <c r="UAD141" s="65"/>
      <c r="UAE141" s="65"/>
      <c r="UAF141" s="65"/>
      <c r="UAG141" s="65"/>
      <c r="UAH141" s="65"/>
      <c r="UAI141" s="65"/>
      <c r="UAJ141" s="65"/>
      <c r="UAK141" s="65"/>
      <c r="UAL141" s="65"/>
      <c r="UAM141" s="65"/>
      <c r="UAN141" s="65"/>
      <c r="UAO141" s="65"/>
      <c r="UAP141" s="65"/>
      <c r="UAQ141" s="65"/>
      <c r="UAR141" s="65"/>
      <c r="UAS141" s="65"/>
      <c r="UAT141" s="65"/>
      <c r="UAU141" s="65"/>
      <c r="UAV141" s="65"/>
      <c r="UAW141" s="65"/>
      <c r="UAX141" s="65"/>
      <c r="UAY141" s="65"/>
      <c r="UAZ141" s="65"/>
      <c r="UBA141" s="65"/>
      <c r="UBB141" s="65"/>
      <c r="UBC141" s="65"/>
      <c r="UBD141" s="65"/>
      <c r="UBE141" s="65"/>
      <c r="UBF141" s="65"/>
      <c r="UBG141" s="65"/>
      <c r="UBH141" s="65"/>
      <c r="UBI141" s="65"/>
      <c r="UBJ141" s="65"/>
      <c r="UBK141" s="65"/>
      <c r="UBL141" s="65"/>
      <c r="UBM141" s="65"/>
      <c r="UBN141" s="65"/>
      <c r="UBO141" s="65"/>
      <c r="UBP141" s="65"/>
      <c r="UBQ141" s="65"/>
      <c r="UBR141" s="65"/>
      <c r="UBS141" s="65"/>
      <c r="UBT141" s="65"/>
      <c r="UBU141" s="65"/>
      <c r="UBV141" s="65"/>
      <c r="UBW141" s="65"/>
      <c r="UBX141" s="65"/>
      <c r="UBY141" s="65"/>
      <c r="UBZ141" s="65"/>
      <c r="UCA141" s="65"/>
      <c r="UCB141" s="65"/>
      <c r="UCC141" s="65"/>
      <c r="UCD141" s="65"/>
      <c r="UCE141" s="65"/>
      <c r="UCF141" s="65"/>
      <c r="UCG141" s="65"/>
      <c r="UCH141" s="65"/>
      <c r="UCI141" s="65"/>
      <c r="UCJ141" s="65"/>
      <c r="UCK141" s="65"/>
      <c r="UCL141" s="65"/>
      <c r="UCM141" s="65"/>
      <c r="UCN141" s="65"/>
      <c r="UCO141" s="65"/>
      <c r="UCP141" s="65"/>
      <c r="UCQ141" s="65"/>
      <c r="UCR141" s="65"/>
      <c r="UCS141" s="65"/>
      <c r="UCT141" s="65"/>
      <c r="UCU141" s="65"/>
      <c r="UCV141" s="65"/>
      <c r="UCW141" s="65"/>
      <c r="UCX141" s="65"/>
      <c r="UCY141" s="65"/>
      <c r="UCZ141" s="65"/>
      <c r="UDA141" s="65"/>
      <c r="UDB141" s="65"/>
      <c r="UDC141" s="65"/>
      <c r="UDD141" s="65"/>
      <c r="UDE141" s="65"/>
      <c r="UDF141" s="65"/>
      <c r="UDG141" s="65"/>
      <c r="UDH141" s="65"/>
      <c r="UDI141" s="65"/>
      <c r="UDJ141" s="65"/>
      <c r="UDK141" s="65"/>
      <c r="UDL141" s="65"/>
      <c r="UDM141" s="65"/>
      <c r="UDN141" s="65"/>
      <c r="UDO141" s="65"/>
      <c r="UDP141" s="65"/>
      <c r="UDQ141" s="65"/>
      <c r="UDR141" s="65"/>
      <c r="UDS141" s="65"/>
      <c r="UDT141" s="65"/>
      <c r="UDU141" s="65"/>
      <c r="UDV141" s="65"/>
      <c r="UDW141" s="65"/>
      <c r="UDX141" s="65"/>
      <c r="UDY141" s="65"/>
      <c r="UDZ141" s="65"/>
      <c r="UEA141" s="65"/>
      <c r="UEB141" s="65"/>
      <c r="UEC141" s="65"/>
      <c r="UED141" s="65"/>
      <c r="UEE141" s="65"/>
      <c r="UEF141" s="65"/>
      <c r="UEG141" s="65"/>
      <c r="UEH141" s="65"/>
      <c r="UEI141" s="65"/>
      <c r="UEJ141" s="65"/>
      <c r="UEK141" s="65"/>
      <c r="UEL141" s="65"/>
      <c r="UEM141" s="65"/>
      <c r="UEN141" s="65"/>
      <c r="UEO141" s="65"/>
      <c r="UEP141" s="65"/>
      <c r="UEQ141" s="65"/>
      <c r="UER141" s="65"/>
      <c r="UES141" s="65"/>
      <c r="UET141" s="65"/>
      <c r="UEU141" s="65"/>
      <c r="UEV141" s="65"/>
      <c r="UEW141" s="65"/>
      <c r="UEX141" s="65"/>
      <c r="UEY141" s="65"/>
      <c r="UEZ141" s="65"/>
      <c r="UFA141" s="65"/>
      <c r="UFB141" s="65"/>
      <c r="UFC141" s="65"/>
      <c r="UFD141" s="65"/>
      <c r="UFE141" s="65"/>
      <c r="UFF141" s="65"/>
      <c r="UFG141" s="65"/>
      <c r="UFH141" s="65"/>
      <c r="UFI141" s="65"/>
      <c r="UFJ141" s="65"/>
      <c r="UFK141" s="65"/>
      <c r="UFL141" s="65"/>
      <c r="UFM141" s="65"/>
      <c r="UFN141" s="65"/>
      <c r="UFO141" s="65"/>
      <c r="UFP141" s="65"/>
      <c r="UFQ141" s="65"/>
      <c r="UFR141" s="65"/>
      <c r="UFS141" s="65"/>
      <c r="UFT141" s="65"/>
      <c r="UFU141" s="65"/>
      <c r="UFV141" s="65"/>
      <c r="UFW141" s="65"/>
      <c r="UFX141" s="65"/>
      <c r="UFY141" s="65"/>
      <c r="UFZ141" s="65"/>
      <c r="UGA141" s="65"/>
      <c r="UGB141" s="65"/>
      <c r="UGC141" s="65"/>
      <c r="UGD141" s="65"/>
      <c r="UGE141" s="65"/>
      <c r="UGF141" s="65"/>
      <c r="UGG141" s="65"/>
      <c r="UGH141" s="65"/>
      <c r="UGI141" s="65"/>
      <c r="UGJ141" s="65"/>
      <c r="UGK141" s="65"/>
      <c r="UGL141" s="65"/>
      <c r="UGM141" s="65"/>
      <c r="UGN141" s="65"/>
      <c r="UGO141" s="65"/>
      <c r="UGP141" s="65"/>
      <c r="UGQ141" s="65"/>
      <c r="UGR141" s="65"/>
      <c r="UGS141" s="65"/>
      <c r="UGT141" s="65"/>
      <c r="UGU141" s="65"/>
      <c r="UGV141" s="65"/>
      <c r="UGW141" s="65"/>
      <c r="UGX141" s="65"/>
      <c r="UGY141" s="65"/>
      <c r="UGZ141" s="65"/>
      <c r="UHA141" s="65"/>
      <c r="UHB141" s="65"/>
      <c r="UHC141" s="65"/>
      <c r="UHD141" s="65"/>
      <c r="UHE141" s="65"/>
      <c r="UHF141" s="65"/>
      <c r="UHG141" s="65"/>
      <c r="UHH141" s="65"/>
      <c r="UHI141" s="65"/>
      <c r="UHJ141" s="65"/>
      <c r="UHK141" s="65"/>
      <c r="UHL141" s="65"/>
      <c r="UHM141" s="65"/>
      <c r="UHN141" s="65"/>
      <c r="UHO141" s="65"/>
      <c r="UHP141" s="65"/>
      <c r="UHQ141" s="65"/>
      <c r="UHR141" s="65"/>
      <c r="UHS141" s="65"/>
      <c r="UHT141" s="65"/>
      <c r="UHU141" s="65"/>
      <c r="UHV141" s="65"/>
      <c r="UHW141" s="65"/>
      <c r="UHX141" s="65"/>
      <c r="UHY141" s="65"/>
      <c r="UHZ141" s="65"/>
      <c r="UIA141" s="65"/>
      <c r="UIB141" s="65"/>
      <c r="UIC141" s="65"/>
      <c r="UID141" s="65"/>
      <c r="UIE141" s="65"/>
      <c r="UIF141" s="65"/>
      <c r="UIG141" s="65"/>
      <c r="UIH141" s="65"/>
      <c r="UII141" s="65"/>
      <c r="UIJ141" s="65"/>
      <c r="UIK141" s="65"/>
      <c r="UIL141" s="65"/>
      <c r="UIM141" s="65"/>
      <c r="UIN141" s="65"/>
      <c r="UIO141" s="65"/>
      <c r="UIP141" s="65"/>
      <c r="UIQ141" s="65"/>
      <c r="UIR141" s="65"/>
      <c r="UIS141" s="65"/>
      <c r="UIT141" s="65"/>
      <c r="UIU141" s="65"/>
      <c r="UIV141" s="65"/>
      <c r="UIW141" s="65"/>
      <c r="UIX141" s="65"/>
      <c r="UIY141" s="65"/>
      <c r="UIZ141" s="65"/>
      <c r="UJA141" s="65"/>
      <c r="UJB141" s="65"/>
      <c r="UJC141" s="65"/>
      <c r="UJD141" s="65"/>
      <c r="UJE141" s="65"/>
      <c r="UJF141" s="65"/>
      <c r="UJG141" s="65"/>
      <c r="UJH141" s="65"/>
      <c r="UJI141" s="65"/>
      <c r="UJJ141" s="65"/>
      <c r="UJK141" s="65"/>
      <c r="UJL141" s="65"/>
      <c r="UJM141" s="65"/>
      <c r="UJN141" s="65"/>
      <c r="UJO141" s="65"/>
      <c r="UJP141" s="65"/>
      <c r="UJQ141" s="65"/>
      <c r="UJR141" s="65"/>
      <c r="UJS141" s="65"/>
      <c r="UJT141" s="65"/>
      <c r="UJU141" s="65"/>
      <c r="UJV141" s="65"/>
      <c r="UJW141" s="65"/>
      <c r="UJX141" s="65"/>
      <c r="UJY141" s="65"/>
      <c r="UJZ141" s="65"/>
      <c r="UKA141" s="65"/>
      <c r="UKB141" s="65"/>
      <c r="UKC141" s="65"/>
      <c r="UKD141" s="65"/>
      <c r="UKE141" s="65"/>
      <c r="UKF141" s="65"/>
      <c r="UKG141" s="65"/>
      <c r="UKH141" s="65"/>
      <c r="UKI141" s="65"/>
      <c r="UKJ141" s="65"/>
      <c r="UKK141" s="65"/>
      <c r="UKL141" s="65"/>
      <c r="UKM141" s="65"/>
      <c r="UKN141" s="65"/>
      <c r="UKO141" s="65"/>
      <c r="UKP141" s="65"/>
      <c r="UKQ141" s="65"/>
      <c r="UKR141" s="65"/>
      <c r="UKS141" s="65"/>
      <c r="UKT141" s="65"/>
      <c r="UKU141" s="65"/>
      <c r="UKV141" s="65"/>
      <c r="UKW141" s="65"/>
      <c r="UKX141" s="65"/>
      <c r="UKY141" s="65"/>
      <c r="UKZ141" s="65"/>
      <c r="ULA141" s="65"/>
      <c r="ULB141" s="65"/>
      <c r="ULC141" s="65"/>
      <c r="ULD141" s="65"/>
      <c r="ULE141" s="65"/>
      <c r="ULF141" s="65"/>
      <c r="ULG141" s="65"/>
      <c r="ULH141" s="65"/>
      <c r="ULI141" s="65"/>
      <c r="ULJ141" s="65"/>
      <c r="ULK141" s="65"/>
      <c r="ULL141" s="65"/>
      <c r="ULM141" s="65"/>
      <c r="ULN141" s="65"/>
      <c r="ULO141" s="65"/>
      <c r="ULP141" s="65"/>
      <c r="ULQ141" s="65"/>
      <c r="ULR141" s="65"/>
      <c r="ULS141" s="65"/>
      <c r="ULT141" s="65"/>
      <c r="ULU141" s="65"/>
      <c r="ULV141" s="65"/>
      <c r="ULW141" s="65"/>
      <c r="ULX141" s="65"/>
      <c r="ULY141" s="65"/>
      <c r="ULZ141" s="65"/>
      <c r="UMA141" s="65"/>
      <c r="UMB141" s="65"/>
      <c r="UMC141" s="65"/>
      <c r="UMD141" s="65"/>
      <c r="UME141" s="65"/>
      <c r="UMF141" s="65"/>
      <c r="UMG141" s="65"/>
      <c r="UMH141" s="65"/>
      <c r="UMI141" s="65"/>
      <c r="UMJ141" s="65"/>
      <c r="UMK141" s="65"/>
      <c r="UML141" s="65"/>
      <c r="UMM141" s="65"/>
      <c r="UMN141" s="65"/>
      <c r="UMO141" s="65"/>
      <c r="UMP141" s="65"/>
      <c r="UMQ141" s="65"/>
      <c r="UMR141" s="65"/>
      <c r="UMS141" s="65"/>
      <c r="UMT141" s="65"/>
      <c r="UMU141" s="65"/>
      <c r="UMV141" s="65"/>
      <c r="UMW141" s="65"/>
      <c r="UMX141" s="65"/>
      <c r="UMY141" s="65"/>
      <c r="UMZ141" s="65"/>
      <c r="UNA141" s="65"/>
      <c r="UNB141" s="65"/>
      <c r="UNC141" s="65"/>
      <c r="UND141" s="65"/>
      <c r="UNE141" s="65"/>
      <c r="UNF141" s="65"/>
      <c r="UNG141" s="65"/>
      <c r="UNH141" s="65"/>
      <c r="UNI141" s="65"/>
      <c r="UNJ141" s="65"/>
      <c r="UNK141" s="65"/>
      <c r="UNL141" s="65"/>
      <c r="UNM141" s="65"/>
      <c r="UNN141" s="65"/>
      <c r="UNO141" s="65"/>
      <c r="UNP141" s="65"/>
      <c r="UNQ141" s="65"/>
      <c r="UNR141" s="65"/>
      <c r="UNS141" s="65"/>
      <c r="UNT141" s="65"/>
      <c r="UNU141" s="65"/>
      <c r="UNV141" s="65"/>
      <c r="UNW141" s="65"/>
      <c r="UNX141" s="65"/>
      <c r="UNY141" s="65"/>
      <c r="UNZ141" s="65"/>
      <c r="UOA141" s="65"/>
      <c r="UOB141" s="65"/>
      <c r="UOC141" s="65"/>
      <c r="UOD141" s="65"/>
      <c r="UOE141" s="65"/>
      <c r="UOF141" s="65"/>
      <c r="UOG141" s="65"/>
      <c r="UOH141" s="65"/>
      <c r="UOI141" s="65"/>
      <c r="UOJ141" s="65"/>
      <c r="UOK141" s="65"/>
      <c r="UOL141" s="65"/>
      <c r="UOM141" s="65"/>
      <c r="UON141" s="65"/>
      <c r="UOO141" s="65"/>
      <c r="UOP141" s="65"/>
      <c r="UOQ141" s="65"/>
      <c r="UOR141" s="65"/>
      <c r="UOS141" s="65"/>
      <c r="UOT141" s="65"/>
      <c r="UOU141" s="65"/>
      <c r="UOV141" s="65"/>
      <c r="UOW141" s="65"/>
      <c r="UOX141" s="65"/>
      <c r="UOY141" s="65"/>
      <c r="UOZ141" s="65"/>
      <c r="UPA141" s="65"/>
      <c r="UPB141" s="65"/>
      <c r="UPC141" s="65"/>
      <c r="UPD141" s="65"/>
      <c r="UPE141" s="65"/>
      <c r="UPF141" s="65"/>
      <c r="UPG141" s="65"/>
      <c r="UPH141" s="65"/>
      <c r="UPI141" s="65"/>
      <c r="UPJ141" s="65"/>
      <c r="UPK141" s="65"/>
      <c r="UPL141" s="65"/>
      <c r="UPM141" s="65"/>
      <c r="UPN141" s="65"/>
      <c r="UPO141" s="65"/>
      <c r="UPP141" s="65"/>
      <c r="UPQ141" s="65"/>
      <c r="UPR141" s="65"/>
      <c r="UPS141" s="65"/>
      <c r="UPT141" s="65"/>
      <c r="UPU141" s="65"/>
      <c r="UPV141" s="65"/>
      <c r="UPW141" s="65"/>
      <c r="UPX141" s="65"/>
      <c r="UPY141" s="65"/>
      <c r="UPZ141" s="65"/>
      <c r="UQA141" s="65"/>
      <c r="UQB141" s="65"/>
      <c r="UQC141" s="65"/>
      <c r="UQD141" s="65"/>
      <c r="UQE141" s="65"/>
      <c r="UQF141" s="65"/>
      <c r="UQG141" s="65"/>
      <c r="UQH141" s="65"/>
      <c r="UQI141" s="65"/>
      <c r="UQJ141" s="65"/>
      <c r="UQK141" s="65"/>
      <c r="UQL141" s="65"/>
      <c r="UQM141" s="65"/>
      <c r="UQN141" s="65"/>
      <c r="UQO141" s="65"/>
      <c r="UQP141" s="65"/>
      <c r="UQQ141" s="65"/>
      <c r="UQR141" s="65"/>
      <c r="UQS141" s="65"/>
      <c r="UQT141" s="65"/>
      <c r="UQU141" s="65"/>
      <c r="UQV141" s="65"/>
      <c r="UQW141" s="65"/>
      <c r="UQX141" s="65"/>
      <c r="UQY141" s="65"/>
      <c r="UQZ141" s="65"/>
      <c r="URA141" s="65"/>
      <c r="URB141" s="65"/>
      <c r="URC141" s="65"/>
      <c r="URD141" s="65"/>
      <c r="URE141" s="65"/>
      <c r="URF141" s="65"/>
      <c r="URG141" s="65"/>
      <c r="URH141" s="65"/>
      <c r="URI141" s="65"/>
      <c r="URJ141" s="65"/>
      <c r="URK141" s="65"/>
      <c r="URL141" s="65"/>
      <c r="URM141" s="65"/>
      <c r="URN141" s="65"/>
      <c r="URO141" s="65"/>
      <c r="URP141" s="65"/>
      <c r="URQ141" s="65"/>
      <c r="URR141" s="65"/>
      <c r="URS141" s="65"/>
      <c r="URT141" s="65"/>
      <c r="URU141" s="65"/>
      <c r="URV141" s="65"/>
      <c r="URW141" s="65"/>
      <c r="URX141" s="65"/>
      <c r="URY141" s="65"/>
      <c r="URZ141" s="65"/>
      <c r="USA141" s="65"/>
      <c r="USB141" s="65"/>
      <c r="USC141" s="65"/>
      <c r="USD141" s="65"/>
      <c r="USE141" s="65"/>
      <c r="USF141" s="65"/>
      <c r="USG141" s="65"/>
      <c r="USH141" s="65"/>
      <c r="USI141" s="65"/>
      <c r="USJ141" s="65"/>
      <c r="USK141" s="65"/>
      <c r="USL141" s="65"/>
      <c r="USM141" s="65"/>
      <c r="USN141" s="65"/>
      <c r="USO141" s="65"/>
      <c r="USP141" s="65"/>
      <c r="USQ141" s="65"/>
      <c r="USR141" s="65"/>
      <c r="USS141" s="65"/>
      <c r="UST141" s="65"/>
      <c r="USU141" s="65"/>
      <c r="USV141" s="65"/>
      <c r="USW141" s="65"/>
      <c r="USX141" s="65"/>
      <c r="USY141" s="65"/>
      <c r="USZ141" s="65"/>
      <c r="UTA141" s="65"/>
      <c r="UTB141" s="65"/>
      <c r="UTC141" s="65"/>
      <c r="UTD141" s="65"/>
      <c r="UTE141" s="65"/>
      <c r="UTF141" s="65"/>
      <c r="UTG141" s="65"/>
      <c r="UTH141" s="65"/>
      <c r="UTI141" s="65"/>
      <c r="UTJ141" s="65"/>
      <c r="UTK141" s="65"/>
      <c r="UTL141" s="65"/>
      <c r="UTM141" s="65"/>
      <c r="UTN141" s="65"/>
      <c r="UTO141" s="65"/>
      <c r="UTP141" s="65"/>
      <c r="UTQ141" s="65"/>
      <c r="UTR141" s="65"/>
      <c r="UTS141" s="65"/>
      <c r="UTT141" s="65"/>
      <c r="UTU141" s="65"/>
      <c r="UTV141" s="65"/>
      <c r="UTW141" s="65"/>
      <c r="UTX141" s="65"/>
      <c r="UTY141" s="65"/>
      <c r="UTZ141" s="65"/>
      <c r="UUA141" s="65"/>
      <c r="UUB141" s="65"/>
      <c r="UUC141" s="65"/>
      <c r="UUD141" s="65"/>
      <c r="UUE141" s="65"/>
      <c r="UUF141" s="65"/>
      <c r="UUG141" s="65"/>
      <c r="UUH141" s="65"/>
      <c r="UUI141" s="65"/>
      <c r="UUJ141" s="65"/>
      <c r="UUK141" s="65"/>
      <c r="UUL141" s="65"/>
      <c r="UUM141" s="65"/>
      <c r="UUN141" s="65"/>
      <c r="UUO141" s="65"/>
      <c r="UUP141" s="65"/>
      <c r="UUQ141" s="65"/>
      <c r="UUR141" s="65"/>
      <c r="UUS141" s="65"/>
      <c r="UUT141" s="65"/>
      <c r="UUU141" s="65"/>
      <c r="UUV141" s="65"/>
      <c r="UUW141" s="65"/>
      <c r="UUX141" s="65"/>
      <c r="UUY141" s="65"/>
      <c r="UUZ141" s="65"/>
      <c r="UVA141" s="65"/>
      <c r="UVB141" s="65"/>
      <c r="UVC141" s="65"/>
      <c r="UVD141" s="65"/>
      <c r="UVE141" s="65"/>
      <c r="UVF141" s="65"/>
      <c r="UVG141" s="65"/>
      <c r="UVH141" s="65"/>
      <c r="UVI141" s="65"/>
      <c r="UVJ141" s="65"/>
      <c r="UVK141" s="65"/>
      <c r="UVL141" s="65"/>
      <c r="UVM141" s="65"/>
      <c r="UVN141" s="65"/>
      <c r="UVO141" s="65"/>
      <c r="UVP141" s="65"/>
      <c r="UVQ141" s="65"/>
      <c r="UVR141" s="65"/>
      <c r="UVS141" s="65"/>
      <c r="UVT141" s="65"/>
      <c r="UVU141" s="65"/>
      <c r="UVV141" s="65"/>
      <c r="UVW141" s="65"/>
      <c r="UVX141" s="65"/>
      <c r="UVY141" s="65"/>
      <c r="UVZ141" s="65"/>
      <c r="UWA141" s="65"/>
      <c r="UWB141" s="65"/>
      <c r="UWC141" s="65"/>
      <c r="UWD141" s="65"/>
      <c r="UWE141" s="65"/>
      <c r="UWF141" s="65"/>
      <c r="UWG141" s="65"/>
      <c r="UWH141" s="65"/>
      <c r="UWI141" s="65"/>
      <c r="UWJ141" s="65"/>
      <c r="UWK141" s="65"/>
      <c r="UWL141" s="65"/>
      <c r="UWM141" s="65"/>
      <c r="UWN141" s="65"/>
      <c r="UWO141" s="65"/>
      <c r="UWP141" s="65"/>
      <c r="UWQ141" s="65"/>
      <c r="UWR141" s="65"/>
      <c r="UWS141" s="65"/>
      <c r="UWT141" s="65"/>
      <c r="UWU141" s="65"/>
      <c r="UWV141" s="65"/>
      <c r="UWW141" s="65"/>
      <c r="UWX141" s="65"/>
      <c r="UWY141" s="65"/>
      <c r="UWZ141" s="65"/>
      <c r="UXA141" s="65"/>
      <c r="UXB141" s="65"/>
      <c r="UXC141" s="65"/>
      <c r="UXD141" s="65"/>
      <c r="UXE141" s="65"/>
      <c r="UXF141" s="65"/>
      <c r="UXG141" s="65"/>
      <c r="UXH141" s="65"/>
      <c r="UXI141" s="65"/>
      <c r="UXJ141" s="65"/>
      <c r="UXK141" s="65"/>
      <c r="UXL141" s="65"/>
      <c r="UXM141" s="65"/>
      <c r="UXN141" s="65"/>
      <c r="UXO141" s="65"/>
      <c r="UXP141" s="65"/>
      <c r="UXQ141" s="65"/>
      <c r="UXR141" s="65"/>
      <c r="UXS141" s="65"/>
      <c r="UXT141" s="65"/>
      <c r="UXU141" s="65"/>
      <c r="UXV141" s="65"/>
      <c r="UXW141" s="65"/>
      <c r="UXX141" s="65"/>
      <c r="UXY141" s="65"/>
      <c r="UXZ141" s="65"/>
      <c r="UYA141" s="65"/>
      <c r="UYB141" s="65"/>
      <c r="UYC141" s="65"/>
      <c r="UYD141" s="65"/>
      <c r="UYE141" s="65"/>
      <c r="UYF141" s="65"/>
      <c r="UYG141" s="65"/>
      <c r="UYH141" s="65"/>
      <c r="UYI141" s="65"/>
      <c r="UYJ141" s="65"/>
      <c r="UYK141" s="65"/>
      <c r="UYL141" s="65"/>
      <c r="UYM141" s="65"/>
      <c r="UYN141" s="65"/>
      <c r="UYO141" s="65"/>
      <c r="UYP141" s="65"/>
      <c r="UYQ141" s="65"/>
      <c r="UYR141" s="65"/>
      <c r="UYS141" s="65"/>
      <c r="UYT141" s="65"/>
      <c r="UYU141" s="65"/>
      <c r="UYV141" s="65"/>
      <c r="UYW141" s="65"/>
      <c r="UYX141" s="65"/>
      <c r="UYY141" s="65"/>
      <c r="UYZ141" s="65"/>
      <c r="UZA141" s="65"/>
      <c r="UZB141" s="65"/>
      <c r="UZC141" s="65"/>
      <c r="UZD141" s="65"/>
      <c r="UZE141" s="65"/>
      <c r="UZF141" s="65"/>
      <c r="UZG141" s="65"/>
      <c r="UZH141" s="65"/>
      <c r="UZI141" s="65"/>
      <c r="UZJ141" s="65"/>
      <c r="UZK141" s="65"/>
      <c r="UZL141" s="65"/>
      <c r="UZM141" s="65"/>
      <c r="UZN141" s="65"/>
      <c r="UZO141" s="65"/>
      <c r="UZP141" s="65"/>
      <c r="UZQ141" s="65"/>
      <c r="UZR141" s="65"/>
      <c r="UZS141" s="65"/>
      <c r="UZT141" s="65"/>
      <c r="UZU141" s="65"/>
      <c r="UZV141" s="65"/>
      <c r="UZW141" s="65"/>
      <c r="UZX141" s="65"/>
      <c r="UZY141" s="65"/>
      <c r="UZZ141" s="65"/>
      <c r="VAA141" s="65"/>
      <c r="VAB141" s="65"/>
      <c r="VAC141" s="65"/>
      <c r="VAD141" s="65"/>
      <c r="VAE141" s="65"/>
      <c r="VAF141" s="65"/>
      <c r="VAG141" s="65"/>
      <c r="VAH141" s="65"/>
      <c r="VAI141" s="65"/>
      <c r="VAJ141" s="65"/>
      <c r="VAK141" s="65"/>
      <c r="VAL141" s="65"/>
      <c r="VAM141" s="65"/>
      <c r="VAN141" s="65"/>
      <c r="VAO141" s="65"/>
      <c r="VAP141" s="65"/>
      <c r="VAQ141" s="65"/>
      <c r="VAR141" s="65"/>
      <c r="VAS141" s="65"/>
      <c r="VAT141" s="65"/>
      <c r="VAU141" s="65"/>
      <c r="VAV141" s="65"/>
      <c r="VAW141" s="65"/>
      <c r="VAX141" s="65"/>
      <c r="VAY141" s="65"/>
      <c r="VAZ141" s="65"/>
      <c r="VBA141" s="65"/>
      <c r="VBB141" s="65"/>
      <c r="VBC141" s="65"/>
      <c r="VBD141" s="65"/>
      <c r="VBE141" s="65"/>
      <c r="VBF141" s="65"/>
      <c r="VBG141" s="65"/>
      <c r="VBH141" s="65"/>
      <c r="VBI141" s="65"/>
      <c r="VBJ141" s="65"/>
      <c r="VBK141" s="65"/>
      <c r="VBL141" s="65"/>
      <c r="VBM141" s="65"/>
      <c r="VBN141" s="65"/>
      <c r="VBO141" s="65"/>
      <c r="VBP141" s="65"/>
      <c r="VBQ141" s="65"/>
      <c r="VBR141" s="65"/>
      <c r="VBS141" s="65"/>
      <c r="VBT141" s="65"/>
      <c r="VBU141" s="65"/>
      <c r="VBV141" s="65"/>
      <c r="VBW141" s="65"/>
      <c r="VBX141" s="65"/>
      <c r="VBY141" s="65"/>
      <c r="VBZ141" s="65"/>
      <c r="VCA141" s="65"/>
      <c r="VCB141" s="65"/>
      <c r="VCC141" s="65"/>
      <c r="VCD141" s="65"/>
      <c r="VCE141" s="65"/>
      <c r="VCF141" s="65"/>
      <c r="VCG141" s="65"/>
      <c r="VCH141" s="65"/>
      <c r="VCI141" s="65"/>
      <c r="VCJ141" s="65"/>
      <c r="VCK141" s="65"/>
      <c r="VCL141" s="65"/>
      <c r="VCM141" s="65"/>
      <c r="VCN141" s="65"/>
      <c r="VCO141" s="65"/>
      <c r="VCP141" s="65"/>
      <c r="VCQ141" s="65"/>
      <c r="VCR141" s="65"/>
      <c r="VCS141" s="65"/>
      <c r="VCT141" s="65"/>
      <c r="VCU141" s="65"/>
      <c r="VCV141" s="65"/>
      <c r="VCW141" s="65"/>
      <c r="VCX141" s="65"/>
      <c r="VCY141" s="65"/>
      <c r="VCZ141" s="65"/>
      <c r="VDA141" s="65"/>
      <c r="VDB141" s="65"/>
      <c r="VDC141" s="65"/>
      <c r="VDD141" s="65"/>
      <c r="VDE141" s="65"/>
      <c r="VDF141" s="65"/>
      <c r="VDG141" s="65"/>
      <c r="VDH141" s="65"/>
      <c r="VDI141" s="65"/>
      <c r="VDJ141" s="65"/>
      <c r="VDK141" s="65"/>
      <c r="VDL141" s="65"/>
      <c r="VDM141" s="65"/>
      <c r="VDN141" s="65"/>
      <c r="VDO141" s="65"/>
      <c r="VDP141" s="65"/>
      <c r="VDQ141" s="65"/>
      <c r="VDR141" s="65"/>
      <c r="VDS141" s="65"/>
      <c r="VDT141" s="65"/>
      <c r="VDU141" s="65"/>
      <c r="VDV141" s="65"/>
      <c r="VDW141" s="65"/>
      <c r="VDX141" s="65"/>
      <c r="VDY141" s="65"/>
      <c r="VDZ141" s="65"/>
      <c r="VEA141" s="65"/>
      <c r="VEB141" s="65"/>
      <c r="VEC141" s="65"/>
      <c r="VED141" s="65"/>
      <c r="VEE141" s="65"/>
      <c r="VEF141" s="65"/>
      <c r="VEG141" s="65"/>
      <c r="VEH141" s="65"/>
      <c r="VEI141" s="65"/>
      <c r="VEJ141" s="65"/>
      <c r="VEK141" s="65"/>
      <c r="VEL141" s="65"/>
      <c r="VEM141" s="65"/>
      <c r="VEN141" s="65"/>
      <c r="VEO141" s="65"/>
      <c r="VEP141" s="65"/>
      <c r="VEQ141" s="65"/>
      <c r="VER141" s="65"/>
      <c r="VES141" s="65"/>
      <c r="VET141" s="65"/>
      <c r="VEU141" s="65"/>
      <c r="VEV141" s="65"/>
      <c r="VEW141" s="65"/>
      <c r="VEX141" s="65"/>
      <c r="VEY141" s="65"/>
      <c r="VEZ141" s="65"/>
      <c r="VFA141" s="65"/>
      <c r="VFB141" s="65"/>
      <c r="VFC141" s="65"/>
      <c r="VFD141" s="65"/>
      <c r="VFE141" s="65"/>
      <c r="VFF141" s="65"/>
      <c r="VFG141" s="65"/>
      <c r="VFH141" s="65"/>
      <c r="VFI141" s="65"/>
      <c r="VFJ141" s="65"/>
      <c r="VFK141" s="65"/>
      <c r="VFL141" s="65"/>
      <c r="VFM141" s="65"/>
      <c r="VFN141" s="65"/>
      <c r="VFO141" s="65"/>
      <c r="VFP141" s="65"/>
      <c r="VFQ141" s="65"/>
      <c r="VFR141" s="65"/>
      <c r="VFS141" s="65"/>
      <c r="VFT141" s="65"/>
      <c r="VFU141" s="65"/>
      <c r="VFV141" s="65"/>
      <c r="VFW141" s="65"/>
      <c r="VFX141" s="65"/>
      <c r="VFY141" s="65"/>
      <c r="VFZ141" s="65"/>
      <c r="VGA141" s="65"/>
      <c r="VGB141" s="65"/>
      <c r="VGC141" s="65"/>
      <c r="VGD141" s="65"/>
      <c r="VGE141" s="65"/>
      <c r="VGF141" s="65"/>
      <c r="VGG141" s="65"/>
      <c r="VGH141" s="65"/>
      <c r="VGI141" s="65"/>
      <c r="VGJ141" s="65"/>
      <c r="VGK141" s="65"/>
      <c r="VGL141" s="65"/>
      <c r="VGM141" s="65"/>
      <c r="VGN141" s="65"/>
      <c r="VGO141" s="65"/>
      <c r="VGP141" s="65"/>
      <c r="VGQ141" s="65"/>
      <c r="VGR141" s="65"/>
      <c r="VGS141" s="65"/>
      <c r="VGT141" s="65"/>
      <c r="VGU141" s="65"/>
      <c r="VGV141" s="65"/>
      <c r="VGW141" s="65"/>
      <c r="VGX141" s="65"/>
      <c r="VGY141" s="65"/>
      <c r="VGZ141" s="65"/>
      <c r="VHA141" s="65"/>
      <c r="VHB141" s="65"/>
      <c r="VHC141" s="65"/>
      <c r="VHD141" s="65"/>
      <c r="VHE141" s="65"/>
      <c r="VHF141" s="65"/>
      <c r="VHG141" s="65"/>
      <c r="VHH141" s="65"/>
      <c r="VHI141" s="65"/>
      <c r="VHJ141" s="65"/>
      <c r="VHK141" s="65"/>
      <c r="VHL141" s="65"/>
      <c r="VHM141" s="65"/>
      <c r="VHN141" s="65"/>
      <c r="VHO141" s="65"/>
      <c r="VHP141" s="65"/>
      <c r="VHQ141" s="65"/>
      <c r="VHR141" s="65"/>
      <c r="VHS141" s="65"/>
      <c r="VHT141" s="65"/>
      <c r="VHU141" s="65"/>
      <c r="VHV141" s="65"/>
      <c r="VHW141" s="65"/>
      <c r="VHX141" s="65"/>
      <c r="VHY141" s="65"/>
      <c r="VHZ141" s="65"/>
      <c r="VIA141" s="65"/>
      <c r="VIB141" s="65"/>
      <c r="VIC141" s="65"/>
      <c r="VID141" s="65"/>
      <c r="VIE141" s="65"/>
      <c r="VIF141" s="65"/>
      <c r="VIG141" s="65"/>
      <c r="VIH141" s="65"/>
      <c r="VII141" s="65"/>
      <c r="VIJ141" s="65"/>
      <c r="VIK141" s="65"/>
      <c r="VIL141" s="65"/>
      <c r="VIM141" s="65"/>
      <c r="VIN141" s="65"/>
      <c r="VIO141" s="65"/>
      <c r="VIP141" s="65"/>
      <c r="VIQ141" s="65"/>
      <c r="VIR141" s="65"/>
      <c r="VIS141" s="65"/>
      <c r="VIT141" s="65"/>
      <c r="VIU141" s="65"/>
      <c r="VIV141" s="65"/>
      <c r="VIW141" s="65"/>
      <c r="VIX141" s="65"/>
      <c r="VIY141" s="65"/>
      <c r="VIZ141" s="65"/>
      <c r="VJA141" s="65"/>
      <c r="VJB141" s="65"/>
      <c r="VJC141" s="65"/>
      <c r="VJD141" s="65"/>
      <c r="VJE141" s="65"/>
      <c r="VJF141" s="65"/>
      <c r="VJG141" s="65"/>
      <c r="VJH141" s="65"/>
      <c r="VJI141" s="65"/>
      <c r="VJJ141" s="65"/>
      <c r="VJK141" s="65"/>
      <c r="VJL141" s="65"/>
      <c r="VJM141" s="65"/>
      <c r="VJN141" s="65"/>
      <c r="VJO141" s="65"/>
      <c r="VJP141" s="65"/>
      <c r="VJQ141" s="65"/>
      <c r="VJR141" s="65"/>
      <c r="VJS141" s="65"/>
      <c r="VJT141" s="65"/>
      <c r="VJU141" s="65"/>
      <c r="VJV141" s="65"/>
      <c r="VJW141" s="65"/>
      <c r="VJX141" s="65"/>
      <c r="VJY141" s="65"/>
      <c r="VJZ141" s="65"/>
      <c r="VKA141" s="65"/>
      <c r="VKB141" s="65"/>
      <c r="VKC141" s="65"/>
      <c r="VKD141" s="65"/>
      <c r="VKE141" s="65"/>
      <c r="VKF141" s="65"/>
      <c r="VKG141" s="65"/>
      <c r="VKH141" s="65"/>
      <c r="VKI141" s="65"/>
      <c r="VKJ141" s="65"/>
      <c r="VKK141" s="65"/>
      <c r="VKL141" s="65"/>
      <c r="VKM141" s="65"/>
      <c r="VKN141" s="65"/>
      <c r="VKO141" s="65"/>
      <c r="VKP141" s="65"/>
      <c r="VKQ141" s="65"/>
      <c r="VKR141" s="65"/>
      <c r="VKS141" s="65"/>
      <c r="VKT141" s="65"/>
      <c r="VKU141" s="65"/>
      <c r="VKV141" s="65"/>
      <c r="VKW141" s="65"/>
      <c r="VKX141" s="65"/>
      <c r="VKY141" s="65"/>
      <c r="VKZ141" s="65"/>
      <c r="VLA141" s="65"/>
      <c r="VLB141" s="65"/>
      <c r="VLC141" s="65"/>
      <c r="VLD141" s="65"/>
      <c r="VLE141" s="65"/>
      <c r="VLF141" s="65"/>
      <c r="VLG141" s="65"/>
      <c r="VLH141" s="65"/>
      <c r="VLI141" s="65"/>
      <c r="VLJ141" s="65"/>
      <c r="VLK141" s="65"/>
      <c r="VLL141" s="65"/>
      <c r="VLM141" s="65"/>
      <c r="VLN141" s="65"/>
      <c r="VLO141" s="65"/>
      <c r="VLP141" s="65"/>
      <c r="VLQ141" s="65"/>
      <c r="VLR141" s="65"/>
      <c r="VLS141" s="65"/>
      <c r="VLT141" s="65"/>
      <c r="VLU141" s="65"/>
      <c r="VLV141" s="65"/>
      <c r="VLW141" s="65"/>
      <c r="VLX141" s="65"/>
      <c r="VLY141" s="65"/>
      <c r="VLZ141" s="65"/>
      <c r="VMA141" s="65"/>
      <c r="VMB141" s="65"/>
      <c r="VMC141" s="65"/>
      <c r="VMD141" s="65"/>
      <c r="VME141" s="65"/>
      <c r="VMF141" s="65"/>
      <c r="VMG141" s="65"/>
      <c r="VMH141" s="65"/>
      <c r="VMI141" s="65"/>
      <c r="VMJ141" s="65"/>
      <c r="VMK141" s="65"/>
      <c r="VML141" s="65"/>
      <c r="VMM141" s="65"/>
      <c r="VMN141" s="65"/>
      <c r="VMO141" s="65"/>
      <c r="VMP141" s="65"/>
      <c r="VMQ141" s="65"/>
      <c r="VMR141" s="65"/>
      <c r="VMS141" s="65"/>
      <c r="VMT141" s="65"/>
      <c r="VMU141" s="65"/>
      <c r="VMV141" s="65"/>
      <c r="VMW141" s="65"/>
      <c r="VMX141" s="65"/>
      <c r="VMY141" s="65"/>
      <c r="VMZ141" s="65"/>
      <c r="VNA141" s="65"/>
      <c r="VNB141" s="65"/>
      <c r="VNC141" s="65"/>
      <c r="VND141" s="65"/>
      <c r="VNE141" s="65"/>
      <c r="VNF141" s="65"/>
      <c r="VNG141" s="65"/>
      <c r="VNH141" s="65"/>
      <c r="VNI141" s="65"/>
      <c r="VNJ141" s="65"/>
      <c r="VNK141" s="65"/>
      <c r="VNL141" s="65"/>
      <c r="VNM141" s="65"/>
      <c r="VNN141" s="65"/>
      <c r="VNO141" s="65"/>
      <c r="VNP141" s="65"/>
      <c r="VNQ141" s="65"/>
      <c r="VNR141" s="65"/>
      <c r="VNS141" s="65"/>
      <c r="VNT141" s="65"/>
      <c r="VNU141" s="65"/>
      <c r="VNV141" s="65"/>
      <c r="VNW141" s="65"/>
      <c r="VNX141" s="65"/>
      <c r="VNY141" s="65"/>
      <c r="VNZ141" s="65"/>
      <c r="VOA141" s="65"/>
      <c r="VOB141" s="65"/>
      <c r="VOC141" s="65"/>
      <c r="VOD141" s="65"/>
      <c r="VOE141" s="65"/>
      <c r="VOF141" s="65"/>
      <c r="VOG141" s="65"/>
      <c r="VOH141" s="65"/>
      <c r="VOI141" s="65"/>
      <c r="VOJ141" s="65"/>
      <c r="VOK141" s="65"/>
      <c r="VOL141" s="65"/>
      <c r="VOM141" s="65"/>
      <c r="VON141" s="65"/>
      <c r="VOO141" s="65"/>
      <c r="VOP141" s="65"/>
      <c r="VOQ141" s="65"/>
      <c r="VOR141" s="65"/>
      <c r="VOS141" s="65"/>
      <c r="VOT141" s="65"/>
      <c r="VOU141" s="65"/>
      <c r="VOV141" s="65"/>
      <c r="VOW141" s="65"/>
      <c r="VOX141" s="65"/>
      <c r="VOY141" s="65"/>
      <c r="VOZ141" s="65"/>
      <c r="VPA141" s="65"/>
      <c r="VPB141" s="65"/>
      <c r="VPC141" s="65"/>
      <c r="VPD141" s="65"/>
      <c r="VPE141" s="65"/>
      <c r="VPF141" s="65"/>
      <c r="VPG141" s="65"/>
      <c r="VPH141" s="65"/>
      <c r="VPI141" s="65"/>
      <c r="VPJ141" s="65"/>
      <c r="VPK141" s="65"/>
      <c r="VPL141" s="65"/>
      <c r="VPM141" s="65"/>
      <c r="VPN141" s="65"/>
      <c r="VPO141" s="65"/>
      <c r="VPP141" s="65"/>
      <c r="VPQ141" s="65"/>
      <c r="VPR141" s="65"/>
      <c r="VPS141" s="65"/>
      <c r="VPT141" s="65"/>
      <c r="VPU141" s="65"/>
      <c r="VPV141" s="65"/>
      <c r="VPW141" s="65"/>
      <c r="VPX141" s="65"/>
      <c r="VPY141" s="65"/>
      <c r="VPZ141" s="65"/>
      <c r="VQA141" s="65"/>
      <c r="VQB141" s="65"/>
      <c r="VQC141" s="65"/>
      <c r="VQD141" s="65"/>
      <c r="VQE141" s="65"/>
      <c r="VQF141" s="65"/>
      <c r="VQG141" s="65"/>
      <c r="VQH141" s="65"/>
      <c r="VQI141" s="65"/>
      <c r="VQJ141" s="65"/>
      <c r="VQK141" s="65"/>
      <c r="VQL141" s="65"/>
      <c r="VQM141" s="65"/>
      <c r="VQN141" s="65"/>
      <c r="VQO141" s="65"/>
      <c r="VQP141" s="65"/>
      <c r="VQQ141" s="65"/>
      <c r="VQR141" s="65"/>
      <c r="VQS141" s="65"/>
      <c r="VQT141" s="65"/>
      <c r="VQU141" s="65"/>
      <c r="VQV141" s="65"/>
      <c r="VQW141" s="65"/>
      <c r="VQX141" s="65"/>
      <c r="VQY141" s="65"/>
      <c r="VQZ141" s="65"/>
      <c r="VRA141" s="65"/>
      <c r="VRB141" s="65"/>
      <c r="VRC141" s="65"/>
      <c r="VRD141" s="65"/>
      <c r="VRE141" s="65"/>
      <c r="VRF141" s="65"/>
      <c r="VRG141" s="65"/>
      <c r="VRH141" s="65"/>
      <c r="VRI141" s="65"/>
      <c r="VRJ141" s="65"/>
      <c r="VRK141" s="65"/>
      <c r="VRL141" s="65"/>
      <c r="VRM141" s="65"/>
      <c r="VRN141" s="65"/>
      <c r="VRO141" s="65"/>
      <c r="VRP141" s="65"/>
      <c r="VRQ141" s="65"/>
      <c r="VRR141" s="65"/>
      <c r="VRS141" s="65"/>
      <c r="VRT141" s="65"/>
      <c r="VRU141" s="65"/>
      <c r="VRV141" s="65"/>
      <c r="VRW141" s="65"/>
      <c r="VRX141" s="65"/>
      <c r="VRY141" s="65"/>
      <c r="VRZ141" s="65"/>
      <c r="VSA141" s="65"/>
      <c r="VSB141" s="65"/>
      <c r="VSC141" s="65"/>
      <c r="VSD141" s="65"/>
      <c r="VSE141" s="65"/>
      <c r="VSF141" s="65"/>
      <c r="VSG141" s="65"/>
      <c r="VSH141" s="65"/>
      <c r="VSI141" s="65"/>
      <c r="VSJ141" s="65"/>
      <c r="VSK141" s="65"/>
      <c r="VSL141" s="65"/>
      <c r="VSM141" s="65"/>
      <c r="VSN141" s="65"/>
      <c r="VSO141" s="65"/>
      <c r="VSP141" s="65"/>
      <c r="VSQ141" s="65"/>
      <c r="VSR141" s="65"/>
      <c r="VSS141" s="65"/>
      <c r="VST141" s="65"/>
      <c r="VSU141" s="65"/>
      <c r="VSV141" s="65"/>
      <c r="VSW141" s="65"/>
      <c r="VSX141" s="65"/>
      <c r="VSY141" s="65"/>
      <c r="VSZ141" s="65"/>
      <c r="VTA141" s="65"/>
      <c r="VTB141" s="65"/>
      <c r="VTC141" s="65"/>
      <c r="VTD141" s="65"/>
      <c r="VTE141" s="65"/>
      <c r="VTF141" s="65"/>
      <c r="VTG141" s="65"/>
      <c r="VTH141" s="65"/>
      <c r="VTI141" s="65"/>
      <c r="VTJ141" s="65"/>
      <c r="VTK141" s="65"/>
      <c r="VTL141" s="65"/>
      <c r="VTM141" s="65"/>
      <c r="VTN141" s="65"/>
      <c r="VTO141" s="65"/>
      <c r="VTP141" s="65"/>
      <c r="VTQ141" s="65"/>
      <c r="VTR141" s="65"/>
      <c r="VTS141" s="65"/>
      <c r="VTT141" s="65"/>
      <c r="VTU141" s="65"/>
      <c r="VTV141" s="65"/>
      <c r="VTW141" s="65"/>
      <c r="VTX141" s="65"/>
      <c r="VTY141" s="65"/>
      <c r="VTZ141" s="65"/>
      <c r="VUA141" s="65"/>
      <c r="VUB141" s="65"/>
      <c r="VUC141" s="65"/>
      <c r="VUD141" s="65"/>
      <c r="VUE141" s="65"/>
      <c r="VUF141" s="65"/>
      <c r="VUG141" s="65"/>
      <c r="VUH141" s="65"/>
      <c r="VUI141" s="65"/>
      <c r="VUJ141" s="65"/>
      <c r="VUK141" s="65"/>
      <c r="VUL141" s="65"/>
      <c r="VUM141" s="65"/>
      <c r="VUN141" s="65"/>
      <c r="VUO141" s="65"/>
      <c r="VUP141" s="65"/>
      <c r="VUQ141" s="65"/>
      <c r="VUR141" s="65"/>
      <c r="VUS141" s="65"/>
      <c r="VUT141" s="65"/>
      <c r="VUU141" s="65"/>
      <c r="VUV141" s="65"/>
      <c r="VUW141" s="65"/>
      <c r="VUX141" s="65"/>
      <c r="VUY141" s="65"/>
      <c r="VUZ141" s="65"/>
      <c r="VVA141" s="65"/>
      <c r="VVB141" s="65"/>
      <c r="VVC141" s="65"/>
      <c r="VVD141" s="65"/>
      <c r="VVE141" s="65"/>
      <c r="VVF141" s="65"/>
      <c r="VVG141" s="65"/>
      <c r="VVH141" s="65"/>
      <c r="VVI141" s="65"/>
      <c r="VVJ141" s="65"/>
      <c r="VVK141" s="65"/>
      <c r="VVL141" s="65"/>
      <c r="VVM141" s="65"/>
      <c r="VVN141" s="65"/>
      <c r="VVO141" s="65"/>
      <c r="VVP141" s="65"/>
      <c r="VVQ141" s="65"/>
      <c r="VVR141" s="65"/>
      <c r="VVS141" s="65"/>
      <c r="VVT141" s="65"/>
      <c r="VVU141" s="65"/>
      <c r="VVV141" s="65"/>
      <c r="VVW141" s="65"/>
      <c r="VVX141" s="65"/>
      <c r="VVY141" s="65"/>
      <c r="VVZ141" s="65"/>
      <c r="VWA141" s="65"/>
      <c r="VWB141" s="65"/>
      <c r="VWC141" s="65"/>
      <c r="VWD141" s="65"/>
      <c r="VWE141" s="65"/>
      <c r="VWF141" s="65"/>
      <c r="VWG141" s="65"/>
      <c r="VWH141" s="65"/>
      <c r="VWI141" s="65"/>
      <c r="VWJ141" s="65"/>
      <c r="VWK141" s="65"/>
      <c r="VWL141" s="65"/>
      <c r="VWM141" s="65"/>
      <c r="VWN141" s="65"/>
      <c r="VWO141" s="65"/>
      <c r="VWP141" s="65"/>
      <c r="VWQ141" s="65"/>
      <c r="VWR141" s="65"/>
      <c r="VWS141" s="65"/>
      <c r="VWT141" s="65"/>
      <c r="VWU141" s="65"/>
      <c r="VWV141" s="65"/>
      <c r="VWW141" s="65"/>
      <c r="VWX141" s="65"/>
      <c r="VWY141" s="65"/>
      <c r="VWZ141" s="65"/>
      <c r="VXA141" s="65"/>
      <c r="VXB141" s="65"/>
      <c r="VXC141" s="65"/>
      <c r="VXD141" s="65"/>
      <c r="VXE141" s="65"/>
      <c r="VXF141" s="65"/>
      <c r="VXG141" s="65"/>
      <c r="VXH141" s="65"/>
      <c r="VXI141" s="65"/>
      <c r="VXJ141" s="65"/>
      <c r="VXK141" s="65"/>
      <c r="VXL141" s="65"/>
      <c r="VXM141" s="65"/>
      <c r="VXN141" s="65"/>
      <c r="VXO141" s="65"/>
      <c r="VXP141" s="65"/>
      <c r="VXQ141" s="65"/>
      <c r="VXR141" s="65"/>
      <c r="VXS141" s="65"/>
      <c r="VXT141" s="65"/>
      <c r="VXU141" s="65"/>
      <c r="VXV141" s="65"/>
      <c r="VXW141" s="65"/>
      <c r="VXX141" s="65"/>
      <c r="VXY141" s="65"/>
      <c r="VXZ141" s="65"/>
      <c r="VYA141" s="65"/>
      <c r="VYB141" s="65"/>
      <c r="VYC141" s="65"/>
      <c r="VYD141" s="65"/>
      <c r="VYE141" s="65"/>
      <c r="VYF141" s="65"/>
      <c r="VYG141" s="65"/>
      <c r="VYH141" s="65"/>
      <c r="VYI141" s="65"/>
      <c r="VYJ141" s="65"/>
      <c r="VYK141" s="65"/>
      <c r="VYL141" s="65"/>
      <c r="VYM141" s="65"/>
      <c r="VYN141" s="65"/>
      <c r="VYO141" s="65"/>
      <c r="VYP141" s="65"/>
      <c r="VYQ141" s="65"/>
      <c r="VYR141" s="65"/>
      <c r="VYS141" s="65"/>
      <c r="VYT141" s="65"/>
      <c r="VYU141" s="65"/>
      <c r="VYV141" s="65"/>
      <c r="VYW141" s="65"/>
      <c r="VYX141" s="65"/>
      <c r="VYY141" s="65"/>
      <c r="VYZ141" s="65"/>
      <c r="VZA141" s="65"/>
      <c r="VZB141" s="65"/>
      <c r="VZC141" s="65"/>
      <c r="VZD141" s="65"/>
      <c r="VZE141" s="65"/>
      <c r="VZF141" s="65"/>
      <c r="VZG141" s="65"/>
      <c r="VZH141" s="65"/>
      <c r="VZI141" s="65"/>
      <c r="VZJ141" s="65"/>
      <c r="VZK141" s="65"/>
      <c r="VZL141" s="65"/>
      <c r="VZM141" s="65"/>
      <c r="VZN141" s="65"/>
      <c r="VZO141" s="65"/>
      <c r="VZP141" s="65"/>
      <c r="VZQ141" s="65"/>
      <c r="VZR141" s="65"/>
      <c r="VZS141" s="65"/>
      <c r="VZT141" s="65"/>
      <c r="VZU141" s="65"/>
      <c r="VZV141" s="65"/>
      <c r="VZW141" s="65"/>
      <c r="VZX141" s="65"/>
      <c r="VZY141" s="65"/>
      <c r="VZZ141" s="65"/>
      <c r="WAA141" s="65"/>
      <c r="WAB141" s="65"/>
      <c r="WAC141" s="65"/>
      <c r="WAD141" s="65"/>
      <c r="WAE141" s="65"/>
      <c r="WAF141" s="65"/>
      <c r="WAG141" s="65"/>
      <c r="WAH141" s="65"/>
      <c r="WAI141" s="65"/>
      <c r="WAJ141" s="65"/>
      <c r="WAK141" s="65"/>
      <c r="WAL141" s="65"/>
      <c r="WAM141" s="65"/>
      <c r="WAN141" s="65"/>
      <c r="WAO141" s="65"/>
      <c r="WAP141" s="65"/>
      <c r="WAQ141" s="65"/>
      <c r="WAR141" s="65"/>
      <c r="WAS141" s="65"/>
      <c r="WAT141" s="65"/>
      <c r="WAU141" s="65"/>
      <c r="WAV141" s="65"/>
      <c r="WAW141" s="65"/>
      <c r="WAX141" s="65"/>
      <c r="WAY141" s="65"/>
      <c r="WAZ141" s="65"/>
      <c r="WBA141" s="65"/>
      <c r="WBB141" s="65"/>
      <c r="WBC141" s="65"/>
      <c r="WBD141" s="65"/>
      <c r="WBE141" s="65"/>
      <c r="WBF141" s="65"/>
      <c r="WBG141" s="65"/>
      <c r="WBH141" s="65"/>
      <c r="WBI141" s="65"/>
      <c r="WBJ141" s="65"/>
      <c r="WBK141" s="65"/>
      <c r="WBL141" s="65"/>
      <c r="WBM141" s="65"/>
      <c r="WBN141" s="65"/>
      <c r="WBO141" s="65"/>
      <c r="WBP141" s="65"/>
      <c r="WBQ141" s="65"/>
      <c r="WBR141" s="65"/>
      <c r="WBS141" s="65"/>
      <c r="WBT141" s="65"/>
      <c r="WBU141" s="65"/>
      <c r="WBV141" s="65"/>
      <c r="WBW141" s="65"/>
      <c r="WBX141" s="65"/>
      <c r="WBY141" s="65"/>
      <c r="WBZ141" s="65"/>
      <c r="WCA141" s="65"/>
      <c r="WCB141" s="65"/>
      <c r="WCC141" s="65"/>
      <c r="WCD141" s="65"/>
      <c r="WCE141" s="65"/>
      <c r="WCF141" s="65"/>
      <c r="WCG141" s="65"/>
      <c r="WCH141" s="65"/>
      <c r="WCI141" s="65"/>
      <c r="WCJ141" s="65"/>
      <c r="WCK141" s="65"/>
      <c r="WCL141" s="65"/>
      <c r="WCM141" s="65"/>
      <c r="WCN141" s="65"/>
      <c r="WCO141" s="65"/>
      <c r="WCP141" s="65"/>
      <c r="WCQ141" s="65"/>
      <c r="WCR141" s="65"/>
      <c r="WCS141" s="65"/>
      <c r="WCT141" s="65"/>
      <c r="WCU141" s="65"/>
      <c r="WCV141" s="65"/>
      <c r="WCW141" s="65"/>
      <c r="WCX141" s="65"/>
      <c r="WCY141" s="65"/>
      <c r="WCZ141" s="65"/>
      <c r="WDA141" s="65"/>
      <c r="WDB141" s="65"/>
      <c r="WDC141" s="65"/>
      <c r="WDD141" s="65"/>
      <c r="WDE141" s="65"/>
      <c r="WDF141" s="65"/>
      <c r="WDG141" s="65"/>
      <c r="WDH141" s="65"/>
      <c r="WDI141" s="65"/>
      <c r="WDJ141" s="65"/>
      <c r="WDK141" s="65"/>
      <c r="WDL141" s="65"/>
      <c r="WDM141" s="65"/>
      <c r="WDN141" s="65"/>
      <c r="WDO141" s="65"/>
      <c r="WDP141" s="65"/>
      <c r="WDQ141" s="65"/>
      <c r="WDR141" s="65"/>
      <c r="WDS141" s="65"/>
      <c r="WDT141" s="65"/>
      <c r="WDU141" s="65"/>
      <c r="WDV141" s="65"/>
      <c r="WDW141" s="65"/>
      <c r="WDX141" s="65"/>
      <c r="WDY141" s="65"/>
      <c r="WDZ141" s="65"/>
      <c r="WEA141" s="65"/>
      <c r="WEB141" s="65"/>
      <c r="WEC141" s="65"/>
      <c r="WED141" s="65"/>
      <c r="WEE141" s="65"/>
      <c r="WEF141" s="65"/>
      <c r="WEG141" s="65"/>
      <c r="WEH141" s="65"/>
      <c r="WEI141" s="65"/>
      <c r="WEJ141" s="65"/>
      <c r="WEK141" s="65"/>
      <c r="WEL141" s="65"/>
      <c r="WEM141" s="65"/>
      <c r="WEN141" s="65"/>
      <c r="WEO141" s="65"/>
      <c r="WEP141" s="65"/>
      <c r="WEQ141" s="65"/>
      <c r="WER141" s="65"/>
      <c r="WES141" s="65"/>
      <c r="WET141" s="65"/>
      <c r="WEU141" s="65"/>
      <c r="WEV141" s="65"/>
      <c r="WEW141" s="65"/>
      <c r="WEX141" s="65"/>
      <c r="WEY141" s="65"/>
      <c r="WEZ141" s="65"/>
      <c r="WFA141" s="65"/>
      <c r="WFB141" s="65"/>
      <c r="WFC141" s="65"/>
      <c r="WFD141" s="65"/>
      <c r="WFE141" s="65"/>
      <c r="WFF141" s="65"/>
      <c r="WFG141" s="65"/>
      <c r="WFH141" s="65"/>
      <c r="WFI141" s="65"/>
      <c r="WFJ141" s="65"/>
      <c r="WFK141" s="65"/>
      <c r="WFL141" s="65"/>
      <c r="WFM141" s="65"/>
      <c r="WFN141" s="65"/>
      <c r="WFO141" s="65"/>
      <c r="WFP141" s="65"/>
      <c r="WFQ141" s="65"/>
      <c r="WFR141" s="65"/>
      <c r="WFS141" s="65"/>
      <c r="WFT141" s="65"/>
      <c r="WFU141" s="65"/>
      <c r="WFV141" s="65"/>
      <c r="WFW141" s="65"/>
      <c r="WFX141" s="65"/>
      <c r="WFY141" s="65"/>
      <c r="WFZ141" s="65"/>
      <c r="WGA141" s="65"/>
      <c r="WGB141" s="65"/>
      <c r="WGC141" s="65"/>
      <c r="WGD141" s="65"/>
      <c r="WGE141" s="65"/>
      <c r="WGF141" s="65"/>
      <c r="WGG141" s="65"/>
      <c r="WGH141" s="65"/>
      <c r="WGI141" s="65"/>
      <c r="WGJ141" s="65"/>
      <c r="WGK141" s="65"/>
      <c r="WGL141" s="65"/>
      <c r="WGM141" s="65"/>
      <c r="WGN141" s="65"/>
      <c r="WGO141" s="65"/>
      <c r="WGP141" s="65"/>
      <c r="WGQ141" s="65"/>
      <c r="WGR141" s="65"/>
      <c r="WGS141" s="65"/>
      <c r="WGT141" s="65"/>
      <c r="WGU141" s="65"/>
      <c r="WGV141" s="65"/>
      <c r="WGW141" s="65"/>
      <c r="WGX141" s="65"/>
      <c r="WGY141" s="65"/>
      <c r="WGZ141" s="65"/>
      <c r="WHA141" s="65"/>
      <c r="WHB141" s="65"/>
      <c r="WHC141" s="65"/>
      <c r="WHD141" s="65"/>
      <c r="WHE141" s="65"/>
      <c r="WHF141" s="65"/>
      <c r="WHG141" s="65"/>
      <c r="WHH141" s="65"/>
      <c r="WHI141" s="65"/>
      <c r="WHJ141" s="65"/>
      <c r="WHK141" s="65"/>
      <c r="WHL141" s="65"/>
      <c r="WHM141" s="65"/>
      <c r="WHN141" s="65"/>
      <c r="WHO141" s="65"/>
      <c r="WHP141" s="65"/>
      <c r="WHQ141" s="65"/>
      <c r="WHR141" s="65"/>
      <c r="WHS141" s="65"/>
      <c r="WHT141" s="65"/>
      <c r="WHU141" s="65"/>
      <c r="WHV141" s="65"/>
      <c r="WHW141" s="65"/>
      <c r="WHX141" s="65"/>
      <c r="WHY141" s="65"/>
      <c r="WHZ141" s="65"/>
      <c r="WIA141" s="65"/>
      <c r="WIB141" s="65"/>
      <c r="WIC141" s="65"/>
      <c r="WID141" s="65"/>
      <c r="WIE141" s="65"/>
      <c r="WIF141" s="65"/>
      <c r="WIG141" s="65"/>
      <c r="WIH141" s="65"/>
      <c r="WII141" s="65"/>
      <c r="WIJ141" s="65"/>
      <c r="WIK141" s="65"/>
      <c r="WIL141" s="65"/>
      <c r="WIM141" s="65"/>
      <c r="WIN141" s="65"/>
      <c r="WIO141" s="65"/>
      <c r="WIP141" s="65"/>
      <c r="WIQ141" s="65"/>
      <c r="WIR141" s="65"/>
      <c r="WIS141" s="65"/>
      <c r="WIT141" s="65"/>
      <c r="WIU141" s="65"/>
      <c r="WIV141" s="65"/>
      <c r="WIW141" s="65"/>
      <c r="WIX141" s="65"/>
      <c r="WIY141" s="65"/>
      <c r="WIZ141" s="65"/>
      <c r="WJA141" s="65"/>
      <c r="WJB141" s="65"/>
      <c r="WJC141" s="65"/>
      <c r="WJD141" s="65"/>
      <c r="WJE141" s="65"/>
      <c r="WJF141" s="65"/>
      <c r="WJG141" s="65"/>
      <c r="WJH141" s="65"/>
      <c r="WJI141" s="65"/>
      <c r="WJJ141" s="65"/>
      <c r="WJK141" s="65"/>
      <c r="WJL141" s="65"/>
      <c r="WJM141" s="65"/>
      <c r="WJN141" s="65"/>
      <c r="WJO141" s="65"/>
      <c r="WJP141" s="65"/>
      <c r="WJQ141" s="65"/>
      <c r="WJR141" s="65"/>
      <c r="WJS141" s="65"/>
      <c r="WJT141" s="65"/>
      <c r="WJU141" s="65"/>
      <c r="WJV141" s="65"/>
      <c r="WJW141" s="65"/>
      <c r="WJX141" s="65"/>
      <c r="WJY141" s="65"/>
      <c r="WJZ141" s="65"/>
      <c r="WKA141" s="65"/>
      <c r="WKB141" s="65"/>
      <c r="WKC141" s="65"/>
      <c r="WKD141" s="65"/>
      <c r="WKE141" s="65"/>
      <c r="WKF141" s="65"/>
      <c r="WKG141" s="65"/>
      <c r="WKH141" s="65"/>
      <c r="WKI141" s="65"/>
      <c r="WKJ141" s="65"/>
      <c r="WKK141" s="65"/>
      <c r="WKL141" s="65"/>
      <c r="WKM141" s="65"/>
      <c r="WKN141" s="65"/>
      <c r="WKO141" s="65"/>
      <c r="WKP141" s="65"/>
      <c r="WKQ141" s="65"/>
      <c r="WKR141" s="65"/>
      <c r="WKS141" s="65"/>
      <c r="WKT141" s="65"/>
      <c r="WKU141" s="65"/>
      <c r="WKV141" s="65"/>
      <c r="WKW141" s="65"/>
      <c r="WKX141" s="65"/>
      <c r="WKY141" s="65"/>
      <c r="WKZ141" s="65"/>
      <c r="WLA141" s="65"/>
      <c r="WLB141" s="65"/>
      <c r="WLC141" s="65"/>
      <c r="WLD141" s="65"/>
      <c r="WLE141" s="65"/>
      <c r="WLF141" s="65"/>
      <c r="WLG141" s="65"/>
      <c r="WLH141" s="65"/>
      <c r="WLI141" s="65"/>
      <c r="WLJ141" s="65"/>
      <c r="WLK141" s="65"/>
      <c r="WLL141" s="65"/>
      <c r="WLM141" s="65"/>
      <c r="WLN141" s="65"/>
      <c r="WLO141" s="65"/>
      <c r="WLP141" s="65"/>
      <c r="WLQ141" s="65"/>
      <c r="WLR141" s="65"/>
      <c r="WLS141" s="65"/>
      <c r="WLT141" s="65"/>
      <c r="WLU141" s="65"/>
      <c r="WLV141" s="65"/>
      <c r="WLW141" s="65"/>
      <c r="WLX141" s="65"/>
      <c r="WLY141" s="65"/>
      <c r="WLZ141" s="65"/>
      <c r="WMA141" s="65"/>
      <c r="WMB141" s="65"/>
      <c r="WMC141" s="65"/>
      <c r="WMD141" s="65"/>
      <c r="WME141" s="65"/>
      <c r="WMF141" s="65"/>
      <c r="WMG141" s="65"/>
      <c r="WMH141" s="65"/>
      <c r="WMI141" s="65"/>
      <c r="WMJ141" s="65"/>
      <c r="WMK141" s="65"/>
      <c r="WML141" s="65"/>
      <c r="WMM141" s="65"/>
      <c r="WMN141" s="65"/>
      <c r="WMO141" s="65"/>
      <c r="WMP141" s="65"/>
      <c r="WMQ141" s="65"/>
      <c r="WMR141" s="65"/>
      <c r="WMS141" s="65"/>
      <c r="WMT141" s="65"/>
      <c r="WMU141" s="65"/>
      <c r="WMV141" s="65"/>
      <c r="WMW141" s="65"/>
      <c r="WMX141" s="65"/>
      <c r="WMY141" s="65"/>
      <c r="WMZ141" s="65"/>
      <c r="WNA141" s="65"/>
      <c r="WNB141" s="65"/>
      <c r="WNC141" s="65"/>
      <c r="WND141" s="65"/>
      <c r="WNE141" s="65"/>
      <c r="WNF141" s="65"/>
      <c r="WNG141" s="65"/>
      <c r="WNH141" s="65"/>
      <c r="WNI141" s="65"/>
      <c r="WNJ141" s="65"/>
      <c r="WNK141" s="65"/>
      <c r="WNL141" s="65"/>
      <c r="WNM141" s="65"/>
      <c r="WNN141" s="65"/>
      <c r="WNO141" s="65"/>
      <c r="WNP141" s="65"/>
      <c r="WNQ141" s="65"/>
      <c r="WNR141" s="65"/>
      <c r="WNS141" s="65"/>
      <c r="WNT141" s="65"/>
      <c r="WNU141" s="65"/>
      <c r="WNV141" s="65"/>
      <c r="WNW141" s="65"/>
      <c r="WNX141" s="65"/>
      <c r="WNY141" s="65"/>
      <c r="WNZ141" s="65"/>
      <c r="WOA141" s="65"/>
      <c r="WOB141" s="65"/>
      <c r="WOC141" s="65"/>
      <c r="WOD141" s="65"/>
      <c r="WOE141" s="65"/>
      <c r="WOF141" s="65"/>
      <c r="WOG141" s="65"/>
      <c r="WOH141" s="65"/>
      <c r="WOI141" s="65"/>
      <c r="WOJ141" s="65"/>
      <c r="WOK141" s="65"/>
      <c r="WOL141" s="65"/>
      <c r="WOM141" s="65"/>
      <c r="WON141" s="65"/>
      <c r="WOO141" s="65"/>
      <c r="WOP141" s="65"/>
      <c r="WOQ141" s="65"/>
      <c r="WOR141" s="65"/>
      <c r="WOS141" s="65"/>
      <c r="WOT141" s="65"/>
      <c r="WOU141" s="65"/>
      <c r="WOV141" s="65"/>
      <c r="WOW141" s="65"/>
      <c r="WOX141" s="65"/>
      <c r="WOY141" s="65"/>
      <c r="WOZ141" s="65"/>
      <c r="WPA141" s="65"/>
      <c r="WPB141" s="65"/>
      <c r="WPC141" s="65"/>
      <c r="WPD141" s="65"/>
      <c r="WPE141" s="65"/>
      <c r="WPF141" s="65"/>
      <c r="WPG141" s="65"/>
      <c r="WPH141" s="65"/>
      <c r="WPI141" s="65"/>
      <c r="WPJ141" s="65"/>
      <c r="WPK141" s="65"/>
      <c r="WPL141" s="65"/>
      <c r="WPM141" s="65"/>
      <c r="WPN141" s="65"/>
      <c r="WPO141" s="65"/>
      <c r="WPP141" s="65"/>
      <c r="WPQ141" s="65"/>
      <c r="WPR141" s="65"/>
      <c r="WPS141" s="65"/>
      <c r="WPT141" s="65"/>
      <c r="WPU141" s="65"/>
      <c r="WPV141" s="65"/>
      <c r="WPW141" s="65"/>
      <c r="WPX141" s="65"/>
      <c r="WPY141" s="65"/>
      <c r="WPZ141" s="65"/>
      <c r="WQA141" s="65"/>
      <c r="WQB141" s="65"/>
      <c r="WQC141" s="65"/>
      <c r="WQD141" s="65"/>
      <c r="WQE141" s="65"/>
      <c r="WQF141" s="65"/>
      <c r="WQG141" s="65"/>
      <c r="WQH141" s="65"/>
      <c r="WQI141" s="65"/>
      <c r="WQJ141" s="65"/>
      <c r="WQK141" s="65"/>
      <c r="WQL141" s="65"/>
      <c r="WQM141" s="65"/>
      <c r="WQN141" s="65"/>
      <c r="WQO141" s="65"/>
      <c r="WQP141" s="65"/>
      <c r="WQQ141" s="65"/>
      <c r="WQR141" s="65"/>
      <c r="WQS141" s="65"/>
      <c r="WQT141" s="65"/>
      <c r="WQU141" s="65"/>
      <c r="WQV141" s="65"/>
      <c r="WQW141" s="65"/>
      <c r="WQX141" s="65"/>
      <c r="WQY141" s="65"/>
      <c r="WQZ141" s="65"/>
      <c r="WRA141" s="65"/>
      <c r="WRB141" s="65"/>
      <c r="WRC141" s="65"/>
      <c r="WRD141" s="65"/>
      <c r="WRE141" s="65"/>
      <c r="WRF141" s="65"/>
      <c r="WRG141" s="65"/>
      <c r="WRH141" s="65"/>
      <c r="WRI141" s="65"/>
      <c r="WRJ141" s="65"/>
      <c r="WRK141" s="65"/>
      <c r="WRL141" s="65"/>
      <c r="WRM141" s="65"/>
      <c r="WRN141" s="65"/>
      <c r="WRO141" s="65"/>
      <c r="WRP141" s="65"/>
      <c r="WRQ141" s="65"/>
      <c r="WRR141" s="65"/>
      <c r="WRS141" s="65"/>
      <c r="WRT141" s="65"/>
      <c r="WRU141" s="65"/>
      <c r="WRV141" s="65"/>
      <c r="WRW141" s="65"/>
      <c r="WRX141" s="65"/>
      <c r="WRY141" s="65"/>
      <c r="WRZ141" s="65"/>
      <c r="WSA141" s="65"/>
      <c r="WSB141" s="65"/>
      <c r="WSC141" s="65"/>
      <c r="WSD141" s="65"/>
      <c r="WSE141" s="65"/>
      <c r="WSF141" s="65"/>
      <c r="WSG141" s="65"/>
      <c r="WSH141" s="65"/>
      <c r="WSI141" s="65"/>
      <c r="WSJ141" s="65"/>
      <c r="WSK141" s="65"/>
      <c r="WSL141" s="65"/>
      <c r="WSM141" s="65"/>
      <c r="WSN141" s="65"/>
      <c r="WSO141" s="65"/>
      <c r="WSP141" s="65"/>
      <c r="WSQ141" s="65"/>
      <c r="WSR141" s="65"/>
      <c r="WSS141" s="65"/>
      <c r="WST141" s="65"/>
      <c r="WSU141" s="65"/>
      <c r="WSV141" s="65"/>
      <c r="WSW141" s="65"/>
      <c r="WSX141" s="65"/>
      <c r="WSY141" s="65"/>
      <c r="WSZ141" s="65"/>
      <c r="WTA141" s="65"/>
      <c r="WTB141" s="65"/>
      <c r="WTC141" s="65"/>
      <c r="WTD141" s="65"/>
      <c r="WTE141" s="65"/>
      <c r="WTF141" s="65"/>
      <c r="WTG141" s="65"/>
      <c r="WTH141" s="65"/>
      <c r="WTI141" s="65"/>
      <c r="WTJ141" s="65"/>
      <c r="WTK141" s="65"/>
      <c r="WTL141" s="65"/>
      <c r="WTM141" s="65"/>
      <c r="WTN141" s="65"/>
      <c r="WTO141" s="65"/>
      <c r="WTP141" s="65"/>
      <c r="WTQ141" s="65"/>
      <c r="WTR141" s="65"/>
      <c r="WTS141" s="65"/>
      <c r="WTT141" s="65"/>
      <c r="WTU141" s="65"/>
      <c r="WTV141" s="65"/>
      <c r="WTW141" s="65"/>
      <c r="WTX141" s="65"/>
      <c r="WTY141" s="65"/>
      <c r="WTZ141" s="65"/>
      <c r="WUA141" s="65"/>
      <c r="WUB141" s="65"/>
      <c r="WUC141" s="65"/>
      <c r="WUD141" s="65"/>
      <c r="WUE141" s="65"/>
      <c r="WUF141" s="65"/>
      <c r="WUG141" s="65"/>
      <c r="WUH141" s="65"/>
      <c r="WUI141" s="65"/>
      <c r="WUJ141" s="65"/>
      <c r="WUK141" s="65"/>
      <c r="WUL141" s="65"/>
      <c r="WUM141" s="65"/>
      <c r="WUN141" s="65"/>
      <c r="WUO141" s="65"/>
      <c r="WUP141" s="65"/>
      <c r="WUQ141" s="65"/>
      <c r="WUR141" s="65"/>
      <c r="WUS141" s="65"/>
      <c r="WUT141" s="65"/>
      <c r="WUU141" s="65"/>
      <c r="WUV141" s="65"/>
      <c r="WUW141" s="65"/>
      <c r="WUX141" s="65"/>
      <c r="WUY141" s="65"/>
      <c r="WUZ141" s="65"/>
      <c r="WVA141" s="65"/>
      <c r="WVB141" s="65"/>
      <c r="WVC141" s="65"/>
      <c r="WVD141" s="65"/>
      <c r="WVE141" s="65"/>
      <c r="WVF141" s="65"/>
      <c r="WVG141" s="65"/>
      <c r="WVH141" s="65"/>
      <c r="WVI141" s="65"/>
      <c r="WVJ141" s="65"/>
      <c r="WVK141" s="65"/>
      <c r="WVL141" s="65"/>
      <c r="WVM141" s="65"/>
      <c r="WVN141" s="65"/>
      <c r="WVO141" s="65"/>
      <c r="WVP141" s="65"/>
      <c r="WVQ141" s="65"/>
      <c r="WVR141" s="65"/>
      <c r="WVS141" s="65"/>
      <c r="WVT141" s="65"/>
      <c r="WVU141" s="65"/>
      <c r="WVV141" s="65"/>
      <c r="WVW141" s="65"/>
      <c r="WVX141" s="65"/>
      <c r="WVY141" s="65"/>
      <c r="WVZ141" s="65"/>
      <c r="WWA141" s="65"/>
      <c r="WWB141" s="65"/>
      <c r="WWC141" s="65"/>
      <c r="WWD141" s="65"/>
      <c r="WWE141" s="65"/>
      <c r="WWF141" s="65"/>
      <c r="WWG141" s="65"/>
      <c r="WWH141" s="65"/>
      <c r="WWI141" s="65"/>
      <c r="WWJ141" s="65"/>
      <c r="WWK141" s="65"/>
      <c r="WWL141" s="65"/>
      <c r="WWM141" s="65"/>
      <c r="WWN141" s="65"/>
      <c r="WWO141" s="65"/>
      <c r="WWP141" s="65"/>
      <c r="WWQ141" s="65"/>
      <c r="WWR141" s="65"/>
      <c r="WWS141" s="65"/>
      <c r="WWT141" s="65"/>
      <c r="WWU141" s="65"/>
      <c r="WWV141" s="65"/>
      <c r="WWW141" s="65"/>
      <c r="WWX141" s="65"/>
      <c r="WWY141" s="65"/>
      <c r="WWZ141" s="65"/>
      <c r="WXA141" s="65"/>
      <c r="WXB141" s="65"/>
      <c r="WXC141" s="65"/>
      <c r="WXD141" s="65"/>
      <c r="WXE141" s="65"/>
      <c r="WXF141" s="65"/>
      <c r="WXG141" s="65"/>
      <c r="WXH141" s="65"/>
      <c r="WXI141" s="65"/>
      <c r="WXJ141" s="65"/>
      <c r="WXK141" s="65"/>
      <c r="WXL141" s="65"/>
      <c r="WXM141" s="65"/>
      <c r="WXN141" s="65"/>
      <c r="WXO141" s="65"/>
      <c r="WXP141" s="65"/>
      <c r="WXQ141" s="65"/>
      <c r="WXR141" s="65"/>
      <c r="WXS141" s="65"/>
      <c r="WXT141" s="65"/>
      <c r="WXU141" s="65"/>
      <c r="WXV141" s="65"/>
      <c r="WXW141" s="65"/>
      <c r="WXX141" s="65"/>
      <c r="WXY141" s="65"/>
      <c r="WXZ141" s="65"/>
      <c r="WYA141" s="65"/>
      <c r="WYB141" s="65"/>
      <c r="WYC141" s="65"/>
      <c r="WYD141" s="65"/>
      <c r="WYE141" s="65"/>
      <c r="WYF141" s="65"/>
      <c r="WYG141" s="65"/>
      <c r="WYH141" s="65"/>
      <c r="WYI141" s="65"/>
      <c r="WYJ141" s="65"/>
      <c r="WYK141" s="65"/>
      <c r="WYL141" s="65"/>
      <c r="WYM141" s="65"/>
      <c r="WYN141" s="65"/>
      <c r="WYO141" s="65"/>
      <c r="WYP141" s="65"/>
      <c r="WYQ141" s="65"/>
      <c r="WYR141" s="65"/>
      <c r="WYS141" s="65"/>
      <c r="WYT141" s="65"/>
      <c r="WYU141" s="65"/>
      <c r="WYV141" s="65"/>
      <c r="WYW141" s="65"/>
      <c r="WYX141" s="65"/>
      <c r="WYY141" s="65"/>
      <c r="WYZ141" s="65"/>
      <c r="WZA141" s="65"/>
      <c r="WZB141" s="65"/>
      <c r="WZC141" s="65"/>
      <c r="WZD141" s="65"/>
      <c r="WZE141" s="65"/>
      <c r="WZF141" s="65"/>
      <c r="WZG141" s="65"/>
      <c r="WZH141" s="65"/>
      <c r="WZI141" s="65"/>
      <c r="WZJ141" s="65"/>
      <c r="WZK141" s="65"/>
      <c r="WZL141" s="65"/>
      <c r="WZM141" s="65"/>
      <c r="WZN141" s="65"/>
      <c r="WZO141" s="65"/>
      <c r="WZP141" s="65"/>
      <c r="WZQ141" s="65"/>
      <c r="WZR141" s="65"/>
      <c r="WZS141" s="65"/>
      <c r="WZT141" s="65"/>
      <c r="WZU141" s="65"/>
      <c r="WZV141" s="65"/>
      <c r="WZW141" s="65"/>
      <c r="WZX141" s="65"/>
      <c r="WZY141" s="65"/>
      <c r="WZZ141" s="65"/>
      <c r="XAA141" s="65"/>
      <c r="XAB141" s="65"/>
      <c r="XAC141" s="65"/>
      <c r="XAD141" s="65"/>
      <c r="XAE141" s="65"/>
      <c r="XAF141" s="65"/>
      <c r="XAG141" s="65"/>
      <c r="XAH141" s="65"/>
      <c r="XAI141" s="65"/>
      <c r="XAJ141" s="65"/>
      <c r="XAK141" s="65"/>
      <c r="XAL141" s="65"/>
      <c r="XAM141" s="65"/>
      <c r="XAN141" s="65"/>
      <c r="XAO141" s="65"/>
      <c r="XAP141" s="65"/>
      <c r="XAQ141" s="65"/>
      <c r="XAR141" s="65"/>
      <c r="XAS141" s="65"/>
      <c r="XAT141" s="65"/>
      <c r="XAU141" s="65"/>
      <c r="XAV141" s="65"/>
      <c r="XAW141" s="65"/>
      <c r="XAX141" s="65"/>
      <c r="XAY141" s="65"/>
      <c r="XAZ141" s="65"/>
      <c r="XBA141" s="65"/>
      <c r="XBB141" s="65"/>
      <c r="XBC141" s="65"/>
      <c r="XBD141" s="65"/>
      <c r="XBE141" s="65"/>
      <c r="XBF141" s="65"/>
      <c r="XBG141" s="65"/>
      <c r="XBH141" s="65"/>
      <c r="XBI141" s="65"/>
      <c r="XBJ141" s="65"/>
      <c r="XBK141" s="65"/>
      <c r="XBL141" s="65"/>
      <c r="XBM141" s="65"/>
      <c r="XBN141" s="65"/>
      <c r="XBO141" s="65"/>
      <c r="XBP141" s="65"/>
      <c r="XBQ141" s="65"/>
      <c r="XBR141" s="65"/>
      <c r="XBS141" s="65"/>
      <c r="XBT141" s="65"/>
      <c r="XBU141" s="65"/>
      <c r="XBV141" s="65"/>
      <c r="XBW141" s="65"/>
      <c r="XBX141" s="65"/>
      <c r="XBY141" s="65"/>
      <c r="XBZ141" s="65"/>
      <c r="XCA141" s="65"/>
      <c r="XCB141" s="65"/>
      <c r="XCC141" s="65"/>
      <c r="XCD141" s="65"/>
      <c r="XCE141" s="65"/>
      <c r="XCF141" s="65"/>
      <c r="XCG141" s="65"/>
      <c r="XCH141" s="65"/>
      <c r="XCI141" s="65"/>
      <c r="XCJ141" s="65"/>
      <c r="XCK141" s="65"/>
      <c r="XCL141" s="65"/>
      <c r="XCM141" s="65"/>
      <c r="XCN141" s="65"/>
      <c r="XCO141" s="65"/>
      <c r="XCP141" s="65"/>
      <c r="XCQ141" s="65"/>
      <c r="XCR141" s="65"/>
      <c r="XCS141" s="65"/>
      <c r="XCT141" s="65"/>
      <c r="XCU141" s="65"/>
      <c r="XCV141" s="65"/>
      <c r="XCW141" s="65"/>
      <c r="XCX141" s="65"/>
      <c r="XCY141" s="65"/>
      <c r="XCZ141" s="65"/>
      <c r="XDA141" s="65"/>
      <c r="XDB141" s="65"/>
      <c r="XDC141" s="65"/>
      <c r="XDD141" s="65"/>
      <c r="XDE141" s="65"/>
      <c r="XDF141" s="65"/>
      <c r="XDG141" s="65"/>
      <c r="XDH141" s="65"/>
      <c r="XDI141" s="65"/>
      <c r="XDJ141" s="65"/>
      <c r="XDK141" s="65"/>
      <c r="XDL141" s="65"/>
      <c r="XDM141" s="65"/>
      <c r="XDN141" s="65"/>
      <c r="XDO141" s="65"/>
      <c r="XDP141" s="65"/>
      <c r="XDQ141" s="65"/>
      <c r="XDR141" s="65"/>
      <c r="XDS141" s="65"/>
      <c r="XDT141" s="65"/>
      <c r="XDU141" s="65"/>
      <c r="XDV141" s="65"/>
      <c r="XDW141" s="65"/>
      <c r="XDX141" s="65"/>
      <c r="XDY141" s="65"/>
      <c r="XDZ141" s="65"/>
      <c r="XEA141" s="65"/>
      <c r="XEB141" s="65"/>
      <c r="XEC141" s="65"/>
      <c r="XED141" s="65"/>
      <c r="XEE141" s="65"/>
      <c r="XEF141" s="65"/>
      <c r="XEG141" s="65"/>
      <c r="XEH141" s="65"/>
      <c r="XEI141" s="65"/>
      <c r="XEJ141" s="65"/>
      <c r="XEK141" s="65"/>
      <c r="XEL141" s="65"/>
      <c r="XEM141" s="65"/>
      <c r="XEN141" s="65"/>
      <c r="XEO141" s="65"/>
      <c r="XEP141" s="65"/>
      <c r="XEQ141" s="65"/>
      <c r="XER141" s="65"/>
      <c r="XES141" s="65"/>
      <c r="XET141" s="65"/>
      <c r="XEU141" s="65"/>
      <c r="XEV141" s="65"/>
      <c r="XEW141" s="65"/>
      <c r="XEX141" s="65"/>
      <c r="XEY141" s="65"/>
      <c r="XEZ141" s="65"/>
      <c r="XFA141" s="65"/>
      <c r="XFB141" s="65"/>
      <c r="XFC141" s="65"/>
      <c r="XFD141" s="65"/>
    </row>
    <row r="143" spans="1:16384">
      <c r="C143" t="s">
        <v>1</v>
      </c>
      <c r="D143" t="s">
        <v>373</v>
      </c>
      <c r="E143" t="s">
        <v>374</v>
      </c>
    </row>
    <row r="144" spans="1:16384">
      <c r="C144" t="s">
        <v>282</v>
      </c>
      <c r="D144">
        <v>22</v>
      </c>
      <c r="E144">
        <v>5440</v>
      </c>
      <c r="G144" t="s">
        <v>373</v>
      </c>
      <c r="H144" t="s">
        <v>374</v>
      </c>
    </row>
    <row r="145" spans="1:16384">
      <c r="C145" t="s">
        <v>320</v>
      </c>
      <c r="D145">
        <v>32</v>
      </c>
      <c r="E145">
        <v>3080</v>
      </c>
      <c r="G145">
        <f ca="1">SUM(OFFSET(C143,1,1,10,1))</f>
        <v>204</v>
      </c>
      <c r="H145">
        <f ca="1">SUM(OFFSET(C143,1,2,10,1))</f>
        <v>19660</v>
      </c>
    </row>
    <row r="146" spans="1:16384">
      <c r="C146" t="s">
        <v>369</v>
      </c>
      <c r="D146">
        <v>7</v>
      </c>
      <c r="E146">
        <v>900</v>
      </c>
      <c r="G146" s="31" t="str">
        <f ca="1">_xlfn.FORMULATEXT(G145)</f>
        <v>=SUM(OFFSET(C143,1,1,10,1))</v>
      </c>
      <c r="H146" s="3"/>
    </row>
    <row r="147" spans="1:16384">
      <c r="C147" t="s">
        <v>335</v>
      </c>
      <c r="D147">
        <v>12</v>
      </c>
      <c r="E147">
        <v>1680</v>
      </c>
      <c r="H147" s="31" t="str">
        <f ca="1">_xlfn.FORMULATEXT(H145)</f>
        <v>=SUM(OFFSET(C143,1,2,10,1))</v>
      </c>
      <c r="I147" s="3"/>
    </row>
    <row r="148" spans="1:16384">
      <c r="C148" t="s">
        <v>330</v>
      </c>
      <c r="D148">
        <v>17</v>
      </c>
      <c r="E148">
        <v>2030</v>
      </c>
    </row>
    <row r="149" spans="1:16384">
      <c r="C149" t="s">
        <v>366</v>
      </c>
      <c r="D149">
        <v>29</v>
      </c>
      <c r="E149">
        <v>0</v>
      </c>
    </row>
    <row r="150" spans="1:16384">
      <c r="C150" t="s">
        <v>361</v>
      </c>
      <c r="D150">
        <v>23</v>
      </c>
      <c r="E150">
        <v>2260</v>
      </c>
    </row>
    <row r="151" spans="1:16384">
      <c r="C151" t="s">
        <v>355</v>
      </c>
      <c r="D151">
        <v>9</v>
      </c>
      <c r="E151">
        <v>2190</v>
      </c>
    </row>
    <row r="152" spans="1:16384">
      <c r="C152" t="s">
        <v>348</v>
      </c>
      <c r="D152">
        <v>53</v>
      </c>
      <c r="E152">
        <v>2080</v>
      </c>
    </row>
    <row r="156" spans="1:16384" ht="25.2">
      <c r="A156" s="65" t="s">
        <v>755</v>
      </c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5"/>
      <c r="DV156" s="65"/>
      <c r="DW156" s="65"/>
      <c r="DX156" s="65"/>
      <c r="DY156" s="65"/>
      <c r="DZ156" s="65"/>
      <c r="EA156" s="65"/>
      <c r="EB156" s="65"/>
      <c r="EC156" s="65"/>
      <c r="ED156" s="65"/>
      <c r="EE156" s="65"/>
      <c r="EF156" s="65"/>
      <c r="EG156" s="65"/>
      <c r="EH156" s="65"/>
      <c r="EI156" s="65"/>
      <c r="EJ156" s="65"/>
      <c r="EK156" s="65"/>
      <c r="EL156" s="65"/>
      <c r="EM156" s="65"/>
      <c r="EN156" s="65"/>
      <c r="EO156" s="65"/>
      <c r="EP156" s="65"/>
      <c r="EQ156" s="65"/>
      <c r="ER156" s="65"/>
      <c r="ES156" s="65"/>
      <c r="ET156" s="65"/>
      <c r="EU156" s="65"/>
      <c r="EV156" s="65"/>
      <c r="EW156" s="65"/>
      <c r="EX156" s="65"/>
      <c r="EY156" s="65"/>
      <c r="EZ156" s="65"/>
      <c r="FA156" s="65"/>
      <c r="FB156" s="65"/>
      <c r="FC156" s="65"/>
      <c r="FD156" s="65"/>
      <c r="FE156" s="65"/>
      <c r="FF156" s="65"/>
      <c r="FG156" s="65"/>
      <c r="FH156" s="65"/>
      <c r="FI156" s="65"/>
      <c r="FJ156" s="65"/>
      <c r="FK156" s="65"/>
      <c r="FL156" s="65"/>
      <c r="FM156" s="65"/>
      <c r="FN156" s="65"/>
      <c r="FO156" s="65"/>
      <c r="FP156" s="65"/>
      <c r="FQ156" s="65"/>
      <c r="FR156" s="65"/>
      <c r="FS156" s="65"/>
      <c r="FT156" s="65"/>
      <c r="FU156" s="65"/>
      <c r="FV156" s="65"/>
      <c r="FW156" s="65"/>
      <c r="FX156" s="65"/>
      <c r="FY156" s="65"/>
      <c r="FZ156" s="65"/>
      <c r="GA156" s="65"/>
      <c r="GB156" s="65"/>
      <c r="GC156" s="65"/>
      <c r="GD156" s="65"/>
      <c r="GE156" s="65"/>
      <c r="GF156" s="65"/>
      <c r="GG156" s="65"/>
      <c r="GH156" s="65"/>
      <c r="GI156" s="65"/>
      <c r="GJ156" s="65"/>
      <c r="GK156" s="65"/>
      <c r="GL156" s="65"/>
      <c r="GM156" s="65"/>
      <c r="GN156" s="65"/>
      <c r="GO156" s="65"/>
      <c r="GP156" s="65"/>
      <c r="GQ156" s="65"/>
      <c r="GR156" s="65"/>
      <c r="GS156" s="65"/>
      <c r="GT156" s="65"/>
      <c r="GU156" s="65"/>
      <c r="GV156" s="65"/>
      <c r="GW156" s="65"/>
      <c r="GX156" s="65"/>
      <c r="GY156" s="65"/>
      <c r="GZ156" s="65"/>
      <c r="HA156" s="65"/>
      <c r="HB156" s="65"/>
      <c r="HC156" s="65"/>
      <c r="HD156" s="65"/>
      <c r="HE156" s="65"/>
      <c r="HF156" s="65"/>
      <c r="HG156" s="65"/>
      <c r="HH156" s="65"/>
      <c r="HI156" s="65"/>
      <c r="HJ156" s="65"/>
      <c r="HK156" s="65"/>
      <c r="HL156" s="65"/>
      <c r="HM156" s="65"/>
      <c r="HN156" s="65"/>
      <c r="HO156" s="65"/>
      <c r="HP156" s="65"/>
      <c r="HQ156" s="65"/>
      <c r="HR156" s="65"/>
      <c r="HS156" s="65"/>
      <c r="HT156" s="65"/>
      <c r="HU156" s="65"/>
      <c r="HV156" s="65"/>
      <c r="HW156" s="65"/>
      <c r="HX156" s="65"/>
      <c r="HY156" s="65"/>
      <c r="HZ156" s="65"/>
      <c r="IA156" s="65"/>
      <c r="IB156" s="65"/>
      <c r="IC156" s="65"/>
      <c r="ID156" s="65"/>
      <c r="IE156" s="65"/>
      <c r="IF156" s="65"/>
      <c r="IG156" s="65"/>
      <c r="IH156" s="65"/>
      <c r="II156" s="65"/>
      <c r="IJ156" s="65"/>
      <c r="IK156" s="65"/>
      <c r="IL156" s="65"/>
      <c r="IM156" s="65"/>
      <c r="IN156" s="65"/>
      <c r="IO156" s="65"/>
      <c r="IP156" s="65"/>
      <c r="IQ156" s="65"/>
      <c r="IR156" s="65"/>
      <c r="IS156" s="65"/>
      <c r="IT156" s="65"/>
      <c r="IU156" s="65"/>
      <c r="IV156" s="65"/>
      <c r="IW156" s="65"/>
      <c r="IX156" s="65"/>
      <c r="IY156" s="65"/>
      <c r="IZ156" s="65"/>
      <c r="JA156" s="65"/>
      <c r="JB156" s="65"/>
      <c r="JC156" s="65"/>
      <c r="JD156" s="65"/>
      <c r="JE156" s="65"/>
      <c r="JF156" s="65"/>
      <c r="JG156" s="65"/>
      <c r="JH156" s="65"/>
      <c r="JI156" s="65"/>
      <c r="JJ156" s="65"/>
      <c r="JK156" s="65"/>
      <c r="JL156" s="65"/>
      <c r="JM156" s="65"/>
      <c r="JN156" s="65"/>
      <c r="JO156" s="65"/>
      <c r="JP156" s="65"/>
      <c r="JQ156" s="65"/>
      <c r="JR156" s="65"/>
      <c r="JS156" s="65"/>
      <c r="JT156" s="65"/>
      <c r="JU156" s="65"/>
      <c r="JV156" s="65"/>
      <c r="JW156" s="65"/>
      <c r="JX156" s="65"/>
      <c r="JY156" s="65"/>
      <c r="JZ156" s="65"/>
      <c r="KA156" s="65"/>
      <c r="KB156" s="65"/>
      <c r="KC156" s="65"/>
      <c r="KD156" s="65"/>
      <c r="KE156" s="65"/>
      <c r="KF156" s="65"/>
      <c r="KG156" s="65"/>
      <c r="KH156" s="65"/>
      <c r="KI156" s="65"/>
      <c r="KJ156" s="65"/>
      <c r="KK156" s="65"/>
      <c r="KL156" s="65"/>
      <c r="KM156" s="65"/>
      <c r="KN156" s="65"/>
      <c r="KO156" s="65"/>
      <c r="KP156" s="65"/>
      <c r="KQ156" s="65"/>
      <c r="KR156" s="65"/>
      <c r="KS156" s="65"/>
      <c r="KT156" s="65"/>
      <c r="KU156" s="65"/>
      <c r="KV156" s="65"/>
      <c r="KW156" s="65"/>
      <c r="KX156" s="65"/>
      <c r="KY156" s="65"/>
      <c r="KZ156" s="65"/>
      <c r="LA156" s="65"/>
      <c r="LB156" s="65"/>
      <c r="LC156" s="65"/>
      <c r="LD156" s="65"/>
      <c r="LE156" s="65"/>
      <c r="LF156" s="65"/>
      <c r="LG156" s="65"/>
      <c r="LH156" s="65"/>
      <c r="LI156" s="65"/>
      <c r="LJ156" s="65"/>
      <c r="LK156" s="65"/>
      <c r="LL156" s="65"/>
      <c r="LM156" s="65"/>
      <c r="LN156" s="65"/>
      <c r="LO156" s="65"/>
      <c r="LP156" s="65"/>
      <c r="LQ156" s="65"/>
      <c r="LR156" s="65"/>
      <c r="LS156" s="65"/>
      <c r="LT156" s="65"/>
      <c r="LU156" s="65"/>
      <c r="LV156" s="65"/>
      <c r="LW156" s="65"/>
      <c r="LX156" s="65"/>
      <c r="LY156" s="65"/>
      <c r="LZ156" s="65"/>
      <c r="MA156" s="65"/>
      <c r="MB156" s="65"/>
      <c r="MC156" s="65"/>
      <c r="MD156" s="65"/>
      <c r="ME156" s="65"/>
      <c r="MF156" s="65"/>
      <c r="MG156" s="65"/>
      <c r="MH156" s="65"/>
      <c r="MI156" s="65"/>
      <c r="MJ156" s="65"/>
      <c r="MK156" s="65"/>
      <c r="ML156" s="65"/>
      <c r="MM156" s="65"/>
      <c r="MN156" s="65"/>
      <c r="MO156" s="65"/>
      <c r="MP156" s="65"/>
      <c r="MQ156" s="65"/>
      <c r="MR156" s="65"/>
      <c r="MS156" s="65"/>
      <c r="MT156" s="65"/>
      <c r="MU156" s="65"/>
      <c r="MV156" s="65"/>
      <c r="MW156" s="65"/>
      <c r="MX156" s="65"/>
      <c r="MY156" s="65"/>
      <c r="MZ156" s="65"/>
      <c r="NA156" s="65"/>
      <c r="NB156" s="65"/>
      <c r="NC156" s="65"/>
      <c r="ND156" s="65"/>
      <c r="NE156" s="65"/>
      <c r="NF156" s="65"/>
      <c r="NG156" s="65"/>
      <c r="NH156" s="65"/>
      <c r="NI156" s="65"/>
      <c r="NJ156" s="65"/>
      <c r="NK156" s="65"/>
      <c r="NL156" s="65"/>
      <c r="NM156" s="65"/>
      <c r="NN156" s="65"/>
      <c r="NO156" s="65"/>
      <c r="NP156" s="65"/>
      <c r="NQ156" s="65"/>
      <c r="NR156" s="65"/>
      <c r="NS156" s="65"/>
      <c r="NT156" s="65"/>
      <c r="NU156" s="65"/>
      <c r="NV156" s="65"/>
      <c r="NW156" s="65"/>
      <c r="NX156" s="65"/>
      <c r="NY156" s="65"/>
      <c r="NZ156" s="65"/>
      <c r="OA156" s="65"/>
      <c r="OB156" s="65"/>
      <c r="OC156" s="65"/>
      <c r="OD156" s="65"/>
      <c r="OE156" s="65"/>
      <c r="OF156" s="65"/>
      <c r="OG156" s="65"/>
      <c r="OH156" s="65"/>
      <c r="OI156" s="65"/>
      <c r="OJ156" s="65"/>
      <c r="OK156" s="65"/>
      <c r="OL156" s="65"/>
      <c r="OM156" s="65"/>
      <c r="ON156" s="65"/>
      <c r="OO156" s="65"/>
      <c r="OP156" s="65"/>
      <c r="OQ156" s="65"/>
      <c r="OR156" s="65"/>
      <c r="OS156" s="65"/>
      <c r="OT156" s="65"/>
      <c r="OU156" s="65"/>
      <c r="OV156" s="65"/>
      <c r="OW156" s="65"/>
      <c r="OX156" s="65"/>
      <c r="OY156" s="65"/>
      <c r="OZ156" s="65"/>
      <c r="PA156" s="65"/>
      <c r="PB156" s="65"/>
      <c r="PC156" s="65"/>
      <c r="PD156" s="65"/>
      <c r="PE156" s="65"/>
      <c r="PF156" s="65"/>
      <c r="PG156" s="65"/>
      <c r="PH156" s="65"/>
      <c r="PI156" s="65"/>
      <c r="PJ156" s="65"/>
      <c r="PK156" s="65"/>
      <c r="PL156" s="65"/>
      <c r="PM156" s="65"/>
      <c r="PN156" s="65"/>
      <c r="PO156" s="65"/>
      <c r="PP156" s="65"/>
      <c r="PQ156" s="65"/>
      <c r="PR156" s="65"/>
      <c r="PS156" s="65"/>
      <c r="PT156" s="65"/>
      <c r="PU156" s="65"/>
      <c r="PV156" s="65"/>
      <c r="PW156" s="65"/>
      <c r="PX156" s="65"/>
      <c r="PY156" s="65"/>
      <c r="PZ156" s="65"/>
      <c r="QA156" s="65"/>
      <c r="QB156" s="65"/>
      <c r="QC156" s="65"/>
      <c r="QD156" s="65"/>
      <c r="QE156" s="65"/>
      <c r="QF156" s="65"/>
      <c r="QG156" s="65"/>
      <c r="QH156" s="65"/>
      <c r="QI156" s="65"/>
      <c r="QJ156" s="65"/>
      <c r="QK156" s="65"/>
      <c r="QL156" s="65"/>
      <c r="QM156" s="65"/>
      <c r="QN156" s="65"/>
      <c r="QO156" s="65"/>
      <c r="QP156" s="65"/>
      <c r="QQ156" s="65"/>
      <c r="QR156" s="65"/>
      <c r="QS156" s="65"/>
      <c r="QT156" s="65"/>
      <c r="QU156" s="65"/>
      <c r="QV156" s="65"/>
      <c r="QW156" s="65"/>
      <c r="QX156" s="65"/>
      <c r="QY156" s="65"/>
      <c r="QZ156" s="65"/>
      <c r="RA156" s="65"/>
      <c r="RB156" s="65"/>
      <c r="RC156" s="65"/>
      <c r="RD156" s="65"/>
      <c r="RE156" s="65"/>
      <c r="RF156" s="65"/>
      <c r="RG156" s="65"/>
      <c r="RH156" s="65"/>
      <c r="RI156" s="65"/>
      <c r="RJ156" s="65"/>
      <c r="RK156" s="65"/>
      <c r="RL156" s="65"/>
      <c r="RM156" s="65"/>
      <c r="RN156" s="65"/>
      <c r="RO156" s="65"/>
      <c r="RP156" s="65"/>
      <c r="RQ156" s="65"/>
      <c r="RR156" s="65"/>
      <c r="RS156" s="65"/>
      <c r="RT156" s="65"/>
      <c r="RU156" s="65"/>
      <c r="RV156" s="65"/>
      <c r="RW156" s="65"/>
      <c r="RX156" s="65"/>
      <c r="RY156" s="65"/>
      <c r="RZ156" s="65"/>
      <c r="SA156" s="65"/>
      <c r="SB156" s="65"/>
      <c r="SC156" s="65"/>
      <c r="SD156" s="65"/>
      <c r="SE156" s="65"/>
      <c r="SF156" s="65"/>
      <c r="SG156" s="65"/>
      <c r="SH156" s="65"/>
      <c r="SI156" s="65"/>
      <c r="SJ156" s="65"/>
      <c r="SK156" s="65"/>
      <c r="SL156" s="65"/>
      <c r="SM156" s="65"/>
      <c r="SN156" s="65"/>
      <c r="SO156" s="65"/>
      <c r="SP156" s="65"/>
      <c r="SQ156" s="65"/>
      <c r="SR156" s="65"/>
      <c r="SS156" s="65"/>
      <c r="ST156" s="65"/>
      <c r="SU156" s="65"/>
      <c r="SV156" s="65"/>
      <c r="SW156" s="65"/>
      <c r="SX156" s="65"/>
      <c r="SY156" s="65"/>
      <c r="SZ156" s="65"/>
      <c r="TA156" s="65"/>
      <c r="TB156" s="65"/>
      <c r="TC156" s="65"/>
      <c r="TD156" s="65"/>
      <c r="TE156" s="65"/>
      <c r="TF156" s="65"/>
      <c r="TG156" s="65"/>
      <c r="TH156" s="65"/>
      <c r="TI156" s="65"/>
      <c r="TJ156" s="65"/>
      <c r="TK156" s="65"/>
      <c r="TL156" s="65"/>
      <c r="TM156" s="65"/>
      <c r="TN156" s="65"/>
      <c r="TO156" s="65"/>
      <c r="TP156" s="65"/>
      <c r="TQ156" s="65"/>
      <c r="TR156" s="65"/>
      <c r="TS156" s="65"/>
      <c r="TT156" s="65"/>
      <c r="TU156" s="65"/>
      <c r="TV156" s="65"/>
      <c r="TW156" s="65"/>
      <c r="TX156" s="65"/>
      <c r="TY156" s="65"/>
      <c r="TZ156" s="65"/>
      <c r="UA156" s="65"/>
      <c r="UB156" s="65"/>
      <c r="UC156" s="65"/>
      <c r="UD156" s="65"/>
      <c r="UE156" s="65"/>
      <c r="UF156" s="65"/>
      <c r="UG156" s="65"/>
      <c r="UH156" s="65"/>
      <c r="UI156" s="65"/>
      <c r="UJ156" s="65"/>
      <c r="UK156" s="65"/>
      <c r="UL156" s="65"/>
      <c r="UM156" s="65"/>
      <c r="UN156" s="65"/>
      <c r="UO156" s="65"/>
      <c r="UP156" s="65"/>
      <c r="UQ156" s="65"/>
      <c r="UR156" s="65"/>
      <c r="US156" s="65"/>
      <c r="UT156" s="65"/>
      <c r="UU156" s="65"/>
      <c r="UV156" s="65"/>
      <c r="UW156" s="65"/>
      <c r="UX156" s="65"/>
      <c r="UY156" s="65"/>
      <c r="UZ156" s="65"/>
      <c r="VA156" s="65"/>
      <c r="VB156" s="65"/>
      <c r="VC156" s="65"/>
      <c r="VD156" s="65"/>
      <c r="VE156" s="65"/>
      <c r="VF156" s="65"/>
      <c r="VG156" s="65"/>
      <c r="VH156" s="65"/>
      <c r="VI156" s="65"/>
      <c r="VJ156" s="65"/>
      <c r="VK156" s="65"/>
      <c r="VL156" s="65"/>
      <c r="VM156" s="65"/>
      <c r="VN156" s="65"/>
      <c r="VO156" s="65"/>
      <c r="VP156" s="65"/>
      <c r="VQ156" s="65"/>
      <c r="VR156" s="65"/>
      <c r="VS156" s="65"/>
      <c r="VT156" s="65"/>
      <c r="VU156" s="65"/>
      <c r="VV156" s="65"/>
      <c r="VW156" s="65"/>
      <c r="VX156" s="65"/>
      <c r="VY156" s="65"/>
      <c r="VZ156" s="65"/>
      <c r="WA156" s="65"/>
      <c r="WB156" s="65"/>
      <c r="WC156" s="65"/>
      <c r="WD156" s="65"/>
      <c r="WE156" s="65"/>
      <c r="WF156" s="65"/>
      <c r="WG156" s="65"/>
      <c r="WH156" s="65"/>
      <c r="WI156" s="65"/>
      <c r="WJ156" s="65"/>
      <c r="WK156" s="65"/>
      <c r="WL156" s="65"/>
      <c r="WM156" s="65"/>
      <c r="WN156" s="65"/>
      <c r="WO156" s="65"/>
      <c r="WP156" s="65"/>
      <c r="WQ156" s="65"/>
      <c r="WR156" s="65"/>
      <c r="WS156" s="65"/>
      <c r="WT156" s="65"/>
      <c r="WU156" s="65"/>
      <c r="WV156" s="65"/>
      <c r="WW156" s="65"/>
      <c r="WX156" s="65"/>
      <c r="WY156" s="65"/>
      <c r="WZ156" s="65"/>
      <c r="XA156" s="65"/>
      <c r="XB156" s="65"/>
      <c r="XC156" s="65"/>
      <c r="XD156" s="65"/>
      <c r="XE156" s="65"/>
      <c r="XF156" s="65"/>
      <c r="XG156" s="65"/>
      <c r="XH156" s="65"/>
      <c r="XI156" s="65"/>
      <c r="XJ156" s="65"/>
      <c r="XK156" s="65"/>
      <c r="XL156" s="65"/>
      <c r="XM156" s="65"/>
      <c r="XN156" s="65"/>
      <c r="XO156" s="65"/>
      <c r="XP156" s="65"/>
      <c r="XQ156" s="65"/>
      <c r="XR156" s="65"/>
      <c r="XS156" s="65"/>
      <c r="XT156" s="65"/>
      <c r="XU156" s="65"/>
      <c r="XV156" s="65"/>
      <c r="XW156" s="65"/>
      <c r="XX156" s="65"/>
      <c r="XY156" s="65"/>
      <c r="XZ156" s="65"/>
      <c r="YA156" s="65"/>
      <c r="YB156" s="65"/>
      <c r="YC156" s="65"/>
      <c r="YD156" s="65"/>
      <c r="YE156" s="65"/>
      <c r="YF156" s="65"/>
      <c r="YG156" s="65"/>
      <c r="YH156" s="65"/>
      <c r="YI156" s="65"/>
      <c r="YJ156" s="65"/>
      <c r="YK156" s="65"/>
      <c r="YL156" s="65"/>
      <c r="YM156" s="65"/>
      <c r="YN156" s="65"/>
      <c r="YO156" s="65"/>
      <c r="YP156" s="65"/>
      <c r="YQ156" s="65"/>
      <c r="YR156" s="65"/>
      <c r="YS156" s="65"/>
      <c r="YT156" s="65"/>
      <c r="YU156" s="65"/>
      <c r="YV156" s="65"/>
      <c r="YW156" s="65"/>
      <c r="YX156" s="65"/>
      <c r="YY156" s="65"/>
      <c r="YZ156" s="65"/>
      <c r="ZA156" s="65"/>
      <c r="ZB156" s="65"/>
      <c r="ZC156" s="65"/>
      <c r="ZD156" s="65"/>
      <c r="ZE156" s="65"/>
      <c r="ZF156" s="65"/>
      <c r="ZG156" s="65"/>
      <c r="ZH156" s="65"/>
      <c r="ZI156" s="65"/>
      <c r="ZJ156" s="65"/>
      <c r="ZK156" s="65"/>
      <c r="ZL156" s="65"/>
      <c r="ZM156" s="65"/>
      <c r="ZN156" s="65"/>
      <c r="ZO156" s="65"/>
      <c r="ZP156" s="65"/>
      <c r="ZQ156" s="65"/>
      <c r="ZR156" s="65"/>
      <c r="ZS156" s="65"/>
      <c r="ZT156" s="65"/>
      <c r="ZU156" s="65"/>
      <c r="ZV156" s="65"/>
      <c r="ZW156" s="65"/>
      <c r="ZX156" s="65"/>
      <c r="ZY156" s="65"/>
      <c r="ZZ156" s="65"/>
      <c r="AAA156" s="65"/>
      <c r="AAB156" s="65"/>
      <c r="AAC156" s="65"/>
      <c r="AAD156" s="65"/>
      <c r="AAE156" s="65"/>
      <c r="AAF156" s="65"/>
      <c r="AAG156" s="65"/>
      <c r="AAH156" s="65"/>
      <c r="AAI156" s="65"/>
      <c r="AAJ156" s="65"/>
      <c r="AAK156" s="65"/>
      <c r="AAL156" s="65"/>
      <c r="AAM156" s="65"/>
      <c r="AAN156" s="65"/>
      <c r="AAO156" s="65"/>
      <c r="AAP156" s="65"/>
      <c r="AAQ156" s="65"/>
      <c r="AAR156" s="65"/>
      <c r="AAS156" s="65"/>
      <c r="AAT156" s="65"/>
      <c r="AAU156" s="65"/>
      <c r="AAV156" s="65"/>
      <c r="AAW156" s="65"/>
      <c r="AAX156" s="65"/>
      <c r="AAY156" s="65"/>
      <c r="AAZ156" s="65"/>
      <c r="ABA156" s="65"/>
      <c r="ABB156" s="65"/>
      <c r="ABC156" s="65"/>
      <c r="ABD156" s="65"/>
      <c r="ABE156" s="65"/>
      <c r="ABF156" s="65"/>
      <c r="ABG156" s="65"/>
      <c r="ABH156" s="65"/>
      <c r="ABI156" s="65"/>
      <c r="ABJ156" s="65"/>
      <c r="ABK156" s="65"/>
      <c r="ABL156" s="65"/>
      <c r="ABM156" s="65"/>
      <c r="ABN156" s="65"/>
      <c r="ABO156" s="65"/>
      <c r="ABP156" s="65"/>
      <c r="ABQ156" s="65"/>
      <c r="ABR156" s="65"/>
      <c r="ABS156" s="65"/>
      <c r="ABT156" s="65"/>
      <c r="ABU156" s="65"/>
      <c r="ABV156" s="65"/>
      <c r="ABW156" s="65"/>
      <c r="ABX156" s="65"/>
      <c r="ABY156" s="65"/>
      <c r="ABZ156" s="65"/>
      <c r="ACA156" s="65"/>
      <c r="ACB156" s="65"/>
      <c r="ACC156" s="65"/>
      <c r="ACD156" s="65"/>
      <c r="ACE156" s="65"/>
      <c r="ACF156" s="65"/>
      <c r="ACG156" s="65"/>
      <c r="ACH156" s="65"/>
      <c r="ACI156" s="65"/>
      <c r="ACJ156" s="65"/>
      <c r="ACK156" s="65"/>
      <c r="ACL156" s="65"/>
      <c r="ACM156" s="65"/>
      <c r="ACN156" s="65"/>
      <c r="ACO156" s="65"/>
      <c r="ACP156" s="65"/>
      <c r="ACQ156" s="65"/>
      <c r="ACR156" s="65"/>
      <c r="ACS156" s="65"/>
      <c r="ACT156" s="65"/>
      <c r="ACU156" s="65"/>
      <c r="ACV156" s="65"/>
      <c r="ACW156" s="65"/>
      <c r="ACX156" s="65"/>
      <c r="ACY156" s="65"/>
      <c r="ACZ156" s="65"/>
      <c r="ADA156" s="65"/>
      <c r="ADB156" s="65"/>
      <c r="ADC156" s="65"/>
      <c r="ADD156" s="65"/>
      <c r="ADE156" s="65"/>
      <c r="ADF156" s="65"/>
      <c r="ADG156" s="65"/>
      <c r="ADH156" s="65"/>
      <c r="ADI156" s="65"/>
      <c r="ADJ156" s="65"/>
      <c r="ADK156" s="65"/>
      <c r="ADL156" s="65"/>
      <c r="ADM156" s="65"/>
      <c r="ADN156" s="65"/>
      <c r="ADO156" s="65"/>
      <c r="ADP156" s="65"/>
      <c r="ADQ156" s="65"/>
      <c r="ADR156" s="65"/>
      <c r="ADS156" s="65"/>
      <c r="ADT156" s="65"/>
      <c r="ADU156" s="65"/>
      <c r="ADV156" s="65"/>
      <c r="ADW156" s="65"/>
      <c r="ADX156" s="65"/>
      <c r="ADY156" s="65"/>
      <c r="ADZ156" s="65"/>
      <c r="AEA156" s="65"/>
      <c r="AEB156" s="65"/>
      <c r="AEC156" s="65"/>
      <c r="AED156" s="65"/>
      <c r="AEE156" s="65"/>
      <c r="AEF156" s="65"/>
      <c r="AEG156" s="65"/>
      <c r="AEH156" s="65"/>
      <c r="AEI156" s="65"/>
      <c r="AEJ156" s="65"/>
      <c r="AEK156" s="65"/>
      <c r="AEL156" s="65"/>
      <c r="AEM156" s="65"/>
      <c r="AEN156" s="65"/>
      <c r="AEO156" s="65"/>
      <c r="AEP156" s="65"/>
      <c r="AEQ156" s="65"/>
      <c r="AER156" s="65"/>
      <c r="AES156" s="65"/>
      <c r="AET156" s="65"/>
      <c r="AEU156" s="65"/>
      <c r="AEV156" s="65"/>
      <c r="AEW156" s="65"/>
      <c r="AEX156" s="65"/>
      <c r="AEY156" s="65"/>
      <c r="AEZ156" s="65"/>
      <c r="AFA156" s="65"/>
      <c r="AFB156" s="65"/>
      <c r="AFC156" s="65"/>
      <c r="AFD156" s="65"/>
      <c r="AFE156" s="65"/>
      <c r="AFF156" s="65"/>
      <c r="AFG156" s="65"/>
      <c r="AFH156" s="65"/>
      <c r="AFI156" s="65"/>
      <c r="AFJ156" s="65"/>
      <c r="AFK156" s="65"/>
      <c r="AFL156" s="65"/>
      <c r="AFM156" s="65"/>
      <c r="AFN156" s="65"/>
      <c r="AFO156" s="65"/>
      <c r="AFP156" s="65"/>
      <c r="AFQ156" s="65"/>
      <c r="AFR156" s="65"/>
      <c r="AFS156" s="65"/>
      <c r="AFT156" s="65"/>
      <c r="AFU156" s="65"/>
      <c r="AFV156" s="65"/>
      <c r="AFW156" s="65"/>
      <c r="AFX156" s="65"/>
      <c r="AFY156" s="65"/>
      <c r="AFZ156" s="65"/>
      <c r="AGA156" s="65"/>
      <c r="AGB156" s="65"/>
      <c r="AGC156" s="65"/>
      <c r="AGD156" s="65"/>
      <c r="AGE156" s="65"/>
      <c r="AGF156" s="65"/>
      <c r="AGG156" s="65"/>
      <c r="AGH156" s="65"/>
      <c r="AGI156" s="65"/>
      <c r="AGJ156" s="65"/>
      <c r="AGK156" s="65"/>
      <c r="AGL156" s="65"/>
      <c r="AGM156" s="65"/>
      <c r="AGN156" s="65"/>
      <c r="AGO156" s="65"/>
      <c r="AGP156" s="65"/>
      <c r="AGQ156" s="65"/>
      <c r="AGR156" s="65"/>
      <c r="AGS156" s="65"/>
      <c r="AGT156" s="65"/>
      <c r="AGU156" s="65"/>
      <c r="AGV156" s="65"/>
      <c r="AGW156" s="65"/>
      <c r="AGX156" s="65"/>
      <c r="AGY156" s="65"/>
      <c r="AGZ156" s="65"/>
      <c r="AHA156" s="65"/>
      <c r="AHB156" s="65"/>
      <c r="AHC156" s="65"/>
      <c r="AHD156" s="65"/>
      <c r="AHE156" s="65"/>
      <c r="AHF156" s="65"/>
      <c r="AHG156" s="65"/>
      <c r="AHH156" s="65"/>
      <c r="AHI156" s="65"/>
      <c r="AHJ156" s="65"/>
      <c r="AHK156" s="65"/>
      <c r="AHL156" s="65"/>
      <c r="AHM156" s="65"/>
      <c r="AHN156" s="65"/>
      <c r="AHO156" s="65"/>
      <c r="AHP156" s="65"/>
      <c r="AHQ156" s="65"/>
      <c r="AHR156" s="65"/>
      <c r="AHS156" s="65"/>
      <c r="AHT156" s="65"/>
      <c r="AHU156" s="65"/>
      <c r="AHV156" s="65"/>
      <c r="AHW156" s="65"/>
      <c r="AHX156" s="65"/>
      <c r="AHY156" s="65"/>
      <c r="AHZ156" s="65"/>
      <c r="AIA156" s="65"/>
      <c r="AIB156" s="65"/>
      <c r="AIC156" s="65"/>
      <c r="AID156" s="65"/>
      <c r="AIE156" s="65"/>
      <c r="AIF156" s="65"/>
      <c r="AIG156" s="65"/>
      <c r="AIH156" s="65"/>
      <c r="AII156" s="65"/>
      <c r="AIJ156" s="65"/>
      <c r="AIK156" s="65"/>
      <c r="AIL156" s="65"/>
      <c r="AIM156" s="65"/>
      <c r="AIN156" s="65"/>
      <c r="AIO156" s="65"/>
      <c r="AIP156" s="65"/>
      <c r="AIQ156" s="65"/>
      <c r="AIR156" s="65"/>
      <c r="AIS156" s="65"/>
      <c r="AIT156" s="65"/>
      <c r="AIU156" s="65"/>
      <c r="AIV156" s="65"/>
      <c r="AIW156" s="65"/>
      <c r="AIX156" s="65"/>
      <c r="AIY156" s="65"/>
      <c r="AIZ156" s="65"/>
      <c r="AJA156" s="65"/>
      <c r="AJB156" s="65"/>
      <c r="AJC156" s="65"/>
      <c r="AJD156" s="65"/>
      <c r="AJE156" s="65"/>
      <c r="AJF156" s="65"/>
      <c r="AJG156" s="65"/>
      <c r="AJH156" s="65"/>
      <c r="AJI156" s="65"/>
      <c r="AJJ156" s="65"/>
      <c r="AJK156" s="65"/>
      <c r="AJL156" s="65"/>
      <c r="AJM156" s="65"/>
      <c r="AJN156" s="65"/>
      <c r="AJO156" s="65"/>
      <c r="AJP156" s="65"/>
      <c r="AJQ156" s="65"/>
      <c r="AJR156" s="65"/>
      <c r="AJS156" s="65"/>
      <c r="AJT156" s="65"/>
      <c r="AJU156" s="65"/>
      <c r="AJV156" s="65"/>
      <c r="AJW156" s="65"/>
      <c r="AJX156" s="65"/>
      <c r="AJY156" s="65"/>
      <c r="AJZ156" s="65"/>
      <c r="AKA156" s="65"/>
      <c r="AKB156" s="65"/>
      <c r="AKC156" s="65"/>
      <c r="AKD156" s="65"/>
      <c r="AKE156" s="65"/>
      <c r="AKF156" s="65"/>
      <c r="AKG156" s="65"/>
      <c r="AKH156" s="65"/>
      <c r="AKI156" s="65"/>
      <c r="AKJ156" s="65"/>
      <c r="AKK156" s="65"/>
      <c r="AKL156" s="65"/>
      <c r="AKM156" s="65"/>
      <c r="AKN156" s="65"/>
      <c r="AKO156" s="65"/>
      <c r="AKP156" s="65"/>
      <c r="AKQ156" s="65"/>
      <c r="AKR156" s="65"/>
      <c r="AKS156" s="65"/>
      <c r="AKT156" s="65"/>
      <c r="AKU156" s="65"/>
      <c r="AKV156" s="65"/>
      <c r="AKW156" s="65"/>
      <c r="AKX156" s="65"/>
      <c r="AKY156" s="65"/>
      <c r="AKZ156" s="65"/>
      <c r="ALA156" s="65"/>
      <c r="ALB156" s="65"/>
      <c r="ALC156" s="65"/>
      <c r="ALD156" s="65"/>
      <c r="ALE156" s="65"/>
      <c r="ALF156" s="65"/>
      <c r="ALG156" s="65"/>
      <c r="ALH156" s="65"/>
      <c r="ALI156" s="65"/>
      <c r="ALJ156" s="65"/>
      <c r="ALK156" s="65"/>
      <c r="ALL156" s="65"/>
      <c r="ALM156" s="65"/>
      <c r="ALN156" s="65"/>
      <c r="ALO156" s="65"/>
      <c r="ALP156" s="65"/>
      <c r="ALQ156" s="65"/>
      <c r="ALR156" s="65"/>
      <c r="ALS156" s="65"/>
      <c r="ALT156" s="65"/>
      <c r="ALU156" s="65"/>
      <c r="ALV156" s="65"/>
      <c r="ALW156" s="65"/>
      <c r="ALX156" s="65"/>
      <c r="ALY156" s="65"/>
      <c r="ALZ156" s="65"/>
      <c r="AMA156" s="65"/>
      <c r="AMB156" s="65"/>
      <c r="AMC156" s="65"/>
      <c r="AMD156" s="65"/>
      <c r="AME156" s="65"/>
      <c r="AMF156" s="65"/>
      <c r="AMG156" s="65"/>
      <c r="AMH156" s="65"/>
      <c r="AMI156" s="65"/>
      <c r="AMJ156" s="65"/>
      <c r="AMK156" s="65"/>
      <c r="AML156" s="65"/>
      <c r="AMM156" s="65"/>
      <c r="AMN156" s="65"/>
      <c r="AMO156" s="65"/>
      <c r="AMP156" s="65"/>
      <c r="AMQ156" s="65"/>
      <c r="AMR156" s="65"/>
      <c r="AMS156" s="65"/>
      <c r="AMT156" s="65"/>
      <c r="AMU156" s="65"/>
      <c r="AMV156" s="65"/>
      <c r="AMW156" s="65"/>
      <c r="AMX156" s="65"/>
      <c r="AMY156" s="65"/>
      <c r="AMZ156" s="65"/>
      <c r="ANA156" s="65"/>
      <c r="ANB156" s="65"/>
      <c r="ANC156" s="65"/>
      <c r="AND156" s="65"/>
      <c r="ANE156" s="65"/>
      <c r="ANF156" s="65"/>
      <c r="ANG156" s="65"/>
      <c r="ANH156" s="65"/>
      <c r="ANI156" s="65"/>
      <c r="ANJ156" s="65"/>
      <c r="ANK156" s="65"/>
      <c r="ANL156" s="65"/>
      <c r="ANM156" s="65"/>
      <c r="ANN156" s="65"/>
      <c r="ANO156" s="65"/>
      <c r="ANP156" s="65"/>
      <c r="ANQ156" s="65"/>
      <c r="ANR156" s="65"/>
      <c r="ANS156" s="65"/>
      <c r="ANT156" s="65"/>
      <c r="ANU156" s="65"/>
      <c r="ANV156" s="65"/>
      <c r="ANW156" s="65"/>
      <c r="ANX156" s="65"/>
      <c r="ANY156" s="65"/>
      <c r="ANZ156" s="65"/>
      <c r="AOA156" s="65"/>
      <c r="AOB156" s="65"/>
      <c r="AOC156" s="65"/>
      <c r="AOD156" s="65"/>
      <c r="AOE156" s="65"/>
      <c r="AOF156" s="65"/>
      <c r="AOG156" s="65"/>
      <c r="AOH156" s="65"/>
      <c r="AOI156" s="65"/>
      <c r="AOJ156" s="65"/>
      <c r="AOK156" s="65"/>
      <c r="AOL156" s="65"/>
      <c r="AOM156" s="65"/>
      <c r="AON156" s="65"/>
      <c r="AOO156" s="65"/>
      <c r="AOP156" s="65"/>
      <c r="AOQ156" s="65"/>
      <c r="AOR156" s="65"/>
      <c r="AOS156" s="65"/>
      <c r="AOT156" s="65"/>
      <c r="AOU156" s="65"/>
      <c r="AOV156" s="65"/>
      <c r="AOW156" s="65"/>
      <c r="AOX156" s="65"/>
      <c r="AOY156" s="65"/>
      <c r="AOZ156" s="65"/>
      <c r="APA156" s="65"/>
      <c r="APB156" s="65"/>
      <c r="APC156" s="65"/>
      <c r="APD156" s="65"/>
      <c r="APE156" s="65"/>
      <c r="APF156" s="65"/>
      <c r="APG156" s="65"/>
      <c r="APH156" s="65"/>
      <c r="API156" s="65"/>
      <c r="APJ156" s="65"/>
      <c r="APK156" s="65"/>
      <c r="APL156" s="65"/>
      <c r="APM156" s="65"/>
      <c r="APN156" s="65"/>
      <c r="APO156" s="65"/>
      <c r="APP156" s="65"/>
      <c r="APQ156" s="65"/>
      <c r="APR156" s="65"/>
      <c r="APS156" s="65"/>
      <c r="APT156" s="65"/>
      <c r="APU156" s="65"/>
      <c r="APV156" s="65"/>
      <c r="APW156" s="65"/>
      <c r="APX156" s="65"/>
      <c r="APY156" s="65"/>
      <c r="APZ156" s="65"/>
      <c r="AQA156" s="65"/>
      <c r="AQB156" s="65"/>
      <c r="AQC156" s="65"/>
      <c r="AQD156" s="65"/>
      <c r="AQE156" s="65"/>
      <c r="AQF156" s="65"/>
      <c r="AQG156" s="65"/>
      <c r="AQH156" s="65"/>
      <c r="AQI156" s="65"/>
      <c r="AQJ156" s="65"/>
      <c r="AQK156" s="65"/>
      <c r="AQL156" s="65"/>
      <c r="AQM156" s="65"/>
      <c r="AQN156" s="65"/>
      <c r="AQO156" s="65"/>
      <c r="AQP156" s="65"/>
      <c r="AQQ156" s="65"/>
      <c r="AQR156" s="65"/>
      <c r="AQS156" s="65"/>
      <c r="AQT156" s="65"/>
      <c r="AQU156" s="65"/>
      <c r="AQV156" s="65"/>
      <c r="AQW156" s="65"/>
      <c r="AQX156" s="65"/>
      <c r="AQY156" s="65"/>
      <c r="AQZ156" s="65"/>
      <c r="ARA156" s="65"/>
      <c r="ARB156" s="65"/>
      <c r="ARC156" s="65"/>
      <c r="ARD156" s="65"/>
      <c r="ARE156" s="65"/>
      <c r="ARF156" s="65"/>
      <c r="ARG156" s="65"/>
      <c r="ARH156" s="65"/>
      <c r="ARI156" s="65"/>
      <c r="ARJ156" s="65"/>
      <c r="ARK156" s="65"/>
      <c r="ARL156" s="65"/>
      <c r="ARM156" s="65"/>
      <c r="ARN156" s="65"/>
      <c r="ARO156" s="65"/>
      <c r="ARP156" s="65"/>
      <c r="ARQ156" s="65"/>
      <c r="ARR156" s="65"/>
      <c r="ARS156" s="65"/>
      <c r="ART156" s="65"/>
      <c r="ARU156" s="65"/>
      <c r="ARV156" s="65"/>
      <c r="ARW156" s="65"/>
      <c r="ARX156" s="65"/>
      <c r="ARY156" s="65"/>
      <c r="ARZ156" s="65"/>
      <c r="ASA156" s="65"/>
      <c r="ASB156" s="65"/>
      <c r="ASC156" s="65"/>
      <c r="ASD156" s="65"/>
      <c r="ASE156" s="65"/>
      <c r="ASF156" s="65"/>
      <c r="ASG156" s="65"/>
      <c r="ASH156" s="65"/>
      <c r="ASI156" s="65"/>
      <c r="ASJ156" s="65"/>
      <c r="ASK156" s="65"/>
      <c r="ASL156" s="65"/>
      <c r="ASM156" s="65"/>
      <c r="ASN156" s="65"/>
      <c r="ASO156" s="65"/>
      <c r="ASP156" s="65"/>
      <c r="ASQ156" s="65"/>
      <c r="ASR156" s="65"/>
      <c r="ASS156" s="65"/>
      <c r="AST156" s="65"/>
      <c r="ASU156" s="65"/>
      <c r="ASV156" s="65"/>
      <c r="ASW156" s="65"/>
      <c r="ASX156" s="65"/>
      <c r="ASY156" s="65"/>
      <c r="ASZ156" s="65"/>
      <c r="ATA156" s="65"/>
      <c r="ATB156" s="65"/>
      <c r="ATC156" s="65"/>
      <c r="ATD156" s="65"/>
      <c r="ATE156" s="65"/>
      <c r="ATF156" s="65"/>
      <c r="ATG156" s="65"/>
      <c r="ATH156" s="65"/>
      <c r="ATI156" s="65"/>
      <c r="ATJ156" s="65"/>
      <c r="ATK156" s="65"/>
      <c r="ATL156" s="65"/>
      <c r="ATM156" s="65"/>
      <c r="ATN156" s="65"/>
      <c r="ATO156" s="65"/>
      <c r="ATP156" s="65"/>
      <c r="ATQ156" s="65"/>
      <c r="ATR156" s="65"/>
      <c r="ATS156" s="65"/>
      <c r="ATT156" s="65"/>
      <c r="ATU156" s="65"/>
      <c r="ATV156" s="65"/>
      <c r="ATW156" s="65"/>
      <c r="ATX156" s="65"/>
      <c r="ATY156" s="65"/>
      <c r="ATZ156" s="65"/>
      <c r="AUA156" s="65"/>
      <c r="AUB156" s="65"/>
      <c r="AUC156" s="65"/>
      <c r="AUD156" s="65"/>
      <c r="AUE156" s="65"/>
      <c r="AUF156" s="65"/>
      <c r="AUG156" s="65"/>
      <c r="AUH156" s="65"/>
      <c r="AUI156" s="65"/>
      <c r="AUJ156" s="65"/>
      <c r="AUK156" s="65"/>
      <c r="AUL156" s="65"/>
      <c r="AUM156" s="65"/>
      <c r="AUN156" s="65"/>
      <c r="AUO156" s="65"/>
      <c r="AUP156" s="65"/>
      <c r="AUQ156" s="65"/>
      <c r="AUR156" s="65"/>
      <c r="AUS156" s="65"/>
      <c r="AUT156" s="65"/>
      <c r="AUU156" s="65"/>
      <c r="AUV156" s="65"/>
      <c r="AUW156" s="65"/>
      <c r="AUX156" s="65"/>
      <c r="AUY156" s="65"/>
      <c r="AUZ156" s="65"/>
      <c r="AVA156" s="65"/>
      <c r="AVB156" s="65"/>
      <c r="AVC156" s="65"/>
      <c r="AVD156" s="65"/>
      <c r="AVE156" s="65"/>
      <c r="AVF156" s="65"/>
      <c r="AVG156" s="65"/>
      <c r="AVH156" s="65"/>
      <c r="AVI156" s="65"/>
      <c r="AVJ156" s="65"/>
      <c r="AVK156" s="65"/>
      <c r="AVL156" s="65"/>
      <c r="AVM156" s="65"/>
      <c r="AVN156" s="65"/>
      <c r="AVO156" s="65"/>
      <c r="AVP156" s="65"/>
      <c r="AVQ156" s="65"/>
      <c r="AVR156" s="65"/>
      <c r="AVS156" s="65"/>
      <c r="AVT156" s="65"/>
      <c r="AVU156" s="65"/>
      <c r="AVV156" s="65"/>
      <c r="AVW156" s="65"/>
      <c r="AVX156" s="65"/>
      <c r="AVY156" s="65"/>
      <c r="AVZ156" s="65"/>
      <c r="AWA156" s="65"/>
      <c r="AWB156" s="65"/>
      <c r="AWC156" s="65"/>
      <c r="AWD156" s="65"/>
      <c r="AWE156" s="65"/>
      <c r="AWF156" s="65"/>
      <c r="AWG156" s="65"/>
      <c r="AWH156" s="65"/>
      <c r="AWI156" s="65"/>
      <c r="AWJ156" s="65"/>
      <c r="AWK156" s="65"/>
      <c r="AWL156" s="65"/>
      <c r="AWM156" s="65"/>
      <c r="AWN156" s="65"/>
      <c r="AWO156" s="65"/>
      <c r="AWP156" s="65"/>
      <c r="AWQ156" s="65"/>
      <c r="AWR156" s="65"/>
      <c r="AWS156" s="65"/>
      <c r="AWT156" s="65"/>
      <c r="AWU156" s="65"/>
      <c r="AWV156" s="65"/>
      <c r="AWW156" s="65"/>
      <c r="AWX156" s="65"/>
      <c r="AWY156" s="65"/>
      <c r="AWZ156" s="65"/>
      <c r="AXA156" s="65"/>
      <c r="AXB156" s="65"/>
      <c r="AXC156" s="65"/>
      <c r="AXD156" s="65"/>
      <c r="AXE156" s="65"/>
      <c r="AXF156" s="65"/>
      <c r="AXG156" s="65"/>
      <c r="AXH156" s="65"/>
      <c r="AXI156" s="65"/>
      <c r="AXJ156" s="65"/>
      <c r="AXK156" s="65"/>
      <c r="AXL156" s="65"/>
      <c r="AXM156" s="65"/>
      <c r="AXN156" s="65"/>
      <c r="AXO156" s="65"/>
      <c r="AXP156" s="65"/>
      <c r="AXQ156" s="65"/>
      <c r="AXR156" s="65"/>
      <c r="AXS156" s="65"/>
      <c r="AXT156" s="65"/>
      <c r="AXU156" s="65"/>
      <c r="AXV156" s="65"/>
      <c r="AXW156" s="65"/>
      <c r="AXX156" s="65"/>
      <c r="AXY156" s="65"/>
      <c r="AXZ156" s="65"/>
      <c r="AYA156" s="65"/>
      <c r="AYB156" s="65"/>
      <c r="AYC156" s="65"/>
      <c r="AYD156" s="65"/>
      <c r="AYE156" s="65"/>
      <c r="AYF156" s="65"/>
      <c r="AYG156" s="65"/>
      <c r="AYH156" s="65"/>
      <c r="AYI156" s="65"/>
      <c r="AYJ156" s="65"/>
      <c r="AYK156" s="65"/>
      <c r="AYL156" s="65"/>
      <c r="AYM156" s="65"/>
      <c r="AYN156" s="65"/>
      <c r="AYO156" s="65"/>
      <c r="AYP156" s="65"/>
      <c r="AYQ156" s="65"/>
      <c r="AYR156" s="65"/>
      <c r="AYS156" s="65"/>
      <c r="AYT156" s="65"/>
      <c r="AYU156" s="65"/>
      <c r="AYV156" s="65"/>
      <c r="AYW156" s="65"/>
      <c r="AYX156" s="65"/>
      <c r="AYY156" s="65"/>
      <c r="AYZ156" s="65"/>
      <c r="AZA156" s="65"/>
      <c r="AZB156" s="65"/>
      <c r="AZC156" s="65"/>
      <c r="AZD156" s="65"/>
      <c r="AZE156" s="65"/>
      <c r="AZF156" s="65"/>
      <c r="AZG156" s="65"/>
      <c r="AZH156" s="65"/>
      <c r="AZI156" s="65"/>
      <c r="AZJ156" s="65"/>
      <c r="AZK156" s="65"/>
      <c r="AZL156" s="65"/>
      <c r="AZM156" s="65"/>
      <c r="AZN156" s="65"/>
      <c r="AZO156" s="65"/>
      <c r="AZP156" s="65"/>
      <c r="AZQ156" s="65"/>
      <c r="AZR156" s="65"/>
      <c r="AZS156" s="65"/>
      <c r="AZT156" s="65"/>
      <c r="AZU156" s="65"/>
      <c r="AZV156" s="65"/>
      <c r="AZW156" s="65"/>
      <c r="AZX156" s="65"/>
      <c r="AZY156" s="65"/>
      <c r="AZZ156" s="65"/>
      <c r="BAA156" s="65"/>
      <c r="BAB156" s="65"/>
      <c r="BAC156" s="65"/>
      <c r="BAD156" s="65"/>
      <c r="BAE156" s="65"/>
      <c r="BAF156" s="65"/>
      <c r="BAG156" s="65"/>
      <c r="BAH156" s="65"/>
      <c r="BAI156" s="65"/>
      <c r="BAJ156" s="65"/>
      <c r="BAK156" s="65"/>
      <c r="BAL156" s="65"/>
      <c r="BAM156" s="65"/>
      <c r="BAN156" s="65"/>
      <c r="BAO156" s="65"/>
      <c r="BAP156" s="65"/>
      <c r="BAQ156" s="65"/>
      <c r="BAR156" s="65"/>
      <c r="BAS156" s="65"/>
      <c r="BAT156" s="65"/>
      <c r="BAU156" s="65"/>
      <c r="BAV156" s="65"/>
      <c r="BAW156" s="65"/>
      <c r="BAX156" s="65"/>
      <c r="BAY156" s="65"/>
      <c r="BAZ156" s="65"/>
      <c r="BBA156" s="65"/>
      <c r="BBB156" s="65"/>
      <c r="BBC156" s="65"/>
      <c r="BBD156" s="65"/>
      <c r="BBE156" s="65"/>
      <c r="BBF156" s="65"/>
      <c r="BBG156" s="65"/>
      <c r="BBH156" s="65"/>
      <c r="BBI156" s="65"/>
      <c r="BBJ156" s="65"/>
      <c r="BBK156" s="65"/>
      <c r="BBL156" s="65"/>
      <c r="BBM156" s="65"/>
      <c r="BBN156" s="65"/>
      <c r="BBO156" s="65"/>
      <c r="BBP156" s="65"/>
      <c r="BBQ156" s="65"/>
      <c r="BBR156" s="65"/>
      <c r="BBS156" s="65"/>
      <c r="BBT156" s="65"/>
      <c r="BBU156" s="65"/>
      <c r="BBV156" s="65"/>
      <c r="BBW156" s="65"/>
      <c r="BBX156" s="65"/>
      <c r="BBY156" s="65"/>
      <c r="BBZ156" s="65"/>
      <c r="BCA156" s="65"/>
      <c r="BCB156" s="65"/>
      <c r="BCC156" s="65"/>
      <c r="BCD156" s="65"/>
      <c r="BCE156" s="65"/>
      <c r="BCF156" s="65"/>
      <c r="BCG156" s="65"/>
      <c r="BCH156" s="65"/>
      <c r="BCI156" s="65"/>
      <c r="BCJ156" s="65"/>
      <c r="BCK156" s="65"/>
      <c r="BCL156" s="65"/>
      <c r="BCM156" s="65"/>
      <c r="BCN156" s="65"/>
      <c r="BCO156" s="65"/>
      <c r="BCP156" s="65"/>
      <c r="BCQ156" s="65"/>
      <c r="BCR156" s="65"/>
      <c r="BCS156" s="65"/>
      <c r="BCT156" s="65"/>
      <c r="BCU156" s="65"/>
      <c r="BCV156" s="65"/>
      <c r="BCW156" s="65"/>
      <c r="BCX156" s="65"/>
      <c r="BCY156" s="65"/>
      <c r="BCZ156" s="65"/>
      <c r="BDA156" s="65"/>
      <c r="BDB156" s="65"/>
      <c r="BDC156" s="65"/>
      <c r="BDD156" s="65"/>
      <c r="BDE156" s="65"/>
      <c r="BDF156" s="65"/>
      <c r="BDG156" s="65"/>
      <c r="BDH156" s="65"/>
      <c r="BDI156" s="65"/>
      <c r="BDJ156" s="65"/>
      <c r="BDK156" s="65"/>
      <c r="BDL156" s="65"/>
      <c r="BDM156" s="65"/>
      <c r="BDN156" s="65"/>
      <c r="BDO156" s="65"/>
      <c r="BDP156" s="65"/>
      <c r="BDQ156" s="65"/>
      <c r="BDR156" s="65"/>
      <c r="BDS156" s="65"/>
      <c r="BDT156" s="65"/>
      <c r="BDU156" s="65"/>
      <c r="BDV156" s="65"/>
      <c r="BDW156" s="65"/>
      <c r="BDX156" s="65"/>
      <c r="BDY156" s="65"/>
      <c r="BDZ156" s="65"/>
      <c r="BEA156" s="65"/>
      <c r="BEB156" s="65"/>
      <c r="BEC156" s="65"/>
      <c r="BED156" s="65"/>
      <c r="BEE156" s="65"/>
      <c r="BEF156" s="65"/>
      <c r="BEG156" s="65"/>
      <c r="BEH156" s="65"/>
      <c r="BEI156" s="65"/>
      <c r="BEJ156" s="65"/>
      <c r="BEK156" s="65"/>
      <c r="BEL156" s="65"/>
      <c r="BEM156" s="65"/>
      <c r="BEN156" s="65"/>
      <c r="BEO156" s="65"/>
      <c r="BEP156" s="65"/>
      <c r="BEQ156" s="65"/>
      <c r="BER156" s="65"/>
      <c r="BES156" s="65"/>
      <c r="BET156" s="65"/>
      <c r="BEU156" s="65"/>
      <c r="BEV156" s="65"/>
      <c r="BEW156" s="65"/>
      <c r="BEX156" s="65"/>
      <c r="BEY156" s="65"/>
      <c r="BEZ156" s="65"/>
      <c r="BFA156" s="65"/>
      <c r="BFB156" s="65"/>
      <c r="BFC156" s="65"/>
      <c r="BFD156" s="65"/>
      <c r="BFE156" s="65"/>
      <c r="BFF156" s="65"/>
      <c r="BFG156" s="65"/>
      <c r="BFH156" s="65"/>
      <c r="BFI156" s="65"/>
      <c r="BFJ156" s="65"/>
      <c r="BFK156" s="65"/>
      <c r="BFL156" s="65"/>
      <c r="BFM156" s="65"/>
      <c r="BFN156" s="65"/>
      <c r="BFO156" s="65"/>
      <c r="BFP156" s="65"/>
      <c r="BFQ156" s="65"/>
      <c r="BFR156" s="65"/>
      <c r="BFS156" s="65"/>
      <c r="BFT156" s="65"/>
      <c r="BFU156" s="65"/>
      <c r="BFV156" s="65"/>
      <c r="BFW156" s="65"/>
      <c r="BFX156" s="65"/>
      <c r="BFY156" s="65"/>
      <c r="BFZ156" s="65"/>
      <c r="BGA156" s="65"/>
      <c r="BGB156" s="65"/>
      <c r="BGC156" s="65"/>
      <c r="BGD156" s="65"/>
      <c r="BGE156" s="65"/>
      <c r="BGF156" s="65"/>
      <c r="BGG156" s="65"/>
      <c r="BGH156" s="65"/>
      <c r="BGI156" s="65"/>
      <c r="BGJ156" s="65"/>
      <c r="BGK156" s="65"/>
      <c r="BGL156" s="65"/>
      <c r="BGM156" s="65"/>
      <c r="BGN156" s="65"/>
      <c r="BGO156" s="65"/>
      <c r="BGP156" s="65"/>
      <c r="BGQ156" s="65"/>
      <c r="BGR156" s="65"/>
      <c r="BGS156" s="65"/>
      <c r="BGT156" s="65"/>
      <c r="BGU156" s="65"/>
      <c r="BGV156" s="65"/>
      <c r="BGW156" s="65"/>
      <c r="BGX156" s="65"/>
      <c r="BGY156" s="65"/>
      <c r="BGZ156" s="65"/>
      <c r="BHA156" s="65"/>
      <c r="BHB156" s="65"/>
      <c r="BHC156" s="65"/>
      <c r="BHD156" s="65"/>
      <c r="BHE156" s="65"/>
      <c r="BHF156" s="65"/>
      <c r="BHG156" s="65"/>
      <c r="BHH156" s="65"/>
      <c r="BHI156" s="65"/>
      <c r="BHJ156" s="65"/>
      <c r="BHK156" s="65"/>
      <c r="BHL156" s="65"/>
      <c r="BHM156" s="65"/>
      <c r="BHN156" s="65"/>
      <c r="BHO156" s="65"/>
      <c r="BHP156" s="65"/>
      <c r="BHQ156" s="65"/>
      <c r="BHR156" s="65"/>
      <c r="BHS156" s="65"/>
      <c r="BHT156" s="65"/>
      <c r="BHU156" s="65"/>
      <c r="BHV156" s="65"/>
      <c r="BHW156" s="65"/>
      <c r="BHX156" s="65"/>
      <c r="BHY156" s="65"/>
      <c r="BHZ156" s="65"/>
      <c r="BIA156" s="65"/>
      <c r="BIB156" s="65"/>
      <c r="BIC156" s="65"/>
      <c r="BID156" s="65"/>
      <c r="BIE156" s="65"/>
      <c r="BIF156" s="65"/>
      <c r="BIG156" s="65"/>
      <c r="BIH156" s="65"/>
      <c r="BII156" s="65"/>
      <c r="BIJ156" s="65"/>
      <c r="BIK156" s="65"/>
      <c r="BIL156" s="65"/>
      <c r="BIM156" s="65"/>
      <c r="BIN156" s="65"/>
      <c r="BIO156" s="65"/>
      <c r="BIP156" s="65"/>
      <c r="BIQ156" s="65"/>
      <c r="BIR156" s="65"/>
      <c r="BIS156" s="65"/>
      <c r="BIT156" s="65"/>
      <c r="BIU156" s="65"/>
      <c r="BIV156" s="65"/>
      <c r="BIW156" s="65"/>
      <c r="BIX156" s="65"/>
      <c r="BIY156" s="65"/>
      <c r="BIZ156" s="65"/>
      <c r="BJA156" s="65"/>
      <c r="BJB156" s="65"/>
      <c r="BJC156" s="65"/>
      <c r="BJD156" s="65"/>
      <c r="BJE156" s="65"/>
      <c r="BJF156" s="65"/>
      <c r="BJG156" s="65"/>
      <c r="BJH156" s="65"/>
      <c r="BJI156" s="65"/>
      <c r="BJJ156" s="65"/>
      <c r="BJK156" s="65"/>
      <c r="BJL156" s="65"/>
      <c r="BJM156" s="65"/>
      <c r="BJN156" s="65"/>
      <c r="BJO156" s="65"/>
      <c r="BJP156" s="65"/>
      <c r="BJQ156" s="65"/>
      <c r="BJR156" s="65"/>
      <c r="BJS156" s="65"/>
      <c r="BJT156" s="65"/>
      <c r="BJU156" s="65"/>
      <c r="BJV156" s="65"/>
      <c r="BJW156" s="65"/>
      <c r="BJX156" s="65"/>
      <c r="BJY156" s="65"/>
      <c r="BJZ156" s="65"/>
      <c r="BKA156" s="65"/>
      <c r="BKB156" s="65"/>
      <c r="BKC156" s="65"/>
      <c r="BKD156" s="65"/>
      <c r="BKE156" s="65"/>
      <c r="BKF156" s="65"/>
      <c r="BKG156" s="65"/>
      <c r="BKH156" s="65"/>
      <c r="BKI156" s="65"/>
      <c r="BKJ156" s="65"/>
      <c r="BKK156" s="65"/>
      <c r="BKL156" s="65"/>
      <c r="BKM156" s="65"/>
      <c r="BKN156" s="65"/>
      <c r="BKO156" s="65"/>
      <c r="BKP156" s="65"/>
      <c r="BKQ156" s="65"/>
      <c r="BKR156" s="65"/>
      <c r="BKS156" s="65"/>
      <c r="BKT156" s="65"/>
      <c r="BKU156" s="65"/>
      <c r="BKV156" s="65"/>
      <c r="BKW156" s="65"/>
      <c r="BKX156" s="65"/>
      <c r="BKY156" s="65"/>
      <c r="BKZ156" s="65"/>
      <c r="BLA156" s="65"/>
      <c r="BLB156" s="65"/>
      <c r="BLC156" s="65"/>
      <c r="BLD156" s="65"/>
      <c r="BLE156" s="65"/>
      <c r="BLF156" s="65"/>
      <c r="BLG156" s="65"/>
      <c r="BLH156" s="65"/>
      <c r="BLI156" s="65"/>
      <c r="BLJ156" s="65"/>
      <c r="BLK156" s="65"/>
      <c r="BLL156" s="65"/>
      <c r="BLM156" s="65"/>
      <c r="BLN156" s="65"/>
      <c r="BLO156" s="65"/>
      <c r="BLP156" s="65"/>
      <c r="BLQ156" s="65"/>
      <c r="BLR156" s="65"/>
      <c r="BLS156" s="65"/>
      <c r="BLT156" s="65"/>
      <c r="BLU156" s="65"/>
      <c r="BLV156" s="65"/>
      <c r="BLW156" s="65"/>
      <c r="BLX156" s="65"/>
      <c r="BLY156" s="65"/>
      <c r="BLZ156" s="65"/>
      <c r="BMA156" s="65"/>
      <c r="BMB156" s="65"/>
      <c r="BMC156" s="65"/>
      <c r="BMD156" s="65"/>
      <c r="BME156" s="65"/>
      <c r="BMF156" s="65"/>
      <c r="BMG156" s="65"/>
      <c r="BMH156" s="65"/>
      <c r="BMI156" s="65"/>
      <c r="BMJ156" s="65"/>
      <c r="BMK156" s="65"/>
      <c r="BML156" s="65"/>
      <c r="BMM156" s="65"/>
      <c r="BMN156" s="65"/>
      <c r="BMO156" s="65"/>
      <c r="BMP156" s="65"/>
      <c r="BMQ156" s="65"/>
      <c r="BMR156" s="65"/>
      <c r="BMS156" s="65"/>
      <c r="BMT156" s="65"/>
      <c r="BMU156" s="65"/>
      <c r="BMV156" s="65"/>
      <c r="BMW156" s="65"/>
      <c r="BMX156" s="65"/>
      <c r="BMY156" s="65"/>
      <c r="BMZ156" s="65"/>
      <c r="BNA156" s="65"/>
      <c r="BNB156" s="65"/>
      <c r="BNC156" s="65"/>
      <c r="BND156" s="65"/>
      <c r="BNE156" s="65"/>
      <c r="BNF156" s="65"/>
      <c r="BNG156" s="65"/>
      <c r="BNH156" s="65"/>
      <c r="BNI156" s="65"/>
      <c r="BNJ156" s="65"/>
      <c r="BNK156" s="65"/>
      <c r="BNL156" s="65"/>
      <c r="BNM156" s="65"/>
      <c r="BNN156" s="65"/>
      <c r="BNO156" s="65"/>
      <c r="BNP156" s="65"/>
      <c r="BNQ156" s="65"/>
      <c r="BNR156" s="65"/>
      <c r="BNS156" s="65"/>
      <c r="BNT156" s="65"/>
      <c r="BNU156" s="65"/>
      <c r="BNV156" s="65"/>
      <c r="BNW156" s="65"/>
      <c r="BNX156" s="65"/>
      <c r="BNY156" s="65"/>
      <c r="BNZ156" s="65"/>
      <c r="BOA156" s="65"/>
      <c r="BOB156" s="65"/>
      <c r="BOC156" s="65"/>
      <c r="BOD156" s="65"/>
      <c r="BOE156" s="65"/>
      <c r="BOF156" s="65"/>
      <c r="BOG156" s="65"/>
      <c r="BOH156" s="65"/>
      <c r="BOI156" s="65"/>
      <c r="BOJ156" s="65"/>
      <c r="BOK156" s="65"/>
      <c r="BOL156" s="65"/>
      <c r="BOM156" s="65"/>
      <c r="BON156" s="65"/>
      <c r="BOO156" s="65"/>
      <c r="BOP156" s="65"/>
      <c r="BOQ156" s="65"/>
      <c r="BOR156" s="65"/>
      <c r="BOS156" s="65"/>
      <c r="BOT156" s="65"/>
      <c r="BOU156" s="65"/>
      <c r="BOV156" s="65"/>
      <c r="BOW156" s="65"/>
      <c r="BOX156" s="65"/>
      <c r="BOY156" s="65"/>
      <c r="BOZ156" s="65"/>
      <c r="BPA156" s="65"/>
      <c r="BPB156" s="65"/>
      <c r="BPC156" s="65"/>
      <c r="BPD156" s="65"/>
      <c r="BPE156" s="65"/>
      <c r="BPF156" s="65"/>
      <c r="BPG156" s="65"/>
      <c r="BPH156" s="65"/>
      <c r="BPI156" s="65"/>
      <c r="BPJ156" s="65"/>
      <c r="BPK156" s="65"/>
      <c r="BPL156" s="65"/>
      <c r="BPM156" s="65"/>
      <c r="BPN156" s="65"/>
      <c r="BPO156" s="65"/>
      <c r="BPP156" s="65"/>
      <c r="BPQ156" s="65"/>
      <c r="BPR156" s="65"/>
      <c r="BPS156" s="65"/>
      <c r="BPT156" s="65"/>
      <c r="BPU156" s="65"/>
      <c r="BPV156" s="65"/>
      <c r="BPW156" s="65"/>
      <c r="BPX156" s="65"/>
      <c r="BPY156" s="65"/>
      <c r="BPZ156" s="65"/>
      <c r="BQA156" s="65"/>
      <c r="BQB156" s="65"/>
      <c r="BQC156" s="65"/>
      <c r="BQD156" s="65"/>
      <c r="BQE156" s="65"/>
      <c r="BQF156" s="65"/>
      <c r="BQG156" s="65"/>
      <c r="BQH156" s="65"/>
      <c r="BQI156" s="65"/>
      <c r="BQJ156" s="65"/>
      <c r="BQK156" s="65"/>
      <c r="BQL156" s="65"/>
      <c r="BQM156" s="65"/>
      <c r="BQN156" s="65"/>
      <c r="BQO156" s="65"/>
      <c r="BQP156" s="65"/>
      <c r="BQQ156" s="65"/>
      <c r="BQR156" s="65"/>
      <c r="BQS156" s="65"/>
      <c r="BQT156" s="65"/>
      <c r="BQU156" s="65"/>
      <c r="BQV156" s="65"/>
      <c r="BQW156" s="65"/>
      <c r="BQX156" s="65"/>
      <c r="BQY156" s="65"/>
      <c r="BQZ156" s="65"/>
      <c r="BRA156" s="65"/>
      <c r="BRB156" s="65"/>
      <c r="BRC156" s="65"/>
      <c r="BRD156" s="65"/>
      <c r="BRE156" s="65"/>
      <c r="BRF156" s="65"/>
      <c r="BRG156" s="65"/>
      <c r="BRH156" s="65"/>
      <c r="BRI156" s="65"/>
      <c r="BRJ156" s="65"/>
      <c r="BRK156" s="65"/>
      <c r="BRL156" s="65"/>
      <c r="BRM156" s="65"/>
      <c r="BRN156" s="65"/>
      <c r="BRO156" s="65"/>
      <c r="BRP156" s="65"/>
      <c r="BRQ156" s="65"/>
      <c r="BRR156" s="65"/>
      <c r="BRS156" s="65"/>
      <c r="BRT156" s="65"/>
      <c r="BRU156" s="65"/>
      <c r="BRV156" s="65"/>
      <c r="BRW156" s="65"/>
      <c r="BRX156" s="65"/>
      <c r="BRY156" s="65"/>
      <c r="BRZ156" s="65"/>
      <c r="BSA156" s="65"/>
      <c r="BSB156" s="65"/>
      <c r="BSC156" s="65"/>
      <c r="BSD156" s="65"/>
      <c r="BSE156" s="65"/>
      <c r="BSF156" s="65"/>
      <c r="BSG156" s="65"/>
      <c r="BSH156" s="65"/>
      <c r="BSI156" s="65"/>
      <c r="BSJ156" s="65"/>
      <c r="BSK156" s="65"/>
      <c r="BSL156" s="65"/>
      <c r="BSM156" s="65"/>
      <c r="BSN156" s="65"/>
      <c r="BSO156" s="65"/>
      <c r="BSP156" s="65"/>
      <c r="BSQ156" s="65"/>
      <c r="BSR156" s="65"/>
      <c r="BSS156" s="65"/>
      <c r="BST156" s="65"/>
      <c r="BSU156" s="65"/>
      <c r="BSV156" s="65"/>
      <c r="BSW156" s="65"/>
      <c r="BSX156" s="65"/>
      <c r="BSY156" s="65"/>
      <c r="BSZ156" s="65"/>
      <c r="BTA156" s="65"/>
      <c r="BTB156" s="65"/>
      <c r="BTC156" s="65"/>
      <c r="BTD156" s="65"/>
      <c r="BTE156" s="65"/>
      <c r="BTF156" s="65"/>
      <c r="BTG156" s="65"/>
      <c r="BTH156" s="65"/>
      <c r="BTI156" s="65"/>
      <c r="BTJ156" s="65"/>
      <c r="BTK156" s="65"/>
      <c r="BTL156" s="65"/>
      <c r="BTM156" s="65"/>
      <c r="BTN156" s="65"/>
      <c r="BTO156" s="65"/>
      <c r="BTP156" s="65"/>
      <c r="BTQ156" s="65"/>
      <c r="BTR156" s="65"/>
      <c r="BTS156" s="65"/>
      <c r="BTT156" s="65"/>
      <c r="BTU156" s="65"/>
      <c r="BTV156" s="65"/>
      <c r="BTW156" s="65"/>
      <c r="BTX156" s="65"/>
      <c r="BTY156" s="65"/>
      <c r="BTZ156" s="65"/>
      <c r="BUA156" s="65"/>
      <c r="BUB156" s="65"/>
      <c r="BUC156" s="65"/>
      <c r="BUD156" s="65"/>
      <c r="BUE156" s="65"/>
      <c r="BUF156" s="65"/>
      <c r="BUG156" s="65"/>
      <c r="BUH156" s="65"/>
      <c r="BUI156" s="65"/>
      <c r="BUJ156" s="65"/>
      <c r="BUK156" s="65"/>
      <c r="BUL156" s="65"/>
      <c r="BUM156" s="65"/>
      <c r="BUN156" s="65"/>
      <c r="BUO156" s="65"/>
      <c r="BUP156" s="65"/>
      <c r="BUQ156" s="65"/>
      <c r="BUR156" s="65"/>
      <c r="BUS156" s="65"/>
      <c r="BUT156" s="65"/>
      <c r="BUU156" s="65"/>
      <c r="BUV156" s="65"/>
      <c r="BUW156" s="65"/>
      <c r="BUX156" s="65"/>
      <c r="BUY156" s="65"/>
      <c r="BUZ156" s="65"/>
      <c r="BVA156" s="65"/>
      <c r="BVB156" s="65"/>
      <c r="BVC156" s="65"/>
      <c r="BVD156" s="65"/>
      <c r="BVE156" s="65"/>
      <c r="BVF156" s="65"/>
      <c r="BVG156" s="65"/>
      <c r="BVH156" s="65"/>
      <c r="BVI156" s="65"/>
      <c r="BVJ156" s="65"/>
      <c r="BVK156" s="65"/>
      <c r="BVL156" s="65"/>
      <c r="BVM156" s="65"/>
      <c r="BVN156" s="65"/>
      <c r="BVO156" s="65"/>
      <c r="BVP156" s="65"/>
      <c r="BVQ156" s="65"/>
      <c r="BVR156" s="65"/>
      <c r="BVS156" s="65"/>
      <c r="BVT156" s="65"/>
      <c r="BVU156" s="65"/>
      <c r="BVV156" s="65"/>
      <c r="BVW156" s="65"/>
      <c r="BVX156" s="65"/>
      <c r="BVY156" s="65"/>
      <c r="BVZ156" s="65"/>
      <c r="BWA156" s="65"/>
      <c r="BWB156" s="65"/>
      <c r="BWC156" s="65"/>
      <c r="BWD156" s="65"/>
      <c r="BWE156" s="65"/>
      <c r="BWF156" s="65"/>
      <c r="BWG156" s="65"/>
      <c r="BWH156" s="65"/>
      <c r="BWI156" s="65"/>
      <c r="BWJ156" s="65"/>
      <c r="BWK156" s="65"/>
      <c r="BWL156" s="65"/>
      <c r="BWM156" s="65"/>
      <c r="BWN156" s="65"/>
      <c r="BWO156" s="65"/>
      <c r="BWP156" s="65"/>
      <c r="BWQ156" s="65"/>
      <c r="BWR156" s="65"/>
      <c r="BWS156" s="65"/>
      <c r="BWT156" s="65"/>
      <c r="BWU156" s="65"/>
      <c r="BWV156" s="65"/>
      <c r="BWW156" s="65"/>
      <c r="BWX156" s="65"/>
      <c r="BWY156" s="65"/>
      <c r="BWZ156" s="65"/>
      <c r="BXA156" s="65"/>
      <c r="BXB156" s="65"/>
      <c r="BXC156" s="65"/>
      <c r="BXD156" s="65"/>
      <c r="BXE156" s="65"/>
      <c r="BXF156" s="65"/>
      <c r="BXG156" s="65"/>
      <c r="BXH156" s="65"/>
      <c r="BXI156" s="65"/>
      <c r="BXJ156" s="65"/>
      <c r="BXK156" s="65"/>
      <c r="BXL156" s="65"/>
      <c r="BXM156" s="65"/>
      <c r="BXN156" s="65"/>
      <c r="BXO156" s="65"/>
      <c r="BXP156" s="65"/>
      <c r="BXQ156" s="65"/>
      <c r="BXR156" s="65"/>
      <c r="BXS156" s="65"/>
      <c r="BXT156" s="65"/>
      <c r="BXU156" s="65"/>
      <c r="BXV156" s="65"/>
      <c r="BXW156" s="65"/>
      <c r="BXX156" s="65"/>
      <c r="BXY156" s="65"/>
      <c r="BXZ156" s="65"/>
      <c r="BYA156" s="65"/>
      <c r="BYB156" s="65"/>
      <c r="BYC156" s="65"/>
      <c r="BYD156" s="65"/>
      <c r="BYE156" s="65"/>
      <c r="BYF156" s="65"/>
      <c r="BYG156" s="65"/>
      <c r="BYH156" s="65"/>
      <c r="BYI156" s="65"/>
      <c r="BYJ156" s="65"/>
      <c r="BYK156" s="65"/>
      <c r="BYL156" s="65"/>
      <c r="BYM156" s="65"/>
      <c r="BYN156" s="65"/>
      <c r="BYO156" s="65"/>
      <c r="BYP156" s="65"/>
      <c r="BYQ156" s="65"/>
      <c r="BYR156" s="65"/>
      <c r="BYS156" s="65"/>
      <c r="BYT156" s="65"/>
      <c r="BYU156" s="65"/>
      <c r="BYV156" s="65"/>
      <c r="BYW156" s="65"/>
      <c r="BYX156" s="65"/>
      <c r="BYY156" s="65"/>
      <c r="BYZ156" s="65"/>
      <c r="BZA156" s="65"/>
      <c r="BZB156" s="65"/>
      <c r="BZC156" s="65"/>
      <c r="BZD156" s="65"/>
      <c r="BZE156" s="65"/>
      <c r="BZF156" s="65"/>
      <c r="BZG156" s="65"/>
      <c r="BZH156" s="65"/>
      <c r="BZI156" s="65"/>
      <c r="BZJ156" s="65"/>
      <c r="BZK156" s="65"/>
      <c r="BZL156" s="65"/>
      <c r="BZM156" s="65"/>
      <c r="BZN156" s="65"/>
      <c r="BZO156" s="65"/>
      <c r="BZP156" s="65"/>
      <c r="BZQ156" s="65"/>
      <c r="BZR156" s="65"/>
      <c r="BZS156" s="65"/>
      <c r="BZT156" s="65"/>
      <c r="BZU156" s="65"/>
      <c r="BZV156" s="65"/>
      <c r="BZW156" s="65"/>
      <c r="BZX156" s="65"/>
      <c r="BZY156" s="65"/>
      <c r="BZZ156" s="65"/>
      <c r="CAA156" s="65"/>
      <c r="CAB156" s="65"/>
      <c r="CAC156" s="65"/>
      <c r="CAD156" s="65"/>
      <c r="CAE156" s="65"/>
      <c r="CAF156" s="65"/>
      <c r="CAG156" s="65"/>
      <c r="CAH156" s="65"/>
      <c r="CAI156" s="65"/>
      <c r="CAJ156" s="65"/>
      <c r="CAK156" s="65"/>
      <c r="CAL156" s="65"/>
      <c r="CAM156" s="65"/>
      <c r="CAN156" s="65"/>
      <c r="CAO156" s="65"/>
      <c r="CAP156" s="65"/>
      <c r="CAQ156" s="65"/>
      <c r="CAR156" s="65"/>
      <c r="CAS156" s="65"/>
      <c r="CAT156" s="65"/>
      <c r="CAU156" s="65"/>
      <c r="CAV156" s="65"/>
      <c r="CAW156" s="65"/>
      <c r="CAX156" s="65"/>
      <c r="CAY156" s="65"/>
      <c r="CAZ156" s="65"/>
      <c r="CBA156" s="65"/>
      <c r="CBB156" s="65"/>
      <c r="CBC156" s="65"/>
      <c r="CBD156" s="65"/>
      <c r="CBE156" s="65"/>
      <c r="CBF156" s="65"/>
      <c r="CBG156" s="65"/>
      <c r="CBH156" s="65"/>
      <c r="CBI156" s="65"/>
      <c r="CBJ156" s="65"/>
      <c r="CBK156" s="65"/>
      <c r="CBL156" s="65"/>
      <c r="CBM156" s="65"/>
      <c r="CBN156" s="65"/>
      <c r="CBO156" s="65"/>
      <c r="CBP156" s="65"/>
      <c r="CBQ156" s="65"/>
      <c r="CBR156" s="65"/>
      <c r="CBS156" s="65"/>
      <c r="CBT156" s="65"/>
      <c r="CBU156" s="65"/>
      <c r="CBV156" s="65"/>
      <c r="CBW156" s="65"/>
      <c r="CBX156" s="65"/>
      <c r="CBY156" s="65"/>
      <c r="CBZ156" s="65"/>
      <c r="CCA156" s="65"/>
      <c r="CCB156" s="65"/>
      <c r="CCC156" s="65"/>
      <c r="CCD156" s="65"/>
      <c r="CCE156" s="65"/>
      <c r="CCF156" s="65"/>
      <c r="CCG156" s="65"/>
      <c r="CCH156" s="65"/>
      <c r="CCI156" s="65"/>
      <c r="CCJ156" s="65"/>
      <c r="CCK156" s="65"/>
      <c r="CCL156" s="65"/>
      <c r="CCM156" s="65"/>
      <c r="CCN156" s="65"/>
      <c r="CCO156" s="65"/>
      <c r="CCP156" s="65"/>
      <c r="CCQ156" s="65"/>
      <c r="CCR156" s="65"/>
      <c r="CCS156" s="65"/>
      <c r="CCT156" s="65"/>
      <c r="CCU156" s="65"/>
      <c r="CCV156" s="65"/>
      <c r="CCW156" s="65"/>
      <c r="CCX156" s="65"/>
      <c r="CCY156" s="65"/>
      <c r="CCZ156" s="65"/>
      <c r="CDA156" s="65"/>
      <c r="CDB156" s="65"/>
      <c r="CDC156" s="65"/>
      <c r="CDD156" s="65"/>
      <c r="CDE156" s="65"/>
      <c r="CDF156" s="65"/>
      <c r="CDG156" s="65"/>
      <c r="CDH156" s="65"/>
      <c r="CDI156" s="65"/>
      <c r="CDJ156" s="65"/>
      <c r="CDK156" s="65"/>
      <c r="CDL156" s="65"/>
      <c r="CDM156" s="65"/>
      <c r="CDN156" s="65"/>
      <c r="CDO156" s="65"/>
      <c r="CDP156" s="65"/>
      <c r="CDQ156" s="65"/>
      <c r="CDR156" s="65"/>
      <c r="CDS156" s="65"/>
      <c r="CDT156" s="65"/>
      <c r="CDU156" s="65"/>
      <c r="CDV156" s="65"/>
      <c r="CDW156" s="65"/>
      <c r="CDX156" s="65"/>
      <c r="CDY156" s="65"/>
      <c r="CDZ156" s="65"/>
      <c r="CEA156" s="65"/>
      <c r="CEB156" s="65"/>
      <c r="CEC156" s="65"/>
      <c r="CED156" s="65"/>
      <c r="CEE156" s="65"/>
      <c r="CEF156" s="65"/>
      <c r="CEG156" s="65"/>
      <c r="CEH156" s="65"/>
      <c r="CEI156" s="65"/>
      <c r="CEJ156" s="65"/>
      <c r="CEK156" s="65"/>
      <c r="CEL156" s="65"/>
      <c r="CEM156" s="65"/>
      <c r="CEN156" s="65"/>
      <c r="CEO156" s="65"/>
      <c r="CEP156" s="65"/>
      <c r="CEQ156" s="65"/>
      <c r="CER156" s="65"/>
      <c r="CES156" s="65"/>
      <c r="CET156" s="65"/>
      <c r="CEU156" s="65"/>
      <c r="CEV156" s="65"/>
      <c r="CEW156" s="65"/>
      <c r="CEX156" s="65"/>
      <c r="CEY156" s="65"/>
      <c r="CEZ156" s="65"/>
      <c r="CFA156" s="65"/>
      <c r="CFB156" s="65"/>
      <c r="CFC156" s="65"/>
      <c r="CFD156" s="65"/>
      <c r="CFE156" s="65"/>
      <c r="CFF156" s="65"/>
      <c r="CFG156" s="65"/>
      <c r="CFH156" s="65"/>
      <c r="CFI156" s="65"/>
      <c r="CFJ156" s="65"/>
      <c r="CFK156" s="65"/>
      <c r="CFL156" s="65"/>
      <c r="CFM156" s="65"/>
      <c r="CFN156" s="65"/>
      <c r="CFO156" s="65"/>
      <c r="CFP156" s="65"/>
      <c r="CFQ156" s="65"/>
      <c r="CFR156" s="65"/>
      <c r="CFS156" s="65"/>
      <c r="CFT156" s="65"/>
      <c r="CFU156" s="65"/>
      <c r="CFV156" s="65"/>
      <c r="CFW156" s="65"/>
      <c r="CFX156" s="65"/>
      <c r="CFY156" s="65"/>
      <c r="CFZ156" s="65"/>
      <c r="CGA156" s="65"/>
      <c r="CGB156" s="65"/>
      <c r="CGC156" s="65"/>
      <c r="CGD156" s="65"/>
      <c r="CGE156" s="65"/>
      <c r="CGF156" s="65"/>
      <c r="CGG156" s="65"/>
      <c r="CGH156" s="65"/>
      <c r="CGI156" s="65"/>
      <c r="CGJ156" s="65"/>
      <c r="CGK156" s="65"/>
      <c r="CGL156" s="65"/>
      <c r="CGM156" s="65"/>
      <c r="CGN156" s="65"/>
      <c r="CGO156" s="65"/>
      <c r="CGP156" s="65"/>
      <c r="CGQ156" s="65"/>
      <c r="CGR156" s="65"/>
      <c r="CGS156" s="65"/>
      <c r="CGT156" s="65"/>
      <c r="CGU156" s="65"/>
      <c r="CGV156" s="65"/>
      <c r="CGW156" s="65"/>
      <c r="CGX156" s="65"/>
      <c r="CGY156" s="65"/>
      <c r="CGZ156" s="65"/>
      <c r="CHA156" s="65"/>
      <c r="CHB156" s="65"/>
      <c r="CHC156" s="65"/>
      <c r="CHD156" s="65"/>
      <c r="CHE156" s="65"/>
      <c r="CHF156" s="65"/>
      <c r="CHG156" s="65"/>
      <c r="CHH156" s="65"/>
      <c r="CHI156" s="65"/>
      <c r="CHJ156" s="65"/>
      <c r="CHK156" s="65"/>
      <c r="CHL156" s="65"/>
      <c r="CHM156" s="65"/>
      <c r="CHN156" s="65"/>
      <c r="CHO156" s="65"/>
      <c r="CHP156" s="65"/>
      <c r="CHQ156" s="65"/>
      <c r="CHR156" s="65"/>
      <c r="CHS156" s="65"/>
      <c r="CHT156" s="65"/>
      <c r="CHU156" s="65"/>
      <c r="CHV156" s="65"/>
      <c r="CHW156" s="65"/>
      <c r="CHX156" s="65"/>
      <c r="CHY156" s="65"/>
      <c r="CHZ156" s="65"/>
      <c r="CIA156" s="65"/>
      <c r="CIB156" s="65"/>
      <c r="CIC156" s="65"/>
      <c r="CID156" s="65"/>
      <c r="CIE156" s="65"/>
      <c r="CIF156" s="65"/>
      <c r="CIG156" s="65"/>
      <c r="CIH156" s="65"/>
      <c r="CII156" s="65"/>
      <c r="CIJ156" s="65"/>
      <c r="CIK156" s="65"/>
      <c r="CIL156" s="65"/>
      <c r="CIM156" s="65"/>
      <c r="CIN156" s="65"/>
      <c r="CIO156" s="65"/>
      <c r="CIP156" s="65"/>
      <c r="CIQ156" s="65"/>
      <c r="CIR156" s="65"/>
      <c r="CIS156" s="65"/>
      <c r="CIT156" s="65"/>
      <c r="CIU156" s="65"/>
      <c r="CIV156" s="65"/>
      <c r="CIW156" s="65"/>
      <c r="CIX156" s="65"/>
      <c r="CIY156" s="65"/>
      <c r="CIZ156" s="65"/>
      <c r="CJA156" s="65"/>
      <c r="CJB156" s="65"/>
      <c r="CJC156" s="65"/>
      <c r="CJD156" s="65"/>
      <c r="CJE156" s="65"/>
      <c r="CJF156" s="65"/>
      <c r="CJG156" s="65"/>
      <c r="CJH156" s="65"/>
      <c r="CJI156" s="65"/>
      <c r="CJJ156" s="65"/>
      <c r="CJK156" s="65"/>
      <c r="CJL156" s="65"/>
      <c r="CJM156" s="65"/>
      <c r="CJN156" s="65"/>
      <c r="CJO156" s="65"/>
      <c r="CJP156" s="65"/>
      <c r="CJQ156" s="65"/>
      <c r="CJR156" s="65"/>
      <c r="CJS156" s="65"/>
      <c r="CJT156" s="65"/>
      <c r="CJU156" s="65"/>
      <c r="CJV156" s="65"/>
      <c r="CJW156" s="65"/>
      <c r="CJX156" s="65"/>
      <c r="CJY156" s="65"/>
      <c r="CJZ156" s="65"/>
      <c r="CKA156" s="65"/>
      <c r="CKB156" s="65"/>
      <c r="CKC156" s="65"/>
      <c r="CKD156" s="65"/>
      <c r="CKE156" s="65"/>
      <c r="CKF156" s="65"/>
      <c r="CKG156" s="65"/>
      <c r="CKH156" s="65"/>
      <c r="CKI156" s="65"/>
      <c r="CKJ156" s="65"/>
      <c r="CKK156" s="65"/>
      <c r="CKL156" s="65"/>
      <c r="CKM156" s="65"/>
      <c r="CKN156" s="65"/>
      <c r="CKO156" s="65"/>
      <c r="CKP156" s="65"/>
      <c r="CKQ156" s="65"/>
      <c r="CKR156" s="65"/>
      <c r="CKS156" s="65"/>
      <c r="CKT156" s="65"/>
      <c r="CKU156" s="65"/>
      <c r="CKV156" s="65"/>
      <c r="CKW156" s="65"/>
      <c r="CKX156" s="65"/>
      <c r="CKY156" s="65"/>
      <c r="CKZ156" s="65"/>
      <c r="CLA156" s="65"/>
      <c r="CLB156" s="65"/>
      <c r="CLC156" s="65"/>
      <c r="CLD156" s="65"/>
      <c r="CLE156" s="65"/>
      <c r="CLF156" s="65"/>
      <c r="CLG156" s="65"/>
      <c r="CLH156" s="65"/>
      <c r="CLI156" s="65"/>
      <c r="CLJ156" s="65"/>
      <c r="CLK156" s="65"/>
      <c r="CLL156" s="65"/>
      <c r="CLM156" s="65"/>
      <c r="CLN156" s="65"/>
      <c r="CLO156" s="65"/>
      <c r="CLP156" s="65"/>
      <c r="CLQ156" s="65"/>
      <c r="CLR156" s="65"/>
      <c r="CLS156" s="65"/>
      <c r="CLT156" s="65"/>
      <c r="CLU156" s="65"/>
      <c r="CLV156" s="65"/>
      <c r="CLW156" s="65"/>
      <c r="CLX156" s="65"/>
      <c r="CLY156" s="65"/>
      <c r="CLZ156" s="65"/>
      <c r="CMA156" s="65"/>
      <c r="CMB156" s="65"/>
      <c r="CMC156" s="65"/>
      <c r="CMD156" s="65"/>
      <c r="CME156" s="65"/>
      <c r="CMF156" s="65"/>
      <c r="CMG156" s="65"/>
      <c r="CMH156" s="65"/>
      <c r="CMI156" s="65"/>
      <c r="CMJ156" s="65"/>
      <c r="CMK156" s="65"/>
      <c r="CML156" s="65"/>
      <c r="CMM156" s="65"/>
      <c r="CMN156" s="65"/>
      <c r="CMO156" s="65"/>
      <c r="CMP156" s="65"/>
      <c r="CMQ156" s="65"/>
      <c r="CMR156" s="65"/>
      <c r="CMS156" s="65"/>
      <c r="CMT156" s="65"/>
      <c r="CMU156" s="65"/>
      <c r="CMV156" s="65"/>
      <c r="CMW156" s="65"/>
      <c r="CMX156" s="65"/>
      <c r="CMY156" s="65"/>
      <c r="CMZ156" s="65"/>
      <c r="CNA156" s="65"/>
      <c r="CNB156" s="65"/>
      <c r="CNC156" s="65"/>
      <c r="CND156" s="65"/>
      <c r="CNE156" s="65"/>
      <c r="CNF156" s="65"/>
      <c r="CNG156" s="65"/>
      <c r="CNH156" s="65"/>
      <c r="CNI156" s="65"/>
      <c r="CNJ156" s="65"/>
      <c r="CNK156" s="65"/>
      <c r="CNL156" s="65"/>
      <c r="CNM156" s="65"/>
      <c r="CNN156" s="65"/>
      <c r="CNO156" s="65"/>
      <c r="CNP156" s="65"/>
      <c r="CNQ156" s="65"/>
      <c r="CNR156" s="65"/>
      <c r="CNS156" s="65"/>
      <c r="CNT156" s="65"/>
      <c r="CNU156" s="65"/>
      <c r="CNV156" s="65"/>
      <c r="CNW156" s="65"/>
      <c r="CNX156" s="65"/>
      <c r="CNY156" s="65"/>
      <c r="CNZ156" s="65"/>
      <c r="COA156" s="65"/>
      <c r="COB156" s="65"/>
      <c r="COC156" s="65"/>
      <c r="COD156" s="65"/>
      <c r="COE156" s="65"/>
      <c r="COF156" s="65"/>
      <c r="COG156" s="65"/>
      <c r="COH156" s="65"/>
      <c r="COI156" s="65"/>
      <c r="COJ156" s="65"/>
      <c r="COK156" s="65"/>
      <c r="COL156" s="65"/>
      <c r="COM156" s="65"/>
      <c r="CON156" s="65"/>
      <c r="COO156" s="65"/>
      <c r="COP156" s="65"/>
      <c r="COQ156" s="65"/>
      <c r="COR156" s="65"/>
      <c r="COS156" s="65"/>
      <c r="COT156" s="65"/>
      <c r="COU156" s="65"/>
      <c r="COV156" s="65"/>
      <c r="COW156" s="65"/>
      <c r="COX156" s="65"/>
      <c r="COY156" s="65"/>
      <c r="COZ156" s="65"/>
      <c r="CPA156" s="65"/>
      <c r="CPB156" s="65"/>
      <c r="CPC156" s="65"/>
      <c r="CPD156" s="65"/>
      <c r="CPE156" s="65"/>
      <c r="CPF156" s="65"/>
      <c r="CPG156" s="65"/>
      <c r="CPH156" s="65"/>
      <c r="CPI156" s="65"/>
      <c r="CPJ156" s="65"/>
      <c r="CPK156" s="65"/>
      <c r="CPL156" s="65"/>
      <c r="CPM156" s="65"/>
      <c r="CPN156" s="65"/>
      <c r="CPO156" s="65"/>
      <c r="CPP156" s="65"/>
      <c r="CPQ156" s="65"/>
      <c r="CPR156" s="65"/>
      <c r="CPS156" s="65"/>
      <c r="CPT156" s="65"/>
      <c r="CPU156" s="65"/>
      <c r="CPV156" s="65"/>
      <c r="CPW156" s="65"/>
      <c r="CPX156" s="65"/>
      <c r="CPY156" s="65"/>
      <c r="CPZ156" s="65"/>
      <c r="CQA156" s="65"/>
      <c r="CQB156" s="65"/>
      <c r="CQC156" s="65"/>
      <c r="CQD156" s="65"/>
      <c r="CQE156" s="65"/>
      <c r="CQF156" s="65"/>
      <c r="CQG156" s="65"/>
      <c r="CQH156" s="65"/>
      <c r="CQI156" s="65"/>
      <c r="CQJ156" s="65"/>
      <c r="CQK156" s="65"/>
      <c r="CQL156" s="65"/>
      <c r="CQM156" s="65"/>
      <c r="CQN156" s="65"/>
      <c r="CQO156" s="65"/>
      <c r="CQP156" s="65"/>
      <c r="CQQ156" s="65"/>
      <c r="CQR156" s="65"/>
      <c r="CQS156" s="65"/>
      <c r="CQT156" s="65"/>
      <c r="CQU156" s="65"/>
      <c r="CQV156" s="65"/>
      <c r="CQW156" s="65"/>
      <c r="CQX156" s="65"/>
      <c r="CQY156" s="65"/>
      <c r="CQZ156" s="65"/>
      <c r="CRA156" s="65"/>
      <c r="CRB156" s="65"/>
      <c r="CRC156" s="65"/>
      <c r="CRD156" s="65"/>
      <c r="CRE156" s="65"/>
      <c r="CRF156" s="65"/>
      <c r="CRG156" s="65"/>
      <c r="CRH156" s="65"/>
      <c r="CRI156" s="65"/>
      <c r="CRJ156" s="65"/>
      <c r="CRK156" s="65"/>
      <c r="CRL156" s="65"/>
      <c r="CRM156" s="65"/>
      <c r="CRN156" s="65"/>
      <c r="CRO156" s="65"/>
      <c r="CRP156" s="65"/>
      <c r="CRQ156" s="65"/>
      <c r="CRR156" s="65"/>
      <c r="CRS156" s="65"/>
      <c r="CRT156" s="65"/>
      <c r="CRU156" s="65"/>
      <c r="CRV156" s="65"/>
      <c r="CRW156" s="65"/>
      <c r="CRX156" s="65"/>
      <c r="CRY156" s="65"/>
      <c r="CRZ156" s="65"/>
      <c r="CSA156" s="65"/>
      <c r="CSB156" s="65"/>
      <c r="CSC156" s="65"/>
      <c r="CSD156" s="65"/>
      <c r="CSE156" s="65"/>
      <c r="CSF156" s="65"/>
      <c r="CSG156" s="65"/>
      <c r="CSH156" s="65"/>
      <c r="CSI156" s="65"/>
      <c r="CSJ156" s="65"/>
      <c r="CSK156" s="65"/>
      <c r="CSL156" s="65"/>
      <c r="CSM156" s="65"/>
      <c r="CSN156" s="65"/>
      <c r="CSO156" s="65"/>
      <c r="CSP156" s="65"/>
      <c r="CSQ156" s="65"/>
      <c r="CSR156" s="65"/>
      <c r="CSS156" s="65"/>
      <c r="CST156" s="65"/>
      <c r="CSU156" s="65"/>
      <c r="CSV156" s="65"/>
      <c r="CSW156" s="65"/>
      <c r="CSX156" s="65"/>
      <c r="CSY156" s="65"/>
      <c r="CSZ156" s="65"/>
      <c r="CTA156" s="65"/>
      <c r="CTB156" s="65"/>
      <c r="CTC156" s="65"/>
      <c r="CTD156" s="65"/>
      <c r="CTE156" s="65"/>
      <c r="CTF156" s="65"/>
      <c r="CTG156" s="65"/>
      <c r="CTH156" s="65"/>
      <c r="CTI156" s="65"/>
      <c r="CTJ156" s="65"/>
      <c r="CTK156" s="65"/>
      <c r="CTL156" s="65"/>
      <c r="CTM156" s="65"/>
      <c r="CTN156" s="65"/>
      <c r="CTO156" s="65"/>
      <c r="CTP156" s="65"/>
      <c r="CTQ156" s="65"/>
      <c r="CTR156" s="65"/>
      <c r="CTS156" s="65"/>
      <c r="CTT156" s="65"/>
      <c r="CTU156" s="65"/>
      <c r="CTV156" s="65"/>
      <c r="CTW156" s="65"/>
      <c r="CTX156" s="65"/>
      <c r="CTY156" s="65"/>
      <c r="CTZ156" s="65"/>
      <c r="CUA156" s="65"/>
      <c r="CUB156" s="65"/>
      <c r="CUC156" s="65"/>
      <c r="CUD156" s="65"/>
      <c r="CUE156" s="65"/>
      <c r="CUF156" s="65"/>
      <c r="CUG156" s="65"/>
      <c r="CUH156" s="65"/>
      <c r="CUI156" s="65"/>
      <c r="CUJ156" s="65"/>
      <c r="CUK156" s="65"/>
      <c r="CUL156" s="65"/>
      <c r="CUM156" s="65"/>
      <c r="CUN156" s="65"/>
      <c r="CUO156" s="65"/>
      <c r="CUP156" s="65"/>
      <c r="CUQ156" s="65"/>
      <c r="CUR156" s="65"/>
      <c r="CUS156" s="65"/>
      <c r="CUT156" s="65"/>
      <c r="CUU156" s="65"/>
      <c r="CUV156" s="65"/>
      <c r="CUW156" s="65"/>
      <c r="CUX156" s="65"/>
      <c r="CUY156" s="65"/>
      <c r="CUZ156" s="65"/>
      <c r="CVA156" s="65"/>
      <c r="CVB156" s="65"/>
      <c r="CVC156" s="65"/>
      <c r="CVD156" s="65"/>
      <c r="CVE156" s="65"/>
      <c r="CVF156" s="65"/>
      <c r="CVG156" s="65"/>
      <c r="CVH156" s="65"/>
      <c r="CVI156" s="65"/>
      <c r="CVJ156" s="65"/>
      <c r="CVK156" s="65"/>
      <c r="CVL156" s="65"/>
      <c r="CVM156" s="65"/>
      <c r="CVN156" s="65"/>
      <c r="CVO156" s="65"/>
      <c r="CVP156" s="65"/>
      <c r="CVQ156" s="65"/>
      <c r="CVR156" s="65"/>
      <c r="CVS156" s="65"/>
      <c r="CVT156" s="65"/>
      <c r="CVU156" s="65"/>
      <c r="CVV156" s="65"/>
      <c r="CVW156" s="65"/>
      <c r="CVX156" s="65"/>
      <c r="CVY156" s="65"/>
      <c r="CVZ156" s="65"/>
      <c r="CWA156" s="65"/>
      <c r="CWB156" s="65"/>
      <c r="CWC156" s="65"/>
      <c r="CWD156" s="65"/>
      <c r="CWE156" s="65"/>
      <c r="CWF156" s="65"/>
      <c r="CWG156" s="65"/>
      <c r="CWH156" s="65"/>
      <c r="CWI156" s="65"/>
      <c r="CWJ156" s="65"/>
      <c r="CWK156" s="65"/>
      <c r="CWL156" s="65"/>
      <c r="CWM156" s="65"/>
      <c r="CWN156" s="65"/>
      <c r="CWO156" s="65"/>
      <c r="CWP156" s="65"/>
      <c r="CWQ156" s="65"/>
      <c r="CWR156" s="65"/>
      <c r="CWS156" s="65"/>
      <c r="CWT156" s="65"/>
      <c r="CWU156" s="65"/>
      <c r="CWV156" s="65"/>
      <c r="CWW156" s="65"/>
      <c r="CWX156" s="65"/>
      <c r="CWY156" s="65"/>
      <c r="CWZ156" s="65"/>
      <c r="CXA156" s="65"/>
      <c r="CXB156" s="65"/>
      <c r="CXC156" s="65"/>
      <c r="CXD156" s="65"/>
      <c r="CXE156" s="65"/>
      <c r="CXF156" s="65"/>
      <c r="CXG156" s="65"/>
      <c r="CXH156" s="65"/>
      <c r="CXI156" s="65"/>
      <c r="CXJ156" s="65"/>
      <c r="CXK156" s="65"/>
      <c r="CXL156" s="65"/>
      <c r="CXM156" s="65"/>
      <c r="CXN156" s="65"/>
      <c r="CXO156" s="65"/>
      <c r="CXP156" s="65"/>
      <c r="CXQ156" s="65"/>
      <c r="CXR156" s="65"/>
      <c r="CXS156" s="65"/>
      <c r="CXT156" s="65"/>
      <c r="CXU156" s="65"/>
      <c r="CXV156" s="65"/>
      <c r="CXW156" s="65"/>
      <c r="CXX156" s="65"/>
      <c r="CXY156" s="65"/>
      <c r="CXZ156" s="65"/>
      <c r="CYA156" s="65"/>
      <c r="CYB156" s="65"/>
      <c r="CYC156" s="65"/>
      <c r="CYD156" s="65"/>
      <c r="CYE156" s="65"/>
      <c r="CYF156" s="65"/>
      <c r="CYG156" s="65"/>
      <c r="CYH156" s="65"/>
      <c r="CYI156" s="65"/>
      <c r="CYJ156" s="65"/>
      <c r="CYK156" s="65"/>
      <c r="CYL156" s="65"/>
      <c r="CYM156" s="65"/>
      <c r="CYN156" s="65"/>
      <c r="CYO156" s="65"/>
      <c r="CYP156" s="65"/>
      <c r="CYQ156" s="65"/>
      <c r="CYR156" s="65"/>
      <c r="CYS156" s="65"/>
      <c r="CYT156" s="65"/>
      <c r="CYU156" s="65"/>
      <c r="CYV156" s="65"/>
      <c r="CYW156" s="65"/>
      <c r="CYX156" s="65"/>
      <c r="CYY156" s="65"/>
      <c r="CYZ156" s="65"/>
      <c r="CZA156" s="65"/>
      <c r="CZB156" s="65"/>
      <c r="CZC156" s="65"/>
      <c r="CZD156" s="65"/>
      <c r="CZE156" s="65"/>
      <c r="CZF156" s="65"/>
      <c r="CZG156" s="65"/>
      <c r="CZH156" s="65"/>
      <c r="CZI156" s="65"/>
      <c r="CZJ156" s="65"/>
      <c r="CZK156" s="65"/>
      <c r="CZL156" s="65"/>
      <c r="CZM156" s="65"/>
      <c r="CZN156" s="65"/>
      <c r="CZO156" s="65"/>
      <c r="CZP156" s="65"/>
      <c r="CZQ156" s="65"/>
      <c r="CZR156" s="65"/>
      <c r="CZS156" s="65"/>
      <c r="CZT156" s="65"/>
      <c r="CZU156" s="65"/>
      <c r="CZV156" s="65"/>
      <c r="CZW156" s="65"/>
      <c r="CZX156" s="65"/>
      <c r="CZY156" s="65"/>
      <c r="CZZ156" s="65"/>
      <c r="DAA156" s="65"/>
      <c r="DAB156" s="65"/>
      <c r="DAC156" s="65"/>
      <c r="DAD156" s="65"/>
      <c r="DAE156" s="65"/>
      <c r="DAF156" s="65"/>
      <c r="DAG156" s="65"/>
      <c r="DAH156" s="65"/>
      <c r="DAI156" s="65"/>
      <c r="DAJ156" s="65"/>
      <c r="DAK156" s="65"/>
      <c r="DAL156" s="65"/>
      <c r="DAM156" s="65"/>
      <c r="DAN156" s="65"/>
      <c r="DAO156" s="65"/>
      <c r="DAP156" s="65"/>
      <c r="DAQ156" s="65"/>
      <c r="DAR156" s="65"/>
      <c r="DAS156" s="65"/>
      <c r="DAT156" s="65"/>
      <c r="DAU156" s="65"/>
      <c r="DAV156" s="65"/>
      <c r="DAW156" s="65"/>
      <c r="DAX156" s="65"/>
      <c r="DAY156" s="65"/>
      <c r="DAZ156" s="65"/>
      <c r="DBA156" s="65"/>
      <c r="DBB156" s="65"/>
      <c r="DBC156" s="65"/>
      <c r="DBD156" s="65"/>
      <c r="DBE156" s="65"/>
      <c r="DBF156" s="65"/>
      <c r="DBG156" s="65"/>
      <c r="DBH156" s="65"/>
      <c r="DBI156" s="65"/>
      <c r="DBJ156" s="65"/>
      <c r="DBK156" s="65"/>
      <c r="DBL156" s="65"/>
      <c r="DBM156" s="65"/>
      <c r="DBN156" s="65"/>
      <c r="DBO156" s="65"/>
      <c r="DBP156" s="65"/>
      <c r="DBQ156" s="65"/>
      <c r="DBR156" s="65"/>
      <c r="DBS156" s="65"/>
      <c r="DBT156" s="65"/>
      <c r="DBU156" s="65"/>
      <c r="DBV156" s="65"/>
      <c r="DBW156" s="65"/>
      <c r="DBX156" s="65"/>
      <c r="DBY156" s="65"/>
      <c r="DBZ156" s="65"/>
      <c r="DCA156" s="65"/>
      <c r="DCB156" s="65"/>
      <c r="DCC156" s="65"/>
      <c r="DCD156" s="65"/>
      <c r="DCE156" s="65"/>
      <c r="DCF156" s="65"/>
      <c r="DCG156" s="65"/>
      <c r="DCH156" s="65"/>
      <c r="DCI156" s="65"/>
      <c r="DCJ156" s="65"/>
      <c r="DCK156" s="65"/>
      <c r="DCL156" s="65"/>
      <c r="DCM156" s="65"/>
      <c r="DCN156" s="65"/>
      <c r="DCO156" s="65"/>
      <c r="DCP156" s="65"/>
      <c r="DCQ156" s="65"/>
      <c r="DCR156" s="65"/>
      <c r="DCS156" s="65"/>
      <c r="DCT156" s="65"/>
      <c r="DCU156" s="65"/>
      <c r="DCV156" s="65"/>
      <c r="DCW156" s="65"/>
      <c r="DCX156" s="65"/>
      <c r="DCY156" s="65"/>
      <c r="DCZ156" s="65"/>
      <c r="DDA156" s="65"/>
      <c r="DDB156" s="65"/>
      <c r="DDC156" s="65"/>
      <c r="DDD156" s="65"/>
      <c r="DDE156" s="65"/>
      <c r="DDF156" s="65"/>
      <c r="DDG156" s="65"/>
      <c r="DDH156" s="65"/>
      <c r="DDI156" s="65"/>
      <c r="DDJ156" s="65"/>
      <c r="DDK156" s="65"/>
      <c r="DDL156" s="65"/>
      <c r="DDM156" s="65"/>
      <c r="DDN156" s="65"/>
      <c r="DDO156" s="65"/>
      <c r="DDP156" s="65"/>
      <c r="DDQ156" s="65"/>
      <c r="DDR156" s="65"/>
      <c r="DDS156" s="65"/>
      <c r="DDT156" s="65"/>
      <c r="DDU156" s="65"/>
      <c r="DDV156" s="65"/>
      <c r="DDW156" s="65"/>
      <c r="DDX156" s="65"/>
      <c r="DDY156" s="65"/>
      <c r="DDZ156" s="65"/>
      <c r="DEA156" s="65"/>
      <c r="DEB156" s="65"/>
      <c r="DEC156" s="65"/>
      <c r="DED156" s="65"/>
      <c r="DEE156" s="65"/>
      <c r="DEF156" s="65"/>
      <c r="DEG156" s="65"/>
      <c r="DEH156" s="65"/>
      <c r="DEI156" s="65"/>
      <c r="DEJ156" s="65"/>
      <c r="DEK156" s="65"/>
      <c r="DEL156" s="65"/>
      <c r="DEM156" s="65"/>
      <c r="DEN156" s="65"/>
      <c r="DEO156" s="65"/>
      <c r="DEP156" s="65"/>
      <c r="DEQ156" s="65"/>
      <c r="DER156" s="65"/>
      <c r="DES156" s="65"/>
      <c r="DET156" s="65"/>
      <c r="DEU156" s="65"/>
      <c r="DEV156" s="65"/>
      <c r="DEW156" s="65"/>
      <c r="DEX156" s="65"/>
      <c r="DEY156" s="65"/>
      <c r="DEZ156" s="65"/>
      <c r="DFA156" s="65"/>
      <c r="DFB156" s="65"/>
      <c r="DFC156" s="65"/>
      <c r="DFD156" s="65"/>
      <c r="DFE156" s="65"/>
      <c r="DFF156" s="65"/>
      <c r="DFG156" s="65"/>
      <c r="DFH156" s="65"/>
      <c r="DFI156" s="65"/>
      <c r="DFJ156" s="65"/>
      <c r="DFK156" s="65"/>
      <c r="DFL156" s="65"/>
      <c r="DFM156" s="65"/>
      <c r="DFN156" s="65"/>
      <c r="DFO156" s="65"/>
      <c r="DFP156" s="65"/>
      <c r="DFQ156" s="65"/>
      <c r="DFR156" s="65"/>
      <c r="DFS156" s="65"/>
      <c r="DFT156" s="65"/>
      <c r="DFU156" s="65"/>
      <c r="DFV156" s="65"/>
      <c r="DFW156" s="65"/>
      <c r="DFX156" s="65"/>
      <c r="DFY156" s="65"/>
      <c r="DFZ156" s="65"/>
      <c r="DGA156" s="65"/>
      <c r="DGB156" s="65"/>
      <c r="DGC156" s="65"/>
      <c r="DGD156" s="65"/>
      <c r="DGE156" s="65"/>
      <c r="DGF156" s="65"/>
      <c r="DGG156" s="65"/>
      <c r="DGH156" s="65"/>
      <c r="DGI156" s="65"/>
      <c r="DGJ156" s="65"/>
      <c r="DGK156" s="65"/>
      <c r="DGL156" s="65"/>
      <c r="DGM156" s="65"/>
      <c r="DGN156" s="65"/>
      <c r="DGO156" s="65"/>
      <c r="DGP156" s="65"/>
      <c r="DGQ156" s="65"/>
      <c r="DGR156" s="65"/>
      <c r="DGS156" s="65"/>
      <c r="DGT156" s="65"/>
      <c r="DGU156" s="65"/>
      <c r="DGV156" s="65"/>
      <c r="DGW156" s="65"/>
      <c r="DGX156" s="65"/>
      <c r="DGY156" s="65"/>
      <c r="DGZ156" s="65"/>
      <c r="DHA156" s="65"/>
      <c r="DHB156" s="65"/>
      <c r="DHC156" s="65"/>
      <c r="DHD156" s="65"/>
      <c r="DHE156" s="65"/>
      <c r="DHF156" s="65"/>
      <c r="DHG156" s="65"/>
      <c r="DHH156" s="65"/>
      <c r="DHI156" s="65"/>
      <c r="DHJ156" s="65"/>
      <c r="DHK156" s="65"/>
      <c r="DHL156" s="65"/>
      <c r="DHM156" s="65"/>
      <c r="DHN156" s="65"/>
      <c r="DHO156" s="65"/>
      <c r="DHP156" s="65"/>
      <c r="DHQ156" s="65"/>
      <c r="DHR156" s="65"/>
      <c r="DHS156" s="65"/>
      <c r="DHT156" s="65"/>
      <c r="DHU156" s="65"/>
      <c r="DHV156" s="65"/>
      <c r="DHW156" s="65"/>
      <c r="DHX156" s="65"/>
      <c r="DHY156" s="65"/>
      <c r="DHZ156" s="65"/>
      <c r="DIA156" s="65"/>
      <c r="DIB156" s="65"/>
      <c r="DIC156" s="65"/>
      <c r="DID156" s="65"/>
      <c r="DIE156" s="65"/>
      <c r="DIF156" s="65"/>
      <c r="DIG156" s="65"/>
      <c r="DIH156" s="65"/>
      <c r="DII156" s="65"/>
      <c r="DIJ156" s="65"/>
      <c r="DIK156" s="65"/>
      <c r="DIL156" s="65"/>
      <c r="DIM156" s="65"/>
      <c r="DIN156" s="65"/>
      <c r="DIO156" s="65"/>
      <c r="DIP156" s="65"/>
      <c r="DIQ156" s="65"/>
      <c r="DIR156" s="65"/>
      <c r="DIS156" s="65"/>
      <c r="DIT156" s="65"/>
      <c r="DIU156" s="65"/>
      <c r="DIV156" s="65"/>
      <c r="DIW156" s="65"/>
      <c r="DIX156" s="65"/>
      <c r="DIY156" s="65"/>
      <c r="DIZ156" s="65"/>
      <c r="DJA156" s="65"/>
      <c r="DJB156" s="65"/>
      <c r="DJC156" s="65"/>
      <c r="DJD156" s="65"/>
      <c r="DJE156" s="65"/>
      <c r="DJF156" s="65"/>
      <c r="DJG156" s="65"/>
      <c r="DJH156" s="65"/>
      <c r="DJI156" s="65"/>
      <c r="DJJ156" s="65"/>
      <c r="DJK156" s="65"/>
      <c r="DJL156" s="65"/>
      <c r="DJM156" s="65"/>
      <c r="DJN156" s="65"/>
      <c r="DJO156" s="65"/>
      <c r="DJP156" s="65"/>
      <c r="DJQ156" s="65"/>
      <c r="DJR156" s="65"/>
      <c r="DJS156" s="65"/>
      <c r="DJT156" s="65"/>
      <c r="DJU156" s="65"/>
      <c r="DJV156" s="65"/>
      <c r="DJW156" s="65"/>
      <c r="DJX156" s="65"/>
      <c r="DJY156" s="65"/>
      <c r="DJZ156" s="65"/>
      <c r="DKA156" s="65"/>
      <c r="DKB156" s="65"/>
      <c r="DKC156" s="65"/>
      <c r="DKD156" s="65"/>
      <c r="DKE156" s="65"/>
      <c r="DKF156" s="65"/>
      <c r="DKG156" s="65"/>
      <c r="DKH156" s="65"/>
      <c r="DKI156" s="65"/>
      <c r="DKJ156" s="65"/>
      <c r="DKK156" s="65"/>
      <c r="DKL156" s="65"/>
      <c r="DKM156" s="65"/>
      <c r="DKN156" s="65"/>
      <c r="DKO156" s="65"/>
      <c r="DKP156" s="65"/>
      <c r="DKQ156" s="65"/>
      <c r="DKR156" s="65"/>
      <c r="DKS156" s="65"/>
      <c r="DKT156" s="65"/>
      <c r="DKU156" s="65"/>
      <c r="DKV156" s="65"/>
      <c r="DKW156" s="65"/>
      <c r="DKX156" s="65"/>
      <c r="DKY156" s="65"/>
      <c r="DKZ156" s="65"/>
      <c r="DLA156" s="65"/>
      <c r="DLB156" s="65"/>
      <c r="DLC156" s="65"/>
      <c r="DLD156" s="65"/>
      <c r="DLE156" s="65"/>
      <c r="DLF156" s="65"/>
      <c r="DLG156" s="65"/>
      <c r="DLH156" s="65"/>
      <c r="DLI156" s="65"/>
      <c r="DLJ156" s="65"/>
      <c r="DLK156" s="65"/>
      <c r="DLL156" s="65"/>
      <c r="DLM156" s="65"/>
      <c r="DLN156" s="65"/>
      <c r="DLO156" s="65"/>
      <c r="DLP156" s="65"/>
      <c r="DLQ156" s="65"/>
      <c r="DLR156" s="65"/>
      <c r="DLS156" s="65"/>
      <c r="DLT156" s="65"/>
      <c r="DLU156" s="65"/>
      <c r="DLV156" s="65"/>
      <c r="DLW156" s="65"/>
      <c r="DLX156" s="65"/>
      <c r="DLY156" s="65"/>
      <c r="DLZ156" s="65"/>
      <c r="DMA156" s="65"/>
      <c r="DMB156" s="65"/>
      <c r="DMC156" s="65"/>
      <c r="DMD156" s="65"/>
      <c r="DME156" s="65"/>
      <c r="DMF156" s="65"/>
      <c r="DMG156" s="65"/>
      <c r="DMH156" s="65"/>
      <c r="DMI156" s="65"/>
      <c r="DMJ156" s="65"/>
      <c r="DMK156" s="65"/>
      <c r="DML156" s="65"/>
      <c r="DMM156" s="65"/>
      <c r="DMN156" s="65"/>
      <c r="DMO156" s="65"/>
      <c r="DMP156" s="65"/>
      <c r="DMQ156" s="65"/>
      <c r="DMR156" s="65"/>
      <c r="DMS156" s="65"/>
      <c r="DMT156" s="65"/>
      <c r="DMU156" s="65"/>
      <c r="DMV156" s="65"/>
      <c r="DMW156" s="65"/>
      <c r="DMX156" s="65"/>
      <c r="DMY156" s="65"/>
      <c r="DMZ156" s="65"/>
      <c r="DNA156" s="65"/>
      <c r="DNB156" s="65"/>
      <c r="DNC156" s="65"/>
      <c r="DND156" s="65"/>
      <c r="DNE156" s="65"/>
      <c r="DNF156" s="65"/>
      <c r="DNG156" s="65"/>
      <c r="DNH156" s="65"/>
      <c r="DNI156" s="65"/>
      <c r="DNJ156" s="65"/>
      <c r="DNK156" s="65"/>
      <c r="DNL156" s="65"/>
      <c r="DNM156" s="65"/>
      <c r="DNN156" s="65"/>
      <c r="DNO156" s="65"/>
      <c r="DNP156" s="65"/>
      <c r="DNQ156" s="65"/>
      <c r="DNR156" s="65"/>
      <c r="DNS156" s="65"/>
      <c r="DNT156" s="65"/>
      <c r="DNU156" s="65"/>
      <c r="DNV156" s="65"/>
      <c r="DNW156" s="65"/>
      <c r="DNX156" s="65"/>
      <c r="DNY156" s="65"/>
      <c r="DNZ156" s="65"/>
      <c r="DOA156" s="65"/>
      <c r="DOB156" s="65"/>
      <c r="DOC156" s="65"/>
      <c r="DOD156" s="65"/>
      <c r="DOE156" s="65"/>
      <c r="DOF156" s="65"/>
      <c r="DOG156" s="65"/>
      <c r="DOH156" s="65"/>
      <c r="DOI156" s="65"/>
      <c r="DOJ156" s="65"/>
      <c r="DOK156" s="65"/>
      <c r="DOL156" s="65"/>
      <c r="DOM156" s="65"/>
      <c r="DON156" s="65"/>
      <c r="DOO156" s="65"/>
      <c r="DOP156" s="65"/>
      <c r="DOQ156" s="65"/>
      <c r="DOR156" s="65"/>
      <c r="DOS156" s="65"/>
      <c r="DOT156" s="65"/>
      <c r="DOU156" s="65"/>
      <c r="DOV156" s="65"/>
      <c r="DOW156" s="65"/>
      <c r="DOX156" s="65"/>
      <c r="DOY156" s="65"/>
      <c r="DOZ156" s="65"/>
      <c r="DPA156" s="65"/>
      <c r="DPB156" s="65"/>
      <c r="DPC156" s="65"/>
      <c r="DPD156" s="65"/>
      <c r="DPE156" s="65"/>
      <c r="DPF156" s="65"/>
      <c r="DPG156" s="65"/>
      <c r="DPH156" s="65"/>
      <c r="DPI156" s="65"/>
      <c r="DPJ156" s="65"/>
      <c r="DPK156" s="65"/>
      <c r="DPL156" s="65"/>
      <c r="DPM156" s="65"/>
      <c r="DPN156" s="65"/>
      <c r="DPO156" s="65"/>
      <c r="DPP156" s="65"/>
      <c r="DPQ156" s="65"/>
      <c r="DPR156" s="65"/>
      <c r="DPS156" s="65"/>
      <c r="DPT156" s="65"/>
      <c r="DPU156" s="65"/>
      <c r="DPV156" s="65"/>
      <c r="DPW156" s="65"/>
      <c r="DPX156" s="65"/>
      <c r="DPY156" s="65"/>
      <c r="DPZ156" s="65"/>
      <c r="DQA156" s="65"/>
      <c r="DQB156" s="65"/>
      <c r="DQC156" s="65"/>
      <c r="DQD156" s="65"/>
      <c r="DQE156" s="65"/>
      <c r="DQF156" s="65"/>
      <c r="DQG156" s="65"/>
      <c r="DQH156" s="65"/>
      <c r="DQI156" s="65"/>
      <c r="DQJ156" s="65"/>
      <c r="DQK156" s="65"/>
      <c r="DQL156" s="65"/>
      <c r="DQM156" s="65"/>
      <c r="DQN156" s="65"/>
      <c r="DQO156" s="65"/>
      <c r="DQP156" s="65"/>
      <c r="DQQ156" s="65"/>
      <c r="DQR156" s="65"/>
      <c r="DQS156" s="65"/>
      <c r="DQT156" s="65"/>
      <c r="DQU156" s="65"/>
      <c r="DQV156" s="65"/>
      <c r="DQW156" s="65"/>
      <c r="DQX156" s="65"/>
      <c r="DQY156" s="65"/>
      <c r="DQZ156" s="65"/>
      <c r="DRA156" s="65"/>
      <c r="DRB156" s="65"/>
      <c r="DRC156" s="65"/>
      <c r="DRD156" s="65"/>
      <c r="DRE156" s="65"/>
      <c r="DRF156" s="65"/>
      <c r="DRG156" s="65"/>
      <c r="DRH156" s="65"/>
      <c r="DRI156" s="65"/>
      <c r="DRJ156" s="65"/>
      <c r="DRK156" s="65"/>
      <c r="DRL156" s="65"/>
      <c r="DRM156" s="65"/>
      <c r="DRN156" s="65"/>
      <c r="DRO156" s="65"/>
      <c r="DRP156" s="65"/>
      <c r="DRQ156" s="65"/>
      <c r="DRR156" s="65"/>
      <c r="DRS156" s="65"/>
      <c r="DRT156" s="65"/>
      <c r="DRU156" s="65"/>
      <c r="DRV156" s="65"/>
      <c r="DRW156" s="65"/>
      <c r="DRX156" s="65"/>
      <c r="DRY156" s="65"/>
      <c r="DRZ156" s="65"/>
      <c r="DSA156" s="65"/>
      <c r="DSB156" s="65"/>
      <c r="DSC156" s="65"/>
      <c r="DSD156" s="65"/>
      <c r="DSE156" s="65"/>
      <c r="DSF156" s="65"/>
      <c r="DSG156" s="65"/>
      <c r="DSH156" s="65"/>
      <c r="DSI156" s="65"/>
      <c r="DSJ156" s="65"/>
      <c r="DSK156" s="65"/>
      <c r="DSL156" s="65"/>
      <c r="DSM156" s="65"/>
      <c r="DSN156" s="65"/>
      <c r="DSO156" s="65"/>
      <c r="DSP156" s="65"/>
      <c r="DSQ156" s="65"/>
      <c r="DSR156" s="65"/>
      <c r="DSS156" s="65"/>
      <c r="DST156" s="65"/>
      <c r="DSU156" s="65"/>
      <c r="DSV156" s="65"/>
      <c r="DSW156" s="65"/>
      <c r="DSX156" s="65"/>
      <c r="DSY156" s="65"/>
      <c r="DSZ156" s="65"/>
      <c r="DTA156" s="65"/>
      <c r="DTB156" s="65"/>
      <c r="DTC156" s="65"/>
      <c r="DTD156" s="65"/>
      <c r="DTE156" s="65"/>
      <c r="DTF156" s="65"/>
      <c r="DTG156" s="65"/>
      <c r="DTH156" s="65"/>
      <c r="DTI156" s="65"/>
      <c r="DTJ156" s="65"/>
      <c r="DTK156" s="65"/>
      <c r="DTL156" s="65"/>
      <c r="DTM156" s="65"/>
      <c r="DTN156" s="65"/>
      <c r="DTO156" s="65"/>
      <c r="DTP156" s="65"/>
      <c r="DTQ156" s="65"/>
      <c r="DTR156" s="65"/>
      <c r="DTS156" s="65"/>
      <c r="DTT156" s="65"/>
      <c r="DTU156" s="65"/>
      <c r="DTV156" s="65"/>
      <c r="DTW156" s="65"/>
      <c r="DTX156" s="65"/>
      <c r="DTY156" s="65"/>
      <c r="DTZ156" s="65"/>
      <c r="DUA156" s="65"/>
      <c r="DUB156" s="65"/>
      <c r="DUC156" s="65"/>
      <c r="DUD156" s="65"/>
      <c r="DUE156" s="65"/>
      <c r="DUF156" s="65"/>
      <c r="DUG156" s="65"/>
      <c r="DUH156" s="65"/>
      <c r="DUI156" s="65"/>
      <c r="DUJ156" s="65"/>
      <c r="DUK156" s="65"/>
      <c r="DUL156" s="65"/>
      <c r="DUM156" s="65"/>
      <c r="DUN156" s="65"/>
      <c r="DUO156" s="65"/>
      <c r="DUP156" s="65"/>
      <c r="DUQ156" s="65"/>
      <c r="DUR156" s="65"/>
      <c r="DUS156" s="65"/>
      <c r="DUT156" s="65"/>
      <c r="DUU156" s="65"/>
      <c r="DUV156" s="65"/>
      <c r="DUW156" s="65"/>
      <c r="DUX156" s="65"/>
      <c r="DUY156" s="65"/>
      <c r="DUZ156" s="65"/>
      <c r="DVA156" s="65"/>
      <c r="DVB156" s="65"/>
      <c r="DVC156" s="65"/>
      <c r="DVD156" s="65"/>
      <c r="DVE156" s="65"/>
      <c r="DVF156" s="65"/>
      <c r="DVG156" s="65"/>
      <c r="DVH156" s="65"/>
      <c r="DVI156" s="65"/>
      <c r="DVJ156" s="65"/>
      <c r="DVK156" s="65"/>
      <c r="DVL156" s="65"/>
      <c r="DVM156" s="65"/>
      <c r="DVN156" s="65"/>
      <c r="DVO156" s="65"/>
      <c r="DVP156" s="65"/>
      <c r="DVQ156" s="65"/>
      <c r="DVR156" s="65"/>
      <c r="DVS156" s="65"/>
      <c r="DVT156" s="65"/>
      <c r="DVU156" s="65"/>
      <c r="DVV156" s="65"/>
      <c r="DVW156" s="65"/>
      <c r="DVX156" s="65"/>
      <c r="DVY156" s="65"/>
      <c r="DVZ156" s="65"/>
      <c r="DWA156" s="65"/>
      <c r="DWB156" s="65"/>
      <c r="DWC156" s="65"/>
      <c r="DWD156" s="65"/>
      <c r="DWE156" s="65"/>
      <c r="DWF156" s="65"/>
      <c r="DWG156" s="65"/>
      <c r="DWH156" s="65"/>
      <c r="DWI156" s="65"/>
      <c r="DWJ156" s="65"/>
      <c r="DWK156" s="65"/>
      <c r="DWL156" s="65"/>
      <c r="DWM156" s="65"/>
      <c r="DWN156" s="65"/>
      <c r="DWO156" s="65"/>
      <c r="DWP156" s="65"/>
      <c r="DWQ156" s="65"/>
      <c r="DWR156" s="65"/>
      <c r="DWS156" s="65"/>
      <c r="DWT156" s="65"/>
      <c r="DWU156" s="65"/>
      <c r="DWV156" s="65"/>
      <c r="DWW156" s="65"/>
      <c r="DWX156" s="65"/>
      <c r="DWY156" s="65"/>
      <c r="DWZ156" s="65"/>
      <c r="DXA156" s="65"/>
      <c r="DXB156" s="65"/>
      <c r="DXC156" s="65"/>
      <c r="DXD156" s="65"/>
      <c r="DXE156" s="65"/>
      <c r="DXF156" s="65"/>
      <c r="DXG156" s="65"/>
      <c r="DXH156" s="65"/>
      <c r="DXI156" s="65"/>
      <c r="DXJ156" s="65"/>
      <c r="DXK156" s="65"/>
      <c r="DXL156" s="65"/>
      <c r="DXM156" s="65"/>
      <c r="DXN156" s="65"/>
      <c r="DXO156" s="65"/>
      <c r="DXP156" s="65"/>
      <c r="DXQ156" s="65"/>
      <c r="DXR156" s="65"/>
      <c r="DXS156" s="65"/>
      <c r="DXT156" s="65"/>
      <c r="DXU156" s="65"/>
      <c r="DXV156" s="65"/>
      <c r="DXW156" s="65"/>
      <c r="DXX156" s="65"/>
      <c r="DXY156" s="65"/>
      <c r="DXZ156" s="65"/>
      <c r="DYA156" s="65"/>
      <c r="DYB156" s="65"/>
      <c r="DYC156" s="65"/>
      <c r="DYD156" s="65"/>
      <c r="DYE156" s="65"/>
      <c r="DYF156" s="65"/>
      <c r="DYG156" s="65"/>
      <c r="DYH156" s="65"/>
      <c r="DYI156" s="65"/>
      <c r="DYJ156" s="65"/>
      <c r="DYK156" s="65"/>
      <c r="DYL156" s="65"/>
      <c r="DYM156" s="65"/>
      <c r="DYN156" s="65"/>
      <c r="DYO156" s="65"/>
      <c r="DYP156" s="65"/>
      <c r="DYQ156" s="65"/>
      <c r="DYR156" s="65"/>
      <c r="DYS156" s="65"/>
      <c r="DYT156" s="65"/>
      <c r="DYU156" s="65"/>
      <c r="DYV156" s="65"/>
      <c r="DYW156" s="65"/>
      <c r="DYX156" s="65"/>
      <c r="DYY156" s="65"/>
      <c r="DYZ156" s="65"/>
      <c r="DZA156" s="65"/>
      <c r="DZB156" s="65"/>
      <c r="DZC156" s="65"/>
      <c r="DZD156" s="65"/>
      <c r="DZE156" s="65"/>
      <c r="DZF156" s="65"/>
      <c r="DZG156" s="65"/>
      <c r="DZH156" s="65"/>
      <c r="DZI156" s="65"/>
      <c r="DZJ156" s="65"/>
      <c r="DZK156" s="65"/>
      <c r="DZL156" s="65"/>
      <c r="DZM156" s="65"/>
      <c r="DZN156" s="65"/>
      <c r="DZO156" s="65"/>
      <c r="DZP156" s="65"/>
      <c r="DZQ156" s="65"/>
      <c r="DZR156" s="65"/>
      <c r="DZS156" s="65"/>
      <c r="DZT156" s="65"/>
      <c r="DZU156" s="65"/>
      <c r="DZV156" s="65"/>
      <c r="DZW156" s="65"/>
      <c r="DZX156" s="65"/>
      <c r="DZY156" s="65"/>
      <c r="DZZ156" s="65"/>
      <c r="EAA156" s="65"/>
      <c r="EAB156" s="65"/>
      <c r="EAC156" s="65"/>
      <c r="EAD156" s="65"/>
      <c r="EAE156" s="65"/>
      <c r="EAF156" s="65"/>
      <c r="EAG156" s="65"/>
      <c r="EAH156" s="65"/>
      <c r="EAI156" s="65"/>
      <c r="EAJ156" s="65"/>
      <c r="EAK156" s="65"/>
      <c r="EAL156" s="65"/>
      <c r="EAM156" s="65"/>
      <c r="EAN156" s="65"/>
      <c r="EAO156" s="65"/>
      <c r="EAP156" s="65"/>
      <c r="EAQ156" s="65"/>
      <c r="EAR156" s="65"/>
      <c r="EAS156" s="65"/>
      <c r="EAT156" s="65"/>
      <c r="EAU156" s="65"/>
      <c r="EAV156" s="65"/>
      <c r="EAW156" s="65"/>
      <c r="EAX156" s="65"/>
      <c r="EAY156" s="65"/>
      <c r="EAZ156" s="65"/>
      <c r="EBA156" s="65"/>
      <c r="EBB156" s="65"/>
      <c r="EBC156" s="65"/>
      <c r="EBD156" s="65"/>
      <c r="EBE156" s="65"/>
      <c r="EBF156" s="65"/>
      <c r="EBG156" s="65"/>
      <c r="EBH156" s="65"/>
      <c r="EBI156" s="65"/>
      <c r="EBJ156" s="65"/>
      <c r="EBK156" s="65"/>
      <c r="EBL156" s="65"/>
      <c r="EBM156" s="65"/>
      <c r="EBN156" s="65"/>
      <c r="EBO156" s="65"/>
      <c r="EBP156" s="65"/>
      <c r="EBQ156" s="65"/>
      <c r="EBR156" s="65"/>
      <c r="EBS156" s="65"/>
      <c r="EBT156" s="65"/>
      <c r="EBU156" s="65"/>
      <c r="EBV156" s="65"/>
      <c r="EBW156" s="65"/>
      <c r="EBX156" s="65"/>
      <c r="EBY156" s="65"/>
      <c r="EBZ156" s="65"/>
      <c r="ECA156" s="65"/>
      <c r="ECB156" s="65"/>
      <c r="ECC156" s="65"/>
      <c r="ECD156" s="65"/>
      <c r="ECE156" s="65"/>
      <c r="ECF156" s="65"/>
      <c r="ECG156" s="65"/>
      <c r="ECH156" s="65"/>
      <c r="ECI156" s="65"/>
      <c r="ECJ156" s="65"/>
      <c r="ECK156" s="65"/>
      <c r="ECL156" s="65"/>
      <c r="ECM156" s="65"/>
      <c r="ECN156" s="65"/>
      <c r="ECO156" s="65"/>
      <c r="ECP156" s="65"/>
      <c r="ECQ156" s="65"/>
      <c r="ECR156" s="65"/>
      <c r="ECS156" s="65"/>
      <c r="ECT156" s="65"/>
      <c r="ECU156" s="65"/>
      <c r="ECV156" s="65"/>
      <c r="ECW156" s="65"/>
      <c r="ECX156" s="65"/>
      <c r="ECY156" s="65"/>
      <c r="ECZ156" s="65"/>
      <c r="EDA156" s="65"/>
      <c r="EDB156" s="65"/>
      <c r="EDC156" s="65"/>
      <c r="EDD156" s="65"/>
      <c r="EDE156" s="65"/>
      <c r="EDF156" s="65"/>
      <c r="EDG156" s="65"/>
      <c r="EDH156" s="65"/>
      <c r="EDI156" s="65"/>
      <c r="EDJ156" s="65"/>
      <c r="EDK156" s="65"/>
      <c r="EDL156" s="65"/>
      <c r="EDM156" s="65"/>
      <c r="EDN156" s="65"/>
      <c r="EDO156" s="65"/>
      <c r="EDP156" s="65"/>
      <c r="EDQ156" s="65"/>
      <c r="EDR156" s="65"/>
      <c r="EDS156" s="65"/>
      <c r="EDT156" s="65"/>
      <c r="EDU156" s="65"/>
      <c r="EDV156" s="65"/>
      <c r="EDW156" s="65"/>
      <c r="EDX156" s="65"/>
      <c r="EDY156" s="65"/>
      <c r="EDZ156" s="65"/>
      <c r="EEA156" s="65"/>
      <c r="EEB156" s="65"/>
      <c r="EEC156" s="65"/>
      <c r="EED156" s="65"/>
      <c r="EEE156" s="65"/>
      <c r="EEF156" s="65"/>
      <c r="EEG156" s="65"/>
      <c r="EEH156" s="65"/>
      <c r="EEI156" s="65"/>
      <c r="EEJ156" s="65"/>
      <c r="EEK156" s="65"/>
      <c r="EEL156" s="65"/>
      <c r="EEM156" s="65"/>
      <c r="EEN156" s="65"/>
      <c r="EEO156" s="65"/>
      <c r="EEP156" s="65"/>
      <c r="EEQ156" s="65"/>
      <c r="EER156" s="65"/>
      <c r="EES156" s="65"/>
      <c r="EET156" s="65"/>
      <c r="EEU156" s="65"/>
      <c r="EEV156" s="65"/>
      <c r="EEW156" s="65"/>
      <c r="EEX156" s="65"/>
      <c r="EEY156" s="65"/>
      <c r="EEZ156" s="65"/>
      <c r="EFA156" s="65"/>
      <c r="EFB156" s="65"/>
      <c r="EFC156" s="65"/>
      <c r="EFD156" s="65"/>
      <c r="EFE156" s="65"/>
      <c r="EFF156" s="65"/>
      <c r="EFG156" s="65"/>
      <c r="EFH156" s="65"/>
      <c r="EFI156" s="65"/>
      <c r="EFJ156" s="65"/>
      <c r="EFK156" s="65"/>
      <c r="EFL156" s="65"/>
      <c r="EFM156" s="65"/>
      <c r="EFN156" s="65"/>
      <c r="EFO156" s="65"/>
      <c r="EFP156" s="65"/>
      <c r="EFQ156" s="65"/>
      <c r="EFR156" s="65"/>
      <c r="EFS156" s="65"/>
      <c r="EFT156" s="65"/>
      <c r="EFU156" s="65"/>
      <c r="EFV156" s="65"/>
      <c r="EFW156" s="65"/>
      <c r="EFX156" s="65"/>
      <c r="EFY156" s="65"/>
      <c r="EFZ156" s="65"/>
      <c r="EGA156" s="65"/>
      <c r="EGB156" s="65"/>
      <c r="EGC156" s="65"/>
      <c r="EGD156" s="65"/>
      <c r="EGE156" s="65"/>
      <c r="EGF156" s="65"/>
      <c r="EGG156" s="65"/>
      <c r="EGH156" s="65"/>
      <c r="EGI156" s="65"/>
      <c r="EGJ156" s="65"/>
      <c r="EGK156" s="65"/>
      <c r="EGL156" s="65"/>
      <c r="EGM156" s="65"/>
      <c r="EGN156" s="65"/>
      <c r="EGO156" s="65"/>
      <c r="EGP156" s="65"/>
      <c r="EGQ156" s="65"/>
      <c r="EGR156" s="65"/>
      <c r="EGS156" s="65"/>
      <c r="EGT156" s="65"/>
      <c r="EGU156" s="65"/>
      <c r="EGV156" s="65"/>
      <c r="EGW156" s="65"/>
      <c r="EGX156" s="65"/>
      <c r="EGY156" s="65"/>
      <c r="EGZ156" s="65"/>
      <c r="EHA156" s="65"/>
      <c r="EHB156" s="65"/>
      <c r="EHC156" s="65"/>
      <c r="EHD156" s="65"/>
      <c r="EHE156" s="65"/>
      <c r="EHF156" s="65"/>
      <c r="EHG156" s="65"/>
      <c r="EHH156" s="65"/>
      <c r="EHI156" s="65"/>
      <c r="EHJ156" s="65"/>
      <c r="EHK156" s="65"/>
      <c r="EHL156" s="65"/>
      <c r="EHM156" s="65"/>
      <c r="EHN156" s="65"/>
      <c r="EHO156" s="65"/>
      <c r="EHP156" s="65"/>
      <c r="EHQ156" s="65"/>
      <c r="EHR156" s="65"/>
      <c r="EHS156" s="65"/>
      <c r="EHT156" s="65"/>
      <c r="EHU156" s="65"/>
      <c r="EHV156" s="65"/>
      <c r="EHW156" s="65"/>
      <c r="EHX156" s="65"/>
      <c r="EHY156" s="65"/>
      <c r="EHZ156" s="65"/>
      <c r="EIA156" s="65"/>
      <c r="EIB156" s="65"/>
      <c r="EIC156" s="65"/>
      <c r="EID156" s="65"/>
      <c r="EIE156" s="65"/>
      <c r="EIF156" s="65"/>
      <c r="EIG156" s="65"/>
      <c r="EIH156" s="65"/>
      <c r="EII156" s="65"/>
      <c r="EIJ156" s="65"/>
      <c r="EIK156" s="65"/>
      <c r="EIL156" s="65"/>
      <c r="EIM156" s="65"/>
      <c r="EIN156" s="65"/>
      <c r="EIO156" s="65"/>
      <c r="EIP156" s="65"/>
      <c r="EIQ156" s="65"/>
      <c r="EIR156" s="65"/>
      <c r="EIS156" s="65"/>
      <c r="EIT156" s="65"/>
      <c r="EIU156" s="65"/>
      <c r="EIV156" s="65"/>
      <c r="EIW156" s="65"/>
      <c r="EIX156" s="65"/>
      <c r="EIY156" s="65"/>
      <c r="EIZ156" s="65"/>
      <c r="EJA156" s="65"/>
      <c r="EJB156" s="65"/>
      <c r="EJC156" s="65"/>
      <c r="EJD156" s="65"/>
      <c r="EJE156" s="65"/>
      <c r="EJF156" s="65"/>
      <c r="EJG156" s="65"/>
      <c r="EJH156" s="65"/>
      <c r="EJI156" s="65"/>
      <c r="EJJ156" s="65"/>
      <c r="EJK156" s="65"/>
      <c r="EJL156" s="65"/>
      <c r="EJM156" s="65"/>
      <c r="EJN156" s="65"/>
      <c r="EJO156" s="65"/>
      <c r="EJP156" s="65"/>
      <c r="EJQ156" s="65"/>
      <c r="EJR156" s="65"/>
      <c r="EJS156" s="65"/>
      <c r="EJT156" s="65"/>
      <c r="EJU156" s="65"/>
      <c r="EJV156" s="65"/>
      <c r="EJW156" s="65"/>
      <c r="EJX156" s="65"/>
      <c r="EJY156" s="65"/>
      <c r="EJZ156" s="65"/>
      <c r="EKA156" s="65"/>
      <c r="EKB156" s="65"/>
      <c r="EKC156" s="65"/>
      <c r="EKD156" s="65"/>
      <c r="EKE156" s="65"/>
      <c r="EKF156" s="65"/>
      <c r="EKG156" s="65"/>
      <c r="EKH156" s="65"/>
      <c r="EKI156" s="65"/>
      <c r="EKJ156" s="65"/>
      <c r="EKK156" s="65"/>
      <c r="EKL156" s="65"/>
      <c r="EKM156" s="65"/>
      <c r="EKN156" s="65"/>
      <c r="EKO156" s="65"/>
      <c r="EKP156" s="65"/>
      <c r="EKQ156" s="65"/>
      <c r="EKR156" s="65"/>
      <c r="EKS156" s="65"/>
      <c r="EKT156" s="65"/>
      <c r="EKU156" s="65"/>
      <c r="EKV156" s="65"/>
      <c r="EKW156" s="65"/>
      <c r="EKX156" s="65"/>
      <c r="EKY156" s="65"/>
      <c r="EKZ156" s="65"/>
      <c r="ELA156" s="65"/>
      <c r="ELB156" s="65"/>
      <c r="ELC156" s="65"/>
      <c r="ELD156" s="65"/>
      <c r="ELE156" s="65"/>
      <c r="ELF156" s="65"/>
      <c r="ELG156" s="65"/>
      <c r="ELH156" s="65"/>
      <c r="ELI156" s="65"/>
      <c r="ELJ156" s="65"/>
      <c r="ELK156" s="65"/>
      <c r="ELL156" s="65"/>
      <c r="ELM156" s="65"/>
      <c r="ELN156" s="65"/>
      <c r="ELO156" s="65"/>
      <c r="ELP156" s="65"/>
      <c r="ELQ156" s="65"/>
      <c r="ELR156" s="65"/>
      <c r="ELS156" s="65"/>
      <c r="ELT156" s="65"/>
      <c r="ELU156" s="65"/>
      <c r="ELV156" s="65"/>
      <c r="ELW156" s="65"/>
      <c r="ELX156" s="65"/>
      <c r="ELY156" s="65"/>
      <c r="ELZ156" s="65"/>
      <c r="EMA156" s="65"/>
      <c r="EMB156" s="65"/>
      <c r="EMC156" s="65"/>
      <c r="EMD156" s="65"/>
      <c r="EME156" s="65"/>
      <c r="EMF156" s="65"/>
      <c r="EMG156" s="65"/>
      <c r="EMH156" s="65"/>
      <c r="EMI156" s="65"/>
      <c r="EMJ156" s="65"/>
      <c r="EMK156" s="65"/>
      <c r="EML156" s="65"/>
      <c r="EMM156" s="65"/>
      <c r="EMN156" s="65"/>
      <c r="EMO156" s="65"/>
      <c r="EMP156" s="65"/>
      <c r="EMQ156" s="65"/>
      <c r="EMR156" s="65"/>
      <c r="EMS156" s="65"/>
      <c r="EMT156" s="65"/>
      <c r="EMU156" s="65"/>
      <c r="EMV156" s="65"/>
      <c r="EMW156" s="65"/>
      <c r="EMX156" s="65"/>
      <c r="EMY156" s="65"/>
      <c r="EMZ156" s="65"/>
      <c r="ENA156" s="65"/>
      <c r="ENB156" s="65"/>
      <c r="ENC156" s="65"/>
      <c r="END156" s="65"/>
      <c r="ENE156" s="65"/>
      <c r="ENF156" s="65"/>
      <c r="ENG156" s="65"/>
      <c r="ENH156" s="65"/>
      <c r="ENI156" s="65"/>
      <c r="ENJ156" s="65"/>
      <c r="ENK156" s="65"/>
      <c r="ENL156" s="65"/>
      <c r="ENM156" s="65"/>
      <c r="ENN156" s="65"/>
      <c r="ENO156" s="65"/>
      <c r="ENP156" s="65"/>
      <c r="ENQ156" s="65"/>
      <c r="ENR156" s="65"/>
      <c r="ENS156" s="65"/>
      <c r="ENT156" s="65"/>
      <c r="ENU156" s="65"/>
      <c r="ENV156" s="65"/>
      <c r="ENW156" s="65"/>
      <c r="ENX156" s="65"/>
      <c r="ENY156" s="65"/>
      <c r="ENZ156" s="65"/>
      <c r="EOA156" s="65"/>
      <c r="EOB156" s="65"/>
      <c r="EOC156" s="65"/>
      <c r="EOD156" s="65"/>
      <c r="EOE156" s="65"/>
      <c r="EOF156" s="65"/>
      <c r="EOG156" s="65"/>
      <c r="EOH156" s="65"/>
      <c r="EOI156" s="65"/>
      <c r="EOJ156" s="65"/>
      <c r="EOK156" s="65"/>
      <c r="EOL156" s="65"/>
      <c r="EOM156" s="65"/>
      <c r="EON156" s="65"/>
      <c r="EOO156" s="65"/>
      <c r="EOP156" s="65"/>
      <c r="EOQ156" s="65"/>
      <c r="EOR156" s="65"/>
      <c r="EOS156" s="65"/>
      <c r="EOT156" s="65"/>
      <c r="EOU156" s="65"/>
      <c r="EOV156" s="65"/>
      <c r="EOW156" s="65"/>
      <c r="EOX156" s="65"/>
      <c r="EOY156" s="65"/>
      <c r="EOZ156" s="65"/>
      <c r="EPA156" s="65"/>
      <c r="EPB156" s="65"/>
      <c r="EPC156" s="65"/>
      <c r="EPD156" s="65"/>
      <c r="EPE156" s="65"/>
      <c r="EPF156" s="65"/>
      <c r="EPG156" s="65"/>
      <c r="EPH156" s="65"/>
      <c r="EPI156" s="65"/>
      <c r="EPJ156" s="65"/>
      <c r="EPK156" s="65"/>
      <c r="EPL156" s="65"/>
      <c r="EPM156" s="65"/>
      <c r="EPN156" s="65"/>
      <c r="EPO156" s="65"/>
      <c r="EPP156" s="65"/>
      <c r="EPQ156" s="65"/>
      <c r="EPR156" s="65"/>
      <c r="EPS156" s="65"/>
      <c r="EPT156" s="65"/>
      <c r="EPU156" s="65"/>
      <c r="EPV156" s="65"/>
      <c r="EPW156" s="65"/>
      <c r="EPX156" s="65"/>
      <c r="EPY156" s="65"/>
      <c r="EPZ156" s="65"/>
      <c r="EQA156" s="65"/>
      <c r="EQB156" s="65"/>
      <c r="EQC156" s="65"/>
      <c r="EQD156" s="65"/>
      <c r="EQE156" s="65"/>
      <c r="EQF156" s="65"/>
      <c r="EQG156" s="65"/>
      <c r="EQH156" s="65"/>
      <c r="EQI156" s="65"/>
      <c r="EQJ156" s="65"/>
      <c r="EQK156" s="65"/>
      <c r="EQL156" s="65"/>
      <c r="EQM156" s="65"/>
      <c r="EQN156" s="65"/>
      <c r="EQO156" s="65"/>
      <c r="EQP156" s="65"/>
      <c r="EQQ156" s="65"/>
      <c r="EQR156" s="65"/>
      <c r="EQS156" s="65"/>
      <c r="EQT156" s="65"/>
      <c r="EQU156" s="65"/>
      <c r="EQV156" s="65"/>
      <c r="EQW156" s="65"/>
      <c r="EQX156" s="65"/>
      <c r="EQY156" s="65"/>
      <c r="EQZ156" s="65"/>
      <c r="ERA156" s="65"/>
      <c r="ERB156" s="65"/>
      <c r="ERC156" s="65"/>
      <c r="ERD156" s="65"/>
      <c r="ERE156" s="65"/>
      <c r="ERF156" s="65"/>
      <c r="ERG156" s="65"/>
      <c r="ERH156" s="65"/>
      <c r="ERI156" s="65"/>
      <c r="ERJ156" s="65"/>
      <c r="ERK156" s="65"/>
      <c r="ERL156" s="65"/>
      <c r="ERM156" s="65"/>
      <c r="ERN156" s="65"/>
      <c r="ERO156" s="65"/>
      <c r="ERP156" s="65"/>
      <c r="ERQ156" s="65"/>
      <c r="ERR156" s="65"/>
      <c r="ERS156" s="65"/>
      <c r="ERT156" s="65"/>
      <c r="ERU156" s="65"/>
      <c r="ERV156" s="65"/>
      <c r="ERW156" s="65"/>
      <c r="ERX156" s="65"/>
      <c r="ERY156" s="65"/>
      <c r="ERZ156" s="65"/>
      <c r="ESA156" s="65"/>
      <c r="ESB156" s="65"/>
      <c r="ESC156" s="65"/>
      <c r="ESD156" s="65"/>
      <c r="ESE156" s="65"/>
      <c r="ESF156" s="65"/>
      <c r="ESG156" s="65"/>
      <c r="ESH156" s="65"/>
      <c r="ESI156" s="65"/>
      <c r="ESJ156" s="65"/>
      <c r="ESK156" s="65"/>
      <c r="ESL156" s="65"/>
      <c r="ESM156" s="65"/>
      <c r="ESN156" s="65"/>
      <c r="ESO156" s="65"/>
      <c r="ESP156" s="65"/>
      <c r="ESQ156" s="65"/>
      <c r="ESR156" s="65"/>
      <c r="ESS156" s="65"/>
      <c r="EST156" s="65"/>
      <c r="ESU156" s="65"/>
      <c r="ESV156" s="65"/>
      <c r="ESW156" s="65"/>
      <c r="ESX156" s="65"/>
      <c r="ESY156" s="65"/>
      <c r="ESZ156" s="65"/>
      <c r="ETA156" s="65"/>
      <c r="ETB156" s="65"/>
      <c r="ETC156" s="65"/>
      <c r="ETD156" s="65"/>
      <c r="ETE156" s="65"/>
      <c r="ETF156" s="65"/>
      <c r="ETG156" s="65"/>
      <c r="ETH156" s="65"/>
      <c r="ETI156" s="65"/>
      <c r="ETJ156" s="65"/>
      <c r="ETK156" s="65"/>
      <c r="ETL156" s="65"/>
      <c r="ETM156" s="65"/>
      <c r="ETN156" s="65"/>
      <c r="ETO156" s="65"/>
      <c r="ETP156" s="65"/>
      <c r="ETQ156" s="65"/>
      <c r="ETR156" s="65"/>
      <c r="ETS156" s="65"/>
      <c r="ETT156" s="65"/>
      <c r="ETU156" s="65"/>
      <c r="ETV156" s="65"/>
      <c r="ETW156" s="65"/>
      <c r="ETX156" s="65"/>
      <c r="ETY156" s="65"/>
      <c r="ETZ156" s="65"/>
      <c r="EUA156" s="65"/>
      <c r="EUB156" s="65"/>
      <c r="EUC156" s="65"/>
      <c r="EUD156" s="65"/>
      <c r="EUE156" s="65"/>
      <c r="EUF156" s="65"/>
      <c r="EUG156" s="65"/>
      <c r="EUH156" s="65"/>
      <c r="EUI156" s="65"/>
      <c r="EUJ156" s="65"/>
      <c r="EUK156" s="65"/>
      <c r="EUL156" s="65"/>
      <c r="EUM156" s="65"/>
      <c r="EUN156" s="65"/>
      <c r="EUO156" s="65"/>
      <c r="EUP156" s="65"/>
      <c r="EUQ156" s="65"/>
      <c r="EUR156" s="65"/>
      <c r="EUS156" s="65"/>
      <c r="EUT156" s="65"/>
      <c r="EUU156" s="65"/>
      <c r="EUV156" s="65"/>
      <c r="EUW156" s="65"/>
      <c r="EUX156" s="65"/>
      <c r="EUY156" s="65"/>
      <c r="EUZ156" s="65"/>
      <c r="EVA156" s="65"/>
      <c r="EVB156" s="65"/>
      <c r="EVC156" s="65"/>
      <c r="EVD156" s="65"/>
      <c r="EVE156" s="65"/>
      <c r="EVF156" s="65"/>
      <c r="EVG156" s="65"/>
      <c r="EVH156" s="65"/>
      <c r="EVI156" s="65"/>
      <c r="EVJ156" s="65"/>
      <c r="EVK156" s="65"/>
      <c r="EVL156" s="65"/>
      <c r="EVM156" s="65"/>
      <c r="EVN156" s="65"/>
      <c r="EVO156" s="65"/>
      <c r="EVP156" s="65"/>
      <c r="EVQ156" s="65"/>
      <c r="EVR156" s="65"/>
      <c r="EVS156" s="65"/>
      <c r="EVT156" s="65"/>
      <c r="EVU156" s="65"/>
      <c r="EVV156" s="65"/>
      <c r="EVW156" s="65"/>
      <c r="EVX156" s="65"/>
      <c r="EVY156" s="65"/>
      <c r="EVZ156" s="65"/>
      <c r="EWA156" s="65"/>
      <c r="EWB156" s="65"/>
      <c r="EWC156" s="65"/>
      <c r="EWD156" s="65"/>
      <c r="EWE156" s="65"/>
      <c r="EWF156" s="65"/>
      <c r="EWG156" s="65"/>
      <c r="EWH156" s="65"/>
      <c r="EWI156" s="65"/>
      <c r="EWJ156" s="65"/>
      <c r="EWK156" s="65"/>
      <c r="EWL156" s="65"/>
      <c r="EWM156" s="65"/>
      <c r="EWN156" s="65"/>
      <c r="EWO156" s="65"/>
      <c r="EWP156" s="65"/>
      <c r="EWQ156" s="65"/>
      <c r="EWR156" s="65"/>
      <c r="EWS156" s="65"/>
      <c r="EWT156" s="65"/>
      <c r="EWU156" s="65"/>
      <c r="EWV156" s="65"/>
      <c r="EWW156" s="65"/>
      <c r="EWX156" s="65"/>
      <c r="EWY156" s="65"/>
      <c r="EWZ156" s="65"/>
      <c r="EXA156" s="65"/>
      <c r="EXB156" s="65"/>
      <c r="EXC156" s="65"/>
      <c r="EXD156" s="65"/>
      <c r="EXE156" s="65"/>
      <c r="EXF156" s="65"/>
      <c r="EXG156" s="65"/>
      <c r="EXH156" s="65"/>
      <c r="EXI156" s="65"/>
      <c r="EXJ156" s="65"/>
      <c r="EXK156" s="65"/>
      <c r="EXL156" s="65"/>
      <c r="EXM156" s="65"/>
      <c r="EXN156" s="65"/>
      <c r="EXO156" s="65"/>
      <c r="EXP156" s="65"/>
      <c r="EXQ156" s="65"/>
      <c r="EXR156" s="65"/>
      <c r="EXS156" s="65"/>
      <c r="EXT156" s="65"/>
      <c r="EXU156" s="65"/>
      <c r="EXV156" s="65"/>
      <c r="EXW156" s="65"/>
      <c r="EXX156" s="65"/>
      <c r="EXY156" s="65"/>
      <c r="EXZ156" s="65"/>
      <c r="EYA156" s="65"/>
      <c r="EYB156" s="65"/>
      <c r="EYC156" s="65"/>
      <c r="EYD156" s="65"/>
      <c r="EYE156" s="65"/>
      <c r="EYF156" s="65"/>
      <c r="EYG156" s="65"/>
      <c r="EYH156" s="65"/>
      <c r="EYI156" s="65"/>
      <c r="EYJ156" s="65"/>
      <c r="EYK156" s="65"/>
      <c r="EYL156" s="65"/>
      <c r="EYM156" s="65"/>
      <c r="EYN156" s="65"/>
      <c r="EYO156" s="65"/>
      <c r="EYP156" s="65"/>
      <c r="EYQ156" s="65"/>
      <c r="EYR156" s="65"/>
      <c r="EYS156" s="65"/>
      <c r="EYT156" s="65"/>
      <c r="EYU156" s="65"/>
      <c r="EYV156" s="65"/>
      <c r="EYW156" s="65"/>
      <c r="EYX156" s="65"/>
      <c r="EYY156" s="65"/>
      <c r="EYZ156" s="65"/>
      <c r="EZA156" s="65"/>
      <c r="EZB156" s="65"/>
      <c r="EZC156" s="65"/>
      <c r="EZD156" s="65"/>
      <c r="EZE156" s="65"/>
      <c r="EZF156" s="65"/>
      <c r="EZG156" s="65"/>
      <c r="EZH156" s="65"/>
      <c r="EZI156" s="65"/>
      <c r="EZJ156" s="65"/>
      <c r="EZK156" s="65"/>
      <c r="EZL156" s="65"/>
      <c r="EZM156" s="65"/>
      <c r="EZN156" s="65"/>
      <c r="EZO156" s="65"/>
      <c r="EZP156" s="65"/>
      <c r="EZQ156" s="65"/>
      <c r="EZR156" s="65"/>
      <c r="EZS156" s="65"/>
      <c r="EZT156" s="65"/>
      <c r="EZU156" s="65"/>
      <c r="EZV156" s="65"/>
      <c r="EZW156" s="65"/>
      <c r="EZX156" s="65"/>
      <c r="EZY156" s="65"/>
      <c r="EZZ156" s="65"/>
      <c r="FAA156" s="65"/>
      <c r="FAB156" s="65"/>
      <c r="FAC156" s="65"/>
      <c r="FAD156" s="65"/>
      <c r="FAE156" s="65"/>
      <c r="FAF156" s="65"/>
      <c r="FAG156" s="65"/>
      <c r="FAH156" s="65"/>
      <c r="FAI156" s="65"/>
      <c r="FAJ156" s="65"/>
      <c r="FAK156" s="65"/>
      <c r="FAL156" s="65"/>
      <c r="FAM156" s="65"/>
      <c r="FAN156" s="65"/>
      <c r="FAO156" s="65"/>
      <c r="FAP156" s="65"/>
      <c r="FAQ156" s="65"/>
      <c r="FAR156" s="65"/>
      <c r="FAS156" s="65"/>
      <c r="FAT156" s="65"/>
      <c r="FAU156" s="65"/>
      <c r="FAV156" s="65"/>
      <c r="FAW156" s="65"/>
      <c r="FAX156" s="65"/>
      <c r="FAY156" s="65"/>
      <c r="FAZ156" s="65"/>
      <c r="FBA156" s="65"/>
      <c r="FBB156" s="65"/>
      <c r="FBC156" s="65"/>
      <c r="FBD156" s="65"/>
      <c r="FBE156" s="65"/>
      <c r="FBF156" s="65"/>
      <c r="FBG156" s="65"/>
      <c r="FBH156" s="65"/>
      <c r="FBI156" s="65"/>
      <c r="FBJ156" s="65"/>
      <c r="FBK156" s="65"/>
      <c r="FBL156" s="65"/>
      <c r="FBM156" s="65"/>
      <c r="FBN156" s="65"/>
      <c r="FBO156" s="65"/>
      <c r="FBP156" s="65"/>
      <c r="FBQ156" s="65"/>
      <c r="FBR156" s="65"/>
      <c r="FBS156" s="65"/>
      <c r="FBT156" s="65"/>
      <c r="FBU156" s="65"/>
      <c r="FBV156" s="65"/>
      <c r="FBW156" s="65"/>
      <c r="FBX156" s="65"/>
      <c r="FBY156" s="65"/>
      <c r="FBZ156" s="65"/>
      <c r="FCA156" s="65"/>
      <c r="FCB156" s="65"/>
      <c r="FCC156" s="65"/>
      <c r="FCD156" s="65"/>
      <c r="FCE156" s="65"/>
      <c r="FCF156" s="65"/>
      <c r="FCG156" s="65"/>
      <c r="FCH156" s="65"/>
      <c r="FCI156" s="65"/>
      <c r="FCJ156" s="65"/>
      <c r="FCK156" s="65"/>
      <c r="FCL156" s="65"/>
      <c r="FCM156" s="65"/>
      <c r="FCN156" s="65"/>
      <c r="FCO156" s="65"/>
      <c r="FCP156" s="65"/>
      <c r="FCQ156" s="65"/>
      <c r="FCR156" s="65"/>
      <c r="FCS156" s="65"/>
      <c r="FCT156" s="65"/>
      <c r="FCU156" s="65"/>
      <c r="FCV156" s="65"/>
      <c r="FCW156" s="65"/>
      <c r="FCX156" s="65"/>
      <c r="FCY156" s="65"/>
      <c r="FCZ156" s="65"/>
      <c r="FDA156" s="65"/>
      <c r="FDB156" s="65"/>
      <c r="FDC156" s="65"/>
      <c r="FDD156" s="65"/>
      <c r="FDE156" s="65"/>
      <c r="FDF156" s="65"/>
      <c r="FDG156" s="65"/>
      <c r="FDH156" s="65"/>
      <c r="FDI156" s="65"/>
      <c r="FDJ156" s="65"/>
      <c r="FDK156" s="65"/>
      <c r="FDL156" s="65"/>
      <c r="FDM156" s="65"/>
      <c r="FDN156" s="65"/>
      <c r="FDO156" s="65"/>
      <c r="FDP156" s="65"/>
      <c r="FDQ156" s="65"/>
      <c r="FDR156" s="65"/>
      <c r="FDS156" s="65"/>
      <c r="FDT156" s="65"/>
      <c r="FDU156" s="65"/>
      <c r="FDV156" s="65"/>
      <c r="FDW156" s="65"/>
      <c r="FDX156" s="65"/>
      <c r="FDY156" s="65"/>
      <c r="FDZ156" s="65"/>
      <c r="FEA156" s="65"/>
      <c r="FEB156" s="65"/>
      <c r="FEC156" s="65"/>
      <c r="FED156" s="65"/>
      <c r="FEE156" s="65"/>
      <c r="FEF156" s="65"/>
      <c r="FEG156" s="65"/>
      <c r="FEH156" s="65"/>
      <c r="FEI156" s="65"/>
      <c r="FEJ156" s="65"/>
      <c r="FEK156" s="65"/>
      <c r="FEL156" s="65"/>
      <c r="FEM156" s="65"/>
      <c r="FEN156" s="65"/>
      <c r="FEO156" s="65"/>
      <c r="FEP156" s="65"/>
      <c r="FEQ156" s="65"/>
      <c r="FER156" s="65"/>
      <c r="FES156" s="65"/>
      <c r="FET156" s="65"/>
      <c r="FEU156" s="65"/>
      <c r="FEV156" s="65"/>
      <c r="FEW156" s="65"/>
      <c r="FEX156" s="65"/>
      <c r="FEY156" s="65"/>
      <c r="FEZ156" s="65"/>
      <c r="FFA156" s="65"/>
      <c r="FFB156" s="65"/>
      <c r="FFC156" s="65"/>
      <c r="FFD156" s="65"/>
      <c r="FFE156" s="65"/>
      <c r="FFF156" s="65"/>
      <c r="FFG156" s="65"/>
      <c r="FFH156" s="65"/>
      <c r="FFI156" s="65"/>
      <c r="FFJ156" s="65"/>
      <c r="FFK156" s="65"/>
      <c r="FFL156" s="65"/>
      <c r="FFM156" s="65"/>
      <c r="FFN156" s="65"/>
      <c r="FFO156" s="65"/>
      <c r="FFP156" s="65"/>
      <c r="FFQ156" s="65"/>
      <c r="FFR156" s="65"/>
      <c r="FFS156" s="65"/>
      <c r="FFT156" s="65"/>
      <c r="FFU156" s="65"/>
      <c r="FFV156" s="65"/>
      <c r="FFW156" s="65"/>
      <c r="FFX156" s="65"/>
      <c r="FFY156" s="65"/>
      <c r="FFZ156" s="65"/>
      <c r="FGA156" s="65"/>
      <c r="FGB156" s="65"/>
      <c r="FGC156" s="65"/>
      <c r="FGD156" s="65"/>
      <c r="FGE156" s="65"/>
      <c r="FGF156" s="65"/>
      <c r="FGG156" s="65"/>
      <c r="FGH156" s="65"/>
      <c r="FGI156" s="65"/>
      <c r="FGJ156" s="65"/>
      <c r="FGK156" s="65"/>
      <c r="FGL156" s="65"/>
      <c r="FGM156" s="65"/>
      <c r="FGN156" s="65"/>
      <c r="FGO156" s="65"/>
      <c r="FGP156" s="65"/>
      <c r="FGQ156" s="65"/>
      <c r="FGR156" s="65"/>
      <c r="FGS156" s="65"/>
      <c r="FGT156" s="65"/>
      <c r="FGU156" s="65"/>
      <c r="FGV156" s="65"/>
      <c r="FGW156" s="65"/>
      <c r="FGX156" s="65"/>
      <c r="FGY156" s="65"/>
      <c r="FGZ156" s="65"/>
      <c r="FHA156" s="65"/>
      <c r="FHB156" s="65"/>
      <c r="FHC156" s="65"/>
      <c r="FHD156" s="65"/>
      <c r="FHE156" s="65"/>
      <c r="FHF156" s="65"/>
      <c r="FHG156" s="65"/>
      <c r="FHH156" s="65"/>
      <c r="FHI156" s="65"/>
      <c r="FHJ156" s="65"/>
      <c r="FHK156" s="65"/>
      <c r="FHL156" s="65"/>
      <c r="FHM156" s="65"/>
      <c r="FHN156" s="65"/>
      <c r="FHO156" s="65"/>
      <c r="FHP156" s="65"/>
      <c r="FHQ156" s="65"/>
      <c r="FHR156" s="65"/>
      <c r="FHS156" s="65"/>
      <c r="FHT156" s="65"/>
      <c r="FHU156" s="65"/>
      <c r="FHV156" s="65"/>
      <c r="FHW156" s="65"/>
      <c r="FHX156" s="65"/>
      <c r="FHY156" s="65"/>
      <c r="FHZ156" s="65"/>
      <c r="FIA156" s="65"/>
      <c r="FIB156" s="65"/>
      <c r="FIC156" s="65"/>
      <c r="FID156" s="65"/>
      <c r="FIE156" s="65"/>
      <c r="FIF156" s="65"/>
      <c r="FIG156" s="65"/>
      <c r="FIH156" s="65"/>
      <c r="FII156" s="65"/>
      <c r="FIJ156" s="65"/>
      <c r="FIK156" s="65"/>
      <c r="FIL156" s="65"/>
      <c r="FIM156" s="65"/>
      <c r="FIN156" s="65"/>
      <c r="FIO156" s="65"/>
      <c r="FIP156" s="65"/>
      <c r="FIQ156" s="65"/>
      <c r="FIR156" s="65"/>
      <c r="FIS156" s="65"/>
      <c r="FIT156" s="65"/>
      <c r="FIU156" s="65"/>
      <c r="FIV156" s="65"/>
      <c r="FIW156" s="65"/>
      <c r="FIX156" s="65"/>
      <c r="FIY156" s="65"/>
      <c r="FIZ156" s="65"/>
      <c r="FJA156" s="65"/>
      <c r="FJB156" s="65"/>
      <c r="FJC156" s="65"/>
      <c r="FJD156" s="65"/>
      <c r="FJE156" s="65"/>
      <c r="FJF156" s="65"/>
      <c r="FJG156" s="65"/>
      <c r="FJH156" s="65"/>
      <c r="FJI156" s="65"/>
      <c r="FJJ156" s="65"/>
      <c r="FJK156" s="65"/>
      <c r="FJL156" s="65"/>
      <c r="FJM156" s="65"/>
      <c r="FJN156" s="65"/>
      <c r="FJO156" s="65"/>
      <c r="FJP156" s="65"/>
      <c r="FJQ156" s="65"/>
      <c r="FJR156" s="65"/>
      <c r="FJS156" s="65"/>
      <c r="FJT156" s="65"/>
      <c r="FJU156" s="65"/>
      <c r="FJV156" s="65"/>
      <c r="FJW156" s="65"/>
      <c r="FJX156" s="65"/>
      <c r="FJY156" s="65"/>
      <c r="FJZ156" s="65"/>
      <c r="FKA156" s="65"/>
      <c r="FKB156" s="65"/>
      <c r="FKC156" s="65"/>
      <c r="FKD156" s="65"/>
      <c r="FKE156" s="65"/>
      <c r="FKF156" s="65"/>
      <c r="FKG156" s="65"/>
      <c r="FKH156" s="65"/>
      <c r="FKI156" s="65"/>
      <c r="FKJ156" s="65"/>
      <c r="FKK156" s="65"/>
      <c r="FKL156" s="65"/>
      <c r="FKM156" s="65"/>
      <c r="FKN156" s="65"/>
      <c r="FKO156" s="65"/>
      <c r="FKP156" s="65"/>
      <c r="FKQ156" s="65"/>
      <c r="FKR156" s="65"/>
      <c r="FKS156" s="65"/>
      <c r="FKT156" s="65"/>
      <c r="FKU156" s="65"/>
      <c r="FKV156" s="65"/>
      <c r="FKW156" s="65"/>
      <c r="FKX156" s="65"/>
      <c r="FKY156" s="65"/>
      <c r="FKZ156" s="65"/>
      <c r="FLA156" s="65"/>
      <c r="FLB156" s="65"/>
      <c r="FLC156" s="65"/>
      <c r="FLD156" s="65"/>
      <c r="FLE156" s="65"/>
      <c r="FLF156" s="65"/>
      <c r="FLG156" s="65"/>
      <c r="FLH156" s="65"/>
      <c r="FLI156" s="65"/>
      <c r="FLJ156" s="65"/>
      <c r="FLK156" s="65"/>
      <c r="FLL156" s="65"/>
      <c r="FLM156" s="65"/>
      <c r="FLN156" s="65"/>
      <c r="FLO156" s="65"/>
      <c r="FLP156" s="65"/>
      <c r="FLQ156" s="65"/>
      <c r="FLR156" s="65"/>
      <c r="FLS156" s="65"/>
      <c r="FLT156" s="65"/>
      <c r="FLU156" s="65"/>
      <c r="FLV156" s="65"/>
      <c r="FLW156" s="65"/>
      <c r="FLX156" s="65"/>
      <c r="FLY156" s="65"/>
      <c r="FLZ156" s="65"/>
      <c r="FMA156" s="65"/>
      <c r="FMB156" s="65"/>
      <c r="FMC156" s="65"/>
      <c r="FMD156" s="65"/>
      <c r="FME156" s="65"/>
      <c r="FMF156" s="65"/>
      <c r="FMG156" s="65"/>
      <c r="FMH156" s="65"/>
      <c r="FMI156" s="65"/>
      <c r="FMJ156" s="65"/>
      <c r="FMK156" s="65"/>
      <c r="FML156" s="65"/>
      <c r="FMM156" s="65"/>
      <c r="FMN156" s="65"/>
      <c r="FMO156" s="65"/>
      <c r="FMP156" s="65"/>
      <c r="FMQ156" s="65"/>
      <c r="FMR156" s="65"/>
      <c r="FMS156" s="65"/>
      <c r="FMT156" s="65"/>
      <c r="FMU156" s="65"/>
      <c r="FMV156" s="65"/>
      <c r="FMW156" s="65"/>
      <c r="FMX156" s="65"/>
      <c r="FMY156" s="65"/>
      <c r="FMZ156" s="65"/>
      <c r="FNA156" s="65"/>
      <c r="FNB156" s="65"/>
      <c r="FNC156" s="65"/>
      <c r="FND156" s="65"/>
      <c r="FNE156" s="65"/>
      <c r="FNF156" s="65"/>
      <c r="FNG156" s="65"/>
      <c r="FNH156" s="65"/>
      <c r="FNI156" s="65"/>
      <c r="FNJ156" s="65"/>
      <c r="FNK156" s="65"/>
      <c r="FNL156" s="65"/>
      <c r="FNM156" s="65"/>
      <c r="FNN156" s="65"/>
      <c r="FNO156" s="65"/>
      <c r="FNP156" s="65"/>
      <c r="FNQ156" s="65"/>
      <c r="FNR156" s="65"/>
      <c r="FNS156" s="65"/>
      <c r="FNT156" s="65"/>
      <c r="FNU156" s="65"/>
      <c r="FNV156" s="65"/>
      <c r="FNW156" s="65"/>
      <c r="FNX156" s="65"/>
      <c r="FNY156" s="65"/>
      <c r="FNZ156" s="65"/>
      <c r="FOA156" s="65"/>
      <c r="FOB156" s="65"/>
      <c r="FOC156" s="65"/>
      <c r="FOD156" s="65"/>
      <c r="FOE156" s="65"/>
      <c r="FOF156" s="65"/>
      <c r="FOG156" s="65"/>
      <c r="FOH156" s="65"/>
      <c r="FOI156" s="65"/>
      <c r="FOJ156" s="65"/>
      <c r="FOK156" s="65"/>
      <c r="FOL156" s="65"/>
      <c r="FOM156" s="65"/>
      <c r="FON156" s="65"/>
      <c r="FOO156" s="65"/>
      <c r="FOP156" s="65"/>
      <c r="FOQ156" s="65"/>
      <c r="FOR156" s="65"/>
      <c r="FOS156" s="65"/>
      <c r="FOT156" s="65"/>
      <c r="FOU156" s="65"/>
      <c r="FOV156" s="65"/>
      <c r="FOW156" s="65"/>
      <c r="FOX156" s="65"/>
      <c r="FOY156" s="65"/>
      <c r="FOZ156" s="65"/>
      <c r="FPA156" s="65"/>
      <c r="FPB156" s="65"/>
      <c r="FPC156" s="65"/>
      <c r="FPD156" s="65"/>
      <c r="FPE156" s="65"/>
      <c r="FPF156" s="65"/>
      <c r="FPG156" s="65"/>
      <c r="FPH156" s="65"/>
      <c r="FPI156" s="65"/>
      <c r="FPJ156" s="65"/>
      <c r="FPK156" s="65"/>
      <c r="FPL156" s="65"/>
      <c r="FPM156" s="65"/>
      <c r="FPN156" s="65"/>
      <c r="FPO156" s="65"/>
      <c r="FPP156" s="65"/>
      <c r="FPQ156" s="65"/>
      <c r="FPR156" s="65"/>
      <c r="FPS156" s="65"/>
      <c r="FPT156" s="65"/>
      <c r="FPU156" s="65"/>
      <c r="FPV156" s="65"/>
      <c r="FPW156" s="65"/>
      <c r="FPX156" s="65"/>
      <c r="FPY156" s="65"/>
      <c r="FPZ156" s="65"/>
      <c r="FQA156" s="65"/>
      <c r="FQB156" s="65"/>
      <c r="FQC156" s="65"/>
      <c r="FQD156" s="65"/>
      <c r="FQE156" s="65"/>
      <c r="FQF156" s="65"/>
      <c r="FQG156" s="65"/>
      <c r="FQH156" s="65"/>
      <c r="FQI156" s="65"/>
      <c r="FQJ156" s="65"/>
      <c r="FQK156" s="65"/>
      <c r="FQL156" s="65"/>
      <c r="FQM156" s="65"/>
      <c r="FQN156" s="65"/>
      <c r="FQO156" s="65"/>
      <c r="FQP156" s="65"/>
      <c r="FQQ156" s="65"/>
      <c r="FQR156" s="65"/>
      <c r="FQS156" s="65"/>
      <c r="FQT156" s="65"/>
      <c r="FQU156" s="65"/>
      <c r="FQV156" s="65"/>
      <c r="FQW156" s="65"/>
      <c r="FQX156" s="65"/>
      <c r="FQY156" s="65"/>
      <c r="FQZ156" s="65"/>
      <c r="FRA156" s="65"/>
      <c r="FRB156" s="65"/>
      <c r="FRC156" s="65"/>
      <c r="FRD156" s="65"/>
      <c r="FRE156" s="65"/>
      <c r="FRF156" s="65"/>
      <c r="FRG156" s="65"/>
      <c r="FRH156" s="65"/>
      <c r="FRI156" s="65"/>
      <c r="FRJ156" s="65"/>
      <c r="FRK156" s="65"/>
      <c r="FRL156" s="65"/>
      <c r="FRM156" s="65"/>
      <c r="FRN156" s="65"/>
      <c r="FRO156" s="65"/>
      <c r="FRP156" s="65"/>
      <c r="FRQ156" s="65"/>
      <c r="FRR156" s="65"/>
      <c r="FRS156" s="65"/>
      <c r="FRT156" s="65"/>
      <c r="FRU156" s="65"/>
      <c r="FRV156" s="65"/>
      <c r="FRW156" s="65"/>
      <c r="FRX156" s="65"/>
      <c r="FRY156" s="65"/>
      <c r="FRZ156" s="65"/>
      <c r="FSA156" s="65"/>
      <c r="FSB156" s="65"/>
      <c r="FSC156" s="65"/>
      <c r="FSD156" s="65"/>
      <c r="FSE156" s="65"/>
      <c r="FSF156" s="65"/>
      <c r="FSG156" s="65"/>
      <c r="FSH156" s="65"/>
      <c r="FSI156" s="65"/>
      <c r="FSJ156" s="65"/>
      <c r="FSK156" s="65"/>
      <c r="FSL156" s="65"/>
      <c r="FSM156" s="65"/>
      <c r="FSN156" s="65"/>
      <c r="FSO156" s="65"/>
      <c r="FSP156" s="65"/>
      <c r="FSQ156" s="65"/>
      <c r="FSR156" s="65"/>
      <c r="FSS156" s="65"/>
      <c r="FST156" s="65"/>
      <c r="FSU156" s="65"/>
      <c r="FSV156" s="65"/>
      <c r="FSW156" s="65"/>
      <c r="FSX156" s="65"/>
      <c r="FSY156" s="65"/>
      <c r="FSZ156" s="65"/>
      <c r="FTA156" s="65"/>
      <c r="FTB156" s="65"/>
      <c r="FTC156" s="65"/>
      <c r="FTD156" s="65"/>
      <c r="FTE156" s="65"/>
      <c r="FTF156" s="65"/>
      <c r="FTG156" s="65"/>
      <c r="FTH156" s="65"/>
      <c r="FTI156" s="65"/>
      <c r="FTJ156" s="65"/>
      <c r="FTK156" s="65"/>
      <c r="FTL156" s="65"/>
      <c r="FTM156" s="65"/>
      <c r="FTN156" s="65"/>
      <c r="FTO156" s="65"/>
      <c r="FTP156" s="65"/>
      <c r="FTQ156" s="65"/>
      <c r="FTR156" s="65"/>
      <c r="FTS156" s="65"/>
      <c r="FTT156" s="65"/>
      <c r="FTU156" s="65"/>
      <c r="FTV156" s="65"/>
      <c r="FTW156" s="65"/>
      <c r="FTX156" s="65"/>
      <c r="FTY156" s="65"/>
      <c r="FTZ156" s="65"/>
      <c r="FUA156" s="65"/>
      <c r="FUB156" s="65"/>
      <c r="FUC156" s="65"/>
      <c r="FUD156" s="65"/>
      <c r="FUE156" s="65"/>
      <c r="FUF156" s="65"/>
      <c r="FUG156" s="65"/>
      <c r="FUH156" s="65"/>
      <c r="FUI156" s="65"/>
      <c r="FUJ156" s="65"/>
      <c r="FUK156" s="65"/>
      <c r="FUL156" s="65"/>
      <c r="FUM156" s="65"/>
      <c r="FUN156" s="65"/>
      <c r="FUO156" s="65"/>
      <c r="FUP156" s="65"/>
      <c r="FUQ156" s="65"/>
      <c r="FUR156" s="65"/>
      <c r="FUS156" s="65"/>
      <c r="FUT156" s="65"/>
      <c r="FUU156" s="65"/>
      <c r="FUV156" s="65"/>
      <c r="FUW156" s="65"/>
      <c r="FUX156" s="65"/>
      <c r="FUY156" s="65"/>
      <c r="FUZ156" s="65"/>
      <c r="FVA156" s="65"/>
      <c r="FVB156" s="65"/>
      <c r="FVC156" s="65"/>
      <c r="FVD156" s="65"/>
      <c r="FVE156" s="65"/>
      <c r="FVF156" s="65"/>
      <c r="FVG156" s="65"/>
      <c r="FVH156" s="65"/>
      <c r="FVI156" s="65"/>
      <c r="FVJ156" s="65"/>
      <c r="FVK156" s="65"/>
      <c r="FVL156" s="65"/>
      <c r="FVM156" s="65"/>
      <c r="FVN156" s="65"/>
      <c r="FVO156" s="65"/>
      <c r="FVP156" s="65"/>
      <c r="FVQ156" s="65"/>
      <c r="FVR156" s="65"/>
      <c r="FVS156" s="65"/>
      <c r="FVT156" s="65"/>
      <c r="FVU156" s="65"/>
      <c r="FVV156" s="65"/>
      <c r="FVW156" s="65"/>
      <c r="FVX156" s="65"/>
      <c r="FVY156" s="65"/>
      <c r="FVZ156" s="65"/>
      <c r="FWA156" s="65"/>
      <c r="FWB156" s="65"/>
      <c r="FWC156" s="65"/>
      <c r="FWD156" s="65"/>
      <c r="FWE156" s="65"/>
      <c r="FWF156" s="65"/>
      <c r="FWG156" s="65"/>
      <c r="FWH156" s="65"/>
      <c r="FWI156" s="65"/>
      <c r="FWJ156" s="65"/>
      <c r="FWK156" s="65"/>
      <c r="FWL156" s="65"/>
      <c r="FWM156" s="65"/>
      <c r="FWN156" s="65"/>
      <c r="FWO156" s="65"/>
      <c r="FWP156" s="65"/>
      <c r="FWQ156" s="65"/>
      <c r="FWR156" s="65"/>
      <c r="FWS156" s="65"/>
      <c r="FWT156" s="65"/>
      <c r="FWU156" s="65"/>
      <c r="FWV156" s="65"/>
      <c r="FWW156" s="65"/>
      <c r="FWX156" s="65"/>
      <c r="FWY156" s="65"/>
      <c r="FWZ156" s="65"/>
      <c r="FXA156" s="65"/>
      <c r="FXB156" s="65"/>
      <c r="FXC156" s="65"/>
      <c r="FXD156" s="65"/>
      <c r="FXE156" s="65"/>
      <c r="FXF156" s="65"/>
      <c r="FXG156" s="65"/>
      <c r="FXH156" s="65"/>
      <c r="FXI156" s="65"/>
      <c r="FXJ156" s="65"/>
      <c r="FXK156" s="65"/>
      <c r="FXL156" s="65"/>
      <c r="FXM156" s="65"/>
      <c r="FXN156" s="65"/>
      <c r="FXO156" s="65"/>
      <c r="FXP156" s="65"/>
      <c r="FXQ156" s="65"/>
      <c r="FXR156" s="65"/>
      <c r="FXS156" s="65"/>
      <c r="FXT156" s="65"/>
      <c r="FXU156" s="65"/>
      <c r="FXV156" s="65"/>
      <c r="FXW156" s="65"/>
      <c r="FXX156" s="65"/>
      <c r="FXY156" s="65"/>
      <c r="FXZ156" s="65"/>
      <c r="FYA156" s="65"/>
      <c r="FYB156" s="65"/>
      <c r="FYC156" s="65"/>
      <c r="FYD156" s="65"/>
      <c r="FYE156" s="65"/>
      <c r="FYF156" s="65"/>
      <c r="FYG156" s="65"/>
      <c r="FYH156" s="65"/>
      <c r="FYI156" s="65"/>
      <c r="FYJ156" s="65"/>
      <c r="FYK156" s="65"/>
      <c r="FYL156" s="65"/>
      <c r="FYM156" s="65"/>
      <c r="FYN156" s="65"/>
      <c r="FYO156" s="65"/>
      <c r="FYP156" s="65"/>
      <c r="FYQ156" s="65"/>
      <c r="FYR156" s="65"/>
      <c r="FYS156" s="65"/>
      <c r="FYT156" s="65"/>
      <c r="FYU156" s="65"/>
      <c r="FYV156" s="65"/>
      <c r="FYW156" s="65"/>
      <c r="FYX156" s="65"/>
      <c r="FYY156" s="65"/>
      <c r="FYZ156" s="65"/>
      <c r="FZA156" s="65"/>
      <c r="FZB156" s="65"/>
      <c r="FZC156" s="65"/>
      <c r="FZD156" s="65"/>
      <c r="FZE156" s="65"/>
      <c r="FZF156" s="65"/>
      <c r="FZG156" s="65"/>
      <c r="FZH156" s="65"/>
      <c r="FZI156" s="65"/>
      <c r="FZJ156" s="65"/>
      <c r="FZK156" s="65"/>
      <c r="FZL156" s="65"/>
      <c r="FZM156" s="65"/>
      <c r="FZN156" s="65"/>
      <c r="FZO156" s="65"/>
      <c r="FZP156" s="65"/>
      <c r="FZQ156" s="65"/>
      <c r="FZR156" s="65"/>
      <c r="FZS156" s="65"/>
      <c r="FZT156" s="65"/>
      <c r="FZU156" s="65"/>
      <c r="FZV156" s="65"/>
      <c r="FZW156" s="65"/>
      <c r="FZX156" s="65"/>
      <c r="FZY156" s="65"/>
      <c r="FZZ156" s="65"/>
      <c r="GAA156" s="65"/>
      <c r="GAB156" s="65"/>
      <c r="GAC156" s="65"/>
      <c r="GAD156" s="65"/>
      <c r="GAE156" s="65"/>
      <c r="GAF156" s="65"/>
      <c r="GAG156" s="65"/>
      <c r="GAH156" s="65"/>
      <c r="GAI156" s="65"/>
      <c r="GAJ156" s="65"/>
      <c r="GAK156" s="65"/>
      <c r="GAL156" s="65"/>
      <c r="GAM156" s="65"/>
      <c r="GAN156" s="65"/>
      <c r="GAO156" s="65"/>
      <c r="GAP156" s="65"/>
      <c r="GAQ156" s="65"/>
      <c r="GAR156" s="65"/>
      <c r="GAS156" s="65"/>
      <c r="GAT156" s="65"/>
      <c r="GAU156" s="65"/>
      <c r="GAV156" s="65"/>
      <c r="GAW156" s="65"/>
      <c r="GAX156" s="65"/>
      <c r="GAY156" s="65"/>
      <c r="GAZ156" s="65"/>
      <c r="GBA156" s="65"/>
      <c r="GBB156" s="65"/>
      <c r="GBC156" s="65"/>
      <c r="GBD156" s="65"/>
      <c r="GBE156" s="65"/>
      <c r="GBF156" s="65"/>
      <c r="GBG156" s="65"/>
      <c r="GBH156" s="65"/>
      <c r="GBI156" s="65"/>
      <c r="GBJ156" s="65"/>
      <c r="GBK156" s="65"/>
      <c r="GBL156" s="65"/>
      <c r="GBM156" s="65"/>
      <c r="GBN156" s="65"/>
      <c r="GBO156" s="65"/>
      <c r="GBP156" s="65"/>
      <c r="GBQ156" s="65"/>
      <c r="GBR156" s="65"/>
      <c r="GBS156" s="65"/>
      <c r="GBT156" s="65"/>
      <c r="GBU156" s="65"/>
      <c r="GBV156" s="65"/>
      <c r="GBW156" s="65"/>
      <c r="GBX156" s="65"/>
      <c r="GBY156" s="65"/>
      <c r="GBZ156" s="65"/>
      <c r="GCA156" s="65"/>
      <c r="GCB156" s="65"/>
      <c r="GCC156" s="65"/>
      <c r="GCD156" s="65"/>
      <c r="GCE156" s="65"/>
      <c r="GCF156" s="65"/>
      <c r="GCG156" s="65"/>
      <c r="GCH156" s="65"/>
      <c r="GCI156" s="65"/>
      <c r="GCJ156" s="65"/>
      <c r="GCK156" s="65"/>
      <c r="GCL156" s="65"/>
      <c r="GCM156" s="65"/>
      <c r="GCN156" s="65"/>
      <c r="GCO156" s="65"/>
      <c r="GCP156" s="65"/>
      <c r="GCQ156" s="65"/>
      <c r="GCR156" s="65"/>
      <c r="GCS156" s="65"/>
      <c r="GCT156" s="65"/>
      <c r="GCU156" s="65"/>
      <c r="GCV156" s="65"/>
      <c r="GCW156" s="65"/>
      <c r="GCX156" s="65"/>
      <c r="GCY156" s="65"/>
      <c r="GCZ156" s="65"/>
      <c r="GDA156" s="65"/>
      <c r="GDB156" s="65"/>
      <c r="GDC156" s="65"/>
      <c r="GDD156" s="65"/>
      <c r="GDE156" s="65"/>
      <c r="GDF156" s="65"/>
      <c r="GDG156" s="65"/>
      <c r="GDH156" s="65"/>
      <c r="GDI156" s="65"/>
      <c r="GDJ156" s="65"/>
      <c r="GDK156" s="65"/>
      <c r="GDL156" s="65"/>
      <c r="GDM156" s="65"/>
      <c r="GDN156" s="65"/>
      <c r="GDO156" s="65"/>
      <c r="GDP156" s="65"/>
      <c r="GDQ156" s="65"/>
      <c r="GDR156" s="65"/>
      <c r="GDS156" s="65"/>
      <c r="GDT156" s="65"/>
      <c r="GDU156" s="65"/>
      <c r="GDV156" s="65"/>
      <c r="GDW156" s="65"/>
      <c r="GDX156" s="65"/>
      <c r="GDY156" s="65"/>
      <c r="GDZ156" s="65"/>
      <c r="GEA156" s="65"/>
      <c r="GEB156" s="65"/>
      <c r="GEC156" s="65"/>
      <c r="GED156" s="65"/>
      <c r="GEE156" s="65"/>
      <c r="GEF156" s="65"/>
      <c r="GEG156" s="65"/>
      <c r="GEH156" s="65"/>
      <c r="GEI156" s="65"/>
      <c r="GEJ156" s="65"/>
      <c r="GEK156" s="65"/>
      <c r="GEL156" s="65"/>
      <c r="GEM156" s="65"/>
      <c r="GEN156" s="65"/>
      <c r="GEO156" s="65"/>
      <c r="GEP156" s="65"/>
      <c r="GEQ156" s="65"/>
      <c r="GER156" s="65"/>
      <c r="GES156" s="65"/>
      <c r="GET156" s="65"/>
      <c r="GEU156" s="65"/>
      <c r="GEV156" s="65"/>
      <c r="GEW156" s="65"/>
      <c r="GEX156" s="65"/>
      <c r="GEY156" s="65"/>
      <c r="GEZ156" s="65"/>
      <c r="GFA156" s="65"/>
      <c r="GFB156" s="65"/>
      <c r="GFC156" s="65"/>
      <c r="GFD156" s="65"/>
      <c r="GFE156" s="65"/>
      <c r="GFF156" s="65"/>
      <c r="GFG156" s="65"/>
      <c r="GFH156" s="65"/>
      <c r="GFI156" s="65"/>
      <c r="GFJ156" s="65"/>
      <c r="GFK156" s="65"/>
      <c r="GFL156" s="65"/>
      <c r="GFM156" s="65"/>
      <c r="GFN156" s="65"/>
      <c r="GFO156" s="65"/>
      <c r="GFP156" s="65"/>
      <c r="GFQ156" s="65"/>
      <c r="GFR156" s="65"/>
      <c r="GFS156" s="65"/>
      <c r="GFT156" s="65"/>
      <c r="GFU156" s="65"/>
      <c r="GFV156" s="65"/>
      <c r="GFW156" s="65"/>
      <c r="GFX156" s="65"/>
      <c r="GFY156" s="65"/>
      <c r="GFZ156" s="65"/>
      <c r="GGA156" s="65"/>
      <c r="GGB156" s="65"/>
      <c r="GGC156" s="65"/>
      <c r="GGD156" s="65"/>
      <c r="GGE156" s="65"/>
      <c r="GGF156" s="65"/>
      <c r="GGG156" s="65"/>
      <c r="GGH156" s="65"/>
      <c r="GGI156" s="65"/>
      <c r="GGJ156" s="65"/>
      <c r="GGK156" s="65"/>
      <c r="GGL156" s="65"/>
      <c r="GGM156" s="65"/>
      <c r="GGN156" s="65"/>
      <c r="GGO156" s="65"/>
      <c r="GGP156" s="65"/>
      <c r="GGQ156" s="65"/>
      <c r="GGR156" s="65"/>
      <c r="GGS156" s="65"/>
      <c r="GGT156" s="65"/>
      <c r="GGU156" s="65"/>
      <c r="GGV156" s="65"/>
      <c r="GGW156" s="65"/>
      <c r="GGX156" s="65"/>
      <c r="GGY156" s="65"/>
      <c r="GGZ156" s="65"/>
      <c r="GHA156" s="65"/>
      <c r="GHB156" s="65"/>
      <c r="GHC156" s="65"/>
      <c r="GHD156" s="65"/>
      <c r="GHE156" s="65"/>
      <c r="GHF156" s="65"/>
      <c r="GHG156" s="65"/>
      <c r="GHH156" s="65"/>
      <c r="GHI156" s="65"/>
      <c r="GHJ156" s="65"/>
      <c r="GHK156" s="65"/>
      <c r="GHL156" s="65"/>
      <c r="GHM156" s="65"/>
      <c r="GHN156" s="65"/>
      <c r="GHO156" s="65"/>
      <c r="GHP156" s="65"/>
      <c r="GHQ156" s="65"/>
      <c r="GHR156" s="65"/>
      <c r="GHS156" s="65"/>
      <c r="GHT156" s="65"/>
      <c r="GHU156" s="65"/>
      <c r="GHV156" s="65"/>
      <c r="GHW156" s="65"/>
      <c r="GHX156" s="65"/>
      <c r="GHY156" s="65"/>
      <c r="GHZ156" s="65"/>
      <c r="GIA156" s="65"/>
      <c r="GIB156" s="65"/>
      <c r="GIC156" s="65"/>
      <c r="GID156" s="65"/>
      <c r="GIE156" s="65"/>
      <c r="GIF156" s="65"/>
      <c r="GIG156" s="65"/>
      <c r="GIH156" s="65"/>
      <c r="GII156" s="65"/>
      <c r="GIJ156" s="65"/>
      <c r="GIK156" s="65"/>
      <c r="GIL156" s="65"/>
      <c r="GIM156" s="65"/>
      <c r="GIN156" s="65"/>
      <c r="GIO156" s="65"/>
      <c r="GIP156" s="65"/>
      <c r="GIQ156" s="65"/>
      <c r="GIR156" s="65"/>
      <c r="GIS156" s="65"/>
      <c r="GIT156" s="65"/>
      <c r="GIU156" s="65"/>
      <c r="GIV156" s="65"/>
      <c r="GIW156" s="65"/>
      <c r="GIX156" s="65"/>
      <c r="GIY156" s="65"/>
      <c r="GIZ156" s="65"/>
      <c r="GJA156" s="65"/>
      <c r="GJB156" s="65"/>
      <c r="GJC156" s="65"/>
      <c r="GJD156" s="65"/>
      <c r="GJE156" s="65"/>
      <c r="GJF156" s="65"/>
      <c r="GJG156" s="65"/>
      <c r="GJH156" s="65"/>
      <c r="GJI156" s="65"/>
      <c r="GJJ156" s="65"/>
      <c r="GJK156" s="65"/>
      <c r="GJL156" s="65"/>
      <c r="GJM156" s="65"/>
      <c r="GJN156" s="65"/>
      <c r="GJO156" s="65"/>
      <c r="GJP156" s="65"/>
      <c r="GJQ156" s="65"/>
      <c r="GJR156" s="65"/>
      <c r="GJS156" s="65"/>
      <c r="GJT156" s="65"/>
      <c r="GJU156" s="65"/>
      <c r="GJV156" s="65"/>
      <c r="GJW156" s="65"/>
      <c r="GJX156" s="65"/>
      <c r="GJY156" s="65"/>
      <c r="GJZ156" s="65"/>
      <c r="GKA156" s="65"/>
      <c r="GKB156" s="65"/>
      <c r="GKC156" s="65"/>
      <c r="GKD156" s="65"/>
      <c r="GKE156" s="65"/>
      <c r="GKF156" s="65"/>
      <c r="GKG156" s="65"/>
      <c r="GKH156" s="65"/>
      <c r="GKI156" s="65"/>
      <c r="GKJ156" s="65"/>
      <c r="GKK156" s="65"/>
      <c r="GKL156" s="65"/>
      <c r="GKM156" s="65"/>
      <c r="GKN156" s="65"/>
      <c r="GKO156" s="65"/>
      <c r="GKP156" s="65"/>
      <c r="GKQ156" s="65"/>
      <c r="GKR156" s="65"/>
      <c r="GKS156" s="65"/>
      <c r="GKT156" s="65"/>
      <c r="GKU156" s="65"/>
      <c r="GKV156" s="65"/>
      <c r="GKW156" s="65"/>
      <c r="GKX156" s="65"/>
      <c r="GKY156" s="65"/>
      <c r="GKZ156" s="65"/>
      <c r="GLA156" s="65"/>
      <c r="GLB156" s="65"/>
      <c r="GLC156" s="65"/>
      <c r="GLD156" s="65"/>
      <c r="GLE156" s="65"/>
      <c r="GLF156" s="65"/>
      <c r="GLG156" s="65"/>
      <c r="GLH156" s="65"/>
      <c r="GLI156" s="65"/>
      <c r="GLJ156" s="65"/>
      <c r="GLK156" s="65"/>
      <c r="GLL156" s="65"/>
      <c r="GLM156" s="65"/>
      <c r="GLN156" s="65"/>
      <c r="GLO156" s="65"/>
      <c r="GLP156" s="65"/>
      <c r="GLQ156" s="65"/>
      <c r="GLR156" s="65"/>
      <c r="GLS156" s="65"/>
      <c r="GLT156" s="65"/>
      <c r="GLU156" s="65"/>
      <c r="GLV156" s="65"/>
      <c r="GLW156" s="65"/>
      <c r="GLX156" s="65"/>
      <c r="GLY156" s="65"/>
      <c r="GLZ156" s="65"/>
      <c r="GMA156" s="65"/>
      <c r="GMB156" s="65"/>
      <c r="GMC156" s="65"/>
      <c r="GMD156" s="65"/>
      <c r="GME156" s="65"/>
      <c r="GMF156" s="65"/>
      <c r="GMG156" s="65"/>
      <c r="GMH156" s="65"/>
      <c r="GMI156" s="65"/>
      <c r="GMJ156" s="65"/>
      <c r="GMK156" s="65"/>
      <c r="GML156" s="65"/>
      <c r="GMM156" s="65"/>
      <c r="GMN156" s="65"/>
      <c r="GMO156" s="65"/>
      <c r="GMP156" s="65"/>
      <c r="GMQ156" s="65"/>
      <c r="GMR156" s="65"/>
      <c r="GMS156" s="65"/>
      <c r="GMT156" s="65"/>
      <c r="GMU156" s="65"/>
      <c r="GMV156" s="65"/>
      <c r="GMW156" s="65"/>
      <c r="GMX156" s="65"/>
      <c r="GMY156" s="65"/>
      <c r="GMZ156" s="65"/>
      <c r="GNA156" s="65"/>
      <c r="GNB156" s="65"/>
      <c r="GNC156" s="65"/>
      <c r="GND156" s="65"/>
      <c r="GNE156" s="65"/>
      <c r="GNF156" s="65"/>
      <c r="GNG156" s="65"/>
      <c r="GNH156" s="65"/>
      <c r="GNI156" s="65"/>
      <c r="GNJ156" s="65"/>
      <c r="GNK156" s="65"/>
      <c r="GNL156" s="65"/>
      <c r="GNM156" s="65"/>
      <c r="GNN156" s="65"/>
      <c r="GNO156" s="65"/>
      <c r="GNP156" s="65"/>
      <c r="GNQ156" s="65"/>
      <c r="GNR156" s="65"/>
      <c r="GNS156" s="65"/>
      <c r="GNT156" s="65"/>
      <c r="GNU156" s="65"/>
      <c r="GNV156" s="65"/>
      <c r="GNW156" s="65"/>
      <c r="GNX156" s="65"/>
      <c r="GNY156" s="65"/>
      <c r="GNZ156" s="65"/>
      <c r="GOA156" s="65"/>
      <c r="GOB156" s="65"/>
      <c r="GOC156" s="65"/>
      <c r="GOD156" s="65"/>
      <c r="GOE156" s="65"/>
      <c r="GOF156" s="65"/>
      <c r="GOG156" s="65"/>
      <c r="GOH156" s="65"/>
      <c r="GOI156" s="65"/>
      <c r="GOJ156" s="65"/>
      <c r="GOK156" s="65"/>
      <c r="GOL156" s="65"/>
      <c r="GOM156" s="65"/>
      <c r="GON156" s="65"/>
      <c r="GOO156" s="65"/>
      <c r="GOP156" s="65"/>
      <c r="GOQ156" s="65"/>
      <c r="GOR156" s="65"/>
      <c r="GOS156" s="65"/>
      <c r="GOT156" s="65"/>
      <c r="GOU156" s="65"/>
      <c r="GOV156" s="65"/>
      <c r="GOW156" s="65"/>
      <c r="GOX156" s="65"/>
      <c r="GOY156" s="65"/>
      <c r="GOZ156" s="65"/>
      <c r="GPA156" s="65"/>
      <c r="GPB156" s="65"/>
      <c r="GPC156" s="65"/>
      <c r="GPD156" s="65"/>
      <c r="GPE156" s="65"/>
      <c r="GPF156" s="65"/>
      <c r="GPG156" s="65"/>
      <c r="GPH156" s="65"/>
      <c r="GPI156" s="65"/>
      <c r="GPJ156" s="65"/>
      <c r="GPK156" s="65"/>
      <c r="GPL156" s="65"/>
      <c r="GPM156" s="65"/>
      <c r="GPN156" s="65"/>
      <c r="GPO156" s="65"/>
      <c r="GPP156" s="65"/>
      <c r="GPQ156" s="65"/>
      <c r="GPR156" s="65"/>
      <c r="GPS156" s="65"/>
      <c r="GPT156" s="65"/>
      <c r="GPU156" s="65"/>
      <c r="GPV156" s="65"/>
      <c r="GPW156" s="65"/>
      <c r="GPX156" s="65"/>
      <c r="GPY156" s="65"/>
      <c r="GPZ156" s="65"/>
      <c r="GQA156" s="65"/>
      <c r="GQB156" s="65"/>
      <c r="GQC156" s="65"/>
      <c r="GQD156" s="65"/>
      <c r="GQE156" s="65"/>
      <c r="GQF156" s="65"/>
      <c r="GQG156" s="65"/>
      <c r="GQH156" s="65"/>
      <c r="GQI156" s="65"/>
      <c r="GQJ156" s="65"/>
      <c r="GQK156" s="65"/>
      <c r="GQL156" s="65"/>
      <c r="GQM156" s="65"/>
      <c r="GQN156" s="65"/>
      <c r="GQO156" s="65"/>
      <c r="GQP156" s="65"/>
      <c r="GQQ156" s="65"/>
      <c r="GQR156" s="65"/>
      <c r="GQS156" s="65"/>
      <c r="GQT156" s="65"/>
      <c r="GQU156" s="65"/>
      <c r="GQV156" s="65"/>
      <c r="GQW156" s="65"/>
      <c r="GQX156" s="65"/>
      <c r="GQY156" s="65"/>
      <c r="GQZ156" s="65"/>
      <c r="GRA156" s="65"/>
      <c r="GRB156" s="65"/>
      <c r="GRC156" s="65"/>
      <c r="GRD156" s="65"/>
      <c r="GRE156" s="65"/>
      <c r="GRF156" s="65"/>
      <c r="GRG156" s="65"/>
      <c r="GRH156" s="65"/>
      <c r="GRI156" s="65"/>
      <c r="GRJ156" s="65"/>
      <c r="GRK156" s="65"/>
      <c r="GRL156" s="65"/>
      <c r="GRM156" s="65"/>
      <c r="GRN156" s="65"/>
      <c r="GRO156" s="65"/>
      <c r="GRP156" s="65"/>
      <c r="GRQ156" s="65"/>
      <c r="GRR156" s="65"/>
      <c r="GRS156" s="65"/>
      <c r="GRT156" s="65"/>
      <c r="GRU156" s="65"/>
      <c r="GRV156" s="65"/>
      <c r="GRW156" s="65"/>
      <c r="GRX156" s="65"/>
      <c r="GRY156" s="65"/>
      <c r="GRZ156" s="65"/>
      <c r="GSA156" s="65"/>
      <c r="GSB156" s="65"/>
      <c r="GSC156" s="65"/>
      <c r="GSD156" s="65"/>
      <c r="GSE156" s="65"/>
      <c r="GSF156" s="65"/>
      <c r="GSG156" s="65"/>
      <c r="GSH156" s="65"/>
      <c r="GSI156" s="65"/>
      <c r="GSJ156" s="65"/>
      <c r="GSK156" s="65"/>
      <c r="GSL156" s="65"/>
      <c r="GSM156" s="65"/>
      <c r="GSN156" s="65"/>
      <c r="GSO156" s="65"/>
      <c r="GSP156" s="65"/>
      <c r="GSQ156" s="65"/>
      <c r="GSR156" s="65"/>
      <c r="GSS156" s="65"/>
      <c r="GST156" s="65"/>
      <c r="GSU156" s="65"/>
      <c r="GSV156" s="65"/>
      <c r="GSW156" s="65"/>
      <c r="GSX156" s="65"/>
      <c r="GSY156" s="65"/>
      <c r="GSZ156" s="65"/>
      <c r="GTA156" s="65"/>
      <c r="GTB156" s="65"/>
      <c r="GTC156" s="65"/>
      <c r="GTD156" s="65"/>
      <c r="GTE156" s="65"/>
      <c r="GTF156" s="65"/>
      <c r="GTG156" s="65"/>
      <c r="GTH156" s="65"/>
      <c r="GTI156" s="65"/>
      <c r="GTJ156" s="65"/>
      <c r="GTK156" s="65"/>
      <c r="GTL156" s="65"/>
      <c r="GTM156" s="65"/>
      <c r="GTN156" s="65"/>
      <c r="GTO156" s="65"/>
      <c r="GTP156" s="65"/>
      <c r="GTQ156" s="65"/>
      <c r="GTR156" s="65"/>
      <c r="GTS156" s="65"/>
      <c r="GTT156" s="65"/>
      <c r="GTU156" s="65"/>
      <c r="GTV156" s="65"/>
      <c r="GTW156" s="65"/>
      <c r="GTX156" s="65"/>
      <c r="GTY156" s="65"/>
      <c r="GTZ156" s="65"/>
      <c r="GUA156" s="65"/>
      <c r="GUB156" s="65"/>
      <c r="GUC156" s="65"/>
      <c r="GUD156" s="65"/>
      <c r="GUE156" s="65"/>
      <c r="GUF156" s="65"/>
      <c r="GUG156" s="65"/>
      <c r="GUH156" s="65"/>
      <c r="GUI156" s="65"/>
      <c r="GUJ156" s="65"/>
      <c r="GUK156" s="65"/>
      <c r="GUL156" s="65"/>
      <c r="GUM156" s="65"/>
      <c r="GUN156" s="65"/>
      <c r="GUO156" s="65"/>
      <c r="GUP156" s="65"/>
      <c r="GUQ156" s="65"/>
      <c r="GUR156" s="65"/>
      <c r="GUS156" s="65"/>
      <c r="GUT156" s="65"/>
      <c r="GUU156" s="65"/>
      <c r="GUV156" s="65"/>
      <c r="GUW156" s="65"/>
      <c r="GUX156" s="65"/>
      <c r="GUY156" s="65"/>
      <c r="GUZ156" s="65"/>
      <c r="GVA156" s="65"/>
      <c r="GVB156" s="65"/>
      <c r="GVC156" s="65"/>
      <c r="GVD156" s="65"/>
      <c r="GVE156" s="65"/>
      <c r="GVF156" s="65"/>
      <c r="GVG156" s="65"/>
      <c r="GVH156" s="65"/>
      <c r="GVI156" s="65"/>
      <c r="GVJ156" s="65"/>
      <c r="GVK156" s="65"/>
      <c r="GVL156" s="65"/>
      <c r="GVM156" s="65"/>
      <c r="GVN156" s="65"/>
      <c r="GVO156" s="65"/>
      <c r="GVP156" s="65"/>
      <c r="GVQ156" s="65"/>
      <c r="GVR156" s="65"/>
      <c r="GVS156" s="65"/>
      <c r="GVT156" s="65"/>
      <c r="GVU156" s="65"/>
      <c r="GVV156" s="65"/>
      <c r="GVW156" s="65"/>
      <c r="GVX156" s="65"/>
      <c r="GVY156" s="65"/>
      <c r="GVZ156" s="65"/>
      <c r="GWA156" s="65"/>
      <c r="GWB156" s="65"/>
      <c r="GWC156" s="65"/>
      <c r="GWD156" s="65"/>
      <c r="GWE156" s="65"/>
      <c r="GWF156" s="65"/>
      <c r="GWG156" s="65"/>
      <c r="GWH156" s="65"/>
      <c r="GWI156" s="65"/>
      <c r="GWJ156" s="65"/>
      <c r="GWK156" s="65"/>
      <c r="GWL156" s="65"/>
      <c r="GWM156" s="65"/>
      <c r="GWN156" s="65"/>
      <c r="GWO156" s="65"/>
      <c r="GWP156" s="65"/>
      <c r="GWQ156" s="65"/>
      <c r="GWR156" s="65"/>
      <c r="GWS156" s="65"/>
      <c r="GWT156" s="65"/>
      <c r="GWU156" s="65"/>
      <c r="GWV156" s="65"/>
      <c r="GWW156" s="65"/>
      <c r="GWX156" s="65"/>
      <c r="GWY156" s="65"/>
      <c r="GWZ156" s="65"/>
      <c r="GXA156" s="65"/>
      <c r="GXB156" s="65"/>
      <c r="GXC156" s="65"/>
      <c r="GXD156" s="65"/>
      <c r="GXE156" s="65"/>
      <c r="GXF156" s="65"/>
      <c r="GXG156" s="65"/>
      <c r="GXH156" s="65"/>
      <c r="GXI156" s="65"/>
      <c r="GXJ156" s="65"/>
      <c r="GXK156" s="65"/>
      <c r="GXL156" s="65"/>
      <c r="GXM156" s="65"/>
      <c r="GXN156" s="65"/>
      <c r="GXO156" s="65"/>
      <c r="GXP156" s="65"/>
      <c r="GXQ156" s="65"/>
      <c r="GXR156" s="65"/>
      <c r="GXS156" s="65"/>
      <c r="GXT156" s="65"/>
      <c r="GXU156" s="65"/>
      <c r="GXV156" s="65"/>
      <c r="GXW156" s="65"/>
      <c r="GXX156" s="65"/>
      <c r="GXY156" s="65"/>
      <c r="GXZ156" s="65"/>
      <c r="GYA156" s="65"/>
      <c r="GYB156" s="65"/>
      <c r="GYC156" s="65"/>
      <c r="GYD156" s="65"/>
      <c r="GYE156" s="65"/>
      <c r="GYF156" s="65"/>
      <c r="GYG156" s="65"/>
      <c r="GYH156" s="65"/>
      <c r="GYI156" s="65"/>
      <c r="GYJ156" s="65"/>
      <c r="GYK156" s="65"/>
      <c r="GYL156" s="65"/>
      <c r="GYM156" s="65"/>
      <c r="GYN156" s="65"/>
      <c r="GYO156" s="65"/>
      <c r="GYP156" s="65"/>
      <c r="GYQ156" s="65"/>
      <c r="GYR156" s="65"/>
      <c r="GYS156" s="65"/>
      <c r="GYT156" s="65"/>
      <c r="GYU156" s="65"/>
      <c r="GYV156" s="65"/>
      <c r="GYW156" s="65"/>
      <c r="GYX156" s="65"/>
      <c r="GYY156" s="65"/>
      <c r="GYZ156" s="65"/>
      <c r="GZA156" s="65"/>
      <c r="GZB156" s="65"/>
      <c r="GZC156" s="65"/>
      <c r="GZD156" s="65"/>
      <c r="GZE156" s="65"/>
      <c r="GZF156" s="65"/>
      <c r="GZG156" s="65"/>
      <c r="GZH156" s="65"/>
      <c r="GZI156" s="65"/>
      <c r="GZJ156" s="65"/>
      <c r="GZK156" s="65"/>
      <c r="GZL156" s="65"/>
      <c r="GZM156" s="65"/>
      <c r="GZN156" s="65"/>
      <c r="GZO156" s="65"/>
      <c r="GZP156" s="65"/>
      <c r="GZQ156" s="65"/>
      <c r="GZR156" s="65"/>
      <c r="GZS156" s="65"/>
      <c r="GZT156" s="65"/>
      <c r="GZU156" s="65"/>
      <c r="GZV156" s="65"/>
      <c r="GZW156" s="65"/>
      <c r="GZX156" s="65"/>
      <c r="GZY156" s="65"/>
      <c r="GZZ156" s="65"/>
      <c r="HAA156" s="65"/>
      <c r="HAB156" s="65"/>
      <c r="HAC156" s="65"/>
      <c r="HAD156" s="65"/>
      <c r="HAE156" s="65"/>
      <c r="HAF156" s="65"/>
      <c r="HAG156" s="65"/>
      <c r="HAH156" s="65"/>
      <c r="HAI156" s="65"/>
      <c r="HAJ156" s="65"/>
      <c r="HAK156" s="65"/>
      <c r="HAL156" s="65"/>
      <c r="HAM156" s="65"/>
      <c r="HAN156" s="65"/>
      <c r="HAO156" s="65"/>
      <c r="HAP156" s="65"/>
      <c r="HAQ156" s="65"/>
      <c r="HAR156" s="65"/>
      <c r="HAS156" s="65"/>
      <c r="HAT156" s="65"/>
      <c r="HAU156" s="65"/>
      <c r="HAV156" s="65"/>
      <c r="HAW156" s="65"/>
      <c r="HAX156" s="65"/>
      <c r="HAY156" s="65"/>
      <c r="HAZ156" s="65"/>
      <c r="HBA156" s="65"/>
      <c r="HBB156" s="65"/>
      <c r="HBC156" s="65"/>
      <c r="HBD156" s="65"/>
      <c r="HBE156" s="65"/>
      <c r="HBF156" s="65"/>
      <c r="HBG156" s="65"/>
      <c r="HBH156" s="65"/>
      <c r="HBI156" s="65"/>
      <c r="HBJ156" s="65"/>
      <c r="HBK156" s="65"/>
      <c r="HBL156" s="65"/>
      <c r="HBM156" s="65"/>
      <c r="HBN156" s="65"/>
      <c r="HBO156" s="65"/>
      <c r="HBP156" s="65"/>
      <c r="HBQ156" s="65"/>
      <c r="HBR156" s="65"/>
      <c r="HBS156" s="65"/>
      <c r="HBT156" s="65"/>
      <c r="HBU156" s="65"/>
      <c r="HBV156" s="65"/>
      <c r="HBW156" s="65"/>
      <c r="HBX156" s="65"/>
      <c r="HBY156" s="65"/>
      <c r="HBZ156" s="65"/>
      <c r="HCA156" s="65"/>
      <c r="HCB156" s="65"/>
      <c r="HCC156" s="65"/>
      <c r="HCD156" s="65"/>
      <c r="HCE156" s="65"/>
      <c r="HCF156" s="65"/>
      <c r="HCG156" s="65"/>
      <c r="HCH156" s="65"/>
      <c r="HCI156" s="65"/>
      <c r="HCJ156" s="65"/>
      <c r="HCK156" s="65"/>
      <c r="HCL156" s="65"/>
      <c r="HCM156" s="65"/>
      <c r="HCN156" s="65"/>
      <c r="HCO156" s="65"/>
      <c r="HCP156" s="65"/>
      <c r="HCQ156" s="65"/>
      <c r="HCR156" s="65"/>
      <c r="HCS156" s="65"/>
      <c r="HCT156" s="65"/>
      <c r="HCU156" s="65"/>
      <c r="HCV156" s="65"/>
      <c r="HCW156" s="65"/>
      <c r="HCX156" s="65"/>
      <c r="HCY156" s="65"/>
      <c r="HCZ156" s="65"/>
      <c r="HDA156" s="65"/>
      <c r="HDB156" s="65"/>
      <c r="HDC156" s="65"/>
      <c r="HDD156" s="65"/>
      <c r="HDE156" s="65"/>
      <c r="HDF156" s="65"/>
      <c r="HDG156" s="65"/>
      <c r="HDH156" s="65"/>
      <c r="HDI156" s="65"/>
      <c r="HDJ156" s="65"/>
      <c r="HDK156" s="65"/>
      <c r="HDL156" s="65"/>
      <c r="HDM156" s="65"/>
      <c r="HDN156" s="65"/>
      <c r="HDO156" s="65"/>
      <c r="HDP156" s="65"/>
      <c r="HDQ156" s="65"/>
      <c r="HDR156" s="65"/>
      <c r="HDS156" s="65"/>
      <c r="HDT156" s="65"/>
      <c r="HDU156" s="65"/>
      <c r="HDV156" s="65"/>
      <c r="HDW156" s="65"/>
      <c r="HDX156" s="65"/>
      <c r="HDY156" s="65"/>
      <c r="HDZ156" s="65"/>
      <c r="HEA156" s="65"/>
      <c r="HEB156" s="65"/>
      <c r="HEC156" s="65"/>
      <c r="HED156" s="65"/>
      <c r="HEE156" s="65"/>
      <c r="HEF156" s="65"/>
      <c r="HEG156" s="65"/>
      <c r="HEH156" s="65"/>
      <c r="HEI156" s="65"/>
      <c r="HEJ156" s="65"/>
      <c r="HEK156" s="65"/>
      <c r="HEL156" s="65"/>
      <c r="HEM156" s="65"/>
      <c r="HEN156" s="65"/>
      <c r="HEO156" s="65"/>
      <c r="HEP156" s="65"/>
      <c r="HEQ156" s="65"/>
      <c r="HER156" s="65"/>
      <c r="HES156" s="65"/>
      <c r="HET156" s="65"/>
      <c r="HEU156" s="65"/>
      <c r="HEV156" s="65"/>
      <c r="HEW156" s="65"/>
      <c r="HEX156" s="65"/>
      <c r="HEY156" s="65"/>
      <c r="HEZ156" s="65"/>
      <c r="HFA156" s="65"/>
      <c r="HFB156" s="65"/>
      <c r="HFC156" s="65"/>
      <c r="HFD156" s="65"/>
      <c r="HFE156" s="65"/>
      <c r="HFF156" s="65"/>
      <c r="HFG156" s="65"/>
      <c r="HFH156" s="65"/>
      <c r="HFI156" s="65"/>
      <c r="HFJ156" s="65"/>
      <c r="HFK156" s="65"/>
      <c r="HFL156" s="65"/>
      <c r="HFM156" s="65"/>
      <c r="HFN156" s="65"/>
      <c r="HFO156" s="65"/>
      <c r="HFP156" s="65"/>
      <c r="HFQ156" s="65"/>
      <c r="HFR156" s="65"/>
      <c r="HFS156" s="65"/>
      <c r="HFT156" s="65"/>
      <c r="HFU156" s="65"/>
      <c r="HFV156" s="65"/>
      <c r="HFW156" s="65"/>
      <c r="HFX156" s="65"/>
      <c r="HFY156" s="65"/>
      <c r="HFZ156" s="65"/>
      <c r="HGA156" s="65"/>
      <c r="HGB156" s="65"/>
      <c r="HGC156" s="65"/>
      <c r="HGD156" s="65"/>
      <c r="HGE156" s="65"/>
      <c r="HGF156" s="65"/>
      <c r="HGG156" s="65"/>
      <c r="HGH156" s="65"/>
      <c r="HGI156" s="65"/>
      <c r="HGJ156" s="65"/>
      <c r="HGK156" s="65"/>
      <c r="HGL156" s="65"/>
      <c r="HGM156" s="65"/>
      <c r="HGN156" s="65"/>
      <c r="HGO156" s="65"/>
      <c r="HGP156" s="65"/>
      <c r="HGQ156" s="65"/>
      <c r="HGR156" s="65"/>
      <c r="HGS156" s="65"/>
      <c r="HGT156" s="65"/>
      <c r="HGU156" s="65"/>
      <c r="HGV156" s="65"/>
      <c r="HGW156" s="65"/>
      <c r="HGX156" s="65"/>
      <c r="HGY156" s="65"/>
      <c r="HGZ156" s="65"/>
      <c r="HHA156" s="65"/>
      <c r="HHB156" s="65"/>
      <c r="HHC156" s="65"/>
      <c r="HHD156" s="65"/>
      <c r="HHE156" s="65"/>
      <c r="HHF156" s="65"/>
      <c r="HHG156" s="65"/>
      <c r="HHH156" s="65"/>
      <c r="HHI156" s="65"/>
      <c r="HHJ156" s="65"/>
      <c r="HHK156" s="65"/>
      <c r="HHL156" s="65"/>
      <c r="HHM156" s="65"/>
      <c r="HHN156" s="65"/>
      <c r="HHO156" s="65"/>
      <c r="HHP156" s="65"/>
      <c r="HHQ156" s="65"/>
      <c r="HHR156" s="65"/>
      <c r="HHS156" s="65"/>
      <c r="HHT156" s="65"/>
      <c r="HHU156" s="65"/>
      <c r="HHV156" s="65"/>
      <c r="HHW156" s="65"/>
      <c r="HHX156" s="65"/>
      <c r="HHY156" s="65"/>
      <c r="HHZ156" s="65"/>
      <c r="HIA156" s="65"/>
      <c r="HIB156" s="65"/>
      <c r="HIC156" s="65"/>
      <c r="HID156" s="65"/>
      <c r="HIE156" s="65"/>
      <c r="HIF156" s="65"/>
      <c r="HIG156" s="65"/>
      <c r="HIH156" s="65"/>
      <c r="HII156" s="65"/>
      <c r="HIJ156" s="65"/>
      <c r="HIK156" s="65"/>
      <c r="HIL156" s="65"/>
      <c r="HIM156" s="65"/>
      <c r="HIN156" s="65"/>
      <c r="HIO156" s="65"/>
      <c r="HIP156" s="65"/>
      <c r="HIQ156" s="65"/>
      <c r="HIR156" s="65"/>
      <c r="HIS156" s="65"/>
      <c r="HIT156" s="65"/>
      <c r="HIU156" s="65"/>
      <c r="HIV156" s="65"/>
      <c r="HIW156" s="65"/>
      <c r="HIX156" s="65"/>
      <c r="HIY156" s="65"/>
      <c r="HIZ156" s="65"/>
      <c r="HJA156" s="65"/>
      <c r="HJB156" s="65"/>
      <c r="HJC156" s="65"/>
      <c r="HJD156" s="65"/>
      <c r="HJE156" s="65"/>
      <c r="HJF156" s="65"/>
      <c r="HJG156" s="65"/>
      <c r="HJH156" s="65"/>
      <c r="HJI156" s="65"/>
      <c r="HJJ156" s="65"/>
      <c r="HJK156" s="65"/>
      <c r="HJL156" s="65"/>
      <c r="HJM156" s="65"/>
      <c r="HJN156" s="65"/>
      <c r="HJO156" s="65"/>
      <c r="HJP156" s="65"/>
      <c r="HJQ156" s="65"/>
      <c r="HJR156" s="65"/>
      <c r="HJS156" s="65"/>
      <c r="HJT156" s="65"/>
      <c r="HJU156" s="65"/>
      <c r="HJV156" s="65"/>
      <c r="HJW156" s="65"/>
      <c r="HJX156" s="65"/>
      <c r="HJY156" s="65"/>
      <c r="HJZ156" s="65"/>
      <c r="HKA156" s="65"/>
      <c r="HKB156" s="65"/>
      <c r="HKC156" s="65"/>
      <c r="HKD156" s="65"/>
      <c r="HKE156" s="65"/>
      <c r="HKF156" s="65"/>
      <c r="HKG156" s="65"/>
      <c r="HKH156" s="65"/>
      <c r="HKI156" s="65"/>
      <c r="HKJ156" s="65"/>
      <c r="HKK156" s="65"/>
      <c r="HKL156" s="65"/>
      <c r="HKM156" s="65"/>
      <c r="HKN156" s="65"/>
      <c r="HKO156" s="65"/>
      <c r="HKP156" s="65"/>
      <c r="HKQ156" s="65"/>
      <c r="HKR156" s="65"/>
      <c r="HKS156" s="65"/>
      <c r="HKT156" s="65"/>
      <c r="HKU156" s="65"/>
      <c r="HKV156" s="65"/>
      <c r="HKW156" s="65"/>
      <c r="HKX156" s="65"/>
      <c r="HKY156" s="65"/>
      <c r="HKZ156" s="65"/>
      <c r="HLA156" s="65"/>
      <c r="HLB156" s="65"/>
      <c r="HLC156" s="65"/>
      <c r="HLD156" s="65"/>
      <c r="HLE156" s="65"/>
      <c r="HLF156" s="65"/>
      <c r="HLG156" s="65"/>
      <c r="HLH156" s="65"/>
      <c r="HLI156" s="65"/>
      <c r="HLJ156" s="65"/>
      <c r="HLK156" s="65"/>
      <c r="HLL156" s="65"/>
      <c r="HLM156" s="65"/>
      <c r="HLN156" s="65"/>
      <c r="HLO156" s="65"/>
      <c r="HLP156" s="65"/>
      <c r="HLQ156" s="65"/>
      <c r="HLR156" s="65"/>
      <c r="HLS156" s="65"/>
      <c r="HLT156" s="65"/>
      <c r="HLU156" s="65"/>
      <c r="HLV156" s="65"/>
      <c r="HLW156" s="65"/>
      <c r="HLX156" s="65"/>
      <c r="HLY156" s="65"/>
      <c r="HLZ156" s="65"/>
      <c r="HMA156" s="65"/>
      <c r="HMB156" s="65"/>
      <c r="HMC156" s="65"/>
      <c r="HMD156" s="65"/>
      <c r="HME156" s="65"/>
      <c r="HMF156" s="65"/>
      <c r="HMG156" s="65"/>
      <c r="HMH156" s="65"/>
      <c r="HMI156" s="65"/>
      <c r="HMJ156" s="65"/>
      <c r="HMK156" s="65"/>
      <c r="HML156" s="65"/>
      <c r="HMM156" s="65"/>
      <c r="HMN156" s="65"/>
      <c r="HMO156" s="65"/>
      <c r="HMP156" s="65"/>
      <c r="HMQ156" s="65"/>
      <c r="HMR156" s="65"/>
      <c r="HMS156" s="65"/>
      <c r="HMT156" s="65"/>
      <c r="HMU156" s="65"/>
      <c r="HMV156" s="65"/>
      <c r="HMW156" s="65"/>
      <c r="HMX156" s="65"/>
      <c r="HMY156" s="65"/>
      <c r="HMZ156" s="65"/>
      <c r="HNA156" s="65"/>
      <c r="HNB156" s="65"/>
      <c r="HNC156" s="65"/>
      <c r="HND156" s="65"/>
      <c r="HNE156" s="65"/>
      <c r="HNF156" s="65"/>
      <c r="HNG156" s="65"/>
      <c r="HNH156" s="65"/>
      <c r="HNI156" s="65"/>
      <c r="HNJ156" s="65"/>
      <c r="HNK156" s="65"/>
      <c r="HNL156" s="65"/>
      <c r="HNM156" s="65"/>
      <c r="HNN156" s="65"/>
      <c r="HNO156" s="65"/>
      <c r="HNP156" s="65"/>
      <c r="HNQ156" s="65"/>
      <c r="HNR156" s="65"/>
      <c r="HNS156" s="65"/>
      <c r="HNT156" s="65"/>
      <c r="HNU156" s="65"/>
      <c r="HNV156" s="65"/>
      <c r="HNW156" s="65"/>
      <c r="HNX156" s="65"/>
      <c r="HNY156" s="65"/>
      <c r="HNZ156" s="65"/>
      <c r="HOA156" s="65"/>
      <c r="HOB156" s="65"/>
      <c r="HOC156" s="65"/>
      <c r="HOD156" s="65"/>
      <c r="HOE156" s="65"/>
      <c r="HOF156" s="65"/>
      <c r="HOG156" s="65"/>
      <c r="HOH156" s="65"/>
      <c r="HOI156" s="65"/>
      <c r="HOJ156" s="65"/>
      <c r="HOK156" s="65"/>
      <c r="HOL156" s="65"/>
      <c r="HOM156" s="65"/>
      <c r="HON156" s="65"/>
      <c r="HOO156" s="65"/>
      <c r="HOP156" s="65"/>
      <c r="HOQ156" s="65"/>
      <c r="HOR156" s="65"/>
      <c r="HOS156" s="65"/>
      <c r="HOT156" s="65"/>
      <c r="HOU156" s="65"/>
      <c r="HOV156" s="65"/>
      <c r="HOW156" s="65"/>
      <c r="HOX156" s="65"/>
      <c r="HOY156" s="65"/>
      <c r="HOZ156" s="65"/>
      <c r="HPA156" s="65"/>
      <c r="HPB156" s="65"/>
      <c r="HPC156" s="65"/>
      <c r="HPD156" s="65"/>
      <c r="HPE156" s="65"/>
      <c r="HPF156" s="65"/>
      <c r="HPG156" s="65"/>
      <c r="HPH156" s="65"/>
      <c r="HPI156" s="65"/>
      <c r="HPJ156" s="65"/>
      <c r="HPK156" s="65"/>
      <c r="HPL156" s="65"/>
      <c r="HPM156" s="65"/>
      <c r="HPN156" s="65"/>
      <c r="HPO156" s="65"/>
      <c r="HPP156" s="65"/>
      <c r="HPQ156" s="65"/>
      <c r="HPR156" s="65"/>
      <c r="HPS156" s="65"/>
      <c r="HPT156" s="65"/>
      <c r="HPU156" s="65"/>
      <c r="HPV156" s="65"/>
      <c r="HPW156" s="65"/>
      <c r="HPX156" s="65"/>
      <c r="HPY156" s="65"/>
      <c r="HPZ156" s="65"/>
      <c r="HQA156" s="65"/>
      <c r="HQB156" s="65"/>
      <c r="HQC156" s="65"/>
      <c r="HQD156" s="65"/>
      <c r="HQE156" s="65"/>
      <c r="HQF156" s="65"/>
      <c r="HQG156" s="65"/>
      <c r="HQH156" s="65"/>
      <c r="HQI156" s="65"/>
      <c r="HQJ156" s="65"/>
      <c r="HQK156" s="65"/>
      <c r="HQL156" s="65"/>
      <c r="HQM156" s="65"/>
      <c r="HQN156" s="65"/>
      <c r="HQO156" s="65"/>
      <c r="HQP156" s="65"/>
      <c r="HQQ156" s="65"/>
      <c r="HQR156" s="65"/>
      <c r="HQS156" s="65"/>
      <c r="HQT156" s="65"/>
      <c r="HQU156" s="65"/>
      <c r="HQV156" s="65"/>
      <c r="HQW156" s="65"/>
      <c r="HQX156" s="65"/>
      <c r="HQY156" s="65"/>
      <c r="HQZ156" s="65"/>
      <c r="HRA156" s="65"/>
      <c r="HRB156" s="65"/>
      <c r="HRC156" s="65"/>
      <c r="HRD156" s="65"/>
      <c r="HRE156" s="65"/>
      <c r="HRF156" s="65"/>
      <c r="HRG156" s="65"/>
      <c r="HRH156" s="65"/>
      <c r="HRI156" s="65"/>
      <c r="HRJ156" s="65"/>
      <c r="HRK156" s="65"/>
      <c r="HRL156" s="65"/>
      <c r="HRM156" s="65"/>
      <c r="HRN156" s="65"/>
      <c r="HRO156" s="65"/>
      <c r="HRP156" s="65"/>
      <c r="HRQ156" s="65"/>
      <c r="HRR156" s="65"/>
      <c r="HRS156" s="65"/>
      <c r="HRT156" s="65"/>
      <c r="HRU156" s="65"/>
      <c r="HRV156" s="65"/>
      <c r="HRW156" s="65"/>
      <c r="HRX156" s="65"/>
      <c r="HRY156" s="65"/>
      <c r="HRZ156" s="65"/>
      <c r="HSA156" s="65"/>
      <c r="HSB156" s="65"/>
      <c r="HSC156" s="65"/>
      <c r="HSD156" s="65"/>
      <c r="HSE156" s="65"/>
      <c r="HSF156" s="65"/>
      <c r="HSG156" s="65"/>
      <c r="HSH156" s="65"/>
      <c r="HSI156" s="65"/>
      <c r="HSJ156" s="65"/>
      <c r="HSK156" s="65"/>
      <c r="HSL156" s="65"/>
      <c r="HSM156" s="65"/>
      <c r="HSN156" s="65"/>
      <c r="HSO156" s="65"/>
      <c r="HSP156" s="65"/>
      <c r="HSQ156" s="65"/>
      <c r="HSR156" s="65"/>
      <c r="HSS156" s="65"/>
      <c r="HST156" s="65"/>
      <c r="HSU156" s="65"/>
      <c r="HSV156" s="65"/>
      <c r="HSW156" s="65"/>
      <c r="HSX156" s="65"/>
      <c r="HSY156" s="65"/>
      <c r="HSZ156" s="65"/>
      <c r="HTA156" s="65"/>
      <c r="HTB156" s="65"/>
      <c r="HTC156" s="65"/>
      <c r="HTD156" s="65"/>
      <c r="HTE156" s="65"/>
      <c r="HTF156" s="65"/>
      <c r="HTG156" s="65"/>
      <c r="HTH156" s="65"/>
      <c r="HTI156" s="65"/>
      <c r="HTJ156" s="65"/>
      <c r="HTK156" s="65"/>
      <c r="HTL156" s="65"/>
      <c r="HTM156" s="65"/>
      <c r="HTN156" s="65"/>
      <c r="HTO156" s="65"/>
      <c r="HTP156" s="65"/>
      <c r="HTQ156" s="65"/>
      <c r="HTR156" s="65"/>
      <c r="HTS156" s="65"/>
      <c r="HTT156" s="65"/>
      <c r="HTU156" s="65"/>
      <c r="HTV156" s="65"/>
      <c r="HTW156" s="65"/>
      <c r="HTX156" s="65"/>
      <c r="HTY156" s="65"/>
      <c r="HTZ156" s="65"/>
      <c r="HUA156" s="65"/>
      <c r="HUB156" s="65"/>
      <c r="HUC156" s="65"/>
      <c r="HUD156" s="65"/>
      <c r="HUE156" s="65"/>
      <c r="HUF156" s="65"/>
      <c r="HUG156" s="65"/>
      <c r="HUH156" s="65"/>
      <c r="HUI156" s="65"/>
      <c r="HUJ156" s="65"/>
      <c r="HUK156" s="65"/>
      <c r="HUL156" s="65"/>
      <c r="HUM156" s="65"/>
      <c r="HUN156" s="65"/>
      <c r="HUO156" s="65"/>
      <c r="HUP156" s="65"/>
      <c r="HUQ156" s="65"/>
      <c r="HUR156" s="65"/>
      <c r="HUS156" s="65"/>
      <c r="HUT156" s="65"/>
      <c r="HUU156" s="65"/>
      <c r="HUV156" s="65"/>
      <c r="HUW156" s="65"/>
      <c r="HUX156" s="65"/>
      <c r="HUY156" s="65"/>
      <c r="HUZ156" s="65"/>
      <c r="HVA156" s="65"/>
      <c r="HVB156" s="65"/>
      <c r="HVC156" s="65"/>
      <c r="HVD156" s="65"/>
      <c r="HVE156" s="65"/>
      <c r="HVF156" s="65"/>
      <c r="HVG156" s="65"/>
      <c r="HVH156" s="65"/>
      <c r="HVI156" s="65"/>
      <c r="HVJ156" s="65"/>
      <c r="HVK156" s="65"/>
      <c r="HVL156" s="65"/>
      <c r="HVM156" s="65"/>
      <c r="HVN156" s="65"/>
      <c r="HVO156" s="65"/>
      <c r="HVP156" s="65"/>
      <c r="HVQ156" s="65"/>
      <c r="HVR156" s="65"/>
      <c r="HVS156" s="65"/>
      <c r="HVT156" s="65"/>
      <c r="HVU156" s="65"/>
      <c r="HVV156" s="65"/>
      <c r="HVW156" s="65"/>
      <c r="HVX156" s="65"/>
      <c r="HVY156" s="65"/>
      <c r="HVZ156" s="65"/>
      <c r="HWA156" s="65"/>
      <c r="HWB156" s="65"/>
      <c r="HWC156" s="65"/>
      <c r="HWD156" s="65"/>
      <c r="HWE156" s="65"/>
      <c r="HWF156" s="65"/>
      <c r="HWG156" s="65"/>
      <c r="HWH156" s="65"/>
      <c r="HWI156" s="65"/>
      <c r="HWJ156" s="65"/>
      <c r="HWK156" s="65"/>
      <c r="HWL156" s="65"/>
      <c r="HWM156" s="65"/>
      <c r="HWN156" s="65"/>
      <c r="HWO156" s="65"/>
      <c r="HWP156" s="65"/>
      <c r="HWQ156" s="65"/>
      <c r="HWR156" s="65"/>
      <c r="HWS156" s="65"/>
      <c r="HWT156" s="65"/>
      <c r="HWU156" s="65"/>
      <c r="HWV156" s="65"/>
      <c r="HWW156" s="65"/>
      <c r="HWX156" s="65"/>
      <c r="HWY156" s="65"/>
      <c r="HWZ156" s="65"/>
      <c r="HXA156" s="65"/>
      <c r="HXB156" s="65"/>
      <c r="HXC156" s="65"/>
      <c r="HXD156" s="65"/>
      <c r="HXE156" s="65"/>
      <c r="HXF156" s="65"/>
      <c r="HXG156" s="65"/>
      <c r="HXH156" s="65"/>
      <c r="HXI156" s="65"/>
      <c r="HXJ156" s="65"/>
      <c r="HXK156" s="65"/>
      <c r="HXL156" s="65"/>
      <c r="HXM156" s="65"/>
      <c r="HXN156" s="65"/>
      <c r="HXO156" s="65"/>
      <c r="HXP156" s="65"/>
      <c r="HXQ156" s="65"/>
      <c r="HXR156" s="65"/>
      <c r="HXS156" s="65"/>
      <c r="HXT156" s="65"/>
      <c r="HXU156" s="65"/>
      <c r="HXV156" s="65"/>
      <c r="HXW156" s="65"/>
      <c r="HXX156" s="65"/>
      <c r="HXY156" s="65"/>
      <c r="HXZ156" s="65"/>
      <c r="HYA156" s="65"/>
      <c r="HYB156" s="65"/>
      <c r="HYC156" s="65"/>
      <c r="HYD156" s="65"/>
      <c r="HYE156" s="65"/>
      <c r="HYF156" s="65"/>
      <c r="HYG156" s="65"/>
      <c r="HYH156" s="65"/>
      <c r="HYI156" s="65"/>
      <c r="HYJ156" s="65"/>
      <c r="HYK156" s="65"/>
      <c r="HYL156" s="65"/>
      <c r="HYM156" s="65"/>
      <c r="HYN156" s="65"/>
      <c r="HYO156" s="65"/>
      <c r="HYP156" s="65"/>
      <c r="HYQ156" s="65"/>
      <c r="HYR156" s="65"/>
      <c r="HYS156" s="65"/>
      <c r="HYT156" s="65"/>
      <c r="HYU156" s="65"/>
      <c r="HYV156" s="65"/>
      <c r="HYW156" s="65"/>
      <c r="HYX156" s="65"/>
      <c r="HYY156" s="65"/>
      <c r="HYZ156" s="65"/>
      <c r="HZA156" s="65"/>
      <c r="HZB156" s="65"/>
      <c r="HZC156" s="65"/>
      <c r="HZD156" s="65"/>
      <c r="HZE156" s="65"/>
      <c r="HZF156" s="65"/>
      <c r="HZG156" s="65"/>
      <c r="HZH156" s="65"/>
      <c r="HZI156" s="65"/>
      <c r="HZJ156" s="65"/>
      <c r="HZK156" s="65"/>
      <c r="HZL156" s="65"/>
      <c r="HZM156" s="65"/>
      <c r="HZN156" s="65"/>
      <c r="HZO156" s="65"/>
      <c r="HZP156" s="65"/>
      <c r="HZQ156" s="65"/>
      <c r="HZR156" s="65"/>
      <c r="HZS156" s="65"/>
      <c r="HZT156" s="65"/>
      <c r="HZU156" s="65"/>
      <c r="HZV156" s="65"/>
      <c r="HZW156" s="65"/>
      <c r="HZX156" s="65"/>
      <c r="HZY156" s="65"/>
      <c r="HZZ156" s="65"/>
      <c r="IAA156" s="65"/>
      <c r="IAB156" s="65"/>
      <c r="IAC156" s="65"/>
      <c r="IAD156" s="65"/>
      <c r="IAE156" s="65"/>
      <c r="IAF156" s="65"/>
      <c r="IAG156" s="65"/>
      <c r="IAH156" s="65"/>
      <c r="IAI156" s="65"/>
      <c r="IAJ156" s="65"/>
      <c r="IAK156" s="65"/>
      <c r="IAL156" s="65"/>
      <c r="IAM156" s="65"/>
      <c r="IAN156" s="65"/>
      <c r="IAO156" s="65"/>
      <c r="IAP156" s="65"/>
      <c r="IAQ156" s="65"/>
      <c r="IAR156" s="65"/>
      <c r="IAS156" s="65"/>
      <c r="IAT156" s="65"/>
      <c r="IAU156" s="65"/>
      <c r="IAV156" s="65"/>
      <c r="IAW156" s="65"/>
      <c r="IAX156" s="65"/>
      <c r="IAY156" s="65"/>
      <c r="IAZ156" s="65"/>
      <c r="IBA156" s="65"/>
      <c r="IBB156" s="65"/>
      <c r="IBC156" s="65"/>
      <c r="IBD156" s="65"/>
      <c r="IBE156" s="65"/>
      <c r="IBF156" s="65"/>
      <c r="IBG156" s="65"/>
      <c r="IBH156" s="65"/>
      <c r="IBI156" s="65"/>
      <c r="IBJ156" s="65"/>
      <c r="IBK156" s="65"/>
      <c r="IBL156" s="65"/>
      <c r="IBM156" s="65"/>
      <c r="IBN156" s="65"/>
      <c r="IBO156" s="65"/>
      <c r="IBP156" s="65"/>
      <c r="IBQ156" s="65"/>
      <c r="IBR156" s="65"/>
      <c r="IBS156" s="65"/>
      <c r="IBT156" s="65"/>
      <c r="IBU156" s="65"/>
      <c r="IBV156" s="65"/>
      <c r="IBW156" s="65"/>
      <c r="IBX156" s="65"/>
      <c r="IBY156" s="65"/>
      <c r="IBZ156" s="65"/>
      <c r="ICA156" s="65"/>
      <c r="ICB156" s="65"/>
      <c r="ICC156" s="65"/>
      <c r="ICD156" s="65"/>
      <c r="ICE156" s="65"/>
      <c r="ICF156" s="65"/>
      <c r="ICG156" s="65"/>
      <c r="ICH156" s="65"/>
      <c r="ICI156" s="65"/>
      <c r="ICJ156" s="65"/>
      <c r="ICK156" s="65"/>
      <c r="ICL156" s="65"/>
      <c r="ICM156" s="65"/>
      <c r="ICN156" s="65"/>
      <c r="ICO156" s="65"/>
      <c r="ICP156" s="65"/>
      <c r="ICQ156" s="65"/>
      <c r="ICR156" s="65"/>
      <c r="ICS156" s="65"/>
      <c r="ICT156" s="65"/>
      <c r="ICU156" s="65"/>
      <c r="ICV156" s="65"/>
      <c r="ICW156" s="65"/>
      <c r="ICX156" s="65"/>
      <c r="ICY156" s="65"/>
      <c r="ICZ156" s="65"/>
      <c r="IDA156" s="65"/>
      <c r="IDB156" s="65"/>
      <c r="IDC156" s="65"/>
      <c r="IDD156" s="65"/>
      <c r="IDE156" s="65"/>
      <c r="IDF156" s="65"/>
      <c r="IDG156" s="65"/>
      <c r="IDH156" s="65"/>
      <c r="IDI156" s="65"/>
      <c r="IDJ156" s="65"/>
      <c r="IDK156" s="65"/>
      <c r="IDL156" s="65"/>
      <c r="IDM156" s="65"/>
      <c r="IDN156" s="65"/>
      <c r="IDO156" s="65"/>
      <c r="IDP156" s="65"/>
      <c r="IDQ156" s="65"/>
      <c r="IDR156" s="65"/>
      <c r="IDS156" s="65"/>
      <c r="IDT156" s="65"/>
      <c r="IDU156" s="65"/>
      <c r="IDV156" s="65"/>
      <c r="IDW156" s="65"/>
      <c r="IDX156" s="65"/>
      <c r="IDY156" s="65"/>
      <c r="IDZ156" s="65"/>
      <c r="IEA156" s="65"/>
      <c r="IEB156" s="65"/>
      <c r="IEC156" s="65"/>
      <c r="IED156" s="65"/>
      <c r="IEE156" s="65"/>
      <c r="IEF156" s="65"/>
      <c r="IEG156" s="65"/>
      <c r="IEH156" s="65"/>
      <c r="IEI156" s="65"/>
      <c r="IEJ156" s="65"/>
      <c r="IEK156" s="65"/>
      <c r="IEL156" s="65"/>
      <c r="IEM156" s="65"/>
      <c r="IEN156" s="65"/>
      <c r="IEO156" s="65"/>
      <c r="IEP156" s="65"/>
      <c r="IEQ156" s="65"/>
      <c r="IER156" s="65"/>
      <c r="IES156" s="65"/>
      <c r="IET156" s="65"/>
      <c r="IEU156" s="65"/>
      <c r="IEV156" s="65"/>
      <c r="IEW156" s="65"/>
      <c r="IEX156" s="65"/>
      <c r="IEY156" s="65"/>
      <c r="IEZ156" s="65"/>
      <c r="IFA156" s="65"/>
      <c r="IFB156" s="65"/>
      <c r="IFC156" s="65"/>
      <c r="IFD156" s="65"/>
      <c r="IFE156" s="65"/>
      <c r="IFF156" s="65"/>
      <c r="IFG156" s="65"/>
      <c r="IFH156" s="65"/>
      <c r="IFI156" s="65"/>
      <c r="IFJ156" s="65"/>
      <c r="IFK156" s="65"/>
      <c r="IFL156" s="65"/>
      <c r="IFM156" s="65"/>
      <c r="IFN156" s="65"/>
      <c r="IFO156" s="65"/>
      <c r="IFP156" s="65"/>
      <c r="IFQ156" s="65"/>
      <c r="IFR156" s="65"/>
      <c r="IFS156" s="65"/>
      <c r="IFT156" s="65"/>
      <c r="IFU156" s="65"/>
      <c r="IFV156" s="65"/>
      <c r="IFW156" s="65"/>
      <c r="IFX156" s="65"/>
      <c r="IFY156" s="65"/>
      <c r="IFZ156" s="65"/>
      <c r="IGA156" s="65"/>
      <c r="IGB156" s="65"/>
      <c r="IGC156" s="65"/>
      <c r="IGD156" s="65"/>
      <c r="IGE156" s="65"/>
      <c r="IGF156" s="65"/>
      <c r="IGG156" s="65"/>
      <c r="IGH156" s="65"/>
      <c r="IGI156" s="65"/>
      <c r="IGJ156" s="65"/>
      <c r="IGK156" s="65"/>
      <c r="IGL156" s="65"/>
      <c r="IGM156" s="65"/>
      <c r="IGN156" s="65"/>
      <c r="IGO156" s="65"/>
      <c r="IGP156" s="65"/>
      <c r="IGQ156" s="65"/>
      <c r="IGR156" s="65"/>
      <c r="IGS156" s="65"/>
      <c r="IGT156" s="65"/>
      <c r="IGU156" s="65"/>
      <c r="IGV156" s="65"/>
      <c r="IGW156" s="65"/>
      <c r="IGX156" s="65"/>
      <c r="IGY156" s="65"/>
      <c r="IGZ156" s="65"/>
      <c r="IHA156" s="65"/>
      <c r="IHB156" s="65"/>
      <c r="IHC156" s="65"/>
      <c r="IHD156" s="65"/>
      <c r="IHE156" s="65"/>
      <c r="IHF156" s="65"/>
      <c r="IHG156" s="65"/>
      <c r="IHH156" s="65"/>
      <c r="IHI156" s="65"/>
      <c r="IHJ156" s="65"/>
      <c r="IHK156" s="65"/>
      <c r="IHL156" s="65"/>
      <c r="IHM156" s="65"/>
      <c r="IHN156" s="65"/>
      <c r="IHO156" s="65"/>
      <c r="IHP156" s="65"/>
      <c r="IHQ156" s="65"/>
      <c r="IHR156" s="65"/>
      <c r="IHS156" s="65"/>
      <c r="IHT156" s="65"/>
      <c r="IHU156" s="65"/>
      <c r="IHV156" s="65"/>
      <c r="IHW156" s="65"/>
      <c r="IHX156" s="65"/>
      <c r="IHY156" s="65"/>
      <c r="IHZ156" s="65"/>
      <c r="IIA156" s="65"/>
      <c r="IIB156" s="65"/>
      <c r="IIC156" s="65"/>
      <c r="IID156" s="65"/>
      <c r="IIE156" s="65"/>
      <c r="IIF156" s="65"/>
      <c r="IIG156" s="65"/>
      <c r="IIH156" s="65"/>
      <c r="III156" s="65"/>
      <c r="IIJ156" s="65"/>
      <c r="IIK156" s="65"/>
      <c r="IIL156" s="65"/>
      <c r="IIM156" s="65"/>
      <c r="IIN156" s="65"/>
      <c r="IIO156" s="65"/>
      <c r="IIP156" s="65"/>
      <c r="IIQ156" s="65"/>
      <c r="IIR156" s="65"/>
      <c r="IIS156" s="65"/>
      <c r="IIT156" s="65"/>
      <c r="IIU156" s="65"/>
      <c r="IIV156" s="65"/>
      <c r="IIW156" s="65"/>
      <c r="IIX156" s="65"/>
      <c r="IIY156" s="65"/>
      <c r="IIZ156" s="65"/>
      <c r="IJA156" s="65"/>
      <c r="IJB156" s="65"/>
      <c r="IJC156" s="65"/>
      <c r="IJD156" s="65"/>
      <c r="IJE156" s="65"/>
      <c r="IJF156" s="65"/>
      <c r="IJG156" s="65"/>
      <c r="IJH156" s="65"/>
      <c r="IJI156" s="65"/>
      <c r="IJJ156" s="65"/>
      <c r="IJK156" s="65"/>
      <c r="IJL156" s="65"/>
      <c r="IJM156" s="65"/>
      <c r="IJN156" s="65"/>
      <c r="IJO156" s="65"/>
      <c r="IJP156" s="65"/>
      <c r="IJQ156" s="65"/>
      <c r="IJR156" s="65"/>
      <c r="IJS156" s="65"/>
      <c r="IJT156" s="65"/>
      <c r="IJU156" s="65"/>
      <c r="IJV156" s="65"/>
      <c r="IJW156" s="65"/>
      <c r="IJX156" s="65"/>
      <c r="IJY156" s="65"/>
      <c r="IJZ156" s="65"/>
      <c r="IKA156" s="65"/>
      <c r="IKB156" s="65"/>
      <c r="IKC156" s="65"/>
      <c r="IKD156" s="65"/>
      <c r="IKE156" s="65"/>
      <c r="IKF156" s="65"/>
      <c r="IKG156" s="65"/>
      <c r="IKH156" s="65"/>
      <c r="IKI156" s="65"/>
      <c r="IKJ156" s="65"/>
      <c r="IKK156" s="65"/>
      <c r="IKL156" s="65"/>
      <c r="IKM156" s="65"/>
      <c r="IKN156" s="65"/>
      <c r="IKO156" s="65"/>
      <c r="IKP156" s="65"/>
      <c r="IKQ156" s="65"/>
      <c r="IKR156" s="65"/>
      <c r="IKS156" s="65"/>
      <c r="IKT156" s="65"/>
      <c r="IKU156" s="65"/>
      <c r="IKV156" s="65"/>
      <c r="IKW156" s="65"/>
      <c r="IKX156" s="65"/>
      <c r="IKY156" s="65"/>
      <c r="IKZ156" s="65"/>
      <c r="ILA156" s="65"/>
      <c r="ILB156" s="65"/>
      <c r="ILC156" s="65"/>
      <c r="ILD156" s="65"/>
      <c r="ILE156" s="65"/>
      <c r="ILF156" s="65"/>
      <c r="ILG156" s="65"/>
      <c r="ILH156" s="65"/>
      <c r="ILI156" s="65"/>
      <c r="ILJ156" s="65"/>
      <c r="ILK156" s="65"/>
      <c r="ILL156" s="65"/>
      <c r="ILM156" s="65"/>
      <c r="ILN156" s="65"/>
      <c r="ILO156" s="65"/>
      <c r="ILP156" s="65"/>
      <c r="ILQ156" s="65"/>
      <c r="ILR156" s="65"/>
      <c r="ILS156" s="65"/>
      <c r="ILT156" s="65"/>
      <c r="ILU156" s="65"/>
      <c r="ILV156" s="65"/>
      <c r="ILW156" s="65"/>
      <c r="ILX156" s="65"/>
      <c r="ILY156" s="65"/>
      <c r="ILZ156" s="65"/>
      <c r="IMA156" s="65"/>
      <c r="IMB156" s="65"/>
      <c r="IMC156" s="65"/>
      <c r="IMD156" s="65"/>
      <c r="IME156" s="65"/>
      <c r="IMF156" s="65"/>
      <c r="IMG156" s="65"/>
      <c r="IMH156" s="65"/>
      <c r="IMI156" s="65"/>
      <c r="IMJ156" s="65"/>
      <c r="IMK156" s="65"/>
      <c r="IML156" s="65"/>
      <c r="IMM156" s="65"/>
      <c r="IMN156" s="65"/>
      <c r="IMO156" s="65"/>
      <c r="IMP156" s="65"/>
      <c r="IMQ156" s="65"/>
      <c r="IMR156" s="65"/>
      <c r="IMS156" s="65"/>
      <c r="IMT156" s="65"/>
      <c r="IMU156" s="65"/>
      <c r="IMV156" s="65"/>
      <c r="IMW156" s="65"/>
      <c r="IMX156" s="65"/>
      <c r="IMY156" s="65"/>
      <c r="IMZ156" s="65"/>
      <c r="INA156" s="65"/>
      <c r="INB156" s="65"/>
      <c r="INC156" s="65"/>
      <c r="IND156" s="65"/>
      <c r="INE156" s="65"/>
      <c r="INF156" s="65"/>
      <c r="ING156" s="65"/>
      <c r="INH156" s="65"/>
      <c r="INI156" s="65"/>
      <c r="INJ156" s="65"/>
      <c r="INK156" s="65"/>
      <c r="INL156" s="65"/>
      <c r="INM156" s="65"/>
      <c r="INN156" s="65"/>
      <c r="INO156" s="65"/>
      <c r="INP156" s="65"/>
      <c r="INQ156" s="65"/>
      <c r="INR156" s="65"/>
      <c r="INS156" s="65"/>
      <c r="INT156" s="65"/>
      <c r="INU156" s="65"/>
      <c r="INV156" s="65"/>
      <c r="INW156" s="65"/>
      <c r="INX156" s="65"/>
      <c r="INY156" s="65"/>
      <c r="INZ156" s="65"/>
      <c r="IOA156" s="65"/>
      <c r="IOB156" s="65"/>
      <c r="IOC156" s="65"/>
      <c r="IOD156" s="65"/>
      <c r="IOE156" s="65"/>
      <c r="IOF156" s="65"/>
      <c r="IOG156" s="65"/>
      <c r="IOH156" s="65"/>
      <c r="IOI156" s="65"/>
      <c r="IOJ156" s="65"/>
      <c r="IOK156" s="65"/>
      <c r="IOL156" s="65"/>
      <c r="IOM156" s="65"/>
      <c r="ION156" s="65"/>
      <c r="IOO156" s="65"/>
      <c r="IOP156" s="65"/>
      <c r="IOQ156" s="65"/>
      <c r="IOR156" s="65"/>
      <c r="IOS156" s="65"/>
      <c r="IOT156" s="65"/>
      <c r="IOU156" s="65"/>
      <c r="IOV156" s="65"/>
      <c r="IOW156" s="65"/>
      <c r="IOX156" s="65"/>
      <c r="IOY156" s="65"/>
      <c r="IOZ156" s="65"/>
      <c r="IPA156" s="65"/>
      <c r="IPB156" s="65"/>
      <c r="IPC156" s="65"/>
      <c r="IPD156" s="65"/>
      <c r="IPE156" s="65"/>
      <c r="IPF156" s="65"/>
      <c r="IPG156" s="65"/>
      <c r="IPH156" s="65"/>
      <c r="IPI156" s="65"/>
      <c r="IPJ156" s="65"/>
      <c r="IPK156" s="65"/>
      <c r="IPL156" s="65"/>
      <c r="IPM156" s="65"/>
      <c r="IPN156" s="65"/>
      <c r="IPO156" s="65"/>
      <c r="IPP156" s="65"/>
      <c r="IPQ156" s="65"/>
      <c r="IPR156" s="65"/>
      <c r="IPS156" s="65"/>
      <c r="IPT156" s="65"/>
      <c r="IPU156" s="65"/>
      <c r="IPV156" s="65"/>
      <c r="IPW156" s="65"/>
      <c r="IPX156" s="65"/>
      <c r="IPY156" s="65"/>
      <c r="IPZ156" s="65"/>
      <c r="IQA156" s="65"/>
      <c r="IQB156" s="65"/>
      <c r="IQC156" s="65"/>
      <c r="IQD156" s="65"/>
      <c r="IQE156" s="65"/>
      <c r="IQF156" s="65"/>
      <c r="IQG156" s="65"/>
      <c r="IQH156" s="65"/>
      <c r="IQI156" s="65"/>
      <c r="IQJ156" s="65"/>
      <c r="IQK156" s="65"/>
      <c r="IQL156" s="65"/>
      <c r="IQM156" s="65"/>
      <c r="IQN156" s="65"/>
      <c r="IQO156" s="65"/>
      <c r="IQP156" s="65"/>
      <c r="IQQ156" s="65"/>
      <c r="IQR156" s="65"/>
      <c r="IQS156" s="65"/>
      <c r="IQT156" s="65"/>
      <c r="IQU156" s="65"/>
      <c r="IQV156" s="65"/>
      <c r="IQW156" s="65"/>
      <c r="IQX156" s="65"/>
      <c r="IQY156" s="65"/>
      <c r="IQZ156" s="65"/>
      <c r="IRA156" s="65"/>
      <c r="IRB156" s="65"/>
      <c r="IRC156" s="65"/>
      <c r="IRD156" s="65"/>
      <c r="IRE156" s="65"/>
      <c r="IRF156" s="65"/>
      <c r="IRG156" s="65"/>
      <c r="IRH156" s="65"/>
      <c r="IRI156" s="65"/>
      <c r="IRJ156" s="65"/>
      <c r="IRK156" s="65"/>
      <c r="IRL156" s="65"/>
      <c r="IRM156" s="65"/>
      <c r="IRN156" s="65"/>
      <c r="IRO156" s="65"/>
      <c r="IRP156" s="65"/>
      <c r="IRQ156" s="65"/>
      <c r="IRR156" s="65"/>
      <c r="IRS156" s="65"/>
      <c r="IRT156" s="65"/>
      <c r="IRU156" s="65"/>
      <c r="IRV156" s="65"/>
      <c r="IRW156" s="65"/>
      <c r="IRX156" s="65"/>
      <c r="IRY156" s="65"/>
      <c r="IRZ156" s="65"/>
      <c r="ISA156" s="65"/>
      <c r="ISB156" s="65"/>
      <c r="ISC156" s="65"/>
      <c r="ISD156" s="65"/>
      <c r="ISE156" s="65"/>
      <c r="ISF156" s="65"/>
      <c r="ISG156" s="65"/>
      <c r="ISH156" s="65"/>
      <c r="ISI156" s="65"/>
      <c r="ISJ156" s="65"/>
      <c r="ISK156" s="65"/>
      <c r="ISL156" s="65"/>
      <c r="ISM156" s="65"/>
      <c r="ISN156" s="65"/>
      <c r="ISO156" s="65"/>
      <c r="ISP156" s="65"/>
      <c r="ISQ156" s="65"/>
      <c r="ISR156" s="65"/>
      <c r="ISS156" s="65"/>
      <c r="IST156" s="65"/>
      <c r="ISU156" s="65"/>
      <c r="ISV156" s="65"/>
      <c r="ISW156" s="65"/>
      <c r="ISX156" s="65"/>
      <c r="ISY156" s="65"/>
      <c r="ISZ156" s="65"/>
      <c r="ITA156" s="65"/>
      <c r="ITB156" s="65"/>
      <c r="ITC156" s="65"/>
      <c r="ITD156" s="65"/>
      <c r="ITE156" s="65"/>
      <c r="ITF156" s="65"/>
      <c r="ITG156" s="65"/>
      <c r="ITH156" s="65"/>
      <c r="ITI156" s="65"/>
      <c r="ITJ156" s="65"/>
      <c r="ITK156" s="65"/>
      <c r="ITL156" s="65"/>
      <c r="ITM156" s="65"/>
      <c r="ITN156" s="65"/>
      <c r="ITO156" s="65"/>
      <c r="ITP156" s="65"/>
      <c r="ITQ156" s="65"/>
      <c r="ITR156" s="65"/>
      <c r="ITS156" s="65"/>
      <c r="ITT156" s="65"/>
      <c r="ITU156" s="65"/>
      <c r="ITV156" s="65"/>
      <c r="ITW156" s="65"/>
      <c r="ITX156" s="65"/>
      <c r="ITY156" s="65"/>
      <c r="ITZ156" s="65"/>
      <c r="IUA156" s="65"/>
      <c r="IUB156" s="65"/>
      <c r="IUC156" s="65"/>
      <c r="IUD156" s="65"/>
      <c r="IUE156" s="65"/>
      <c r="IUF156" s="65"/>
      <c r="IUG156" s="65"/>
      <c r="IUH156" s="65"/>
      <c r="IUI156" s="65"/>
      <c r="IUJ156" s="65"/>
      <c r="IUK156" s="65"/>
      <c r="IUL156" s="65"/>
      <c r="IUM156" s="65"/>
      <c r="IUN156" s="65"/>
      <c r="IUO156" s="65"/>
      <c r="IUP156" s="65"/>
      <c r="IUQ156" s="65"/>
      <c r="IUR156" s="65"/>
      <c r="IUS156" s="65"/>
      <c r="IUT156" s="65"/>
      <c r="IUU156" s="65"/>
      <c r="IUV156" s="65"/>
      <c r="IUW156" s="65"/>
      <c r="IUX156" s="65"/>
      <c r="IUY156" s="65"/>
      <c r="IUZ156" s="65"/>
      <c r="IVA156" s="65"/>
      <c r="IVB156" s="65"/>
      <c r="IVC156" s="65"/>
      <c r="IVD156" s="65"/>
      <c r="IVE156" s="65"/>
      <c r="IVF156" s="65"/>
      <c r="IVG156" s="65"/>
      <c r="IVH156" s="65"/>
      <c r="IVI156" s="65"/>
      <c r="IVJ156" s="65"/>
      <c r="IVK156" s="65"/>
      <c r="IVL156" s="65"/>
      <c r="IVM156" s="65"/>
      <c r="IVN156" s="65"/>
      <c r="IVO156" s="65"/>
      <c r="IVP156" s="65"/>
      <c r="IVQ156" s="65"/>
      <c r="IVR156" s="65"/>
      <c r="IVS156" s="65"/>
      <c r="IVT156" s="65"/>
      <c r="IVU156" s="65"/>
      <c r="IVV156" s="65"/>
      <c r="IVW156" s="65"/>
      <c r="IVX156" s="65"/>
      <c r="IVY156" s="65"/>
      <c r="IVZ156" s="65"/>
      <c r="IWA156" s="65"/>
      <c r="IWB156" s="65"/>
      <c r="IWC156" s="65"/>
      <c r="IWD156" s="65"/>
      <c r="IWE156" s="65"/>
      <c r="IWF156" s="65"/>
      <c r="IWG156" s="65"/>
      <c r="IWH156" s="65"/>
      <c r="IWI156" s="65"/>
      <c r="IWJ156" s="65"/>
      <c r="IWK156" s="65"/>
      <c r="IWL156" s="65"/>
      <c r="IWM156" s="65"/>
      <c r="IWN156" s="65"/>
      <c r="IWO156" s="65"/>
      <c r="IWP156" s="65"/>
      <c r="IWQ156" s="65"/>
      <c r="IWR156" s="65"/>
      <c r="IWS156" s="65"/>
      <c r="IWT156" s="65"/>
      <c r="IWU156" s="65"/>
      <c r="IWV156" s="65"/>
      <c r="IWW156" s="65"/>
      <c r="IWX156" s="65"/>
      <c r="IWY156" s="65"/>
      <c r="IWZ156" s="65"/>
      <c r="IXA156" s="65"/>
      <c r="IXB156" s="65"/>
      <c r="IXC156" s="65"/>
      <c r="IXD156" s="65"/>
      <c r="IXE156" s="65"/>
      <c r="IXF156" s="65"/>
      <c r="IXG156" s="65"/>
      <c r="IXH156" s="65"/>
      <c r="IXI156" s="65"/>
      <c r="IXJ156" s="65"/>
      <c r="IXK156" s="65"/>
      <c r="IXL156" s="65"/>
      <c r="IXM156" s="65"/>
      <c r="IXN156" s="65"/>
      <c r="IXO156" s="65"/>
      <c r="IXP156" s="65"/>
      <c r="IXQ156" s="65"/>
      <c r="IXR156" s="65"/>
      <c r="IXS156" s="65"/>
      <c r="IXT156" s="65"/>
      <c r="IXU156" s="65"/>
      <c r="IXV156" s="65"/>
      <c r="IXW156" s="65"/>
      <c r="IXX156" s="65"/>
      <c r="IXY156" s="65"/>
      <c r="IXZ156" s="65"/>
      <c r="IYA156" s="65"/>
      <c r="IYB156" s="65"/>
      <c r="IYC156" s="65"/>
      <c r="IYD156" s="65"/>
      <c r="IYE156" s="65"/>
      <c r="IYF156" s="65"/>
      <c r="IYG156" s="65"/>
      <c r="IYH156" s="65"/>
      <c r="IYI156" s="65"/>
      <c r="IYJ156" s="65"/>
      <c r="IYK156" s="65"/>
      <c r="IYL156" s="65"/>
      <c r="IYM156" s="65"/>
      <c r="IYN156" s="65"/>
      <c r="IYO156" s="65"/>
      <c r="IYP156" s="65"/>
      <c r="IYQ156" s="65"/>
      <c r="IYR156" s="65"/>
      <c r="IYS156" s="65"/>
      <c r="IYT156" s="65"/>
      <c r="IYU156" s="65"/>
      <c r="IYV156" s="65"/>
      <c r="IYW156" s="65"/>
      <c r="IYX156" s="65"/>
      <c r="IYY156" s="65"/>
      <c r="IYZ156" s="65"/>
      <c r="IZA156" s="65"/>
      <c r="IZB156" s="65"/>
      <c r="IZC156" s="65"/>
      <c r="IZD156" s="65"/>
      <c r="IZE156" s="65"/>
      <c r="IZF156" s="65"/>
      <c r="IZG156" s="65"/>
      <c r="IZH156" s="65"/>
      <c r="IZI156" s="65"/>
      <c r="IZJ156" s="65"/>
      <c r="IZK156" s="65"/>
      <c r="IZL156" s="65"/>
      <c r="IZM156" s="65"/>
      <c r="IZN156" s="65"/>
      <c r="IZO156" s="65"/>
      <c r="IZP156" s="65"/>
      <c r="IZQ156" s="65"/>
      <c r="IZR156" s="65"/>
      <c r="IZS156" s="65"/>
      <c r="IZT156" s="65"/>
      <c r="IZU156" s="65"/>
      <c r="IZV156" s="65"/>
      <c r="IZW156" s="65"/>
      <c r="IZX156" s="65"/>
      <c r="IZY156" s="65"/>
      <c r="IZZ156" s="65"/>
      <c r="JAA156" s="65"/>
      <c r="JAB156" s="65"/>
      <c r="JAC156" s="65"/>
      <c r="JAD156" s="65"/>
      <c r="JAE156" s="65"/>
      <c r="JAF156" s="65"/>
      <c r="JAG156" s="65"/>
      <c r="JAH156" s="65"/>
      <c r="JAI156" s="65"/>
      <c r="JAJ156" s="65"/>
      <c r="JAK156" s="65"/>
      <c r="JAL156" s="65"/>
      <c r="JAM156" s="65"/>
      <c r="JAN156" s="65"/>
      <c r="JAO156" s="65"/>
      <c r="JAP156" s="65"/>
      <c r="JAQ156" s="65"/>
      <c r="JAR156" s="65"/>
      <c r="JAS156" s="65"/>
      <c r="JAT156" s="65"/>
      <c r="JAU156" s="65"/>
      <c r="JAV156" s="65"/>
      <c r="JAW156" s="65"/>
      <c r="JAX156" s="65"/>
      <c r="JAY156" s="65"/>
      <c r="JAZ156" s="65"/>
      <c r="JBA156" s="65"/>
      <c r="JBB156" s="65"/>
      <c r="JBC156" s="65"/>
      <c r="JBD156" s="65"/>
      <c r="JBE156" s="65"/>
      <c r="JBF156" s="65"/>
      <c r="JBG156" s="65"/>
      <c r="JBH156" s="65"/>
      <c r="JBI156" s="65"/>
      <c r="JBJ156" s="65"/>
      <c r="JBK156" s="65"/>
      <c r="JBL156" s="65"/>
      <c r="JBM156" s="65"/>
      <c r="JBN156" s="65"/>
      <c r="JBO156" s="65"/>
      <c r="JBP156" s="65"/>
      <c r="JBQ156" s="65"/>
      <c r="JBR156" s="65"/>
      <c r="JBS156" s="65"/>
      <c r="JBT156" s="65"/>
      <c r="JBU156" s="65"/>
      <c r="JBV156" s="65"/>
      <c r="JBW156" s="65"/>
      <c r="JBX156" s="65"/>
      <c r="JBY156" s="65"/>
      <c r="JBZ156" s="65"/>
      <c r="JCA156" s="65"/>
      <c r="JCB156" s="65"/>
      <c r="JCC156" s="65"/>
      <c r="JCD156" s="65"/>
      <c r="JCE156" s="65"/>
      <c r="JCF156" s="65"/>
      <c r="JCG156" s="65"/>
      <c r="JCH156" s="65"/>
      <c r="JCI156" s="65"/>
      <c r="JCJ156" s="65"/>
      <c r="JCK156" s="65"/>
      <c r="JCL156" s="65"/>
      <c r="JCM156" s="65"/>
      <c r="JCN156" s="65"/>
      <c r="JCO156" s="65"/>
      <c r="JCP156" s="65"/>
      <c r="JCQ156" s="65"/>
      <c r="JCR156" s="65"/>
      <c r="JCS156" s="65"/>
      <c r="JCT156" s="65"/>
      <c r="JCU156" s="65"/>
      <c r="JCV156" s="65"/>
      <c r="JCW156" s="65"/>
      <c r="JCX156" s="65"/>
      <c r="JCY156" s="65"/>
      <c r="JCZ156" s="65"/>
      <c r="JDA156" s="65"/>
      <c r="JDB156" s="65"/>
      <c r="JDC156" s="65"/>
      <c r="JDD156" s="65"/>
      <c r="JDE156" s="65"/>
      <c r="JDF156" s="65"/>
      <c r="JDG156" s="65"/>
      <c r="JDH156" s="65"/>
      <c r="JDI156" s="65"/>
      <c r="JDJ156" s="65"/>
      <c r="JDK156" s="65"/>
      <c r="JDL156" s="65"/>
      <c r="JDM156" s="65"/>
      <c r="JDN156" s="65"/>
      <c r="JDO156" s="65"/>
      <c r="JDP156" s="65"/>
      <c r="JDQ156" s="65"/>
      <c r="JDR156" s="65"/>
      <c r="JDS156" s="65"/>
      <c r="JDT156" s="65"/>
      <c r="JDU156" s="65"/>
      <c r="JDV156" s="65"/>
      <c r="JDW156" s="65"/>
      <c r="JDX156" s="65"/>
      <c r="JDY156" s="65"/>
      <c r="JDZ156" s="65"/>
      <c r="JEA156" s="65"/>
      <c r="JEB156" s="65"/>
      <c r="JEC156" s="65"/>
      <c r="JED156" s="65"/>
      <c r="JEE156" s="65"/>
      <c r="JEF156" s="65"/>
      <c r="JEG156" s="65"/>
      <c r="JEH156" s="65"/>
      <c r="JEI156" s="65"/>
      <c r="JEJ156" s="65"/>
      <c r="JEK156" s="65"/>
      <c r="JEL156" s="65"/>
      <c r="JEM156" s="65"/>
      <c r="JEN156" s="65"/>
      <c r="JEO156" s="65"/>
      <c r="JEP156" s="65"/>
      <c r="JEQ156" s="65"/>
      <c r="JER156" s="65"/>
      <c r="JES156" s="65"/>
      <c r="JET156" s="65"/>
      <c r="JEU156" s="65"/>
      <c r="JEV156" s="65"/>
      <c r="JEW156" s="65"/>
      <c r="JEX156" s="65"/>
      <c r="JEY156" s="65"/>
      <c r="JEZ156" s="65"/>
      <c r="JFA156" s="65"/>
      <c r="JFB156" s="65"/>
      <c r="JFC156" s="65"/>
      <c r="JFD156" s="65"/>
      <c r="JFE156" s="65"/>
      <c r="JFF156" s="65"/>
      <c r="JFG156" s="65"/>
      <c r="JFH156" s="65"/>
      <c r="JFI156" s="65"/>
      <c r="JFJ156" s="65"/>
      <c r="JFK156" s="65"/>
      <c r="JFL156" s="65"/>
      <c r="JFM156" s="65"/>
      <c r="JFN156" s="65"/>
      <c r="JFO156" s="65"/>
      <c r="JFP156" s="65"/>
      <c r="JFQ156" s="65"/>
      <c r="JFR156" s="65"/>
      <c r="JFS156" s="65"/>
      <c r="JFT156" s="65"/>
      <c r="JFU156" s="65"/>
      <c r="JFV156" s="65"/>
      <c r="JFW156" s="65"/>
      <c r="JFX156" s="65"/>
      <c r="JFY156" s="65"/>
      <c r="JFZ156" s="65"/>
      <c r="JGA156" s="65"/>
      <c r="JGB156" s="65"/>
      <c r="JGC156" s="65"/>
      <c r="JGD156" s="65"/>
      <c r="JGE156" s="65"/>
      <c r="JGF156" s="65"/>
      <c r="JGG156" s="65"/>
      <c r="JGH156" s="65"/>
      <c r="JGI156" s="65"/>
      <c r="JGJ156" s="65"/>
      <c r="JGK156" s="65"/>
      <c r="JGL156" s="65"/>
      <c r="JGM156" s="65"/>
      <c r="JGN156" s="65"/>
      <c r="JGO156" s="65"/>
      <c r="JGP156" s="65"/>
      <c r="JGQ156" s="65"/>
      <c r="JGR156" s="65"/>
      <c r="JGS156" s="65"/>
      <c r="JGT156" s="65"/>
      <c r="JGU156" s="65"/>
      <c r="JGV156" s="65"/>
      <c r="JGW156" s="65"/>
      <c r="JGX156" s="65"/>
      <c r="JGY156" s="65"/>
      <c r="JGZ156" s="65"/>
      <c r="JHA156" s="65"/>
      <c r="JHB156" s="65"/>
      <c r="JHC156" s="65"/>
      <c r="JHD156" s="65"/>
      <c r="JHE156" s="65"/>
      <c r="JHF156" s="65"/>
      <c r="JHG156" s="65"/>
      <c r="JHH156" s="65"/>
      <c r="JHI156" s="65"/>
      <c r="JHJ156" s="65"/>
      <c r="JHK156" s="65"/>
      <c r="JHL156" s="65"/>
      <c r="JHM156" s="65"/>
      <c r="JHN156" s="65"/>
      <c r="JHO156" s="65"/>
      <c r="JHP156" s="65"/>
      <c r="JHQ156" s="65"/>
      <c r="JHR156" s="65"/>
      <c r="JHS156" s="65"/>
      <c r="JHT156" s="65"/>
      <c r="JHU156" s="65"/>
      <c r="JHV156" s="65"/>
      <c r="JHW156" s="65"/>
      <c r="JHX156" s="65"/>
      <c r="JHY156" s="65"/>
      <c r="JHZ156" s="65"/>
      <c r="JIA156" s="65"/>
      <c r="JIB156" s="65"/>
      <c r="JIC156" s="65"/>
      <c r="JID156" s="65"/>
      <c r="JIE156" s="65"/>
      <c r="JIF156" s="65"/>
      <c r="JIG156" s="65"/>
      <c r="JIH156" s="65"/>
      <c r="JII156" s="65"/>
      <c r="JIJ156" s="65"/>
      <c r="JIK156" s="65"/>
      <c r="JIL156" s="65"/>
      <c r="JIM156" s="65"/>
      <c r="JIN156" s="65"/>
      <c r="JIO156" s="65"/>
      <c r="JIP156" s="65"/>
      <c r="JIQ156" s="65"/>
      <c r="JIR156" s="65"/>
      <c r="JIS156" s="65"/>
      <c r="JIT156" s="65"/>
      <c r="JIU156" s="65"/>
      <c r="JIV156" s="65"/>
      <c r="JIW156" s="65"/>
      <c r="JIX156" s="65"/>
      <c r="JIY156" s="65"/>
      <c r="JIZ156" s="65"/>
      <c r="JJA156" s="65"/>
      <c r="JJB156" s="65"/>
      <c r="JJC156" s="65"/>
      <c r="JJD156" s="65"/>
      <c r="JJE156" s="65"/>
      <c r="JJF156" s="65"/>
      <c r="JJG156" s="65"/>
      <c r="JJH156" s="65"/>
      <c r="JJI156" s="65"/>
      <c r="JJJ156" s="65"/>
      <c r="JJK156" s="65"/>
      <c r="JJL156" s="65"/>
      <c r="JJM156" s="65"/>
      <c r="JJN156" s="65"/>
      <c r="JJO156" s="65"/>
      <c r="JJP156" s="65"/>
      <c r="JJQ156" s="65"/>
      <c r="JJR156" s="65"/>
      <c r="JJS156" s="65"/>
      <c r="JJT156" s="65"/>
      <c r="JJU156" s="65"/>
      <c r="JJV156" s="65"/>
      <c r="JJW156" s="65"/>
      <c r="JJX156" s="65"/>
      <c r="JJY156" s="65"/>
      <c r="JJZ156" s="65"/>
      <c r="JKA156" s="65"/>
      <c r="JKB156" s="65"/>
      <c r="JKC156" s="65"/>
      <c r="JKD156" s="65"/>
      <c r="JKE156" s="65"/>
      <c r="JKF156" s="65"/>
      <c r="JKG156" s="65"/>
      <c r="JKH156" s="65"/>
      <c r="JKI156" s="65"/>
      <c r="JKJ156" s="65"/>
      <c r="JKK156" s="65"/>
      <c r="JKL156" s="65"/>
      <c r="JKM156" s="65"/>
      <c r="JKN156" s="65"/>
      <c r="JKO156" s="65"/>
      <c r="JKP156" s="65"/>
      <c r="JKQ156" s="65"/>
      <c r="JKR156" s="65"/>
      <c r="JKS156" s="65"/>
      <c r="JKT156" s="65"/>
      <c r="JKU156" s="65"/>
      <c r="JKV156" s="65"/>
      <c r="JKW156" s="65"/>
      <c r="JKX156" s="65"/>
      <c r="JKY156" s="65"/>
      <c r="JKZ156" s="65"/>
      <c r="JLA156" s="65"/>
      <c r="JLB156" s="65"/>
      <c r="JLC156" s="65"/>
      <c r="JLD156" s="65"/>
      <c r="JLE156" s="65"/>
      <c r="JLF156" s="65"/>
      <c r="JLG156" s="65"/>
      <c r="JLH156" s="65"/>
      <c r="JLI156" s="65"/>
      <c r="JLJ156" s="65"/>
      <c r="JLK156" s="65"/>
      <c r="JLL156" s="65"/>
      <c r="JLM156" s="65"/>
      <c r="JLN156" s="65"/>
      <c r="JLO156" s="65"/>
      <c r="JLP156" s="65"/>
      <c r="JLQ156" s="65"/>
      <c r="JLR156" s="65"/>
      <c r="JLS156" s="65"/>
      <c r="JLT156" s="65"/>
      <c r="JLU156" s="65"/>
      <c r="JLV156" s="65"/>
      <c r="JLW156" s="65"/>
      <c r="JLX156" s="65"/>
      <c r="JLY156" s="65"/>
      <c r="JLZ156" s="65"/>
      <c r="JMA156" s="65"/>
      <c r="JMB156" s="65"/>
      <c r="JMC156" s="65"/>
      <c r="JMD156" s="65"/>
      <c r="JME156" s="65"/>
      <c r="JMF156" s="65"/>
      <c r="JMG156" s="65"/>
      <c r="JMH156" s="65"/>
      <c r="JMI156" s="65"/>
      <c r="JMJ156" s="65"/>
      <c r="JMK156" s="65"/>
      <c r="JML156" s="65"/>
      <c r="JMM156" s="65"/>
      <c r="JMN156" s="65"/>
      <c r="JMO156" s="65"/>
      <c r="JMP156" s="65"/>
      <c r="JMQ156" s="65"/>
      <c r="JMR156" s="65"/>
      <c r="JMS156" s="65"/>
      <c r="JMT156" s="65"/>
      <c r="JMU156" s="65"/>
      <c r="JMV156" s="65"/>
      <c r="JMW156" s="65"/>
      <c r="JMX156" s="65"/>
      <c r="JMY156" s="65"/>
      <c r="JMZ156" s="65"/>
      <c r="JNA156" s="65"/>
      <c r="JNB156" s="65"/>
      <c r="JNC156" s="65"/>
      <c r="JND156" s="65"/>
      <c r="JNE156" s="65"/>
      <c r="JNF156" s="65"/>
      <c r="JNG156" s="65"/>
      <c r="JNH156" s="65"/>
      <c r="JNI156" s="65"/>
      <c r="JNJ156" s="65"/>
      <c r="JNK156" s="65"/>
      <c r="JNL156" s="65"/>
      <c r="JNM156" s="65"/>
      <c r="JNN156" s="65"/>
      <c r="JNO156" s="65"/>
      <c r="JNP156" s="65"/>
      <c r="JNQ156" s="65"/>
      <c r="JNR156" s="65"/>
      <c r="JNS156" s="65"/>
      <c r="JNT156" s="65"/>
      <c r="JNU156" s="65"/>
      <c r="JNV156" s="65"/>
      <c r="JNW156" s="65"/>
      <c r="JNX156" s="65"/>
      <c r="JNY156" s="65"/>
      <c r="JNZ156" s="65"/>
      <c r="JOA156" s="65"/>
      <c r="JOB156" s="65"/>
      <c r="JOC156" s="65"/>
      <c r="JOD156" s="65"/>
      <c r="JOE156" s="65"/>
      <c r="JOF156" s="65"/>
      <c r="JOG156" s="65"/>
      <c r="JOH156" s="65"/>
      <c r="JOI156" s="65"/>
      <c r="JOJ156" s="65"/>
      <c r="JOK156" s="65"/>
      <c r="JOL156" s="65"/>
      <c r="JOM156" s="65"/>
      <c r="JON156" s="65"/>
      <c r="JOO156" s="65"/>
      <c r="JOP156" s="65"/>
      <c r="JOQ156" s="65"/>
      <c r="JOR156" s="65"/>
      <c r="JOS156" s="65"/>
      <c r="JOT156" s="65"/>
      <c r="JOU156" s="65"/>
      <c r="JOV156" s="65"/>
      <c r="JOW156" s="65"/>
      <c r="JOX156" s="65"/>
      <c r="JOY156" s="65"/>
      <c r="JOZ156" s="65"/>
      <c r="JPA156" s="65"/>
      <c r="JPB156" s="65"/>
      <c r="JPC156" s="65"/>
      <c r="JPD156" s="65"/>
      <c r="JPE156" s="65"/>
      <c r="JPF156" s="65"/>
      <c r="JPG156" s="65"/>
      <c r="JPH156" s="65"/>
      <c r="JPI156" s="65"/>
      <c r="JPJ156" s="65"/>
      <c r="JPK156" s="65"/>
      <c r="JPL156" s="65"/>
      <c r="JPM156" s="65"/>
      <c r="JPN156" s="65"/>
      <c r="JPO156" s="65"/>
      <c r="JPP156" s="65"/>
      <c r="JPQ156" s="65"/>
      <c r="JPR156" s="65"/>
      <c r="JPS156" s="65"/>
      <c r="JPT156" s="65"/>
      <c r="JPU156" s="65"/>
      <c r="JPV156" s="65"/>
      <c r="JPW156" s="65"/>
      <c r="JPX156" s="65"/>
      <c r="JPY156" s="65"/>
      <c r="JPZ156" s="65"/>
      <c r="JQA156" s="65"/>
      <c r="JQB156" s="65"/>
      <c r="JQC156" s="65"/>
      <c r="JQD156" s="65"/>
      <c r="JQE156" s="65"/>
      <c r="JQF156" s="65"/>
      <c r="JQG156" s="65"/>
      <c r="JQH156" s="65"/>
      <c r="JQI156" s="65"/>
      <c r="JQJ156" s="65"/>
      <c r="JQK156" s="65"/>
      <c r="JQL156" s="65"/>
      <c r="JQM156" s="65"/>
      <c r="JQN156" s="65"/>
      <c r="JQO156" s="65"/>
      <c r="JQP156" s="65"/>
      <c r="JQQ156" s="65"/>
      <c r="JQR156" s="65"/>
      <c r="JQS156" s="65"/>
      <c r="JQT156" s="65"/>
      <c r="JQU156" s="65"/>
      <c r="JQV156" s="65"/>
      <c r="JQW156" s="65"/>
      <c r="JQX156" s="65"/>
      <c r="JQY156" s="65"/>
      <c r="JQZ156" s="65"/>
      <c r="JRA156" s="65"/>
      <c r="JRB156" s="65"/>
      <c r="JRC156" s="65"/>
      <c r="JRD156" s="65"/>
      <c r="JRE156" s="65"/>
      <c r="JRF156" s="65"/>
      <c r="JRG156" s="65"/>
      <c r="JRH156" s="65"/>
      <c r="JRI156" s="65"/>
      <c r="JRJ156" s="65"/>
      <c r="JRK156" s="65"/>
      <c r="JRL156" s="65"/>
      <c r="JRM156" s="65"/>
      <c r="JRN156" s="65"/>
      <c r="JRO156" s="65"/>
      <c r="JRP156" s="65"/>
      <c r="JRQ156" s="65"/>
      <c r="JRR156" s="65"/>
      <c r="JRS156" s="65"/>
      <c r="JRT156" s="65"/>
      <c r="JRU156" s="65"/>
      <c r="JRV156" s="65"/>
      <c r="JRW156" s="65"/>
      <c r="JRX156" s="65"/>
      <c r="JRY156" s="65"/>
      <c r="JRZ156" s="65"/>
      <c r="JSA156" s="65"/>
      <c r="JSB156" s="65"/>
      <c r="JSC156" s="65"/>
      <c r="JSD156" s="65"/>
      <c r="JSE156" s="65"/>
      <c r="JSF156" s="65"/>
      <c r="JSG156" s="65"/>
      <c r="JSH156" s="65"/>
      <c r="JSI156" s="65"/>
      <c r="JSJ156" s="65"/>
      <c r="JSK156" s="65"/>
      <c r="JSL156" s="65"/>
      <c r="JSM156" s="65"/>
      <c r="JSN156" s="65"/>
      <c r="JSO156" s="65"/>
      <c r="JSP156" s="65"/>
      <c r="JSQ156" s="65"/>
      <c r="JSR156" s="65"/>
      <c r="JSS156" s="65"/>
      <c r="JST156" s="65"/>
      <c r="JSU156" s="65"/>
      <c r="JSV156" s="65"/>
      <c r="JSW156" s="65"/>
      <c r="JSX156" s="65"/>
      <c r="JSY156" s="65"/>
      <c r="JSZ156" s="65"/>
      <c r="JTA156" s="65"/>
      <c r="JTB156" s="65"/>
      <c r="JTC156" s="65"/>
      <c r="JTD156" s="65"/>
      <c r="JTE156" s="65"/>
      <c r="JTF156" s="65"/>
      <c r="JTG156" s="65"/>
      <c r="JTH156" s="65"/>
      <c r="JTI156" s="65"/>
      <c r="JTJ156" s="65"/>
      <c r="JTK156" s="65"/>
      <c r="JTL156" s="65"/>
      <c r="JTM156" s="65"/>
      <c r="JTN156" s="65"/>
      <c r="JTO156" s="65"/>
      <c r="JTP156" s="65"/>
      <c r="JTQ156" s="65"/>
      <c r="JTR156" s="65"/>
      <c r="JTS156" s="65"/>
      <c r="JTT156" s="65"/>
      <c r="JTU156" s="65"/>
      <c r="JTV156" s="65"/>
      <c r="JTW156" s="65"/>
      <c r="JTX156" s="65"/>
      <c r="JTY156" s="65"/>
      <c r="JTZ156" s="65"/>
      <c r="JUA156" s="65"/>
      <c r="JUB156" s="65"/>
      <c r="JUC156" s="65"/>
      <c r="JUD156" s="65"/>
      <c r="JUE156" s="65"/>
      <c r="JUF156" s="65"/>
      <c r="JUG156" s="65"/>
      <c r="JUH156" s="65"/>
      <c r="JUI156" s="65"/>
      <c r="JUJ156" s="65"/>
      <c r="JUK156" s="65"/>
      <c r="JUL156" s="65"/>
      <c r="JUM156" s="65"/>
      <c r="JUN156" s="65"/>
      <c r="JUO156" s="65"/>
      <c r="JUP156" s="65"/>
      <c r="JUQ156" s="65"/>
      <c r="JUR156" s="65"/>
      <c r="JUS156" s="65"/>
      <c r="JUT156" s="65"/>
      <c r="JUU156" s="65"/>
      <c r="JUV156" s="65"/>
      <c r="JUW156" s="65"/>
      <c r="JUX156" s="65"/>
      <c r="JUY156" s="65"/>
      <c r="JUZ156" s="65"/>
      <c r="JVA156" s="65"/>
      <c r="JVB156" s="65"/>
      <c r="JVC156" s="65"/>
      <c r="JVD156" s="65"/>
      <c r="JVE156" s="65"/>
      <c r="JVF156" s="65"/>
      <c r="JVG156" s="65"/>
      <c r="JVH156" s="65"/>
      <c r="JVI156" s="65"/>
      <c r="JVJ156" s="65"/>
      <c r="JVK156" s="65"/>
      <c r="JVL156" s="65"/>
      <c r="JVM156" s="65"/>
      <c r="JVN156" s="65"/>
      <c r="JVO156" s="65"/>
      <c r="JVP156" s="65"/>
      <c r="JVQ156" s="65"/>
      <c r="JVR156" s="65"/>
      <c r="JVS156" s="65"/>
      <c r="JVT156" s="65"/>
      <c r="JVU156" s="65"/>
      <c r="JVV156" s="65"/>
      <c r="JVW156" s="65"/>
      <c r="JVX156" s="65"/>
      <c r="JVY156" s="65"/>
      <c r="JVZ156" s="65"/>
      <c r="JWA156" s="65"/>
      <c r="JWB156" s="65"/>
      <c r="JWC156" s="65"/>
      <c r="JWD156" s="65"/>
      <c r="JWE156" s="65"/>
      <c r="JWF156" s="65"/>
      <c r="JWG156" s="65"/>
      <c r="JWH156" s="65"/>
      <c r="JWI156" s="65"/>
      <c r="JWJ156" s="65"/>
      <c r="JWK156" s="65"/>
      <c r="JWL156" s="65"/>
      <c r="JWM156" s="65"/>
      <c r="JWN156" s="65"/>
      <c r="JWO156" s="65"/>
      <c r="JWP156" s="65"/>
      <c r="JWQ156" s="65"/>
      <c r="JWR156" s="65"/>
      <c r="JWS156" s="65"/>
      <c r="JWT156" s="65"/>
      <c r="JWU156" s="65"/>
      <c r="JWV156" s="65"/>
      <c r="JWW156" s="65"/>
      <c r="JWX156" s="65"/>
      <c r="JWY156" s="65"/>
      <c r="JWZ156" s="65"/>
      <c r="JXA156" s="65"/>
      <c r="JXB156" s="65"/>
      <c r="JXC156" s="65"/>
      <c r="JXD156" s="65"/>
      <c r="JXE156" s="65"/>
      <c r="JXF156" s="65"/>
      <c r="JXG156" s="65"/>
      <c r="JXH156" s="65"/>
      <c r="JXI156" s="65"/>
      <c r="JXJ156" s="65"/>
      <c r="JXK156" s="65"/>
      <c r="JXL156" s="65"/>
      <c r="JXM156" s="65"/>
      <c r="JXN156" s="65"/>
      <c r="JXO156" s="65"/>
      <c r="JXP156" s="65"/>
      <c r="JXQ156" s="65"/>
      <c r="JXR156" s="65"/>
      <c r="JXS156" s="65"/>
      <c r="JXT156" s="65"/>
      <c r="JXU156" s="65"/>
      <c r="JXV156" s="65"/>
      <c r="JXW156" s="65"/>
      <c r="JXX156" s="65"/>
      <c r="JXY156" s="65"/>
      <c r="JXZ156" s="65"/>
      <c r="JYA156" s="65"/>
      <c r="JYB156" s="65"/>
      <c r="JYC156" s="65"/>
      <c r="JYD156" s="65"/>
      <c r="JYE156" s="65"/>
      <c r="JYF156" s="65"/>
      <c r="JYG156" s="65"/>
      <c r="JYH156" s="65"/>
      <c r="JYI156" s="65"/>
      <c r="JYJ156" s="65"/>
      <c r="JYK156" s="65"/>
      <c r="JYL156" s="65"/>
      <c r="JYM156" s="65"/>
      <c r="JYN156" s="65"/>
      <c r="JYO156" s="65"/>
      <c r="JYP156" s="65"/>
      <c r="JYQ156" s="65"/>
      <c r="JYR156" s="65"/>
      <c r="JYS156" s="65"/>
      <c r="JYT156" s="65"/>
      <c r="JYU156" s="65"/>
      <c r="JYV156" s="65"/>
      <c r="JYW156" s="65"/>
      <c r="JYX156" s="65"/>
      <c r="JYY156" s="65"/>
      <c r="JYZ156" s="65"/>
      <c r="JZA156" s="65"/>
      <c r="JZB156" s="65"/>
      <c r="JZC156" s="65"/>
      <c r="JZD156" s="65"/>
      <c r="JZE156" s="65"/>
      <c r="JZF156" s="65"/>
      <c r="JZG156" s="65"/>
      <c r="JZH156" s="65"/>
      <c r="JZI156" s="65"/>
      <c r="JZJ156" s="65"/>
      <c r="JZK156" s="65"/>
      <c r="JZL156" s="65"/>
      <c r="JZM156" s="65"/>
      <c r="JZN156" s="65"/>
      <c r="JZO156" s="65"/>
      <c r="JZP156" s="65"/>
      <c r="JZQ156" s="65"/>
      <c r="JZR156" s="65"/>
      <c r="JZS156" s="65"/>
      <c r="JZT156" s="65"/>
      <c r="JZU156" s="65"/>
      <c r="JZV156" s="65"/>
      <c r="JZW156" s="65"/>
      <c r="JZX156" s="65"/>
      <c r="JZY156" s="65"/>
      <c r="JZZ156" s="65"/>
      <c r="KAA156" s="65"/>
      <c r="KAB156" s="65"/>
      <c r="KAC156" s="65"/>
      <c r="KAD156" s="65"/>
      <c r="KAE156" s="65"/>
      <c r="KAF156" s="65"/>
      <c r="KAG156" s="65"/>
      <c r="KAH156" s="65"/>
      <c r="KAI156" s="65"/>
      <c r="KAJ156" s="65"/>
      <c r="KAK156" s="65"/>
      <c r="KAL156" s="65"/>
      <c r="KAM156" s="65"/>
      <c r="KAN156" s="65"/>
      <c r="KAO156" s="65"/>
      <c r="KAP156" s="65"/>
      <c r="KAQ156" s="65"/>
      <c r="KAR156" s="65"/>
      <c r="KAS156" s="65"/>
      <c r="KAT156" s="65"/>
      <c r="KAU156" s="65"/>
      <c r="KAV156" s="65"/>
      <c r="KAW156" s="65"/>
      <c r="KAX156" s="65"/>
      <c r="KAY156" s="65"/>
      <c r="KAZ156" s="65"/>
      <c r="KBA156" s="65"/>
      <c r="KBB156" s="65"/>
      <c r="KBC156" s="65"/>
      <c r="KBD156" s="65"/>
      <c r="KBE156" s="65"/>
      <c r="KBF156" s="65"/>
      <c r="KBG156" s="65"/>
      <c r="KBH156" s="65"/>
      <c r="KBI156" s="65"/>
      <c r="KBJ156" s="65"/>
      <c r="KBK156" s="65"/>
      <c r="KBL156" s="65"/>
      <c r="KBM156" s="65"/>
      <c r="KBN156" s="65"/>
      <c r="KBO156" s="65"/>
      <c r="KBP156" s="65"/>
      <c r="KBQ156" s="65"/>
      <c r="KBR156" s="65"/>
      <c r="KBS156" s="65"/>
      <c r="KBT156" s="65"/>
      <c r="KBU156" s="65"/>
      <c r="KBV156" s="65"/>
      <c r="KBW156" s="65"/>
      <c r="KBX156" s="65"/>
      <c r="KBY156" s="65"/>
      <c r="KBZ156" s="65"/>
      <c r="KCA156" s="65"/>
      <c r="KCB156" s="65"/>
      <c r="KCC156" s="65"/>
      <c r="KCD156" s="65"/>
      <c r="KCE156" s="65"/>
      <c r="KCF156" s="65"/>
      <c r="KCG156" s="65"/>
      <c r="KCH156" s="65"/>
      <c r="KCI156" s="65"/>
      <c r="KCJ156" s="65"/>
      <c r="KCK156" s="65"/>
      <c r="KCL156" s="65"/>
      <c r="KCM156" s="65"/>
      <c r="KCN156" s="65"/>
      <c r="KCO156" s="65"/>
      <c r="KCP156" s="65"/>
      <c r="KCQ156" s="65"/>
      <c r="KCR156" s="65"/>
      <c r="KCS156" s="65"/>
      <c r="KCT156" s="65"/>
      <c r="KCU156" s="65"/>
      <c r="KCV156" s="65"/>
      <c r="KCW156" s="65"/>
      <c r="KCX156" s="65"/>
      <c r="KCY156" s="65"/>
      <c r="KCZ156" s="65"/>
      <c r="KDA156" s="65"/>
      <c r="KDB156" s="65"/>
      <c r="KDC156" s="65"/>
      <c r="KDD156" s="65"/>
      <c r="KDE156" s="65"/>
      <c r="KDF156" s="65"/>
      <c r="KDG156" s="65"/>
      <c r="KDH156" s="65"/>
      <c r="KDI156" s="65"/>
      <c r="KDJ156" s="65"/>
      <c r="KDK156" s="65"/>
      <c r="KDL156" s="65"/>
      <c r="KDM156" s="65"/>
      <c r="KDN156" s="65"/>
      <c r="KDO156" s="65"/>
      <c r="KDP156" s="65"/>
      <c r="KDQ156" s="65"/>
      <c r="KDR156" s="65"/>
      <c r="KDS156" s="65"/>
      <c r="KDT156" s="65"/>
      <c r="KDU156" s="65"/>
      <c r="KDV156" s="65"/>
      <c r="KDW156" s="65"/>
      <c r="KDX156" s="65"/>
      <c r="KDY156" s="65"/>
      <c r="KDZ156" s="65"/>
      <c r="KEA156" s="65"/>
      <c r="KEB156" s="65"/>
      <c r="KEC156" s="65"/>
      <c r="KED156" s="65"/>
      <c r="KEE156" s="65"/>
      <c r="KEF156" s="65"/>
      <c r="KEG156" s="65"/>
      <c r="KEH156" s="65"/>
      <c r="KEI156" s="65"/>
      <c r="KEJ156" s="65"/>
      <c r="KEK156" s="65"/>
      <c r="KEL156" s="65"/>
      <c r="KEM156" s="65"/>
      <c r="KEN156" s="65"/>
      <c r="KEO156" s="65"/>
      <c r="KEP156" s="65"/>
      <c r="KEQ156" s="65"/>
      <c r="KER156" s="65"/>
      <c r="KES156" s="65"/>
      <c r="KET156" s="65"/>
      <c r="KEU156" s="65"/>
      <c r="KEV156" s="65"/>
      <c r="KEW156" s="65"/>
      <c r="KEX156" s="65"/>
      <c r="KEY156" s="65"/>
      <c r="KEZ156" s="65"/>
      <c r="KFA156" s="65"/>
      <c r="KFB156" s="65"/>
      <c r="KFC156" s="65"/>
      <c r="KFD156" s="65"/>
      <c r="KFE156" s="65"/>
      <c r="KFF156" s="65"/>
      <c r="KFG156" s="65"/>
      <c r="KFH156" s="65"/>
      <c r="KFI156" s="65"/>
      <c r="KFJ156" s="65"/>
      <c r="KFK156" s="65"/>
      <c r="KFL156" s="65"/>
      <c r="KFM156" s="65"/>
      <c r="KFN156" s="65"/>
      <c r="KFO156" s="65"/>
      <c r="KFP156" s="65"/>
      <c r="KFQ156" s="65"/>
      <c r="KFR156" s="65"/>
      <c r="KFS156" s="65"/>
      <c r="KFT156" s="65"/>
      <c r="KFU156" s="65"/>
      <c r="KFV156" s="65"/>
      <c r="KFW156" s="65"/>
      <c r="KFX156" s="65"/>
      <c r="KFY156" s="65"/>
      <c r="KFZ156" s="65"/>
      <c r="KGA156" s="65"/>
      <c r="KGB156" s="65"/>
      <c r="KGC156" s="65"/>
      <c r="KGD156" s="65"/>
      <c r="KGE156" s="65"/>
      <c r="KGF156" s="65"/>
      <c r="KGG156" s="65"/>
      <c r="KGH156" s="65"/>
      <c r="KGI156" s="65"/>
      <c r="KGJ156" s="65"/>
      <c r="KGK156" s="65"/>
      <c r="KGL156" s="65"/>
      <c r="KGM156" s="65"/>
      <c r="KGN156" s="65"/>
      <c r="KGO156" s="65"/>
      <c r="KGP156" s="65"/>
      <c r="KGQ156" s="65"/>
      <c r="KGR156" s="65"/>
      <c r="KGS156" s="65"/>
      <c r="KGT156" s="65"/>
      <c r="KGU156" s="65"/>
      <c r="KGV156" s="65"/>
      <c r="KGW156" s="65"/>
      <c r="KGX156" s="65"/>
      <c r="KGY156" s="65"/>
      <c r="KGZ156" s="65"/>
      <c r="KHA156" s="65"/>
      <c r="KHB156" s="65"/>
      <c r="KHC156" s="65"/>
      <c r="KHD156" s="65"/>
      <c r="KHE156" s="65"/>
      <c r="KHF156" s="65"/>
      <c r="KHG156" s="65"/>
      <c r="KHH156" s="65"/>
      <c r="KHI156" s="65"/>
      <c r="KHJ156" s="65"/>
      <c r="KHK156" s="65"/>
      <c r="KHL156" s="65"/>
      <c r="KHM156" s="65"/>
      <c r="KHN156" s="65"/>
      <c r="KHO156" s="65"/>
      <c r="KHP156" s="65"/>
      <c r="KHQ156" s="65"/>
      <c r="KHR156" s="65"/>
      <c r="KHS156" s="65"/>
      <c r="KHT156" s="65"/>
      <c r="KHU156" s="65"/>
      <c r="KHV156" s="65"/>
      <c r="KHW156" s="65"/>
      <c r="KHX156" s="65"/>
      <c r="KHY156" s="65"/>
      <c r="KHZ156" s="65"/>
      <c r="KIA156" s="65"/>
      <c r="KIB156" s="65"/>
      <c r="KIC156" s="65"/>
      <c r="KID156" s="65"/>
      <c r="KIE156" s="65"/>
      <c r="KIF156" s="65"/>
      <c r="KIG156" s="65"/>
      <c r="KIH156" s="65"/>
      <c r="KII156" s="65"/>
      <c r="KIJ156" s="65"/>
      <c r="KIK156" s="65"/>
      <c r="KIL156" s="65"/>
      <c r="KIM156" s="65"/>
      <c r="KIN156" s="65"/>
      <c r="KIO156" s="65"/>
      <c r="KIP156" s="65"/>
      <c r="KIQ156" s="65"/>
      <c r="KIR156" s="65"/>
      <c r="KIS156" s="65"/>
      <c r="KIT156" s="65"/>
      <c r="KIU156" s="65"/>
      <c r="KIV156" s="65"/>
      <c r="KIW156" s="65"/>
      <c r="KIX156" s="65"/>
      <c r="KIY156" s="65"/>
      <c r="KIZ156" s="65"/>
      <c r="KJA156" s="65"/>
      <c r="KJB156" s="65"/>
      <c r="KJC156" s="65"/>
      <c r="KJD156" s="65"/>
      <c r="KJE156" s="65"/>
      <c r="KJF156" s="65"/>
      <c r="KJG156" s="65"/>
      <c r="KJH156" s="65"/>
      <c r="KJI156" s="65"/>
      <c r="KJJ156" s="65"/>
      <c r="KJK156" s="65"/>
      <c r="KJL156" s="65"/>
      <c r="KJM156" s="65"/>
      <c r="KJN156" s="65"/>
      <c r="KJO156" s="65"/>
      <c r="KJP156" s="65"/>
      <c r="KJQ156" s="65"/>
      <c r="KJR156" s="65"/>
      <c r="KJS156" s="65"/>
      <c r="KJT156" s="65"/>
      <c r="KJU156" s="65"/>
      <c r="KJV156" s="65"/>
      <c r="KJW156" s="65"/>
      <c r="KJX156" s="65"/>
      <c r="KJY156" s="65"/>
      <c r="KJZ156" s="65"/>
      <c r="KKA156" s="65"/>
      <c r="KKB156" s="65"/>
      <c r="KKC156" s="65"/>
      <c r="KKD156" s="65"/>
      <c r="KKE156" s="65"/>
      <c r="KKF156" s="65"/>
      <c r="KKG156" s="65"/>
      <c r="KKH156" s="65"/>
      <c r="KKI156" s="65"/>
      <c r="KKJ156" s="65"/>
      <c r="KKK156" s="65"/>
      <c r="KKL156" s="65"/>
      <c r="KKM156" s="65"/>
      <c r="KKN156" s="65"/>
      <c r="KKO156" s="65"/>
      <c r="KKP156" s="65"/>
      <c r="KKQ156" s="65"/>
      <c r="KKR156" s="65"/>
      <c r="KKS156" s="65"/>
      <c r="KKT156" s="65"/>
      <c r="KKU156" s="65"/>
      <c r="KKV156" s="65"/>
      <c r="KKW156" s="65"/>
      <c r="KKX156" s="65"/>
      <c r="KKY156" s="65"/>
      <c r="KKZ156" s="65"/>
      <c r="KLA156" s="65"/>
      <c r="KLB156" s="65"/>
      <c r="KLC156" s="65"/>
      <c r="KLD156" s="65"/>
      <c r="KLE156" s="65"/>
      <c r="KLF156" s="65"/>
      <c r="KLG156" s="65"/>
      <c r="KLH156" s="65"/>
      <c r="KLI156" s="65"/>
      <c r="KLJ156" s="65"/>
      <c r="KLK156" s="65"/>
      <c r="KLL156" s="65"/>
      <c r="KLM156" s="65"/>
      <c r="KLN156" s="65"/>
      <c r="KLO156" s="65"/>
      <c r="KLP156" s="65"/>
      <c r="KLQ156" s="65"/>
      <c r="KLR156" s="65"/>
      <c r="KLS156" s="65"/>
      <c r="KLT156" s="65"/>
      <c r="KLU156" s="65"/>
      <c r="KLV156" s="65"/>
      <c r="KLW156" s="65"/>
      <c r="KLX156" s="65"/>
      <c r="KLY156" s="65"/>
      <c r="KLZ156" s="65"/>
      <c r="KMA156" s="65"/>
      <c r="KMB156" s="65"/>
      <c r="KMC156" s="65"/>
      <c r="KMD156" s="65"/>
      <c r="KME156" s="65"/>
      <c r="KMF156" s="65"/>
      <c r="KMG156" s="65"/>
      <c r="KMH156" s="65"/>
      <c r="KMI156" s="65"/>
      <c r="KMJ156" s="65"/>
      <c r="KMK156" s="65"/>
      <c r="KML156" s="65"/>
      <c r="KMM156" s="65"/>
      <c r="KMN156" s="65"/>
      <c r="KMO156" s="65"/>
      <c r="KMP156" s="65"/>
      <c r="KMQ156" s="65"/>
      <c r="KMR156" s="65"/>
      <c r="KMS156" s="65"/>
      <c r="KMT156" s="65"/>
      <c r="KMU156" s="65"/>
      <c r="KMV156" s="65"/>
      <c r="KMW156" s="65"/>
      <c r="KMX156" s="65"/>
      <c r="KMY156" s="65"/>
      <c r="KMZ156" s="65"/>
      <c r="KNA156" s="65"/>
      <c r="KNB156" s="65"/>
      <c r="KNC156" s="65"/>
      <c r="KND156" s="65"/>
      <c r="KNE156" s="65"/>
      <c r="KNF156" s="65"/>
      <c r="KNG156" s="65"/>
      <c r="KNH156" s="65"/>
      <c r="KNI156" s="65"/>
      <c r="KNJ156" s="65"/>
      <c r="KNK156" s="65"/>
      <c r="KNL156" s="65"/>
      <c r="KNM156" s="65"/>
      <c r="KNN156" s="65"/>
      <c r="KNO156" s="65"/>
      <c r="KNP156" s="65"/>
      <c r="KNQ156" s="65"/>
      <c r="KNR156" s="65"/>
      <c r="KNS156" s="65"/>
      <c r="KNT156" s="65"/>
      <c r="KNU156" s="65"/>
      <c r="KNV156" s="65"/>
      <c r="KNW156" s="65"/>
      <c r="KNX156" s="65"/>
      <c r="KNY156" s="65"/>
      <c r="KNZ156" s="65"/>
      <c r="KOA156" s="65"/>
      <c r="KOB156" s="65"/>
      <c r="KOC156" s="65"/>
      <c r="KOD156" s="65"/>
      <c r="KOE156" s="65"/>
      <c r="KOF156" s="65"/>
      <c r="KOG156" s="65"/>
      <c r="KOH156" s="65"/>
      <c r="KOI156" s="65"/>
      <c r="KOJ156" s="65"/>
      <c r="KOK156" s="65"/>
      <c r="KOL156" s="65"/>
      <c r="KOM156" s="65"/>
      <c r="KON156" s="65"/>
      <c r="KOO156" s="65"/>
      <c r="KOP156" s="65"/>
      <c r="KOQ156" s="65"/>
      <c r="KOR156" s="65"/>
      <c r="KOS156" s="65"/>
      <c r="KOT156" s="65"/>
      <c r="KOU156" s="65"/>
      <c r="KOV156" s="65"/>
      <c r="KOW156" s="65"/>
      <c r="KOX156" s="65"/>
      <c r="KOY156" s="65"/>
      <c r="KOZ156" s="65"/>
      <c r="KPA156" s="65"/>
      <c r="KPB156" s="65"/>
      <c r="KPC156" s="65"/>
      <c r="KPD156" s="65"/>
      <c r="KPE156" s="65"/>
      <c r="KPF156" s="65"/>
      <c r="KPG156" s="65"/>
      <c r="KPH156" s="65"/>
      <c r="KPI156" s="65"/>
      <c r="KPJ156" s="65"/>
      <c r="KPK156" s="65"/>
      <c r="KPL156" s="65"/>
      <c r="KPM156" s="65"/>
      <c r="KPN156" s="65"/>
      <c r="KPO156" s="65"/>
      <c r="KPP156" s="65"/>
      <c r="KPQ156" s="65"/>
      <c r="KPR156" s="65"/>
      <c r="KPS156" s="65"/>
      <c r="KPT156" s="65"/>
      <c r="KPU156" s="65"/>
      <c r="KPV156" s="65"/>
      <c r="KPW156" s="65"/>
      <c r="KPX156" s="65"/>
      <c r="KPY156" s="65"/>
      <c r="KPZ156" s="65"/>
      <c r="KQA156" s="65"/>
      <c r="KQB156" s="65"/>
      <c r="KQC156" s="65"/>
      <c r="KQD156" s="65"/>
      <c r="KQE156" s="65"/>
      <c r="KQF156" s="65"/>
      <c r="KQG156" s="65"/>
      <c r="KQH156" s="65"/>
      <c r="KQI156" s="65"/>
      <c r="KQJ156" s="65"/>
      <c r="KQK156" s="65"/>
      <c r="KQL156" s="65"/>
      <c r="KQM156" s="65"/>
      <c r="KQN156" s="65"/>
      <c r="KQO156" s="65"/>
      <c r="KQP156" s="65"/>
      <c r="KQQ156" s="65"/>
      <c r="KQR156" s="65"/>
      <c r="KQS156" s="65"/>
      <c r="KQT156" s="65"/>
      <c r="KQU156" s="65"/>
      <c r="KQV156" s="65"/>
      <c r="KQW156" s="65"/>
      <c r="KQX156" s="65"/>
      <c r="KQY156" s="65"/>
      <c r="KQZ156" s="65"/>
      <c r="KRA156" s="65"/>
      <c r="KRB156" s="65"/>
      <c r="KRC156" s="65"/>
      <c r="KRD156" s="65"/>
      <c r="KRE156" s="65"/>
      <c r="KRF156" s="65"/>
      <c r="KRG156" s="65"/>
      <c r="KRH156" s="65"/>
      <c r="KRI156" s="65"/>
      <c r="KRJ156" s="65"/>
      <c r="KRK156" s="65"/>
      <c r="KRL156" s="65"/>
      <c r="KRM156" s="65"/>
      <c r="KRN156" s="65"/>
      <c r="KRO156" s="65"/>
      <c r="KRP156" s="65"/>
      <c r="KRQ156" s="65"/>
      <c r="KRR156" s="65"/>
      <c r="KRS156" s="65"/>
      <c r="KRT156" s="65"/>
      <c r="KRU156" s="65"/>
      <c r="KRV156" s="65"/>
      <c r="KRW156" s="65"/>
      <c r="KRX156" s="65"/>
      <c r="KRY156" s="65"/>
      <c r="KRZ156" s="65"/>
      <c r="KSA156" s="65"/>
      <c r="KSB156" s="65"/>
      <c r="KSC156" s="65"/>
      <c r="KSD156" s="65"/>
      <c r="KSE156" s="65"/>
      <c r="KSF156" s="65"/>
      <c r="KSG156" s="65"/>
      <c r="KSH156" s="65"/>
      <c r="KSI156" s="65"/>
      <c r="KSJ156" s="65"/>
      <c r="KSK156" s="65"/>
      <c r="KSL156" s="65"/>
      <c r="KSM156" s="65"/>
      <c r="KSN156" s="65"/>
      <c r="KSO156" s="65"/>
      <c r="KSP156" s="65"/>
      <c r="KSQ156" s="65"/>
      <c r="KSR156" s="65"/>
      <c r="KSS156" s="65"/>
      <c r="KST156" s="65"/>
      <c r="KSU156" s="65"/>
      <c r="KSV156" s="65"/>
      <c r="KSW156" s="65"/>
      <c r="KSX156" s="65"/>
      <c r="KSY156" s="65"/>
      <c r="KSZ156" s="65"/>
      <c r="KTA156" s="65"/>
      <c r="KTB156" s="65"/>
      <c r="KTC156" s="65"/>
      <c r="KTD156" s="65"/>
      <c r="KTE156" s="65"/>
      <c r="KTF156" s="65"/>
      <c r="KTG156" s="65"/>
      <c r="KTH156" s="65"/>
      <c r="KTI156" s="65"/>
      <c r="KTJ156" s="65"/>
      <c r="KTK156" s="65"/>
      <c r="KTL156" s="65"/>
      <c r="KTM156" s="65"/>
      <c r="KTN156" s="65"/>
      <c r="KTO156" s="65"/>
      <c r="KTP156" s="65"/>
      <c r="KTQ156" s="65"/>
      <c r="KTR156" s="65"/>
      <c r="KTS156" s="65"/>
      <c r="KTT156" s="65"/>
      <c r="KTU156" s="65"/>
      <c r="KTV156" s="65"/>
      <c r="KTW156" s="65"/>
      <c r="KTX156" s="65"/>
      <c r="KTY156" s="65"/>
      <c r="KTZ156" s="65"/>
      <c r="KUA156" s="65"/>
      <c r="KUB156" s="65"/>
      <c r="KUC156" s="65"/>
      <c r="KUD156" s="65"/>
      <c r="KUE156" s="65"/>
      <c r="KUF156" s="65"/>
      <c r="KUG156" s="65"/>
      <c r="KUH156" s="65"/>
      <c r="KUI156" s="65"/>
      <c r="KUJ156" s="65"/>
      <c r="KUK156" s="65"/>
      <c r="KUL156" s="65"/>
      <c r="KUM156" s="65"/>
      <c r="KUN156" s="65"/>
      <c r="KUO156" s="65"/>
      <c r="KUP156" s="65"/>
      <c r="KUQ156" s="65"/>
      <c r="KUR156" s="65"/>
      <c r="KUS156" s="65"/>
      <c r="KUT156" s="65"/>
      <c r="KUU156" s="65"/>
      <c r="KUV156" s="65"/>
      <c r="KUW156" s="65"/>
      <c r="KUX156" s="65"/>
      <c r="KUY156" s="65"/>
      <c r="KUZ156" s="65"/>
      <c r="KVA156" s="65"/>
      <c r="KVB156" s="65"/>
      <c r="KVC156" s="65"/>
      <c r="KVD156" s="65"/>
      <c r="KVE156" s="65"/>
      <c r="KVF156" s="65"/>
      <c r="KVG156" s="65"/>
      <c r="KVH156" s="65"/>
      <c r="KVI156" s="65"/>
      <c r="KVJ156" s="65"/>
      <c r="KVK156" s="65"/>
      <c r="KVL156" s="65"/>
      <c r="KVM156" s="65"/>
      <c r="KVN156" s="65"/>
      <c r="KVO156" s="65"/>
      <c r="KVP156" s="65"/>
      <c r="KVQ156" s="65"/>
      <c r="KVR156" s="65"/>
      <c r="KVS156" s="65"/>
      <c r="KVT156" s="65"/>
      <c r="KVU156" s="65"/>
      <c r="KVV156" s="65"/>
      <c r="KVW156" s="65"/>
      <c r="KVX156" s="65"/>
      <c r="KVY156" s="65"/>
      <c r="KVZ156" s="65"/>
      <c r="KWA156" s="65"/>
      <c r="KWB156" s="65"/>
      <c r="KWC156" s="65"/>
      <c r="KWD156" s="65"/>
      <c r="KWE156" s="65"/>
      <c r="KWF156" s="65"/>
      <c r="KWG156" s="65"/>
      <c r="KWH156" s="65"/>
      <c r="KWI156" s="65"/>
      <c r="KWJ156" s="65"/>
      <c r="KWK156" s="65"/>
      <c r="KWL156" s="65"/>
      <c r="KWM156" s="65"/>
      <c r="KWN156" s="65"/>
      <c r="KWO156" s="65"/>
      <c r="KWP156" s="65"/>
      <c r="KWQ156" s="65"/>
      <c r="KWR156" s="65"/>
      <c r="KWS156" s="65"/>
      <c r="KWT156" s="65"/>
      <c r="KWU156" s="65"/>
      <c r="KWV156" s="65"/>
      <c r="KWW156" s="65"/>
      <c r="KWX156" s="65"/>
      <c r="KWY156" s="65"/>
      <c r="KWZ156" s="65"/>
      <c r="KXA156" s="65"/>
      <c r="KXB156" s="65"/>
      <c r="KXC156" s="65"/>
      <c r="KXD156" s="65"/>
      <c r="KXE156" s="65"/>
      <c r="KXF156" s="65"/>
      <c r="KXG156" s="65"/>
      <c r="KXH156" s="65"/>
      <c r="KXI156" s="65"/>
      <c r="KXJ156" s="65"/>
      <c r="KXK156" s="65"/>
      <c r="KXL156" s="65"/>
      <c r="KXM156" s="65"/>
      <c r="KXN156" s="65"/>
      <c r="KXO156" s="65"/>
      <c r="KXP156" s="65"/>
      <c r="KXQ156" s="65"/>
      <c r="KXR156" s="65"/>
      <c r="KXS156" s="65"/>
      <c r="KXT156" s="65"/>
      <c r="KXU156" s="65"/>
      <c r="KXV156" s="65"/>
      <c r="KXW156" s="65"/>
      <c r="KXX156" s="65"/>
      <c r="KXY156" s="65"/>
      <c r="KXZ156" s="65"/>
      <c r="KYA156" s="65"/>
      <c r="KYB156" s="65"/>
      <c r="KYC156" s="65"/>
      <c r="KYD156" s="65"/>
      <c r="KYE156" s="65"/>
      <c r="KYF156" s="65"/>
      <c r="KYG156" s="65"/>
      <c r="KYH156" s="65"/>
      <c r="KYI156" s="65"/>
      <c r="KYJ156" s="65"/>
      <c r="KYK156" s="65"/>
      <c r="KYL156" s="65"/>
      <c r="KYM156" s="65"/>
      <c r="KYN156" s="65"/>
      <c r="KYO156" s="65"/>
      <c r="KYP156" s="65"/>
      <c r="KYQ156" s="65"/>
      <c r="KYR156" s="65"/>
      <c r="KYS156" s="65"/>
      <c r="KYT156" s="65"/>
      <c r="KYU156" s="65"/>
      <c r="KYV156" s="65"/>
      <c r="KYW156" s="65"/>
      <c r="KYX156" s="65"/>
      <c r="KYY156" s="65"/>
      <c r="KYZ156" s="65"/>
      <c r="KZA156" s="65"/>
      <c r="KZB156" s="65"/>
      <c r="KZC156" s="65"/>
      <c r="KZD156" s="65"/>
      <c r="KZE156" s="65"/>
      <c r="KZF156" s="65"/>
      <c r="KZG156" s="65"/>
      <c r="KZH156" s="65"/>
      <c r="KZI156" s="65"/>
      <c r="KZJ156" s="65"/>
      <c r="KZK156" s="65"/>
      <c r="KZL156" s="65"/>
      <c r="KZM156" s="65"/>
      <c r="KZN156" s="65"/>
      <c r="KZO156" s="65"/>
      <c r="KZP156" s="65"/>
      <c r="KZQ156" s="65"/>
      <c r="KZR156" s="65"/>
      <c r="KZS156" s="65"/>
      <c r="KZT156" s="65"/>
      <c r="KZU156" s="65"/>
      <c r="KZV156" s="65"/>
      <c r="KZW156" s="65"/>
      <c r="KZX156" s="65"/>
      <c r="KZY156" s="65"/>
      <c r="KZZ156" s="65"/>
      <c r="LAA156" s="65"/>
      <c r="LAB156" s="65"/>
      <c r="LAC156" s="65"/>
      <c r="LAD156" s="65"/>
      <c r="LAE156" s="65"/>
      <c r="LAF156" s="65"/>
      <c r="LAG156" s="65"/>
      <c r="LAH156" s="65"/>
      <c r="LAI156" s="65"/>
      <c r="LAJ156" s="65"/>
      <c r="LAK156" s="65"/>
      <c r="LAL156" s="65"/>
      <c r="LAM156" s="65"/>
      <c r="LAN156" s="65"/>
      <c r="LAO156" s="65"/>
      <c r="LAP156" s="65"/>
      <c r="LAQ156" s="65"/>
      <c r="LAR156" s="65"/>
      <c r="LAS156" s="65"/>
      <c r="LAT156" s="65"/>
      <c r="LAU156" s="65"/>
      <c r="LAV156" s="65"/>
      <c r="LAW156" s="65"/>
      <c r="LAX156" s="65"/>
      <c r="LAY156" s="65"/>
      <c r="LAZ156" s="65"/>
      <c r="LBA156" s="65"/>
      <c r="LBB156" s="65"/>
      <c r="LBC156" s="65"/>
      <c r="LBD156" s="65"/>
      <c r="LBE156" s="65"/>
      <c r="LBF156" s="65"/>
      <c r="LBG156" s="65"/>
      <c r="LBH156" s="65"/>
      <c r="LBI156" s="65"/>
      <c r="LBJ156" s="65"/>
      <c r="LBK156" s="65"/>
      <c r="LBL156" s="65"/>
      <c r="LBM156" s="65"/>
      <c r="LBN156" s="65"/>
      <c r="LBO156" s="65"/>
      <c r="LBP156" s="65"/>
      <c r="LBQ156" s="65"/>
      <c r="LBR156" s="65"/>
      <c r="LBS156" s="65"/>
      <c r="LBT156" s="65"/>
      <c r="LBU156" s="65"/>
      <c r="LBV156" s="65"/>
      <c r="LBW156" s="65"/>
      <c r="LBX156" s="65"/>
      <c r="LBY156" s="65"/>
      <c r="LBZ156" s="65"/>
      <c r="LCA156" s="65"/>
      <c r="LCB156" s="65"/>
      <c r="LCC156" s="65"/>
      <c r="LCD156" s="65"/>
      <c r="LCE156" s="65"/>
      <c r="LCF156" s="65"/>
      <c r="LCG156" s="65"/>
      <c r="LCH156" s="65"/>
      <c r="LCI156" s="65"/>
      <c r="LCJ156" s="65"/>
      <c r="LCK156" s="65"/>
      <c r="LCL156" s="65"/>
      <c r="LCM156" s="65"/>
      <c r="LCN156" s="65"/>
      <c r="LCO156" s="65"/>
      <c r="LCP156" s="65"/>
      <c r="LCQ156" s="65"/>
      <c r="LCR156" s="65"/>
      <c r="LCS156" s="65"/>
      <c r="LCT156" s="65"/>
      <c r="LCU156" s="65"/>
      <c r="LCV156" s="65"/>
      <c r="LCW156" s="65"/>
      <c r="LCX156" s="65"/>
      <c r="LCY156" s="65"/>
      <c r="LCZ156" s="65"/>
      <c r="LDA156" s="65"/>
      <c r="LDB156" s="65"/>
      <c r="LDC156" s="65"/>
      <c r="LDD156" s="65"/>
      <c r="LDE156" s="65"/>
      <c r="LDF156" s="65"/>
      <c r="LDG156" s="65"/>
      <c r="LDH156" s="65"/>
      <c r="LDI156" s="65"/>
      <c r="LDJ156" s="65"/>
      <c r="LDK156" s="65"/>
      <c r="LDL156" s="65"/>
      <c r="LDM156" s="65"/>
      <c r="LDN156" s="65"/>
      <c r="LDO156" s="65"/>
      <c r="LDP156" s="65"/>
      <c r="LDQ156" s="65"/>
      <c r="LDR156" s="65"/>
      <c r="LDS156" s="65"/>
      <c r="LDT156" s="65"/>
      <c r="LDU156" s="65"/>
      <c r="LDV156" s="65"/>
      <c r="LDW156" s="65"/>
      <c r="LDX156" s="65"/>
      <c r="LDY156" s="65"/>
      <c r="LDZ156" s="65"/>
      <c r="LEA156" s="65"/>
      <c r="LEB156" s="65"/>
      <c r="LEC156" s="65"/>
      <c r="LED156" s="65"/>
      <c r="LEE156" s="65"/>
      <c r="LEF156" s="65"/>
      <c r="LEG156" s="65"/>
      <c r="LEH156" s="65"/>
      <c r="LEI156" s="65"/>
      <c r="LEJ156" s="65"/>
      <c r="LEK156" s="65"/>
      <c r="LEL156" s="65"/>
      <c r="LEM156" s="65"/>
      <c r="LEN156" s="65"/>
      <c r="LEO156" s="65"/>
      <c r="LEP156" s="65"/>
      <c r="LEQ156" s="65"/>
      <c r="LER156" s="65"/>
      <c r="LES156" s="65"/>
      <c r="LET156" s="65"/>
      <c r="LEU156" s="65"/>
      <c r="LEV156" s="65"/>
      <c r="LEW156" s="65"/>
      <c r="LEX156" s="65"/>
      <c r="LEY156" s="65"/>
      <c r="LEZ156" s="65"/>
      <c r="LFA156" s="65"/>
      <c r="LFB156" s="65"/>
      <c r="LFC156" s="65"/>
      <c r="LFD156" s="65"/>
      <c r="LFE156" s="65"/>
      <c r="LFF156" s="65"/>
      <c r="LFG156" s="65"/>
      <c r="LFH156" s="65"/>
      <c r="LFI156" s="65"/>
      <c r="LFJ156" s="65"/>
      <c r="LFK156" s="65"/>
      <c r="LFL156" s="65"/>
      <c r="LFM156" s="65"/>
      <c r="LFN156" s="65"/>
      <c r="LFO156" s="65"/>
      <c r="LFP156" s="65"/>
      <c r="LFQ156" s="65"/>
      <c r="LFR156" s="65"/>
      <c r="LFS156" s="65"/>
      <c r="LFT156" s="65"/>
      <c r="LFU156" s="65"/>
      <c r="LFV156" s="65"/>
      <c r="LFW156" s="65"/>
      <c r="LFX156" s="65"/>
      <c r="LFY156" s="65"/>
      <c r="LFZ156" s="65"/>
      <c r="LGA156" s="65"/>
      <c r="LGB156" s="65"/>
      <c r="LGC156" s="65"/>
      <c r="LGD156" s="65"/>
      <c r="LGE156" s="65"/>
      <c r="LGF156" s="65"/>
      <c r="LGG156" s="65"/>
      <c r="LGH156" s="65"/>
      <c r="LGI156" s="65"/>
      <c r="LGJ156" s="65"/>
      <c r="LGK156" s="65"/>
      <c r="LGL156" s="65"/>
      <c r="LGM156" s="65"/>
      <c r="LGN156" s="65"/>
      <c r="LGO156" s="65"/>
      <c r="LGP156" s="65"/>
      <c r="LGQ156" s="65"/>
      <c r="LGR156" s="65"/>
      <c r="LGS156" s="65"/>
      <c r="LGT156" s="65"/>
      <c r="LGU156" s="65"/>
      <c r="LGV156" s="65"/>
      <c r="LGW156" s="65"/>
      <c r="LGX156" s="65"/>
      <c r="LGY156" s="65"/>
      <c r="LGZ156" s="65"/>
      <c r="LHA156" s="65"/>
      <c r="LHB156" s="65"/>
      <c r="LHC156" s="65"/>
      <c r="LHD156" s="65"/>
      <c r="LHE156" s="65"/>
      <c r="LHF156" s="65"/>
      <c r="LHG156" s="65"/>
      <c r="LHH156" s="65"/>
      <c r="LHI156" s="65"/>
      <c r="LHJ156" s="65"/>
      <c r="LHK156" s="65"/>
      <c r="LHL156" s="65"/>
      <c r="LHM156" s="65"/>
      <c r="LHN156" s="65"/>
      <c r="LHO156" s="65"/>
      <c r="LHP156" s="65"/>
      <c r="LHQ156" s="65"/>
      <c r="LHR156" s="65"/>
      <c r="LHS156" s="65"/>
      <c r="LHT156" s="65"/>
      <c r="LHU156" s="65"/>
      <c r="LHV156" s="65"/>
      <c r="LHW156" s="65"/>
      <c r="LHX156" s="65"/>
      <c r="LHY156" s="65"/>
      <c r="LHZ156" s="65"/>
      <c r="LIA156" s="65"/>
      <c r="LIB156" s="65"/>
      <c r="LIC156" s="65"/>
      <c r="LID156" s="65"/>
      <c r="LIE156" s="65"/>
      <c r="LIF156" s="65"/>
      <c r="LIG156" s="65"/>
      <c r="LIH156" s="65"/>
      <c r="LII156" s="65"/>
      <c r="LIJ156" s="65"/>
      <c r="LIK156" s="65"/>
      <c r="LIL156" s="65"/>
      <c r="LIM156" s="65"/>
      <c r="LIN156" s="65"/>
      <c r="LIO156" s="65"/>
      <c r="LIP156" s="65"/>
      <c r="LIQ156" s="65"/>
      <c r="LIR156" s="65"/>
      <c r="LIS156" s="65"/>
      <c r="LIT156" s="65"/>
      <c r="LIU156" s="65"/>
      <c r="LIV156" s="65"/>
      <c r="LIW156" s="65"/>
      <c r="LIX156" s="65"/>
      <c r="LIY156" s="65"/>
      <c r="LIZ156" s="65"/>
      <c r="LJA156" s="65"/>
      <c r="LJB156" s="65"/>
      <c r="LJC156" s="65"/>
      <c r="LJD156" s="65"/>
      <c r="LJE156" s="65"/>
      <c r="LJF156" s="65"/>
      <c r="LJG156" s="65"/>
      <c r="LJH156" s="65"/>
      <c r="LJI156" s="65"/>
      <c r="LJJ156" s="65"/>
      <c r="LJK156" s="65"/>
      <c r="LJL156" s="65"/>
      <c r="LJM156" s="65"/>
      <c r="LJN156" s="65"/>
      <c r="LJO156" s="65"/>
      <c r="LJP156" s="65"/>
      <c r="LJQ156" s="65"/>
      <c r="LJR156" s="65"/>
      <c r="LJS156" s="65"/>
      <c r="LJT156" s="65"/>
      <c r="LJU156" s="65"/>
      <c r="LJV156" s="65"/>
      <c r="LJW156" s="65"/>
      <c r="LJX156" s="65"/>
      <c r="LJY156" s="65"/>
      <c r="LJZ156" s="65"/>
      <c r="LKA156" s="65"/>
      <c r="LKB156" s="65"/>
      <c r="LKC156" s="65"/>
      <c r="LKD156" s="65"/>
      <c r="LKE156" s="65"/>
      <c r="LKF156" s="65"/>
      <c r="LKG156" s="65"/>
      <c r="LKH156" s="65"/>
      <c r="LKI156" s="65"/>
      <c r="LKJ156" s="65"/>
      <c r="LKK156" s="65"/>
      <c r="LKL156" s="65"/>
      <c r="LKM156" s="65"/>
      <c r="LKN156" s="65"/>
      <c r="LKO156" s="65"/>
      <c r="LKP156" s="65"/>
      <c r="LKQ156" s="65"/>
      <c r="LKR156" s="65"/>
      <c r="LKS156" s="65"/>
      <c r="LKT156" s="65"/>
      <c r="LKU156" s="65"/>
      <c r="LKV156" s="65"/>
      <c r="LKW156" s="65"/>
      <c r="LKX156" s="65"/>
      <c r="LKY156" s="65"/>
      <c r="LKZ156" s="65"/>
      <c r="LLA156" s="65"/>
      <c r="LLB156" s="65"/>
      <c r="LLC156" s="65"/>
      <c r="LLD156" s="65"/>
      <c r="LLE156" s="65"/>
      <c r="LLF156" s="65"/>
      <c r="LLG156" s="65"/>
      <c r="LLH156" s="65"/>
      <c r="LLI156" s="65"/>
      <c r="LLJ156" s="65"/>
      <c r="LLK156" s="65"/>
      <c r="LLL156" s="65"/>
      <c r="LLM156" s="65"/>
      <c r="LLN156" s="65"/>
      <c r="LLO156" s="65"/>
      <c r="LLP156" s="65"/>
      <c r="LLQ156" s="65"/>
      <c r="LLR156" s="65"/>
      <c r="LLS156" s="65"/>
      <c r="LLT156" s="65"/>
      <c r="LLU156" s="65"/>
      <c r="LLV156" s="65"/>
      <c r="LLW156" s="65"/>
      <c r="LLX156" s="65"/>
      <c r="LLY156" s="65"/>
      <c r="LLZ156" s="65"/>
      <c r="LMA156" s="65"/>
      <c r="LMB156" s="65"/>
      <c r="LMC156" s="65"/>
      <c r="LMD156" s="65"/>
      <c r="LME156" s="65"/>
      <c r="LMF156" s="65"/>
      <c r="LMG156" s="65"/>
      <c r="LMH156" s="65"/>
      <c r="LMI156" s="65"/>
      <c r="LMJ156" s="65"/>
      <c r="LMK156" s="65"/>
      <c r="LML156" s="65"/>
      <c r="LMM156" s="65"/>
      <c r="LMN156" s="65"/>
      <c r="LMO156" s="65"/>
      <c r="LMP156" s="65"/>
      <c r="LMQ156" s="65"/>
      <c r="LMR156" s="65"/>
      <c r="LMS156" s="65"/>
      <c r="LMT156" s="65"/>
      <c r="LMU156" s="65"/>
      <c r="LMV156" s="65"/>
      <c r="LMW156" s="65"/>
      <c r="LMX156" s="65"/>
      <c r="LMY156" s="65"/>
      <c r="LMZ156" s="65"/>
      <c r="LNA156" s="65"/>
      <c r="LNB156" s="65"/>
      <c r="LNC156" s="65"/>
      <c r="LND156" s="65"/>
      <c r="LNE156" s="65"/>
      <c r="LNF156" s="65"/>
      <c r="LNG156" s="65"/>
      <c r="LNH156" s="65"/>
      <c r="LNI156" s="65"/>
      <c r="LNJ156" s="65"/>
      <c r="LNK156" s="65"/>
      <c r="LNL156" s="65"/>
      <c r="LNM156" s="65"/>
      <c r="LNN156" s="65"/>
      <c r="LNO156" s="65"/>
      <c r="LNP156" s="65"/>
      <c r="LNQ156" s="65"/>
      <c r="LNR156" s="65"/>
      <c r="LNS156" s="65"/>
      <c r="LNT156" s="65"/>
      <c r="LNU156" s="65"/>
      <c r="LNV156" s="65"/>
      <c r="LNW156" s="65"/>
      <c r="LNX156" s="65"/>
      <c r="LNY156" s="65"/>
      <c r="LNZ156" s="65"/>
      <c r="LOA156" s="65"/>
      <c r="LOB156" s="65"/>
      <c r="LOC156" s="65"/>
      <c r="LOD156" s="65"/>
      <c r="LOE156" s="65"/>
      <c r="LOF156" s="65"/>
      <c r="LOG156" s="65"/>
      <c r="LOH156" s="65"/>
      <c r="LOI156" s="65"/>
      <c r="LOJ156" s="65"/>
      <c r="LOK156" s="65"/>
      <c r="LOL156" s="65"/>
      <c r="LOM156" s="65"/>
      <c r="LON156" s="65"/>
      <c r="LOO156" s="65"/>
      <c r="LOP156" s="65"/>
      <c r="LOQ156" s="65"/>
      <c r="LOR156" s="65"/>
      <c r="LOS156" s="65"/>
      <c r="LOT156" s="65"/>
      <c r="LOU156" s="65"/>
      <c r="LOV156" s="65"/>
      <c r="LOW156" s="65"/>
      <c r="LOX156" s="65"/>
      <c r="LOY156" s="65"/>
      <c r="LOZ156" s="65"/>
      <c r="LPA156" s="65"/>
      <c r="LPB156" s="65"/>
      <c r="LPC156" s="65"/>
      <c r="LPD156" s="65"/>
      <c r="LPE156" s="65"/>
      <c r="LPF156" s="65"/>
      <c r="LPG156" s="65"/>
      <c r="LPH156" s="65"/>
      <c r="LPI156" s="65"/>
      <c r="LPJ156" s="65"/>
      <c r="LPK156" s="65"/>
      <c r="LPL156" s="65"/>
      <c r="LPM156" s="65"/>
      <c r="LPN156" s="65"/>
      <c r="LPO156" s="65"/>
      <c r="LPP156" s="65"/>
      <c r="LPQ156" s="65"/>
      <c r="LPR156" s="65"/>
      <c r="LPS156" s="65"/>
      <c r="LPT156" s="65"/>
      <c r="LPU156" s="65"/>
      <c r="LPV156" s="65"/>
      <c r="LPW156" s="65"/>
      <c r="LPX156" s="65"/>
      <c r="LPY156" s="65"/>
      <c r="LPZ156" s="65"/>
      <c r="LQA156" s="65"/>
      <c r="LQB156" s="65"/>
      <c r="LQC156" s="65"/>
      <c r="LQD156" s="65"/>
      <c r="LQE156" s="65"/>
      <c r="LQF156" s="65"/>
      <c r="LQG156" s="65"/>
      <c r="LQH156" s="65"/>
      <c r="LQI156" s="65"/>
      <c r="LQJ156" s="65"/>
      <c r="LQK156" s="65"/>
      <c r="LQL156" s="65"/>
      <c r="LQM156" s="65"/>
      <c r="LQN156" s="65"/>
      <c r="LQO156" s="65"/>
      <c r="LQP156" s="65"/>
      <c r="LQQ156" s="65"/>
      <c r="LQR156" s="65"/>
      <c r="LQS156" s="65"/>
      <c r="LQT156" s="65"/>
      <c r="LQU156" s="65"/>
      <c r="LQV156" s="65"/>
      <c r="LQW156" s="65"/>
      <c r="LQX156" s="65"/>
      <c r="LQY156" s="65"/>
      <c r="LQZ156" s="65"/>
      <c r="LRA156" s="65"/>
      <c r="LRB156" s="65"/>
      <c r="LRC156" s="65"/>
      <c r="LRD156" s="65"/>
      <c r="LRE156" s="65"/>
      <c r="LRF156" s="65"/>
      <c r="LRG156" s="65"/>
      <c r="LRH156" s="65"/>
      <c r="LRI156" s="65"/>
      <c r="LRJ156" s="65"/>
      <c r="LRK156" s="65"/>
      <c r="LRL156" s="65"/>
      <c r="LRM156" s="65"/>
      <c r="LRN156" s="65"/>
      <c r="LRO156" s="65"/>
      <c r="LRP156" s="65"/>
      <c r="LRQ156" s="65"/>
      <c r="LRR156" s="65"/>
      <c r="LRS156" s="65"/>
      <c r="LRT156" s="65"/>
      <c r="LRU156" s="65"/>
      <c r="LRV156" s="65"/>
      <c r="LRW156" s="65"/>
      <c r="LRX156" s="65"/>
      <c r="LRY156" s="65"/>
      <c r="LRZ156" s="65"/>
      <c r="LSA156" s="65"/>
      <c r="LSB156" s="65"/>
      <c r="LSC156" s="65"/>
      <c r="LSD156" s="65"/>
      <c r="LSE156" s="65"/>
      <c r="LSF156" s="65"/>
      <c r="LSG156" s="65"/>
      <c r="LSH156" s="65"/>
      <c r="LSI156" s="65"/>
      <c r="LSJ156" s="65"/>
      <c r="LSK156" s="65"/>
      <c r="LSL156" s="65"/>
      <c r="LSM156" s="65"/>
      <c r="LSN156" s="65"/>
      <c r="LSO156" s="65"/>
      <c r="LSP156" s="65"/>
      <c r="LSQ156" s="65"/>
      <c r="LSR156" s="65"/>
      <c r="LSS156" s="65"/>
      <c r="LST156" s="65"/>
      <c r="LSU156" s="65"/>
      <c r="LSV156" s="65"/>
      <c r="LSW156" s="65"/>
      <c r="LSX156" s="65"/>
      <c r="LSY156" s="65"/>
      <c r="LSZ156" s="65"/>
      <c r="LTA156" s="65"/>
      <c r="LTB156" s="65"/>
      <c r="LTC156" s="65"/>
      <c r="LTD156" s="65"/>
      <c r="LTE156" s="65"/>
      <c r="LTF156" s="65"/>
      <c r="LTG156" s="65"/>
      <c r="LTH156" s="65"/>
      <c r="LTI156" s="65"/>
      <c r="LTJ156" s="65"/>
      <c r="LTK156" s="65"/>
      <c r="LTL156" s="65"/>
      <c r="LTM156" s="65"/>
      <c r="LTN156" s="65"/>
      <c r="LTO156" s="65"/>
      <c r="LTP156" s="65"/>
      <c r="LTQ156" s="65"/>
      <c r="LTR156" s="65"/>
      <c r="LTS156" s="65"/>
      <c r="LTT156" s="65"/>
      <c r="LTU156" s="65"/>
      <c r="LTV156" s="65"/>
      <c r="LTW156" s="65"/>
      <c r="LTX156" s="65"/>
      <c r="LTY156" s="65"/>
      <c r="LTZ156" s="65"/>
      <c r="LUA156" s="65"/>
      <c r="LUB156" s="65"/>
      <c r="LUC156" s="65"/>
      <c r="LUD156" s="65"/>
      <c r="LUE156" s="65"/>
      <c r="LUF156" s="65"/>
      <c r="LUG156" s="65"/>
      <c r="LUH156" s="65"/>
      <c r="LUI156" s="65"/>
      <c r="LUJ156" s="65"/>
      <c r="LUK156" s="65"/>
      <c r="LUL156" s="65"/>
      <c r="LUM156" s="65"/>
      <c r="LUN156" s="65"/>
      <c r="LUO156" s="65"/>
      <c r="LUP156" s="65"/>
      <c r="LUQ156" s="65"/>
      <c r="LUR156" s="65"/>
      <c r="LUS156" s="65"/>
      <c r="LUT156" s="65"/>
      <c r="LUU156" s="65"/>
      <c r="LUV156" s="65"/>
      <c r="LUW156" s="65"/>
      <c r="LUX156" s="65"/>
      <c r="LUY156" s="65"/>
      <c r="LUZ156" s="65"/>
      <c r="LVA156" s="65"/>
      <c r="LVB156" s="65"/>
      <c r="LVC156" s="65"/>
      <c r="LVD156" s="65"/>
      <c r="LVE156" s="65"/>
      <c r="LVF156" s="65"/>
      <c r="LVG156" s="65"/>
      <c r="LVH156" s="65"/>
      <c r="LVI156" s="65"/>
      <c r="LVJ156" s="65"/>
      <c r="LVK156" s="65"/>
      <c r="LVL156" s="65"/>
      <c r="LVM156" s="65"/>
      <c r="LVN156" s="65"/>
      <c r="LVO156" s="65"/>
      <c r="LVP156" s="65"/>
      <c r="LVQ156" s="65"/>
      <c r="LVR156" s="65"/>
      <c r="LVS156" s="65"/>
      <c r="LVT156" s="65"/>
      <c r="LVU156" s="65"/>
      <c r="LVV156" s="65"/>
      <c r="LVW156" s="65"/>
      <c r="LVX156" s="65"/>
      <c r="LVY156" s="65"/>
      <c r="LVZ156" s="65"/>
      <c r="LWA156" s="65"/>
      <c r="LWB156" s="65"/>
      <c r="LWC156" s="65"/>
      <c r="LWD156" s="65"/>
      <c r="LWE156" s="65"/>
      <c r="LWF156" s="65"/>
      <c r="LWG156" s="65"/>
      <c r="LWH156" s="65"/>
      <c r="LWI156" s="65"/>
      <c r="LWJ156" s="65"/>
      <c r="LWK156" s="65"/>
      <c r="LWL156" s="65"/>
      <c r="LWM156" s="65"/>
      <c r="LWN156" s="65"/>
      <c r="LWO156" s="65"/>
      <c r="LWP156" s="65"/>
      <c r="LWQ156" s="65"/>
      <c r="LWR156" s="65"/>
      <c r="LWS156" s="65"/>
      <c r="LWT156" s="65"/>
      <c r="LWU156" s="65"/>
      <c r="LWV156" s="65"/>
      <c r="LWW156" s="65"/>
      <c r="LWX156" s="65"/>
      <c r="LWY156" s="65"/>
      <c r="LWZ156" s="65"/>
      <c r="LXA156" s="65"/>
      <c r="LXB156" s="65"/>
      <c r="LXC156" s="65"/>
      <c r="LXD156" s="65"/>
      <c r="LXE156" s="65"/>
      <c r="LXF156" s="65"/>
      <c r="LXG156" s="65"/>
      <c r="LXH156" s="65"/>
      <c r="LXI156" s="65"/>
      <c r="LXJ156" s="65"/>
      <c r="LXK156" s="65"/>
      <c r="LXL156" s="65"/>
      <c r="LXM156" s="65"/>
      <c r="LXN156" s="65"/>
      <c r="LXO156" s="65"/>
      <c r="LXP156" s="65"/>
      <c r="LXQ156" s="65"/>
      <c r="LXR156" s="65"/>
      <c r="LXS156" s="65"/>
      <c r="LXT156" s="65"/>
      <c r="LXU156" s="65"/>
      <c r="LXV156" s="65"/>
      <c r="LXW156" s="65"/>
      <c r="LXX156" s="65"/>
      <c r="LXY156" s="65"/>
      <c r="LXZ156" s="65"/>
      <c r="LYA156" s="65"/>
      <c r="LYB156" s="65"/>
      <c r="LYC156" s="65"/>
      <c r="LYD156" s="65"/>
      <c r="LYE156" s="65"/>
      <c r="LYF156" s="65"/>
      <c r="LYG156" s="65"/>
      <c r="LYH156" s="65"/>
      <c r="LYI156" s="65"/>
      <c r="LYJ156" s="65"/>
      <c r="LYK156" s="65"/>
      <c r="LYL156" s="65"/>
      <c r="LYM156" s="65"/>
      <c r="LYN156" s="65"/>
      <c r="LYO156" s="65"/>
      <c r="LYP156" s="65"/>
      <c r="LYQ156" s="65"/>
      <c r="LYR156" s="65"/>
      <c r="LYS156" s="65"/>
      <c r="LYT156" s="65"/>
      <c r="LYU156" s="65"/>
      <c r="LYV156" s="65"/>
      <c r="LYW156" s="65"/>
      <c r="LYX156" s="65"/>
      <c r="LYY156" s="65"/>
      <c r="LYZ156" s="65"/>
      <c r="LZA156" s="65"/>
      <c r="LZB156" s="65"/>
      <c r="LZC156" s="65"/>
      <c r="LZD156" s="65"/>
      <c r="LZE156" s="65"/>
      <c r="LZF156" s="65"/>
      <c r="LZG156" s="65"/>
      <c r="LZH156" s="65"/>
      <c r="LZI156" s="65"/>
      <c r="LZJ156" s="65"/>
      <c r="LZK156" s="65"/>
      <c r="LZL156" s="65"/>
      <c r="LZM156" s="65"/>
      <c r="LZN156" s="65"/>
      <c r="LZO156" s="65"/>
      <c r="LZP156" s="65"/>
      <c r="LZQ156" s="65"/>
      <c r="LZR156" s="65"/>
      <c r="LZS156" s="65"/>
      <c r="LZT156" s="65"/>
      <c r="LZU156" s="65"/>
      <c r="LZV156" s="65"/>
      <c r="LZW156" s="65"/>
      <c r="LZX156" s="65"/>
      <c r="LZY156" s="65"/>
      <c r="LZZ156" s="65"/>
      <c r="MAA156" s="65"/>
      <c r="MAB156" s="65"/>
      <c r="MAC156" s="65"/>
      <c r="MAD156" s="65"/>
      <c r="MAE156" s="65"/>
      <c r="MAF156" s="65"/>
      <c r="MAG156" s="65"/>
      <c r="MAH156" s="65"/>
      <c r="MAI156" s="65"/>
      <c r="MAJ156" s="65"/>
      <c r="MAK156" s="65"/>
      <c r="MAL156" s="65"/>
      <c r="MAM156" s="65"/>
      <c r="MAN156" s="65"/>
      <c r="MAO156" s="65"/>
      <c r="MAP156" s="65"/>
      <c r="MAQ156" s="65"/>
      <c r="MAR156" s="65"/>
      <c r="MAS156" s="65"/>
      <c r="MAT156" s="65"/>
      <c r="MAU156" s="65"/>
      <c r="MAV156" s="65"/>
      <c r="MAW156" s="65"/>
      <c r="MAX156" s="65"/>
      <c r="MAY156" s="65"/>
      <c r="MAZ156" s="65"/>
      <c r="MBA156" s="65"/>
      <c r="MBB156" s="65"/>
      <c r="MBC156" s="65"/>
      <c r="MBD156" s="65"/>
      <c r="MBE156" s="65"/>
      <c r="MBF156" s="65"/>
      <c r="MBG156" s="65"/>
      <c r="MBH156" s="65"/>
      <c r="MBI156" s="65"/>
      <c r="MBJ156" s="65"/>
      <c r="MBK156" s="65"/>
      <c r="MBL156" s="65"/>
      <c r="MBM156" s="65"/>
      <c r="MBN156" s="65"/>
      <c r="MBO156" s="65"/>
      <c r="MBP156" s="65"/>
      <c r="MBQ156" s="65"/>
      <c r="MBR156" s="65"/>
      <c r="MBS156" s="65"/>
      <c r="MBT156" s="65"/>
      <c r="MBU156" s="65"/>
      <c r="MBV156" s="65"/>
      <c r="MBW156" s="65"/>
      <c r="MBX156" s="65"/>
      <c r="MBY156" s="65"/>
      <c r="MBZ156" s="65"/>
      <c r="MCA156" s="65"/>
      <c r="MCB156" s="65"/>
      <c r="MCC156" s="65"/>
      <c r="MCD156" s="65"/>
      <c r="MCE156" s="65"/>
      <c r="MCF156" s="65"/>
      <c r="MCG156" s="65"/>
      <c r="MCH156" s="65"/>
      <c r="MCI156" s="65"/>
      <c r="MCJ156" s="65"/>
      <c r="MCK156" s="65"/>
      <c r="MCL156" s="65"/>
      <c r="MCM156" s="65"/>
      <c r="MCN156" s="65"/>
      <c r="MCO156" s="65"/>
      <c r="MCP156" s="65"/>
      <c r="MCQ156" s="65"/>
      <c r="MCR156" s="65"/>
      <c r="MCS156" s="65"/>
      <c r="MCT156" s="65"/>
      <c r="MCU156" s="65"/>
      <c r="MCV156" s="65"/>
      <c r="MCW156" s="65"/>
      <c r="MCX156" s="65"/>
      <c r="MCY156" s="65"/>
      <c r="MCZ156" s="65"/>
      <c r="MDA156" s="65"/>
      <c r="MDB156" s="65"/>
      <c r="MDC156" s="65"/>
      <c r="MDD156" s="65"/>
      <c r="MDE156" s="65"/>
      <c r="MDF156" s="65"/>
      <c r="MDG156" s="65"/>
      <c r="MDH156" s="65"/>
      <c r="MDI156" s="65"/>
      <c r="MDJ156" s="65"/>
      <c r="MDK156" s="65"/>
      <c r="MDL156" s="65"/>
      <c r="MDM156" s="65"/>
      <c r="MDN156" s="65"/>
      <c r="MDO156" s="65"/>
      <c r="MDP156" s="65"/>
      <c r="MDQ156" s="65"/>
      <c r="MDR156" s="65"/>
      <c r="MDS156" s="65"/>
      <c r="MDT156" s="65"/>
      <c r="MDU156" s="65"/>
      <c r="MDV156" s="65"/>
      <c r="MDW156" s="65"/>
      <c r="MDX156" s="65"/>
      <c r="MDY156" s="65"/>
      <c r="MDZ156" s="65"/>
      <c r="MEA156" s="65"/>
      <c r="MEB156" s="65"/>
      <c r="MEC156" s="65"/>
      <c r="MED156" s="65"/>
      <c r="MEE156" s="65"/>
      <c r="MEF156" s="65"/>
      <c r="MEG156" s="65"/>
      <c r="MEH156" s="65"/>
      <c r="MEI156" s="65"/>
      <c r="MEJ156" s="65"/>
      <c r="MEK156" s="65"/>
      <c r="MEL156" s="65"/>
      <c r="MEM156" s="65"/>
      <c r="MEN156" s="65"/>
      <c r="MEO156" s="65"/>
      <c r="MEP156" s="65"/>
      <c r="MEQ156" s="65"/>
      <c r="MER156" s="65"/>
      <c r="MES156" s="65"/>
      <c r="MET156" s="65"/>
      <c r="MEU156" s="65"/>
      <c r="MEV156" s="65"/>
      <c r="MEW156" s="65"/>
      <c r="MEX156" s="65"/>
      <c r="MEY156" s="65"/>
      <c r="MEZ156" s="65"/>
      <c r="MFA156" s="65"/>
      <c r="MFB156" s="65"/>
      <c r="MFC156" s="65"/>
      <c r="MFD156" s="65"/>
      <c r="MFE156" s="65"/>
      <c r="MFF156" s="65"/>
      <c r="MFG156" s="65"/>
      <c r="MFH156" s="65"/>
      <c r="MFI156" s="65"/>
      <c r="MFJ156" s="65"/>
      <c r="MFK156" s="65"/>
      <c r="MFL156" s="65"/>
      <c r="MFM156" s="65"/>
      <c r="MFN156" s="65"/>
      <c r="MFO156" s="65"/>
      <c r="MFP156" s="65"/>
      <c r="MFQ156" s="65"/>
      <c r="MFR156" s="65"/>
      <c r="MFS156" s="65"/>
      <c r="MFT156" s="65"/>
      <c r="MFU156" s="65"/>
      <c r="MFV156" s="65"/>
      <c r="MFW156" s="65"/>
      <c r="MFX156" s="65"/>
      <c r="MFY156" s="65"/>
      <c r="MFZ156" s="65"/>
      <c r="MGA156" s="65"/>
      <c r="MGB156" s="65"/>
      <c r="MGC156" s="65"/>
      <c r="MGD156" s="65"/>
      <c r="MGE156" s="65"/>
      <c r="MGF156" s="65"/>
      <c r="MGG156" s="65"/>
      <c r="MGH156" s="65"/>
      <c r="MGI156" s="65"/>
      <c r="MGJ156" s="65"/>
      <c r="MGK156" s="65"/>
      <c r="MGL156" s="65"/>
      <c r="MGM156" s="65"/>
      <c r="MGN156" s="65"/>
      <c r="MGO156" s="65"/>
      <c r="MGP156" s="65"/>
      <c r="MGQ156" s="65"/>
      <c r="MGR156" s="65"/>
      <c r="MGS156" s="65"/>
      <c r="MGT156" s="65"/>
      <c r="MGU156" s="65"/>
      <c r="MGV156" s="65"/>
      <c r="MGW156" s="65"/>
      <c r="MGX156" s="65"/>
      <c r="MGY156" s="65"/>
      <c r="MGZ156" s="65"/>
      <c r="MHA156" s="65"/>
      <c r="MHB156" s="65"/>
      <c r="MHC156" s="65"/>
      <c r="MHD156" s="65"/>
      <c r="MHE156" s="65"/>
      <c r="MHF156" s="65"/>
      <c r="MHG156" s="65"/>
      <c r="MHH156" s="65"/>
      <c r="MHI156" s="65"/>
      <c r="MHJ156" s="65"/>
      <c r="MHK156" s="65"/>
      <c r="MHL156" s="65"/>
      <c r="MHM156" s="65"/>
      <c r="MHN156" s="65"/>
      <c r="MHO156" s="65"/>
      <c r="MHP156" s="65"/>
      <c r="MHQ156" s="65"/>
      <c r="MHR156" s="65"/>
      <c r="MHS156" s="65"/>
      <c r="MHT156" s="65"/>
      <c r="MHU156" s="65"/>
      <c r="MHV156" s="65"/>
      <c r="MHW156" s="65"/>
      <c r="MHX156" s="65"/>
      <c r="MHY156" s="65"/>
      <c r="MHZ156" s="65"/>
      <c r="MIA156" s="65"/>
      <c r="MIB156" s="65"/>
      <c r="MIC156" s="65"/>
      <c r="MID156" s="65"/>
      <c r="MIE156" s="65"/>
      <c r="MIF156" s="65"/>
      <c r="MIG156" s="65"/>
      <c r="MIH156" s="65"/>
      <c r="MII156" s="65"/>
      <c r="MIJ156" s="65"/>
      <c r="MIK156" s="65"/>
      <c r="MIL156" s="65"/>
      <c r="MIM156" s="65"/>
      <c r="MIN156" s="65"/>
      <c r="MIO156" s="65"/>
      <c r="MIP156" s="65"/>
      <c r="MIQ156" s="65"/>
      <c r="MIR156" s="65"/>
      <c r="MIS156" s="65"/>
      <c r="MIT156" s="65"/>
      <c r="MIU156" s="65"/>
      <c r="MIV156" s="65"/>
      <c r="MIW156" s="65"/>
      <c r="MIX156" s="65"/>
      <c r="MIY156" s="65"/>
      <c r="MIZ156" s="65"/>
      <c r="MJA156" s="65"/>
      <c r="MJB156" s="65"/>
      <c r="MJC156" s="65"/>
      <c r="MJD156" s="65"/>
      <c r="MJE156" s="65"/>
      <c r="MJF156" s="65"/>
      <c r="MJG156" s="65"/>
      <c r="MJH156" s="65"/>
      <c r="MJI156" s="65"/>
      <c r="MJJ156" s="65"/>
      <c r="MJK156" s="65"/>
      <c r="MJL156" s="65"/>
      <c r="MJM156" s="65"/>
      <c r="MJN156" s="65"/>
      <c r="MJO156" s="65"/>
      <c r="MJP156" s="65"/>
      <c r="MJQ156" s="65"/>
      <c r="MJR156" s="65"/>
      <c r="MJS156" s="65"/>
      <c r="MJT156" s="65"/>
      <c r="MJU156" s="65"/>
      <c r="MJV156" s="65"/>
      <c r="MJW156" s="65"/>
      <c r="MJX156" s="65"/>
      <c r="MJY156" s="65"/>
      <c r="MJZ156" s="65"/>
      <c r="MKA156" s="65"/>
      <c r="MKB156" s="65"/>
      <c r="MKC156" s="65"/>
      <c r="MKD156" s="65"/>
      <c r="MKE156" s="65"/>
      <c r="MKF156" s="65"/>
      <c r="MKG156" s="65"/>
      <c r="MKH156" s="65"/>
      <c r="MKI156" s="65"/>
      <c r="MKJ156" s="65"/>
      <c r="MKK156" s="65"/>
      <c r="MKL156" s="65"/>
      <c r="MKM156" s="65"/>
      <c r="MKN156" s="65"/>
      <c r="MKO156" s="65"/>
      <c r="MKP156" s="65"/>
      <c r="MKQ156" s="65"/>
      <c r="MKR156" s="65"/>
      <c r="MKS156" s="65"/>
      <c r="MKT156" s="65"/>
      <c r="MKU156" s="65"/>
      <c r="MKV156" s="65"/>
      <c r="MKW156" s="65"/>
      <c r="MKX156" s="65"/>
      <c r="MKY156" s="65"/>
      <c r="MKZ156" s="65"/>
      <c r="MLA156" s="65"/>
      <c r="MLB156" s="65"/>
      <c r="MLC156" s="65"/>
      <c r="MLD156" s="65"/>
      <c r="MLE156" s="65"/>
      <c r="MLF156" s="65"/>
      <c r="MLG156" s="65"/>
      <c r="MLH156" s="65"/>
      <c r="MLI156" s="65"/>
      <c r="MLJ156" s="65"/>
      <c r="MLK156" s="65"/>
      <c r="MLL156" s="65"/>
      <c r="MLM156" s="65"/>
      <c r="MLN156" s="65"/>
      <c r="MLO156" s="65"/>
      <c r="MLP156" s="65"/>
      <c r="MLQ156" s="65"/>
      <c r="MLR156" s="65"/>
      <c r="MLS156" s="65"/>
      <c r="MLT156" s="65"/>
      <c r="MLU156" s="65"/>
      <c r="MLV156" s="65"/>
      <c r="MLW156" s="65"/>
      <c r="MLX156" s="65"/>
      <c r="MLY156" s="65"/>
      <c r="MLZ156" s="65"/>
      <c r="MMA156" s="65"/>
      <c r="MMB156" s="65"/>
      <c r="MMC156" s="65"/>
      <c r="MMD156" s="65"/>
      <c r="MME156" s="65"/>
      <c r="MMF156" s="65"/>
      <c r="MMG156" s="65"/>
      <c r="MMH156" s="65"/>
      <c r="MMI156" s="65"/>
      <c r="MMJ156" s="65"/>
      <c r="MMK156" s="65"/>
      <c r="MML156" s="65"/>
      <c r="MMM156" s="65"/>
      <c r="MMN156" s="65"/>
      <c r="MMO156" s="65"/>
      <c r="MMP156" s="65"/>
      <c r="MMQ156" s="65"/>
      <c r="MMR156" s="65"/>
      <c r="MMS156" s="65"/>
      <c r="MMT156" s="65"/>
      <c r="MMU156" s="65"/>
      <c r="MMV156" s="65"/>
      <c r="MMW156" s="65"/>
      <c r="MMX156" s="65"/>
      <c r="MMY156" s="65"/>
      <c r="MMZ156" s="65"/>
      <c r="MNA156" s="65"/>
      <c r="MNB156" s="65"/>
      <c r="MNC156" s="65"/>
      <c r="MND156" s="65"/>
      <c r="MNE156" s="65"/>
      <c r="MNF156" s="65"/>
      <c r="MNG156" s="65"/>
      <c r="MNH156" s="65"/>
      <c r="MNI156" s="65"/>
      <c r="MNJ156" s="65"/>
      <c r="MNK156" s="65"/>
      <c r="MNL156" s="65"/>
      <c r="MNM156" s="65"/>
      <c r="MNN156" s="65"/>
      <c r="MNO156" s="65"/>
      <c r="MNP156" s="65"/>
      <c r="MNQ156" s="65"/>
      <c r="MNR156" s="65"/>
      <c r="MNS156" s="65"/>
      <c r="MNT156" s="65"/>
      <c r="MNU156" s="65"/>
      <c r="MNV156" s="65"/>
      <c r="MNW156" s="65"/>
      <c r="MNX156" s="65"/>
      <c r="MNY156" s="65"/>
      <c r="MNZ156" s="65"/>
      <c r="MOA156" s="65"/>
      <c r="MOB156" s="65"/>
      <c r="MOC156" s="65"/>
      <c r="MOD156" s="65"/>
      <c r="MOE156" s="65"/>
      <c r="MOF156" s="65"/>
      <c r="MOG156" s="65"/>
      <c r="MOH156" s="65"/>
      <c r="MOI156" s="65"/>
      <c r="MOJ156" s="65"/>
      <c r="MOK156" s="65"/>
      <c r="MOL156" s="65"/>
      <c r="MOM156" s="65"/>
      <c r="MON156" s="65"/>
      <c r="MOO156" s="65"/>
      <c r="MOP156" s="65"/>
      <c r="MOQ156" s="65"/>
      <c r="MOR156" s="65"/>
      <c r="MOS156" s="65"/>
      <c r="MOT156" s="65"/>
      <c r="MOU156" s="65"/>
      <c r="MOV156" s="65"/>
      <c r="MOW156" s="65"/>
      <c r="MOX156" s="65"/>
      <c r="MOY156" s="65"/>
      <c r="MOZ156" s="65"/>
      <c r="MPA156" s="65"/>
      <c r="MPB156" s="65"/>
      <c r="MPC156" s="65"/>
      <c r="MPD156" s="65"/>
      <c r="MPE156" s="65"/>
      <c r="MPF156" s="65"/>
      <c r="MPG156" s="65"/>
      <c r="MPH156" s="65"/>
      <c r="MPI156" s="65"/>
      <c r="MPJ156" s="65"/>
      <c r="MPK156" s="65"/>
      <c r="MPL156" s="65"/>
      <c r="MPM156" s="65"/>
      <c r="MPN156" s="65"/>
      <c r="MPO156" s="65"/>
      <c r="MPP156" s="65"/>
      <c r="MPQ156" s="65"/>
      <c r="MPR156" s="65"/>
      <c r="MPS156" s="65"/>
      <c r="MPT156" s="65"/>
      <c r="MPU156" s="65"/>
      <c r="MPV156" s="65"/>
      <c r="MPW156" s="65"/>
      <c r="MPX156" s="65"/>
      <c r="MPY156" s="65"/>
      <c r="MPZ156" s="65"/>
      <c r="MQA156" s="65"/>
      <c r="MQB156" s="65"/>
      <c r="MQC156" s="65"/>
      <c r="MQD156" s="65"/>
      <c r="MQE156" s="65"/>
      <c r="MQF156" s="65"/>
      <c r="MQG156" s="65"/>
      <c r="MQH156" s="65"/>
      <c r="MQI156" s="65"/>
      <c r="MQJ156" s="65"/>
      <c r="MQK156" s="65"/>
      <c r="MQL156" s="65"/>
      <c r="MQM156" s="65"/>
      <c r="MQN156" s="65"/>
      <c r="MQO156" s="65"/>
      <c r="MQP156" s="65"/>
      <c r="MQQ156" s="65"/>
      <c r="MQR156" s="65"/>
      <c r="MQS156" s="65"/>
      <c r="MQT156" s="65"/>
      <c r="MQU156" s="65"/>
      <c r="MQV156" s="65"/>
      <c r="MQW156" s="65"/>
      <c r="MQX156" s="65"/>
      <c r="MQY156" s="65"/>
      <c r="MQZ156" s="65"/>
      <c r="MRA156" s="65"/>
      <c r="MRB156" s="65"/>
      <c r="MRC156" s="65"/>
      <c r="MRD156" s="65"/>
      <c r="MRE156" s="65"/>
      <c r="MRF156" s="65"/>
      <c r="MRG156" s="65"/>
      <c r="MRH156" s="65"/>
      <c r="MRI156" s="65"/>
      <c r="MRJ156" s="65"/>
      <c r="MRK156" s="65"/>
      <c r="MRL156" s="65"/>
      <c r="MRM156" s="65"/>
      <c r="MRN156" s="65"/>
      <c r="MRO156" s="65"/>
      <c r="MRP156" s="65"/>
      <c r="MRQ156" s="65"/>
      <c r="MRR156" s="65"/>
      <c r="MRS156" s="65"/>
      <c r="MRT156" s="65"/>
      <c r="MRU156" s="65"/>
      <c r="MRV156" s="65"/>
      <c r="MRW156" s="65"/>
      <c r="MRX156" s="65"/>
      <c r="MRY156" s="65"/>
      <c r="MRZ156" s="65"/>
      <c r="MSA156" s="65"/>
      <c r="MSB156" s="65"/>
      <c r="MSC156" s="65"/>
      <c r="MSD156" s="65"/>
      <c r="MSE156" s="65"/>
      <c r="MSF156" s="65"/>
      <c r="MSG156" s="65"/>
      <c r="MSH156" s="65"/>
      <c r="MSI156" s="65"/>
      <c r="MSJ156" s="65"/>
      <c r="MSK156" s="65"/>
      <c r="MSL156" s="65"/>
      <c r="MSM156" s="65"/>
      <c r="MSN156" s="65"/>
      <c r="MSO156" s="65"/>
      <c r="MSP156" s="65"/>
      <c r="MSQ156" s="65"/>
      <c r="MSR156" s="65"/>
      <c r="MSS156" s="65"/>
      <c r="MST156" s="65"/>
      <c r="MSU156" s="65"/>
      <c r="MSV156" s="65"/>
      <c r="MSW156" s="65"/>
      <c r="MSX156" s="65"/>
      <c r="MSY156" s="65"/>
      <c r="MSZ156" s="65"/>
      <c r="MTA156" s="65"/>
      <c r="MTB156" s="65"/>
      <c r="MTC156" s="65"/>
      <c r="MTD156" s="65"/>
      <c r="MTE156" s="65"/>
      <c r="MTF156" s="65"/>
      <c r="MTG156" s="65"/>
      <c r="MTH156" s="65"/>
      <c r="MTI156" s="65"/>
      <c r="MTJ156" s="65"/>
      <c r="MTK156" s="65"/>
      <c r="MTL156" s="65"/>
      <c r="MTM156" s="65"/>
      <c r="MTN156" s="65"/>
      <c r="MTO156" s="65"/>
      <c r="MTP156" s="65"/>
      <c r="MTQ156" s="65"/>
      <c r="MTR156" s="65"/>
      <c r="MTS156" s="65"/>
      <c r="MTT156" s="65"/>
      <c r="MTU156" s="65"/>
      <c r="MTV156" s="65"/>
      <c r="MTW156" s="65"/>
      <c r="MTX156" s="65"/>
      <c r="MTY156" s="65"/>
      <c r="MTZ156" s="65"/>
      <c r="MUA156" s="65"/>
      <c r="MUB156" s="65"/>
      <c r="MUC156" s="65"/>
      <c r="MUD156" s="65"/>
      <c r="MUE156" s="65"/>
      <c r="MUF156" s="65"/>
      <c r="MUG156" s="65"/>
      <c r="MUH156" s="65"/>
      <c r="MUI156" s="65"/>
      <c r="MUJ156" s="65"/>
      <c r="MUK156" s="65"/>
      <c r="MUL156" s="65"/>
      <c r="MUM156" s="65"/>
      <c r="MUN156" s="65"/>
      <c r="MUO156" s="65"/>
      <c r="MUP156" s="65"/>
      <c r="MUQ156" s="65"/>
      <c r="MUR156" s="65"/>
      <c r="MUS156" s="65"/>
      <c r="MUT156" s="65"/>
      <c r="MUU156" s="65"/>
      <c r="MUV156" s="65"/>
      <c r="MUW156" s="65"/>
      <c r="MUX156" s="65"/>
      <c r="MUY156" s="65"/>
      <c r="MUZ156" s="65"/>
      <c r="MVA156" s="65"/>
      <c r="MVB156" s="65"/>
      <c r="MVC156" s="65"/>
      <c r="MVD156" s="65"/>
      <c r="MVE156" s="65"/>
      <c r="MVF156" s="65"/>
      <c r="MVG156" s="65"/>
      <c r="MVH156" s="65"/>
      <c r="MVI156" s="65"/>
      <c r="MVJ156" s="65"/>
      <c r="MVK156" s="65"/>
      <c r="MVL156" s="65"/>
      <c r="MVM156" s="65"/>
      <c r="MVN156" s="65"/>
      <c r="MVO156" s="65"/>
      <c r="MVP156" s="65"/>
      <c r="MVQ156" s="65"/>
      <c r="MVR156" s="65"/>
      <c r="MVS156" s="65"/>
      <c r="MVT156" s="65"/>
      <c r="MVU156" s="65"/>
      <c r="MVV156" s="65"/>
      <c r="MVW156" s="65"/>
      <c r="MVX156" s="65"/>
      <c r="MVY156" s="65"/>
      <c r="MVZ156" s="65"/>
      <c r="MWA156" s="65"/>
      <c r="MWB156" s="65"/>
      <c r="MWC156" s="65"/>
      <c r="MWD156" s="65"/>
      <c r="MWE156" s="65"/>
      <c r="MWF156" s="65"/>
      <c r="MWG156" s="65"/>
      <c r="MWH156" s="65"/>
      <c r="MWI156" s="65"/>
      <c r="MWJ156" s="65"/>
      <c r="MWK156" s="65"/>
      <c r="MWL156" s="65"/>
      <c r="MWM156" s="65"/>
      <c r="MWN156" s="65"/>
      <c r="MWO156" s="65"/>
      <c r="MWP156" s="65"/>
      <c r="MWQ156" s="65"/>
      <c r="MWR156" s="65"/>
      <c r="MWS156" s="65"/>
      <c r="MWT156" s="65"/>
      <c r="MWU156" s="65"/>
      <c r="MWV156" s="65"/>
      <c r="MWW156" s="65"/>
      <c r="MWX156" s="65"/>
      <c r="MWY156" s="65"/>
      <c r="MWZ156" s="65"/>
      <c r="MXA156" s="65"/>
      <c r="MXB156" s="65"/>
      <c r="MXC156" s="65"/>
      <c r="MXD156" s="65"/>
      <c r="MXE156" s="65"/>
      <c r="MXF156" s="65"/>
      <c r="MXG156" s="65"/>
      <c r="MXH156" s="65"/>
      <c r="MXI156" s="65"/>
      <c r="MXJ156" s="65"/>
      <c r="MXK156" s="65"/>
      <c r="MXL156" s="65"/>
      <c r="MXM156" s="65"/>
      <c r="MXN156" s="65"/>
      <c r="MXO156" s="65"/>
      <c r="MXP156" s="65"/>
      <c r="MXQ156" s="65"/>
      <c r="MXR156" s="65"/>
      <c r="MXS156" s="65"/>
      <c r="MXT156" s="65"/>
      <c r="MXU156" s="65"/>
      <c r="MXV156" s="65"/>
      <c r="MXW156" s="65"/>
      <c r="MXX156" s="65"/>
      <c r="MXY156" s="65"/>
      <c r="MXZ156" s="65"/>
      <c r="MYA156" s="65"/>
      <c r="MYB156" s="65"/>
      <c r="MYC156" s="65"/>
      <c r="MYD156" s="65"/>
      <c r="MYE156" s="65"/>
      <c r="MYF156" s="65"/>
      <c r="MYG156" s="65"/>
      <c r="MYH156" s="65"/>
      <c r="MYI156" s="65"/>
      <c r="MYJ156" s="65"/>
      <c r="MYK156" s="65"/>
      <c r="MYL156" s="65"/>
      <c r="MYM156" s="65"/>
      <c r="MYN156" s="65"/>
      <c r="MYO156" s="65"/>
      <c r="MYP156" s="65"/>
      <c r="MYQ156" s="65"/>
      <c r="MYR156" s="65"/>
      <c r="MYS156" s="65"/>
      <c r="MYT156" s="65"/>
      <c r="MYU156" s="65"/>
      <c r="MYV156" s="65"/>
      <c r="MYW156" s="65"/>
      <c r="MYX156" s="65"/>
      <c r="MYY156" s="65"/>
      <c r="MYZ156" s="65"/>
      <c r="MZA156" s="65"/>
      <c r="MZB156" s="65"/>
      <c r="MZC156" s="65"/>
      <c r="MZD156" s="65"/>
      <c r="MZE156" s="65"/>
      <c r="MZF156" s="65"/>
      <c r="MZG156" s="65"/>
      <c r="MZH156" s="65"/>
      <c r="MZI156" s="65"/>
      <c r="MZJ156" s="65"/>
      <c r="MZK156" s="65"/>
      <c r="MZL156" s="65"/>
      <c r="MZM156" s="65"/>
      <c r="MZN156" s="65"/>
      <c r="MZO156" s="65"/>
      <c r="MZP156" s="65"/>
      <c r="MZQ156" s="65"/>
      <c r="MZR156" s="65"/>
      <c r="MZS156" s="65"/>
      <c r="MZT156" s="65"/>
      <c r="MZU156" s="65"/>
      <c r="MZV156" s="65"/>
      <c r="MZW156" s="65"/>
      <c r="MZX156" s="65"/>
      <c r="MZY156" s="65"/>
      <c r="MZZ156" s="65"/>
      <c r="NAA156" s="65"/>
      <c r="NAB156" s="65"/>
      <c r="NAC156" s="65"/>
      <c r="NAD156" s="65"/>
      <c r="NAE156" s="65"/>
      <c r="NAF156" s="65"/>
      <c r="NAG156" s="65"/>
      <c r="NAH156" s="65"/>
      <c r="NAI156" s="65"/>
      <c r="NAJ156" s="65"/>
      <c r="NAK156" s="65"/>
      <c r="NAL156" s="65"/>
      <c r="NAM156" s="65"/>
      <c r="NAN156" s="65"/>
      <c r="NAO156" s="65"/>
      <c r="NAP156" s="65"/>
      <c r="NAQ156" s="65"/>
      <c r="NAR156" s="65"/>
      <c r="NAS156" s="65"/>
      <c r="NAT156" s="65"/>
      <c r="NAU156" s="65"/>
      <c r="NAV156" s="65"/>
      <c r="NAW156" s="65"/>
      <c r="NAX156" s="65"/>
      <c r="NAY156" s="65"/>
      <c r="NAZ156" s="65"/>
      <c r="NBA156" s="65"/>
      <c r="NBB156" s="65"/>
      <c r="NBC156" s="65"/>
      <c r="NBD156" s="65"/>
      <c r="NBE156" s="65"/>
      <c r="NBF156" s="65"/>
      <c r="NBG156" s="65"/>
      <c r="NBH156" s="65"/>
      <c r="NBI156" s="65"/>
      <c r="NBJ156" s="65"/>
      <c r="NBK156" s="65"/>
      <c r="NBL156" s="65"/>
      <c r="NBM156" s="65"/>
      <c r="NBN156" s="65"/>
      <c r="NBO156" s="65"/>
      <c r="NBP156" s="65"/>
      <c r="NBQ156" s="65"/>
      <c r="NBR156" s="65"/>
      <c r="NBS156" s="65"/>
      <c r="NBT156" s="65"/>
      <c r="NBU156" s="65"/>
      <c r="NBV156" s="65"/>
      <c r="NBW156" s="65"/>
      <c r="NBX156" s="65"/>
      <c r="NBY156" s="65"/>
      <c r="NBZ156" s="65"/>
      <c r="NCA156" s="65"/>
      <c r="NCB156" s="65"/>
      <c r="NCC156" s="65"/>
      <c r="NCD156" s="65"/>
      <c r="NCE156" s="65"/>
      <c r="NCF156" s="65"/>
      <c r="NCG156" s="65"/>
      <c r="NCH156" s="65"/>
      <c r="NCI156" s="65"/>
      <c r="NCJ156" s="65"/>
      <c r="NCK156" s="65"/>
      <c r="NCL156" s="65"/>
      <c r="NCM156" s="65"/>
      <c r="NCN156" s="65"/>
      <c r="NCO156" s="65"/>
      <c r="NCP156" s="65"/>
      <c r="NCQ156" s="65"/>
      <c r="NCR156" s="65"/>
      <c r="NCS156" s="65"/>
      <c r="NCT156" s="65"/>
      <c r="NCU156" s="65"/>
      <c r="NCV156" s="65"/>
      <c r="NCW156" s="65"/>
      <c r="NCX156" s="65"/>
      <c r="NCY156" s="65"/>
      <c r="NCZ156" s="65"/>
      <c r="NDA156" s="65"/>
      <c r="NDB156" s="65"/>
      <c r="NDC156" s="65"/>
      <c r="NDD156" s="65"/>
      <c r="NDE156" s="65"/>
      <c r="NDF156" s="65"/>
      <c r="NDG156" s="65"/>
      <c r="NDH156" s="65"/>
      <c r="NDI156" s="65"/>
      <c r="NDJ156" s="65"/>
      <c r="NDK156" s="65"/>
      <c r="NDL156" s="65"/>
      <c r="NDM156" s="65"/>
      <c r="NDN156" s="65"/>
      <c r="NDO156" s="65"/>
      <c r="NDP156" s="65"/>
      <c r="NDQ156" s="65"/>
      <c r="NDR156" s="65"/>
      <c r="NDS156" s="65"/>
      <c r="NDT156" s="65"/>
      <c r="NDU156" s="65"/>
      <c r="NDV156" s="65"/>
      <c r="NDW156" s="65"/>
      <c r="NDX156" s="65"/>
      <c r="NDY156" s="65"/>
      <c r="NDZ156" s="65"/>
      <c r="NEA156" s="65"/>
      <c r="NEB156" s="65"/>
      <c r="NEC156" s="65"/>
      <c r="NED156" s="65"/>
      <c r="NEE156" s="65"/>
      <c r="NEF156" s="65"/>
      <c r="NEG156" s="65"/>
      <c r="NEH156" s="65"/>
      <c r="NEI156" s="65"/>
      <c r="NEJ156" s="65"/>
      <c r="NEK156" s="65"/>
      <c r="NEL156" s="65"/>
      <c r="NEM156" s="65"/>
      <c r="NEN156" s="65"/>
      <c r="NEO156" s="65"/>
      <c r="NEP156" s="65"/>
      <c r="NEQ156" s="65"/>
      <c r="NER156" s="65"/>
      <c r="NES156" s="65"/>
      <c r="NET156" s="65"/>
      <c r="NEU156" s="65"/>
      <c r="NEV156" s="65"/>
      <c r="NEW156" s="65"/>
      <c r="NEX156" s="65"/>
      <c r="NEY156" s="65"/>
      <c r="NEZ156" s="65"/>
      <c r="NFA156" s="65"/>
      <c r="NFB156" s="65"/>
      <c r="NFC156" s="65"/>
      <c r="NFD156" s="65"/>
      <c r="NFE156" s="65"/>
      <c r="NFF156" s="65"/>
      <c r="NFG156" s="65"/>
      <c r="NFH156" s="65"/>
      <c r="NFI156" s="65"/>
      <c r="NFJ156" s="65"/>
      <c r="NFK156" s="65"/>
      <c r="NFL156" s="65"/>
      <c r="NFM156" s="65"/>
      <c r="NFN156" s="65"/>
      <c r="NFO156" s="65"/>
      <c r="NFP156" s="65"/>
      <c r="NFQ156" s="65"/>
      <c r="NFR156" s="65"/>
      <c r="NFS156" s="65"/>
      <c r="NFT156" s="65"/>
      <c r="NFU156" s="65"/>
      <c r="NFV156" s="65"/>
      <c r="NFW156" s="65"/>
      <c r="NFX156" s="65"/>
      <c r="NFY156" s="65"/>
      <c r="NFZ156" s="65"/>
      <c r="NGA156" s="65"/>
      <c r="NGB156" s="65"/>
      <c r="NGC156" s="65"/>
      <c r="NGD156" s="65"/>
      <c r="NGE156" s="65"/>
      <c r="NGF156" s="65"/>
      <c r="NGG156" s="65"/>
      <c r="NGH156" s="65"/>
      <c r="NGI156" s="65"/>
      <c r="NGJ156" s="65"/>
      <c r="NGK156" s="65"/>
      <c r="NGL156" s="65"/>
      <c r="NGM156" s="65"/>
      <c r="NGN156" s="65"/>
      <c r="NGO156" s="65"/>
      <c r="NGP156" s="65"/>
      <c r="NGQ156" s="65"/>
      <c r="NGR156" s="65"/>
      <c r="NGS156" s="65"/>
      <c r="NGT156" s="65"/>
      <c r="NGU156" s="65"/>
      <c r="NGV156" s="65"/>
      <c r="NGW156" s="65"/>
      <c r="NGX156" s="65"/>
      <c r="NGY156" s="65"/>
      <c r="NGZ156" s="65"/>
      <c r="NHA156" s="65"/>
      <c r="NHB156" s="65"/>
      <c r="NHC156" s="65"/>
      <c r="NHD156" s="65"/>
      <c r="NHE156" s="65"/>
      <c r="NHF156" s="65"/>
      <c r="NHG156" s="65"/>
      <c r="NHH156" s="65"/>
      <c r="NHI156" s="65"/>
      <c r="NHJ156" s="65"/>
      <c r="NHK156" s="65"/>
      <c r="NHL156" s="65"/>
      <c r="NHM156" s="65"/>
      <c r="NHN156" s="65"/>
      <c r="NHO156" s="65"/>
      <c r="NHP156" s="65"/>
      <c r="NHQ156" s="65"/>
      <c r="NHR156" s="65"/>
      <c r="NHS156" s="65"/>
      <c r="NHT156" s="65"/>
      <c r="NHU156" s="65"/>
      <c r="NHV156" s="65"/>
      <c r="NHW156" s="65"/>
      <c r="NHX156" s="65"/>
      <c r="NHY156" s="65"/>
      <c r="NHZ156" s="65"/>
      <c r="NIA156" s="65"/>
      <c r="NIB156" s="65"/>
      <c r="NIC156" s="65"/>
      <c r="NID156" s="65"/>
      <c r="NIE156" s="65"/>
      <c r="NIF156" s="65"/>
      <c r="NIG156" s="65"/>
      <c r="NIH156" s="65"/>
      <c r="NII156" s="65"/>
      <c r="NIJ156" s="65"/>
      <c r="NIK156" s="65"/>
      <c r="NIL156" s="65"/>
      <c r="NIM156" s="65"/>
      <c r="NIN156" s="65"/>
      <c r="NIO156" s="65"/>
      <c r="NIP156" s="65"/>
      <c r="NIQ156" s="65"/>
      <c r="NIR156" s="65"/>
      <c r="NIS156" s="65"/>
      <c r="NIT156" s="65"/>
      <c r="NIU156" s="65"/>
      <c r="NIV156" s="65"/>
      <c r="NIW156" s="65"/>
      <c r="NIX156" s="65"/>
      <c r="NIY156" s="65"/>
      <c r="NIZ156" s="65"/>
      <c r="NJA156" s="65"/>
      <c r="NJB156" s="65"/>
      <c r="NJC156" s="65"/>
      <c r="NJD156" s="65"/>
      <c r="NJE156" s="65"/>
      <c r="NJF156" s="65"/>
      <c r="NJG156" s="65"/>
      <c r="NJH156" s="65"/>
      <c r="NJI156" s="65"/>
      <c r="NJJ156" s="65"/>
      <c r="NJK156" s="65"/>
      <c r="NJL156" s="65"/>
      <c r="NJM156" s="65"/>
      <c r="NJN156" s="65"/>
      <c r="NJO156" s="65"/>
      <c r="NJP156" s="65"/>
      <c r="NJQ156" s="65"/>
      <c r="NJR156" s="65"/>
      <c r="NJS156" s="65"/>
      <c r="NJT156" s="65"/>
      <c r="NJU156" s="65"/>
      <c r="NJV156" s="65"/>
      <c r="NJW156" s="65"/>
      <c r="NJX156" s="65"/>
      <c r="NJY156" s="65"/>
      <c r="NJZ156" s="65"/>
      <c r="NKA156" s="65"/>
      <c r="NKB156" s="65"/>
      <c r="NKC156" s="65"/>
      <c r="NKD156" s="65"/>
      <c r="NKE156" s="65"/>
      <c r="NKF156" s="65"/>
      <c r="NKG156" s="65"/>
      <c r="NKH156" s="65"/>
      <c r="NKI156" s="65"/>
      <c r="NKJ156" s="65"/>
      <c r="NKK156" s="65"/>
      <c r="NKL156" s="65"/>
      <c r="NKM156" s="65"/>
      <c r="NKN156" s="65"/>
      <c r="NKO156" s="65"/>
      <c r="NKP156" s="65"/>
      <c r="NKQ156" s="65"/>
      <c r="NKR156" s="65"/>
      <c r="NKS156" s="65"/>
      <c r="NKT156" s="65"/>
      <c r="NKU156" s="65"/>
      <c r="NKV156" s="65"/>
      <c r="NKW156" s="65"/>
      <c r="NKX156" s="65"/>
      <c r="NKY156" s="65"/>
      <c r="NKZ156" s="65"/>
      <c r="NLA156" s="65"/>
      <c r="NLB156" s="65"/>
      <c r="NLC156" s="65"/>
      <c r="NLD156" s="65"/>
      <c r="NLE156" s="65"/>
      <c r="NLF156" s="65"/>
      <c r="NLG156" s="65"/>
      <c r="NLH156" s="65"/>
      <c r="NLI156" s="65"/>
      <c r="NLJ156" s="65"/>
      <c r="NLK156" s="65"/>
      <c r="NLL156" s="65"/>
      <c r="NLM156" s="65"/>
      <c r="NLN156" s="65"/>
      <c r="NLO156" s="65"/>
      <c r="NLP156" s="65"/>
      <c r="NLQ156" s="65"/>
      <c r="NLR156" s="65"/>
      <c r="NLS156" s="65"/>
      <c r="NLT156" s="65"/>
      <c r="NLU156" s="65"/>
      <c r="NLV156" s="65"/>
      <c r="NLW156" s="65"/>
      <c r="NLX156" s="65"/>
      <c r="NLY156" s="65"/>
      <c r="NLZ156" s="65"/>
      <c r="NMA156" s="65"/>
      <c r="NMB156" s="65"/>
      <c r="NMC156" s="65"/>
      <c r="NMD156" s="65"/>
      <c r="NME156" s="65"/>
      <c r="NMF156" s="65"/>
      <c r="NMG156" s="65"/>
      <c r="NMH156" s="65"/>
      <c r="NMI156" s="65"/>
      <c r="NMJ156" s="65"/>
      <c r="NMK156" s="65"/>
      <c r="NML156" s="65"/>
      <c r="NMM156" s="65"/>
      <c r="NMN156" s="65"/>
      <c r="NMO156" s="65"/>
      <c r="NMP156" s="65"/>
      <c r="NMQ156" s="65"/>
      <c r="NMR156" s="65"/>
      <c r="NMS156" s="65"/>
      <c r="NMT156" s="65"/>
      <c r="NMU156" s="65"/>
      <c r="NMV156" s="65"/>
      <c r="NMW156" s="65"/>
      <c r="NMX156" s="65"/>
      <c r="NMY156" s="65"/>
      <c r="NMZ156" s="65"/>
      <c r="NNA156" s="65"/>
      <c r="NNB156" s="65"/>
      <c r="NNC156" s="65"/>
      <c r="NND156" s="65"/>
      <c r="NNE156" s="65"/>
      <c r="NNF156" s="65"/>
      <c r="NNG156" s="65"/>
      <c r="NNH156" s="65"/>
      <c r="NNI156" s="65"/>
      <c r="NNJ156" s="65"/>
      <c r="NNK156" s="65"/>
      <c r="NNL156" s="65"/>
      <c r="NNM156" s="65"/>
      <c r="NNN156" s="65"/>
      <c r="NNO156" s="65"/>
      <c r="NNP156" s="65"/>
      <c r="NNQ156" s="65"/>
      <c r="NNR156" s="65"/>
      <c r="NNS156" s="65"/>
      <c r="NNT156" s="65"/>
      <c r="NNU156" s="65"/>
      <c r="NNV156" s="65"/>
      <c r="NNW156" s="65"/>
      <c r="NNX156" s="65"/>
      <c r="NNY156" s="65"/>
      <c r="NNZ156" s="65"/>
      <c r="NOA156" s="65"/>
      <c r="NOB156" s="65"/>
      <c r="NOC156" s="65"/>
      <c r="NOD156" s="65"/>
      <c r="NOE156" s="65"/>
      <c r="NOF156" s="65"/>
      <c r="NOG156" s="65"/>
      <c r="NOH156" s="65"/>
      <c r="NOI156" s="65"/>
      <c r="NOJ156" s="65"/>
      <c r="NOK156" s="65"/>
      <c r="NOL156" s="65"/>
      <c r="NOM156" s="65"/>
      <c r="NON156" s="65"/>
      <c r="NOO156" s="65"/>
      <c r="NOP156" s="65"/>
      <c r="NOQ156" s="65"/>
      <c r="NOR156" s="65"/>
      <c r="NOS156" s="65"/>
      <c r="NOT156" s="65"/>
      <c r="NOU156" s="65"/>
      <c r="NOV156" s="65"/>
      <c r="NOW156" s="65"/>
      <c r="NOX156" s="65"/>
      <c r="NOY156" s="65"/>
      <c r="NOZ156" s="65"/>
      <c r="NPA156" s="65"/>
      <c r="NPB156" s="65"/>
      <c r="NPC156" s="65"/>
      <c r="NPD156" s="65"/>
      <c r="NPE156" s="65"/>
      <c r="NPF156" s="65"/>
      <c r="NPG156" s="65"/>
      <c r="NPH156" s="65"/>
      <c r="NPI156" s="65"/>
      <c r="NPJ156" s="65"/>
      <c r="NPK156" s="65"/>
      <c r="NPL156" s="65"/>
      <c r="NPM156" s="65"/>
      <c r="NPN156" s="65"/>
      <c r="NPO156" s="65"/>
      <c r="NPP156" s="65"/>
      <c r="NPQ156" s="65"/>
      <c r="NPR156" s="65"/>
      <c r="NPS156" s="65"/>
      <c r="NPT156" s="65"/>
      <c r="NPU156" s="65"/>
      <c r="NPV156" s="65"/>
      <c r="NPW156" s="65"/>
      <c r="NPX156" s="65"/>
      <c r="NPY156" s="65"/>
      <c r="NPZ156" s="65"/>
      <c r="NQA156" s="65"/>
      <c r="NQB156" s="65"/>
      <c r="NQC156" s="65"/>
      <c r="NQD156" s="65"/>
      <c r="NQE156" s="65"/>
      <c r="NQF156" s="65"/>
      <c r="NQG156" s="65"/>
      <c r="NQH156" s="65"/>
      <c r="NQI156" s="65"/>
      <c r="NQJ156" s="65"/>
      <c r="NQK156" s="65"/>
      <c r="NQL156" s="65"/>
      <c r="NQM156" s="65"/>
      <c r="NQN156" s="65"/>
      <c r="NQO156" s="65"/>
      <c r="NQP156" s="65"/>
      <c r="NQQ156" s="65"/>
      <c r="NQR156" s="65"/>
      <c r="NQS156" s="65"/>
      <c r="NQT156" s="65"/>
      <c r="NQU156" s="65"/>
      <c r="NQV156" s="65"/>
      <c r="NQW156" s="65"/>
      <c r="NQX156" s="65"/>
      <c r="NQY156" s="65"/>
      <c r="NQZ156" s="65"/>
      <c r="NRA156" s="65"/>
      <c r="NRB156" s="65"/>
      <c r="NRC156" s="65"/>
      <c r="NRD156" s="65"/>
      <c r="NRE156" s="65"/>
      <c r="NRF156" s="65"/>
      <c r="NRG156" s="65"/>
      <c r="NRH156" s="65"/>
      <c r="NRI156" s="65"/>
      <c r="NRJ156" s="65"/>
      <c r="NRK156" s="65"/>
      <c r="NRL156" s="65"/>
      <c r="NRM156" s="65"/>
      <c r="NRN156" s="65"/>
      <c r="NRO156" s="65"/>
      <c r="NRP156" s="65"/>
      <c r="NRQ156" s="65"/>
      <c r="NRR156" s="65"/>
      <c r="NRS156" s="65"/>
      <c r="NRT156" s="65"/>
      <c r="NRU156" s="65"/>
      <c r="NRV156" s="65"/>
      <c r="NRW156" s="65"/>
      <c r="NRX156" s="65"/>
      <c r="NRY156" s="65"/>
      <c r="NRZ156" s="65"/>
      <c r="NSA156" s="65"/>
      <c r="NSB156" s="65"/>
      <c r="NSC156" s="65"/>
      <c r="NSD156" s="65"/>
      <c r="NSE156" s="65"/>
      <c r="NSF156" s="65"/>
      <c r="NSG156" s="65"/>
      <c r="NSH156" s="65"/>
      <c r="NSI156" s="65"/>
      <c r="NSJ156" s="65"/>
      <c r="NSK156" s="65"/>
      <c r="NSL156" s="65"/>
      <c r="NSM156" s="65"/>
      <c r="NSN156" s="65"/>
      <c r="NSO156" s="65"/>
      <c r="NSP156" s="65"/>
      <c r="NSQ156" s="65"/>
      <c r="NSR156" s="65"/>
      <c r="NSS156" s="65"/>
      <c r="NST156" s="65"/>
      <c r="NSU156" s="65"/>
      <c r="NSV156" s="65"/>
      <c r="NSW156" s="65"/>
      <c r="NSX156" s="65"/>
      <c r="NSY156" s="65"/>
      <c r="NSZ156" s="65"/>
      <c r="NTA156" s="65"/>
      <c r="NTB156" s="65"/>
      <c r="NTC156" s="65"/>
      <c r="NTD156" s="65"/>
      <c r="NTE156" s="65"/>
      <c r="NTF156" s="65"/>
      <c r="NTG156" s="65"/>
      <c r="NTH156" s="65"/>
      <c r="NTI156" s="65"/>
      <c r="NTJ156" s="65"/>
      <c r="NTK156" s="65"/>
      <c r="NTL156" s="65"/>
      <c r="NTM156" s="65"/>
      <c r="NTN156" s="65"/>
      <c r="NTO156" s="65"/>
      <c r="NTP156" s="65"/>
      <c r="NTQ156" s="65"/>
      <c r="NTR156" s="65"/>
      <c r="NTS156" s="65"/>
      <c r="NTT156" s="65"/>
      <c r="NTU156" s="65"/>
      <c r="NTV156" s="65"/>
      <c r="NTW156" s="65"/>
      <c r="NTX156" s="65"/>
      <c r="NTY156" s="65"/>
      <c r="NTZ156" s="65"/>
      <c r="NUA156" s="65"/>
      <c r="NUB156" s="65"/>
      <c r="NUC156" s="65"/>
      <c r="NUD156" s="65"/>
      <c r="NUE156" s="65"/>
      <c r="NUF156" s="65"/>
      <c r="NUG156" s="65"/>
      <c r="NUH156" s="65"/>
      <c r="NUI156" s="65"/>
      <c r="NUJ156" s="65"/>
      <c r="NUK156" s="65"/>
      <c r="NUL156" s="65"/>
      <c r="NUM156" s="65"/>
      <c r="NUN156" s="65"/>
      <c r="NUO156" s="65"/>
      <c r="NUP156" s="65"/>
      <c r="NUQ156" s="65"/>
      <c r="NUR156" s="65"/>
      <c r="NUS156" s="65"/>
      <c r="NUT156" s="65"/>
      <c r="NUU156" s="65"/>
      <c r="NUV156" s="65"/>
      <c r="NUW156" s="65"/>
      <c r="NUX156" s="65"/>
      <c r="NUY156" s="65"/>
      <c r="NUZ156" s="65"/>
      <c r="NVA156" s="65"/>
      <c r="NVB156" s="65"/>
      <c r="NVC156" s="65"/>
      <c r="NVD156" s="65"/>
      <c r="NVE156" s="65"/>
      <c r="NVF156" s="65"/>
      <c r="NVG156" s="65"/>
      <c r="NVH156" s="65"/>
      <c r="NVI156" s="65"/>
      <c r="NVJ156" s="65"/>
      <c r="NVK156" s="65"/>
      <c r="NVL156" s="65"/>
      <c r="NVM156" s="65"/>
      <c r="NVN156" s="65"/>
      <c r="NVO156" s="65"/>
      <c r="NVP156" s="65"/>
      <c r="NVQ156" s="65"/>
      <c r="NVR156" s="65"/>
      <c r="NVS156" s="65"/>
      <c r="NVT156" s="65"/>
      <c r="NVU156" s="65"/>
      <c r="NVV156" s="65"/>
      <c r="NVW156" s="65"/>
      <c r="NVX156" s="65"/>
      <c r="NVY156" s="65"/>
      <c r="NVZ156" s="65"/>
      <c r="NWA156" s="65"/>
      <c r="NWB156" s="65"/>
      <c r="NWC156" s="65"/>
      <c r="NWD156" s="65"/>
      <c r="NWE156" s="65"/>
      <c r="NWF156" s="65"/>
      <c r="NWG156" s="65"/>
      <c r="NWH156" s="65"/>
      <c r="NWI156" s="65"/>
      <c r="NWJ156" s="65"/>
      <c r="NWK156" s="65"/>
      <c r="NWL156" s="65"/>
      <c r="NWM156" s="65"/>
      <c r="NWN156" s="65"/>
      <c r="NWO156" s="65"/>
      <c r="NWP156" s="65"/>
      <c r="NWQ156" s="65"/>
      <c r="NWR156" s="65"/>
      <c r="NWS156" s="65"/>
      <c r="NWT156" s="65"/>
      <c r="NWU156" s="65"/>
      <c r="NWV156" s="65"/>
      <c r="NWW156" s="65"/>
      <c r="NWX156" s="65"/>
      <c r="NWY156" s="65"/>
      <c r="NWZ156" s="65"/>
      <c r="NXA156" s="65"/>
      <c r="NXB156" s="65"/>
      <c r="NXC156" s="65"/>
      <c r="NXD156" s="65"/>
      <c r="NXE156" s="65"/>
      <c r="NXF156" s="65"/>
      <c r="NXG156" s="65"/>
      <c r="NXH156" s="65"/>
      <c r="NXI156" s="65"/>
      <c r="NXJ156" s="65"/>
      <c r="NXK156" s="65"/>
      <c r="NXL156" s="65"/>
      <c r="NXM156" s="65"/>
      <c r="NXN156" s="65"/>
      <c r="NXO156" s="65"/>
      <c r="NXP156" s="65"/>
      <c r="NXQ156" s="65"/>
      <c r="NXR156" s="65"/>
      <c r="NXS156" s="65"/>
      <c r="NXT156" s="65"/>
      <c r="NXU156" s="65"/>
      <c r="NXV156" s="65"/>
      <c r="NXW156" s="65"/>
      <c r="NXX156" s="65"/>
      <c r="NXY156" s="65"/>
      <c r="NXZ156" s="65"/>
      <c r="NYA156" s="65"/>
      <c r="NYB156" s="65"/>
      <c r="NYC156" s="65"/>
      <c r="NYD156" s="65"/>
      <c r="NYE156" s="65"/>
      <c r="NYF156" s="65"/>
      <c r="NYG156" s="65"/>
      <c r="NYH156" s="65"/>
      <c r="NYI156" s="65"/>
      <c r="NYJ156" s="65"/>
      <c r="NYK156" s="65"/>
      <c r="NYL156" s="65"/>
      <c r="NYM156" s="65"/>
      <c r="NYN156" s="65"/>
      <c r="NYO156" s="65"/>
      <c r="NYP156" s="65"/>
      <c r="NYQ156" s="65"/>
      <c r="NYR156" s="65"/>
      <c r="NYS156" s="65"/>
      <c r="NYT156" s="65"/>
      <c r="NYU156" s="65"/>
      <c r="NYV156" s="65"/>
      <c r="NYW156" s="65"/>
      <c r="NYX156" s="65"/>
      <c r="NYY156" s="65"/>
      <c r="NYZ156" s="65"/>
      <c r="NZA156" s="65"/>
      <c r="NZB156" s="65"/>
      <c r="NZC156" s="65"/>
      <c r="NZD156" s="65"/>
      <c r="NZE156" s="65"/>
      <c r="NZF156" s="65"/>
      <c r="NZG156" s="65"/>
      <c r="NZH156" s="65"/>
      <c r="NZI156" s="65"/>
      <c r="NZJ156" s="65"/>
      <c r="NZK156" s="65"/>
      <c r="NZL156" s="65"/>
      <c r="NZM156" s="65"/>
      <c r="NZN156" s="65"/>
      <c r="NZO156" s="65"/>
      <c r="NZP156" s="65"/>
      <c r="NZQ156" s="65"/>
      <c r="NZR156" s="65"/>
      <c r="NZS156" s="65"/>
      <c r="NZT156" s="65"/>
      <c r="NZU156" s="65"/>
      <c r="NZV156" s="65"/>
      <c r="NZW156" s="65"/>
      <c r="NZX156" s="65"/>
      <c r="NZY156" s="65"/>
      <c r="NZZ156" s="65"/>
      <c r="OAA156" s="65"/>
      <c r="OAB156" s="65"/>
      <c r="OAC156" s="65"/>
      <c r="OAD156" s="65"/>
      <c r="OAE156" s="65"/>
      <c r="OAF156" s="65"/>
      <c r="OAG156" s="65"/>
      <c r="OAH156" s="65"/>
      <c r="OAI156" s="65"/>
      <c r="OAJ156" s="65"/>
      <c r="OAK156" s="65"/>
      <c r="OAL156" s="65"/>
      <c r="OAM156" s="65"/>
      <c r="OAN156" s="65"/>
      <c r="OAO156" s="65"/>
      <c r="OAP156" s="65"/>
      <c r="OAQ156" s="65"/>
      <c r="OAR156" s="65"/>
      <c r="OAS156" s="65"/>
      <c r="OAT156" s="65"/>
      <c r="OAU156" s="65"/>
      <c r="OAV156" s="65"/>
      <c r="OAW156" s="65"/>
      <c r="OAX156" s="65"/>
      <c r="OAY156" s="65"/>
      <c r="OAZ156" s="65"/>
      <c r="OBA156" s="65"/>
      <c r="OBB156" s="65"/>
      <c r="OBC156" s="65"/>
      <c r="OBD156" s="65"/>
      <c r="OBE156" s="65"/>
      <c r="OBF156" s="65"/>
      <c r="OBG156" s="65"/>
      <c r="OBH156" s="65"/>
      <c r="OBI156" s="65"/>
      <c r="OBJ156" s="65"/>
      <c r="OBK156" s="65"/>
      <c r="OBL156" s="65"/>
      <c r="OBM156" s="65"/>
      <c r="OBN156" s="65"/>
      <c r="OBO156" s="65"/>
      <c r="OBP156" s="65"/>
      <c r="OBQ156" s="65"/>
      <c r="OBR156" s="65"/>
      <c r="OBS156" s="65"/>
      <c r="OBT156" s="65"/>
      <c r="OBU156" s="65"/>
      <c r="OBV156" s="65"/>
      <c r="OBW156" s="65"/>
      <c r="OBX156" s="65"/>
      <c r="OBY156" s="65"/>
      <c r="OBZ156" s="65"/>
      <c r="OCA156" s="65"/>
      <c r="OCB156" s="65"/>
      <c r="OCC156" s="65"/>
      <c r="OCD156" s="65"/>
      <c r="OCE156" s="65"/>
      <c r="OCF156" s="65"/>
      <c r="OCG156" s="65"/>
      <c r="OCH156" s="65"/>
      <c r="OCI156" s="65"/>
      <c r="OCJ156" s="65"/>
      <c r="OCK156" s="65"/>
      <c r="OCL156" s="65"/>
      <c r="OCM156" s="65"/>
      <c r="OCN156" s="65"/>
      <c r="OCO156" s="65"/>
      <c r="OCP156" s="65"/>
      <c r="OCQ156" s="65"/>
      <c r="OCR156" s="65"/>
      <c r="OCS156" s="65"/>
      <c r="OCT156" s="65"/>
      <c r="OCU156" s="65"/>
      <c r="OCV156" s="65"/>
      <c r="OCW156" s="65"/>
      <c r="OCX156" s="65"/>
      <c r="OCY156" s="65"/>
      <c r="OCZ156" s="65"/>
      <c r="ODA156" s="65"/>
      <c r="ODB156" s="65"/>
      <c r="ODC156" s="65"/>
      <c r="ODD156" s="65"/>
      <c r="ODE156" s="65"/>
      <c r="ODF156" s="65"/>
      <c r="ODG156" s="65"/>
      <c r="ODH156" s="65"/>
      <c r="ODI156" s="65"/>
      <c r="ODJ156" s="65"/>
      <c r="ODK156" s="65"/>
      <c r="ODL156" s="65"/>
      <c r="ODM156" s="65"/>
      <c r="ODN156" s="65"/>
      <c r="ODO156" s="65"/>
      <c r="ODP156" s="65"/>
      <c r="ODQ156" s="65"/>
      <c r="ODR156" s="65"/>
      <c r="ODS156" s="65"/>
      <c r="ODT156" s="65"/>
      <c r="ODU156" s="65"/>
      <c r="ODV156" s="65"/>
      <c r="ODW156" s="65"/>
      <c r="ODX156" s="65"/>
      <c r="ODY156" s="65"/>
      <c r="ODZ156" s="65"/>
      <c r="OEA156" s="65"/>
      <c r="OEB156" s="65"/>
      <c r="OEC156" s="65"/>
      <c r="OED156" s="65"/>
      <c r="OEE156" s="65"/>
      <c r="OEF156" s="65"/>
      <c r="OEG156" s="65"/>
      <c r="OEH156" s="65"/>
      <c r="OEI156" s="65"/>
      <c r="OEJ156" s="65"/>
      <c r="OEK156" s="65"/>
      <c r="OEL156" s="65"/>
      <c r="OEM156" s="65"/>
      <c r="OEN156" s="65"/>
      <c r="OEO156" s="65"/>
      <c r="OEP156" s="65"/>
      <c r="OEQ156" s="65"/>
      <c r="OER156" s="65"/>
      <c r="OES156" s="65"/>
      <c r="OET156" s="65"/>
      <c r="OEU156" s="65"/>
      <c r="OEV156" s="65"/>
      <c r="OEW156" s="65"/>
      <c r="OEX156" s="65"/>
      <c r="OEY156" s="65"/>
      <c r="OEZ156" s="65"/>
      <c r="OFA156" s="65"/>
      <c r="OFB156" s="65"/>
      <c r="OFC156" s="65"/>
      <c r="OFD156" s="65"/>
      <c r="OFE156" s="65"/>
      <c r="OFF156" s="65"/>
      <c r="OFG156" s="65"/>
      <c r="OFH156" s="65"/>
      <c r="OFI156" s="65"/>
      <c r="OFJ156" s="65"/>
      <c r="OFK156" s="65"/>
      <c r="OFL156" s="65"/>
      <c r="OFM156" s="65"/>
      <c r="OFN156" s="65"/>
      <c r="OFO156" s="65"/>
      <c r="OFP156" s="65"/>
      <c r="OFQ156" s="65"/>
      <c r="OFR156" s="65"/>
      <c r="OFS156" s="65"/>
      <c r="OFT156" s="65"/>
      <c r="OFU156" s="65"/>
      <c r="OFV156" s="65"/>
      <c r="OFW156" s="65"/>
      <c r="OFX156" s="65"/>
      <c r="OFY156" s="65"/>
      <c r="OFZ156" s="65"/>
      <c r="OGA156" s="65"/>
      <c r="OGB156" s="65"/>
      <c r="OGC156" s="65"/>
      <c r="OGD156" s="65"/>
      <c r="OGE156" s="65"/>
      <c r="OGF156" s="65"/>
      <c r="OGG156" s="65"/>
      <c r="OGH156" s="65"/>
      <c r="OGI156" s="65"/>
      <c r="OGJ156" s="65"/>
      <c r="OGK156" s="65"/>
      <c r="OGL156" s="65"/>
      <c r="OGM156" s="65"/>
      <c r="OGN156" s="65"/>
      <c r="OGO156" s="65"/>
      <c r="OGP156" s="65"/>
      <c r="OGQ156" s="65"/>
      <c r="OGR156" s="65"/>
      <c r="OGS156" s="65"/>
      <c r="OGT156" s="65"/>
      <c r="OGU156" s="65"/>
      <c r="OGV156" s="65"/>
      <c r="OGW156" s="65"/>
      <c r="OGX156" s="65"/>
      <c r="OGY156" s="65"/>
      <c r="OGZ156" s="65"/>
      <c r="OHA156" s="65"/>
      <c r="OHB156" s="65"/>
      <c r="OHC156" s="65"/>
      <c r="OHD156" s="65"/>
      <c r="OHE156" s="65"/>
      <c r="OHF156" s="65"/>
      <c r="OHG156" s="65"/>
      <c r="OHH156" s="65"/>
      <c r="OHI156" s="65"/>
      <c r="OHJ156" s="65"/>
      <c r="OHK156" s="65"/>
      <c r="OHL156" s="65"/>
      <c r="OHM156" s="65"/>
      <c r="OHN156" s="65"/>
      <c r="OHO156" s="65"/>
      <c r="OHP156" s="65"/>
      <c r="OHQ156" s="65"/>
      <c r="OHR156" s="65"/>
      <c r="OHS156" s="65"/>
      <c r="OHT156" s="65"/>
      <c r="OHU156" s="65"/>
      <c r="OHV156" s="65"/>
      <c r="OHW156" s="65"/>
      <c r="OHX156" s="65"/>
      <c r="OHY156" s="65"/>
      <c r="OHZ156" s="65"/>
      <c r="OIA156" s="65"/>
      <c r="OIB156" s="65"/>
      <c r="OIC156" s="65"/>
      <c r="OID156" s="65"/>
      <c r="OIE156" s="65"/>
      <c r="OIF156" s="65"/>
      <c r="OIG156" s="65"/>
      <c r="OIH156" s="65"/>
      <c r="OII156" s="65"/>
      <c r="OIJ156" s="65"/>
      <c r="OIK156" s="65"/>
      <c r="OIL156" s="65"/>
      <c r="OIM156" s="65"/>
      <c r="OIN156" s="65"/>
      <c r="OIO156" s="65"/>
      <c r="OIP156" s="65"/>
      <c r="OIQ156" s="65"/>
      <c r="OIR156" s="65"/>
      <c r="OIS156" s="65"/>
      <c r="OIT156" s="65"/>
      <c r="OIU156" s="65"/>
      <c r="OIV156" s="65"/>
      <c r="OIW156" s="65"/>
      <c r="OIX156" s="65"/>
      <c r="OIY156" s="65"/>
      <c r="OIZ156" s="65"/>
      <c r="OJA156" s="65"/>
      <c r="OJB156" s="65"/>
      <c r="OJC156" s="65"/>
      <c r="OJD156" s="65"/>
      <c r="OJE156" s="65"/>
      <c r="OJF156" s="65"/>
      <c r="OJG156" s="65"/>
      <c r="OJH156" s="65"/>
      <c r="OJI156" s="65"/>
      <c r="OJJ156" s="65"/>
      <c r="OJK156" s="65"/>
      <c r="OJL156" s="65"/>
      <c r="OJM156" s="65"/>
      <c r="OJN156" s="65"/>
      <c r="OJO156" s="65"/>
      <c r="OJP156" s="65"/>
      <c r="OJQ156" s="65"/>
      <c r="OJR156" s="65"/>
      <c r="OJS156" s="65"/>
      <c r="OJT156" s="65"/>
      <c r="OJU156" s="65"/>
      <c r="OJV156" s="65"/>
      <c r="OJW156" s="65"/>
      <c r="OJX156" s="65"/>
      <c r="OJY156" s="65"/>
      <c r="OJZ156" s="65"/>
      <c r="OKA156" s="65"/>
      <c r="OKB156" s="65"/>
      <c r="OKC156" s="65"/>
      <c r="OKD156" s="65"/>
      <c r="OKE156" s="65"/>
      <c r="OKF156" s="65"/>
      <c r="OKG156" s="65"/>
      <c r="OKH156" s="65"/>
      <c r="OKI156" s="65"/>
      <c r="OKJ156" s="65"/>
      <c r="OKK156" s="65"/>
      <c r="OKL156" s="65"/>
      <c r="OKM156" s="65"/>
      <c r="OKN156" s="65"/>
      <c r="OKO156" s="65"/>
      <c r="OKP156" s="65"/>
      <c r="OKQ156" s="65"/>
      <c r="OKR156" s="65"/>
      <c r="OKS156" s="65"/>
      <c r="OKT156" s="65"/>
      <c r="OKU156" s="65"/>
      <c r="OKV156" s="65"/>
      <c r="OKW156" s="65"/>
      <c r="OKX156" s="65"/>
      <c r="OKY156" s="65"/>
      <c r="OKZ156" s="65"/>
      <c r="OLA156" s="65"/>
      <c r="OLB156" s="65"/>
      <c r="OLC156" s="65"/>
      <c r="OLD156" s="65"/>
      <c r="OLE156" s="65"/>
      <c r="OLF156" s="65"/>
      <c r="OLG156" s="65"/>
      <c r="OLH156" s="65"/>
      <c r="OLI156" s="65"/>
      <c r="OLJ156" s="65"/>
      <c r="OLK156" s="65"/>
      <c r="OLL156" s="65"/>
      <c r="OLM156" s="65"/>
      <c r="OLN156" s="65"/>
      <c r="OLO156" s="65"/>
      <c r="OLP156" s="65"/>
      <c r="OLQ156" s="65"/>
      <c r="OLR156" s="65"/>
      <c r="OLS156" s="65"/>
      <c r="OLT156" s="65"/>
      <c r="OLU156" s="65"/>
      <c r="OLV156" s="65"/>
      <c r="OLW156" s="65"/>
      <c r="OLX156" s="65"/>
      <c r="OLY156" s="65"/>
      <c r="OLZ156" s="65"/>
      <c r="OMA156" s="65"/>
      <c r="OMB156" s="65"/>
      <c r="OMC156" s="65"/>
      <c r="OMD156" s="65"/>
      <c r="OME156" s="65"/>
      <c r="OMF156" s="65"/>
      <c r="OMG156" s="65"/>
      <c r="OMH156" s="65"/>
      <c r="OMI156" s="65"/>
      <c r="OMJ156" s="65"/>
      <c r="OMK156" s="65"/>
      <c r="OML156" s="65"/>
      <c r="OMM156" s="65"/>
      <c r="OMN156" s="65"/>
      <c r="OMO156" s="65"/>
      <c r="OMP156" s="65"/>
      <c r="OMQ156" s="65"/>
      <c r="OMR156" s="65"/>
      <c r="OMS156" s="65"/>
      <c r="OMT156" s="65"/>
      <c r="OMU156" s="65"/>
      <c r="OMV156" s="65"/>
      <c r="OMW156" s="65"/>
      <c r="OMX156" s="65"/>
      <c r="OMY156" s="65"/>
      <c r="OMZ156" s="65"/>
      <c r="ONA156" s="65"/>
      <c r="ONB156" s="65"/>
      <c r="ONC156" s="65"/>
      <c r="OND156" s="65"/>
      <c r="ONE156" s="65"/>
      <c r="ONF156" s="65"/>
      <c r="ONG156" s="65"/>
      <c r="ONH156" s="65"/>
      <c r="ONI156" s="65"/>
      <c r="ONJ156" s="65"/>
      <c r="ONK156" s="65"/>
      <c r="ONL156" s="65"/>
      <c r="ONM156" s="65"/>
      <c r="ONN156" s="65"/>
      <c r="ONO156" s="65"/>
      <c r="ONP156" s="65"/>
      <c r="ONQ156" s="65"/>
      <c r="ONR156" s="65"/>
      <c r="ONS156" s="65"/>
      <c r="ONT156" s="65"/>
      <c r="ONU156" s="65"/>
      <c r="ONV156" s="65"/>
      <c r="ONW156" s="65"/>
      <c r="ONX156" s="65"/>
      <c r="ONY156" s="65"/>
      <c r="ONZ156" s="65"/>
      <c r="OOA156" s="65"/>
      <c r="OOB156" s="65"/>
      <c r="OOC156" s="65"/>
      <c r="OOD156" s="65"/>
      <c r="OOE156" s="65"/>
      <c r="OOF156" s="65"/>
      <c r="OOG156" s="65"/>
      <c r="OOH156" s="65"/>
      <c r="OOI156" s="65"/>
      <c r="OOJ156" s="65"/>
      <c r="OOK156" s="65"/>
      <c r="OOL156" s="65"/>
      <c r="OOM156" s="65"/>
      <c r="OON156" s="65"/>
      <c r="OOO156" s="65"/>
      <c r="OOP156" s="65"/>
      <c r="OOQ156" s="65"/>
      <c r="OOR156" s="65"/>
      <c r="OOS156" s="65"/>
      <c r="OOT156" s="65"/>
      <c r="OOU156" s="65"/>
      <c r="OOV156" s="65"/>
      <c r="OOW156" s="65"/>
      <c r="OOX156" s="65"/>
      <c r="OOY156" s="65"/>
      <c r="OOZ156" s="65"/>
      <c r="OPA156" s="65"/>
      <c r="OPB156" s="65"/>
      <c r="OPC156" s="65"/>
      <c r="OPD156" s="65"/>
      <c r="OPE156" s="65"/>
      <c r="OPF156" s="65"/>
      <c r="OPG156" s="65"/>
      <c r="OPH156" s="65"/>
      <c r="OPI156" s="65"/>
      <c r="OPJ156" s="65"/>
      <c r="OPK156" s="65"/>
      <c r="OPL156" s="65"/>
      <c r="OPM156" s="65"/>
      <c r="OPN156" s="65"/>
      <c r="OPO156" s="65"/>
      <c r="OPP156" s="65"/>
      <c r="OPQ156" s="65"/>
      <c r="OPR156" s="65"/>
      <c r="OPS156" s="65"/>
      <c r="OPT156" s="65"/>
      <c r="OPU156" s="65"/>
      <c r="OPV156" s="65"/>
      <c r="OPW156" s="65"/>
      <c r="OPX156" s="65"/>
      <c r="OPY156" s="65"/>
      <c r="OPZ156" s="65"/>
      <c r="OQA156" s="65"/>
      <c r="OQB156" s="65"/>
      <c r="OQC156" s="65"/>
      <c r="OQD156" s="65"/>
      <c r="OQE156" s="65"/>
      <c r="OQF156" s="65"/>
      <c r="OQG156" s="65"/>
      <c r="OQH156" s="65"/>
      <c r="OQI156" s="65"/>
      <c r="OQJ156" s="65"/>
      <c r="OQK156" s="65"/>
      <c r="OQL156" s="65"/>
      <c r="OQM156" s="65"/>
      <c r="OQN156" s="65"/>
      <c r="OQO156" s="65"/>
      <c r="OQP156" s="65"/>
      <c r="OQQ156" s="65"/>
      <c r="OQR156" s="65"/>
      <c r="OQS156" s="65"/>
      <c r="OQT156" s="65"/>
      <c r="OQU156" s="65"/>
      <c r="OQV156" s="65"/>
      <c r="OQW156" s="65"/>
      <c r="OQX156" s="65"/>
      <c r="OQY156" s="65"/>
      <c r="OQZ156" s="65"/>
      <c r="ORA156" s="65"/>
      <c r="ORB156" s="65"/>
      <c r="ORC156" s="65"/>
      <c r="ORD156" s="65"/>
      <c r="ORE156" s="65"/>
      <c r="ORF156" s="65"/>
      <c r="ORG156" s="65"/>
      <c r="ORH156" s="65"/>
      <c r="ORI156" s="65"/>
      <c r="ORJ156" s="65"/>
      <c r="ORK156" s="65"/>
      <c r="ORL156" s="65"/>
      <c r="ORM156" s="65"/>
      <c r="ORN156" s="65"/>
      <c r="ORO156" s="65"/>
      <c r="ORP156" s="65"/>
      <c r="ORQ156" s="65"/>
      <c r="ORR156" s="65"/>
      <c r="ORS156" s="65"/>
      <c r="ORT156" s="65"/>
      <c r="ORU156" s="65"/>
      <c r="ORV156" s="65"/>
      <c r="ORW156" s="65"/>
      <c r="ORX156" s="65"/>
      <c r="ORY156" s="65"/>
      <c r="ORZ156" s="65"/>
      <c r="OSA156" s="65"/>
      <c r="OSB156" s="65"/>
      <c r="OSC156" s="65"/>
      <c r="OSD156" s="65"/>
      <c r="OSE156" s="65"/>
      <c r="OSF156" s="65"/>
      <c r="OSG156" s="65"/>
      <c r="OSH156" s="65"/>
      <c r="OSI156" s="65"/>
      <c r="OSJ156" s="65"/>
      <c r="OSK156" s="65"/>
      <c r="OSL156" s="65"/>
      <c r="OSM156" s="65"/>
      <c r="OSN156" s="65"/>
      <c r="OSO156" s="65"/>
      <c r="OSP156" s="65"/>
      <c r="OSQ156" s="65"/>
      <c r="OSR156" s="65"/>
      <c r="OSS156" s="65"/>
      <c r="OST156" s="65"/>
      <c r="OSU156" s="65"/>
      <c r="OSV156" s="65"/>
      <c r="OSW156" s="65"/>
      <c r="OSX156" s="65"/>
      <c r="OSY156" s="65"/>
      <c r="OSZ156" s="65"/>
      <c r="OTA156" s="65"/>
      <c r="OTB156" s="65"/>
      <c r="OTC156" s="65"/>
      <c r="OTD156" s="65"/>
      <c r="OTE156" s="65"/>
      <c r="OTF156" s="65"/>
      <c r="OTG156" s="65"/>
      <c r="OTH156" s="65"/>
      <c r="OTI156" s="65"/>
      <c r="OTJ156" s="65"/>
      <c r="OTK156" s="65"/>
      <c r="OTL156" s="65"/>
      <c r="OTM156" s="65"/>
      <c r="OTN156" s="65"/>
      <c r="OTO156" s="65"/>
      <c r="OTP156" s="65"/>
      <c r="OTQ156" s="65"/>
      <c r="OTR156" s="65"/>
      <c r="OTS156" s="65"/>
      <c r="OTT156" s="65"/>
      <c r="OTU156" s="65"/>
      <c r="OTV156" s="65"/>
      <c r="OTW156" s="65"/>
      <c r="OTX156" s="65"/>
      <c r="OTY156" s="65"/>
      <c r="OTZ156" s="65"/>
      <c r="OUA156" s="65"/>
      <c r="OUB156" s="65"/>
      <c r="OUC156" s="65"/>
      <c r="OUD156" s="65"/>
      <c r="OUE156" s="65"/>
      <c r="OUF156" s="65"/>
      <c r="OUG156" s="65"/>
      <c r="OUH156" s="65"/>
      <c r="OUI156" s="65"/>
      <c r="OUJ156" s="65"/>
      <c r="OUK156" s="65"/>
      <c r="OUL156" s="65"/>
      <c r="OUM156" s="65"/>
      <c r="OUN156" s="65"/>
      <c r="OUO156" s="65"/>
      <c r="OUP156" s="65"/>
      <c r="OUQ156" s="65"/>
      <c r="OUR156" s="65"/>
      <c r="OUS156" s="65"/>
      <c r="OUT156" s="65"/>
      <c r="OUU156" s="65"/>
      <c r="OUV156" s="65"/>
      <c r="OUW156" s="65"/>
      <c r="OUX156" s="65"/>
      <c r="OUY156" s="65"/>
      <c r="OUZ156" s="65"/>
      <c r="OVA156" s="65"/>
      <c r="OVB156" s="65"/>
      <c r="OVC156" s="65"/>
      <c r="OVD156" s="65"/>
      <c r="OVE156" s="65"/>
      <c r="OVF156" s="65"/>
      <c r="OVG156" s="65"/>
      <c r="OVH156" s="65"/>
      <c r="OVI156" s="65"/>
      <c r="OVJ156" s="65"/>
      <c r="OVK156" s="65"/>
      <c r="OVL156" s="65"/>
      <c r="OVM156" s="65"/>
      <c r="OVN156" s="65"/>
      <c r="OVO156" s="65"/>
      <c r="OVP156" s="65"/>
      <c r="OVQ156" s="65"/>
      <c r="OVR156" s="65"/>
      <c r="OVS156" s="65"/>
      <c r="OVT156" s="65"/>
      <c r="OVU156" s="65"/>
      <c r="OVV156" s="65"/>
      <c r="OVW156" s="65"/>
      <c r="OVX156" s="65"/>
      <c r="OVY156" s="65"/>
      <c r="OVZ156" s="65"/>
      <c r="OWA156" s="65"/>
      <c r="OWB156" s="65"/>
      <c r="OWC156" s="65"/>
      <c r="OWD156" s="65"/>
      <c r="OWE156" s="65"/>
      <c r="OWF156" s="65"/>
      <c r="OWG156" s="65"/>
      <c r="OWH156" s="65"/>
      <c r="OWI156" s="65"/>
      <c r="OWJ156" s="65"/>
      <c r="OWK156" s="65"/>
      <c r="OWL156" s="65"/>
      <c r="OWM156" s="65"/>
      <c r="OWN156" s="65"/>
      <c r="OWO156" s="65"/>
      <c r="OWP156" s="65"/>
      <c r="OWQ156" s="65"/>
      <c r="OWR156" s="65"/>
      <c r="OWS156" s="65"/>
      <c r="OWT156" s="65"/>
      <c r="OWU156" s="65"/>
      <c r="OWV156" s="65"/>
      <c r="OWW156" s="65"/>
      <c r="OWX156" s="65"/>
      <c r="OWY156" s="65"/>
      <c r="OWZ156" s="65"/>
      <c r="OXA156" s="65"/>
      <c r="OXB156" s="65"/>
      <c r="OXC156" s="65"/>
      <c r="OXD156" s="65"/>
      <c r="OXE156" s="65"/>
      <c r="OXF156" s="65"/>
      <c r="OXG156" s="65"/>
      <c r="OXH156" s="65"/>
      <c r="OXI156" s="65"/>
      <c r="OXJ156" s="65"/>
      <c r="OXK156" s="65"/>
      <c r="OXL156" s="65"/>
      <c r="OXM156" s="65"/>
      <c r="OXN156" s="65"/>
      <c r="OXO156" s="65"/>
      <c r="OXP156" s="65"/>
      <c r="OXQ156" s="65"/>
      <c r="OXR156" s="65"/>
      <c r="OXS156" s="65"/>
      <c r="OXT156" s="65"/>
      <c r="OXU156" s="65"/>
      <c r="OXV156" s="65"/>
      <c r="OXW156" s="65"/>
      <c r="OXX156" s="65"/>
      <c r="OXY156" s="65"/>
      <c r="OXZ156" s="65"/>
      <c r="OYA156" s="65"/>
      <c r="OYB156" s="65"/>
      <c r="OYC156" s="65"/>
      <c r="OYD156" s="65"/>
      <c r="OYE156" s="65"/>
      <c r="OYF156" s="65"/>
      <c r="OYG156" s="65"/>
      <c r="OYH156" s="65"/>
      <c r="OYI156" s="65"/>
      <c r="OYJ156" s="65"/>
      <c r="OYK156" s="65"/>
      <c r="OYL156" s="65"/>
      <c r="OYM156" s="65"/>
      <c r="OYN156" s="65"/>
      <c r="OYO156" s="65"/>
      <c r="OYP156" s="65"/>
      <c r="OYQ156" s="65"/>
      <c r="OYR156" s="65"/>
      <c r="OYS156" s="65"/>
      <c r="OYT156" s="65"/>
      <c r="OYU156" s="65"/>
      <c r="OYV156" s="65"/>
      <c r="OYW156" s="65"/>
      <c r="OYX156" s="65"/>
      <c r="OYY156" s="65"/>
      <c r="OYZ156" s="65"/>
      <c r="OZA156" s="65"/>
      <c r="OZB156" s="65"/>
      <c r="OZC156" s="65"/>
      <c r="OZD156" s="65"/>
      <c r="OZE156" s="65"/>
      <c r="OZF156" s="65"/>
      <c r="OZG156" s="65"/>
      <c r="OZH156" s="65"/>
      <c r="OZI156" s="65"/>
      <c r="OZJ156" s="65"/>
      <c r="OZK156" s="65"/>
      <c r="OZL156" s="65"/>
      <c r="OZM156" s="65"/>
      <c r="OZN156" s="65"/>
      <c r="OZO156" s="65"/>
      <c r="OZP156" s="65"/>
      <c r="OZQ156" s="65"/>
      <c r="OZR156" s="65"/>
      <c r="OZS156" s="65"/>
      <c r="OZT156" s="65"/>
      <c r="OZU156" s="65"/>
      <c r="OZV156" s="65"/>
      <c r="OZW156" s="65"/>
      <c r="OZX156" s="65"/>
      <c r="OZY156" s="65"/>
      <c r="OZZ156" s="65"/>
      <c r="PAA156" s="65"/>
      <c r="PAB156" s="65"/>
      <c r="PAC156" s="65"/>
      <c r="PAD156" s="65"/>
      <c r="PAE156" s="65"/>
      <c r="PAF156" s="65"/>
      <c r="PAG156" s="65"/>
      <c r="PAH156" s="65"/>
      <c r="PAI156" s="65"/>
      <c r="PAJ156" s="65"/>
      <c r="PAK156" s="65"/>
      <c r="PAL156" s="65"/>
      <c r="PAM156" s="65"/>
      <c r="PAN156" s="65"/>
      <c r="PAO156" s="65"/>
      <c r="PAP156" s="65"/>
      <c r="PAQ156" s="65"/>
      <c r="PAR156" s="65"/>
      <c r="PAS156" s="65"/>
      <c r="PAT156" s="65"/>
      <c r="PAU156" s="65"/>
      <c r="PAV156" s="65"/>
      <c r="PAW156" s="65"/>
      <c r="PAX156" s="65"/>
      <c r="PAY156" s="65"/>
      <c r="PAZ156" s="65"/>
      <c r="PBA156" s="65"/>
      <c r="PBB156" s="65"/>
      <c r="PBC156" s="65"/>
      <c r="PBD156" s="65"/>
      <c r="PBE156" s="65"/>
      <c r="PBF156" s="65"/>
      <c r="PBG156" s="65"/>
      <c r="PBH156" s="65"/>
      <c r="PBI156" s="65"/>
      <c r="PBJ156" s="65"/>
      <c r="PBK156" s="65"/>
      <c r="PBL156" s="65"/>
      <c r="PBM156" s="65"/>
      <c r="PBN156" s="65"/>
      <c r="PBO156" s="65"/>
      <c r="PBP156" s="65"/>
      <c r="PBQ156" s="65"/>
      <c r="PBR156" s="65"/>
      <c r="PBS156" s="65"/>
      <c r="PBT156" s="65"/>
      <c r="PBU156" s="65"/>
      <c r="PBV156" s="65"/>
      <c r="PBW156" s="65"/>
      <c r="PBX156" s="65"/>
      <c r="PBY156" s="65"/>
      <c r="PBZ156" s="65"/>
      <c r="PCA156" s="65"/>
      <c r="PCB156" s="65"/>
      <c r="PCC156" s="65"/>
      <c r="PCD156" s="65"/>
      <c r="PCE156" s="65"/>
      <c r="PCF156" s="65"/>
      <c r="PCG156" s="65"/>
      <c r="PCH156" s="65"/>
      <c r="PCI156" s="65"/>
      <c r="PCJ156" s="65"/>
      <c r="PCK156" s="65"/>
      <c r="PCL156" s="65"/>
      <c r="PCM156" s="65"/>
      <c r="PCN156" s="65"/>
      <c r="PCO156" s="65"/>
      <c r="PCP156" s="65"/>
      <c r="PCQ156" s="65"/>
      <c r="PCR156" s="65"/>
      <c r="PCS156" s="65"/>
      <c r="PCT156" s="65"/>
      <c r="PCU156" s="65"/>
      <c r="PCV156" s="65"/>
      <c r="PCW156" s="65"/>
      <c r="PCX156" s="65"/>
      <c r="PCY156" s="65"/>
      <c r="PCZ156" s="65"/>
      <c r="PDA156" s="65"/>
      <c r="PDB156" s="65"/>
      <c r="PDC156" s="65"/>
      <c r="PDD156" s="65"/>
      <c r="PDE156" s="65"/>
      <c r="PDF156" s="65"/>
      <c r="PDG156" s="65"/>
      <c r="PDH156" s="65"/>
      <c r="PDI156" s="65"/>
      <c r="PDJ156" s="65"/>
      <c r="PDK156" s="65"/>
      <c r="PDL156" s="65"/>
      <c r="PDM156" s="65"/>
      <c r="PDN156" s="65"/>
      <c r="PDO156" s="65"/>
      <c r="PDP156" s="65"/>
      <c r="PDQ156" s="65"/>
      <c r="PDR156" s="65"/>
      <c r="PDS156" s="65"/>
      <c r="PDT156" s="65"/>
      <c r="PDU156" s="65"/>
      <c r="PDV156" s="65"/>
      <c r="PDW156" s="65"/>
      <c r="PDX156" s="65"/>
      <c r="PDY156" s="65"/>
      <c r="PDZ156" s="65"/>
      <c r="PEA156" s="65"/>
      <c r="PEB156" s="65"/>
      <c r="PEC156" s="65"/>
      <c r="PED156" s="65"/>
      <c r="PEE156" s="65"/>
      <c r="PEF156" s="65"/>
      <c r="PEG156" s="65"/>
      <c r="PEH156" s="65"/>
      <c r="PEI156" s="65"/>
      <c r="PEJ156" s="65"/>
      <c r="PEK156" s="65"/>
      <c r="PEL156" s="65"/>
      <c r="PEM156" s="65"/>
      <c r="PEN156" s="65"/>
      <c r="PEO156" s="65"/>
      <c r="PEP156" s="65"/>
      <c r="PEQ156" s="65"/>
      <c r="PER156" s="65"/>
      <c r="PES156" s="65"/>
      <c r="PET156" s="65"/>
      <c r="PEU156" s="65"/>
      <c r="PEV156" s="65"/>
      <c r="PEW156" s="65"/>
      <c r="PEX156" s="65"/>
      <c r="PEY156" s="65"/>
      <c r="PEZ156" s="65"/>
      <c r="PFA156" s="65"/>
      <c r="PFB156" s="65"/>
      <c r="PFC156" s="65"/>
      <c r="PFD156" s="65"/>
      <c r="PFE156" s="65"/>
      <c r="PFF156" s="65"/>
      <c r="PFG156" s="65"/>
      <c r="PFH156" s="65"/>
      <c r="PFI156" s="65"/>
      <c r="PFJ156" s="65"/>
      <c r="PFK156" s="65"/>
      <c r="PFL156" s="65"/>
      <c r="PFM156" s="65"/>
      <c r="PFN156" s="65"/>
      <c r="PFO156" s="65"/>
      <c r="PFP156" s="65"/>
      <c r="PFQ156" s="65"/>
      <c r="PFR156" s="65"/>
      <c r="PFS156" s="65"/>
      <c r="PFT156" s="65"/>
      <c r="PFU156" s="65"/>
      <c r="PFV156" s="65"/>
      <c r="PFW156" s="65"/>
      <c r="PFX156" s="65"/>
      <c r="PFY156" s="65"/>
      <c r="PFZ156" s="65"/>
      <c r="PGA156" s="65"/>
      <c r="PGB156" s="65"/>
      <c r="PGC156" s="65"/>
      <c r="PGD156" s="65"/>
      <c r="PGE156" s="65"/>
      <c r="PGF156" s="65"/>
      <c r="PGG156" s="65"/>
      <c r="PGH156" s="65"/>
      <c r="PGI156" s="65"/>
      <c r="PGJ156" s="65"/>
      <c r="PGK156" s="65"/>
      <c r="PGL156" s="65"/>
      <c r="PGM156" s="65"/>
      <c r="PGN156" s="65"/>
      <c r="PGO156" s="65"/>
      <c r="PGP156" s="65"/>
      <c r="PGQ156" s="65"/>
      <c r="PGR156" s="65"/>
      <c r="PGS156" s="65"/>
      <c r="PGT156" s="65"/>
      <c r="PGU156" s="65"/>
      <c r="PGV156" s="65"/>
      <c r="PGW156" s="65"/>
      <c r="PGX156" s="65"/>
      <c r="PGY156" s="65"/>
      <c r="PGZ156" s="65"/>
      <c r="PHA156" s="65"/>
      <c r="PHB156" s="65"/>
      <c r="PHC156" s="65"/>
      <c r="PHD156" s="65"/>
      <c r="PHE156" s="65"/>
      <c r="PHF156" s="65"/>
      <c r="PHG156" s="65"/>
      <c r="PHH156" s="65"/>
      <c r="PHI156" s="65"/>
      <c r="PHJ156" s="65"/>
      <c r="PHK156" s="65"/>
      <c r="PHL156" s="65"/>
      <c r="PHM156" s="65"/>
      <c r="PHN156" s="65"/>
      <c r="PHO156" s="65"/>
      <c r="PHP156" s="65"/>
      <c r="PHQ156" s="65"/>
      <c r="PHR156" s="65"/>
      <c r="PHS156" s="65"/>
      <c r="PHT156" s="65"/>
      <c r="PHU156" s="65"/>
      <c r="PHV156" s="65"/>
      <c r="PHW156" s="65"/>
      <c r="PHX156" s="65"/>
      <c r="PHY156" s="65"/>
      <c r="PHZ156" s="65"/>
      <c r="PIA156" s="65"/>
      <c r="PIB156" s="65"/>
      <c r="PIC156" s="65"/>
      <c r="PID156" s="65"/>
      <c r="PIE156" s="65"/>
      <c r="PIF156" s="65"/>
      <c r="PIG156" s="65"/>
      <c r="PIH156" s="65"/>
      <c r="PII156" s="65"/>
      <c r="PIJ156" s="65"/>
      <c r="PIK156" s="65"/>
      <c r="PIL156" s="65"/>
      <c r="PIM156" s="65"/>
      <c r="PIN156" s="65"/>
      <c r="PIO156" s="65"/>
      <c r="PIP156" s="65"/>
      <c r="PIQ156" s="65"/>
      <c r="PIR156" s="65"/>
      <c r="PIS156" s="65"/>
      <c r="PIT156" s="65"/>
      <c r="PIU156" s="65"/>
      <c r="PIV156" s="65"/>
      <c r="PIW156" s="65"/>
      <c r="PIX156" s="65"/>
      <c r="PIY156" s="65"/>
      <c r="PIZ156" s="65"/>
      <c r="PJA156" s="65"/>
      <c r="PJB156" s="65"/>
      <c r="PJC156" s="65"/>
      <c r="PJD156" s="65"/>
      <c r="PJE156" s="65"/>
      <c r="PJF156" s="65"/>
      <c r="PJG156" s="65"/>
      <c r="PJH156" s="65"/>
      <c r="PJI156" s="65"/>
      <c r="PJJ156" s="65"/>
      <c r="PJK156" s="65"/>
      <c r="PJL156" s="65"/>
      <c r="PJM156" s="65"/>
      <c r="PJN156" s="65"/>
      <c r="PJO156" s="65"/>
      <c r="PJP156" s="65"/>
      <c r="PJQ156" s="65"/>
      <c r="PJR156" s="65"/>
      <c r="PJS156" s="65"/>
      <c r="PJT156" s="65"/>
      <c r="PJU156" s="65"/>
      <c r="PJV156" s="65"/>
      <c r="PJW156" s="65"/>
      <c r="PJX156" s="65"/>
      <c r="PJY156" s="65"/>
      <c r="PJZ156" s="65"/>
      <c r="PKA156" s="65"/>
      <c r="PKB156" s="65"/>
      <c r="PKC156" s="65"/>
      <c r="PKD156" s="65"/>
      <c r="PKE156" s="65"/>
      <c r="PKF156" s="65"/>
      <c r="PKG156" s="65"/>
      <c r="PKH156" s="65"/>
      <c r="PKI156" s="65"/>
      <c r="PKJ156" s="65"/>
      <c r="PKK156" s="65"/>
      <c r="PKL156" s="65"/>
      <c r="PKM156" s="65"/>
      <c r="PKN156" s="65"/>
      <c r="PKO156" s="65"/>
      <c r="PKP156" s="65"/>
      <c r="PKQ156" s="65"/>
      <c r="PKR156" s="65"/>
      <c r="PKS156" s="65"/>
      <c r="PKT156" s="65"/>
      <c r="PKU156" s="65"/>
      <c r="PKV156" s="65"/>
      <c r="PKW156" s="65"/>
      <c r="PKX156" s="65"/>
      <c r="PKY156" s="65"/>
      <c r="PKZ156" s="65"/>
      <c r="PLA156" s="65"/>
      <c r="PLB156" s="65"/>
      <c r="PLC156" s="65"/>
      <c r="PLD156" s="65"/>
      <c r="PLE156" s="65"/>
      <c r="PLF156" s="65"/>
      <c r="PLG156" s="65"/>
      <c r="PLH156" s="65"/>
      <c r="PLI156" s="65"/>
      <c r="PLJ156" s="65"/>
      <c r="PLK156" s="65"/>
      <c r="PLL156" s="65"/>
      <c r="PLM156" s="65"/>
      <c r="PLN156" s="65"/>
      <c r="PLO156" s="65"/>
      <c r="PLP156" s="65"/>
      <c r="PLQ156" s="65"/>
      <c r="PLR156" s="65"/>
      <c r="PLS156" s="65"/>
      <c r="PLT156" s="65"/>
      <c r="PLU156" s="65"/>
      <c r="PLV156" s="65"/>
      <c r="PLW156" s="65"/>
      <c r="PLX156" s="65"/>
      <c r="PLY156" s="65"/>
      <c r="PLZ156" s="65"/>
      <c r="PMA156" s="65"/>
      <c r="PMB156" s="65"/>
      <c r="PMC156" s="65"/>
      <c r="PMD156" s="65"/>
      <c r="PME156" s="65"/>
      <c r="PMF156" s="65"/>
      <c r="PMG156" s="65"/>
      <c r="PMH156" s="65"/>
      <c r="PMI156" s="65"/>
      <c r="PMJ156" s="65"/>
      <c r="PMK156" s="65"/>
      <c r="PML156" s="65"/>
      <c r="PMM156" s="65"/>
      <c r="PMN156" s="65"/>
      <c r="PMO156" s="65"/>
      <c r="PMP156" s="65"/>
      <c r="PMQ156" s="65"/>
      <c r="PMR156" s="65"/>
      <c r="PMS156" s="65"/>
      <c r="PMT156" s="65"/>
      <c r="PMU156" s="65"/>
      <c r="PMV156" s="65"/>
      <c r="PMW156" s="65"/>
      <c r="PMX156" s="65"/>
      <c r="PMY156" s="65"/>
      <c r="PMZ156" s="65"/>
      <c r="PNA156" s="65"/>
      <c r="PNB156" s="65"/>
      <c r="PNC156" s="65"/>
      <c r="PND156" s="65"/>
      <c r="PNE156" s="65"/>
      <c r="PNF156" s="65"/>
      <c r="PNG156" s="65"/>
      <c r="PNH156" s="65"/>
      <c r="PNI156" s="65"/>
      <c r="PNJ156" s="65"/>
      <c r="PNK156" s="65"/>
      <c r="PNL156" s="65"/>
      <c r="PNM156" s="65"/>
      <c r="PNN156" s="65"/>
      <c r="PNO156" s="65"/>
      <c r="PNP156" s="65"/>
      <c r="PNQ156" s="65"/>
      <c r="PNR156" s="65"/>
      <c r="PNS156" s="65"/>
      <c r="PNT156" s="65"/>
      <c r="PNU156" s="65"/>
      <c r="PNV156" s="65"/>
      <c r="PNW156" s="65"/>
      <c r="PNX156" s="65"/>
      <c r="PNY156" s="65"/>
      <c r="PNZ156" s="65"/>
      <c r="POA156" s="65"/>
      <c r="POB156" s="65"/>
      <c r="POC156" s="65"/>
      <c r="POD156" s="65"/>
      <c r="POE156" s="65"/>
      <c r="POF156" s="65"/>
      <c r="POG156" s="65"/>
      <c r="POH156" s="65"/>
      <c r="POI156" s="65"/>
      <c r="POJ156" s="65"/>
      <c r="POK156" s="65"/>
      <c r="POL156" s="65"/>
      <c r="POM156" s="65"/>
      <c r="PON156" s="65"/>
      <c r="POO156" s="65"/>
      <c r="POP156" s="65"/>
      <c r="POQ156" s="65"/>
      <c r="POR156" s="65"/>
      <c r="POS156" s="65"/>
      <c r="POT156" s="65"/>
      <c r="POU156" s="65"/>
      <c r="POV156" s="65"/>
      <c r="POW156" s="65"/>
      <c r="POX156" s="65"/>
      <c r="POY156" s="65"/>
      <c r="POZ156" s="65"/>
      <c r="PPA156" s="65"/>
      <c r="PPB156" s="65"/>
      <c r="PPC156" s="65"/>
      <c r="PPD156" s="65"/>
      <c r="PPE156" s="65"/>
      <c r="PPF156" s="65"/>
      <c r="PPG156" s="65"/>
      <c r="PPH156" s="65"/>
      <c r="PPI156" s="65"/>
      <c r="PPJ156" s="65"/>
      <c r="PPK156" s="65"/>
      <c r="PPL156" s="65"/>
      <c r="PPM156" s="65"/>
      <c r="PPN156" s="65"/>
      <c r="PPO156" s="65"/>
      <c r="PPP156" s="65"/>
      <c r="PPQ156" s="65"/>
      <c r="PPR156" s="65"/>
      <c r="PPS156" s="65"/>
      <c r="PPT156" s="65"/>
      <c r="PPU156" s="65"/>
      <c r="PPV156" s="65"/>
      <c r="PPW156" s="65"/>
      <c r="PPX156" s="65"/>
      <c r="PPY156" s="65"/>
      <c r="PPZ156" s="65"/>
      <c r="PQA156" s="65"/>
      <c r="PQB156" s="65"/>
      <c r="PQC156" s="65"/>
      <c r="PQD156" s="65"/>
      <c r="PQE156" s="65"/>
      <c r="PQF156" s="65"/>
      <c r="PQG156" s="65"/>
      <c r="PQH156" s="65"/>
      <c r="PQI156" s="65"/>
      <c r="PQJ156" s="65"/>
      <c r="PQK156" s="65"/>
      <c r="PQL156" s="65"/>
      <c r="PQM156" s="65"/>
      <c r="PQN156" s="65"/>
      <c r="PQO156" s="65"/>
      <c r="PQP156" s="65"/>
      <c r="PQQ156" s="65"/>
      <c r="PQR156" s="65"/>
      <c r="PQS156" s="65"/>
      <c r="PQT156" s="65"/>
      <c r="PQU156" s="65"/>
      <c r="PQV156" s="65"/>
      <c r="PQW156" s="65"/>
      <c r="PQX156" s="65"/>
      <c r="PQY156" s="65"/>
      <c r="PQZ156" s="65"/>
      <c r="PRA156" s="65"/>
      <c r="PRB156" s="65"/>
      <c r="PRC156" s="65"/>
      <c r="PRD156" s="65"/>
      <c r="PRE156" s="65"/>
      <c r="PRF156" s="65"/>
      <c r="PRG156" s="65"/>
      <c r="PRH156" s="65"/>
      <c r="PRI156" s="65"/>
      <c r="PRJ156" s="65"/>
      <c r="PRK156" s="65"/>
      <c r="PRL156" s="65"/>
      <c r="PRM156" s="65"/>
      <c r="PRN156" s="65"/>
      <c r="PRO156" s="65"/>
      <c r="PRP156" s="65"/>
      <c r="PRQ156" s="65"/>
      <c r="PRR156" s="65"/>
      <c r="PRS156" s="65"/>
      <c r="PRT156" s="65"/>
      <c r="PRU156" s="65"/>
      <c r="PRV156" s="65"/>
      <c r="PRW156" s="65"/>
      <c r="PRX156" s="65"/>
      <c r="PRY156" s="65"/>
      <c r="PRZ156" s="65"/>
      <c r="PSA156" s="65"/>
      <c r="PSB156" s="65"/>
      <c r="PSC156" s="65"/>
      <c r="PSD156" s="65"/>
      <c r="PSE156" s="65"/>
      <c r="PSF156" s="65"/>
      <c r="PSG156" s="65"/>
      <c r="PSH156" s="65"/>
      <c r="PSI156" s="65"/>
      <c r="PSJ156" s="65"/>
      <c r="PSK156" s="65"/>
      <c r="PSL156" s="65"/>
      <c r="PSM156" s="65"/>
      <c r="PSN156" s="65"/>
      <c r="PSO156" s="65"/>
      <c r="PSP156" s="65"/>
      <c r="PSQ156" s="65"/>
      <c r="PSR156" s="65"/>
      <c r="PSS156" s="65"/>
      <c r="PST156" s="65"/>
      <c r="PSU156" s="65"/>
      <c r="PSV156" s="65"/>
      <c r="PSW156" s="65"/>
      <c r="PSX156" s="65"/>
      <c r="PSY156" s="65"/>
      <c r="PSZ156" s="65"/>
      <c r="PTA156" s="65"/>
      <c r="PTB156" s="65"/>
      <c r="PTC156" s="65"/>
      <c r="PTD156" s="65"/>
      <c r="PTE156" s="65"/>
      <c r="PTF156" s="65"/>
      <c r="PTG156" s="65"/>
      <c r="PTH156" s="65"/>
      <c r="PTI156" s="65"/>
      <c r="PTJ156" s="65"/>
      <c r="PTK156" s="65"/>
      <c r="PTL156" s="65"/>
      <c r="PTM156" s="65"/>
      <c r="PTN156" s="65"/>
      <c r="PTO156" s="65"/>
      <c r="PTP156" s="65"/>
      <c r="PTQ156" s="65"/>
      <c r="PTR156" s="65"/>
      <c r="PTS156" s="65"/>
      <c r="PTT156" s="65"/>
      <c r="PTU156" s="65"/>
      <c r="PTV156" s="65"/>
      <c r="PTW156" s="65"/>
      <c r="PTX156" s="65"/>
      <c r="PTY156" s="65"/>
      <c r="PTZ156" s="65"/>
      <c r="PUA156" s="65"/>
      <c r="PUB156" s="65"/>
      <c r="PUC156" s="65"/>
      <c r="PUD156" s="65"/>
      <c r="PUE156" s="65"/>
      <c r="PUF156" s="65"/>
      <c r="PUG156" s="65"/>
      <c r="PUH156" s="65"/>
      <c r="PUI156" s="65"/>
      <c r="PUJ156" s="65"/>
      <c r="PUK156" s="65"/>
      <c r="PUL156" s="65"/>
      <c r="PUM156" s="65"/>
      <c r="PUN156" s="65"/>
      <c r="PUO156" s="65"/>
      <c r="PUP156" s="65"/>
      <c r="PUQ156" s="65"/>
      <c r="PUR156" s="65"/>
      <c r="PUS156" s="65"/>
      <c r="PUT156" s="65"/>
      <c r="PUU156" s="65"/>
      <c r="PUV156" s="65"/>
      <c r="PUW156" s="65"/>
      <c r="PUX156" s="65"/>
      <c r="PUY156" s="65"/>
      <c r="PUZ156" s="65"/>
      <c r="PVA156" s="65"/>
      <c r="PVB156" s="65"/>
      <c r="PVC156" s="65"/>
      <c r="PVD156" s="65"/>
      <c r="PVE156" s="65"/>
      <c r="PVF156" s="65"/>
      <c r="PVG156" s="65"/>
      <c r="PVH156" s="65"/>
      <c r="PVI156" s="65"/>
      <c r="PVJ156" s="65"/>
      <c r="PVK156" s="65"/>
      <c r="PVL156" s="65"/>
      <c r="PVM156" s="65"/>
      <c r="PVN156" s="65"/>
      <c r="PVO156" s="65"/>
      <c r="PVP156" s="65"/>
      <c r="PVQ156" s="65"/>
      <c r="PVR156" s="65"/>
      <c r="PVS156" s="65"/>
      <c r="PVT156" s="65"/>
      <c r="PVU156" s="65"/>
      <c r="PVV156" s="65"/>
      <c r="PVW156" s="65"/>
      <c r="PVX156" s="65"/>
      <c r="PVY156" s="65"/>
      <c r="PVZ156" s="65"/>
      <c r="PWA156" s="65"/>
      <c r="PWB156" s="65"/>
      <c r="PWC156" s="65"/>
      <c r="PWD156" s="65"/>
      <c r="PWE156" s="65"/>
      <c r="PWF156" s="65"/>
      <c r="PWG156" s="65"/>
      <c r="PWH156" s="65"/>
      <c r="PWI156" s="65"/>
      <c r="PWJ156" s="65"/>
      <c r="PWK156" s="65"/>
      <c r="PWL156" s="65"/>
      <c r="PWM156" s="65"/>
      <c r="PWN156" s="65"/>
      <c r="PWO156" s="65"/>
      <c r="PWP156" s="65"/>
      <c r="PWQ156" s="65"/>
      <c r="PWR156" s="65"/>
      <c r="PWS156" s="65"/>
      <c r="PWT156" s="65"/>
      <c r="PWU156" s="65"/>
      <c r="PWV156" s="65"/>
      <c r="PWW156" s="65"/>
      <c r="PWX156" s="65"/>
      <c r="PWY156" s="65"/>
      <c r="PWZ156" s="65"/>
      <c r="PXA156" s="65"/>
      <c r="PXB156" s="65"/>
      <c r="PXC156" s="65"/>
      <c r="PXD156" s="65"/>
      <c r="PXE156" s="65"/>
      <c r="PXF156" s="65"/>
      <c r="PXG156" s="65"/>
      <c r="PXH156" s="65"/>
      <c r="PXI156" s="65"/>
      <c r="PXJ156" s="65"/>
      <c r="PXK156" s="65"/>
      <c r="PXL156" s="65"/>
      <c r="PXM156" s="65"/>
      <c r="PXN156" s="65"/>
      <c r="PXO156" s="65"/>
      <c r="PXP156" s="65"/>
      <c r="PXQ156" s="65"/>
      <c r="PXR156" s="65"/>
      <c r="PXS156" s="65"/>
      <c r="PXT156" s="65"/>
      <c r="PXU156" s="65"/>
      <c r="PXV156" s="65"/>
      <c r="PXW156" s="65"/>
      <c r="PXX156" s="65"/>
      <c r="PXY156" s="65"/>
      <c r="PXZ156" s="65"/>
      <c r="PYA156" s="65"/>
      <c r="PYB156" s="65"/>
      <c r="PYC156" s="65"/>
      <c r="PYD156" s="65"/>
      <c r="PYE156" s="65"/>
      <c r="PYF156" s="65"/>
      <c r="PYG156" s="65"/>
      <c r="PYH156" s="65"/>
      <c r="PYI156" s="65"/>
      <c r="PYJ156" s="65"/>
      <c r="PYK156" s="65"/>
      <c r="PYL156" s="65"/>
      <c r="PYM156" s="65"/>
      <c r="PYN156" s="65"/>
      <c r="PYO156" s="65"/>
      <c r="PYP156" s="65"/>
      <c r="PYQ156" s="65"/>
      <c r="PYR156" s="65"/>
      <c r="PYS156" s="65"/>
      <c r="PYT156" s="65"/>
      <c r="PYU156" s="65"/>
      <c r="PYV156" s="65"/>
      <c r="PYW156" s="65"/>
      <c r="PYX156" s="65"/>
      <c r="PYY156" s="65"/>
      <c r="PYZ156" s="65"/>
      <c r="PZA156" s="65"/>
      <c r="PZB156" s="65"/>
      <c r="PZC156" s="65"/>
      <c r="PZD156" s="65"/>
      <c r="PZE156" s="65"/>
      <c r="PZF156" s="65"/>
      <c r="PZG156" s="65"/>
      <c r="PZH156" s="65"/>
      <c r="PZI156" s="65"/>
      <c r="PZJ156" s="65"/>
      <c r="PZK156" s="65"/>
      <c r="PZL156" s="65"/>
      <c r="PZM156" s="65"/>
      <c r="PZN156" s="65"/>
      <c r="PZO156" s="65"/>
      <c r="PZP156" s="65"/>
      <c r="PZQ156" s="65"/>
      <c r="PZR156" s="65"/>
      <c r="PZS156" s="65"/>
      <c r="PZT156" s="65"/>
      <c r="PZU156" s="65"/>
      <c r="PZV156" s="65"/>
      <c r="PZW156" s="65"/>
      <c r="PZX156" s="65"/>
      <c r="PZY156" s="65"/>
      <c r="PZZ156" s="65"/>
      <c r="QAA156" s="65"/>
      <c r="QAB156" s="65"/>
      <c r="QAC156" s="65"/>
      <c r="QAD156" s="65"/>
      <c r="QAE156" s="65"/>
      <c r="QAF156" s="65"/>
      <c r="QAG156" s="65"/>
      <c r="QAH156" s="65"/>
      <c r="QAI156" s="65"/>
      <c r="QAJ156" s="65"/>
      <c r="QAK156" s="65"/>
      <c r="QAL156" s="65"/>
      <c r="QAM156" s="65"/>
      <c r="QAN156" s="65"/>
      <c r="QAO156" s="65"/>
      <c r="QAP156" s="65"/>
      <c r="QAQ156" s="65"/>
      <c r="QAR156" s="65"/>
      <c r="QAS156" s="65"/>
      <c r="QAT156" s="65"/>
      <c r="QAU156" s="65"/>
      <c r="QAV156" s="65"/>
      <c r="QAW156" s="65"/>
      <c r="QAX156" s="65"/>
      <c r="QAY156" s="65"/>
      <c r="QAZ156" s="65"/>
      <c r="QBA156" s="65"/>
      <c r="QBB156" s="65"/>
      <c r="QBC156" s="65"/>
      <c r="QBD156" s="65"/>
      <c r="QBE156" s="65"/>
      <c r="QBF156" s="65"/>
      <c r="QBG156" s="65"/>
      <c r="QBH156" s="65"/>
      <c r="QBI156" s="65"/>
      <c r="QBJ156" s="65"/>
      <c r="QBK156" s="65"/>
      <c r="QBL156" s="65"/>
      <c r="QBM156" s="65"/>
      <c r="QBN156" s="65"/>
      <c r="QBO156" s="65"/>
      <c r="QBP156" s="65"/>
      <c r="QBQ156" s="65"/>
      <c r="QBR156" s="65"/>
      <c r="QBS156" s="65"/>
      <c r="QBT156" s="65"/>
      <c r="QBU156" s="65"/>
      <c r="QBV156" s="65"/>
      <c r="QBW156" s="65"/>
      <c r="QBX156" s="65"/>
      <c r="QBY156" s="65"/>
      <c r="QBZ156" s="65"/>
      <c r="QCA156" s="65"/>
      <c r="QCB156" s="65"/>
      <c r="QCC156" s="65"/>
      <c r="QCD156" s="65"/>
      <c r="QCE156" s="65"/>
      <c r="QCF156" s="65"/>
      <c r="QCG156" s="65"/>
      <c r="QCH156" s="65"/>
      <c r="QCI156" s="65"/>
      <c r="QCJ156" s="65"/>
      <c r="QCK156" s="65"/>
      <c r="QCL156" s="65"/>
      <c r="QCM156" s="65"/>
      <c r="QCN156" s="65"/>
      <c r="QCO156" s="65"/>
      <c r="QCP156" s="65"/>
      <c r="QCQ156" s="65"/>
      <c r="QCR156" s="65"/>
      <c r="QCS156" s="65"/>
      <c r="QCT156" s="65"/>
      <c r="QCU156" s="65"/>
      <c r="QCV156" s="65"/>
      <c r="QCW156" s="65"/>
      <c r="QCX156" s="65"/>
      <c r="QCY156" s="65"/>
      <c r="QCZ156" s="65"/>
      <c r="QDA156" s="65"/>
      <c r="QDB156" s="65"/>
      <c r="QDC156" s="65"/>
      <c r="QDD156" s="65"/>
      <c r="QDE156" s="65"/>
      <c r="QDF156" s="65"/>
      <c r="QDG156" s="65"/>
      <c r="QDH156" s="65"/>
      <c r="QDI156" s="65"/>
      <c r="QDJ156" s="65"/>
      <c r="QDK156" s="65"/>
      <c r="QDL156" s="65"/>
      <c r="QDM156" s="65"/>
      <c r="QDN156" s="65"/>
      <c r="QDO156" s="65"/>
      <c r="QDP156" s="65"/>
      <c r="QDQ156" s="65"/>
      <c r="QDR156" s="65"/>
      <c r="QDS156" s="65"/>
      <c r="QDT156" s="65"/>
      <c r="QDU156" s="65"/>
      <c r="QDV156" s="65"/>
      <c r="QDW156" s="65"/>
      <c r="QDX156" s="65"/>
      <c r="QDY156" s="65"/>
      <c r="QDZ156" s="65"/>
      <c r="QEA156" s="65"/>
      <c r="QEB156" s="65"/>
      <c r="QEC156" s="65"/>
      <c r="QED156" s="65"/>
      <c r="QEE156" s="65"/>
      <c r="QEF156" s="65"/>
      <c r="QEG156" s="65"/>
      <c r="QEH156" s="65"/>
      <c r="QEI156" s="65"/>
      <c r="QEJ156" s="65"/>
      <c r="QEK156" s="65"/>
      <c r="QEL156" s="65"/>
      <c r="QEM156" s="65"/>
      <c r="QEN156" s="65"/>
      <c r="QEO156" s="65"/>
      <c r="QEP156" s="65"/>
      <c r="QEQ156" s="65"/>
      <c r="QER156" s="65"/>
      <c r="QES156" s="65"/>
      <c r="QET156" s="65"/>
      <c r="QEU156" s="65"/>
      <c r="QEV156" s="65"/>
      <c r="QEW156" s="65"/>
      <c r="QEX156" s="65"/>
      <c r="QEY156" s="65"/>
      <c r="QEZ156" s="65"/>
      <c r="QFA156" s="65"/>
      <c r="QFB156" s="65"/>
      <c r="QFC156" s="65"/>
      <c r="QFD156" s="65"/>
      <c r="QFE156" s="65"/>
      <c r="QFF156" s="65"/>
      <c r="QFG156" s="65"/>
      <c r="QFH156" s="65"/>
      <c r="QFI156" s="65"/>
      <c r="QFJ156" s="65"/>
      <c r="QFK156" s="65"/>
      <c r="QFL156" s="65"/>
      <c r="QFM156" s="65"/>
      <c r="QFN156" s="65"/>
      <c r="QFO156" s="65"/>
      <c r="QFP156" s="65"/>
      <c r="QFQ156" s="65"/>
      <c r="QFR156" s="65"/>
      <c r="QFS156" s="65"/>
      <c r="QFT156" s="65"/>
      <c r="QFU156" s="65"/>
      <c r="QFV156" s="65"/>
      <c r="QFW156" s="65"/>
      <c r="QFX156" s="65"/>
      <c r="QFY156" s="65"/>
      <c r="QFZ156" s="65"/>
      <c r="QGA156" s="65"/>
      <c r="QGB156" s="65"/>
      <c r="QGC156" s="65"/>
      <c r="QGD156" s="65"/>
      <c r="QGE156" s="65"/>
      <c r="QGF156" s="65"/>
      <c r="QGG156" s="65"/>
      <c r="QGH156" s="65"/>
      <c r="QGI156" s="65"/>
      <c r="QGJ156" s="65"/>
      <c r="QGK156" s="65"/>
      <c r="QGL156" s="65"/>
      <c r="QGM156" s="65"/>
      <c r="QGN156" s="65"/>
      <c r="QGO156" s="65"/>
      <c r="QGP156" s="65"/>
      <c r="QGQ156" s="65"/>
      <c r="QGR156" s="65"/>
      <c r="QGS156" s="65"/>
      <c r="QGT156" s="65"/>
      <c r="QGU156" s="65"/>
      <c r="QGV156" s="65"/>
      <c r="QGW156" s="65"/>
      <c r="QGX156" s="65"/>
      <c r="QGY156" s="65"/>
      <c r="QGZ156" s="65"/>
      <c r="QHA156" s="65"/>
      <c r="QHB156" s="65"/>
      <c r="QHC156" s="65"/>
      <c r="QHD156" s="65"/>
      <c r="QHE156" s="65"/>
      <c r="QHF156" s="65"/>
      <c r="QHG156" s="65"/>
      <c r="QHH156" s="65"/>
      <c r="QHI156" s="65"/>
      <c r="QHJ156" s="65"/>
      <c r="QHK156" s="65"/>
      <c r="QHL156" s="65"/>
      <c r="QHM156" s="65"/>
      <c r="QHN156" s="65"/>
      <c r="QHO156" s="65"/>
      <c r="QHP156" s="65"/>
      <c r="QHQ156" s="65"/>
      <c r="QHR156" s="65"/>
      <c r="QHS156" s="65"/>
      <c r="QHT156" s="65"/>
      <c r="QHU156" s="65"/>
      <c r="QHV156" s="65"/>
      <c r="QHW156" s="65"/>
      <c r="QHX156" s="65"/>
      <c r="QHY156" s="65"/>
      <c r="QHZ156" s="65"/>
      <c r="QIA156" s="65"/>
      <c r="QIB156" s="65"/>
      <c r="QIC156" s="65"/>
      <c r="QID156" s="65"/>
      <c r="QIE156" s="65"/>
      <c r="QIF156" s="65"/>
      <c r="QIG156" s="65"/>
      <c r="QIH156" s="65"/>
      <c r="QII156" s="65"/>
      <c r="QIJ156" s="65"/>
      <c r="QIK156" s="65"/>
      <c r="QIL156" s="65"/>
      <c r="QIM156" s="65"/>
      <c r="QIN156" s="65"/>
      <c r="QIO156" s="65"/>
      <c r="QIP156" s="65"/>
      <c r="QIQ156" s="65"/>
      <c r="QIR156" s="65"/>
      <c r="QIS156" s="65"/>
      <c r="QIT156" s="65"/>
      <c r="QIU156" s="65"/>
      <c r="QIV156" s="65"/>
      <c r="QIW156" s="65"/>
      <c r="QIX156" s="65"/>
      <c r="QIY156" s="65"/>
      <c r="QIZ156" s="65"/>
      <c r="QJA156" s="65"/>
      <c r="QJB156" s="65"/>
      <c r="QJC156" s="65"/>
      <c r="QJD156" s="65"/>
      <c r="QJE156" s="65"/>
      <c r="QJF156" s="65"/>
      <c r="QJG156" s="65"/>
      <c r="QJH156" s="65"/>
      <c r="QJI156" s="65"/>
      <c r="QJJ156" s="65"/>
      <c r="QJK156" s="65"/>
      <c r="QJL156" s="65"/>
      <c r="QJM156" s="65"/>
      <c r="QJN156" s="65"/>
      <c r="QJO156" s="65"/>
      <c r="QJP156" s="65"/>
      <c r="QJQ156" s="65"/>
      <c r="QJR156" s="65"/>
      <c r="QJS156" s="65"/>
      <c r="QJT156" s="65"/>
      <c r="QJU156" s="65"/>
      <c r="QJV156" s="65"/>
      <c r="QJW156" s="65"/>
      <c r="QJX156" s="65"/>
      <c r="QJY156" s="65"/>
      <c r="QJZ156" s="65"/>
      <c r="QKA156" s="65"/>
      <c r="QKB156" s="65"/>
      <c r="QKC156" s="65"/>
      <c r="QKD156" s="65"/>
      <c r="QKE156" s="65"/>
      <c r="QKF156" s="65"/>
      <c r="QKG156" s="65"/>
      <c r="QKH156" s="65"/>
      <c r="QKI156" s="65"/>
      <c r="QKJ156" s="65"/>
      <c r="QKK156" s="65"/>
      <c r="QKL156" s="65"/>
      <c r="QKM156" s="65"/>
      <c r="QKN156" s="65"/>
      <c r="QKO156" s="65"/>
      <c r="QKP156" s="65"/>
      <c r="QKQ156" s="65"/>
      <c r="QKR156" s="65"/>
      <c r="QKS156" s="65"/>
      <c r="QKT156" s="65"/>
      <c r="QKU156" s="65"/>
      <c r="QKV156" s="65"/>
      <c r="QKW156" s="65"/>
      <c r="QKX156" s="65"/>
      <c r="QKY156" s="65"/>
      <c r="QKZ156" s="65"/>
      <c r="QLA156" s="65"/>
      <c r="QLB156" s="65"/>
      <c r="QLC156" s="65"/>
      <c r="QLD156" s="65"/>
      <c r="QLE156" s="65"/>
      <c r="QLF156" s="65"/>
      <c r="QLG156" s="65"/>
      <c r="QLH156" s="65"/>
      <c r="QLI156" s="65"/>
      <c r="QLJ156" s="65"/>
      <c r="QLK156" s="65"/>
      <c r="QLL156" s="65"/>
      <c r="QLM156" s="65"/>
      <c r="QLN156" s="65"/>
      <c r="QLO156" s="65"/>
      <c r="QLP156" s="65"/>
      <c r="QLQ156" s="65"/>
      <c r="QLR156" s="65"/>
      <c r="QLS156" s="65"/>
      <c r="QLT156" s="65"/>
      <c r="QLU156" s="65"/>
      <c r="QLV156" s="65"/>
      <c r="QLW156" s="65"/>
      <c r="QLX156" s="65"/>
      <c r="QLY156" s="65"/>
      <c r="QLZ156" s="65"/>
      <c r="QMA156" s="65"/>
      <c r="QMB156" s="65"/>
      <c r="QMC156" s="65"/>
      <c r="QMD156" s="65"/>
      <c r="QME156" s="65"/>
      <c r="QMF156" s="65"/>
      <c r="QMG156" s="65"/>
      <c r="QMH156" s="65"/>
      <c r="QMI156" s="65"/>
      <c r="QMJ156" s="65"/>
      <c r="QMK156" s="65"/>
      <c r="QML156" s="65"/>
      <c r="QMM156" s="65"/>
      <c r="QMN156" s="65"/>
      <c r="QMO156" s="65"/>
      <c r="QMP156" s="65"/>
      <c r="QMQ156" s="65"/>
      <c r="QMR156" s="65"/>
      <c r="QMS156" s="65"/>
      <c r="QMT156" s="65"/>
      <c r="QMU156" s="65"/>
      <c r="QMV156" s="65"/>
      <c r="QMW156" s="65"/>
      <c r="QMX156" s="65"/>
      <c r="QMY156" s="65"/>
      <c r="QMZ156" s="65"/>
      <c r="QNA156" s="65"/>
      <c r="QNB156" s="65"/>
      <c r="QNC156" s="65"/>
      <c r="QND156" s="65"/>
      <c r="QNE156" s="65"/>
      <c r="QNF156" s="65"/>
      <c r="QNG156" s="65"/>
      <c r="QNH156" s="65"/>
      <c r="QNI156" s="65"/>
      <c r="QNJ156" s="65"/>
      <c r="QNK156" s="65"/>
      <c r="QNL156" s="65"/>
      <c r="QNM156" s="65"/>
      <c r="QNN156" s="65"/>
      <c r="QNO156" s="65"/>
      <c r="QNP156" s="65"/>
      <c r="QNQ156" s="65"/>
      <c r="QNR156" s="65"/>
      <c r="QNS156" s="65"/>
      <c r="QNT156" s="65"/>
      <c r="QNU156" s="65"/>
      <c r="QNV156" s="65"/>
      <c r="QNW156" s="65"/>
      <c r="QNX156" s="65"/>
      <c r="QNY156" s="65"/>
      <c r="QNZ156" s="65"/>
      <c r="QOA156" s="65"/>
      <c r="QOB156" s="65"/>
      <c r="QOC156" s="65"/>
      <c r="QOD156" s="65"/>
      <c r="QOE156" s="65"/>
      <c r="QOF156" s="65"/>
      <c r="QOG156" s="65"/>
      <c r="QOH156" s="65"/>
      <c r="QOI156" s="65"/>
      <c r="QOJ156" s="65"/>
      <c r="QOK156" s="65"/>
      <c r="QOL156" s="65"/>
      <c r="QOM156" s="65"/>
      <c r="QON156" s="65"/>
      <c r="QOO156" s="65"/>
      <c r="QOP156" s="65"/>
      <c r="QOQ156" s="65"/>
      <c r="QOR156" s="65"/>
      <c r="QOS156" s="65"/>
      <c r="QOT156" s="65"/>
      <c r="QOU156" s="65"/>
      <c r="QOV156" s="65"/>
      <c r="QOW156" s="65"/>
      <c r="QOX156" s="65"/>
      <c r="QOY156" s="65"/>
      <c r="QOZ156" s="65"/>
      <c r="QPA156" s="65"/>
      <c r="QPB156" s="65"/>
      <c r="QPC156" s="65"/>
      <c r="QPD156" s="65"/>
      <c r="QPE156" s="65"/>
      <c r="QPF156" s="65"/>
      <c r="QPG156" s="65"/>
      <c r="QPH156" s="65"/>
      <c r="QPI156" s="65"/>
      <c r="QPJ156" s="65"/>
      <c r="QPK156" s="65"/>
      <c r="QPL156" s="65"/>
      <c r="QPM156" s="65"/>
      <c r="QPN156" s="65"/>
      <c r="QPO156" s="65"/>
      <c r="QPP156" s="65"/>
      <c r="QPQ156" s="65"/>
      <c r="QPR156" s="65"/>
      <c r="QPS156" s="65"/>
      <c r="QPT156" s="65"/>
      <c r="QPU156" s="65"/>
      <c r="QPV156" s="65"/>
      <c r="QPW156" s="65"/>
      <c r="QPX156" s="65"/>
      <c r="QPY156" s="65"/>
      <c r="QPZ156" s="65"/>
      <c r="QQA156" s="65"/>
      <c r="QQB156" s="65"/>
      <c r="QQC156" s="65"/>
      <c r="QQD156" s="65"/>
      <c r="QQE156" s="65"/>
      <c r="QQF156" s="65"/>
      <c r="QQG156" s="65"/>
      <c r="QQH156" s="65"/>
      <c r="QQI156" s="65"/>
      <c r="QQJ156" s="65"/>
      <c r="QQK156" s="65"/>
      <c r="QQL156" s="65"/>
      <c r="QQM156" s="65"/>
      <c r="QQN156" s="65"/>
      <c r="QQO156" s="65"/>
      <c r="QQP156" s="65"/>
      <c r="QQQ156" s="65"/>
      <c r="QQR156" s="65"/>
      <c r="QQS156" s="65"/>
      <c r="QQT156" s="65"/>
      <c r="QQU156" s="65"/>
      <c r="QQV156" s="65"/>
      <c r="QQW156" s="65"/>
      <c r="QQX156" s="65"/>
      <c r="QQY156" s="65"/>
      <c r="QQZ156" s="65"/>
      <c r="QRA156" s="65"/>
      <c r="QRB156" s="65"/>
      <c r="QRC156" s="65"/>
      <c r="QRD156" s="65"/>
      <c r="QRE156" s="65"/>
      <c r="QRF156" s="65"/>
      <c r="QRG156" s="65"/>
      <c r="QRH156" s="65"/>
      <c r="QRI156" s="65"/>
      <c r="QRJ156" s="65"/>
      <c r="QRK156" s="65"/>
      <c r="QRL156" s="65"/>
      <c r="QRM156" s="65"/>
      <c r="QRN156" s="65"/>
      <c r="QRO156" s="65"/>
      <c r="QRP156" s="65"/>
      <c r="QRQ156" s="65"/>
      <c r="QRR156" s="65"/>
      <c r="QRS156" s="65"/>
      <c r="QRT156" s="65"/>
      <c r="QRU156" s="65"/>
      <c r="QRV156" s="65"/>
      <c r="QRW156" s="65"/>
      <c r="QRX156" s="65"/>
      <c r="QRY156" s="65"/>
      <c r="QRZ156" s="65"/>
      <c r="QSA156" s="65"/>
      <c r="QSB156" s="65"/>
      <c r="QSC156" s="65"/>
      <c r="QSD156" s="65"/>
      <c r="QSE156" s="65"/>
      <c r="QSF156" s="65"/>
      <c r="QSG156" s="65"/>
      <c r="QSH156" s="65"/>
      <c r="QSI156" s="65"/>
      <c r="QSJ156" s="65"/>
      <c r="QSK156" s="65"/>
      <c r="QSL156" s="65"/>
      <c r="QSM156" s="65"/>
      <c r="QSN156" s="65"/>
      <c r="QSO156" s="65"/>
      <c r="QSP156" s="65"/>
      <c r="QSQ156" s="65"/>
      <c r="QSR156" s="65"/>
      <c r="QSS156" s="65"/>
      <c r="QST156" s="65"/>
      <c r="QSU156" s="65"/>
      <c r="QSV156" s="65"/>
      <c r="QSW156" s="65"/>
      <c r="QSX156" s="65"/>
      <c r="QSY156" s="65"/>
      <c r="QSZ156" s="65"/>
      <c r="QTA156" s="65"/>
      <c r="QTB156" s="65"/>
      <c r="QTC156" s="65"/>
      <c r="QTD156" s="65"/>
      <c r="QTE156" s="65"/>
      <c r="QTF156" s="65"/>
      <c r="QTG156" s="65"/>
      <c r="QTH156" s="65"/>
      <c r="QTI156" s="65"/>
      <c r="QTJ156" s="65"/>
      <c r="QTK156" s="65"/>
      <c r="QTL156" s="65"/>
      <c r="QTM156" s="65"/>
      <c r="QTN156" s="65"/>
      <c r="QTO156" s="65"/>
      <c r="QTP156" s="65"/>
      <c r="QTQ156" s="65"/>
      <c r="QTR156" s="65"/>
      <c r="QTS156" s="65"/>
      <c r="QTT156" s="65"/>
      <c r="QTU156" s="65"/>
      <c r="QTV156" s="65"/>
      <c r="QTW156" s="65"/>
      <c r="QTX156" s="65"/>
      <c r="QTY156" s="65"/>
      <c r="QTZ156" s="65"/>
      <c r="QUA156" s="65"/>
      <c r="QUB156" s="65"/>
      <c r="QUC156" s="65"/>
      <c r="QUD156" s="65"/>
      <c r="QUE156" s="65"/>
      <c r="QUF156" s="65"/>
      <c r="QUG156" s="65"/>
      <c r="QUH156" s="65"/>
      <c r="QUI156" s="65"/>
      <c r="QUJ156" s="65"/>
      <c r="QUK156" s="65"/>
      <c r="QUL156" s="65"/>
      <c r="QUM156" s="65"/>
      <c r="QUN156" s="65"/>
      <c r="QUO156" s="65"/>
      <c r="QUP156" s="65"/>
      <c r="QUQ156" s="65"/>
      <c r="QUR156" s="65"/>
      <c r="QUS156" s="65"/>
      <c r="QUT156" s="65"/>
      <c r="QUU156" s="65"/>
      <c r="QUV156" s="65"/>
      <c r="QUW156" s="65"/>
      <c r="QUX156" s="65"/>
      <c r="QUY156" s="65"/>
      <c r="QUZ156" s="65"/>
      <c r="QVA156" s="65"/>
      <c r="QVB156" s="65"/>
      <c r="QVC156" s="65"/>
      <c r="QVD156" s="65"/>
      <c r="QVE156" s="65"/>
      <c r="QVF156" s="65"/>
      <c r="QVG156" s="65"/>
      <c r="QVH156" s="65"/>
      <c r="QVI156" s="65"/>
      <c r="QVJ156" s="65"/>
      <c r="QVK156" s="65"/>
      <c r="QVL156" s="65"/>
      <c r="QVM156" s="65"/>
      <c r="QVN156" s="65"/>
      <c r="QVO156" s="65"/>
      <c r="QVP156" s="65"/>
      <c r="QVQ156" s="65"/>
      <c r="QVR156" s="65"/>
      <c r="QVS156" s="65"/>
      <c r="QVT156" s="65"/>
      <c r="QVU156" s="65"/>
      <c r="QVV156" s="65"/>
      <c r="QVW156" s="65"/>
      <c r="QVX156" s="65"/>
      <c r="QVY156" s="65"/>
      <c r="QVZ156" s="65"/>
      <c r="QWA156" s="65"/>
      <c r="QWB156" s="65"/>
      <c r="QWC156" s="65"/>
      <c r="QWD156" s="65"/>
      <c r="QWE156" s="65"/>
      <c r="QWF156" s="65"/>
      <c r="QWG156" s="65"/>
      <c r="QWH156" s="65"/>
      <c r="QWI156" s="65"/>
      <c r="QWJ156" s="65"/>
      <c r="QWK156" s="65"/>
      <c r="QWL156" s="65"/>
      <c r="QWM156" s="65"/>
      <c r="QWN156" s="65"/>
      <c r="QWO156" s="65"/>
      <c r="QWP156" s="65"/>
      <c r="QWQ156" s="65"/>
      <c r="QWR156" s="65"/>
      <c r="QWS156" s="65"/>
      <c r="QWT156" s="65"/>
      <c r="QWU156" s="65"/>
      <c r="QWV156" s="65"/>
      <c r="QWW156" s="65"/>
      <c r="QWX156" s="65"/>
      <c r="QWY156" s="65"/>
      <c r="QWZ156" s="65"/>
      <c r="QXA156" s="65"/>
      <c r="QXB156" s="65"/>
      <c r="QXC156" s="65"/>
      <c r="QXD156" s="65"/>
      <c r="QXE156" s="65"/>
      <c r="QXF156" s="65"/>
      <c r="QXG156" s="65"/>
      <c r="QXH156" s="65"/>
      <c r="QXI156" s="65"/>
      <c r="QXJ156" s="65"/>
      <c r="QXK156" s="65"/>
      <c r="QXL156" s="65"/>
      <c r="QXM156" s="65"/>
      <c r="QXN156" s="65"/>
      <c r="QXO156" s="65"/>
      <c r="QXP156" s="65"/>
      <c r="QXQ156" s="65"/>
      <c r="QXR156" s="65"/>
      <c r="QXS156" s="65"/>
      <c r="QXT156" s="65"/>
      <c r="QXU156" s="65"/>
      <c r="QXV156" s="65"/>
      <c r="QXW156" s="65"/>
      <c r="QXX156" s="65"/>
      <c r="QXY156" s="65"/>
      <c r="QXZ156" s="65"/>
      <c r="QYA156" s="65"/>
      <c r="QYB156" s="65"/>
      <c r="QYC156" s="65"/>
      <c r="QYD156" s="65"/>
      <c r="QYE156" s="65"/>
      <c r="QYF156" s="65"/>
      <c r="QYG156" s="65"/>
      <c r="QYH156" s="65"/>
      <c r="QYI156" s="65"/>
      <c r="QYJ156" s="65"/>
      <c r="QYK156" s="65"/>
      <c r="QYL156" s="65"/>
      <c r="QYM156" s="65"/>
      <c r="QYN156" s="65"/>
      <c r="QYO156" s="65"/>
      <c r="QYP156" s="65"/>
      <c r="QYQ156" s="65"/>
      <c r="QYR156" s="65"/>
      <c r="QYS156" s="65"/>
      <c r="QYT156" s="65"/>
      <c r="QYU156" s="65"/>
      <c r="QYV156" s="65"/>
      <c r="QYW156" s="65"/>
      <c r="QYX156" s="65"/>
      <c r="QYY156" s="65"/>
      <c r="QYZ156" s="65"/>
      <c r="QZA156" s="65"/>
      <c r="QZB156" s="65"/>
      <c r="QZC156" s="65"/>
      <c r="QZD156" s="65"/>
      <c r="QZE156" s="65"/>
      <c r="QZF156" s="65"/>
      <c r="QZG156" s="65"/>
      <c r="QZH156" s="65"/>
      <c r="QZI156" s="65"/>
      <c r="QZJ156" s="65"/>
      <c r="QZK156" s="65"/>
      <c r="QZL156" s="65"/>
      <c r="QZM156" s="65"/>
      <c r="QZN156" s="65"/>
      <c r="QZO156" s="65"/>
      <c r="QZP156" s="65"/>
      <c r="QZQ156" s="65"/>
      <c r="QZR156" s="65"/>
      <c r="QZS156" s="65"/>
      <c r="QZT156" s="65"/>
      <c r="QZU156" s="65"/>
      <c r="QZV156" s="65"/>
      <c r="QZW156" s="65"/>
      <c r="QZX156" s="65"/>
      <c r="QZY156" s="65"/>
      <c r="QZZ156" s="65"/>
      <c r="RAA156" s="65"/>
      <c r="RAB156" s="65"/>
      <c r="RAC156" s="65"/>
      <c r="RAD156" s="65"/>
      <c r="RAE156" s="65"/>
      <c r="RAF156" s="65"/>
      <c r="RAG156" s="65"/>
      <c r="RAH156" s="65"/>
      <c r="RAI156" s="65"/>
      <c r="RAJ156" s="65"/>
      <c r="RAK156" s="65"/>
      <c r="RAL156" s="65"/>
      <c r="RAM156" s="65"/>
      <c r="RAN156" s="65"/>
      <c r="RAO156" s="65"/>
      <c r="RAP156" s="65"/>
      <c r="RAQ156" s="65"/>
      <c r="RAR156" s="65"/>
      <c r="RAS156" s="65"/>
      <c r="RAT156" s="65"/>
      <c r="RAU156" s="65"/>
      <c r="RAV156" s="65"/>
      <c r="RAW156" s="65"/>
      <c r="RAX156" s="65"/>
      <c r="RAY156" s="65"/>
      <c r="RAZ156" s="65"/>
      <c r="RBA156" s="65"/>
      <c r="RBB156" s="65"/>
      <c r="RBC156" s="65"/>
      <c r="RBD156" s="65"/>
      <c r="RBE156" s="65"/>
      <c r="RBF156" s="65"/>
      <c r="RBG156" s="65"/>
      <c r="RBH156" s="65"/>
      <c r="RBI156" s="65"/>
      <c r="RBJ156" s="65"/>
      <c r="RBK156" s="65"/>
      <c r="RBL156" s="65"/>
      <c r="RBM156" s="65"/>
      <c r="RBN156" s="65"/>
      <c r="RBO156" s="65"/>
      <c r="RBP156" s="65"/>
      <c r="RBQ156" s="65"/>
      <c r="RBR156" s="65"/>
      <c r="RBS156" s="65"/>
      <c r="RBT156" s="65"/>
      <c r="RBU156" s="65"/>
      <c r="RBV156" s="65"/>
      <c r="RBW156" s="65"/>
      <c r="RBX156" s="65"/>
      <c r="RBY156" s="65"/>
      <c r="RBZ156" s="65"/>
      <c r="RCA156" s="65"/>
      <c r="RCB156" s="65"/>
      <c r="RCC156" s="65"/>
      <c r="RCD156" s="65"/>
      <c r="RCE156" s="65"/>
      <c r="RCF156" s="65"/>
      <c r="RCG156" s="65"/>
      <c r="RCH156" s="65"/>
      <c r="RCI156" s="65"/>
      <c r="RCJ156" s="65"/>
      <c r="RCK156" s="65"/>
      <c r="RCL156" s="65"/>
      <c r="RCM156" s="65"/>
      <c r="RCN156" s="65"/>
      <c r="RCO156" s="65"/>
      <c r="RCP156" s="65"/>
      <c r="RCQ156" s="65"/>
      <c r="RCR156" s="65"/>
      <c r="RCS156" s="65"/>
      <c r="RCT156" s="65"/>
      <c r="RCU156" s="65"/>
      <c r="RCV156" s="65"/>
      <c r="RCW156" s="65"/>
      <c r="RCX156" s="65"/>
      <c r="RCY156" s="65"/>
      <c r="RCZ156" s="65"/>
      <c r="RDA156" s="65"/>
      <c r="RDB156" s="65"/>
      <c r="RDC156" s="65"/>
      <c r="RDD156" s="65"/>
      <c r="RDE156" s="65"/>
      <c r="RDF156" s="65"/>
      <c r="RDG156" s="65"/>
      <c r="RDH156" s="65"/>
      <c r="RDI156" s="65"/>
      <c r="RDJ156" s="65"/>
      <c r="RDK156" s="65"/>
      <c r="RDL156" s="65"/>
      <c r="RDM156" s="65"/>
      <c r="RDN156" s="65"/>
      <c r="RDO156" s="65"/>
      <c r="RDP156" s="65"/>
      <c r="RDQ156" s="65"/>
      <c r="RDR156" s="65"/>
      <c r="RDS156" s="65"/>
      <c r="RDT156" s="65"/>
      <c r="RDU156" s="65"/>
      <c r="RDV156" s="65"/>
      <c r="RDW156" s="65"/>
      <c r="RDX156" s="65"/>
      <c r="RDY156" s="65"/>
      <c r="RDZ156" s="65"/>
      <c r="REA156" s="65"/>
      <c r="REB156" s="65"/>
      <c r="REC156" s="65"/>
      <c r="RED156" s="65"/>
      <c r="REE156" s="65"/>
      <c r="REF156" s="65"/>
      <c r="REG156" s="65"/>
      <c r="REH156" s="65"/>
      <c r="REI156" s="65"/>
      <c r="REJ156" s="65"/>
      <c r="REK156" s="65"/>
      <c r="REL156" s="65"/>
      <c r="REM156" s="65"/>
      <c r="REN156" s="65"/>
      <c r="REO156" s="65"/>
      <c r="REP156" s="65"/>
      <c r="REQ156" s="65"/>
      <c r="RER156" s="65"/>
      <c r="RES156" s="65"/>
      <c r="RET156" s="65"/>
      <c r="REU156" s="65"/>
      <c r="REV156" s="65"/>
      <c r="REW156" s="65"/>
      <c r="REX156" s="65"/>
      <c r="REY156" s="65"/>
      <c r="REZ156" s="65"/>
      <c r="RFA156" s="65"/>
      <c r="RFB156" s="65"/>
      <c r="RFC156" s="65"/>
      <c r="RFD156" s="65"/>
      <c r="RFE156" s="65"/>
      <c r="RFF156" s="65"/>
      <c r="RFG156" s="65"/>
      <c r="RFH156" s="65"/>
      <c r="RFI156" s="65"/>
      <c r="RFJ156" s="65"/>
      <c r="RFK156" s="65"/>
      <c r="RFL156" s="65"/>
      <c r="RFM156" s="65"/>
      <c r="RFN156" s="65"/>
      <c r="RFO156" s="65"/>
      <c r="RFP156" s="65"/>
      <c r="RFQ156" s="65"/>
      <c r="RFR156" s="65"/>
      <c r="RFS156" s="65"/>
      <c r="RFT156" s="65"/>
      <c r="RFU156" s="65"/>
      <c r="RFV156" s="65"/>
      <c r="RFW156" s="65"/>
      <c r="RFX156" s="65"/>
      <c r="RFY156" s="65"/>
      <c r="RFZ156" s="65"/>
      <c r="RGA156" s="65"/>
      <c r="RGB156" s="65"/>
      <c r="RGC156" s="65"/>
      <c r="RGD156" s="65"/>
      <c r="RGE156" s="65"/>
      <c r="RGF156" s="65"/>
      <c r="RGG156" s="65"/>
      <c r="RGH156" s="65"/>
      <c r="RGI156" s="65"/>
      <c r="RGJ156" s="65"/>
      <c r="RGK156" s="65"/>
      <c r="RGL156" s="65"/>
      <c r="RGM156" s="65"/>
      <c r="RGN156" s="65"/>
      <c r="RGO156" s="65"/>
      <c r="RGP156" s="65"/>
      <c r="RGQ156" s="65"/>
      <c r="RGR156" s="65"/>
      <c r="RGS156" s="65"/>
      <c r="RGT156" s="65"/>
      <c r="RGU156" s="65"/>
      <c r="RGV156" s="65"/>
      <c r="RGW156" s="65"/>
      <c r="RGX156" s="65"/>
      <c r="RGY156" s="65"/>
      <c r="RGZ156" s="65"/>
      <c r="RHA156" s="65"/>
      <c r="RHB156" s="65"/>
      <c r="RHC156" s="65"/>
      <c r="RHD156" s="65"/>
      <c r="RHE156" s="65"/>
      <c r="RHF156" s="65"/>
      <c r="RHG156" s="65"/>
      <c r="RHH156" s="65"/>
      <c r="RHI156" s="65"/>
      <c r="RHJ156" s="65"/>
      <c r="RHK156" s="65"/>
      <c r="RHL156" s="65"/>
      <c r="RHM156" s="65"/>
      <c r="RHN156" s="65"/>
      <c r="RHO156" s="65"/>
      <c r="RHP156" s="65"/>
      <c r="RHQ156" s="65"/>
      <c r="RHR156" s="65"/>
      <c r="RHS156" s="65"/>
      <c r="RHT156" s="65"/>
      <c r="RHU156" s="65"/>
      <c r="RHV156" s="65"/>
      <c r="RHW156" s="65"/>
      <c r="RHX156" s="65"/>
      <c r="RHY156" s="65"/>
      <c r="RHZ156" s="65"/>
      <c r="RIA156" s="65"/>
      <c r="RIB156" s="65"/>
      <c r="RIC156" s="65"/>
      <c r="RID156" s="65"/>
      <c r="RIE156" s="65"/>
      <c r="RIF156" s="65"/>
      <c r="RIG156" s="65"/>
      <c r="RIH156" s="65"/>
      <c r="RII156" s="65"/>
      <c r="RIJ156" s="65"/>
      <c r="RIK156" s="65"/>
      <c r="RIL156" s="65"/>
      <c r="RIM156" s="65"/>
      <c r="RIN156" s="65"/>
      <c r="RIO156" s="65"/>
      <c r="RIP156" s="65"/>
      <c r="RIQ156" s="65"/>
      <c r="RIR156" s="65"/>
      <c r="RIS156" s="65"/>
      <c r="RIT156" s="65"/>
      <c r="RIU156" s="65"/>
      <c r="RIV156" s="65"/>
      <c r="RIW156" s="65"/>
      <c r="RIX156" s="65"/>
      <c r="RIY156" s="65"/>
      <c r="RIZ156" s="65"/>
      <c r="RJA156" s="65"/>
      <c r="RJB156" s="65"/>
      <c r="RJC156" s="65"/>
      <c r="RJD156" s="65"/>
      <c r="RJE156" s="65"/>
      <c r="RJF156" s="65"/>
      <c r="RJG156" s="65"/>
      <c r="RJH156" s="65"/>
      <c r="RJI156" s="65"/>
      <c r="RJJ156" s="65"/>
      <c r="RJK156" s="65"/>
      <c r="RJL156" s="65"/>
      <c r="RJM156" s="65"/>
      <c r="RJN156" s="65"/>
      <c r="RJO156" s="65"/>
      <c r="RJP156" s="65"/>
      <c r="RJQ156" s="65"/>
      <c r="RJR156" s="65"/>
      <c r="RJS156" s="65"/>
      <c r="RJT156" s="65"/>
      <c r="RJU156" s="65"/>
      <c r="RJV156" s="65"/>
      <c r="RJW156" s="65"/>
      <c r="RJX156" s="65"/>
      <c r="RJY156" s="65"/>
      <c r="RJZ156" s="65"/>
      <c r="RKA156" s="65"/>
      <c r="RKB156" s="65"/>
      <c r="RKC156" s="65"/>
      <c r="RKD156" s="65"/>
      <c r="RKE156" s="65"/>
      <c r="RKF156" s="65"/>
      <c r="RKG156" s="65"/>
      <c r="RKH156" s="65"/>
      <c r="RKI156" s="65"/>
      <c r="RKJ156" s="65"/>
      <c r="RKK156" s="65"/>
      <c r="RKL156" s="65"/>
      <c r="RKM156" s="65"/>
      <c r="RKN156" s="65"/>
      <c r="RKO156" s="65"/>
      <c r="RKP156" s="65"/>
      <c r="RKQ156" s="65"/>
      <c r="RKR156" s="65"/>
      <c r="RKS156" s="65"/>
      <c r="RKT156" s="65"/>
      <c r="RKU156" s="65"/>
      <c r="RKV156" s="65"/>
      <c r="RKW156" s="65"/>
      <c r="RKX156" s="65"/>
      <c r="RKY156" s="65"/>
      <c r="RKZ156" s="65"/>
      <c r="RLA156" s="65"/>
      <c r="RLB156" s="65"/>
      <c r="RLC156" s="65"/>
      <c r="RLD156" s="65"/>
      <c r="RLE156" s="65"/>
      <c r="RLF156" s="65"/>
      <c r="RLG156" s="65"/>
      <c r="RLH156" s="65"/>
      <c r="RLI156" s="65"/>
      <c r="RLJ156" s="65"/>
      <c r="RLK156" s="65"/>
      <c r="RLL156" s="65"/>
      <c r="RLM156" s="65"/>
      <c r="RLN156" s="65"/>
      <c r="RLO156" s="65"/>
      <c r="RLP156" s="65"/>
      <c r="RLQ156" s="65"/>
      <c r="RLR156" s="65"/>
      <c r="RLS156" s="65"/>
      <c r="RLT156" s="65"/>
      <c r="RLU156" s="65"/>
      <c r="RLV156" s="65"/>
      <c r="RLW156" s="65"/>
      <c r="RLX156" s="65"/>
      <c r="RLY156" s="65"/>
      <c r="RLZ156" s="65"/>
      <c r="RMA156" s="65"/>
      <c r="RMB156" s="65"/>
      <c r="RMC156" s="65"/>
      <c r="RMD156" s="65"/>
      <c r="RME156" s="65"/>
      <c r="RMF156" s="65"/>
      <c r="RMG156" s="65"/>
      <c r="RMH156" s="65"/>
      <c r="RMI156" s="65"/>
      <c r="RMJ156" s="65"/>
      <c r="RMK156" s="65"/>
      <c r="RML156" s="65"/>
      <c r="RMM156" s="65"/>
      <c r="RMN156" s="65"/>
      <c r="RMO156" s="65"/>
      <c r="RMP156" s="65"/>
      <c r="RMQ156" s="65"/>
      <c r="RMR156" s="65"/>
      <c r="RMS156" s="65"/>
      <c r="RMT156" s="65"/>
      <c r="RMU156" s="65"/>
      <c r="RMV156" s="65"/>
      <c r="RMW156" s="65"/>
      <c r="RMX156" s="65"/>
      <c r="RMY156" s="65"/>
      <c r="RMZ156" s="65"/>
      <c r="RNA156" s="65"/>
      <c r="RNB156" s="65"/>
      <c r="RNC156" s="65"/>
      <c r="RND156" s="65"/>
      <c r="RNE156" s="65"/>
      <c r="RNF156" s="65"/>
      <c r="RNG156" s="65"/>
      <c r="RNH156" s="65"/>
      <c r="RNI156" s="65"/>
      <c r="RNJ156" s="65"/>
      <c r="RNK156" s="65"/>
      <c r="RNL156" s="65"/>
      <c r="RNM156" s="65"/>
      <c r="RNN156" s="65"/>
      <c r="RNO156" s="65"/>
      <c r="RNP156" s="65"/>
      <c r="RNQ156" s="65"/>
      <c r="RNR156" s="65"/>
      <c r="RNS156" s="65"/>
      <c r="RNT156" s="65"/>
      <c r="RNU156" s="65"/>
      <c r="RNV156" s="65"/>
      <c r="RNW156" s="65"/>
      <c r="RNX156" s="65"/>
      <c r="RNY156" s="65"/>
      <c r="RNZ156" s="65"/>
      <c r="ROA156" s="65"/>
      <c r="ROB156" s="65"/>
      <c r="ROC156" s="65"/>
      <c r="ROD156" s="65"/>
      <c r="ROE156" s="65"/>
      <c r="ROF156" s="65"/>
      <c r="ROG156" s="65"/>
      <c r="ROH156" s="65"/>
      <c r="ROI156" s="65"/>
      <c r="ROJ156" s="65"/>
      <c r="ROK156" s="65"/>
      <c r="ROL156" s="65"/>
      <c r="ROM156" s="65"/>
      <c r="RON156" s="65"/>
      <c r="ROO156" s="65"/>
      <c r="ROP156" s="65"/>
      <c r="ROQ156" s="65"/>
      <c r="ROR156" s="65"/>
      <c r="ROS156" s="65"/>
      <c r="ROT156" s="65"/>
      <c r="ROU156" s="65"/>
      <c r="ROV156" s="65"/>
      <c r="ROW156" s="65"/>
      <c r="ROX156" s="65"/>
      <c r="ROY156" s="65"/>
      <c r="ROZ156" s="65"/>
      <c r="RPA156" s="65"/>
      <c r="RPB156" s="65"/>
      <c r="RPC156" s="65"/>
      <c r="RPD156" s="65"/>
      <c r="RPE156" s="65"/>
      <c r="RPF156" s="65"/>
      <c r="RPG156" s="65"/>
      <c r="RPH156" s="65"/>
      <c r="RPI156" s="65"/>
      <c r="RPJ156" s="65"/>
      <c r="RPK156" s="65"/>
      <c r="RPL156" s="65"/>
      <c r="RPM156" s="65"/>
      <c r="RPN156" s="65"/>
      <c r="RPO156" s="65"/>
      <c r="RPP156" s="65"/>
      <c r="RPQ156" s="65"/>
      <c r="RPR156" s="65"/>
      <c r="RPS156" s="65"/>
      <c r="RPT156" s="65"/>
      <c r="RPU156" s="65"/>
      <c r="RPV156" s="65"/>
      <c r="RPW156" s="65"/>
      <c r="RPX156" s="65"/>
      <c r="RPY156" s="65"/>
      <c r="RPZ156" s="65"/>
      <c r="RQA156" s="65"/>
      <c r="RQB156" s="65"/>
      <c r="RQC156" s="65"/>
      <c r="RQD156" s="65"/>
      <c r="RQE156" s="65"/>
      <c r="RQF156" s="65"/>
      <c r="RQG156" s="65"/>
      <c r="RQH156" s="65"/>
      <c r="RQI156" s="65"/>
      <c r="RQJ156" s="65"/>
      <c r="RQK156" s="65"/>
      <c r="RQL156" s="65"/>
      <c r="RQM156" s="65"/>
      <c r="RQN156" s="65"/>
      <c r="RQO156" s="65"/>
      <c r="RQP156" s="65"/>
      <c r="RQQ156" s="65"/>
      <c r="RQR156" s="65"/>
      <c r="RQS156" s="65"/>
      <c r="RQT156" s="65"/>
      <c r="RQU156" s="65"/>
      <c r="RQV156" s="65"/>
      <c r="RQW156" s="65"/>
      <c r="RQX156" s="65"/>
      <c r="RQY156" s="65"/>
      <c r="RQZ156" s="65"/>
      <c r="RRA156" s="65"/>
      <c r="RRB156" s="65"/>
      <c r="RRC156" s="65"/>
      <c r="RRD156" s="65"/>
      <c r="RRE156" s="65"/>
      <c r="RRF156" s="65"/>
      <c r="RRG156" s="65"/>
      <c r="RRH156" s="65"/>
      <c r="RRI156" s="65"/>
      <c r="RRJ156" s="65"/>
      <c r="RRK156" s="65"/>
      <c r="RRL156" s="65"/>
      <c r="RRM156" s="65"/>
      <c r="RRN156" s="65"/>
      <c r="RRO156" s="65"/>
      <c r="RRP156" s="65"/>
      <c r="RRQ156" s="65"/>
      <c r="RRR156" s="65"/>
      <c r="RRS156" s="65"/>
      <c r="RRT156" s="65"/>
      <c r="RRU156" s="65"/>
      <c r="RRV156" s="65"/>
      <c r="RRW156" s="65"/>
      <c r="RRX156" s="65"/>
      <c r="RRY156" s="65"/>
      <c r="RRZ156" s="65"/>
      <c r="RSA156" s="65"/>
      <c r="RSB156" s="65"/>
      <c r="RSC156" s="65"/>
      <c r="RSD156" s="65"/>
      <c r="RSE156" s="65"/>
      <c r="RSF156" s="65"/>
      <c r="RSG156" s="65"/>
      <c r="RSH156" s="65"/>
      <c r="RSI156" s="65"/>
      <c r="RSJ156" s="65"/>
      <c r="RSK156" s="65"/>
      <c r="RSL156" s="65"/>
      <c r="RSM156" s="65"/>
      <c r="RSN156" s="65"/>
      <c r="RSO156" s="65"/>
      <c r="RSP156" s="65"/>
      <c r="RSQ156" s="65"/>
      <c r="RSR156" s="65"/>
      <c r="RSS156" s="65"/>
      <c r="RST156" s="65"/>
      <c r="RSU156" s="65"/>
      <c r="RSV156" s="65"/>
      <c r="RSW156" s="65"/>
      <c r="RSX156" s="65"/>
      <c r="RSY156" s="65"/>
      <c r="RSZ156" s="65"/>
      <c r="RTA156" s="65"/>
      <c r="RTB156" s="65"/>
      <c r="RTC156" s="65"/>
      <c r="RTD156" s="65"/>
      <c r="RTE156" s="65"/>
      <c r="RTF156" s="65"/>
      <c r="RTG156" s="65"/>
      <c r="RTH156" s="65"/>
      <c r="RTI156" s="65"/>
      <c r="RTJ156" s="65"/>
      <c r="RTK156" s="65"/>
      <c r="RTL156" s="65"/>
      <c r="RTM156" s="65"/>
      <c r="RTN156" s="65"/>
      <c r="RTO156" s="65"/>
      <c r="RTP156" s="65"/>
      <c r="RTQ156" s="65"/>
      <c r="RTR156" s="65"/>
      <c r="RTS156" s="65"/>
      <c r="RTT156" s="65"/>
      <c r="RTU156" s="65"/>
      <c r="RTV156" s="65"/>
      <c r="RTW156" s="65"/>
      <c r="RTX156" s="65"/>
      <c r="RTY156" s="65"/>
      <c r="RTZ156" s="65"/>
      <c r="RUA156" s="65"/>
      <c r="RUB156" s="65"/>
      <c r="RUC156" s="65"/>
      <c r="RUD156" s="65"/>
      <c r="RUE156" s="65"/>
      <c r="RUF156" s="65"/>
      <c r="RUG156" s="65"/>
      <c r="RUH156" s="65"/>
      <c r="RUI156" s="65"/>
      <c r="RUJ156" s="65"/>
      <c r="RUK156" s="65"/>
      <c r="RUL156" s="65"/>
      <c r="RUM156" s="65"/>
      <c r="RUN156" s="65"/>
      <c r="RUO156" s="65"/>
      <c r="RUP156" s="65"/>
      <c r="RUQ156" s="65"/>
      <c r="RUR156" s="65"/>
      <c r="RUS156" s="65"/>
      <c r="RUT156" s="65"/>
      <c r="RUU156" s="65"/>
      <c r="RUV156" s="65"/>
      <c r="RUW156" s="65"/>
      <c r="RUX156" s="65"/>
      <c r="RUY156" s="65"/>
      <c r="RUZ156" s="65"/>
      <c r="RVA156" s="65"/>
      <c r="RVB156" s="65"/>
      <c r="RVC156" s="65"/>
      <c r="RVD156" s="65"/>
      <c r="RVE156" s="65"/>
      <c r="RVF156" s="65"/>
      <c r="RVG156" s="65"/>
      <c r="RVH156" s="65"/>
      <c r="RVI156" s="65"/>
      <c r="RVJ156" s="65"/>
      <c r="RVK156" s="65"/>
      <c r="RVL156" s="65"/>
      <c r="RVM156" s="65"/>
      <c r="RVN156" s="65"/>
      <c r="RVO156" s="65"/>
      <c r="RVP156" s="65"/>
      <c r="RVQ156" s="65"/>
      <c r="RVR156" s="65"/>
      <c r="RVS156" s="65"/>
      <c r="RVT156" s="65"/>
      <c r="RVU156" s="65"/>
      <c r="RVV156" s="65"/>
      <c r="RVW156" s="65"/>
      <c r="RVX156" s="65"/>
      <c r="RVY156" s="65"/>
      <c r="RVZ156" s="65"/>
      <c r="RWA156" s="65"/>
      <c r="RWB156" s="65"/>
      <c r="RWC156" s="65"/>
      <c r="RWD156" s="65"/>
      <c r="RWE156" s="65"/>
      <c r="RWF156" s="65"/>
      <c r="RWG156" s="65"/>
      <c r="RWH156" s="65"/>
      <c r="RWI156" s="65"/>
      <c r="RWJ156" s="65"/>
      <c r="RWK156" s="65"/>
      <c r="RWL156" s="65"/>
      <c r="RWM156" s="65"/>
      <c r="RWN156" s="65"/>
      <c r="RWO156" s="65"/>
      <c r="RWP156" s="65"/>
      <c r="RWQ156" s="65"/>
      <c r="RWR156" s="65"/>
      <c r="RWS156" s="65"/>
      <c r="RWT156" s="65"/>
      <c r="RWU156" s="65"/>
      <c r="RWV156" s="65"/>
      <c r="RWW156" s="65"/>
      <c r="RWX156" s="65"/>
      <c r="RWY156" s="65"/>
      <c r="RWZ156" s="65"/>
      <c r="RXA156" s="65"/>
      <c r="RXB156" s="65"/>
      <c r="RXC156" s="65"/>
      <c r="RXD156" s="65"/>
      <c r="RXE156" s="65"/>
      <c r="RXF156" s="65"/>
      <c r="RXG156" s="65"/>
      <c r="RXH156" s="65"/>
      <c r="RXI156" s="65"/>
      <c r="RXJ156" s="65"/>
      <c r="RXK156" s="65"/>
      <c r="RXL156" s="65"/>
      <c r="RXM156" s="65"/>
      <c r="RXN156" s="65"/>
      <c r="RXO156" s="65"/>
      <c r="RXP156" s="65"/>
      <c r="RXQ156" s="65"/>
      <c r="RXR156" s="65"/>
      <c r="RXS156" s="65"/>
      <c r="RXT156" s="65"/>
      <c r="RXU156" s="65"/>
      <c r="RXV156" s="65"/>
      <c r="RXW156" s="65"/>
      <c r="RXX156" s="65"/>
      <c r="RXY156" s="65"/>
      <c r="RXZ156" s="65"/>
      <c r="RYA156" s="65"/>
      <c r="RYB156" s="65"/>
      <c r="RYC156" s="65"/>
      <c r="RYD156" s="65"/>
      <c r="RYE156" s="65"/>
      <c r="RYF156" s="65"/>
      <c r="RYG156" s="65"/>
      <c r="RYH156" s="65"/>
      <c r="RYI156" s="65"/>
      <c r="RYJ156" s="65"/>
      <c r="RYK156" s="65"/>
      <c r="RYL156" s="65"/>
      <c r="RYM156" s="65"/>
      <c r="RYN156" s="65"/>
      <c r="RYO156" s="65"/>
      <c r="RYP156" s="65"/>
      <c r="RYQ156" s="65"/>
      <c r="RYR156" s="65"/>
      <c r="RYS156" s="65"/>
      <c r="RYT156" s="65"/>
      <c r="RYU156" s="65"/>
      <c r="RYV156" s="65"/>
      <c r="RYW156" s="65"/>
      <c r="RYX156" s="65"/>
      <c r="RYY156" s="65"/>
      <c r="RYZ156" s="65"/>
      <c r="RZA156" s="65"/>
      <c r="RZB156" s="65"/>
      <c r="RZC156" s="65"/>
      <c r="RZD156" s="65"/>
      <c r="RZE156" s="65"/>
      <c r="RZF156" s="65"/>
      <c r="RZG156" s="65"/>
      <c r="RZH156" s="65"/>
      <c r="RZI156" s="65"/>
      <c r="RZJ156" s="65"/>
      <c r="RZK156" s="65"/>
      <c r="RZL156" s="65"/>
      <c r="RZM156" s="65"/>
      <c r="RZN156" s="65"/>
      <c r="RZO156" s="65"/>
      <c r="RZP156" s="65"/>
      <c r="RZQ156" s="65"/>
      <c r="RZR156" s="65"/>
      <c r="RZS156" s="65"/>
      <c r="RZT156" s="65"/>
      <c r="RZU156" s="65"/>
      <c r="RZV156" s="65"/>
      <c r="RZW156" s="65"/>
      <c r="RZX156" s="65"/>
      <c r="RZY156" s="65"/>
      <c r="RZZ156" s="65"/>
      <c r="SAA156" s="65"/>
      <c r="SAB156" s="65"/>
      <c r="SAC156" s="65"/>
      <c r="SAD156" s="65"/>
      <c r="SAE156" s="65"/>
      <c r="SAF156" s="65"/>
      <c r="SAG156" s="65"/>
      <c r="SAH156" s="65"/>
      <c r="SAI156" s="65"/>
      <c r="SAJ156" s="65"/>
      <c r="SAK156" s="65"/>
      <c r="SAL156" s="65"/>
      <c r="SAM156" s="65"/>
      <c r="SAN156" s="65"/>
      <c r="SAO156" s="65"/>
      <c r="SAP156" s="65"/>
      <c r="SAQ156" s="65"/>
      <c r="SAR156" s="65"/>
      <c r="SAS156" s="65"/>
      <c r="SAT156" s="65"/>
      <c r="SAU156" s="65"/>
      <c r="SAV156" s="65"/>
      <c r="SAW156" s="65"/>
      <c r="SAX156" s="65"/>
      <c r="SAY156" s="65"/>
      <c r="SAZ156" s="65"/>
      <c r="SBA156" s="65"/>
      <c r="SBB156" s="65"/>
      <c r="SBC156" s="65"/>
      <c r="SBD156" s="65"/>
      <c r="SBE156" s="65"/>
      <c r="SBF156" s="65"/>
      <c r="SBG156" s="65"/>
      <c r="SBH156" s="65"/>
      <c r="SBI156" s="65"/>
      <c r="SBJ156" s="65"/>
      <c r="SBK156" s="65"/>
      <c r="SBL156" s="65"/>
      <c r="SBM156" s="65"/>
      <c r="SBN156" s="65"/>
      <c r="SBO156" s="65"/>
      <c r="SBP156" s="65"/>
      <c r="SBQ156" s="65"/>
      <c r="SBR156" s="65"/>
      <c r="SBS156" s="65"/>
      <c r="SBT156" s="65"/>
      <c r="SBU156" s="65"/>
      <c r="SBV156" s="65"/>
      <c r="SBW156" s="65"/>
      <c r="SBX156" s="65"/>
      <c r="SBY156" s="65"/>
      <c r="SBZ156" s="65"/>
      <c r="SCA156" s="65"/>
      <c r="SCB156" s="65"/>
      <c r="SCC156" s="65"/>
      <c r="SCD156" s="65"/>
      <c r="SCE156" s="65"/>
      <c r="SCF156" s="65"/>
      <c r="SCG156" s="65"/>
      <c r="SCH156" s="65"/>
      <c r="SCI156" s="65"/>
      <c r="SCJ156" s="65"/>
      <c r="SCK156" s="65"/>
      <c r="SCL156" s="65"/>
      <c r="SCM156" s="65"/>
      <c r="SCN156" s="65"/>
      <c r="SCO156" s="65"/>
      <c r="SCP156" s="65"/>
      <c r="SCQ156" s="65"/>
      <c r="SCR156" s="65"/>
      <c r="SCS156" s="65"/>
      <c r="SCT156" s="65"/>
      <c r="SCU156" s="65"/>
      <c r="SCV156" s="65"/>
      <c r="SCW156" s="65"/>
      <c r="SCX156" s="65"/>
      <c r="SCY156" s="65"/>
      <c r="SCZ156" s="65"/>
      <c r="SDA156" s="65"/>
      <c r="SDB156" s="65"/>
      <c r="SDC156" s="65"/>
      <c r="SDD156" s="65"/>
      <c r="SDE156" s="65"/>
      <c r="SDF156" s="65"/>
      <c r="SDG156" s="65"/>
      <c r="SDH156" s="65"/>
      <c r="SDI156" s="65"/>
      <c r="SDJ156" s="65"/>
      <c r="SDK156" s="65"/>
      <c r="SDL156" s="65"/>
      <c r="SDM156" s="65"/>
      <c r="SDN156" s="65"/>
      <c r="SDO156" s="65"/>
      <c r="SDP156" s="65"/>
      <c r="SDQ156" s="65"/>
      <c r="SDR156" s="65"/>
      <c r="SDS156" s="65"/>
      <c r="SDT156" s="65"/>
      <c r="SDU156" s="65"/>
      <c r="SDV156" s="65"/>
      <c r="SDW156" s="65"/>
      <c r="SDX156" s="65"/>
      <c r="SDY156" s="65"/>
      <c r="SDZ156" s="65"/>
      <c r="SEA156" s="65"/>
      <c r="SEB156" s="65"/>
      <c r="SEC156" s="65"/>
      <c r="SED156" s="65"/>
      <c r="SEE156" s="65"/>
      <c r="SEF156" s="65"/>
      <c r="SEG156" s="65"/>
      <c r="SEH156" s="65"/>
      <c r="SEI156" s="65"/>
      <c r="SEJ156" s="65"/>
      <c r="SEK156" s="65"/>
      <c r="SEL156" s="65"/>
      <c r="SEM156" s="65"/>
      <c r="SEN156" s="65"/>
      <c r="SEO156" s="65"/>
      <c r="SEP156" s="65"/>
      <c r="SEQ156" s="65"/>
      <c r="SER156" s="65"/>
      <c r="SES156" s="65"/>
      <c r="SET156" s="65"/>
      <c r="SEU156" s="65"/>
      <c r="SEV156" s="65"/>
      <c r="SEW156" s="65"/>
      <c r="SEX156" s="65"/>
      <c r="SEY156" s="65"/>
      <c r="SEZ156" s="65"/>
      <c r="SFA156" s="65"/>
      <c r="SFB156" s="65"/>
      <c r="SFC156" s="65"/>
      <c r="SFD156" s="65"/>
      <c r="SFE156" s="65"/>
      <c r="SFF156" s="65"/>
      <c r="SFG156" s="65"/>
      <c r="SFH156" s="65"/>
      <c r="SFI156" s="65"/>
      <c r="SFJ156" s="65"/>
      <c r="SFK156" s="65"/>
      <c r="SFL156" s="65"/>
      <c r="SFM156" s="65"/>
      <c r="SFN156" s="65"/>
      <c r="SFO156" s="65"/>
      <c r="SFP156" s="65"/>
      <c r="SFQ156" s="65"/>
      <c r="SFR156" s="65"/>
      <c r="SFS156" s="65"/>
      <c r="SFT156" s="65"/>
      <c r="SFU156" s="65"/>
      <c r="SFV156" s="65"/>
      <c r="SFW156" s="65"/>
      <c r="SFX156" s="65"/>
      <c r="SFY156" s="65"/>
      <c r="SFZ156" s="65"/>
      <c r="SGA156" s="65"/>
      <c r="SGB156" s="65"/>
      <c r="SGC156" s="65"/>
      <c r="SGD156" s="65"/>
      <c r="SGE156" s="65"/>
      <c r="SGF156" s="65"/>
      <c r="SGG156" s="65"/>
      <c r="SGH156" s="65"/>
      <c r="SGI156" s="65"/>
      <c r="SGJ156" s="65"/>
      <c r="SGK156" s="65"/>
      <c r="SGL156" s="65"/>
      <c r="SGM156" s="65"/>
      <c r="SGN156" s="65"/>
      <c r="SGO156" s="65"/>
      <c r="SGP156" s="65"/>
      <c r="SGQ156" s="65"/>
      <c r="SGR156" s="65"/>
      <c r="SGS156" s="65"/>
      <c r="SGT156" s="65"/>
      <c r="SGU156" s="65"/>
      <c r="SGV156" s="65"/>
      <c r="SGW156" s="65"/>
      <c r="SGX156" s="65"/>
      <c r="SGY156" s="65"/>
      <c r="SGZ156" s="65"/>
      <c r="SHA156" s="65"/>
      <c r="SHB156" s="65"/>
      <c r="SHC156" s="65"/>
      <c r="SHD156" s="65"/>
      <c r="SHE156" s="65"/>
      <c r="SHF156" s="65"/>
      <c r="SHG156" s="65"/>
      <c r="SHH156" s="65"/>
      <c r="SHI156" s="65"/>
      <c r="SHJ156" s="65"/>
      <c r="SHK156" s="65"/>
      <c r="SHL156" s="65"/>
      <c r="SHM156" s="65"/>
      <c r="SHN156" s="65"/>
      <c r="SHO156" s="65"/>
      <c r="SHP156" s="65"/>
      <c r="SHQ156" s="65"/>
      <c r="SHR156" s="65"/>
      <c r="SHS156" s="65"/>
      <c r="SHT156" s="65"/>
      <c r="SHU156" s="65"/>
      <c r="SHV156" s="65"/>
      <c r="SHW156" s="65"/>
      <c r="SHX156" s="65"/>
      <c r="SHY156" s="65"/>
      <c r="SHZ156" s="65"/>
      <c r="SIA156" s="65"/>
      <c r="SIB156" s="65"/>
      <c r="SIC156" s="65"/>
      <c r="SID156" s="65"/>
      <c r="SIE156" s="65"/>
      <c r="SIF156" s="65"/>
      <c r="SIG156" s="65"/>
      <c r="SIH156" s="65"/>
      <c r="SII156" s="65"/>
      <c r="SIJ156" s="65"/>
      <c r="SIK156" s="65"/>
      <c r="SIL156" s="65"/>
      <c r="SIM156" s="65"/>
      <c r="SIN156" s="65"/>
      <c r="SIO156" s="65"/>
      <c r="SIP156" s="65"/>
      <c r="SIQ156" s="65"/>
      <c r="SIR156" s="65"/>
      <c r="SIS156" s="65"/>
      <c r="SIT156" s="65"/>
      <c r="SIU156" s="65"/>
      <c r="SIV156" s="65"/>
      <c r="SIW156" s="65"/>
      <c r="SIX156" s="65"/>
      <c r="SIY156" s="65"/>
      <c r="SIZ156" s="65"/>
      <c r="SJA156" s="65"/>
      <c r="SJB156" s="65"/>
      <c r="SJC156" s="65"/>
      <c r="SJD156" s="65"/>
      <c r="SJE156" s="65"/>
      <c r="SJF156" s="65"/>
      <c r="SJG156" s="65"/>
      <c r="SJH156" s="65"/>
      <c r="SJI156" s="65"/>
      <c r="SJJ156" s="65"/>
      <c r="SJK156" s="65"/>
      <c r="SJL156" s="65"/>
      <c r="SJM156" s="65"/>
      <c r="SJN156" s="65"/>
      <c r="SJO156" s="65"/>
      <c r="SJP156" s="65"/>
      <c r="SJQ156" s="65"/>
      <c r="SJR156" s="65"/>
      <c r="SJS156" s="65"/>
      <c r="SJT156" s="65"/>
      <c r="SJU156" s="65"/>
      <c r="SJV156" s="65"/>
      <c r="SJW156" s="65"/>
      <c r="SJX156" s="65"/>
      <c r="SJY156" s="65"/>
      <c r="SJZ156" s="65"/>
      <c r="SKA156" s="65"/>
      <c r="SKB156" s="65"/>
      <c r="SKC156" s="65"/>
      <c r="SKD156" s="65"/>
      <c r="SKE156" s="65"/>
      <c r="SKF156" s="65"/>
      <c r="SKG156" s="65"/>
      <c r="SKH156" s="65"/>
      <c r="SKI156" s="65"/>
      <c r="SKJ156" s="65"/>
      <c r="SKK156" s="65"/>
      <c r="SKL156" s="65"/>
      <c r="SKM156" s="65"/>
      <c r="SKN156" s="65"/>
      <c r="SKO156" s="65"/>
      <c r="SKP156" s="65"/>
      <c r="SKQ156" s="65"/>
      <c r="SKR156" s="65"/>
      <c r="SKS156" s="65"/>
      <c r="SKT156" s="65"/>
      <c r="SKU156" s="65"/>
      <c r="SKV156" s="65"/>
      <c r="SKW156" s="65"/>
      <c r="SKX156" s="65"/>
      <c r="SKY156" s="65"/>
      <c r="SKZ156" s="65"/>
      <c r="SLA156" s="65"/>
      <c r="SLB156" s="65"/>
      <c r="SLC156" s="65"/>
      <c r="SLD156" s="65"/>
      <c r="SLE156" s="65"/>
      <c r="SLF156" s="65"/>
      <c r="SLG156" s="65"/>
      <c r="SLH156" s="65"/>
      <c r="SLI156" s="65"/>
      <c r="SLJ156" s="65"/>
      <c r="SLK156" s="65"/>
      <c r="SLL156" s="65"/>
      <c r="SLM156" s="65"/>
      <c r="SLN156" s="65"/>
      <c r="SLO156" s="65"/>
      <c r="SLP156" s="65"/>
      <c r="SLQ156" s="65"/>
      <c r="SLR156" s="65"/>
      <c r="SLS156" s="65"/>
      <c r="SLT156" s="65"/>
      <c r="SLU156" s="65"/>
      <c r="SLV156" s="65"/>
      <c r="SLW156" s="65"/>
      <c r="SLX156" s="65"/>
      <c r="SLY156" s="65"/>
      <c r="SLZ156" s="65"/>
      <c r="SMA156" s="65"/>
      <c r="SMB156" s="65"/>
      <c r="SMC156" s="65"/>
      <c r="SMD156" s="65"/>
      <c r="SME156" s="65"/>
      <c r="SMF156" s="65"/>
      <c r="SMG156" s="65"/>
      <c r="SMH156" s="65"/>
      <c r="SMI156" s="65"/>
      <c r="SMJ156" s="65"/>
      <c r="SMK156" s="65"/>
      <c r="SML156" s="65"/>
      <c r="SMM156" s="65"/>
      <c r="SMN156" s="65"/>
      <c r="SMO156" s="65"/>
      <c r="SMP156" s="65"/>
      <c r="SMQ156" s="65"/>
      <c r="SMR156" s="65"/>
      <c r="SMS156" s="65"/>
      <c r="SMT156" s="65"/>
      <c r="SMU156" s="65"/>
      <c r="SMV156" s="65"/>
      <c r="SMW156" s="65"/>
      <c r="SMX156" s="65"/>
      <c r="SMY156" s="65"/>
      <c r="SMZ156" s="65"/>
      <c r="SNA156" s="65"/>
      <c r="SNB156" s="65"/>
      <c r="SNC156" s="65"/>
      <c r="SND156" s="65"/>
      <c r="SNE156" s="65"/>
      <c r="SNF156" s="65"/>
      <c r="SNG156" s="65"/>
      <c r="SNH156" s="65"/>
      <c r="SNI156" s="65"/>
      <c r="SNJ156" s="65"/>
      <c r="SNK156" s="65"/>
      <c r="SNL156" s="65"/>
      <c r="SNM156" s="65"/>
      <c r="SNN156" s="65"/>
      <c r="SNO156" s="65"/>
      <c r="SNP156" s="65"/>
      <c r="SNQ156" s="65"/>
      <c r="SNR156" s="65"/>
      <c r="SNS156" s="65"/>
      <c r="SNT156" s="65"/>
      <c r="SNU156" s="65"/>
      <c r="SNV156" s="65"/>
      <c r="SNW156" s="65"/>
      <c r="SNX156" s="65"/>
      <c r="SNY156" s="65"/>
      <c r="SNZ156" s="65"/>
      <c r="SOA156" s="65"/>
      <c r="SOB156" s="65"/>
      <c r="SOC156" s="65"/>
      <c r="SOD156" s="65"/>
      <c r="SOE156" s="65"/>
      <c r="SOF156" s="65"/>
      <c r="SOG156" s="65"/>
      <c r="SOH156" s="65"/>
      <c r="SOI156" s="65"/>
      <c r="SOJ156" s="65"/>
      <c r="SOK156" s="65"/>
      <c r="SOL156" s="65"/>
      <c r="SOM156" s="65"/>
      <c r="SON156" s="65"/>
      <c r="SOO156" s="65"/>
      <c r="SOP156" s="65"/>
      <c r="SOQ156" s="65"/>
      <c r="SOR156" s="65"/>
      <c r="SOS156" s="65"/>
      <c r="SOT156" s="65"/>
      <c r="SOU156" s="65"/>
      <c r="SOV156" s="65"/>
      <c r="SOW156" s="65"/>
      <c r="SOX156" s="65"/>
      <c r="SOY156" s="65"/>
      <c r="SOZ156" s="65"/>
      <c r="SPA156" s="65"/>
      <c r="SPB156" s="65"/>
      <c r="SPC156" s="65"/>
      <c r="SPD156" s="65"/>
      <c r="SPE156" s="65"/>
      <c r="SPF156" s="65"/>
      <c r="SPG156" s="65"/>
      <c r="SPH156" s="65"/>
      <c r="SPI156" s="65"/>
      <c r="SPJ156" s="65"/>
      <c r="SPK156" s="65"/>
      <c r="SPL156" s="65"/>
      <c r="SPM156" s="65"/>
      <c r="SPN156" s="65"/>
      <c r="SPO156" s="65"/>
      <c r="SPP156" s="65"/>
      <c r="SPQ156" s="65"/>
      <c r="SPR156" s="65"/>
      <c r="SPS156" s="65"/>
      <c r="SPT156" s="65"/>
      <c r="SPU156" s="65"/>
      <c r="SPV156" s="65"/>
      <c r="SPW156" s="65"/>
      <c r="SPX156" s="65"/>
      <c r="SPY156" s="65"/>
      <c r="SPZ156" s="65"/>
      <c r="SQA156" s="65"/>
      <c r="SQB156" s="65"/>
      <c r="SQC156" s="65"/>
      <c r="SQD156" s="65"/>
      <c r="SQE156" s="65"/>
      <c r="SQF156" s="65"/>
      <c r="SQG156" s="65"/>
      <c r="SQH156" s="65"/>
      <c r="SQI156" s="65"/>
      <c r="SQJ156" s="65"/>
      <c r="SQK156" s="65"/>
      <c r="SQL156" s="65"/>
      <c r="SQM156" s="65"/>
      <c r="SQN156" s="65"/>
      <c r="SQO156" s="65"/>
      <c r="SQP156" s="65"/>
      <c r="SQQ156" s="65"/>
      <c r="SQR156" s="65"/>
      <c r="SQS156" s="65"/>
      <c r="SQT156" s="65"/>
      <c r="SQU156" s="65"/>
      <c r="SQV156" s="65"/>
      <c r="SQW156" s="65"/>
      <c r="SQX156" s="65"/>
      <c r="SQY156" s="65"/>
      <c r="SQZ156" s="65"/>
      <c r="SRA156" s="65"/>
      <c r="SRB156" s="65"/>
      <c r="SRC156" s="65"/>
      <c r="SRD156" s="65"/>
      <c r="SRE156" s="65"/>
      <c r="SRF156" s="65"/>
      <c r="SRG156" s="65"/>
      <c r="SRH156" s="65"/>
      <c r="SRI156" s="65"/>
      <c r="SRJ156" s="65"/>
      <c r="SRK156" s="65"/>
      <c r="SRL156" s="65"/>
      <c r="SRM156" s="65"/>
      <c r="SRN156" s="65"/>
      <c r="SRO156" s="65"/>
      <c r="SRP156" s="65"/>
      <c r="SRQ156" s="65"/>
      <c r="SRR156" s="65"/>
      <c r="SRS156" s="65"/>
      <c r="SRT156" s="65"/>
      <c r="SRU156" s="65"/>
      <c r="SRV156" s="65"/>
      <c r="SRW156" s="65"/>
      <c r="SRX156" s="65"/>
      <c r="SRY156" s="65"/>
      <c r="SRZ156" s="65"/>
      <c r="SSA156" s="65"/>
      <c r="SSB156" s="65"/>
      <c r="SSC156" s="65"/>
      <c r="SSD156" s="65"/>
      <c r="SSE156" s="65"/>
      <c r="SSF156" s="65"/>
      <c r="SSG156" s="65"/>
      <c r="SSH156" s="65"/>
      <c r="SSI156" s="65"/>
      <c r="SSJ156" s="65"/>
      <c r="SSK156" s="65"/>
      <c r="SSL156" s="65"/>
      <c r="SSM156" s="65"/>
      <c r="SSN156" s="65"/>
      <c r="SSO156" s="65"/>
      <c r="SSP156" s="65"/>
      <c r="SSQ156" s="65"/>
      <c r="SSR156" s="65"/>
      <c r="SSS156" s="65"/>
      <c r="SST156" s="65"/>
      <c r="SSU156" s="65"/>
      <c r="SSV156" s="65"/>
      <c r="SSW156" s="65"/>
      <c r="SSX156" s="65"/>
      <c r="SSY156" s="65"/>
      <c r="SSZ156" s="65"/>
      <c r="STA156" s="65"/>
      <c r="STB156" s="65"/>
      <c r="STC156" s="65"/>
      <c r="STD156" s="65"/>
      <c r="STE156" s="65"/>
      <c r="STF156" s="65"/>
      <c r="STG156" s="65"/>
      <c r="STH156" s="65"/>
      <c r="STI156" s="65"/>
      <c r="STJ156" s="65"/>
      <c r="STK156" s="65"/>
      <c r="STL156" s="65"/>
      <c r="STM156" s="65"/>
      <c r="STN156" s="65"/>
      <c r="STO156" s="65"/>
      <c r="STP156" s="65"/>
      <c r="STQ156" s="65"/>
      <c r="STR156" s="65"/>
      <c r="STS156" s="65"/>
      <c r="STT156" s="65"/>
      <c r="STU156" s="65"/>
      <c r="STV156" s="65"/>
      <c r="STW156" s="65"/>
      <c r="STX156" s="65"/>
      <c r="STY156" s="65"/>
      <c r="STZ156" s="65"/>
      <c r="SUA156" s="65"/>
      <c r="SUB156" s="65"/>
      <c r="SUC156" s="65"/>
      <c r="SUD156" s="65"/>
      <c r="SUE156" s="65"/>
      <c r="SUF156" s="65"/>
      <c r="SUG156" s="65"/>
      <c r="SUH156" s="65"/>
      <c r="SUI156" s="65"/>
      <c r="SUJ156" s="65"/>
      <c r="SUK156" s="65"/>
      <c r="SUL156" s="65"/>
      <c r="SUM156" s="65"/>
      <c r="SUN156" s="65"/>
      <c r="SUO156" s="65"/>
      <c r="SUP156" s="65"/>
      <c r="SUQ156" s="65"/>
      <c r="SUR156" s="65"/>
      <c r="SUS156" s="65"/>
      <c r="SUT156" s="65"/>
      <c r="SUU156" s="65"/>
      <c r="SUV156" s="65"/>
      <c r="SUW156" s="65"/>
      <c r="SUX156" s="65"/>
      <c r="SUY156" s="65"/>
      <c r="SUZ156" s="65"/>
      <c r="SVA156" s="65"/>
      <c r="SVB156" s="65"/>
      <c r="SVC156" s="65"/>
      <c r="SVD156" s="65"/>
      <c r="SVE156" s="65"/>
      <c r="SVF156" s="65"/>
      <c r="SVG156" s="65"/>
      <c r="SVH156" s="65"/>
      <c r="SVI156" s="65"/>
      <c r="SVJ156" s="65"/>
      <c r="SVK156" s="65"/>
      <c r="SVL156" s="65"/>
      <c r="SVM156" s="65"/>
      <c r="SVN156" s="65"/>
      <c r="SVO156" s="65"/>
      <c r="SVP156" s="65"/>
      <c r="SVQ156" s="65"/>
      <c r="SVR156" s="65"/>
      <c r="SVS156" s="65"/>
      <c r="SVT156" s="65"/>
      <c r="SVU156" s="65"/>
      <c r="SVV156" s="65"/>
      <c r="SVW156" s="65"/>
      <c r="SVX156" s="65"/>
      <c r="SVY156" s="65"/>
      <c r="SVZ156" s="65"/>
      <c r="SWA156" s="65"/>
      <c r="SWB156" s="65"/>
      <c r="SWC156" s="65"/>
      <c r="SWD156" s="65"/>
      <c r="SWE156" s="65"/>
      <c r="SWF156" s="65"/>
      <c r="SWG156" s="65"/>
      <c r="SWH156" s="65"/>
      <c r="SWI156" s="65"/>
      <c r="SWJ156" s="65"/>
      <c r="SWK156" s="65"/>
      <c r="SWL156" s="65"/>
      <c r="SWM156" s="65"/>
      <c r="SWN156" s="65"/>
      <c r="SWO156" s="65"/>
      <c r="SWP156" s="65"/>
      <c r="SWQ156" s="65"/>
      <c r="SWR156" s="65"/>
      <c r="SWS156" s="65"/>
      <c r="SWT156" s="65"/>
      <c r="SWU156" s="65"/>
      <c r="SWV156" s="65"/>
      <c r="SWW156" s="65"/>
      <c r="SWX156" s="65"/>
      <c r="SWY156" s="65"/>
      <c r="SWZ156" s="65"/>
      <c r="SXA156" s="65"/>
      <c r="SXB156" s="65"/>
      <c r="SXC156" s="65"/>
      <c r="SXD156" s="65"/>
      <c r="SXE156" s="65"/>
      <c r="SXF156" s="65"/>
      <c r="SXG156" s="65"/>
      <c r="SXH156" s="65"/>
      <c r="SXI156" s="65"/>
      <c r="SXJ156" s="65"/>
      <c r="SXK156" s="65"/>
      <c r="SXL156" s="65"/>
      <c r="SXM156" s="65"/>
      <c r="SXN156" s="65"/>
      <c r="SXO156" s="65"/>
      <c r="SXP156" s="65"/>
      <c r="SXQ156" s="65"/>
      <c r="SXR156" s="65"/>
      <c r="SXS156" s="65"/>
      <c r="SXT156" s="65"/>
      <c r="SXU156" s="65"/>
      <c r="SXV156" s="65"/>
      <c r="SXW156" s="65"/>
      <c r="SXX156" s="65"/>
      <c r="SXY156" s="65"/>
      <c r="SXZ156" s="65"/>
      <c r="SYA156" s="65"/>
      <c r="SYB156" s="65"/>
      <c r="SYC156" s="65"/>
      <c r="SYD156" s="65"/>
      <c r="SYE156" s="65"/>
      <c r="SYF156" s="65"/>
      <c r="SYG156" s="65"/>
      <c r="SYH156" s="65"/>
      <c r="SYI156" s="65"/>
      <c r="SYJ156" s="65"/>
      <c r="SYK156" s="65"/>
      <c r="SYL156" s="65"/>
      <c r="SYM156" s="65"/>
      <c r="SYN156" s="65"/>
      <c r="SYO156" s="65"/>
      <c r="SYP156" s="65"/>
      <c r="SYQ156" s="65"/>
      <c r="SYR156" s="65"/>
      <c r="SYS156" s="65"/>
      <c r="SYT156" s="65"/>
      <c r="SYU156" s="65"/>
      <c r="SYV156" s="65"/>
      <c r="SYW156" s="65"/>
      <c r="SYX156" s="65"/>
      <c r="SYY156" s="65"/>
      <c r="SYZ156" s="65"/>
      <c r="SZA156" s="65"/>
      <c r="SZB156" s="65"/>
      <c r="SZC156" s="65"/>
      <c r="SZD156" s="65"/>
      <c r="SZE156" s="65"/>
      <c r="SZF156" s="65"/>
      <c r="SZG156" s="65"/>
      <c r="SZH156" s="65"/>
      <c r="SZI156" s="65"/>
      <c r="SZJ156" s="65"/>
      <c r="SZK156" s="65"/>
      <c r="SZL156" s="65"/>
      <c r="SZM156" s="65"/>
      <c r="SZN156" s="65"/>
      <c r="SZO156" s="65"/>
      <c r="SZP156" s="65"/>
      <c r="SZQ156" s="65"/>
      <c r="SZR156" s="65"/>
      <c r="SZS156" s="65"/>
      <c r="SZT156" s="65"/>
      <c r="SZU156" s="65"/>
      <c r="SZV156" s="65"/>
      <c r="SZW156" s="65"/>
      <c r="SZX156" s="65"/>
      <c r="SZY156" s="65"/>
      <c r="SZZ156" s="65"/>
      <c r="TAA156" s="65"/>
      <c r="TAB156" s="65"/>
      <c r="TAC156" s="65"/>
      <c r="TAD156" s="65"/>
      <c r="TAE156" s="65"/>
      <c r="TAF156" s="65"/>
      <c r="TAG156" s="65"/>
      <c r="TAH156" s="65"/>
      <c r="TAI156" s="65"/>
      <c r="TAJ156" s="65"/>
      <c r="TAK156" s="65"/>
      <c r="TAL156" s="65"/>
      <c r="TAM156" s="65"/>
      <c r="TAN156" s="65"/>
      <c r="TAO156" s="65"/>
      <c r="TAP156" s="65"/>
      <c r="TAQ156" s="65"/>
      <c r="TAR156" s="65"/>
      <c r="TAS156" s="65"/>
      <c r="TAT156" s="65"/>
      <c r="TAU156" s="65"/>
      <c r="TAV156" s="65"/>
      <c r="TAW156" s="65"/>
      <c r="TAX156" s="65"/>
      <c r="TAY156" s="65"/>
      <c r="TAZ156" s="65"/>
      <c r="TBA156" s="65"/>
      <c r="TBB156" s="65"/>
      <c r="TBC156" s="65"/>
      <c r="TBD156" s="65"/>
      <c r="TBE156" s="65"/>
      <c r="TBF156" s="65"/>
      <c r="TBG156" s="65"/>
      <c r="TBH156" s="65"/>
      <c r="TBI156" s="65"/>
      <c r="TBJ156" s="65"/>
      <c r="TBK156" s="65"/>
      <c r="TBL156" s="65"/>
      <c r="TBM156" s="65"/>
      <c r="TBN156" s="65"/>
      <c r="TBO156" s="65"/>
      <c r="TBP156" s="65"/>
      <c r="TBQ156" s="65"/>
      <c r="TBR156" s="65"/>
      <c r="TBS156" s="65"/>
      <c r="TBT156" s="65"/>
      <c r="TBU156" s="65"/>
      <c r="TBV156" s="65"/>
      <c r="TBW156" s="65"/>
      <c r="TBX156" s="65"/>
      <c r="TBY156" s="65"/>
      <c r="TBZ156" s="65"/>
      <c r="TCA156" s="65"/>
      <c r="TCB156" s="65"/>
      <c r="TCC156" s="65"/>
      <c r="TCD156" s="65"/>
      <c r="TCE156" s="65"/>
      <c r="TCF156" s="65"/>
      <c r="TCG156" s="65"/>
      <c r="TCH156" s="65"/>
      <c r="TCI156" s="65"/>
      <c r="TCJ156" s="65"/>
      <c r="TCK156" s="65"/>
      <c r="TCL156" s="65"/>
      <c r="TCM156" s="65"/>
      <c r="TCN156" s="65"/>
      <c r="TCO156" s="65"/>
      <c r="TCP156" s="65"/>
      <c r="TCQ156" s="65"/>
      <c r="TCR156" s="65"/>
      <c r="TCS156" s="65"/>
      <c r="TCT156" s="65"/>
      <c r="TCU156" s="65"/>
      <c r="TCV156" s="65"/>
      <c r="TCW156" s="65"/>
      <c r="TCX156" s="65"/>
      <c r="TCY156" s="65"/>
      <c r="TCZ156" s="65"/>
      <c r="TDA156" s="65"/>
      <c r="TDB156" s="65"/>
      <c r="TDC156" s="65"/>
      <c r="TDD156" s="65"/>
      <c r="TDE156" s="65"/>
      <c r="TDF156" s="65"/>
      <c r="TDG156" s="65"/>
      <c r="TDH156" s="65"/>
      <c r="TDI156" s="65"/>
      <c r="TDJ156" s="65"/>
      <c r="TDK156" s="65"/>
      <c r="TDL156" s="65"/>
      <c r="TDM156" s="65"/>
      <c r="TDN156" s="65"/>
      <c r="TDO156" s="65"/>
      <c r="TDP156" s="65"/>
      <c r="TDQ156" s="65"/>
      <c r="TDR156" s="65"/>
      <c r="TDS156" s="65"/>
      <c r="TDT156" s="65"/>
      <c r="TDU156" s="65"/>
      <c r="TDV156" s="65"/>
      <c r="TDW156" s="65"/>
      <c r="TDX156" s="65"/>
      <c r="TDY156" s="65"/>
      <c r="TDZ156" s="65"/>
      <c r="TEA156" s="65"/>
      <c r="TEB156" s="65"/>
      <c r="TEC156" s="65"/>
      <c r="TED156" s="65"/>
      <c r="TEE156" s="65"/>
      <c r="TEF156" s="65"/>
      <c r="TEG156" s="65"/>
      <c r="TEH156" s="65"/>
      <c r="TEI156" s="65"/>
      <c r="TEJ156" s="65"/>
      <c r="TEK156" s="65"/>
      <c r="TEL156" s="65"/>
      <c r="TEM156" s="65"/>
      <c r="TEN156" s="65"/>
      <c r="TEO156" s="65"/>
      <c r="TEP156" s="65"/>
      <c r="TEQ156" s="65"/>
      <c r="TER156" s="65"/>
      <c r="TES156" s="65"/>
      <c r="TET156" s="65"/>
      <c r="TEU156" s="65"/>
      <c r="TEV156" s="65"/>
      <c r="TEW156" s="65"/>
      <c r="TEX156" s="65"/>
      <c r="TEY156" s="65"/>
      <c r="TEZ156" s="65"/>
      <c r="TFA156" s="65"/>
      <c r="TFB156" s="65"/>
      <c r="TFC156" s="65"/>
      <c r="TFD156" s="65"/>
      <c r="TFE156" s="65"/>
      <c r="TFF156" s="65"/>
      <c r="TFG156" s="65"/>
      <c r="TFH156" s="65"/>
      <c r="TFI156" s="65"/>
      <c r="TFJ156" s="65"/>
      <c r="TFK156" s="65"/>
      <c r="TFL156" s="65"/>
      <c r="TFM156" s="65"/>
      <c r="TFN156" s="65"/>
      <c r="TFO156" s="65"/>
      <c r="TFP156" s="65"/>
      <c r="TFQ156" s="65"/>
      <c r="TFR156" s="65"/>
      <c r="TFS156" s="65"/>
      <c r="TFT156" s="65"/>
      <c r="TFU156" s="65"/>
      <c r="TFV156" s="65"/>
      <c r="TFW156" s="65"/>
      <c r="TFX156" s="65"/>
      <c r="TFY156" s="65"/>
      <c r="TFZ156" s="65"/>
      <c r="TGA156" s="65"/>
      <c r="TGB156" s="65"/>
      <c r="TGC156" s="65"/>
      <c r="TGD156" s="65"/>
      <c r="TGE156" s="65"/>
      <c r="TGF156" s="65"/>
      <c r="TGG156" s="65"/>
      <c r="TGH156" s="65"/>
      <c r="TGI156" s="65"/>
      <c r="TGJ156" s="65"/>
      <c r="TGK156" s="65"/>
      <c r="TGL156" s="65"/>
      <c r="TGM156" s="65"/>
      <c r="TGN156" s="65"/>
      <c r="TGO156" s="65"/>
      <c r="TGP156" s="65"/>
      <c r="TGQ156" s="65"/>
      <c r="TGR156" s="65"/>
      <c r="TGS156" s="65"/>
      <c r="TGT156" s="65"/>
      <c r="TGU156" s="65"/>
      <c r="TGV156" s="65"/>
      <c r="TGW156" s="65"/>
      <c r="TGX156" s="65"/>
      <c r="TGY156" s="65"/>
      <c r="TGZ156" s="65"/>
      <c r="THA156" s="65"/>
      <c r="THB156" s="65"/>
      <c r="THC156" s="65"/>
      <c r="THD156" s="65"/>
      <c r="THE156" s="65"/>
      <c r="THF156" s="65"/>
      <c r="THG156" s="65"/>
      <c r="THH156" s="65"/>
      <c r="THI156" s="65"/>
      <c r="THJ156" s="65"/>
      <c r="THK156" s="65"/>
      <c r="THL156" s="65"/>
      <c r="THM156" s="65"/>
      <c r="THN156" s="65"/>
      <c r="THO156" s="65"/>
      <c r="THP156" s="65"/>
      <c r="THQ156" s="65"/>
      <c r="THR156" s="65"/>
      <c r="THS156" s="65"/>
      <c r="THT156" s="65"/>
      <c r="THU156" s="65"/>
      <c r="THV156" s="65"/>
      <c r="THW156" s="65"/>
      <c r="THX156" s="65"/>
      <c r="THY156" s="65"/>
      <c r="THZ156" s="65"/>
      <c r="TIA156" s="65"/>
      <c r="TIB156" s="65"/>
      <c r="TIC156" s="65"/>
      <c r="TID156" s="65"/>
      <c r="TIE156" s="65"/>
      <c r="TIF156" s="65"/>
      <c r="TIG156" s="65"/>
      <c r="TIH156" s="65"/>
      <c r="TII156" s="65"/>
      <c r="TIJ156" s="65"/>
      <c r="TIK156" s="65"/>
      <c r="TIL156" s="65"/>
      <c r="TIM156" s="65"/>
      <c r="TIN156" s="65"/>
      <c r="TIO156" s="65"/>
      <c r="TIP156" s="65"/>
      <c r="TIQ156" s="65"/>
      <c r="TIR156" s="65"/>
      <c r="TIS156" s="65"/>
      <c r="TIT156" s="65"/>
      <c r="TIU156" s="65"/>
      <c r="TIV156" s="65"/>
      <c r="TIW156" s="65"/>
      <c r="TIX156" s="65"/>
      <c r="TIY156" s="65"/>
      <c r="TIZ156" s="65"/>
      <c r="TJA156" s="65"/>
      <c r="TJB156" s="65"/>
      <c r="TJC156" s="65"/>
      <c r="TJD156" s="65"/>
      <c r="TJE156" s="65"/>
      <c r="TJF156" s="65"/>
      <c r="TJG156" s="65"/>
      <c r="TJH156" s="65"/>
      <c r="TJI156" s="65"/>
      <c r="TJJ156" s="65"/>
      <c r="TJK156" s="65"/>
      <c r="TJL156" s="65"/>
      <c r="TJM156" s="65"/>
      <c r="TJN156" s="65"/>
      <c r="TJO156" s="65"/>
      <c r="TJP156" s="65"/>
      <c r="TJQ156" s="65"/>
      <c r="TJR156" s="65"/>
      <c r="TJS156" s="65"/>
      <c r="TJT156" s="65"/>
      <c r="TJU156" s="65"/>
      <c r="TJV156" s="65"/>
      <c r="TJW156" s="65"/>
      <c r="TJX156" s="65"/>
      <c r="TJY156" s="65"/>
      <c r="TJZ156" s="65"/>
      <c r="TKA156" s="65"/>
      <c r="TKB156" s="65"/>
      <c r="TKC156" s="65"/>
      <c r="TKD156" s="65"/>
      <c r="TKE156" s="65"/>
      <c r="TKF156" s="65"/>
      <c r="TKG156" s="65"/>
      <c r="TKH156" s="65"/>
      <c r="TKI156" s="65"/>
      <c r="TKJ156" s="65"/>
      <c r="TKK156" s="65"/>
      <c r="TKL156" s="65"/>
      <c r="TKM156" s="65"/>
      <c r="TKN156" s="65"/>
      <c r="TKO156" s="65"/>
      <c r="TKP156" s="65"/>
      <c r="TKQ156" s="65"/>
      <c r="TKR156" s="65"/>
      <c r="TKS156" s="65"/>
      <c r="TKT156" s="65"/>
      <c r="TKU156" s="65"/>
      <c r="TKV156" s="65"/>
      <c r="TKW156" s="65"/>
      <c r="TKX156" s="65"/>
      <c r="TKY156" s="65"/>
      <c r="TKZ156" s="65"/>
      <c r="TLA156" s="65"/>
      <c r="TLB156" s="65"/>
      <c r="TLC156" s="65"/>
      <c r="TLD156" s="65"/>
      <c r="TLE156" s="65"/>
      <c r="TLF156" s="65"/>
      <c r="TLG156" s="65"/>
      <c r="TLH156" s="65"/>
      <c r="TLI156" s="65"/>
      <c r="TLJ156" s="65"/>
      <c r="TLK156" s="65"/>
      <c r="TLL156" s="65"/>
      <c r="TLM156" s="65"/>
      <c r="TLN156" s="65"/>
      <c r="TLO156" s="65"/>
      <c r="TLP156" s="65"/>
      <c r="TLQ156" s="65"/>
      <c r="TLR156" s="65"/>
      <c r="TLS156" s="65"/>
      <c r="TLT156" s="65"/>
      <c r="TLU156" s="65"/>
      <c r="TLV156" s="65"/>
      <c r="TLW156" s="65"/>
      <c r="TLX156" s="65"/>
      <c r="TLY156" s="65"/>
      <c r="TLZ156" s="65"/>
      <c r="TMA156" s="65"/>
      <c r="TMB156" s="65"/>
      <c r="TMC156" s="65"/>
      <c r="TMD156" s="65"/>
      <c r="TME156" s="65"/>
      <c r="TMF156" s="65"/>
      <c r="TMG156" s="65"/>
      <c r="TMH156" s="65"/>
      <c r="TMI156" s="65"/>
      <c r="TMJ156" s="65"/>
      <c r="TMK156" s="65"/>
      <c r="TML156" s="65"/>
      <c r="TMM156" s="65"/>
      <c r="TMN156" s="65"/>
      <c r="TMO156" s="65"/>
      <c r="TMP156" s="65"/>
      <c r="TMQ156" s="65"/>
      <c r="TMR156" s="65"/>
      <c r="TMS156" s="65"/>
      <c r="TMT156" s="65"/>
      <c r="TMU156" s="65"/>
      <c r="TMV156" s="65"/>
      <c r="TMW156" s="65"/>
      <c r="TMX156" s="65"/>
      <c r="TMY156" s="65"/>
      <c r="TMZ156" s="65"/>
      <c r="TNA156" s="65"/>
      <c r="TNB156" s="65"/>
      <c r="TNC156" s="65"/>
      <c r="TND156" s="65"/>
      <c r="TNE156" s="65"/>
      <c r="TNF156" s="65"/>
      <c r="TNG156" s="65"/>
      <c r="TNH156" s="65"/>
      <c r="TNI156" s="65"/>
      <c r="TNJ156" s="65"/>
      <c r="TNK156" s="65"/>
      <c r="TNL156" s="65"/>
      <c r="TNM156" s="65"/>
      <c r="TNN156" s="65"/>
      <c r="TNO156" s="65"/>
      <c r="TNP156" s="65"/>
      <c r="TNQ156" s="65"/>
      <c r="TNR156" s="65"/>
      <c r="TNS156" s="65"/>
      <c r="TNT156" s="65"/>
      <c r="TNU156" s="65"/>
      <c r="TNV156" s="65"/>
      <c r="TNW156" s="65"/>
      <c r="TNX156" s="65"/>
      <c r="TNY156" s="65"/>
      <c r="TNZ156" s="65"/>
      <c r="TOA156" s="65"/>
      <c r="TOB156" s="65"/>
      <c r="TOC156" s="65"/>
      <c r="TOD156" s="65"/>
      <c r="TOE156" s="65"/>
      <c r="TOF156" s="65"/>
      <c r="TOG156" s="65"/>
      <c r="TOH156" s="65"/>
      <c r="TOI156" s="65"/>
      <c r="TOJ156" s="65"/>
      <c r="TOK156" s="65"/>
      <c r="TOL156" s="65"/>
      <c r="TOM156" s="65"/>
      <c r="TON156" s="65"/>
      <c r="TOO156" s="65"/>
      <c r="TOP156" s="65"/>
      <c r="TOQ156" s="65"/>
      <c r="TOR156" s="65"/>
      <c r="TOS156" s="65"/>
      <c r="TOT156" s="65"/>
      <c r="TOU156" s="65"/>
      <c r="TOV156" s="65"/>
      <c r="TOW156" s="65"/>
      <c r="TOX156" s="65"/>
      <c r="TOY156" s="65"/>
      <c r="TOZ156" s="65"/>
      <c r="TPA156" s="65"/>
      <c r="TPB156" s="65"/>
      <c r="TPC156" s="65"/>
      <c r="TPD156" s="65"/>
      <c r="TPE156" s="65"/>
      <c r="TPF156" s="65"/>
      <c r="TPG156" s="65"/>
      <c r="TPH156" s="65"/>
      <c r="TPI156" s="65"/>
      <c r="TPJ156" s="65"/>
      <c r="TPK156" s="65"/>
      <c r="TPL156" s="65"/>
      <c r="TPM156" s="65"/>
      <c r="TPN156" s="65"/>
      <c r="TPO156" s="65"/>
      <c r="TPP156" s="65"/>
      <c r="TPQ156" s="65"/>
      <c r="TPR156" s="65"/>
      <c r="TPS156" s="65"/>
      <c r="TPT156" s="65"/>
      <c r="TPU156" s="65"/>
      <c r="TPV156" s="65"/>
      <c r="TPW156" s="65"/>
      <c r="TPX156" s="65"/>
      <c r="TPY156" s="65"/>
      <c r="TPZ156" s="65"/>
      <c r="TQA156" s="65"/>
      <c r="TQB156" s="65"/>
      <c r="TQC156" s="65"/>
      <c r="TQD156" s="65"/>
      <c r="TQE156" s="65"/>
      <c r="TQF156" s="65"/>
      <c r="TQG156" s="65"/>
      <c r="TQH156" s="65"/>
      <c r="TQI156" s="65"/>
      <c r="TQJ156" s="65"/>
      <c r="TQK156" s="65"/>
      <c r="TQL156" s="65"/>
      <c r="TQM156" s="65"/>
      <c r="TQN156" s="65"/>
      <c r="TQO156" s="65"/>
      <c r="TQP156" s="65"/>
      <c r="TQQ156" s="65"/>
      <c r="TQR156" s="65"/>
      <c r="TQS156" s="65"/>
      <c r="TQT156" s="65"/>
      <c r="TQU156" s="65"/>
      <c r="TQV156" s="65"/>
      <c r="TQW156" s="65"/>
      <c r="TQX156" s="65"/>
      <c r="TQY156" s="65"/>
      <c r="TQZ156" s="65"/>
      <c r="TRA156" s="65"/>
      <c r="TRB156" s="65"/>
      <c r="TRC156" s="65"/>
      <c r="TRD156" s="65"/>
      <c r="TRE156" s="65"/>
      <c r="TRF156" s="65"/>
      <c r="TRG156" s="65"/>
      <c r="TRH156" s="65"/>
      <c r="TRI156" s="65"/>
      <c r="TRJ156" s="65"/>
      <c r="TRK156" s="65"/>
      <c r="TRL156" s="65"/>
      <c r="TRM156" s="65"/>
      <c r="TRN156" s="65"/>
      <c r="TRO156" s="65"/>
      <c r="TRP156" s="65"/>
      <c r="TRQ156" s="65"/>
      <c r="TRR156" s="65"/>
      <c r="TRS156" s="65"/>
      <c r="TRT156" s="65"/>
      <c r="TRU156" s="65"/>
      <c r="TRV156" s="65"/>
      <c r="TRW156" s="65"/>
      <c r="TRX156" s="65"/>
      <c r="TRY156" s="65"/>
      <c r="TRZ156" s="65"/>
      <c r="TSA156" s="65"/>
      <c r="TSB156" s="65"/>
      <c r="TSC156" s="65"/>
      <c r="TSD156" s="65"/>
      <c r="TSE156" s="65"/>
      <c r="TSF156" s="65"/>
      <c r="TSG156" s="65"/>
      <c r="TSH156" s="65"/>
      <c r="TSI156" s="65"/>
      <c r="TSJ156" s="65"/>
      <c r="TSK156" s="65"/>
      <c r="TSL156" s="65"/>
      <c r="TSM156" s="65"/>
      <c r="TSN156" s="65"/>
      <c r="TSO156" s="65"/>
      <c r="TSP156" s="65"/>
      <c r="TSQ156" s="65"/>
      <c r="TSR156" s="65"/>
      <c r="TSS156" s="65"/>
      <c r="TST156" s="65"/>
      <c r="TSU156" s="65"/>
      <c r="TSV156" s="65"/>
      <c r="TSW156" s="65"/>
      <c r="TSX156" s="65"/>
      <c r="TSY156" s="65"/>
      <c r="TSZ156" s="65"/>
      <c r="TTA156" s="65"/>
      <c r="TTB156" s="65"/>
      <c r="TTC156" s="65"/>
      <c r="TTD156" s="65"/>
      <c r="TTE156" s="65"/>
      <c r="TTF156" s="65"/>
      <c r="TTG156" s="65"/>
      <c r="TTH156" s="65"/>
      <c r="TTI156" s="65"/>
      <c r="TTJ156" s="65"/>
      <c r="TTK156" s="65"/>
      <c r="TTL156" s="65"/>
      <c r="TTM156" s="65"/>
      <c r="TTN156" s="65"/>
      <c r="TTO156" s="65"/>
      <c r="TTP156" s="65"/>
      <c r="TTQ156" s="65"/>
      <c r="TTR156" s="65"/>
      <c r="TTS156" s="65"/>
      <c r="TTT156" s="65"/>
      <c r="TTU156" s="65"/>
      <c r="TTV156" s="65"/>
      <c r="TTW156" s="65"/>
      <c r="TTX156" s="65"/>
      <c r="TTY156" s="65"/>
      <c r="TTZ156" s="65"/>
      <c r="TUA156" s="65"/>
      <c r="TUB156" s="65"/>
      <c r="TUC156" s="65"/>
      <c r="TUD156" s="65"/>
      <c r="TUE156" s="65"/>
      <c r="TUF156" s="65"/>
      <c r="TUG156" s="65"/>
      <c r="TUH156" s="65"/>
      <c r="TUI156" s="65"/>
      <c r="TUJ156" s="65"/>
      <c r="TUK156" s="65"/>
      <c r="TUL156" s="65"/>
      <c r="TUM156" s="65"/>
      <c r="TUN156" s="65"/>
      <c r="TUO156" s="65"/>
      <c r="TUP156" s="65"/>
      <c r="TUQ156" s="65"/>
      <c r="TUR156" s="65"/>
      <c r="TUS156" s="65"/>
      <c r="TUT156" s="65"/>
      <c r="TUU156" s="65"/>
      <c r="TUV156" s="65"/>
      <c r="TUW156" s="65"/>
      <c r="TUX156" s="65"/>
      <c r="TUY156" s="65"/>
      <c r="TUZ156" s="65"/>
      <c r="TVA156" s="65"/>
      <c r="TVB156" s="65"/>
      <c r="TVC156" s="65"/>
      <c r="TVD156" s="65"/>
      <c r="TVE156" s="65"/>
      <c r="TVF156" s="65"/>
      <c r="TVG156" s="65"/>
      <c r="TVH156" s="65"/>
      <c r="TVI156" s="65"/>
      <c r="TVJ156" s="65"/>
      <c r="TVK156" s="65"/>
      <c r="TVL156" s="65"/>
      <c r="TVM156" s="65"/>
      <c r="TVN156" s="65"/>
      <c r="TVO156" s="65"/>
      <c r="TVP156" s="65"/>
      <c r="TVQ156" s="65"/>
      <c r="TVR156" s="65"/>
      <c r="TVS156" s="65"/>
      <c r="TVT156" s="65"/>
      <c r="TVU156" s="65"/>
      <c r="TVV156" s="65"/>
      <c r="TVW156" s="65"/>
      <c r="TVX156" s="65"/>
      <c r="TVY156" s="65"/>
      <c r="TVZ156" s="65"/>
      <c r="TWA156" s="65"/>
      <c r="TWB156" s="65"/>
      <c r="TWC156" s="65"/>
      <c r="TWD156" s="65"/>
      <c r="TWE156" s="65"/>
      <c r="TWF156" s="65"/>
      <c r="TWG156" s="65"/>
      <c r="TWH156" s="65"/>
      <c r="TWI156" s="65"/>
      <c r="TWJ156" s="65"/>
      <c r="TWK156" s="65"/>
      <c r="TWL156" s="65"/>
      <c r="TWM156" s="65"/>
      <c r="TWN156" s="65"/>
      <c r="TWO156" s="65"/>
      <c r="TWP156" s="65"/>
      <c r="TWQ156" s="65"/>
      <c r="TWR156" s="65"/>
      <c r="TWS156" s="65"/>
      <c r="TWT156" s="65"/>
      <c r="TWU156" s="65"/>
      <c r="TWV156" s="65"/>
      <c r="TWW156" s="65"/>
      <c r="TWX156" s="65"/>
      <c r="TWY156" s="65"/>
      <c r="TWZ156" s="65"/>
      <c r="TXA156" s="65"/>
      <c r="TXB156" s="65"/>
      <c r="TXC156" s="65"/>
      <c r="TXD156" s="65"/>
      <c r="TXE156" s="65"/>
      <c r="TXF156" s="65"/>
      <c r="TXG156" s="65"/>
      <c r="TXH156" s="65"/>
      <c r="TXI156" s="65"/>
      <c r="TXJ156" s="65"/>
      <c r="TXK156" s="65"/>
      <c r="TXL156" s="65"/>
      <c r="TXM156" s="65"/>
      <c r="TXN156" s="65"/>
      <c r="TXO156" s="65"/>
      <c r="TXP156" s="65"/>
      <c r="TXQ156" s="65"/>
      <c r="TXR156" s="65"/>
      <c r="TXS156" s="65"/>
      <c r="TXT156" s="65"/>
      <c r="TXU156" s="65"/>
      <c r="TXV156" s="65"/>
      <c r="TXW156" s="65"/>
      <c r="TXX156" s="65"/>
      <c r="TXY156" s="65"/>
      <c r="TXZ156" s="65"/>
      <c r="TYA156" s="65"/>
      <c r="TYB156" s="65"/>
      <c r="TYC156" s="65"/>
      <c r="TYD156" s="65"/>
      <c r="TYE156" s="65"/>
      <c r="TYF156" s="65"/>
      <c r="TYG156" s="65"/>
      <c r="TYH156" s="65"/>
      <c r="TYI156" s="65"/>
      <c r="TYJ156" s="65"/>
      <c r="TYK156" s="65"/>
      <c r="TYL156" s="65"/>
      <c r="TYM156" s="65"/>
      <c r="TYN156" s="65"/>
      <c r="TYO156" s="65"/>
      <c r="TYP156" s="65"/>
      <c r="TYQ156" s="65"/>
      <c r="TYR156" s="65"/>
      <c r="TYS156" s="65"/>
      <c r="TYT156" s="65"/>
      <c r="TYU156" s="65"/>
      <c r="TYV156" s="65"/>
      <c r="TYW156" s="65"/>
      <c r="TYX156" s="65"/>
      <c r="TYY156" s="65"/>
      <c r="TYZ156" s="65"/>
      <c r="TZA156" s="65"/>
      <c r="TZB156" s="65"/>
      <c r="TZC156" s="65"/>
      <c r="TZD156" s="65"/>
      <c r="TZE156" s="65"/>
      <c r="TZF156" s="65"/>
      <c r="TZG156" s="65"/>
      <c r="TZH156" s="65"/>
      <c r="TZI156" s="65"/>
      <c r="TZJ156" s="65"/>
      <c r="TZK156" s="65"/>
      <c r="TZL156" s="65"/>
      <c r="TZM156" s="65"/>
      <c r="TZN156" s="65"/>
      <c r="TZO156" s="65"/>
      <c r="TZP156" s="65"/>
      <c r="TZQ156" s="65"/>
      <c r="TZR156" s="65"/>
      <c r="TZS156" s="65"/>
      <c r="TZT156" s="65"/>
      <c r="TZU156" s="65"/>
      <c r="TZV156" s="65"/>
      <c r="TZW156" s="65"/>
      <c r="TZX156" s="65"/>
      <c r="TZY156" s="65"/>
      <c r="TZZ156" s="65"/>
      <c r="UAA156" s="65"/>
      <c r="UAB156" s="65"/>
      <c r="UAC156" s="65"/>
      <c r="UAD156" s="65"/>
      <c r="UAE156" s="65"/>
      <c r="UAF156" s="65"/>
      <c r="UAG156" s="65"/>
      <c r="UAH156" s="65"/>
      <c r="UAI156" s="65"/>
      <c r="UAJ156" s="65"/>
      <c r="UAK156" s="65"/>
      <c r="UAL156" s="65"/>
      <c r="UAM156" s="65"/>
      <c r="UAN156" s="65"/>
      <c r="UAO156" s="65"/>
      <c r="UAP156" s="65"/>
      <c r="UAQ156" s="65"/>
      <c r="UAR156" s="65"/>
      <c r="UAS156" s="65"/>
      <c r="UAT156" s="65"/>
      <c r="UAU156" s="65"/>
      <c r="UAV156" s="65"/>
      <c r="UAW156" s="65"/>
      <c r="UAX156" s="65"/>
      <c r="UAY156" s="65"/>
      <c r="UAZ156" s="65"/>
      <c r="UBA156" s="65"/>
      <c r="UBB156" s="65"/>
      <c r="UBC156" s="65"/>
      <c r="UBD156" s="65"/>
      <c r="UBE156" s="65"/>
      <c r="UBF156" s="65"/>
      <c r="UBG156" s="65"/>
      <c r="UBH156" s="65"/>
      <c r="UBI156" s="65"/>
      <c r="UBJ156" s="65"/>
      <c r="UBK156" s="65"/>
      <c r="UBL156" s="65"/>
      <c r="UBM156" s="65"/>
      <c r="UBN156" s="65"/>
      <c r="UBO156" s="65"/>
      <c r="UBP156" s="65"/>
      <c r="UBQ156" s="65"/>
      <c r="UBR156" s="65"/>
      <c r="UBS156" s="65"/>
      <c r="UBT156" s="65"/>
      <c r="UBU156" s="65"/>
      <c r="UBV156" s="65"/>
      <c r="UBW156" s="65"/>
      <c r="UBX156" s="65"/>
      <c r="UBY156" s="65"/>
      <c r="UBZ156" s="65"/>
      <c r="UCA156" s="65"/>
      <c r="UCB156" s="65"/>
      <c r="UCC156" s="65"/>
      <c r="UCD156" s="65"/>
      <c r="UCE156" s="65"/>
      <c r="UCF156" s="65"/>
      <c r="UCG156" s="65"/>
      <c r="UCH156" s="65"/>
      <c r="UCI156" s="65"/>
      <c r="UCJ156" s="65"/>
      <c r="UCK156" s="65"/>
      <c r="UCL156" s="65"/>
      <c r="UCM156" s="65"/>
      <c r="UCN156" s="65"/>
      <c r="UCO156" s="65"/>
      <c r="UCP156" s="65"/>
      <c r="UCQ156" s="65"/>
      <c r="UCR156" s="65"/>
      <c r="UCS156" s="65"/>
      <c r="UCT156" s="65"/>
      <c r="UCU156" s="65"/>
      <c r="UCV156" s="65"/>
      <c r="UCW156" s="65"/>
      <c r="UCX156" s="65"/>
      <c r="UCY156" s="65"/>
      <c r="UCZ156" s="65"/>
      <c r="UDA156" s="65"/>
      <c r="UDB156" s="65"/>
      <c r="UDC156" s="65"/>
      <c r="UDD156" s="65"/>
      <c r="UDE156" s="65"/>
      <c r="UDF156" s="65"/>
      <c r="UDG156" s="65"/>
      <c r="UDH156" s="65"/>
      <c r="UDI156" s="65"/>
      <c r="UDJ156" s="65"/>
      <c r="UDK156" s="65"/>
      <c r="UDL156" s="65"/>
      <c r="UDM156" s="65"/>
      <c r="UDN156" s="65"/>
      <c r="UDO156" s="65"/>
      <c r="UDP156" s="65"/>
      <c r="UDQ156" s="65"/>
      <c r="UDR156" s="65"/>
      <c r="UDS156" s="65"/>
      <c r="UDT156" s="65"/>
      <c r="UDU156" s="65"/>
      <c r="UDV156" s="65"/>
      <c r="UDW156" s="65"/>
      <c r="UDX156" s="65"/>
      <c r="UDY156" s="65"/>
      <c r="UDZ156" s="65"/>
      <c r="UEA156" s="65"/>
      <c r="UEB156" s="65"/>
      <c r="UEC156" s="65"/>
      <c r="UED156" s="65"/>
      <c r="UEE156" s="65"/>
      <c r="UEF156" s="65"/>
      <c r="UEG156" s="65"/>
      <c r="UEH156" s="65"/>
      <c r="UEI156" s="65"/>
      <c r="UEJ156" s="65"/>
      <c r="UEK156" s="65"/>
      <c r="UEL156" s="65"/>
      <c r="UEM156" s="65"/>
      <c r="UEN156" s="65"/>
      <c r="UEO156" s="65"/>
      <c r="UEP156" s="65"/>
      <c r="UEQ156" s="65"/>
      <c r="UER156" s="65"/>
      <c r="UES156" s="65"/>
      <c r="UET156" s="65"/>
      <c r="UEU156" s="65"/>
      <c r="UEV156" s="65"/>
      <c r="UEW156" s="65"/>
      <c r="UEX156" s="65"/>
      <c r="UEY156" s="65"/>
      <c r="UEZ156" s="65"/>
      <c r="UFA156" s="65"/>
      <c r="UFB156" s="65"/>
      <c r="UFC156" s="65"/>
      <c r="UFD156" s="65"/>
      <c r="UFE156" s="65"/>
      <c r="UFF156" s="65"/>
      <c r="UFG156" s="65"/>
      <c r="UFH156" s="65"/>
      <c r="UFI156" s="65"/>
      <c r="UFJ156" s="65"/>
      <c r="UFK156" s="65"/>
      <c r="UFL156" s="65"/>
      <c r="UFM156" s="65"/>
      <c r="UFN156" s="65"/>
      <c r="UFO156" s="65"/>
      <c r="UFP156" s="65"/>
      <c r="UFQ156" s="65"/>
      <c r="UFR156" s="65"/>
      <c r="UFS156" s="65"/>
      <c r="UFT156" s="65"/>
      <c r="UFU156" s="65"/>
      <c r="UFV156" s="65"/>
      <c r="UFW156" s="65"/>
      <c r="UFX156" s="65"/>
      <c r="UFY156" s="65"/>
      <c r="UFZ156" s="65"/>
      <c r="UGA156" s="65"/>
      <c r="UGB156" s="65"/>
      <c r="UGC156" s="65"/>
      <c r="UGD156" s="65"/>
      <c r="UGE156" s="65"/>
      <c r="UGF156" s="65"/>
      <c r="UGG156" s="65"/>
      <c r="UGH156" s="65"/>
      <c r="UGI156" s="65"/>
      <c r="UGJ156" s="65"/>
      <c r="UGK156" s="65"/>
      <c r="UGL156" s="65"/>
      <c r="UGM156" s="65"/>
      <c r="UGN156" s="65"/>
      <c r="UGO156" s="65"/>
      <c r="UGP156" s="65"/>
      <c r="UGQ156" s="65"/>
      <c r="UGR156" s="65"/>
      <c r="UGS156" s="65"/>
      <c r="UGT156" s="65"/>
      <c r="UGU156" s="65"/>
      <c r="UGV156" s="65"/>
      <c r="UGW156" s="65"/>
      <c r="UGX156" s="65"/>
      <c r="UGY156" s="65"/>
      <c r="UGZ156" s="65"/>
      <c r="UHA156" s="65"/>
      <c r="UHB156" s="65"/>
      <c r="UHC156" s="65"/>
      <c r="UHD156" s="65"/>
      <c r="UHE156" s="65"/>
      <c r="UHF156" s="65"/>
      <c r="UHG156" s="65"/>
      <c r="UHH156" s="65"/>
      <c r="UHI156" s="65"/>
      <c r="UHJ156" s="65"/>
      <c r="UHK156" s="65"/>
      <c r="UHL156" s="65"/>
      <c r="UHM156" s="65"/>
      <c r="UHN156" s="65"/>
      <c r="UHO156" s="65"/>
      <c r="UHP156" s="65"/>
      <c r="UHQ156" s="65"/>
      <c r="UHR156" s="65"/>
      <c r="UHS156" s="65"/>
      <c r="UHT156" s="65"/>
      <c r="UHU156" s="65"/>
      <c r="UHV156" s="65"/>
      <c r="UHW156" s="65"/>
      <c r="UHX156" s="65"/>
      <c r="UHY156" s="65"/>
      <c r="UHZ156" s="65"/>
      <c r="UIA156" s="65"/>
      <c r="UIB156" s="65"/>
      <c r="UIC156" s="65"/>
      <c r="UID156" s="65"/>
      <c r="UIE156" s="65"/>
      <c r="UIF156" s="65"/>
      <c r="UIG156" s="65"/>
      <c r="UIH156" s="65"/>
      <c r="UII156" s="65"/>
      <c r="UIJ156" s="65"/>
      <c r="UIK156" s="65"/>
      <c r="UIL156" s="65"/>
      <c r="UIM156" s="65"/>
      <c r="UIN156" s="65"/>
      <c r="UIO156" s="65"/>
      <c r="UIP156" s="65"/>
      <c r="UIQ156" s="65"/>
      <c r="UIR156" s="65"/>
      <c r="UIS156" s="65"/>
      <c r="UIT156" s="65"/>
      <c r="UIU156" s="65"/>
      <c r="UIV156" s="65"/>
      <c r="UIW156" s="65"/>
      <c r="UIX156" s="65"/>
      <c r="UIY156" s="65"/>
      <c r="UIZ156" s="65"/>
      <c r="UJA156" s="65"/>
      <c r="UJB156" s="65"/>
      <c r="UJC156" s="65"/>
      <c r="UJD156" s="65"/>
      <c r="UJE156" s="65"/>
      <c r="UJF156" s="65"/>
      <c r="UJG156" s="65"/>
      <c r="UJH156" s="65"/>
      <c r="UJI156" s="65"/>
      <c r="UJJ156" s="65"/>
      <c r="UJK156" s="65"/>
      <c r="UJL156" s="65"/>
      <c r="UJM156" s="65"/>
      <c r="UJN156" s="65"/>
      <c r="UJO156" s="65"/>
      <c r="UJP156" s="65"/>
      <c r="UJQ156" s="65"/>
      <c r="UJR156" s="65"/>
      <c r="UJS156" s="65"/>
      <c r="UJT156" s="65"/>
      <c r="UJU156" s="65"/>
      <c r="UJV156" s="65"/>
      <c r="UJW156" s="65"/>
      <c r="UJX156" s="65"/>
      <c r="UJY156" s="65"/>
      <c r="UJZ156" s="65"/>
      <c r="UKA156" s="65"/>
      <c r="UKB156" s="65"/>
      <c r="UKC156" s="65"/>
      <c r="UKD156" s="65"/>
      <c r="UKE156" s="65"/>
      <c r="UKF156" s="65"/>
      <c r="UKG156" s="65"/>
      <c r="UKH156" s="65"/>
      <c r="UKI156" s="65"/>
      <c r="UKJ156" s="65"/>
      <c r="UKK156" s="65"/>
      <c r="UKL156" s="65"/>
      <c r="UKM156" s="65"/>
      <c r="UKN156" s="65"/>
      <c r="UKO156" s="65"/>
      <c r="UKP156" s="65"/>
      <c r="UKQ156" s="65"/>
      <c r="UKR156" s="65"/>
      <c r="UKS156" s="65"/>
      <c r="UKT156" s="65"/>
      <c r="UKU156" s="65"/>
      <c r="UKV156" s="65"/>
      <c r="UKW156" s="65"/>
      <c r="UKX156" s="65"/>
      <c r="UKY156" s="65"/>
      <c r="UKZ156" s="65"/>
      <c r="ULA156" s="65"/>
      <c r="ULB156" s="65"/>
      <c r="ULC156" s="65"/>
      <c r="ULD156" s="65"/>
      <c r="ULE156" s="65"/>
      <c r="ULF156" s="65"/>
      <c r="ULG156" s="65"/>
      <c r="ULH156" s="65"/>
      <c r="ULI156" s="65"/>
      <c r="ULJ156" s="65"/>
      <c r="ULK156" s="65"/>
      <c r="ULL156" s="65"/>
      <c r="ULM156" s="65"/>
      <c r="ULN156" s="65"/>
      <c r="ULO156" s="65"/>
      <c r="ULP156" s="65"/>
      <c r="ULQ156" s="65"/>
      <c r="ULR156" s="65"/>
      <c r="ULS156" s="65"/>
      <c r="ULT156" s="65"/>
      <c r="ULU156" s="65"/>
      <c r="ULV156" s="65"/>
      <c r="ULW156" s="65"/>
      <c r="ULX156" s="65"/>
      <c r="ULY156" s="65"/>
      <c r="ULZ156" s="65"/>
      <c r="UMA156" s="65"/>
      <c r="UMB156" s="65"/>
      <c r="UMC156" s="65"/>
      <c r="UMD156" s="65"/>
      <c r="UME156" s="65"/>
      <c r="UMF156" s="65"/>
      <c r="UMG156" s="65"/>
      <c r="UMH156" s="65"/>
      <c r="UMI156" s="65"/>
      <c r="UMJ156" s="65"/>
      <c r="UMK156" s="65"/>
      <c r="UML156" s="65"/>
      <c r="UMM156" s="65"/>
      <c r="UMN156" s="65"/>
      <c r="UMO156" s="65"/>
      <c r="UMP156" s="65"/>
      <c r="UMQ156" s="65"/>
      <c r="UMR156" s="65"/>
      <c r="UMS156" s="65"/>
      <c r="UMT156" s="65"/>
      <c r="UMU156" s="65"/>
      <c r="UMV156" s="65"/>
      <c r="UMW156" s="65"/>
      <c r="UMX156" s="65"/>
      <c r="UMY156" s="65"/>
      <c r="UMZ156" s="65"/>
      <c r="UNA156" s="65"/>
      <c r="UNB156" s="65"/>
      <c r="UNC156" s="65"/>
      <c r="UND156" s="65"/>
      <c r="UNE156" s="65"/>
      <c r="UNF156" s="65"/>
      <c r="UNG156" s="65"/>
      <c r="UNH156" s="65"/>
      <c r="UNI156" s="65"/>
      <c r="UNJ156" s="65"/>
      <c r="UNK156" s="65"/>
      <c r="UNL156" s="65"/>
      <c r="UNM156" s="65"/>
      <c r="UNN156" s="65"/>
      <c r="UNO156" s="65"/>
      <c r="UNP156" s="65"/>
      <c r="UNQ156" s="65"/>
      <c r="UNR156" s="65"/>
      <c r="UNS156" s="65"/>
      <c r="UNT156" s="65"/>
      <c r="UNU156" s="65"/>
      <c r="UNV156" s="65"/>
      <c r="UNW156" s="65"/>
      <c r="UNX156" s="65"/>
      <c r="UNY156" s="65"/>
      <c r="UNZ156" s="65"/>
      <c r="UOA156" s="65"/>
      <c r="UOB156" s="65"/>
      <c r="UOC156" s="65"/>
      <c r="UOD156" s="65"/>
      <c r="UOE156" s="65"/>
      <c r="UOF156" s="65"/>
      <c r="UOG156" s="65"/>
      <c r="UOH156" s="65"/>
      <c r="UOI156" s="65"/>
      <c r="UOJ156" s="65"/>
      <c r="UOK156" s="65"/>
      <c r="UOL156" s="65"/>
      <c r="UOM156" s="65"/>
      <c r="UON156" s="65"/>
      <c r="UOO156" s="65"/>
      <c r="UOP156" s="65"/>
      <c r="UOQ156" s="65"/>
      <c r="UOR156" s="65"/>
      <c r="UOS156" s="65"/>
      <c r="UOT156" s="65"/>
      <c r="UOU156" s="65"/>
      <c r="UOV156" s="65"/>
      <c r="UOW156" s="65"/>
      <c r="UOX156" s="65"/>
      <c r="UOY156" s="65"/>
      <c r="UOZ156" s="65"/>
      <c r="UPA156" s="65"/>
      <c r="UPB156" s="65"/>
      <c r="UPC156" s="65"/>
      <c r="UPD156" s="65"/>
      <c r="UPE156" s="65"/>
      <c r="UPF156" s="65"/>
      <c r="UPG156" s="65"/>
      <c r="UPH156" s="65"/>
      <c r="UPI156" s="65"/>
      <c r="UPJ156" s="65"/>
      <c r="UPK156" s="65"/>
      <c r="UPL156" s="65"/>
      <c r="UPM156" s="65"/>
      <c r="UPN156" s="65"/>
      <c r="UPO156" s="65"/>
      <c r="UPP156" s="65"/>
      <c r="UPQ156" s="65"/>
      <c r="UPR156" s="65"/>
      <c r="UPS156" s="65"/>
      <c r="UPT156" s="65"/>
      <c r="UPU156" s="65"/>
      <c r="UPV156" s="65"/>
      <c r="UPW156" s="65"/>
      <c r="UPX156" s="65"/>
      <c r="UPY156" s="65"/>
      <c r="UPZ156" s="65"/>
      <c r="UQA156" s="65"/>
      <c r="UQB156" s="65"/>
      <c r="UQC156" s="65"/>
      <c r="UQD156" s="65"/>
      <c r="UQE156" s="65"/>
      <c r="UQF156" s="65"/>
      <c r="UQG156" s="65"/>
      <c r="UQH156" s="65"/>
      <c r="UQI156" s="65"/>
      <c r="UQJ156" s="65"/>
      <c r="UQK156" s="65"/>
      <c r="UQL156" s="65"/>
      <c r="UQM156" s="65"/>
      <c r="UQN156" s="65"/>
      <c r="UQO156" s="65"/>
      <c r="UQP156" s="65"/>
      <c r="UQQ156" s="65"/>
      <c r="UQR156" s="65"/>
      <c r="UQS156" s="65"/>
      <c r="UQT156" s="65"/>
      <c r="UQU156" s="65"/>
      <c r="UQV156" s="65"/>
      <c r="UQW156" s="65"/>
      <c r="UQX156" s="65"/>
      <c r="UQY156" s="65"/>
      <c r="UQZ156" s="65"/>
      <c r="URA156" s="65"/>
      <c r="URB156" s="65"/>
      <c r="URC156" s="65"/>
      <c r="URD156" s="65"/>
      <c r="URE156" s="65"/>
      <c r="URF156" s="65"/>
      <c r="URG156" s="65"/>
      <c r="URH156" s="65"/>
      <c r="URI156" s="65"/>
      <c r="URJ156" s="65"/>
      <c r="URK156" s="65"/>
      <c r="URL156" s="65"/>
      <c r="URM156" s="65"/>
      <c r="URN156" s="65"/>
      <c r="URO156" s="65"/>
      <c r="URP156" s="65"/>
      <c r="URQ156" s="65"/>
      <c r="URR156" s="65"/>
      <c r="URS156" s="65"/>
      <c r="URT156" s="65"/>
      <c r="URU156" s="65"/>
      <c r="URV156" s="65"/>
      <c r="URW156" s="65"/>
      <c r="URX156" s="65"/>
      <c r="URY156" s="65"/>
      <c r="URZ156" s="65"/>
      <c r="USA156" s="65"/>
      <c r="USB156" s="65"/>
      <c r="USC156" s="65"/>
      <c r="USD156" s="65"/>
      <c r="USE156" s="65"/>
      <c r="USF156" s="65"/>
      <c r="USG156" s="65"/>
      <c r="USH156" s="65"/>
      <c r="USI156" s="65"/>
      <c r="USJ156" s="65"/>
      <c r="USK156" s="65"/>
      <c r="USL156" s="65"/>
      <c r="USM156" s="65"/>
      <c r="USN156" s="65"/>
      <c r="USO156" s="65"/>
      <c r="USP156" s="65"/>
      <c r="USQ156" s="65"/>
      <c r="USR156" s="65"/>
      <c r="USS156" s="65"/>
      <c r="UST156" s="65"/>
      <c r="USU156" s="65"/>
      <c r="USV156" s="65"/>
      <c r="USW156" s="65"/>
      <c r="USX156" s="65"/>
      <c r="USY156" s="65"/>
      <c r="USZ156" s="65"/>
      <c r="UTA156" s="65"/>
      <c r="UTB156" s="65"/>
      <c r="UTC156" s="65"/>
      <c r="UTD156" s="65"/>
      <c r="UTE156" s="65"/>
      <c r="UTF156" s="65"/>
      <c r="UTG156" s="65"/>
      <c r="UTH156" s="65"/>
      <c r="UTI156" s="65"/>
      <c r="UTJ156" s="65"/>
      <c r="UTK156" s="65"/>
      <c r="UTL156" s="65"/>
      <c r="UTM156" s="65"/>
      <c r="UTN156" s="65"/>
      <c r="UTO156" s="65"/>
      <c r="UTP156" s="65"/>
      <c r="UTQ156" s="65"/>
      <c r="UTR156" s="65"/>
      <c r="UTS156" s="65"/>
      <c r="UTT156" s="65"/>
      <c r="UTU156" s="65"/>
      <c r="UTV156" s="65"/>
      <c r="UTW156" s="65"/>
      <c r="UTX156" s="65"/>
      <c r="UTY156" s="65"/>
      <c r="UTZ156" s="65"/>
      <c r="UUA156" s="65"/>
      <c r="UUB156" s="65"/>
      <c r="UUC156" s="65"/>
      <c r="UUD156" s="65"/>
      <c r="UUE156" s="65"/>
      <c r="UUF156" s="65"/>
      <c r="UUG156" s="65"/>
      <c r="UUH156" s="65"/>
      <c r="UUI156" s="65"/>
      <c r="UUJ156" s="65"/>
      <c r="UUK156" s="65"/>
      <c r="UUL156" s="65"/>
      <c r="UUM156" s="65"/>
      <c r="UUN156" s="65"/>
      <c r="UUO156" s="65"/>
      <c r="UUP156" s="65"/>
      <c r="UUQ156" s="65"/>
      <c r="UUR156" s="65"/>
      <c r="UUS156" s="65"/>
      <c r="UUT156" s="65"/>
      <c r="UUU156" s="65"/>
      <c r="UUV156" s="65"/>
      <c r="UUW156" s="65"/>
      <c r="UUX156" s="65"/>
      <c r="UUY156" s="65"/>
      <c r="UUZ156" s="65"/>
      <c r="UVA156" s="65"/>
      <c r="UVB156" s="65"/>
      <c r="UVC156" s="65"/>
      <c r="UVD156" s="65"/>
      <c r="UVE156" s="65"/>
      <c r="UVF156" s="65"/>
      <c r="UVG156" s="65"/>
      <c r="UVH156" s="65"/>
      <c r="UVI156" s="65"/>
      <c r="UVJ156" s="65"/>
      <c r="UVK156" s="65"/>
      <c r="UVL156" s="65"/>
      <c r="UVM156" s="65"/>
      <c r="UVN156" s="65"/>
      <c r="UVO156" s="65"/>
      <c r="UVP156" s="65"/>
      <c r="UVQ156" s="65"/>
      <c r="UVR156" s="65"/>
      <c r="UVS156" s="65"/>
      <c r="UVT156" s="65"/>
      <c r="UVU156" s="65"/>
      <c r="UVV156" s="65"/>
      <c r="UVW156" s="65"/>
      <c r="UVX156" s="65"/>
      <c r="UVY156" s="65"/>
      <c r="UVZ156" s="65"/>
      <c r="UWA156" s="65"/>
      <c r="UWB156" s="65"/>
      <c r="UWC156" s="65"/>
      <c r="UWD156" s="65"/>
      <c r="UWE156" s="65"/>
      <c r="UWF156" s="65"/>
      <c r="UWG156" s="65"/>
      <c r="UWH156" s="65"/>
      <c r="UWI156" s="65"/>
      <c r="UWJ156" s="65"/>
      <c r="UWK156" s="65"/>
      <c r="UWL156" s="65"/>
      <c r="UWM156" s="65"/>
      <c r="UWN156" s="65"/>
      <c r="UWO156" s="65"/>
      <c r="UWP156" s="65"/>
      <c r="UWQ156" s="65"/>
      <c r="UWR156" s="65"/>
      <c r="UWS156" s="65"/>
      <c r="UWT156" s="65"/>
      <c r="UWU156" s="65"/>
      <c r="UWV156" s="65"/>
      <c r="UWW156" s="65"/>
      <c r="UWX156" s="65"/>
      <c r="UWY156" s="65"/>
      <c r="UWZ156" s="65"/>
      <c r="UXA156" s="65"/>
      <c r="UXB156" s="65"/>
      <c r="UXC156" s="65"/>
      <c r="UXD156" s="65"/>
      <c r="UXE156" s="65"/>
      <c r="UXF156" s="65"/>
      <c r="UXG156" s="65"/>
      <c r="UXH156" s="65"/>
      <c r="UXI156" s="65"/>
      <c r="UXJ156" s="65"/>
      <c r="UXK156" s="65"/>
      <c r="UXL156" s="65"/>
      <c r="UXM156" s="65"/>
      <c r="UXN156" s="65"/>
      <c r="UXO156" s="65"/>
      <c r="UXP156" s="65"/>
      <c r="UXQ156" s="65"/>
      <c r="UXR156" s="65"/>
      <c r="UXS156" s="65"/>
      <c r="UXT156" s="65"/>
      <c r="UXU156" s="65"/>
      <c r="UXV156" s="65"/>
      <c r="UXW156" s="65"/>
      <c r="UXX156" s="65"/>
      <c r="UXY156" s="65"/>
      <c r="UXZ156" s="65"/>
      <c r="UYA156" s="65"/>
      <c r="UYB156" s="65"/>
      <c r="UYC156" s="65"/>
      <c r="UYD156" s="65"/>
      <c r="UYE156" s="65"/>
      <c r="UYF156" s="65"/>
      <c r="UYG156" s="65"/>
      <c r="UYH156" s="65"/>
      <c r="UYI156" s="65"/>
      <c r="UYJ156" s="65"/>
      <c r="UYK156" s="65"/>
      <c r="UYL156" s="65"/>
      <c r="UYM156" s="65"/>
      <c r="UYN156" s="65"/>
      <c r="UYO156" s="65"/>
      <c r="UYP156" s="65"/>
      <c r="UYQ156" s="65"/>
      <c r="UYR156" s="65"/>
      <c r="UYS156" s="65"/>
      <c r="UYT156" s="65"/>
      <c r="UYU156" s="65"/>
      <c r="UYV156" s="65"/>
      <c r="UYW156" s="65"/>
      <c r="UYX156" s="65"/>
      <c r="UYY156" s="65"/>
      <c r="UYZ156" s="65"/>
      <c r="UZA156" s="65"/>
      <c r="UZB156" s="65"/>
      <c r="UZC156" s="65"/>
      <c r="UZD156" s="65"/>
      <c r="UZE156" s="65"/>
      <c r="UZF156" s="65"/>
      <c r="UZG156" s="65"/>
      <c r="UZH156" s="65"/>
      <c r="UZI156" s="65"/>
      <c r="UZJ156" s="65"/>
      <c r="UZK156" s="65"/>
      <c r="UZL156" s="65"/>
      <c r="UZM156" s="65"/>
      <c r="UZN156" s="65"/>
      <c r="UZO156" s="65"/>
      <c r="UZP156" s="65"/>
      <c r="UZQ156" s="65"/>
      <c r="UZR156" s="65"/>
      <c r="UZS156" s="65"/>
      <c r="UZT156" s="65"/>
      <c r="UZU156" s="65"/>
      <c r="UZV156" s="65"/>
      <c r="UZW156" s="65"/>
      <c r="UZX156" s="65"/>
      <c r="UZY156" s="65"/>
      <c r="UZZ156" s="65"/>
      <c r="VAA156" s="65"/>
      <c r="VAB156" s="65"/>
      <c r="VAC156" s="65"/>
      <c r="VAD156" s="65"/>
      <c r="VAE156" s="65"/>
      <c r="VAF156" s="65"/>
      <c r="VAG156" s="65"/>
      <c r="VAH156" s="65"/>
      <c r="VAI156" s="65"/>
      <c r="VAJ156" s="65"/>
      <c r="VAK156" s="65"/>
      <c r="VAL156" s="65"/>
      <c r="VAM156" s="65"/>
      <c r="VAN156" s="65"/>
      <c r="VAO156" s="65"/>
      <c r="VAP156" s="65"/>
      <c r="VAQ156" s="65"/>
      <c r="VAR156" s="65"/>
      <c r="VAS156" s="65"/>
      <c r="VAT156" s="65"/>
      <c r="VAU156" s="65"/>
      <c r="VAV156" s="65"/>
      <c r="VAW156" s="65"/>
      <c r="VAX156" s="65"/>
      <c r="VAY156" s="65"/>
      <c r="VAZ156" s="65"/>
      <c r="VBA156" s="65"/>
      <c r="VBB156" s="65"/>
      <c r="VBC156" s="65"/>
      <c r="VBD156" s="65"/>
      <c r="VBE156" s="65"/>
      <c r="VBF156" s="65"/>
      <c r="VBG156" s="65"/>
      <c r="VBH156" s="65"/>
      <c r="VBI156" s="65"/>
      <c r="VBJ156" s="65"/>
      <c r="VBK156" s="65"/>
      <c r="VBL156" s="65"/>
      <c r="VBM156" s="65"/>
      <c r="VBN156" s="65"/>
      <c r="VBO156" s="65"/>
      <c r="VBP156" s="65"/>
      <c r="VBQ156" s="65"/>
      <c r="VBR156" s="65"/>
      <c r="VBS156" s="65"/>
      <c r="VBT156" s="65"/>
      <c r="VBU156" s="65"/>
      <c r="VBV156" s="65"/>
      <c r="VBW156" s="65"/>
      <c r="VBX156" s="65"/>
      <c r="VBY156" s="65"/>
      <c r="VBZ156" s="65"/>
      <c r="VCA156" s="65"/>
      <c r="VCB156" s="65"/>
      <c r="VCC156" s="65"/>
      <c r="VCD156" s="65"/>
      <c r="VCE156" s="65"/>
      <c r="VCF156" s="65"/>
      <c r="VCG156" s="65"/>
      <c r="VCH156" s="65"/>
      <c r="VCI156" s="65"/>
      <c r="VCJ156" s="65"/>
      <c r="VCK156" s="65"/>
      <c r="VCL156" s="65"/>
      <c r="VCM156" s="65"/>
      <c r="VCN156" s="65"/>
      <c r="VCO156" s="65"/>
      <c r="VCP156" s="65"/>
      <c r="VCQ156" s="65"/>
      <c r="VCR156" s="65"/>
      <c r="VCS156" s="65"/>
      <c r="VCT156" s="65"/>
      <c r="VCU156" s="65"/>
      <c r="VCV156" s="65"/>
      <c r="VCW156" s="65"/>
      <c r="VCX156" s="65"/>
      <c r="VCY156" s="65"/>
      <c r="VCZ156" s="65"/>
      <c r="VDA156" s="65"/>
      <c r="VDB156" s="65"/>
      <c r="VDC156" s="65"/>
      <c r="VDD156" s="65"/>
      <c r="VDE156" s="65"/>
      <c r="VDF156" s="65"/>
      <c r="VDG156" s="65"/>
      <c r="VDH156" s="65"/>
      <c r="VDI156" s="65"/>
      <c r="VDJ156" s="65"/>
      <c r="VDK156" s="65"/>
      <c r="VDL156" s="65"/>
      <c r="VDM156" s="65"/>
      <c r="VDN156" s="65"/>
      <c r="VDO156" s="65"/>
      <c r="VDP156" s="65"/>
      <c r="VDQ156" s="65"/>
      <c r="VDR156" s="65"/>
      <c r="VDS156" s="65"/>
      <c r="VDT156" s="65"/>
      <c r="VDU156" s="65"/>
      <c r="VDV156" s="65"/>
      <c r="VDW156" s="65"/>
      <c r="VDX156" s="65"/>
      <c r="VDY156" s="65"/>
      <c r="VDZ156" s="65"/>
      <c r="VEA156" s="65"/>
      <c r="VEB156" s="65"/>
      <c r="VEC156" s="65"/>
      <c r="VED156" s="65"/>
      <c r="VEE156" s="65"/>
      <c r="VEF156" s="65"/>
      <c r="VEG156" s="65"/>
      <c r="VEH156" s="65"/>
      <c r="VEI156" s="65"/>
      <c r="VEJ156" s="65"/>
      <c r="VEK156" s="65"/>
      <c r="VEL156" s="65"/>
      <c r="VEM156" s="65"/>
      <c r="VEN156" s="65"/>
      <c r="VEO156" s="65"/>
      <c r="VEP156" s="65"/>
      <c r="VEQ156" s="65"/>
      <c r="VER156" s="65"/>
      <c r="VES156" s="65"/>
      <c r="VET156" s="65"/>
      <c r="VEU156" s="65"/>
      <c r="VEV156" s="65"/>
      <c r="VEW156" s="65"/>
      <c r="VEX156" s="65"/>
      <c r="VEY156" s="65"/>
      <c r="VEZ156" s="65"/>
      <c r="VFA156" s="65"/>
      <c r="VFB156" s="65"/>
      <c r="VFC156" s="65"/>
      <c r="VFD156" s="65"/>
      <c r="VFE156" s="65"/>
      <c r="VFF156" s="65"/>
      <c r="VFG156" s="65"/>
      <c r="VFH156" s="65"/>
      <c r="VFI156" s="65"/>
      <c r="VFJ156" s="65"/>
      <c r="VFK156" s="65"/>
      <c r="VFL156" s="65"/>
      <c r="VFM156" s="65"/>
      <c r="VFN156" s="65"/>
      <c r="VFO156" s="65"/>
      <c r="VFP156" s="65"/>
      <c r="VFQ156" s="65"/>
      <c r="VFR156" s="65"/>
      <c r="VFS156" s="65"/>
      <c r="VFT156" s="65"/>
      <c r="VFU156" s="65"/>
      <c r="VFV156" s="65"/>
      <c r="VFW156" s="65"/>
      <c r="VFX156" s="65"/>
      <c r="VFY156" s="65"/>
      <c r="VFZ156" s="65"/>
      <c r="VGA156" s="65"/>
      <c r="VGB156" s="65"/>
      <c r="VGC156" s="65"/>
      <c r="VGD156" s="65"/>
      <c r="VGE156" s="65"/>
      <c r="VGF156" s="65"/>
      <c r="VGG156" s="65"/>
      <c r="VGH156" s="65"/>
      <c r="VGI156" s="65"/>
      <c r="VGJ156" s="65"/>
      <c r="VGK156" s="65"/>
      <c r="VGL156" s="65"/>
      <c r="VGM156" s="65"/>
      <c r="VGN156" s="65"/>
      <c r="VGO156" s="65"/>
      <c r="VGP156" s="65"/>
      <c r="VGQ156" s="65"/>
      <c r="VGR156" s="65"/>
      <c r="VGS156" s="65"/>
      <c r="VGT156" s="65"/>
      <c r="VGU156" s="65"/>
      <c r="VGV156" s="65"/>
      <c r="VGW156" s="65"/>
      <c r="VGX156" s="65"/>
      <c r="VGY156" s="65"/>
      <c r="VGZ156" s="65"/>
      <c r="VHA156" s="65"/>
      <c r="VHB156" s="65"/>
      <c r="VHC156" s="65"/>
      <c r="VHD156" s="65"/>
      <c r="VHE156" s="65"/>
      <c r="VHF156" s="65"/>
      <c r="VHG156" s="65"/>
      <c r="VHH156" s="65"/>
      <c r="VHI156" s="65"/>
      <c r="VHJ156" s="65"/>
      <c r="VHK156" s="65"/>
      <c r="VHL156" s="65"/>
      <c r="VHM156" s="65"/>
      <c r="VHN156" s="65"/>
      <c r="VHO156" s="65"/>
      <c r="VHP156" s="65"/>
      <c r="VHQ156" s="65"/>
      <c r="VHR156" s="65"/>
      <c r="VHS156" s="65"/>
      <c r="VHT156" s="65"/>
      <c r="VHU156" s="65"/>
      <c r="VHV156" s="65"/>
      <c r="VHW156" s="65"/>
      <c r="VHX156" s="65"/>
      <c r="VHY156" s="65"/>
      <c r="VHZ156" s="65"/>
      <c r="VIA156" s="65"/>
      <c r="VIB156" s="65"/>
      <c r="VIC156" s="65"/>
      <c r="VID156" s="65"/>
      <c r="VIE156" s="65"/>
      <c r="VIF156" s="65"/>
      <c r="VIG156" s="65"/>
      <c r="VIH156" s="65"/>
      <c r="VII156" s="65"/>
      <c r="VIJ156" s="65"/>
      <c r="VIK156" s="65"/>
      <c r="VIL156" s="65"/>
      <c r="VIM156" s="65"/>
      <c r="VIN156" s="65"/>
      <c r="VIO156" s="65"/>
      <c r="VIP156" s="65"/>
      <c r="VIQ156" s="65"/>
      <c r="VIR156" s="65"/>
      <c r="VIS156" s="65"/>
      <c r="VIT156" s="65"/>
      <c r="VIU156" s="65"/>
      <c r="VIV156" s="65"/>
      <c r="VIW156" s="65"/>
      <c r="VIX156" s="65"/>
      <c r="VIY156" s="65"/>
      <c r="VIZ156" s="65"/>
      <c r="VJA156" s="65"/>
      <c r="VJB156" s="65"/>
      <c r="VJC156" s="65"/>
      <c r="VJD156" s="65"/>
      <c r="VJE156" s="65"/>
      <c r="VJF156" s="65"/>
      <c r="VJG156" s="65"/>
      <c r="VJH156" s="65"/>
      <c r="VJI156" s="65"/>
      <c r="VJJ156" s="65"/>
      <c r="VJK156" s="65"/>
      <c r="VJL156" s="65"/>
      <c r="VJM156" s="65"/>
      <c r="VJN156" s="65"/>
      <c r="VJO156" s="65"/>
      <c r="VJP156" s="65"/>
      <c r="VJQ156" s="65"/>
      <c r="VJR156" s="65"/>
      <c r="VJS156" s="65"/>
      <c r="VJT156" s="65"/>
      <c r="VJU156" s="65"/>
      <c r="VJV156" s="65"/>
      <c r="VJW156" s="65"/>
      <c r="VJX156" s="65"/>
      <c r="VJY156" s="65"/>
      <c r="VJZ156" s="65"/>
      <c r="VKA156" s="65"/>
      <c r="VKB156" s="65"/>
      <c r="VKC156" s="65"/>
      <c r="VKD156" s="65"/>
      <c r="VKE156" s="65"/>
      <c r="VKF156" s="65"/>
      <c r="VKG156" s="65"/>
      <c r="VKH156" s="65"/>
      <c r="VKI156" s="65"/>
      <c r="VKJ156" s="65"/>
      <c r="VKK156" s="65"/>
      <c r="VKL156" s="65"/>
      <c r="VKM156" s="65"/>
      <c r="VKN156" s="65"/>
      <c r="VKO156" s="65"/>
      <c r="VKP156" s="65"/>
      <c r="VKQ156" s="65"/>
      <c r="VKR156" s="65"/>
      <c r="VKS156" s="65"/>
      <c r="VKT156" s="65"/>
      <c r="VKU156" s="65"/>
      <c r="VKV156" s="65"/>
      <c r="VKW156" s="65"/>
      <c r="VKX156" s="65"/>
      <c r="VKY156" s="65"/>
      <c r="VKZ156" s="65"/>
      <c r="VLA156" s="65"/>
      <c r="VLB156" s="65"/>
      <c r="VLC156" s="65"/>
      <c r="VLD156" s="65"/>
      <c r="VLE156" s="65"/>
      <c r="VLF156" s="65"/>
      <c r="VLG156" s="65"/>
      <c r="VLH156" s="65"/>
      <c r="VLI156" s="65"/>
      <c r="VLJ156" s="65"/>
      <c r="VLK156" s="65"/>
      <c r="VLL156" s="65"/>
      <c r="VLM156" s="65"/>
      <c r="VLN156" s="65"/>
      <c r="VLO156" s="65"/>
      <c r="VLP156" s="65"/>
      <c r="VLQ156" s="65"/>
      <c r="VLR156" s="65"/>
      <c r="VLS156" s="65"/>
      <c r="VLT156" s="65"/>
      <c r="VLU156" s="65"/>
      <c r="VLV156" s="65"/>
      <c r="VLW156" s="65"/>
      <c r="VLX156" s="65"/>
      <c r="VLY156" s="65"/>
      <c r="VLZ156" s="65"/>
      <c r="VMA156" s="65"/>
      <c r="VMB156" s="65"/>
      <c r="VMC156" s="65"/>
      <c r="VMD156" s="65"/>
      <c r="VME156" s="65"/>
      <c r="VMF156" s="65"/>
      <c r="VMG156" s="65"/>
      <c r="VMH156" s="65"/>
      <c r="VMI156" s="65"/>
      <c r="VMJ156" s="65"/>
      <c r="VMK156" s="65"/>
      <c r="VML156" s="65"/>
      <c r="VMM156" s="65"/>
      <c r="VMN156" s="65"/>
      <c r="VMO156" s="65"/>
      <c r="VMP156" s="65"/>
      <c r="VMQ156" s="65"/>
      <c r="VMR156" s="65"/>
      <c r="VMS156" s="65"/>
      <c r="VMT156" s="65"/>
      <c r="VMU156" s="65"/>
      <c r="VMV156" s="65"/>
      <c r="VMW156" s="65"/>
      <c r="VMX156" s="65"/>
      <c r="VMY156" s="65"/>
      <c r="VMZ156" s="65"/>
      <c r="VNA156" s="65"/>
      <c r="VNB156" s="65"/>
      <c r="VNC156" s="65"/>
      <c r="VND156" s="65"/>
      <c r="VNE156" s="65"/>
      <c r="VNF156" s="65"/>
      <c r="VNG156" s="65"/>
      <c r="VNH156" s="65"/>
      <c r="VNI156" s="65"/>
      <c r="VNJ156" s="65"/>
      <c r="VNK156" s="65"/>
      <c r="VNL156" s="65"/>
      <c r="VNM156" s="65"/>
      <c r="VNN156" s="65"/>
      <c r="VNO156" s="65"/>
      <c r="VNP156" s="65"/>
      <c r="VNQ156" s="65"/>
      <c r="VNR156" s="65"/>
      <c r="VNS156" s="65"/>
      <c r="VNT156" s="65"/>
      <c r="VNU156" s="65"/>
      <c r="VNV156" s="65"/>
      <c r="VNW156" s="65"/>
      <c r="VNX156" s="65"/>
      <c r="VNY156" s="65"/>
      <c r="VNZ156" s="65"/>
      <c r="VOA156" s="65"/>
      <c r="VOB156" s="65"/>
      <c r="VOC156" s="65"/>
      <c r="VOD156" s="65"/>
      <c r="VOE156" s="65"/>
      <c r="VOF156" s="65"/>
      <c r="VOG156" s="65"/>
      <c r="VOH156" s="65"/>
      <c r="VOI156" s="65"/>
      <c r="VOJ156" s="65"/>
      <c r="VOK156" s="65"/>
      <c r="VOL156" s="65"/>
      <c r="VOM156" s="65"/>
      <c r="VON156" s="65"/>
      <c r="VOO156" s="65"/>
      <c r="VOP156" s="65"/>
      <c r="VOQ156" s="65"/>
      <c r="VOR156" s="65"/>
      <c r="VOS156" s="65"/>
      <c r="VOT156" s="65"/>
      <c r="VOU156" s="65"/>
      <c r="VOV156" s="65"/>
      <c r="VOW156" s="65"/>
      <c r="VOX156" s="65"/>
      <c r="VOY156" s="65"/>
      <c r="VOZ156" s="65"/>
      <c r="VPA156" s="65"/>
      <c r="VPB156" s="65"/>
      <c r="VPC156" s="65"/>
      <c r="VPD156" s="65"/>
      <c r="VPE156" s="65"/>
      <c r="VPF156" s="65"/>
      <c r="VPG156" s="65"/>
      <c r="VPH156" s="65"/>
      <c r="VPI156" s="65"/>
      <c r="VPJ156" s="65"/>
      <c r="VPK156" s="65"/>
      <c r="VPL156" s="65"/>
      <c r="VPM156" s="65"/>
      <c r="VPN156" s="65"/>
      <c r="VPO156" s="65"/>
      <c r="VPP156" s="65"/>
      <c r="VPQ156" s="65"/>
      <c r="VPR156" s="65"/>
      <c r="VPS156" s="65"/>
      <c r="VPT156" s="65"/>
      <c r="VPU156" s="65"/>
      <c r="VPV156" s="65"/>
      <c r="VPW156" s="65"/>
      <c r="VPX156" s="65"/>
      <c r="VPY156" s="65"/>
      <c r="VPZ156" s="65"/>
      <c r="VQA156" s="65"/>
      <c r="VQB156" s="65"/>
      <c r="VQC156" s="65"/>
      <c r="VQD156" s="65"/>
      <c r="VQE156" s="65"/>
      <c r="VQF156" s="65"/>
      <c r="VQG156" s="65"/>
      <c r="VQH156" s="65"/>
      <c r="VQI156" s="65"/>
      <c r="VQJ156" s="65"/>
      <c r="VQK156" s="65"/>
      <c r="VQL156" s="65"/>
      <c r="VQM156" s="65"/>
      <c r="VQN156" s="65"/>
      <c r="VQO156" s="65"/>
      <c r="VQP156" s="65"/>
      <c r="VQQ156" s="65"/>
      <c r="VQR156" s="65"/>
      <c r="VQS156" s="65"/>
      <c r="VQT156" s="65"/>
      <c r="VQU156" s="65"/>
      <c r="VQV156" s="65"/>
      <c r="VQW156" s="65"/>
      <c r="VQX156" s="65"/>
      <c r="VQY156" s="65"/>
      <c r="VQZ156" s="65"/>
      <c r="VRA156" s="65"/>
      <c r="VRB156" s="65"/>
      <c r="VRC156" s="65"/>
      <c r="VRD156" s="65"/>
      <c r="VRE156" s="65"/>
      <c r="VRF156" s="65"/>
      <c r="VRG156" s="65"/>
      <c r="VRH156" s="65"/>
      <c r="VRI156" s="65"/>
      <c r="VRJ156" s="65"/>
      <c r="VRK156" s="65"/>
      <c r="VRL156" s="65"/>
      <c r="VRM156" s="65"/>
      <c r="VRN156" s="65"/>
      <c r="VRO156" s="65"/>
      <c r="VRP156" s="65"/>
      <c r="VRQ156" s="65"/>
      <c r="VRR156" s="65"/>
      <c r="VRS156" s="65"/>
      <c r="VRT156" s="65"/>
      <c r="VRU156" s="65"/>
      <c r="VRV156" s="65"/>
      <c r="VRW156" s="65"/>
      <c r="VRX156" s="65"/>
      <c r="VRY156" s="65"/>
      <c r="VRZ156" s="65"/>
      <c r="VSA156" s="65"/>
      <c r="VSB156" s="65"/>
      <c r="VSC156" s="65"/>
      <c r="VSD156" s="65"/>
      <c r="VSE156" s="65"/>
      <c r="VSF156" s="65"/>
      <c r="VSG156" s="65"/>
      <c r="VSH156" s="65"/>
      <c r="VSI156" s="65"/>
      <c r="VSJ156" s="65"/>
      <c r="VSK156" s="65"/>
      <c r="VSL156" s="65"/>
      <c r="VSM156" s="65"/>
      <c r="VSN156" s="65"/>
      <c r="VSO156" s="65"/>
      <c r="VSP156" s="65"/>
      <c r="VSQ156" s="65"/>
      <c r="VSR156" s="65"/>
      <c r="VSS156" s="65"/>
      <c r="VST156" s="65"/>
      <c r="VSU156" s="65"/>
      <c r="VSV156" s="65"/>
      <c r="VSW156" s="65"/>
      <c r="VSX156" s="65"/>
      <c r="VSY156" s="65"/>
      <c r="VSZ156" s="65"/>
      <c r="VTA156" s="65"/>
      <c r="VTB156" s="65"/>
      <c r="VTC156" s="65"/>
      <c r="VTD156" s="65"/>
      <c r="VTE156" s="65"/>
      <c r="VTF156" s="65"/>
      <c r="VTG156" s="65"/>
      <c r="VTH156" s="65"/>
      <c r="VTI156" s="65"/>
      <c r="VTJ156" s="65"/>
      <c r="VTK156" s="65"/>
      <c r="VTL156" s="65"/>
      <c r="VTM156" s="65"/>
      <c r="VTN156" s="65"/>
      <c r="VTO156" s="65"/>
      <c r="VTP156" s="65"/>
      <c r="VTQ156" s="65"/>
      <c r="VTR156" s="65"/>
      <c r="VTS156" s="65"/>
      <c r="VTT156" s="65"/>
      <c r="VTU156" s="65"/>
      <c r="VTV156" s="65"/>
      <c r="VTW156" s="65"/>
      <c r="VTX156" s="65"/>
      <c r="VTY156" s="65"/>
      <c r="VTZ156" s="65"/>
      <c r="VUA156" s="65"/>
      <c r="VUB156" s="65"/>
      <c r="VUC156" s="65"/>
      <c r="VUD156" s="65"/>
      <c r="VUE156" s="65"/>
      <c r="VUF156" s="65"/>
      <c r="VUG156" s="65"/>
      <c r="VUH156" s="65"/>
      <c r="VUI156" s="65"/>
      <c r="VUJ156" s="65"/>
      <c r="VUK156" s="65"/>
      <c r="VUL156" s="65"/>
      <c r="VUM156" s="65"/>
      <c r="VUN156" s="65"/>
      <c r="VUO156" s="65"/>
      <c r="VUP156" s="65"/>
      <c r="VUQ156" s="65"/>
      <c r="VUR156" s="65"/>
      <c r="VUS156" s="65"/>
      <c r="VUT156" s="65"/>
      <c r="VUU156" s="65"/>
      <c r="VUV156" s="65"/>
      <c r="VUW156" s="65"/>
      <c r="VUX156" s="65"/>
      <c r="VUY156" s="65"/>
      <c r="VUZ156" s="65"/>
      <c r="VVA156" s="65"/>
      <c r="VVB156" s="65"/>
      <c r="VVC156" s="65"/>
      <c r="VVD156" s="65"/>
      <c r="VVE156" s="65"/>
      <c r="VVF156" s="65"/>
      <c r="VVG156" s="65"/>
      <c r="VVH156" s="65"/>
      <c r="VVI156" s="65"/>
      <c r="VVJ156" s="65"/>
      <c r="VVK156" s="65"/>
      <c r="VVL156" s="65"/>
      <c r="VVM156" s="65"/>
      <c r="VVN156" s="65"/>
      <c r="VVO156" s="65"/>
      <c r="VVP156" s="65"/>
      <c r="VVQ156" s="65"/>
      <c r="VVR156" s="65"/>
      <c r="VVS156" s="65"/>
      <c r="VVT156" s="65"/>
      <c r="VVU156" s="65"/>
      <c r="VVV156" s="65"/>
      <c r="VVW156" s="65"/>
      <c r="VVX156" s="65"/>
      <c r="VVY156" s="65"/>
      <c r="VVZ156" s="65"/>
      <c r="VWA156" s="65"/>
      <c r="VWB156" s="65"/>
      <c r="VWC156" s="65"/>
      <c r="VWD156" s="65"/>
      <c r="VWE156" s="65"/>
      <c r="VWF156" s="65"/>
      <c r="VWG156" s="65"/>
      <c r="VWH156" s="65"/>
      <c r="VWI156" s="65"/>
      <c r="VWJ156" s="65"/>
      <c r="VWK156" s="65"/>
      <c r="VWL156" s="65"/>
      <c r="VWM156" s="65"/>
      <c r="VWN156" s="65"/>
      <c r="VWO156" s="65"/>
      <c r="VWP156" s="65"/>
      <c r="VWQ156" s="65"/>
      <c r="VWR156" s="65"/>
      <c r="VWS156" s="65"/>
      <c r="VWT156" s="65"/>
      <c r="VWU156" s="65"/>
      <c r="VWV156" s="65"/>
      <c r="VWW156" s="65"/>
      <c r="VWX156" s="65"/>
      <c r="VWY156" s="65"/>
      <c r="VWZ156" s="65"/>
      <c r="VXA156" s="65"/>
      <c r="VXB156" s="65"/>
      <c r="VXC156" s="65"/>
      <c r="VXD156" s="65"/>
      <c r="VXE156" s="65"/>
      <c r="VXF156" s="65"/>
      <c r="VXG156" s="65"/>
      <c r="VXH156" s="65"/>
      <c r="VXI156" s="65"/>
      <c r="VXJ156" s="65"/>
      <c r="VXK156" s="65"/>
      <c r="VXL156" s="65"/>
      <c r="VXM156" s="65"/>
      <c r="VXN156" s="65"/>
      <c r="VXO156" s="65"/>
      <c r="VXP156" s="65"/>
      <c r="VXQ156" s="65"/>
      <c r="VXR156" s="65"/>
      <c r="VXS156" s="65"/>
      <c r="VXT156" s="65"/>
      <c r="VXU156" s="65"/>
      <c r="VXV156" s="65"/>
      <c r="VXW156" s="65"/>
      <c r="VXX156" s="65"/>
      <c r="VXY156" s="65"/>
      <c r="VXZ156" s="65"/>
      <c r="VYA156" s="65"/>
      <c r="VYB156" s="65"/>
      <c r="VYC156" s="65"/>
      <c r="VYD156" s="65"/>
      <c r="VYE156" s="65"/>
      <c r="VYF156" s="65"/>
      <c r="VYG156" s="65"/>
      <c r="VYH156" s="65"/>
      <c r="VYI156" s="65"/>
      <c r="VYJ156" s="65"/>
      <c r="VYK156" s="65"/>
      <c r="VYL156" s="65"/>
      <c r="VYM156" s="65"/>
      <c r="VYN156" s="65"/>
      <c r="VYO156" s="65"/>
      <c r="VYP156" s="65"/>
      <c r="VYQ156" s="65"/>
      <c r="VYR156" s="65"/>
      <c r="VYS156" s="65"/>
      <c r="VYT156" s="65"/>
      <c r="VYU156" s="65"/>
      <c r="VYV156" s="65"/>
      <c r="VYW156" s="65"/>
      <c r="VYX156" s="65"/>
      <c r="VYY156" s="65"/>
      <c r="VYZ156" s="65"/>
      <c r="VZA156" s="65"/>
      <c r="VZB156" s="65"/>
      <c r="VZC156" s="65"/>
      <c r="VZD156" s="65"/>
      <c r="VZE156" s="65"/>
      <c r="VZF156" s="65"/>
      <c r="VZG156" s="65"/>
      <c r="VZH156" s="65"/>
      <c r="VZI156" s="65"/>
      <c r="VZJ156" s="65"/>
      <c r="VZK156" s="65"/>
      <c r="VZL156" s="65"/>
      <c r="VZM156" s="65"/>
      <c r="VZN156" s="65"/>
      <c r="VZO156" s="65"/>
      <c r="VZP156" s="65"/>
      <c r="VZQ156" s="65"/>
      <c r="VZR156" s="65"/>
      <c r="VZS156" s="65"/>
      <c r="VZT156" s="65"/>
      <c r="VZU156" s="65"/>
      <c r="VZV156" s="65"/>
      <c r="VZW156" s="65"/>
      <c r="VZX156" s="65"/>
      <c r="VZY156" s="65"/>
      <c r="VZZ156" s="65"/>
      <c r="WAA156" s="65"/>
      <c r="WAB156" s="65"/>
      <c r="WAC156" s="65"/>
      <c r="WAD156" s="65"/>
      <c r="WAE156" s="65"/>
      <c r="WAF156" s="65"/>
      <c r="WAG156" s="65"/>
      <c r="WAH156" s="65"/>
      <c r="WAI156" s="65"/>
      <c r="WAJ156" s="65"/>
      <c r="WAK156" s="65"/>
      <c r="WAL156" s="65"/>
      <c r="WAM156" s="65"/>
      <c r="WAN156" s="65"/>
      <c r="WAO156" s="65"/>
      <c r="WAP156" s="65"/>
      <c r="WAQ156" s="65"/>
      <c r="WAR156" s="65"/>
      <c r="WAS156" s="65"/>
      <c r="WAT156" s="65"/>
      <c r="WAU156" s="65"/>
      <c r="WAV156" s="65"/>
      <c r="WAW156" s="65"/>
      <c r="WAX156" s="65"/>
      <c r="WAY156" s="65"/>
      <c r="WAZ156" s="65"/>
      <c r="WBA156" s="65"/>
      <c r="WBB156" s="65"/>
      <c r="WBC156" s="65"/>
      <c r="WBD156" s="65"/>
      <c r="WBE156" s="65"/>
      <c r="WBF156" s="65"/>
      <c r="WBG156" s="65"/>
      <c r="WBH156" s="65"/>
      <c r="WBI156" s="65"/>
      <c r="WBJ156" s="65"/>
      <c r="WBK156" s="65"/>
      <c r="WBL156" s="65"/>
      <c r="WBM156" s="65"/>
      <c r="WBN156" s="65"/>
      <c r="WBO156" s="65"/>
      <c r="WBP156" s="65"/>
      <c r="WBQ156" s="65"/>
      <c r="WBR156" s="65"/>
      <c r="WBS156" s="65"/>
      <c r="WBT156" s="65"/>
      <c r="WBU156" s="65"/>
      <c r="WBV156" s="65"/>
      <c r="WBW156" s="65"/>
      <c r="WBX156" s="65"/>
      <c r="WBY156" s="65"/>
      <c r="WBZ156" s="65"/>
      <c r="WCA156" s="65"/>
      <c r="WCB156" s="65"/>
      <c r="WCC156" s="65"/>
      <c r="WCD156" s="65"/>
      <c r="WCE156" s="65"/>
      <c r="WCF156" s="65"/>
      <c r="WCG156" s="65"/>
      <c r="WCH156" s="65"/>
      <c r="WCI156" s="65"/>
      <c r="WCJ156" s="65"/>
      <c r="WCK156" s="65"/>
      <c r="WCL156" s="65"/>
      <c r="WCM156" s="65"/>
      <c r="WCN156" s="65"/>
      <c r="WCO156" s="65"/>
      <c r="WCP156" s="65"/>
      <c r="WCQ156" s="65"/>
      <c r="WCR156" s="65"/>
      <c r="WCS156" s="65"/>
      <c r="WCT156" s="65"/>
      <c r="WCU156" s="65"/>
      <c r="WCV156" s="65"/>
      <c r="WCW156" s="65"/>
      <c r="WCX156" s="65"/>
      <c r="WCY156" s="65"/>
      <c r="WCZ156" s="65"/>
      <c r="WDA156" s="65"/>
      <c r="WDB156" s="65"/>
      <c r="WDC156" s="65"/>
      <c r="WDD156" s="65"/>
      <c r="WDE156" s="65"/>
      <c r="WDF156" s="65"/>
      <c r="WDG156" s="65"/>
      <c r="WDH156" s="65"/>
      <c r="WDI156" s="65"/>
      <c r="WDJ156" s="65"/>
      <c r="WDK156" s="65"/>
      <c r="WDL156" s="65"/>
      <c r="WDM156" s="65"/>
      <c r="WDN156" s="65"/>
      <c r="WDO156" s="65"/>
      <c r="WDP156" s="65"/>
      <c r="WDQ156" s="65"/>
      <c r="WDR156" s="65"/>
      <c r="WDS156" s="65"/>
      <c r="WDT156" s="65"/>
      <c r="WDU156" s="65"/>
      <c r="WDV156" s="65"/>
      <c r="WDW156" s="65"/>
      <c r="WDX156" s="65"/>
      <c r="WDY156" s="65"/>
      <c r="WDZ156" s="65"/>
      <c r="WEA156" s="65"/>
      <c r="WEB156" s="65"/>
      <c r="WEC156" s="65"/>
      <c r="WED156" s="65"/>
      <c r="WEE156" s="65"/>
      <c r="WEF156" s="65"/>
      <c r="WEG156" s="65"/>
      <c r="WEH156" s="65"/>
      <c r="WEI156" s="65"/>
      <c r="WEJ156" s="65"/>
      <c r="WEK156" s="65"/>
      <c r="WEL156" s="65"/>
      <c r="WEM156" s="65"/>
      <c r="WEN156" s="65"/>
      <c r="WEO156" s="65"/>
      <c r="WEP156" s="65"/>
      <c r="WEQ156" s="65"/>
      <c r="WER156" s="65"/>
      <c r="WES156" s="65"/>
      <c r="WET156" s="65"/>
      <c r="WEU156" s="65"/>
      <c r="WEV156" s="65"/>
      <c r="WEW156" s="65"/>
      <c r="WEX156" s="65"/>
      <c r="WEY156" s="65"/>
      <c r="WEZ156" s="65"/>
      <c r="WFA156" s="65"/>
      <c r="WFB156" s="65"/>
      <c r="WFC156" s="65"/>
      <c r="WFD156" s="65"/>
      <c r="WFE156" s="65"/>
      <c r="WFF156" s="65"/>
      <c r="WFG156" s="65"/>
      <c r="WFH156" s="65"/>
      <c r="WFI156" s="65"/>
      <c r="WFJ156" s="65"/>
      <c r="WFK156" s="65"/>
      <c r="WFL156" s="65"/>
      <c r="WFM156" s="65"/>
      <c r="WFN156" s="65"/>
      <c r="WFO156" s="65"/>
      <c r="WFP156" s="65"/>
      <c r="WFQ156" s="65"/>
      <c r="WFR156" s="65"/>
      <c r="WFS156" s="65"/>
      <c r="WFT156" s="65"/>
      <c r="WFU156" s="65"/>
      <c r="WFV156" s="65"/>
      <c r="WFW156" s="65"/>
      <c r="WFX156" s="65"/>
      <c r="WFY156" s="65"/>
      <c r="WFZ156" s="65"/>
      <c r="WGA156" s="65"/>
      <c r="WGB156" s="65"/>
      <c r="WGC156" s="65"/>
      <c r="WGD156" s="65"/>
      <c r="WGE156" s="65"/>
      <c r="WGF156" s="65"/>
      <c r="WGG156" s="65"/>
      <c r="WGH156" s="65"/>
      <c r="WGI156" s="65"/>
      <c r="WGJ156" s="65"/>
      <c r="WGK156" s="65"/>
      <c r="WGL156" s="65"/>
      <c r="WGM156" s="65"/>
      <c r="WGN156" s="65"/>
      <c r="WGO156" s="65"/>
      <c r="WGP156" s="65"/>
      <c r="WGQ156" s="65"/>
      <c r="WGR156" s="65"/>
      <c r="WGS156" s="65"/>
      <c r="WGT156" s="65"/>
      <c r="WGU156" s="65"/>
      <c r="WGV156" s="65"/>
      <c r="WGW156" s="65"/>
      <c r="WGX156" s="65"/>
      <c r="WGY156" s="65"/>
      <c r="WGZ156" s="65"/>
      <c r="WHA156" s="65"/>
      <c r="WHB156" s="65"/>
      <c r="WHC156" s="65"/>
      <c r="WHD156" s="65"/>
      <c r="WHE156" s="65"/>
      <c r="WHF156" s="65"/>
      <c r="WHG156" s="65"/>
      <c r="WHH156" s="65"/>
      <c r="WHI156" s="65"/>
      <c r="WHJ156" s="65"/>
      <c r="WHK156" s="65"/>
      <c r="WHL156" s="65"/>
      <c r="WHM156" s="65"/>
      <c r="WHN156" s="65"/>
      <c r="WHO156" s="65"/>
      <c r="WHP156" s="65"/>
      <c r="WHQ156" s="65"/>
      <c r="WHR156" s="65"/>
      <c r="WHS156" s="65"/>
      <c r="WHT156" s="65"/>
      <c r="WHU156" s="65"/>
      <c r="WHV156" s="65"/>
      <c r="WHW156" s="65"/>
      <c r="WHX156" s="65"/>
      <c r="WHY156" s="65"/>
      <c r="WHZ156" s="65"/>
      <c r="WIA156" s="65"/>
      <c r="WIB156" s="65"/>
      <c r="WIC156" s="65"/>
      <c r="WID156" s="65"/>
      <c r="WIE156" s="65"/>
      <c r="WIF156" s="65"/>
      <c r="WIG156" s="65"/>
      <c r="WIH156" s="65"/>
      <c r="WII156" s="65"/>
      <c r="WIJ156" s="65"/>
      <c r="WIK156" s="65"/>
      <c r="WIL156" s="65"/>
      <c r="WIM156" s="65"/>
      <c r="WIN156" s="65"/>
      <c r="WIO156" s="65"/>
      <c r="WIP156" s="65"/>
      <c r="WIQ156" s="65"/>
      <c r="WIR156" s="65"/>
      <c r="WIS156" s="65"/>
      <c r="WIT156" s="65"/>
      <c r="WIU156" s="65"/>
      <c r="WIV156" s="65"/>
      <c r="WIW156" s="65"/>
      <c r="WIX156" s="65"/>
      <c r="WIY156" s="65"/>
      <c r="WIZ156" s="65"/>
      <c r="WJA156" s="65"/>
      <c r="WJB156" s="65"/>
      <c r="WJC156" s="65"/>
      <c r="WJD156" s="65"/>
      <c r="WJE156" s="65"/>
      <c r="WJF156" s="65"/>
      <c r="WJG156" s="65"/>
      <c r="WJH156" s="65"/>
      <c r="WJI156" s="65"/>
      <c r="WJJ156" s="65"/>
      <c r="WJK156" s="65"/>
      <c r="WJL156" s="65"/>
      <c r="WJM156" s="65"/>
      <c r="WJN156" s="65"/>
      <c r="WJO156" s="65"/>
      <c r="WJP156" s="65"/>
      <c r="WJQ156" s="65"/>
      <c r="WJR156" s="65"/>
      <c r="WJS156" s="65"/>
      <c r="WJT156" s="65"/>
      <c r="WJU156" s="65"/>
      <c r="WJV156" s="65"/>
      <c r="WJW156" s="65"/>
      <c r="WJX156" s="65"/>
      <c r="WJY156" s="65"/>
      <c r="WJZ156" s="65"/>
      <c r="WKA156" s="65"/>
      <c r="WKB156" s="65"/>
      <c r="WKC156" s="65"/>
      <c r="WKD156" s="65"/>
      <c r="WKE156" s="65"/>
      <c r="WKF156" s="65"/>
      <c r="WKG156" s="65"/>
      <c r="WKH156" s="65"/>
      <c r="WKI156" s="65"/>
      <c r="WKJ156" s="65"/>
      <c r="WKK156" s="65"/>
      <c r="WKL156" s="65"/>
      <c r="WKM156" s="65"/>
      <c r="WKN156" s="65"/>
      <c r="WKO156" s="65"/>
      <c r="WKP156" s="65"/>
      <c r="WKQ156" s="65"/>
      <c r="WKR156" s="65"/>
      <c r="WKS156" s="65"/>
      <c r="WKT156" s="65"/>
      <c r="WKU156" s="65"/>
      <c r="WKV156" s="65"/>
      <c r="WKW156" s="65"/>
      <c r="WKX156" s="65"/>
      <c r="WKY156" s="65"/>
      <c r="WKZ156" s="65"/>
      <c r="WLA156" s="65"/>
      <c r="WLB156" s="65"/>
      <c r="WLC156" s="65"/>
      <c r="WLD156" s="65"/>
      <c r="WLE156" s="65"/>
      <c r="WLF156" s="65"/>
      <c r="WLG156" s="65"/>
      <c r="WLH156" s="65"/>
      <c r="WLI156" s="65"/>
      <c r="WLJ156" s="65"/>
      <c r="WLK156" s="65"/>
      <c r="WLL156" s="65"/>
      <c r="WLM156" s="65"/>
      <c r="WLN156" s="65"/>
      <c r="WLO156" s="65"/>
      <c r="WLP156" s="65"/>
      <c r="WLQ156" s="65"/>
      <c r="WLR156" s="65"/>
      <c r="WLS156" s="65"/>
      <c r="WLT156" s="65"/>
      <c r="WLU156" s="65"/>
      <c r="WLV156" s="65"/>
      <c r="WLW156" s="65"/>
      <c r="WLX156" s="65"/>
      <c r="WLY156" s="65"/>
      <c r="WLZ156" s="65"/>
      <c r="WMA156" s="65"/>
      <c r="WMB156" s="65"/>
      <c r="WMC156" s="65"/>
      <c r="WMD156" s="65"/>
      <c r="WME156" s="65"/>
      <c r="WMF156" s="65"/>
      <c r="WMG156" s="65"/>
      <c r="WMH156" s="65"/>
      <c r="WMI156" s="65"/>
      <c r="WMJ156" s="65"/>
      <c r="WMK156" s="65"/>
      <c r="WML156" s="65"/>
      <c r="WMM156" s="65"/>
      <c r="WMN156" s="65"/>
      <c r="WMO156" s="65"/>
      <c r="WMP156" s="65"/>
      <c r="WMQ156" s="65"/>
      <c r="WMR156" s="65"/>
      <c r="WMS156" s="65"/>
      <c r="WMT156" s="65"/>
      <c r="WMU156" s="65"/>
      <c r="WMV156" s="65"/>
      <c r="WMW156" s="65"/>
      <c r="WMX156" s="65"/>
      <c r="WMY156" s="65"/>
      <c r="WMZ156" s="65"/>
      <c r="WNA156" s="65"/>
      <c r="WNB156" s="65"/>
      <c r="WNC156" s="65"/>
      <c r="WND156" s="65"/>
      <c r="WNE156" s="65"/>
      <c r="WNF156" s="65"/>
      <c r="WNG156" s="65"/>
      <c r="WNH156" s="65"/>
      <c r="WNI156" s="65"/>
      <c r="WNJ156" s="65"/>
      <c r="WNK156" s="65"/>
      <c r="WNL156" s="65"/>
      <c r="WNM156" s="65"/>
      <c r="WNN156" s="65"/>
      <c r="WNO156" s="65"/>
      <c r="WNP156" s="65"/>
      <c r="WNQ156" s="65"/>
      <c r="WNR156" s="65"/>
      <c r="WNS156" s="65"/>
      <c r="WNT156" s="65"/>
      <c r="WNU156" s="65"/>
      <c r="WNV156" s="65"/>
      <c r="WNW156" s="65"/>
      <c r="WNX156" s="65"/>
      <c r="WNY156" s="65"/>
      <c r="WNZ156" s="65"/>
      <c r="WOA156" s="65"/>
      <c r="WOB156" s="65"/>
      <c r="WOC156" s="65"/>
      <c r="WOD156" s="65"/>
      <c r="WOE156" s="65"/>
      <c r="WOF156" s="65"/>
      <c r="WOG156" s="65"/>
      <c r="WOH156" s="65"/>
      <c r="WOI156" s="65"/>
      <c r="WOJ156" s="65"/>
      <c r="WOK156" s="65"/>
      <c r="WOL156" s="65"/>
      <c r="WOM156" s="65"/>
      <c r="WON156" s="65"/>
      <c r="WOO156" s="65"/>
      <c r="WOP156" s="65"/>
      <c r="WOQ156" s="65"/>
      <c r="WOR156" s="65"/>
      <c r="WOS156" s="65"/>
      <c r="WOT156" s="65"/>
      <c r="WOU156" s="65"/>
      <c r="WOV156" s="65"/>
      <c r="WOW156" s="65"/>
      <c r="WOX156" s="65"/>
      <c r="WOY156" s="65"/>
      <c r="WOZ156" s="65"/>
      <c r="WPA156" s="65"/>
      <c r="WPB156" s="65"/>
      <c r="WPC156" s="65"/>
      <c r="WPD156" s="65"/>
      <c r="WPE156" s="65"/>
      <c r="WPF156" s="65"/>
      <c r="WPG156" s="65"/>
      <c r="WPH156" s="65"/>
      <c r="WPI156" s="65"/>
      <c r="WPJ156" s="65"/>
      <c r="WPK156" s="65"/>
      <c r="WPL156" s="65"/>
      <c r="WPM156" s="65"/>
      <c r="WPN156" s="65"/>
      <c r="WPO156" s="65"/>
      <c r="WPP156" s="65"/>
      <c r="WPQ156" s="65"/>
      <c r="WPR156" s="65"/>
      <c r="WPS156" s="65"/>
      <c r="WPT156" s="65"/>
      <c r="WPU156" s="65"/>
      <c r="WPV156" s="65"/>
      <c r="WPW156" s="65"/>
      <c r="WPX156" s="65"/>
      <c r="WPY156" s="65"/>
      <c r="WPZ156" s="65"/>
      <c r="WQA156" s="65"/>
      <c r="WQB156" s="65"/>
      <c r="WQC156" s="65"/>
      <c r="WQD156" s="65"/>
      <c r="WQE156" s="65"/>
      <c r="WQF156" s="65"/>
      <c r="WQG156" s="65"/>
      <c r="WQH156" s="65"/>
      <c r="WQI156" s="65"/>
      <c r="WQJ156" s="65"/>
      <c r="WQK156" s="65"/>
      <c r="WQL156" s="65"/>
      <c r="WQM156" s="65"/>
      <c r="WQN156" s="65"/>
      <c r="WQO156" s="65"/>
      <c r="WQP156" s="65"/>
      <c r="WQQ156" s="65"/>
      <c r="WQR156" s="65"/>
      <c r="WQS156" s="65"/>
      <c r="WQT156" s="65"/>
      <c r="WQU156" s="65"/>
      <c r="WQV156" s="65"/>
      <c r="WQW156" s="65"/>
      <c r="WQX156" s="65"/>
      <c r="WQY156" s="65"/>
      <c r="WQZ156" s="65"/>
      <c r="WRA156" s="65"/>
      <c r="WRB156" s="65"/>
      <c r="WRC156" s="65"/>
      <c r="WRD156" s="65"/>
      <c r="WRE156" s="65"/>
      <c r="WRF156" s="65"/>
      <c r="WRG156" s="65"/>
      <c r="WRH156" s="65"/>
      <c r="WRI156" s="65"/>
      <c r="WRJ156" s="65"/>
      <c r="WRK156" s="65"/>
      <c r="WRL156" s="65"/>
      <c r="WRM156" s="65"/>
      <c r="WRN156" s="65"/>
      <c r="WRO156" s="65"/>
      <c r="WRP156" s="65"/>
      <c r="WRQ156" s="65"/>
      <c r="WRR156" s="65"/>
      <c r="WRS156" s="65"/>
      <c r="WRT156" s="65"/>
      <c r="WRU156" s="65"/>
      <c r="WRV156" s="65"/>
      <c r="WRW156" s="65"/>
      <c r="WRX156" s="65"/>
      <c r="WRY156" s="65"/>
      <c r="WRZ156" s="65"/>
      <c r="WSA156" s="65"/>
      <c r="WSB156" s="65"/>
      <c r="WSC156" s="65"/>
      <c r="WSD156" s="65"/>
      <c r="WSE156" s="65"/>
      <c r="WSF156" s="65"/>
      <c r="WSG156" s="65"/>
      <c r="WSH156" s="65"/>
      <c r="WSI156" s="65"/>
      <c r="WSJ156" s="65"/>
      <c r="WSK156" s="65"/>
      <c r="WSL156" s="65"/>
      <c r="WSM156" s="65"/>
      <c r="WSN156" s="65"/>
      <c r="WSO156" s="65"/>
      <c r="WSP156" s="65"/>
      <c r="WSQ156" s="65"/>
      <c r="WSR156" s="65"/>
      <c r="WSS156" s="65"/>
      <c r="WST156" s="65"/>
      <c r="WSU156" s="65"/>
      <c r="WSV156" s="65"/>
      <c r="WSW156" s="65"/>
      <c r="WSX156" s="65"/>
      <c r="WSY156" s="65"/>
      <c r="WSZ156" s="65"/>
      <c r="WTA156" s="65"/>
      <c r="WTB156" s="65"/>
      <c r="WTC156" s="65"/>
      <c r="WTD156" s="65"/>
      <c r="WTE156" s="65"/>
      <c r="WTF156" s="65"/>
      <c r="WTG156" s="65"/>
      <c r="WTH156" s="65"/>
      <c r="WTI156" s="65"/>
      <c r="WTJ156" s="65"/>
      <c r="WTK156" s="65"/>
      <c r="WTL156" s="65"/>
      <c r="WTM156" s="65"/>
      <c r="WTN156" s="65"/>
      <c r="WTO156" s="65"/>
      <c r="WTP156" s="65"/>
      <c r="WTQ156" s="65"/>
      <c r="WTR156" s="65"/>
      <c r="WTS156" s="65"/>
      <c r="WTT156" s="65"/>
      <c r="WTU156" s="65"/>
      <c r="WTV156" s="65"/>
      <c r="WTW156" s="65"/>
      <c r="WTX156" s="65"/>
      <c r="WTY156" s="65"/>
      <c r="WTZ156" s="65"/>
      <c r="WUA156" s="65"/>
      <c r="WUB156" s="65"/>
      <c r="WUC156" s="65"/>
      <c r="WUD156" s="65"/>
      <c r="WUE156" s="65"/>
      <c r="WUF156" s="65"/>
      <c r="WUG156" s="65"/>
      <c r="WUH156" s="65"/>
      <c r="WUI156" s="65"/>
      <c r="WUJ156" s="65"/>
      <c r="WUK156" s="65"/>
      <c r="WUL156" s="65"/>
      <c r="WUM156" s="65"/>
      <c r="WUN156" s="65"/>
      <c r="WUO156" s="65"/>
      <c r="WUP156" s="65"/>
      <c r="WUQ156" s="65"/>
      <c r="WUR156" s="65"/>
      <c r="WUS156" s="65"/>
      <c r="WUT156" s="65"/>
      <c r="WUU156" s="65"/>
      <c r="WUV156" s="65"/>
      <c r="WUW156" s="65"/>
      <c r="WUX156" s="65"/>
      <c r="WUY156" s="65"/>
      <c r="WUZ156" s="65"/>
      <c r="WVA156" s="65"/>
      <c r="WVB156" s="65"/>
      <c r="WVC156" s="65"/>
      <c r="WVD156" s="65"/>
      <c r="WVE156" s="65"/>
      <c r="WVF156" s="65"/>
      <c r="WVG156" s="65"/>
      <c r="WVH156" s="65"/>
      <c r="WVI156" s="65"/>
      <c r="WVJ156" s="65"/>
      <c r="WVK156" s="65"/>
      <c r="WVL156" s="65"/>
      <c r="WVM156" s="65"/>
      <c r="WVN156" s="65"/>
      <c r="WVO156" s="65"/>
      <c r="WVP156" s="65"/>
      <c r="WVQ156" s="65"/>
      <c r="WVR156" s="65"/>
      <c r="WVS156" s="65"/>
      <c r="WVT156" s="65"/>
      <c r="WVU156" s="65"/>
      <c r="WVV156" s="65"/>
      <c r="WVW156" s="65"/>
      <c r="WVX156" s="65"/>
      <c r="WVY156" s="65"/>
      <c r="WVZ156" s="65"/>
      <c r="WWA156" s="65"/>
      <c r="WWB156" s="65"/>
      <c r="WWC156" s="65"/>
      <c r="WWD156" s="65"/>
      <c r="WWE156" s="65"/>
      <c r="WWF156" s="65"/>
      <c r="WWG156" s="65"/>
      <c r="WWH156" s="65"/>
      <c r="WWI156" s="65"/>
      <c r="WWJ156" s="65"/>
      <c r="WWK156" s="65"/>
      <c r="WWL156" s="65"/>
      <c r="WWM156" s="65"/>
      <c r="WWN156" s="65"/>
      <c r="WWO156" s="65"/>
      <c r="WWP156" s="65"/>
      <c r="WWQ156" s="65"/>
      <c r="WWR156" s="65"/>
      <c r="WWS156" s="65"/>
      <c r="WWT156" s="65"/>
      <c r="WWU156" s="65"/>
      <c r="WWV156" s="65"/>
      <c r="WWW156" s="65"/>
      <c r="WWX156" s="65"/>
      <c r="WWY156" s="65"/>
      <c r="WWZ156" s="65"/>
      <c r="WXA156" s="65"/>
      <c r="WXB156" s="65"/>
      <c r="WXC156" s="65"/>
      <c r="WXD156" s="65"/>
      <c r="WXE156" s="65"/>
      <c r="WXF156" s="65"/>
      <c r="WXG156" s="65"/>
      <c r="WXH156" s="65"/>
      <c r="WXI156" s="65"/>
      <c r="WXJ156" s="65"/>
      <c r="WXK156" s="65"/>
      <c r="WXL156" s="65"/>
      <c r="WXM156" s="65"/>
      <c r="WXN156" s="65"/>
      <c r="WXO156" s="65"/>
      <c r="WXP156" s="65"/>
      <c r="WXQ156" s="65"/>
      <c r="WXR156" s="65"/>
      <c r="WXS156" s="65"/>
      <c r="WXT156" s="65"/>
      <c r="WXU156" s="65"/>
      <c r="WXV156" s="65"/>
      <c r="WXW156" s="65"/>
      <c r="WXX156" s="65"/>
      <c r="WXY156" s="65"/>
      <c r="WXZ156" s="65"/>
      <c r="WYA156" s="65"/>
      <c r="WYB156" s="65"/>
      <c r="WYC156" s="65"/>
      <c r="WYD156" s="65"/>
      <c r="WYE156" s="65"/>
      <c r="WYF156" s="65"/>
      <c r="WYG156" s="65"/>
      <c r="WYH156" s="65"/>
      <c r="WYI156" s="65"/>
      <c r="WYJ156" s="65"/>
      <c r="WYK156" s="65"/>
      <c r="WYL156" s="65"/>
      <c r="WYM156" s="65"/>
      <c r="WYN156" s="65"/>
      <c r="WYO156" s="65"/>
      <c r="WYP156" s="65"/>
      <c r="WYQ156" s="65"/>
      <c r="WYR156" s="65"/>
      <c r="WYS156" s="65"/>
      <c r="WYT156" s="65"/>
      <c r="WYU156" s="65"/>
      <c r="WYV156" s="65"/>
      <c r="WYW156" s="65"/>
      <c r="WYX156" s="65"/>
      <c r="WYY156" s="65"/>
      <c r="WYZ156" s="65"/>
      <c r="WZA156" s="65"/>
      <c r="WZB156" s="65"/>
      <c r="WZC156" s="65"/>
      <c r="WZD156" s="65"/>
      <c r="WZE156" s="65"/>
      <c r="WZF156" s="65"/>
      <c r="WZG156" s="65"/>
      <c r="WZH156" s="65"/>
      <c r="WZI156" s="65"/>
      <c r="WZJ156" s="65"/>
      <c r="WZK156" s="65"/>
      <c r="WZL156" s="65"/>
      <c r="WZM156" s="65"/>
      <c r="WZN156" s="65"/>
      <c r="WZO156" s="65"/>
      <c r="WZP156" s="65"/>
      <c r="WZQ156" s="65"/>
      <c r="WZR156" s="65"/>
      <c r="WZS156" s="65"/>
      <c r="WZT156" s="65"/>
      <c r="WZU156" s="65"/>
      <c r="WZV156" s="65"/>
      <c r="WZW156" s="65"/>
      <c r="WZX156" s="65"/>
      <c r="WZY156" s="65"/>
      <c r="WZZ156" s="65"/>
      <c r="XAA156" s="65"/>
      <c r="XAB156" s="65"/>
      <c r="XAC156" s="65"/>
      <c r="XAD156" s="65"/>
      <c r="XAE156" s="65"/>
      <c r="XAF156" s="65"/>
      <c r="XAG156" s="65"/>
      <c r="XAH156" s="65"/>
      <c r="XAI156" s="65"/>
      <c r="XAJ156" s="65"/>
      <c r="XAK156" s="65"/>
      <c r="XAL156" s="65"/>
      <c r="XAM156" s="65"/>
      <c r="XAN156" s="65"/>
      <c r="XAO156" s="65"/>
      <c r="XAP156" s="65"/>
      <c r="XAQ156" s="65"/>
      <c r="XAR156" s="65"/>
      <c r="XAS156" s="65"/>
      <c r="XAT156" s="65"/>
      <c r="XAU156" s="65"/>
      <c r="XAV156" s="65"/>
      <c r="XAW156" s="65"/>
      <c r="XAX156" s="65"/>
      <c r="XAY156" s="65"/>
      <c r="XAZ156" s="65"/>
      <c r="XBA156" s="65"/>
      <c r="XBB156" s="65"/>
      <c r="XBC156" s="65"/>
      <c r="XBD156" s="65"/>
      <c r="XBE156" s="65"/>
      <c r="XBF156" s="65"/>
      <c r="XBG156" s="65"/>
      <c r="XBH156" s="65"/>
      <c r="XBI156" s="65"/>
      <c r="XBJ156" s="65"/>
      <c r="XBK156" s="65"/>
      <c r="XBL156" s="65"/>
      <c r="XBM156" s="65"/>
      <c r="XBN156" s="65"/>
      <c r="XBO156" s="65"/>
      <c r="XBP156" s="65"/>
      <c r="XBQ156" s="65"/>
      <c r="XBR156" s="65"/>
      <c r="XBS156" s="65"/>
      <c r="XBT156" s="65"/>
      <c r="XBU156" s="65"/>
      <c r="XBV156" s="65"/>
      <c r="XBW156" s="65"/>
      <c r="XBX156" s="65"/>
      <c r="XBY156" s="65"/>
      <c r="XBZ156" s="65"/>
      <c r="XCA156" s="65"/>
      <c r="XCB156" s="65"/>
      <c r="XCC156" s="65"/>
      <c r="XCD156" s="65"/>
      <c r="XCE156" s="65"/>
      <c r="XCF156" s="65"/>
      <c r="XCG156" s="65"/>
      <c r="XCH156" s="65"/>
      <c r="XCI156" s="65"/>
      <c r="XCJ156" s="65"/>
      <c r="XCK156" s="65"/>
      <c r="XCL156" s="65"/>
      <c r="XCM156" s="65"/>
      <c r="XCN156" s="65"/>
      <c r="XCO156" s="65"/>
      <c r="XCP156" s="65"/>
      <c r="XCQ156" s="65"/>
      <c r="XCR156" s="65"/>
      <c r="XCS156" s="65"/>
      <c r="XCT156" s="65"/>
      <c r="XCU156" s="65"/>
      <c r="XCV156" s="65"/>
      <c r="XCW156" s="65"/>
      <c r="XCX156" s="65"/>
      <c r="XCY156" s="65"/>
      <c r="XCZ156" s="65"/>
      <c r="XDA156" s="65"/>
      <c r="XDB156" s="65"/>
      <c r="XDC156" s="65"/>
      <c r="XDD156" s="65"/>
      <c r="XDE156" s="65"/>
      <c r="XDF156" s="65"/>
      <c r="XDG156" s="65"/>
      <c r="XDH156" s="65"/>
      <c r="XDI156" s="65"/>
      <c r="XDJ156" s="65"/>
      <c r="XDK156" s="65"/>
      <c r="XDL156" s="65"/>
      <c r="XDM156" s="65"/>
      <c r="XDN156" s="65"/>
      <c r="XDO156" s="65"/>
      <c r="XDP156" s="65"/>
      <c r="XDQ156" s="65"/>
      <c r="XDR156" s="65"/>
      <c r="XDS156" s="65"/>
      <c r="XDT156" s="65"/>
      <c r="XDU156" s="65"/>
      <c r="XDV156" s="65"/>
      <c r="XDW156" s="65"/>
      <c r="XDX156" s="65"/>
      <c r="XDY156" s="65"/>
      <c r="XDZ156" s="65"/>
      <c r="XEA156" s="65"/>
      <c r="XEB156" s="65"/>
      <c r="XEC156" s="65"/>
      <c r="XED156" s="65"/>
      <c r="XEE156" s="65"/>
      <c r="XEF156" s="65"/>
      <c r="XEG156" s="65"/>
      <c r="XEH156" s="65"/>
      <c r="XEI156" s="65"/>
      <c r="XEJ156" s="65"/>
      <c r="XEK156" s="65"/>
      <c r="XEL156" s="65"/>
      <c r="XEM156" s="65"/>
      <c r="XEN156" s="65"/>
      <c r="XEO156" s="65"/>
      <c r="XEP156" s="65"/>
      <c r="XEQ156" s="65"/>
      <c r="XER156" s="65"/>
      <c r="XES156" s="65"/>
      <c r="XET156" s="65"/>
      <c r="XEU156" s="65"/>
      <c r="XEV156" s="65"/>
      <c r="XEW156" s="65"/>
      <c r="XEX156" s="65"/>
      <c r="XEY156" s="65"/>
      <c r="XEZ156" s="65"/>
      <c r="XFA156" s="65"/>
      <c r="XFB156" s="65"/>
      <c r="XFC156" s="65"/>
      <c r="XFD156" s="65"/>
    </row>
    <row r="158" spans="1:16384">
      <c r="C158" t="s">
        <v>756</v>
      </c>
      <c r="D158" t="str">
        <f t="shared" ref="D158:D164" ca="1" si="28">INFO(C158)</f>
        <v>C:\Users\jaes\Documents\</v>
      </c>
      <c r="E158" s="31" t="str">
        <f ca="1">_xlfn.FORMULATEXT(D158)</f>
        <v>=INFO(C158)</v>
      </c>
    </row>
    <row r="159" spans="1:16384">
      <c r="C159" t="s">
        <v>757</v>
      </c>
      <c r="D159">
        <f t="shared" ca="1" si="28"/>
        <v>72</v>
      </c>
      <c r="E159" s="31" t="str">
        <f t="shared" ref="E159:E164" ca="1" si="29">_xlfn.FORMULATEXT(D159)</f>
        <v>=INFO(C159)</v>
      </c>
    </row>
    <row r="160" spans="1:16384">
      <c r="C160" t="s">
        <v>758</v>
      </c>
      <c r="D160" t="str">
        <f t="shared" ca="1" si="28"/>
        <v>$A:$A$1</v>
      </c>
      <c r="E160" s="31" t="str">
        <f t="shared" ca="1" si="29"/>
        <v>=INFO(C160)</v>
      </c>
    </row>
    <row r="161" spans="1:7">
      <c r="C161" t="s">
        <v>759</v>
      </c>
      <c r="D161" t="str">
        <f t="shared" ca="1" si="28"/>
        <v>Windows (64-bit) NT 10.00</v>
      </c>
      <c r="E161" s="31" t="str">
        <f t="shared" ca="1" si="29"/>
        <v>=INFO(C161)</v>
      </c>
    </row>
    <row r="162" spans="1:7">
      <c r="C162" t="s">
        <v>760</v>
      </c>
      <c r="D162" t="str">
        <f t="shared" ca="1" si="28"/>
        <v>자동</v>
      </c>
      <c r="E162" s="31" t="str">
        <f t="shared" ca="1" si="29"/>
        <v>=INFO(C162)</v>
      </c>
    </row>
    <row r="163" spans="1:7">
      <c r="C163" t="s">
        <v>761</v>
      </c>
      <c r="D163" t="str">
        <f t="shared" ca="1" si="28"/>
        <v>16.0</v>
      </c>
      <c r="E163" s="31" t="str">
        <f t="shared" ca="1" si="29"/>
        <v>=INFO(C163)</v>
      </c>
    </row>
    <row r="164" spans="1:7">
      <c r="C164" t="s">
        <v>762</v>
      </c>
      <c r="D164" t="str">
        <f t="shared" ca="1" si="28"/>
        <v>pcdos</v>
      </c>
      <c r="E164" s="31" t="str">
        <f t="shared" ca="1" si="29"/>
        <v>=INFO(C164)</v>
      </c>
    </row>
    <row r="167" spans="1:7" ht="25.2">
      <c r="A167" s="65" t="s">
        <v>763</v>
      </c>
      <c r="B167" s="65"/>
      <c r="C167" s="65"/>
      <c r="D167" s="65"/>
      <c r="E167" s="65"/>
      <c r="F167" s="65"/>
      <c r="G167" s="65"/>
    </row>
    <row r="168" spans="1:7">
      <c r="C168" t="s">
        <v>764</v>
      </c>
      <c r="D168" t="str" cm="1">
        <f t="array" aca="1" ref="D168" ca="1">CELL(C168,$A$156)</f>
        <v>$A$156</v>
      </c>
      <c r="F168" s="31" t="str">
        <f t="shared" ref="F168:F179" ca="1" si="30">_xlfn.FORMULATEXT(D168)</f>
        <v>=CELL(C168,$A$156)</v>
      </c>
    </row>
    <row r="169" spans="1:7">
      <c r="C169" t="s">
        <v>765</v>
      </c>
      <c r="D169" cm="1">
        <f t="array" aca="1" ref="D169" ca="1">CELL(C169,$A$156)</f>
        <v>1</v>
      </c>
      <c r="F169" s="31" t="str">
        <f t="shared" ca="1" si="30"/>
        <v>=CELL(C169,$A$156)</v>
      </c>
    </row>
    <row r="170" spans="1:7">
      <c r="C170" t="s">
        <v>766</v>
      </c>
      <c r="D170" cm="1">
        <f t="array" aca="1" ref="D170" ca="1">CELL(C170,$A$156)</f>
        <v>0</v>
      </c>
      <c r="F170" s="31" t="str">
        <f t="shared" ca="1" si="30"/>
        <v>=CELL(C170,$A$156)</v>
      </c>
    </row>
    <row r="171" spans="1:7">
      <c r="C171" t="s">
        <v>767</v>
      </c>
      <c r="D171" t="str" cm="1">
        <f t="array" aca="1" ref="D171" ca="1">CELL(C171,$A$156)</f>
        <v>INFO</v>
      </c>
      <c r="F171" s="31" t="str">
        <f t="shared" ca="1" si="30"/>
        <v>=CELL(C171,$A$156)</v>
      </c>
    </row>
    <row r="172" spans="1:7">
      <c r="C172" t="s">
        <v>768</v>
      </c>
      <c r="D172" t="str" cm="1">
        <f t="array" aca="1" ref="D172" ca="1">CELL(C172,$A$156)</f>
        <v>https://kookmin-my.sharepoint.com/personal/jaeschoi_kookmin_kr/Documents/202501/github/data/[함수_정리.xlsx]logical</v>
      </c>
      <c r="F172" s="31" t="str">
        <f t="shared" ca="1" si="30"/>
        <v>=CELL(C172,$A$156)</v>
      </c>
    </row>
    <row r="173" spans="1:7">
      <c r="C173" t="s">
        <v>769</v>
      </c>
      <c r="D173" t="str" cm="1">
        <f t="array" aca="1" ref="D173" ca="1">CELL(C173,$A$156)</f>
        <v>G</v>
      </c>
      <c r="F173" s="31" t="str">
        <f t="shared" ca="1" si="30"/>
        <v>=CELL(C173,$A$156)</v>
      </c>
    </row>
    <row r="174" spans="1:7">
      <c r="C174" t="s">
        <v>770</v>
      </c>
      <c r="D174" cm="1">
        <f t="array" aca="1" ref="D174" ca="1">CELL(C174,$A$156)</f>
        <v>0</v>
      </c>
      <c r="F174" s="31" t="str">
        <f t="shared" ca="1" si="30"/>
        <v>=CELL(C174,$A$156)</v>
      </c>
    </row>
    <row r="175" spans="1:7">
      <c r="C175" t="s">
        <v>771</v>
      </c>
      <c r="D175" t="str" cm="1">
        <f t="array" aca="1" ref="D175" ca="1">CELL(C175,$A$156)</f>
        <v>'</v>
      </c>
      <c r="F175" s="31" t="str">
        <f t="shared" ca="1" si="30"/>
        <v>=CELL(C175,$A$156)</v>
      </c>
    </row>
    <row r="176" spans="1:7">
      <c r="C176" t="s">
        <v>772</v>
      </c>
      <c r="D176" cm="1">
        <f t="array" aca="1" ref="D176" ca="1">CELL(C176,$A$156)</f>
        <v>1</v>
      </c>
      <c r="F176" s="31" t="str">
        <f t="shared" ca="1" si="30"/>
        <v>=CELL(C176,$A$156)</v>
      </c>
    </row>
    <row r="177" spans="3:6">
      <c r="C177" t="s">
        <v>773</v>
      </c>
      <c r="D177" cm="1">
        <f t="array" aca="1" ref="D177" ca="1">CELL(C177,$A$156)</f>
        <v>156</v>
      </c>
      <c r="F177" s="31" t="str">
        <f t="shared" ca="1" si="30"/>
        <v>=CELL(C177,$A$156)</v>
      </c>
    </row>
    <row r="178" spans="3:6">
      <c r="C178" t="s">
        <v>774</v>
      </c>
      <c r="D178" t="str" cm="1">
        <f t="array" aca="1" ref="D178" ca="1">CELL(C178,$A$156)</f>
        <v>l</v>
      </c>
      <c r="F178" s="31" t="str">
        <f t="shared" ca="1" si="30"/>
        <v>=CELL(C178,$A$156)</v>
      </c>
    </row>
    <row r="179" spans="3:6">
      <c r="C179" t="s">
        <v>775</v>
      </c>
      <c r="D179" cm="1">
        <f t="array" aca="1" ref="D179:E179" ca="1">CELL(C179,$A$156)</f>
        <v>8</v>
      </c>
      <c r="E179" t="b">
        <f ca="1"/>
        <v>1</v>
      </c>
      <c r="F179" s="31" t="str">
        <f t="shared" ca="1" si="30"/>
        <v>=CELL(C179,$A$156)</v>
      </c>
    </row>
    <row r="189" spans="3:6">
      <c r="C189" s="43">
        <v>7</v>
      </c>
      <c r="D189" s="44">
        <v>1390</v>
      </c>
      <c r="E189">
        <f>D189/C189</f>
        <v>198.57142857142858</v>
      </c>
      <c r="F189">
        <f>IFERROR(D189/C189,0)</f>
        <v>198.57142857142858</v>
      </c>
    </row>
    <row r="190" spans="3:6">
      <c r="C190" s="46">
        <v>44</v>
      </c>
      <c r="D190" s="47">
        <v>9170</v>
      </c>
      <c r="E190">
        <f t="shared" ref="E190:E198" si="31">D190/C190</f>
        <v>208.40909090909091</v>
      </c>
      <c r="F190">
        <f t="shared" ref="F190:F198" si="32">IFERROR(D190/C190,0)</f>
        <v>208.40909090909091</v>
      </c>
    </row>
    <row r="191" spans="3:6">
      <c r="C191" s="43">
        <v>42</v>
      </c>
      <c r="D191" s="44">
        <v>4700</v>
      </c>
      <c r="E191">
        <f t="shared" si="31"/>
        <v>111.9047619047619</v>
      </c>
      <c r="F191">
        <f t="shared" si="32"/>
        <v>111.9047619047619</v>
      </c>
    </row>
    <row r="192" spans="3:6">
      <c r="C192" s="46"/>
      <c r="D192" s="47">
        <v>5430</v>
      </c>
      <c r="E192" t="e">
        <f t="shared" si="31"/>
        <v>#DIV/0!</v>
      </c>
      <c r="F192">
        <f t="shared" si="32"/>
        <v>0</v>
      </c>
    </row>
    <row r="193" spans="3:9">
      <c r="C193" s="43">
        <v>10</v>
      </c>
      <c r="D193" s="44">
        <v>1960</v>
      </c>
      <c r="E193">
        <f t="shared" si="31"/>
        <v>196</v>
      </c>
      <c r="F193">
        <f t="shared" si="32"/>
        <v>196</v>
      </c>
    </row>
    <row r="194" spans="3:9">
      <c r="C194" s="46">
        <v>21</v>
      </c>
      <c r="D194" s="47">
        <v>3080</v>
      </c>
      <c r="E194">
        <f t="shared" si="31"/>
        <v>146.66666666666666</v>
      </c>
      <c r="F194">
        <f t="shared" si="32"/>
        <v>146.66666666666666</v>
      </c>
    </row>
    <row r="195" spans="3:9">
      <c r="C195" s="43">
        <v>0</v>
      </c>
      <c r="D195" s="44">
        <v>1500</v>
      </c>
      <c r="E195" t="e">
        <f t="shared" si="31"/>
        <v>#DIV/0!</v>
      </c>
      <c r="F195">
        <f t="shared" si="32"/>
        <v>0</v>
      </c>
    </row>
    <row r="196" spans="3:9">
      <c r="C196" s="46">
        <v>19</v>
      </c>
      <c r="D196" s="47">
        <v>4580</v>
      </c>
      <c r="E196">
        <f t="shared" si="31"/>
        <v>241.05263157894737</v>
      </c>
      <c r="F196">
        <f t="shared" si="32"/>
        <v>241.05263157894737</v>
      </c>
    </row>
    <row r="197" spans="3:9">
      <c r="C197" s="43">
        <v>54</v>
      </c>
      <c r="D197" s="44">
        <v>4760</v>
      </c>
      <c r="E197">
        <f t="shared" si="31"/>
        <v>88.148148148148152</v>
      </c>
      <c r="F197">
        <f t="shared" si="32"/>
        <v>88.148148148148152</v>
      </c>
    </row>
    <row r="198" spans="3:9">
      <c r="C198" s="46">
        <v>11</v>
      </c>
      <c r="D198" s="47">
        <v>1530</v>
      </c>
      <c r="E198">
        <f t="shared" si="31"/>
        <v>139.09090909090909</v>
      </c>
      <c r="F198">
        <f t="shared" si="32"/>
        <v>139.09090909090909</v>
      </c>
    </row>
    <row r="199" spans="3:9">
      <c r="E199" t="e">
        <f>SUM(E189:E198)</f>
        <v>#DIV/0!</v>
      </c>
      <c r="F199">
        <f>SUM(F189:F198)</f>
        <v>1329.8436368699527</v>
      </c>
    </row>
    <row r="204" spans="3:9">
      <c r="C204" t="s">
        <v>385</v>
      </c>
      <c r="D204" s="1">
        <v>43191.000011574077</v>
      </c>
      <c r="E204">
        <v>266</v>
      </c>
      <c r="F204" t="str">
        <f>VLOOKUP(E204,$H$204:$I$212,2,FALSE)</f>
        <v xml:space="preserve"> 영등포청과시장 사거리</v>
      </c>
      <c r="H204">
        <v>266</v>
      </c>
      <c r="I204" t="s">
        <v>386</v>
      </c>
    </row>
    <row r="205" spans="3:9">
      <c r="C205" t="s">
        <v>388</v>
      </c>
      <c r="D205" s="1">
        <v>43191.000185185185</v>
      </c>
      <c r="E205">
        <v>1946</v>
      </c>
      <c r="F205" t="str">
        <f t="shared" ref="F205:F213" si="33">VLOOKUP(E205,$H$204:$I$212,2,FALSE)</f>
        <v xml:space="preserve"> 구로역 광장</v>
      </c>
      <c r="H205">
        <v>1946</v>
      </c>
      <c r="I205" t="s">
        <v>389</v>
      </c>
    </row>
    <row r="206" spans="3:9">
      <c r="C206" t="s">
        <v>391</v>
      </c>
      <c r="D206" s="1">
        <v>43191.000196759262</v>
      </c>
      <c r="E206">
        <v>1449</v>
      </c>
      <c r="F206" t="str">
        <f t="shared" si="33"/>
        <v xml:space="preserve"> 상봉역 1번출구</v>
      </c>
      <c r="H206">
        <v>1449</v>
      </c>
      <c r="I206" t="s">
        <v>392</v>
      </c>
    </row>
    <row r="207" spans="3:9">
      <c r="C207" t="s">
        <v>394</v>
      </c>
      <c r="D207" s="1">
        <v>43191.000231481485</v>
      </c>
      <c r="E207">
        <v>2034</v>
      </c>
      <c r="F207" t="str">
        <f t="shared" si="33"/>
        <v xml:space="preserve"> 사당역 7번출구쪽</v>
      </c>
      <c r="H207">
        <v>2034</v>
      </c>
      <c r="I207" t="s">
        <v>395</v>
      </c>
    </row>
    <row r="208" spans="3:9">
      <c r="C208" t="s">
        <v>290</v>
      </c>
      <c r="D208" s="1">
        <v>43191.0002662037</v>
      </c>
      <c r="E208">
        <v>141</v>
      </c>
      <c r="F208" t="str">
        <f t="shared" si="33"/>
        <v xml:space="preserve"> 연대 대운동장 옆</v>
      </c>
      <c r="H208">
        <v>141</v>
      </c>
      <c r="I208" t="s">
        <v>397</v>
      </c>
    </row>
    <row r="209" spans="3:10">
      <c r="C209" t="s">
        <v>399</v>
      </c>
      <c r="D209" s="1">
        <v>43191.000300925924</v>
      </c>
      <c r="E209">
        <v>1214</v>
      </c>
      <c r="F209" t="str">
        <f t="shared" si="33"/>
        <v xml:space="preserve"> 오금역 7번 출구 인근</v>
      </c>
      <c r="H209">
        <v>1214</v>
      </c>
      <c r="I209" t="s">
        <v>400</v>
      </c>
    </row>
    <row r="210" spans="3:10">
      <c r="C210" t="s">
        <v>343</v>
      </c>
      <c r="D210" s="1">
        <v>43191.000335648147</v>
      </c>
      <c r="E210">
        <v>3513</v>
      </c>
      <c r="F210" t="str">
        <f t="shared" si="33"/>
        <v xml:space="preserve"> 상왕십리역 1번출구</v>
      </c>
      <c r="H210">
        <v>3513</v>
      </c>
      <c r="I210" t="s">
        <v>402</v>
      </c>
    </row>
    <row r="211" spans="3:10">
      <c r="C211" t="s">
        <v>404</v>
      </c>
      <c r="D211" s="1">
        <v>43191.000358796293</v>
      </c>
      <c r="E211">
        <v>634</v>
      </c>
      <c r="F211" t="str">
        <f t="shared" si="33"/>
        <v xml:space="preserve"> 외국어대 정문 앞</v>
      </c>
      <c r="H211">
        <v>634</v>
      </c>
      <c r="I211" t="s">
        <v>405</v>
      </c>
    </row>
    <row r="212" spans="3:10">
      <c r="C212" t="s">
        <v>407</v>
      </c>
      <c r="D212" s="1">
        <v>43191.000428240739</v>
      </c>
      <c r="E212">
        <v>2318</v>
      </c>
      <c r="F212" t="e">
        <f t="shared" si="33"/>
        <v>#N/A</v>
      </c>
      <c r="H212">
        <v>529</v>
      </c>
      <c r="I212" t="s">
        <v>411</v>
      </c>
    </row>
    <row r="213" spans="3:10">
      <c r="C213" t="s">
        <v>410</v>
      </c>
      <c r="D213" s="1">
        <v>43191.000439814816</v>
      </c>
      <c r="E213">
        <v>529</v>
      </c>
      <c r="F213" t="str">
        <f t="shared" si="33"/>
        <v xml:space="preserve"> 장한평역 8번 출구 앞</v>
      </c>
    </row>
    <row r="214" spans="3:10">
      <c r="D214" s="1"/>
    </row>
    <row r="215" spans="3:10">
      <c r="D215" s="1"/>
    </row>
    <row r="216" spans="3:10">
      <c r="D216" s="1"/>
    </row>
    <row r="217" spans="3:10">
      <c r="D217" s="1"/>
      <c r="G217" t="s">
        <v>776</v>
      </c>
      <c r="H217" t="s">
        <v>749</v>
      </c>
    </row>
    <row r="218" spans="3:10">
      <c r="D218" s="1"/>
      <c r="E218">
        <v>77</v>
      </c>
      <c r="F218" t="str">
        <f>VLOOKUP(E218,$I$218:$J$220,2,D205)</f>
        <v>C</v>
      </c>
      <c r="I218">
        <v>70</v>
      </c>
      <c r="J218" t="s">
        <v>777</v>
      </c>
    </row>
    <row r="219" spans="3:10">
      <c r="D219" s="1"/>
      <c r="E219">
        <v>94</v>
      </c>
      <c r="F219" t="str">
        <f t="shared" ref="F219:F223" si="34">VLOOKUP(E219,$I$218:$J$220,2,TRUE)</f>
        <v>A</v>
      </c>
      <c r="I219">
        <v>80</v>
      </c>
      <c r="J219" t="s">
        <v>778</v>
      </c>
    </row>
    <row r="220" spans="3:10">
      <c r="D220" s="1"/>
      <c r="E220">
        <v>82</v>
      </c>
      <c r="F220" t="str">
        <f t="shared" si="34"/>
        <v>B</v>
      </c>
      <c r="I220">
        <v>90</v>
      </c>
      <c r="J220" t="s">
        <v>779</v>
      </c>
    </row>
    <row r="221" spans="3:10">
      <c r="D221" s="1"/>
      <c r="E221">
        <v>75</v>
      </c>
      <c r="F221" t="str">
        <f t="shared" si="34"/>
        <v>C</v>
      </c>
    </row>
    <row r="222" spans="3:10">
      <c r="D222" s="1"/>
      <c r="E222">
        <v>73</v>
      </c>
      <c r="F222" t="str">
        <f t="shared" si="34"/>
        <v>C</v>
      </c>
    </row>
    <row r="223" spans="3:10">
      <c r="D223" s="1"/>
      <c r="E223">
        <v>95</v>
      </c>
      <c r="F223" t="str">
        <f t="shared" si="34"/>
        <v>A</v>
      </c>
    </row>
    <row r="224" spans="3:10">
      <c r="D224" s="1"/>
    </row>
    <row r="225" spans="4:4">
      <c r="D225" s="1"/>
    </row>
    <row r="226" spans="4:4">
      <c r="D226" s="1"/>
    </row>
    <row r="227" spans="4:4">
      <c r="D227" s="1"/>
    </row>
  </sheetData>
  <mergeCells count="9374">
    <mergeCell ref="XCB156:XCH156"/>
    <mergeCell ref="XCI156:XCO156"/>
    <mergeCell ref="XCP156:XCV156"/>
    <mergeCell ref="XCW156:XDC156"/>
    <mergeCell ref="XDD156:XDJ156"/>
    <mergeCell ref="XDK156:XDQ156"/>
    <mergeCell ref="XDR156:XDX156"/>
    <mergeCell ref="XDY156:XEE156"/>
    <mergeCell ref="XEF156:XEL156"/>
    <mergeCell ref="XEM156:XES156"/>
    <mergeCell ref="XET156:XEZ156"/>
    <mergeCell ref="XFA156:XFD156"/>
    <mergeCell ref="A167:G167"/>
    <mergeCell ref="WXM156:WXS156"/>
    <mergeCell ref="WXT156:WXZ156"/>
    <mergeCell ref="WYA156:WYG156"/>
    <mergeCell ref="WYH156:WYN156"/>
    <mergeCell ref="WYO156:WYU156"/>
    <mergeCell ref="WYV156:WZB156"/>
    <mergeCell ref="WZC156:WZI156"/>
    <mergeCell ref="WZJ156:WZP156"/>
    <mergeCell ref="WZQ156:WZW156"/>
    <mergeCell ref="WZX156:XAD156"/>
    <mergeCell ref="XAE156:XAK156"/>
    <mergeCell ref="XAL156:XAR156"/>
    <mergeCell ref="XAS156:XAY156"/>
    <mergeCell ref="XAZ156:XBF156"/>
    <mergeCell ref="XBG156:XBM156"/>
    <mergeCell ref="XBN156:XBT156"/>
    <mergeCell ref="XBU156:XCA156"/>
    <mergeCell ref="WSX156:WTD156"/>
    <mergeCell ref="WTE156:WTK156"/>
    <mergeCell ref="WTL156:WTR156"/>
    <mergeCell ref="WTS156:WTY156"/>
    <mergeCell ref="WTZ156:WUF156"/>
    <mergeCell ref="WUG156:WUM156"/>
    <mergeCell ref="WUN156:WUT156"/>
    <mergeCell ref="WUU156:WVA156"/>
    <mergeCell ref="WVB156:WVH156"/>
    <mergeCell ref="WVI156:WVO156"/>
    <mergeCell ref="WVP156:WVV156"/>
    <mergeCell ref="WVW156:WWC156"/>
    <mergeCell ref="WWD156:WWJ156"/>
    <mergeCell ref="WWK156:WWQ156"/>
    <mergeCell ref="WWR156:WWX156"/>
    <mergeCell ref="WWY156:WXE156"/>
    <mergeCell ref="WXF156:WXL156"/>
    <mergeCell ref="WOI156:WOO156"/>
    <mergeCell ref="WOP156:WOV156"/>
    <mergeCell ref="WOW156:WPC156"/>
    <mergeCell ref="WPD156:WPJ156"/>
    <mergeCell ref="WPK156:WPQ156"/>
    <mergeCell ref="WPR156:WPX156"/>
    <mergeCell ref="WPY156:WQE156"/>
    <mergeCell ref="WQF156:WQL156"/>
    <mergeCell ref="WQM156:WQS156"/>
    <mergeCell ref="WQT156:WQZ156"/>
    <mergeCell ref="WRA156:WRG156"/>
    <mergeCell ref="WRH156:WRN156"/>
    <mergeCell ref="WRO156:WRU156"/>
    <mergeCell ref="WRV156:WSB156"/>
    <mergeCell ref="WSC156:WSI156"/>
    <mergeCell ref="WSJ156:WSP156"/>
    <mergeCell ref="WSQ156:WSW156"/>
    <mergeCell ref="WJT156:WJZ156"/>
    <mergeCell ref="WKA156:WKG156"/>
    <mergeCell ref="WKH156:WKN156"/>
    <mergeCell ref="WKO156:WKU156"/>
    <mergeCell ref="WKV156:WLB156"/>
    <mergeCell ref="WLC156:WLI156"/>
    <mergeCell ref="WLJ156:WLP156"/>
    <mergeCell ref="WLQ156:WLW156"/>
    <mergeCell ref="WLX156:WMD156"/>
    <mergeCell ref="WME156:WMK156"/>
    <mergeCell ref="WML156:WMR156"/>
    <mergeCell ref="WMS156:WMY156"/>
    <mergeCell ref="WMZ156:WNF156"/>
    <mergeCell ref="WNG156:WNM156"/>
    <mergeCell ref="WNN156:WNT156"/>
    <mergeCell ref="WNU156:WOA156"/>
    <mergeCell ref="WOB156:WOH156"/>
    <mergeCell ref="WFE156:WFK156"/>
    <mergeCell ref="WFL156:WFR156"/>
    <mergeCell ref="WFS156:WFY156"/>
    <mergeCell ref="WFZ156:WGF156"/>
    <mergeCell ref="WGG156:WGM156"/>
    <mergeCell ref="WGN156:WGT156"/>
    <mergeCell ref="WGU156:WHA156"/>
    <mergeCell ref="WHB156:WHH156"/>
    <mergeCell ref="WHI156:WHO156"/>
    <mergeCell ref="WHP156:WHV156"/>
    <mergeCell ref="WHW156:WIC156"/>
    <mergeCell ref="WID156:WIJ156"/>
    <mergeCell ref="WIK156:WIQ156"/>
    <mergeCell ref="WIR156:WIX156"/>
    <mergeCell ref="WIY156:WJE156"/>
    <mergeCell ref="WJF156:WJL156"/>
    <mergeCell ref="WJM156:WJS156"/>
    <mergeCell ref="WAP156:WAV156"/>
    <mergeCell ref="WAW156:WBC156"/>
    <mergeCell ref="WBD156:WBJ156"/>
    <mergeCell ref="WBK156:WBQ156"/>
    <mergeCell ref="WBR156:WBX156"/>
    <mergeCell ref="WBY156:WCE156"/>
    <mergeCell ref="WCF156:WCL156"/>
    <mergeCell ref="WCM156:WCS156"/>
    <mergeCell ref="WCT156:WCZ156"/>
    <mergeCell ref="WDA156:WDG156"/>
    <mergeCell ref="WDH156:WDN156"/>
    <mergeCell ref="WDO156:WDU156"/>
    <mergeCell ref="WDV156:WEB156"/>
    <mergeCell ref="WEC156:WEI156"/>
    <mergeCell ref="WEJ156:WEP156"/>
    <mergeCell ref="WEQ156:WEW156"/>
    <mergeCell ref="WEX156:WFD156"/>
    <mergeCell ref="VWA156:VWG156"/>
    <mergeCell ref="VWH156:VWN156"/>
    <mergeCell ref="VWO156:VWU156"/>
    <mergeCell ref="VWV156:VXB156"/>
    <mergeCell ref="VXC156:VXI156"/>
    <mergeCell ref="VXJ156:VXP156"/>
    <mergeCell ref="VXQ156:VXW156"/>
    <mergeCell ref="VXX156:VYD156"/>
    <mergeCell ref="VYE156:VYK156"/>
    <mergeCell ref="VYL156:VYR156"/>
    <mergeCell ref="VYS156:VYY156"/>
    <mergeCell ref="VYZ156:VZF156"/>
    <mergeCell ref="VZG156:VZM156"/>
    <mergeCell ref="VZN156:VZT156"/>
    <mergeCell ref="VZU156:WAA156"/>
    <mergeCell ref="WAB156:WAH156"/>
    <mergeCell ref="WAI156:WAO156"/>
    <mergeCell ref="VRL156:VRR156"/>
    <mergeCell ref="VRS156:VRY156"/>
    <mergeCell ref="VRZ156:VSF156"/>
    <mergeCell ref="VSG156:VSM156"/>
    <mergeCell ref="VSN156:VST156"/>
    <mergeCell ref="VSU156:VTA156"/>
    <mergeCell ref="VTB156:VTH156"/>
    <mergeCell ref="VTI156:VTO156"/>
    <mergeCell ref="VTP156:VTV156"/>
    <mergeCell ref="VTW156:VUC156"/>
    <mergeCell ref="VUD156:VUJ156"/>
    <mergeCell ref="VUK156:VUQ156"/>
    <mergeCell ref="VUR156:VUX156"/>
    <mergeCell ref="VUY156:VVE156"/>
    <mergeCell ref="VVF156:VVL156"/>
    <mergeCell ref="VVM156:VVS156"/>
    <mergeCell ref="VVT156:VVZ156"/>
    <mergeCell ref="VMW156:VNC156"/>
    <mergeCell ref="VND156:VNJ156"/>
    <mergeCell ref="VNK156:VNQ156"/>
    <mergeCell ref="VNR156:VNX156"/>
    <mergeCell ref="VNY156:VOE156"/>
    <mergeCell ref="VOF156:VOL156"/>
    <mergeCell ref="VOM156:VOS156"/>
    <mergeCell ref="VOT156:VOZ156"/>
    <mergeCell ref="VPA156:VPG156"/>
    <mergeCell ref="VPH156:VPN156"/>
    <mergeCell ref="VPO156:VPU156"/>
    <mergeCell ref="VPV156:VQB156"/>
    <mergeCell ref="VQC156:VQI156"/>
    <mergeCell ref="VQJ156:VQP156"/>
    <mergeCell ref="VQQ156:VQW156"/>
    <mergeCell ref="VQX156:VRD156"/>
    <mergeCell ref="VRE156:VRK156"/>
    <mergeCell ref="VIH156:VIN156"/>
    <mergeCell ref="VIO156:VIU156"/>
    <mergeCell ref="VIV156:VJB156"/>
    <mergeCell ref="VJC156:VJI156"/>
    <mergeCell ref="VJJ156:VJP156"/>
    <mergeCell ref="VJQ156:VJW156"/>
    <mergeCell ref="VJX156:VKD156"/>
    <mergeCell ref="VKE156:VKK156"/>
    <mergeCell ref="VKL156:VKR156"/>
    <mergeCell ref="VKS156:VKY156"/>
    <mergeCell ref="VKZ156:VLF156"/>
    <mergeCell ref="VLG156:VLM156"/>
    <mergeCell ref="VLN156:VLT156"/>
    <mergeCell ref="VLU156:VMA156"/>
    <mergeCell ref="VMB156:VMH156"/>
    <mergeCell ref="VMI156:VMO156"/>
    <mergeCell ref="VMP156:VMV156"/>
    <mergeCell ref="VDS156:VDY156"/>
    <mergeCell ref="VDZ156:VEF156"/>
    <mergeCell ref="VEG156:VEM156"/>
    <mergeCell ref="VEN156:VET156"/>
    <mergeCell ref="VEU156:VFA156"/>
    <mergeCell ref="VFB156:VFH156"/>
    <mergeCell ref="VFI156:VFO156"/>
    <mergeCell ref="VFP156:VFV156"/>
    <mergeCell ref="VFW156:VGC156"/>
    <mergeCell ref="VGD156:VGJ156"/>
    <mergeCell ref="VGK156:VGQ156"/>
    <mergeCell ref="VGR156:VGX156"/>
    <mergeCell ref="VGY156:VHE156"/>
    <mergeCell ref="VHF156:VHL156"/>
    <mergeCell ref="VHM156:VHS156"/>
    <mergeCell ref="VHT156:VHZ156"/>
    <mergeCell ref="VIA156:VIG156"/>
    <mergeCell ref="UZD156:UZJ156"/>
    <mergeCell ref="UZK156:UZQ156"/>
    <mergeCell ref="UZR156:UZX156"/>
    <mergeCell ref="UZY156:VAE156"/>
    <mergeCell ref="VAF156:VAL156"/>
    <mergeCell ref="VAM156:VAS156"/>
    <mergeCell ref="VAT156:VAZ156"/>
    <mergeCell ref="VBA156:VBG156"/>
    <mergeCell ref="VBH156:VBN156"/>
    <mergeCell ref="VBO156:VBU156"/>
    <mergeCell ref="VBV156:VCB156"/>
    <mergeCell ref="VCC156:VCI156"/>
    <mergeCell ref="VCJ156:VCP156"/>
    <mergeCell ref="VCQ156:VCW156"/>
    <mergeCell ref="VCX156:VDD156"/>
    <mergeCell ref="VDE156:VDK156"/>
    <mergeCell ref="VDL156:VDR156"/>
    <mergeCell ref="UUO156:UUU156"/>
    <mergeCell ref="UUV156:UVB156"/>
    <mergeCell ref="UVC156:UVI156"/>
    <mergeCell ref="UVJ156:UVP156"/>
    <mergeCell ref="UVQ156:UVW156"/>
    <mergeCell ref="UVX156:UWD156"/>
    <mergeCell ref="UWE156:UWK156"/>
    <mergeCell ref="UWL156:UWR156"/>
    <mergeCell ref="UWS156:UWY156"/>
    <mergeCell ref="UWZ156:UXF156"/>
    <mergeCell ref="UXG156:UXM156"/>
    <mergeCell ref="UXN156:UXT156"/>
    <mergeCell ref="UXU156:UYA156"/>
    <mergeCell ref="UYB156:UYH156"/>
    <mergeCell ref="UYI156:UYO156"/>
    <mergeCell ref="UYP156:UYV156"/>
    <mergeCell ref="UYW156:UZC156"/>
    <mergeCell ref="UPZ156:UQF156"/>
    <mergeCell ref="UQG156:UQM156"/>
    <mergeCell ref="UQN156:UQT156"/>
    <mergeCell ref="UQU156:URA156"/>
    <mergeCell ref="URB156:URH156"/>
    <mergeCell ref="URI156:URO156"/>
    <mergeCell ref="URP156:URV156"/>
    <mergeCell ref="URW156:USC156"/>
    <mergeCell ref="USD156:USJ156"/>
    <mergeCell ref="USK156:USQ156"/>
    <mergeCell ref="USR156:USX156"/>
    <mergeCell ref="USY156:UTE156"/>
    <mergeCell ref="UTF156:UTL156"/>
    <mergeCell ref="UTM156:UTS156"/>
    <mergeCell ref="UTT156:UTZ156"/>
    <mergeCell ref="UUA156:UUG156"/>
    <mergeCell ref="UUH156:UUN156"/>
    <mergeCell ref="ULK156:ULQ156"/>
    <mergeCell ref="ULR156:ULX156"/>
    <mergeCell ref="ULY156:UME156"/>
    <mergeCell ref="UMF156:UML156"/>
    <mergeCell ref="UMM156:UMS156"/>
    <mergeCell ref="UMT156:UMZ156"/>
    <mergeCell ref="UNA156:UNG156"/>
    <mergeCell ref="UNH156:UNN156"/>
    <mergeCell ref="UNO156:UNU156"/>
    <mergeCell ref="UNV156:UOB156"/>
    <mergeCell ref="UOC156:UOI156"/>
    <mergeCell ref="UOJ156:UOP156"/>
    <mergeCell ref="UOQ156:UOW156"/>
    <mergeCell ref="UOX156:UPD156"/>
    <mergeCell ref="UPE156:UPK156"/>
    <mergeCell ref="UPL156:UPR156"/>
    <mergeCell ref="UPS156:UPY156"/>
    <mergeCell ref="UGV156:UHB156"/>
    <mergeCell ref="UHC156:UHI156"/>
    <mergeCell ref="UHJ156:UHP156"/>
    <mergeCell ref="UHQ156:UHW156"/>
    <mergeCell ref="UHX156:UID156"/>
    <mergeCell ref="UIE156:UIK156"/>
    <mergeCell ref="UIL156:UIR156"/>
    <mergeCell ref="UIS156:UIY156"/>
    <mergeCell ref="UIZ156:UJF156"/>
    <mergeCell ref="UJG156:UJM156"/>
    <mergeCell ref="UJN156:UJT156"/>
    <mergeCell ref="UJU156:UKA156"/>
    <mergeCell ref="UKB156:UKH156"/>
    <mergeCell ref="UKI156:UKO156"/>
    <mergeCell ref="UKP156:UKV156"/>
    <mergeCell ref="UKW156:ULC156"/>
    <mergeCell ref="ULD156:ULJ156"/>
    <mergeCell ref="UCG156:UCM156"/>
    <mergeCell ref="UCN156:UCT156"/>
    <mergeCell ref="UCU156:UDA156"/>
    <mergeCell ref="UDB156:UDH156"/>
    <mergeCell ref="UDI156:UDO156"/>
    <mergeCell ref="UDP156:UDV156"/>
    <mergeCell ref="UDW156:UEC156"/>
    <mergeCell ref="UED156:UEJ156"/>
    <mergeCell ref="UEK156:UEQ156"/>
    <mergeCell ref="UER156:UEX156"/>
    <mergeCell ref="UEY156:UFE156"/>
    <mergeCell ref="UFF156:UFL156"/>
    <mergeCell ref="UFM156:UFS156"/>
    <mergeCell ref="UFT156:UFZ156"/>
    <mergeCell ref="UGA156:UGG156"/>
    <mergeCell ref="UGH156:UGN156"/>
    <mergeCell ref="UGO156:UGU156"/>
    <mergeCell ref="TXR156:TXX156"/>
    <mergeCell ref="TXY156:TYE156"/>
    <mergeCell ref="TYF156:TYL156"/>
    <mergeCell ref="TYM156:TYS156"/>
    <mergeCell ref="TYT156:TYZ156"/>
    <mergeCell ref="TZA156:TZG156"/>
    <mergeCell ref="TZH156:TZN156"/>
    <mergeCell ref="TZO156:TZU156"/>
    <mergeCell ref="TZV156:UAB156"/>
    <mergeCell ref="UAC156:UAI156"/>
    <mergeCell ref="UAJ156:UAP156"/>
    <mergeCell ref="UAQ156:UAW156"/>
    <mergeCell ref="UAX156:UBD156"/>
    <mergeCell ref="UBE156:UBK156"/>
    <mergeCell ref="UBL156:UBR156"/>
    <mergeCell ref="UBS156:UBY156"/>
    <mergeCell ref="UBZ156:UCF156"/>
    <mergeCell ref="TTC156:TTI156"/>
    <mergeCell ref="TTJ156:TTP156"/>
    <mergeCell ref="TTQ156:TTW156"/>
    <mergeCell ref="TTX156:TUD156"/>
    <mergeCell ref="TUE156:TUK156"/>
    <mergeCell ref="TUL156:TUR156"/>
    <mergeCell ref="TUS156:TUY156"/>
    <mergeCell ref="TUZ156:TVF156"/>
    <mergeCell ref="TVG156:TVM156"/>
    <mergeCell ref="TVN156:TVT156"/>
    <mergeCell ref="TVU156:TWA156"/>
    <mergeCell ref="TWB156:TWH156"/>
    <mergeCell ref="TWI156:TWO156"/>
    <mergeCell ref="TWP156:TWV156"/>
    <mergeCell ref="TWW156:TXC156"/>
    <mergeCell ref="TXD156:TXJ156"/>
    <mergeCell ref="TXK156:TXQ156"/>
    <mergeCell ref="TON156:TOT156"/>
    <mergeCell ref="TOU156:TPA156"/>
    <mergeCell ref="TPB156:TPH156"/>
    <mergeCell ref="TPI156:TPO156"/>
    <mergeCell ref="TPP156:TPV156"/>
    <mergeCell ref="TPW156:TQC156"/>
    <mergeCell ref="TQD156:TQJ156"/>
    <mergeCell ref="TQK156:TQQ156"/>
    <mergeCell ref="TQR156:TQX156"/>
    <mergeCell ref="TQY156:TRE156"/>
    <mergeCell ref="TRF156:TRL156"/>
    <mergeCell ref="TRM156:TRS156"/>
    <mergeCell ref="TRT156:TRZ156"/>
    <mergeCell ref="TSA156:TSG156"/>
    <mergeCell ref="TSH156:TSN156"/>
    <mergeCell ref="TSO156:TSU156"/>
    <mergeCell ref="TSV156:TTB156"/>
    <mergeCell ref="TJY156:TKE156"/>
    <mergeCell ref="TKF156:TKL156"/>
    <mergeCell ref="TKM156:TKS156"/>
    <mergeCell ref="TKT156:TKZ156"/>
    <mergeCell ref="TLA156:TLG156"/>
    <mergeCell ref="TLH156:TLN156"/>
    <mergeCell ref="TLO156:TLU156"/>
    <mergeCell ref="TLV156:TMB156"/>
    <mergeCell ref="TMC156:TMI156"/>
    <mergeCell ref="TMJ156:TMP156"/>
    <mergeCell ref="TMQ156:TMW156"/>
    <mergeCell ref="TMX156:TND156"/>
    <mergeCell ref="TNE156:TNK156"/>
    <mergeCell ref="TNL156:TNR156"/>
    <mergeCell ref="TNS156:TNY156"/>
    <mergeCell ref="TNZ156:TOF156"/>
    <mergeCell ref="TOG156:TOM156"/>
    <mergeCell ref="TFJ156:TFP156"/>
    <mergeCell ref="TFQ156:TFW156"/>
    <mergeCell ref="TFX156:TGD156"/>
    <mergeCell ref="TGE156:TGK156"/>
    <mergeCell ref="TGL156:TGR156"/>
    <mergeCell ref="TGS156:TGY156"/>
    <mergeCell ref="TGZ156:THF156"/>
    <mergeCell ref="THG156:THM156"/>
    <mergeCell ref="THN156:THT156"/>
    <mergeCell ref="THU156:TIA156"/>
    <mergeCell ref="TIB156:TIH156"/>
    <mergeCell ref="TII156:TIO156"/>
    <mergeCell ref="TIP156:TIV156"/>
    <mergeCell ref="TIW156:TJC156"/>
    <mergeCell ref="TJD156:TJJ156"/>
    <mergeCell ref="TJK156:TJQ156"/>
    <mergeCell ref="TJR156:TJX156"/>
    <mergeCell ref="TAU156:TBA156"/>
    <mergeCell ref="TBB156:TBH156"/>
    <mergeCell ref="TBI156:TBO156"/>
    <mergeCell ref="TBP156:TBV156"/>
    <mergeCell ref="TBW156:TCC156"/>
    <mergeCell ref="TCD156:TCJ156"/>
    <mergeCell ref="TCK156:TCQ156"/>
    <mergeCell ref="TCR156:TCX156"/>
    <mergeCell ref="TCY156:TDE156"/>
    <mergeCell ref="TDF156:TDL156"/>
    <mergeCell ref="TDM156:TDS156"/>
    <mergeCell ref="TDT156:TDZ156"/>
    <mergeCell ref="TEA156:TEG156"/>
    <mergeCell ref="TEH156:TEN156"/>
    <mergeCell ref="TEO156:TEU156"/>
    <mergeCell ref="TEV156:TFB156"/>
    <mergeCell ref="TFC156:TFI156"/>
    <mergeCell ref="SWF156:SWL156"/>
    <mergeCell ref="SWM156:SWS156"/>
    <mergeCell ref="SWT156:SWZ156"/>
    <mergeCell ref="SXA156:SXG156"/>
    <mergeCell ref="SXH156:SXN156"/>
    <mergeCell ref="SXO156:SXU156"/>
    <mergeCell ref="SXV156:SYB156"/>
    <mergeCell ref="SYC156:SYI156"/>
    <mergeCell ref="SYJ156:SYP156"/>
    <mergeCell ref="SYQ156:SYW156"/>
    <mergeCell ref="SYX156:SZD156"/>
    <mergeCell ref="SZE156:SZK156"/>
    <mergeCell ref="SZL156:SZR156"/>
    <mergeCell ref="SZS156:SZY156"/>
    <mergeCell ref="SZZ156:TAF156"/>
    <mergeCell ref="TAG156:TAM156"/>
    <mergeCell ref="TAN156:TAT156"/>
    <mergeCell ref="SRQ156:SRW156"/>
    <mergeCell ref="SRX156:SSD156"/>
    <mergeCell ref="SSE156:SSK156"/>
    <mergeCell ref="SSL156:SSR156"/>
    <mergeCell ref="SSS156:SSY156"/>
    <mergeCell ref="SSZ156:STF156"/>
    <mergeCell ref="STG156:STM156"/>
    <mergeCell ref="STN156:STT156"/>
    <mergeCell ref="STU156:SUA156"/>
    <mergeCell ref="SUB156:SUH156"/>
    <mergeCell ref="SUI156:SUO156"/>
    <mergeCell ref="SUP156:SUV156"/>
    <mergeCell ref="SUW156:SVC156"/>
    <mergeCell ref="SVD156:SVJ156"/>
    <mergeCell ref="SVK156:SVQ156"/>
    <mergeCell ref="SVR156:SVX156"/>
    <mergeCell ref="SVY156:SWE156"/>
    <mergeCell ref="SNB156:SNH156"/>
    <mergeCell ref="SNI156:SNO156"/>
    <mergeCell ref="SNP156:SNV156"/>
    <mergeCell ref="SNW156:SOC156"/>
    <mergeCell ref="SOD156:SOJ156"/>
    <mergeCell ref="SOK156:SOQ156"/>
    <mergeCell ref="SOR156:SOX156"/>
    <mergeCell ref="SOY156:SPE156"/>
    <mergeCell ref="SPF156:SPL156"/>
    <mergeCell ref="SPM156:SPS156"/>
    <mergeCell ref="SPT156:SPZ156"/>
    <mergeCell ref="SQA156:SQG156"/>
    <mergeCell ref="SQH156:SQN156"/>
    <mergeCell ref="SQO156:SQU156"/>
    <mergeCell ref="SQV156:SRB156"/>
    <mergeCell ref="SRC156:SRI156"/>
    <mergeCell ref="SRJ156:SRP156"/>
    <mergeCell ref="SIM156:SIS156"/>
    <mergeCell ref="SIT156:SIZ156"/>
    <mergeCell ref="SJA156:SJG156"/>
    <mergeCell ref="SJH156:SJN156"/>
    <mergeCell ref="SJO156:SJU156"/>
    <mergeCell ref="SJV156:SKB156"/>
    <mergeCell ref="SKC156:SKI156"/>
    <mergeCell ref="SKJ156:SKP156"/>
    <mergeCell ref="SKQ156:SKW156"/>
    <mergeCell ref="SKX156:SLD156"/>
    <mergeCell ref="SLE156:SLK156"/>
    <mergeCell ref="SLL156:SLR156"/>
    <mergeCell ref="SLS156:SLY156"/>
    <mergeCell ref="SLZ156:SMF156"/>
    <mergeCell ref="SMG156:SMM156"/>
    <mergeCell ref="SMN156:SMT156"/>
    <mergeCell ref="SMU156:SNA156"/>
    <mergeCell ref="SDX156:SED156"/>
    <mergeCell ref="SEE156:SEK156"/>
    <mergeCell ref="SEL156:SER156"/>
    <mergeCell ref="SES156:SEY156"/>
    <mergeCell ref="SEZ156:SFF156"/>
    <mergeCell ref="SFG156:SFM156"/>
    <mergeCell ref="SFN156:SFT156"/>
    <mergeCell ref="SFU156:SGA156"/>
    <mergeCell ref="SGB156:SGH156"/>
    <mergeCell ref="SGI156:SGO156"/>
    <mergeCell ref="SGP156:SGV156"/>
    <mergeCell ref="SGW156:SHC156"/>
    <mergeCell ref="SHD156:SHJ156"/>
    <mergeCell ref="SHK156:SHQ156"/>
    <mergeCell ref="SHR156:SHX156"/>
    <mergeCell ref="SHY156:SIE156"/>
    <mergeCell ref="SIF156:SIL156"/>
    <mergeCell ref="RZI156:RZO156"/>
    <mergeCell ref="RZP156:RZV156"/>
    <mergeCell ref="RZW156:SAC156"/>
    <mergeCell ref="SAD156:SAJ156"/>
    <mergeCell ref="SAK156:SAQ156"/>
    <mergeCell ref="SAR156:SAX156"/>
    <mergeCell ref="SAY156:SBE156"/>
    <mergeCell ref="SBF156:SBL156"/>
    <mergeCell ref="SBM156:SBS156"/>
    <mergeCell ref="SBT156:SBZ156"/>
    <mergeCell ref="SCA156:SCG156"/>
    <mergeCell ref="SCH156:SCN156"/>
    <mergeCell ref="SCO156:SCU156"/>
    <mergeCell ref="SCV156:SDB156"/>
    <mergeCell ref="SDC156:SDI156"/>
    <mergeCell ref="SDJ156:SDP156"/>
    <mergeCell ref="SDQ156:SDW156"/>
    <mergeCell ref="RUT156:RUZ156"/>
    <mergeCell ref="RVA156:RVG156"/>
    <mergeCell ref="RVH156:RVN156"/>
    <mergeCell ref="RVO156:RVU156"/>
    <mergeCell ref="RVV156:RWB156"/>
    <mergeCell ref="RWC156:RWI156"/>
    <mergeCell ref="RWJ156:RWP156"/>
    <mergeCell ref="RWQ156:RWW156"/>
    <mergeCell ref="RWX156:RXD156"/>
    <mergeCell ref="RXE156:RXK156"/>
    <mergeCell ref="RXL156:RXR156"/>
    <mergeCell ref="RXS156:RXY156"/>
    <mergeCell ref="RXZ156:RYF156"/>
    <mergeCell ref="RYG156:RYM156"/>
    <mergeCell ref="RYN156:RYT156"/>
    <mergeCell ref="RYU156:RZA156"/>
    <mergeCell ref="RZB156:RZH156"/>
    <mergeCell ref="RQE156:RQK156"/>
    <mergeCell ref="RQL156:RQR156"/>
    <mergeCell ref="RQS156:RQY156"/>
    <mergeCell ref="RQZ156:RRF156"/>
    <mergeCell ref="RRG156:RRM156"/>
    <mergeCell ref="RRN156:RRT156"/>
    <mergeCell ref="RRU156:RSA156"/>
    <mergeCell ref="RSB156:RSH156"/>
    <mergeCell ref="RSI156:RSO156"/>
    <mergeCell ref="RSP156:RSV156"/>
    <mergeCell ref="RSW156:RTC156"/>
    <mergeCell ref="RTD156:RTJ156"/>
    <mergeCell ref="RTK156:RTQ156"/>
    <mergeCell ref="RTR156:RTX156"/>
    <mergeCell ref="RTY156:RUE156"/>
    <mergeCell ref="RUF156:RUL156"/>
    <mergeCell ref="RUM156:RUS156"/>
    <mergeCell ref="RLP156:RLV156"/>
    <mergeCell ref="RLW156:RMC156"/>
    <mergeCell ref="RMD156:RMJ156"/>
    <mergeCell ref="RMK156:RMQ156"/>
    <mergeCell ref="RMR156:RMX156"/>
    <mergeCell ref="RMY156:RNE156"/>
    <mergeCell ref="RNF156:RNL156"/>
    <mergeCell ref="RNM156:RNS156"/>
    <mergeCell ref="RNT156:RNZ156"/>
    <mergeCell ref="ROA156:ROG156"/>
    <mergeCell ref="ROH156:RON156"/>
    <mergeCell ref="ROO156:ROU156"/>
    <mergeCell ref="ROV156:RPB156"/>
    <mergeCell ref="RPC156:RPI156"/>
    <mergeCell ref="RPJ156:RPP156"/>
    <mergeCell ref="RPQ156:RPW156"/>
    <mergeCell ref="RPX156:RQD156"/>
    <mergeCell ref="RHA156:RHG156"/>
    <mergeCell ref="RHH156:RHN156"/>
    <mergeCell ref="RHO156:RHU156"/>
    <mergeCell ref="RHV156:RIB156"/>
    <mergeCell ref="RIC156:RII156"/>
    <mergeCell ref="RIJ156:RIP156"/>
    <mergeCell ref="RIQ156:RIW156"/>
    <mergeCell ref="RIX156:RJD156"/>
    <mergeCell ref="RJE156:RJK156"/>
    <mergeCell ref="RJL156:RJR156"/>
    <mergeCell ref="RJS156:RJY156"/>
    <mergeCell ref="RJZ156:RKF156"/>
    <mergeCell ref="RKG156:RKM156"/>
    <mergeCell ref="RKN156:RKT156"/>
    <mergeCell ref="RKU156:RLA156"/>
    <mergeCell ref="RLB156:RLH156"/>
    <mergeCell ref="RLI156:RLO156"/>
    <mergeCell ref="RCL156:RCR156"/>
    <mergeCell ref="RCS156:RCY156"/>
    <mergeCell ref="RCZ156:RDF156"/>
    <mergeCell ref="RDG156:RDM156"/>
    <mergeCell ref="RDN156:RDT156"/>
    <mergeCell ref="RDU156:REA156"/>
    <mergeCell ref="REB156:REH156"/>
    <mergeCell ref="REI156:REO156"/>
    <mergeCell ref="REP156:REV156"/>
    <mergeCell ref="REW156:RFC156"/>
    <mergeCell ref="RFD156:RFJ156"/>
    <mergeCell ref="RFK156:RFQ156"/>
    <mergeCell ref="RFR156:RFX156"/>
    <mergeCell ref="RFY156:RGE156"/>
    <mergeCell ref="RGF156:RGL156"/>
    <mergeCell ref="RGM156:RGS156"/>
    <mergeCell ref="RGT156:RGZ156"/>
    <mergeCell ref="QXW156:QYC156"/>
    <mergeCell ref="QYD156:QYJ156"/>
    <mergeCell ref="QYK156:QYQ156"/>
    <mergeCell ref="QYR156:QYX156"/>
    <mergeCell ref="QYY156:QZE156"/>
    <mergeCell ref="QZF156:QZL156"/>
    <mergeCell ref="QZM156:QZS156"/>
    <mergeCell ref="QZT156:QZZ156"/>
    <mergeCell ref="RAA156:RAG156"/>
    <mergeCell ref="RAH156:RAN156"/>
    <mergeCell ref="RAO156:RAU156"/>
    <mergeCell ref="RAV156:RBB156"/>
    <mergeCell ref="RBC156:RBI156"/>
    <mergeCell ref="RBJ156:RBP156"/>
    <mergeCell ref="RBQ156:RBW156"/>
    <mergeCell ref="RBX156:RCD156"/>
    <mergeCell ref="RCE156:RCK156"/>
    <mergeCell ref="QTH156:QTN156"/>
    <mergeCell ref="QTO156:QTU156"/>
    <mergeCell ref="QTV156:QUB156"/>
    <mergeCell ref="QUC156:QUI156"/>
    <mergeCell ref="QUJ156:QUP156"/>
    <mergeCell ref="QUQ156:QUW156"/>
    <mergeCell ref="QUX156:QVD156"/>
    <mergeCell ref="QVE156:QVK156"/>
    <mergeCell ref="QVL156:QVR156"/>
    <mergeCell ref="QVS156:QVY156"/>
    <mergeCell ref="QVZ156:QWF156"/>
    <mergeCell ref="QWG156:QWM156"/>
    <mergeCell ref="QWN156:QWT156"/>
    <mergeCell ref="QWU156:QXA156"/>
    <mergeCell ref="QXB156:QXH156"/>
    <mergeCell ref="QXI156:QXO156"/>
    <mergeCell ref="QXP156:QXV156"/>
    <mergeCell ref="QOS156:QOY156"/>
    <mergeCell ref="QOZ156:QPF156"/>
    <mergeCell ref="QPG156:QPM156"/>
    <mergeCell ref="QPN156:QPT156"/>
    <mergeCell ref="QPU156:QQA156"/>
    <mergeCell ref="QQB156:QQH156"/>
    <mergeCell ref="QQI156:QQO156"/>
    <mergeCell ref="QQP156:QQV156"/>
    <mergeCell ref="QQW156:QRC156"/>
    <mergeCell ref="QRD156:QRJ156"/>
    <mergeCell ref="QRK156:QRQ156"/>
    <mergeCell ref="QRR156:QRX156"/>
    <mergeCell ref="QRY156:QSE156"/>
    <mergeCell ref="QSF156:QSL156"/>
    <mergeCell ref="QSM156:QSS156"/>
    <mergeCell ref="QST156:QSZ156"/>
    <mergeCell ref="QTA156:QTG156"/>
    <mergeCell ref="QKD156:QKJ156"/>
    <mergeCell ref="QKK156:QKQ156"/>
    <mergeCell ref="QKR156:QKX156"/>
    <mergeCell ref="QKY156:QLE156"/>
    <mergeCell ref="QLF156:QLL156"/>
    <mergeCell ref="QLM156:QLS156"/>
    <mergeCell ref="QLT156:QLZ156"/>
    <mergeCell ref="QMA156:QMG156"/>
    <mergeCell ref="QMH156:QMN156"/>
    <mergeCell ref="QMO156:QMU156"/>
    <mergeCell ref="QMV156:QNB156"/>
    <mergeCell ref="QNC156:QNI156"/>
    <mergeCell ref="QNJ156:QNP156"/>
    <mergeCell ref="QNQ156:QNW156"/>
    <mergeCell ref="QNX156:QOD156"/>
    <mergeCell ref="QOE156:QOK156"/>
    <mergeCell ref="QOL156:QOR156"/>
    <mergeCell ref="QFO156:QFU156"/>
    <mergeCell ref="QFV156:QGB156"/>
    <mergeCell ref="QGC156:QGI156"/>
    <mergeCell ref="QGJ156:QGP156"/>
    <mergeCell ref="QGQ156:QGW156"/>
    <mergeCell ref="QGX156:QHD156"/>
    <mergeCell ref="QHE156:QHK156"/>
    <mergeCell ref="QHL156:QHR156"/>
    <mergeCell ref="QHS156:QHY156"/>
    <mergeCell ref="QHZ156:QIF156"/>
    <mergeCell ref="QIG156:QIM156"/>
    <mergeCell ref="QIN156:QIT156"/>
    <mergeCell ref="QIU156:QJA156"/>
    <mergeCell ref="QJB156:QJH156"/>
    <mergeCell ref="QJI156:QJO156"/>
    <mergeCell ref="QJP156:QJV156"/>
    <mergeCell ref="QJW156:QKC156"/>
    <mergeCell ref="QAZ156:QBF156"/>
    <mergeCell ref="QBG156:QBM156"/>
    <mergeCell ref="QBN156:QBT156"/>
    <mergeCell ref="QBU156:QCA156"/>
    <mergeCell ref="QCB156:QCH156"/>
    <mergeCell ref="QCI156:QCO156"/>
    <mergeCell ref="QCP156:QCV156"/>
    <mergeCell ref="QCW156:QDC156"/>
    <mergeCell ref="QDD156:QDJ156"/>
    <mergeCell ref="QDK156:QDQ156"/>
    <mergeCell ref="QDR156:QDX156"/>
    <mergeCell ref="QDY156:QEE156"/>
    <mergeCell ref="QEF156:QEL156"/>
    <mergeCell ref="QEM156:QES156"/>
    <mergeCell ref="QET156:QEZ156"/>
    <mergeCell ref="QFA156:QFG156"/>
    <mergeCell ref="QFH156:QFN156"/>
    <mergeCell ref="PWK156:PWQ156"/>
    <mergeCell ref="PWR156:PWX156"/>
    <mergeCell ref="PWY156:PXE156"/>
    <mergeCell ref="PXF156:PXL156"/>
    <mergeCell ref="PXM156:PXS156"/>
    <mergeCell ref="PXT156:PXZ156"/>
    <mergeCell ref="PYA156:PYG156"/>
    <mergeCell ref="PYH156:PYN156"/>
    <mergeCell ref="PYO156:PYU156"/>
    <mergeCell ref="PYV156:PZB156"/>
    <mergeCell ref="PZC156:PZI156"/>
    <mergeCell ref="PZJ156:PZP156"/>
    <mergeCell ref="PZQ156:PZW156"/>
    <mergeCell ref="PZX156:QAD156"/>
    <mergeCell ref="QAE156:QAK156"/>
    <mergeCell ref="QAL156:QAR156"/>
    <mergeCell ref="QAS156:QAY156"/>
    <mergeCell ref="PRV156:PSB156"/>
    <mergeCell ref="PSC156:PSI156"/>
    <mergeCell ref="PSJ156:PSP156"/>
    <mergeCell ref="PSQ156:PSW156"/>
    <mergeCell ref="PSX156:PTD156"/>
    <mergeCell ref="PTE156:PTK156"/>
    <mergeCell ref="PTL156:PTR156"/>
    <mergeCell ref="PTS156:PTY156"/>
    <mergeCell ref="PTZ156:PUF156"/>
    <mergeCell ref="PUG156:PUM156"/>
    <mergeCell ref="PUN156:PUT156"/>
    <mergeCell ref="PUU156:PVA156"/>
    <mergeCell ref="PVB156:PVH156"/>
    <mergeCell ref="PVI156:PVO156"/>
    <mergeCell ref="PVP156:PVV156"/>
    <mergeCell ref="PVW156:PWC156"/>
    <mergeCell ref="PWD156:PWJ156"/>
    <mergeCell ref="PNG156:PNM156"/>
    <mergeCell ref="PNN156:PNT156"/>
    <mergeCell ref="PNU156:POA156"/>
    <mergeCell ref="POB156:POH156"/>
    <mergeCell ref="POI156:POO156"/>
    <mergeCell ref="POP156:POV156"/>
    <mergeCell ref="POW156:PPC156"/>
    <mergeCell ref="PPD156:PPJ156"/>
    <mergeCell ref="PPK156:PPQ156"/>
    <mergeCell ref="PPR156:PPX156"/>
    <mergeCell ref="PPY156:PQE156"/>
    <mergeCell ref="PQF156:PQL156"/>
    <mergeCell ref="PQM156:PQS156"/>
    <mergeCell ref="PQT156:PQZ156"/>
    <mergeCell ref="PRA156:PRG156"/>
    <mergeCell ref="PRH156:PRN156"/>
    <mergeCell ref="PRO156:PRU156"/>
    <mergeCell ref="PIR156:PIX156"/>
    <mergeCell ref="PIY156:PJE156"/>
    <mergeCell ref="PJF156:PJL156"/>
    <mergeCell ref="PJM156:PJS156"/>
    <mergeCell ref="PJT156:PJZ156"/>
    <mergeCell ref="PKA156:PKG156"/>
    <mergeCell ref="PKH156:PKN156"/>
    <mergeCell ref="PKO156:PKU156"/>
    <mergeCell ref="PKV156:PLB156"/>
    <mergeCell ref="PLC156:PLI156"/>
    <mergeCell ref="PLJ156:PLP156"/>
    <mergeCell ref="PLQ156:PLW156"/>
    <mergeCell ref="PLX156:PMD156"/>
    <mergeCell ref="PME156:PMK156"/>
    <mergeCell ref="PML156:PMR156"/>
    <mergeCell ref="PMS156:PMY156"/>
    <mergeCell ref="PMZ156:PNF156"/>
    <mergeCell ref="PEC156:PEI156"/>
    <mergeCell ref="PEJ156:PEP156"/>
    <mergeCell ref="PEQ156:PEW156"/>
    <mergeCell ref="PEX156:PFD156"/>
    <mergeCell ref="PFE156:PFK156"/>
    <mergeCell ref="PFL156:PFR156"/>
    <mergeCell ref="PFS156:PFY156"/>
    <mergeCell ref="PFZ156:PGF156"/>
    <mergeCell ref="PGG156:PGM156"/>
    <mergeCell ref="PGN156:PGT156"/>
    <mergeCell ref="PGU156:PHA156"/>
    <mergeCell ref="PHB156:PHH156"/>
    <mergeCell ref="PHI156:PHO156"/>
    <mergeCell ref="PHP156:PHV156"/>
    <mergeCell ref="PHW156:PIC156"/>
    <mergeCell ref="PID156:PIJ156"/>
    <mergeCell ref="PIK156:PIQ156"/>
    <mergeCell ref="OZN156:OZT156"/>
    <mergeCell ref="OZU156:PAA156"/>
    <mergeCell ref="PAB156:PAH156"/>
    <mergeCell ref="PAI156:PAO156"/>
    <mergeCell ref="PAP156:PAV156"/>
    <mergeCell ref="PAW156:PBC156"/>
    <mergeCell ref="PBD156:PBJ156"/>
    <mergeCell ref="PBK156:PBQ156"/>
    <mergeCell ref="PBR156:PBX156"/>
    <mergeCell ref="PBY156:PCE156"/>
    <mergeCell ref="PCF156:PCL156"/>
    <mergeCell ref="PCM156:PCS156"/>
    <mergeCell ref="PCT156:PCZ156"/>
    <mergeCell ref="PDA156:PDG156"/>
    <mergeCell ref="PDH156:PDN156"/>
    <mergeCell ref="PDO156:PDU156"/>
    <mergeCell ref="PDV156:PEB156"/>
    <mergeCell ref="OUY156:OVE156"/>
    <mergeCell ref="OVF156:OVL156"/>
    <mergeCell ref="OVM156:OVS156"/>
    <mergeCell ref="OVT156:OVZ156"/>
    <mergeCell ref="OWA156:OWG156"/>
    <mergeCell ref="OWH156:OWN156"/>
    <mergeCell ref="OWO156:OWU156"/>
    <mergeCell ref="OWV156:OXB156"/>
    <mergeCell ref="OXC156:OXI156"/>
    <mergeCell ref="OXJ156:OXP156"/>
    <mergeCell ref="OXQ156:OXW156"/>
    <mergeCell ref="OXX156:OYD156"/>
    <mergeCell ref="OYE156:OYK156"/>
    <mergeCell ref="OYL156:OYR156"/>
    <mergeCell ref="OYS156:OYY156"/>
    <mergeCell ref="OYZ156:OZF156"/>
    <mergeCell ref="OZG156:OZM156"/>
    <mergeCell ref="OQJ156:OQP156"/>
    <mergeCell ref="OQQ156:OQW156"/>
    <mergeCell ref="OQX156:ORD156"/>
    <mergeCell ref="ORE156:ORK156"/>
    <mergeCell ref="ORL156:ORR156"/>
    <mergeCell ref="ORS156:ORY156"/>
    <mergeCell ref="ORZ156:OSF156"/>
    <mergeCell ref="OSG156:OSM156"/>
    <mergeCell ref="OSN156:OST156"/>
    <mergeCell ref="OSU156:OTA156"/>
    <mergeCell ref="OTB156:OTH156"/>
    <mergeCell ref="OTI156:OTO156"/>
    <mergeCell ref="OTP156:OTV156"/>
    <mergeCell ref="OTW156:OUC156"/>
    <mergeCell ref="OUD156:OUJ156"/>
    <mergeCell ref="OUK156:OUQ156"/>
    <mergeCell ref="OUR156:OUX156"/>
    <mergeCell ref="OLU156:OMA156"/>
    <mergeCell ref="OMB156:OMH156"/>
    <mergeCell ref="OMI156:OMO156"/>
    <mergeCell ref="OMP156:OMV156"/>
    <mergeCell ref="OMW156:ONC156"/>
    <mergeCell ref="OND156:ONJ156"/>
    <mergeCell ref="ONK156:ONQ156"/>
    <mergeCell ref="ONR156:ONX156"/>
    <mergeCell ref="ONY156:OOE156"/>
    <mergeCell ref="OOF156:OOL156"/>
    <mergeCell ref="OOM156:OOS156"/>
    <mergeCell ref="OOT156:OOZ156"/>
    <mergeCell ref="OPA156:OPG156"/>
    <mergeCell ref="OPH156:OPN156"/>
    <mergeCell ref="OPO156:OPU156"/>
    <mergeCell ref="OPV156:OQB156"/>
    <mergeCell ref="OQC156:OQI156"/>
    <mergeCell ref="OHF156:OHL156"/>
    <mergeCell ref="OHM156:OHS156"/>
    <mergeCell ref="OHT156:OHZ156"/>
    <mergeCell ref="OIA156:OIG156"/>
    <mergeCell ref="OIH156:OIN156"/>
    <mergeCell ref="OIO156:OIU156"/>
    <mergeCell ref="OIV156:OJB156"/>
    <mergeCell ref="OJC156:OJI156"/>
    <mergeCell ref="OJJ156:OJP156"/>
    <mergeCell ref="OJQ156:OJW156"/>
    <mergeCell ref="OJX156:OKD156"/>
    <mergeCell ref="OKE156:OKK156"/>
    <mergeCell ref="OKL156:OKR156"/>
    <mergeCell ref="OKS156:OKY156"/>
    <mergeCell ref="OKZ156:OLF156"/>
    <mergeCell ref="OLG156:OLM156"/>
    <mergeCell ref="OLN156:OLT156"/>
    <mergeCell ref="OCQ156:OCW156"/>
    <mergeCell ref="OCX156:ODD156"/>
    <mergeCell ref="ODE156:ODK156"/>
    <mergeCell ref="ODL156:ODR156"/>
    <mergeCell ref="ODS156:ODY156"/>
    <mergeCell ref="ODZ156:OEF156"/>
    <mergeCell ref="OEG156:OEM156"/>
    <mergeCell ref="OEN156:OET156"/>
    <mergeCell ref="OEU156:OFA156"/>
    <mergeCell ref="OFB156:OFH156"/>
    <mergeCell ref="OFI156:OFO156"/>
    <mergeCell ref="OFP156:OFV156"/>
    <mergeCell ref="OFW156:OGC156"/>
    <mergeCell ref="OGD156:OGJ156"/>
    <mergeCell ref="OGK156:OGQ156"/>
    <mergeCell ref="OGR156:OGX156"/>
    <mergeCell ref="OGY156:OHE156"/>
    <mergeCell ref="NYB156:NYH156"/>
    <mergeCell ref="NYI156:NYO156"/>
    <mergeCell ref="NYP156:NYV156"/>
    <mergeCell ref="NYW156:NZC156"/>
    <mergeCell ref="NZD156:NZJ156"/>
    <mergeCell ref="NZK156:NZQ156"/>
    <mergeCell ref="NZR156:NZX156"/>
    <mergeCell ref="NZY156:OAE156"/>
    <mergeCell ref="OAF156:OAL156"/>
    <mergeCell ref="OAM156:OAS156"/>
    <mergeCell ref="OAT156:OAZ156"/>
    <mergeCell ref="OBA156:OBG156"/>
    <mergeCell ref="OBH156:OBN156"/>
    <mergeCell ref="OBO156:OBU156"/>
    <mergeCell ref="OBV156:OCB156"/>
    <mergeCell ref="OCC156:OCI156"/>
    <mergeCell ref="OCJ156:OCP156"/>
    <mergeCell ref="NTM156:NTS156"/>
    <mergeCell ref="NTT156:NTZ156"/>
    <mergeCell ref="NUA156:NUG156"/>
    <mergeCell ref="NUH156:NUN156"/>
    <mergeCell ref="NUO156:NUU156"/>
    <mergeCell ref="NUV156:NVB156"/>
    <mergeCell ref="NVC156:NVI156"/>
    <mergeCell ref="NVJ156:NVP156"/>
    <mergeCell ref="NVQ156:NVW156"/>
    <mergeCell ref="NVX156:NWD156"/>
    <mergeCell ref="NWE156:NWK156"/>
    <mergeCell ref="NWL156:NWR156"/>
    <mergeCell ref="NWS156:NWY156"/>
    <mergeCell ref="NWZ156:NXF156"/>
    <mergeCell ref="NXG156:NXM156"/>
    <mergeCell ref="NXN156:NXT156"/>
    <mergeCell ref="NXU156:NYA156"/>
    <mergeCell ref="NOX156:NPD156"/>
    <mergeCell ref="NPE156:NPK156"/>
    <mergeCell ref="NPL156:NPR156"/>
    <mergeCell ref="NPS156:NPY156"/>
    <mergeCell ref="NPZ156:NQF156"/>
    <mergeCell ref="NQG156:NQM156"/>
    <mergeCell ref="NQN156:NQT156"/>
    <mergeCell ref="NQU156:NRA156"/>
    <mergeCell ref="NRB156:NRH156"/>
    <mergeCell ref="NRI156:NRO156"/>
    <mergeCell ref="NRP156:NRV156"/>
    <mergeCell ref="NRW156:NSC156"/>
    <mergeCell ref="NSD156:NSJ156"/>
    <mergeCell ref="NSK156:NSQ156"/>
    <mergeCell ref="NSR156:NSX156"/>
    <mergeCell ref="NSY156:NTE156"/>
    <mergeCell ref="NTF156:NTL156"/>
    <mergeCell ref="NKI156:NKO156"/>
    <mergeCell ref="NKP156:NKV156"/>
    <mergeCell ref="NKW156:NLC156"/>
    <mergeCell ref="NLD156:NLJ156"/>
    <mergeCell ref="NLK156:NLQ156"/>
    <mergeCell ref="NLR156:NLX156"/>
    <mergeCell ref="NLY156:NME156"/>
    <mergeCell ref="NMF156:NML156"/>
    <mergeCell ref="NMM156:NMS156"/>
    <mergeCell ref="NMT156:NMZ156"/>
    <mergeCell ref="NNA156:NNG156"/>
    <mergeCell ref="NNH156:NNN156"/>
    <mergeCell ref="NNO156:NNU156"/>
    <mergeCell ref="NNV156:NOB156"/>
    <mergeCell ref="NOC156:NOI156"/>
    <mergeCell ref="NOJ156:NOP156"/>
    <mergeCell ref="NOQ156:NOW156"/>
    <mergeCell ref="NFT156:NFZ156"/>
    <mergeCell ref="NGA156:NGG156"/>
    <mergeCell ref="NGH156:NGN156"/>
    <mergeCell ref="NGO156:NGU156"/>
    <mergeCell ref="NGV156:NHB156"/>
    <mergeCell ref="NHC156:NHI156"/>
    <mergeCell ref="NHJ156:NHP156"/>
    <mergeCell ref="NHQ156:NHW156"/>
    <mergeCell ref="NHX156:NID156"/>
    <mergeCell ref="NIE156:NIK156"/>
    <mergeCell ref="NIL156:NIR156"/>
    <mergeCell ref="NIS156:NIY156"/>
    <mergeCell ref="NIZ156:NJF156"/>
    <mergeCell ref="NJG156:NJM156"/>
    <mergeCell ref="NJN156:NJT156"/>
    <mergeCell ref="NJU156:NKA156"/>
    <mergeCell ref="NKB156:NKH156"/>
    <mergeCell ref="NBE156:NBK156"/>
    <mergeCell ref="NBL156:NBR156"/>
    <mergeCell ref="NBS156:NBY156"/>
    <mergeCell ref="NBZ156:NCF156"/>
    <mergeCell ref="NCG156:NCM156"/>
    <mergeCell ref="NCN156:NCT156"/>
    <mergeCell ref="NCU156:NDA156"/>
    <mergeCell ref="NDB156:NDH156"/>
    <mergeCell ref="NDI156:NDO156"/>
    <mergeCell ref="NDP156:NDV156"/>
    <mergeCell ref="NDW156:NEC156"/>
    <mergeCell ref="NED156:NEJ156"/>
    <mergeCell ref="NEK156:NEQ156"/>
    <mergeCell ref="NER156:NEX156"/>
    <mergeCell ref="NEY156:NFE156"/>
    <mergeCell ref="NFF156:NFL156"/>
    <mergeCell ref="NFM156:NFS156"/>
    <mergeCell ref="MWP156:MWV156"/>
    <mergeCell ref="MWW156:MXC156"/>
    <mergeCell ref="MXD156:MXJ156"/>
    <mergeCell ref="MXK156:MXQ156"/>
    <mergeCell ref="MXR156:MXX156"/>
    <mergeCell ref="MXY156:MYE156"/>
    <mergeCell ref="MYF156:MYL156"/>
    <mergeCell ref="MYM156:MYS156"/>
    <mergeCell ref="MYT156:MYZ156"/>
    <mergeCell ref="MZA156:MZG156"/>
    <mergeCell ref="MZH156:MZN156"/>
    <mergeCell ref="MZO156:MZU156"/>
    <mergeCell ref="MZV156:NAB156"/>
    <mergeCell ref="NAC156:NAI156"/>
    <mergeCell ref="NAJ156:NAP156"/>
    <mergeCell ref="NAQ156:NAW156"/>
    <mergeCell ref="NAX156:NBD156"/>
    <mergeCell ref="MSA156:MSG156"/>
    <mergeCell ref="MSH156:MSN156"/>
    <mergeCell ref="MSO156:MSU156"/>
    <mergeCell ref="MSV156:MTB156"/>
    <mergeCell ref="MTC156:MTI156"/>
    <mergeCell ref="MTJ156:MTP156"/>
    <mergeCell ref="MTQ156:MTW156"/>
    <mergeCell ref="MTX156:MUD156"/>
    <mergeCell ref="MUE156:MUK156"/>
    <mergeCell ref="MUL156:MUR156"/>
    <mergeCell ref="MUS156:MUY156"/>
    <mergeCell ref="MUZ156:MVF156"/>
    <mergeCell ref="MVG156:MVM156"/>
    <mergeCell ref="MVN156:MVT156"/>
    <mergeCell ref="MVU156:MWA156"/>
    <mergeCell ref="MWB156:MWH156"/>
    <mergeCell ref="MWI156:MWO156"/>
    <mergeCell ref="MNL156:MNR156"/>
    <mergeCell ref="MNS156:MNY156"/>
    <mergeCell ref="MNZ156:MOF156"/>
    <mergeCell ref="MOG156:MOM156"/>
    <mergeCell ref="MON156:MOT156"/>
    <mergeCell ref="MOU156:MPA156"/>
    <mergeCell ref="MPB156:MPH156"/>
    <mergeCell ref="MPI156:MPO156"/>
    <mergeCell ref="MPP156:MPV156"/>
    <mergeCell ref="MPW156:MQC156"/>
    <mergeCell ref="MQD156:MQJ156"/>
    <mergeCell ref="MQK156:MQQ156"/>
    <mergeCell ref="MQR156:MQX156"/>
    <mergeCell ref="MQY156:MRE156"/>
    <mergeCell ref="MRF156:MRL156"/>
    <mergeCell ref="MRM156:MRS156"/>
    <mergeCell ref="MRT156:MRZ156"/>
    <mergeCell ref="MIW156:MJC156"/>
    <mergeCell ref="MJD156:MJJ156"/>
    <mergeCell ref="MJK156:MJQ156"/>
    <mergeCell ref="MJR156:MJX156"/>
    <mergeCell ref="MJY156:MKE156"/>
    <mergeCell ref="MKF156:MKL156"/>
    <mergeCell ref="MKM156:MKS156"/>
    <mergeCell ref="MKT156:MKZ156"/>
    <mergeCell ref="MLA156:MLG156"/>
    <mergeCell ref="MLH156:MLN156"/>
    <mergeCell ref="MLO156:MLU156"/>
    <mergeCell ref="MLV156:MMB156"/>
    <mergeCell ref="MMC156:MMI156"/>
    <mergeCell ref="MMJ156:MMP156"/>
    <mergeCell ref="MMQ156:MMW156"/>
    <mergeCell ref="MMX156:MND156"/>
    <mergeCell ref="MNE156:MNK156"/>
    <mergeCell ref="MEH156:MEN156"/>
    <mergeCell ref="MEO156:MEU156"/>
    <mergeCell ref="MEV156:MFB156"/>
    <mergeCell ref="MFC156:MFI156"/>
    <mergeCell ref="MFJ156:MFP156"/>
    <mergeCell ref="MFQ156:MFW156"/>
    <mergeCell ref="MFX156:MGD156"/>
    <mergeCell ref="MGE156:MGK156"/>
    <mergeCell ref="MGL156:MGR156"/>
    <mergeCell ref="MGS156:MGY156"/>
    <mergeCell ref="MGZ156:MHF156"/>
    <mergeCell ref="MHG156:MHM156"/>
    <mergeCell ref="MHN156:MHT156"/>
    <mergeCell ref="MHU156:MIA156"/>
    <mergeCell ref="MIB156:MIH156"/>
    <mergeCell ref="MII156:MIO156"/>
    <mergeCell ref="MIP156:MIV156"/>
    <mergeCell ref="LZS156:LZY156"/>
    <mergeCell ref="LZZ156:MAF156"/>
    <mergeCell ref="MAG156:MAM156"/>
    <mergeCell ref="MAN156:MAT156"/>
    <mergeCell ref="MAU156:MBA156"/>
    <mergeCell ref="MBB156:MBH156"/>
    <mergeCell ref="MBI156:MBO156"/>
    <mergeCell ref="MBP156:MBV156"/>
    <mergeCell ref="MBW156:MCC156"/>
    <mergeCell ref="MCD156:MCJ156"/>
    <mergeCell ref="MCK156:MCQ156"/>
    <mergeCell ref="MCR156:MCX156"/>
    <mergeCell ref="MCY156:MDE156"/>
    <mergeCell ref="MDF156:MDL156"/>
    <mergeCell ref="MDM156:MDS156"/>
    <mergeCell ref="MDT156:MDZ156"/>
    <mergeCell ref="MEA156:MEG156"/>
    <mergeCell ref="LVD156:LVJ156"/>
    <mergeCell ref="LVK156:LVQ156"/>
    <mergeCell ref="LVR156:LVX156"/>
    <mergeCell ref="LVY156:LWE156"/>
    <mergeCell ref="LWF156:LWL156"/>
    <mergeCell ref="LWM156:LWS156"/>
    <mergeCell ref="LWT156:LWZ156"/>
    <mergeCell ref="LXA156:LXG156"/>
    <mergeCell ref="LXH156:LXN156"/>
    <mergeCell ref="LXO156:LXU156"/>
    <mergeCell ref="LXV156:LYB156"/>
    <mergeCell ref="LYC156:LYI156"/>
    <mergeCell ref="LYJ156:LYP156"/>
    <mergeCell ref="LYQ156:LYW156"/>
    <mergeCell ref="LYX156:LZD156"/>
    <mergeCell ref="LZE156:LZK156"/>
    <mergeCell ref="LZL156:LZR156"/>
    <mergeCell ref="LQO156:LQU156"/>
    <mergeCell ref="LQV156:LRB156"/>
    <mergeCell ref="LRC156:LRI156"/>
    <mergeCell ref="LRJ156:LRP156"/>
    <mergeCell ref="LRQ156:LRW156"/>
    <mergeCell ref="LRX156:LSD156"/>
    <mergeCell ref="LSE156:LSK156"/>
    <mergeCell ref="LSL156:LSR156"/>
    <mergeCell ref="LSS156:LSY156"/>
    <mergeCell ref="LSZ156:LTF156"/>
    <mergeCell ref="LTG156:LTM156"/>
    <mergeCell ref="LTN156:LTT156"/>
    <mergeCell ref="LTU156:LUA156"/>
    <mergeCell ref="LUB156:LUH156"/>
    <mergeCell ref="LUI156:LUO156"/>
    <mergeCell ref="LUP156:LUV156"/>
    <mergeCell ref="LUW156:LVC156"/>
    <mergeCell ref="LLZ156:LMF156"/>
    <mergeCell ref="LMG156:LMM156"/>
    <mergeCell ref="LMN156:LMT156"/>
    <mergeCell ref="LMU156:LNA156"/>
    <mergeCell ref="LNB156:LNH156"/>
    <mergeCell ref="LNI156:LNO156"/>
    <mergeCell ref="LNP156:LNV156"/>
    <mergeCell ref="LNW156:LOC156"/>
    <mergeCell ref="LOD156:LOJ156"/>
    <mergeCell ref="LOK156:LOQ156"/>
    <mergeCell ref="LOR156:LOX156"/>
    <mergeCell ref="LOY156:LPE156"/>
    <mergeCell ref="LPF156:LPL156"/>
    <mergeCell ref="LPM156:LPS156"/>
    <mergeCell ref="LPT156:LPZ156"/>
    <mergeCell ref="LQA156:LQG156"/>
    <mergeCell ref="LQH156:LQN156"/>
    <mergeCell ref="LHK156:LHQ156"/>
    <mergeCell ref="LHR156:LHX156"/>
    <mergeCell ref="LHY156:LIE156"/>
    <mergeCell ref="LIF156:LIL156"/>
    <mergeCell ref="LIM156:LIS156"/>
    <mergeCell ref="LIT156:LIZ156"/>
    <mergeCell ref="LJA156:LJG156"/>
    <mergeCell ref="LJH156:LJN156"/>
    <mergeCell ref="LJO156:LJU156"/>
    <mergeCell ref="LJV156:LKB156"/>
    <mergeCell ref="LKC156:LKI156"/>
    <mergeCell ref="LKJ156:LKP156"/>
    <mergeCell ref="LKQ156:LKW156"/>
    <mergeCell ref="LKX156:LLD156"/>
    <mergeCell ref="LLE156:LLK156"/>
    <mergeCell ref="LLL156:LLR156"/>
    <mergeCell ref="LLS156:LLY156"/>
    <mergeCell ref="LCV156:LDB156"/>
    <mergeCell ref="LDC156:LDI156"/>
    <mergeCell ref="LDJ156:LDP156"/>
    <mergeCell ref="LDQ156:LDW156"/>
    <mergeCell ref="LDX156:LED156"/>
    <mergeCell ref="LEE156:LEK156"/>
    <mergeCell ref="LEL156:LER156"/>
    <mergeCell ref="LES156:LEY156"/>
    <mergeCell ref="LEZ156:LFF156"/>
    <mergeCell ref="LFG156:LFM156"/>
    <mergeCell ref="LFN156:LFT156"/>
    <mergeCell ref="LFU156:LGA156"/>
    <mergeCell ref="LGB156:LGH156"/>
    <mergeCell ref="LGI156:LGO156"/>
    <mergeCell ref="LGP156:LGV156"/>
    <mergeCell ref="LGW156:LHC156"/>
    <mergeCell ref="LHD156:LHJ156"/>
    <mergeCell ref="KYG156:KYM156"/>
    <mergeCell ref="KYN156:KYT156"/>
    <mergeCell ref="KYU156:KZA156"/>
    <mergeCell ref="KZB156:KZH156"/>
    <mergeCell ref="KZI156:KZO156"/>
    <mergeCell ref="KZP156:KZV156"/>
    <mergeCell ref="KZW156:LAC156"/>
    <mergeCell ref="LAD156:LAJ156"/>
    <mergeCell ref="LAK156:LAQ156"/>
    <mergeCell ref="LAR156:LAX156"/>
    <mergeCell ref="LAY156:LBE156"/>
    <mergeCell ref="LBF156:LBL156"/>
    <mergeCell ref="LBM156:LBS156"/>
    <mergeCell ref="LBT156:LBZ156"/>
    <mergeCell ref="LCA156:LCG156"/>
    <mergeCell ref="LCH156:LCN156"/>
    <mergeCell ref="LCO156:LCU156"/>
    <mergeCell ref="KTR156:KTX156"/>
    <mergeCell ref="KTY156:KUE156"/>
    <mergeCell ref="KUF156:KUL156"/>
    <mergeCell ref="KUM156:KUS156"/>
    <mergeCell ref="KUT156:KUZ156"/>
    <mergeCell ref="KVA156:KVG156"/>
    <mergeCell ref="KVH156:KVN156"/>
    <mergeCell ref="KVO156:KVU156"/>
    <mergeCell ref="KVV156:KWB156"/>
    <mergeCell ref="KWC156:KWI156"/>
    <mergeCell ref="KWJ156:KWP156"/>
    <mergeCell ref="KWQ156:KWW156"/>
    <mergeCell ref="KWX156:KXD156"/>
    <mergeCell ref="KXE156:KXK156"/>
    <mergeCell ref="KXL156:KXR156"/>
    <mergeCell ref="KXS156:KXY156"/>
    <mergeCell ref="KXZ156:KYF156"/>
    <mergeCell ref="KPC156:KPI156"/>
    <mergeCell ref="KPJ156:KPP156"/>
    <mergeCell ref="KPQ156:KPW156"/>
    <mergeCell ref="KPX156:KQD156"/>
    <mergeCell ref="KQE156:KQK156"/>
    <mergeCell ref="KQL156:KQR156"/>
    <mergeCell ref="KQS156:KQY156"/>
    <mergeCell ref="KQZ156:KRF156"/>
    <mergeCell ref="KRG156:KRM156"/>
    <mergeCell ref="KRN156:KRT156"/>
    <mergeCell ref="KRU156:KSA156"/>
    <mergeCell ref="KSB156:KSH156"/>
    <mergeCell ref="KSI156:KSO156"/>
    <mergeCell ref="KSP156:KSV156"/>
    <mergeCell ref="KSW156:KTC156"/>
    <mergeCell ref="KTD156:KTJ156"/>
    <mergeCell ref="KTK156:KTQ156"/>
    <mergeCell ref="KKN156:KKT156"/>
    <mergeCell ref="KKU156:KLA156"/>
    <mergeCell ref="KLB156:KLH156"/>
    <mergeCell ref="KLI156:KLO156"/>
    <mergeCell ref="KLP156:KLV156"/>
    <mergeCell ref="KLW156:KMC156"/>
    <mergeCell ref="KMD156:KMJ156"/>
    <mergeCell ref="KMK156:KMQ156"/>
    <mergeCell ref="KMR156:KMX156"/>
    <mergeCell ref="KMY156:KNE156"/>
    <mergeCell ref="KNF156:KNL156"/>
    <mergeCell ref="KNM156:KNS156"/>
    <mergeCell ref="KNT156:KNZ156"/>
    <mergeCell ref="KOA156:KOG156"/>
    <mergeCell ref="KOH156:KON156"/>
    <mergeCell ref="KOO156:KOU156"/>
    <mergeCell ref="KOV156:KPB156"/>
    <mergeCell ref="KFY156:KGE156"/>
    <mergeCell ref="KGF156:KGL156"/>
    <mergeCell ref="KGM156:KGS156"/>
    <mergeCell ref="KGT156:KGZ156"/>
    <mergeCell ref="KHA156:KHG156"/>
    <mergeCell ref="KHH156:KHN156"/>
    <mergeCell ref="KHO156:KHU156"/>
    <mergeCell ref="KHV156:KIB156"/>
    <mergeCell ref="KIC156:KII156"/>
    <mergeCell ref="KIJ156:KIP156"/>
    <mergeCell ref="KIQ156:KIW156"/>
    <mergeCell ref="KIX156:KJD156"/>
    <mergeCell ref="KJE156:KJK156"/>
    <mergeCell ref="KJL156:KJR156"/>
    <mergeCell ref="KJS156:KJY156"/>
    <mergeCell ref="KJZ156:KKF156"/>
    <mergeCell ref="KKG156:KKM156"/>
    <mergeCell ref="KBJ156:KBP156"/>
    <mergeCell ref="KBQ156:KBW156"/>
    <mergeCell ref="KBX156:KCD156"/>
    <mergeCell ref="KCE156:KCK156"/>
    <mergeCell ref="KCL156:KCR156"/>
    <mergeCell ref="KCS156:KCY156"/>
    <mergeCell ref="KCZ156:KDF156"/>
    <mergeCell ref="KDG156:KDM156"/>
    <mergeCell ref="KDN156:KDT156"/>
    <mergeCell ref="KDU156:KEA156"/>
    <mergeCell ref="KEB156:KEH156"/>
    <mergeCell ref="KEI156:KEO156"/>
    <mergeCell ref="KEP156:KEV156"/>
    <mergeCell ref="KEW156:KFC156"/>
    <mergeCell ref="KFD156:KFJ156"/>
    <mergeCell ref="KFK156:KFQ156"/>
    <mergeCell ref="KFR156:KFX156"/>
    <mergeCell ref="JWU156:JXA156"/>
    <mergeCell ref="JXB156:JXH156"/>
    <mergeCell ref="JXI156:JXO156"/>
    <mergeCell ref="JXP156:JXV156"/>
    <mergeCell ref="JXW156:JYC156"/>
    <mergeCell ref="JYD156:JYJ156"/>
    <mergeCell ref="JYK156:JYQ156"/>
    <mergeCell ref="JYR156:JYX156"/>
    <mergeCell ref="JYY156:JZE156"/>
    <mergeCell ref="JZF156:JZL156"/>
    <mergeCell ref="JZM156:JZS156"/>
    <mergeCell ref="JZT156:JZZ156"/>
    <mergeCell ref="KAA156:KAG156"/>
    <mergeCell ref="KAH156:KAN156"/>
    <mergeCell ref="KAO156:KAU156"/>
    <mergeCell ref="KAV156:KBB156"/>
    <mergeCell ref="KBC156:KBI156"/>
    <mergeCell ref="JSF156:JSL156"/>
    <mergeCell ref="JSM156:JSS156"/>
    <mergeCell ref="JST156:JSZ156"/>
    <mergeCell ref="JTA156:JTG156"/>
    <mergeCell ref="JTH156:JTN156"/>
    <mergeCell ref="JTO156:JTU156"/>
    <mergeCell ref="JTV156:JUB156"/>
    <mergeCell ref="JUC156:JUI156"/>
    <mergeCell ref="JUJ156:JUP156"/>
    <mergeCell ref="JUQ156:JUW156"/>
    <mergeCell ref="JUX156:JVD156"/>
    <mergeCell ref="JVE156:JVK156"/>
    <mergeCell ref="JVL156:JVR156"/>
    <mergeCell ref="JVS156:JVY156"/>
    <mergeCell ref="JVZ156:JWF156"/>
    <mergeCell ref="JWG156:JWM156"/>
    <mergeCell ref="JWN156:JWT156"/>
    <mergeCell ref="JNQ156:JNW156"/>
    <mergeCell ref="JNX156:JOD156"/>
    <mergeCell ref="JOE156:JOK156"/>
    <mergeCell ref="JOL156:JOR156"/>
    <mergeCell ref="JOS156:JOY156"/>
    <mergeCell ref="JOZ156:JPF156"/>
    <mergeCell ref="JPG156:JPM156"/>
    <mergeCell ref="JPN156:JPT156"/>
    <mergeCell ref="JPU156:JQA156"/>
    <mergeCell ref="JQB156:JQH156"/>
    <mergeCell ref="JQI156:JQO156"/>
    <mergeCell ref="JQP156:JQV156"/>
    <mergeCell ref="JQW156:JRC156"/>
    <mergeCell ref="JRD156:JRJ156"/>
    <mergeCell ref="JRK156:JRQ156"/>
    <mergeCell ref="JRR156:JRX156"/>
    <mergeCell ref="JRY156:JSE156"/>
    <mergeCell ref="JJB156:JJH156"/>
    <mergeCell ref="JJI156:JJO156"/>
    <mergeCell ref="JJP156:JJV156"/>
    <mergeCell ref="JJW156:JKC156"/>
    <mergeCell ref="JKD156:JKJ156"/>
    <mergeCell ref="JKK156:JKQ156"/>
    <mergeCell ref="JKR156:JKX156"/>
    <mergeCell ref="JKY156:JLE156"/>
    <mergeCell ref="JLF156:JLL156"/>
    <mergeCell ref="JLM156:JLS156"/>
    <mergeCell ref="JLT156:JLZ156"/>
    <mergeCell ref="JMA156:JMG156"/>
    <mergeCell ref="JMH156:JMN156"/>
    <mergeCell ref="JMO156:JMU156"/>
    <mergeCell ref="JMV156:JNB156"/>
    <mergeCell ref="JNC156:JNI156"/>
    <mergeCell ref="JNJ156:JNP156"/>
    <mergeCell ref="JEM156:JES156"/>
    <mergeCell ref="JET156:JEZ156"/>
    <mergeCell ref="JFA156:JFG156"/>
    <mergeCell ref="JFH156:JFN156"/>
    <mergeCell ref="JFO156:JFU156"/>
    <mergeCell ref="JFV156:JGB156"/>
    <mergeCell ref="JGC156:JGI156"/>
    <mergeCell ref="JGJ156:JGP156"/>
    <mergeCell ref="JGQ156:JGW156"/>
    <mergeCell ref="JGX156:JHD156"/>
    <mergeCell ref="JHE156:JHK156"/>
    <mergeCell ref="JHL156:JHR156"/>
    <mergeCell ref="JHS156:JHY156"/>
    <mergeCell ref="JHZ156:JIF156"/>
    <mergeCell ref="JIG156:JIM156"/>
    <mergeCell ref="JIN156:JIT156"/>
    <mergeCell ref="JIU156:JJA156"/>
    <mergeCell ref="IZX156:JAD156"/>
    <mergeCell ref="JAE156:JAK156"/>
    <mergeCell ref="JAL156:JAR156"/>
    <mergeCell ref="JAS156:JAY156"/>
    <mergeCell ref="JAZ156:JBF156"/>
    <mergeCell ref="JBG156:JBM156"/>
    <mergeCell ref="JBN156:JBT156"/>
    <mergeCell ref="JBU156:JCA156"/>
    <mergeCell ref="JCB156:JCH156"/>
    <mergeCell ref="JCI156:JCO156"/>
    <mergeCell ref="JCP156:JCV156"/>
    <mergeCell ref="JCW156:JDC156"/>
    <mergeCell ref="JDD156:JDJ156"/>
    <mergeCell ref="JDK156:JDQ156"/>
    <mergeCell ref="JDR156:JDX156"/>
    <mergeCell ref="JDY156:JEE156"/>
    <mergeCell ref="JEF156:JEL156"/>
    <mergeCell ref="IVI156:IVO156"/>
    <mergeCell ref="IVP156:IVV156"/>
    <mergeCell ref="IVW156:IWC156"/>
    <mergeCell ref="IWD156:IWJ156"/>
    <mergeCell ref="IWK156:IWQ156"/>
    <mergeCell ref="IWR156:IWX156"/>
    <mergeCell ref="IWY156:IXE156"/>
    <mergeCell ref="IXF156:IXL156"/>
    <mergeCell ref="IXM156:IXS156"/>
    <mergeCell ref="IXT156:IXZ156"/>
    <mergeCell ref="IYA156:IYG156"/>
    <mergeCell ref="IYH156:IYN156"/>
    <mergeCell ref="IYO156:IYU156"/>
    <mergeCell ref="IYV156:IZB156"/>
    <mergeCell ref="IZC156:IZI156"/>
    <mergeCell ref="IZJ156:IZP156"/>
    <mergeCell ref="IZQ156:IZW156"/>
    <mergeCell ref="IQT156:IQZ156"/>
    <mergeCell ref="IRA156:IRG156"/>
    <mergeCell ref="IRH156:IRN156"/>
    <mergeCell ref="IRO156:IRU156"/>
    <mergeCell ref="IRV156:ISB156"/>
    <mergeCell ref="ISC156:ISI156"/>
    <mergeCell ref="ISJ156:ISP156"/>
    <mergeCell ref="ISQ156:ISW156"/>
    <mergeCell ref="ISX156:ITD156"/>
    <mergeCell ref="ITE156:ITK156"/>
    <mergeCell ref="ITL156:ITR156"/>
    <mergeCell ref="ITS156:ITY156"/>
    <mergeCell ref="ITZ156:IUF156"/>
    <mergeCell ref="IUG156:IUM156"/>
    <mergeCell ref="IUN156:IUT156"/>
    <mergeCell ref="IUU156:IVA156"/>
    <mergeCell ref="IVB156:IVH156"/>
    <mergeCell ref="IME156:IMK156"/>
    <mergeCell ref="IML156:IMR156"/>
    <mergeCell ref="IMS156:IMY156"/>
    <mergeCell ref="IMZ156:INF156"/>
    <mergeCell ref="ING156:INM156"/>
    <mergeCell ref="INN156:INT156"/>
    <mergeCell ref="INU156:IOA156"/>
    <mergeCell ref="IOB156:IOH156"/>
    <mergeCell ref="IOI156:IOO156"/>
    <mergeCell ref="IOP156:IOV156"/>
    <mergeCell ref="IOW156:IPC156"/>
    <mergeCell ref="IPD156:IPJ156"/>
    <mergeCell ref="IPK156:IPQ156"/>
    <mergeCell ref="IPR156:IPX156"/>
    <mergeCell ref="IPY156:IQE156"/>
    <mergeCell ref="IQF156:IQL156"/>
    <mergeCell ref="IQM156:IQS156"/>
    <mergeCell ref="IHP156:IHV156"/>
    <mergeCell ref="IHW156:IIC156"/>
    <mergeCell ref="IID156:IIJ156"/>
    <mergeCell ref="IIK156:IIQ156"/>
    <mergeCell ref="IIR156:IIX156"/>
    <mergeCell ref="IIY156:IJE156"/>
    <mergeCell ref="IJF156:IJL156"/>
    <mergeCell ref="IJM156:IJS156"/>
    <mergeCell ref="IJT156:IJZ156"/>
    <mergeCell ref="IKA156:IKG156"/>
    <mergeCell ref="IKH156:IKN156"/>
    <mergeCell ref="IKO156:IKU156"/>
    <mergeCell ref="IKV156:ILB156"/>
    <mergeCell ref="ILC156:ILI156"/>
    <mergeCell ref="ILJ156:ILP156"/>
    <mergeCell ref="ILQ156:ILW156"/>
    <mergeCell ref="ILX156:IMD156"/>
    <mergeCell ref="IDA156:IDG156"/>
    <mergeCell ref="IDH156:IDN156"/>
    <mergeCell ref="IDO156:IDU156"/>
    <mergeCell ref="IDV156:IEB156"/>
    <mergeCell ref="IEC156:IEI156"/>
    <mergeCell ref="IEJ156:IEP156"/>
    <mergeCell ref="IEQ156:IEW156"/>
    <mergeCell ref="IEX156:IFD156"/>
    <mergeCell ref="IFE156:IFK156"/>
    <mergeCell ref="IFL156:IFR156"/>
    <mergeCell ref="IFS156:IFY156"/>
    <mergeCell ref="IFZ156:IGF156"/>
    <mergeCell ref="IGG156:IGM156"/>
    <mergeCell ref="IGN156:IGT156"/>
    <mergeCell ref="IGU156:IHA156"/>
    <mergeCell ref="IHB156:IHH156"/>
    <mergeCell ref="IHI156:IHO156"/>
    <mergeCell ref="HYL156:HYR156"/>
    <mergeCell ref="HYS156:HYY156"/>
    <mergeCell ref="HYZ156:HZF156"/>
    <mergeCell ref="HZG156:HZM156"/>
    <mergeCell ref="HZN156:HZT156"/>
    <mergeCell ref="HZU156:IAA156"/>
    <mergeCell ref="IAB156:IAH156"/>
    <mergeCell ref="IAI156:IAO156"/>
    <mergeCell ref="IAP156:IAV156"/>
    <mergeCell ref="IAW156:IBC156"/>
    <mergeCell ref="IBD156:IBJ156"/>
    <mergeCell ref="IBK156:IBQ156"/>
    <mergeCell ref="IBR156:IBX156"/>
    <mergeCell ref="IBY156:ICE156"/>
    <mergeCell ref="ICF156:ICL156"/>
    <mergeCell ref="ICM156:ICS156"/>
    <mergeCell ref="ICT156:ICZ156"/>
    <mergeCell ref="HTW156:HUC156"/>
    <mergeCell ref="HUD156:HUJ156"/>
    <mergeCell ref="HUK156:HUQ156"/>
    <mergeCell ref="HUR156:HUX156"/>
    <mergeCell ref="HUY156:HVE156"/>
    <mergeCell ref="HVF156:HVL156"/>
    <mergeCell ref="HVM156:HVS156"/>
    <mergeCell ref="HVT156:HVZ156"/>
    <mergeCell ref="HWA156:HWG156"/>
    <mergeCell ref="HWH156:HWN156"/>
    <mergeCell ref="HWO156:HWU156"/>
    <mergeCell ref="HWV156:HXB156"/>
    <mergeCell ref="HXC156:HXI156"/>
    <mergeCell ref="HXJ156:HXP156"/>
    <mergeCell ref="HXQ156:HXW156"/>
    <mergeCell ref="HXX156:HYD156"/>
    <mergeCell ref="HYE156:HYK156"/>
    <mergeCell ref="HPH156:HPN156"/>
    <mergeCell ref="HPO156:HPU156"/>
    <mergeCell ref="HPV156:HQB156"/>
    <mergeCell ref="HQC156:HQI156"/>
    <mergeCell ref="HQJ156:HQP156"/>
    <mergeCell ref="HQQ156:HQW156"/>
    <mergeCell ref="HQX156:HRD156"/>
    <mergeCell ref="HRE156:HRK156"/>
    <mergeCell ref="HRL156:HRR156"/>
    <mergeCell ref="HRS156:HRY156"/>
    <mergeCell ref="HRZ156:HSF156"/>
    <mergeCell ref="HSG156:HSM156"/>
    <mergeCell ref="HSN156:HST156"/>
    <mergeCell ref="HSU156:HTA156"/>
    <mergeCell ref="HTB156:HTH156"/>
    <mergeCell ref="HTI156:HTO156"/>
    <mergeCell ref="HTP156:HTV156"/>
    <mergeCell ref="HKS156:HKY156"/>
    <mergeCell ref="HKZ156:HLF156"/>
    <mergeCell ref="HLG156:HLM156"/>
    <mergeCell ref="HLN156:HLT156"/>
    <mergeCell ref="HLU156:HMA156"/>
    <mergeCell ref="HMB156:HMH156"/>
    <mergeCell ref="HMI156:HMO156"/>
    <mergeCell ref="HMP156:HMV156"/>
    <mergeCell ref="HMW156:HNC156"/>
    <mergeCell ref="HND156:HNJ156"/>
    <mergeCell ref="HNK156:HNQ156"/>
    <mergeCell ref="HNR156:HNX156"/>
    <mergeCell ref="HNY156:HOE156"/>
    <mergeCell ref="HOF156:HOL156"/>
    <mergeCell ref="HOM156:HOS156"/>
    <mergeCell ref="HOT156:HOZ156"/>
    <mergeCell ref="HPA156:HPG156"/>
    <mergeCell ref="HGD156:HGJ156"/>
    <mergeCell ref="HGK156:HGQ156"/>
    <mergeCell ref="HGR156:HGX156"/>
    <mergeCell ref="HGY156:HHE156"/>
    <mergeCell ref="HHF156:HHL156"/>
    <mergeCell ref="HHM156:HHS156"/>
    <mergeCell ref="HHT156:HHZ156"/>
    <mergeCell ref="HIA156:HIG156"/>
    <mergeCell ref="HIH156:HIN156"/>
    <mergeCell ref="HIO156:HIU156"/>
    <mergeCell ref="HIV156:HJB156"/>
    <mergeCell ref="HJC156:HJI156"/>
    <mergeCell ref="HJJ156:HJP156"/>
    <mergeCell ref="HJQ156:HJW156"/>
    <mergeCell ref="HJX156:HKD156"/>
    <mergeCell ref="HKE156:HKK156"/>
    <mergeCell ref="HKL156:HKR156"/>
    <mergeCell ref="HBO156:HBU156"/>
    <mergeCell ref="HBV156:HCB156"/>
    <mergeCell ref="HCC156:HCI156"/>
    <mergeCell ref="HCJ156:HCP156"/>
    <mergeCell ref="HCQ156:HCW156"/>
    <mergeCell ref="HCX156:HDD156"/>
    <mergeCell ref="HDE156:HDK156"/>
    <mergeCell ref="HDL156:HDR156"/>
    <mergeCell ref="HDS156:HDY156"/>
    <mergeCell ref="HDZ156:HEF156"/>
    <mergeCell ref="HEG156:HEM156"/>
    <mergeCell ref="HEN156:HET156"/>
    <mergeCell ref="HEU156:HFA156"/>
    <mergeCell ref="HFB156:HFH156"/>
    <mergeCell ref="HFI156:HFO156"/>
    <mergeCell ref="HFP156:HFV156"/>
    <mergeCell ref="HFW156:HGC156"/>
    <mergeCell ref="GWZ156:GXF156"/>
    <mergeCell ref="GXG156:GXM156"/>
    <mergeCell ref="GXN156:GXT156"/>
    <mergeCell ref="GXU156:GYA156"/>
    <mergeCell ref="GYB156:GYH156"/>
    <mergeCell ref="GYI156:GYO156"/>
    <mergeCell ref="GYP156:GYV156"/>
    <mergeCell ref="GYW156:GZC156"/>
    <mergeCell ref="GZD156:GZJ156"/>
    <mergeCell ref="GZK156:GZQ156"/>
    <mergeCell ref="GZR156:GZX156"/>
    <mergeCell ref="GZY156:HAE156"/>
    <mergeCell ref="HAF156:HAL156"/>
    <mergeCell ref="HAM156:HAS156"/>
    <mergeCell ref="HAT156:HAZ156"/>
    <mergeCell ref="HBA156:HBG156"/>
    <mergeCell ref="HBH156:HBN156"/>
    <mergeCell ref="GSK156:GSQ156"/>
    <mergeCell ref="GSR156:GSX156"/>
    <mergeCell ref="GSY156:GTE156"/>
    <mergeCell ref="GTF156:GTL156"/>
    <mergeCell ref="GTM156:GTS156"/>
    <mergeCell ref="GTT156:GTZ156"/>
    <mergeCell ref="GUA156:GUG156"/>
    <mergeCell ref="GUH156:GUN156"/>
    <mergeCell ref="GUO156:GUU156"/>
    <mergeCell ref="GUV156:GVB156"/>
    <mergeCell ref="GVC156:GVI156"/>
    <mergeCell ref="GVJ156:GVP156"/>
    <mergeCell ref="GVQ156:GVW156"/>
    <mergeCell ref="GVX156:GWD156"/>
    <mergeCell ref="GWE156:GWK156"/>
    <mergeCell ref="GWL156:GWR156"/>
    <mergeCell ref="GWS156:GWY156"/>
    <mergeCell ref="GNV156:GOB156"/>
    <mergeCell ref="GOC156:GOI156"/>
    <mergeCell ref="GOJ156:GOP156"/>
    <mergeCell ref="GOQ156:GOW156"/>
    <mergeCell ref="GOX156:GPD156"/>
    <mergeCell ref="GPE156:GPK156"/>
    <mergeCell ref="GPL156:GPR156"/>
    <mergeCell ref="GPS156:GPY156"/>
    <mergeCell ref="GPZ156:GQF156"/>
    <mergeCell ref="GQG156:GQM156"/>
    <mergeCell ref="GQN156:GQT156"/>
    <mergeCell ref="GQU156:GRA156"/>
    <mergeCell ref="GRB156:GRH156"/>
    <mergeCell ref="GRI156:GRO156"/>
    <mergeCell ref="GRP156:GRV156"/>
    <mergeCell ref="GRW156:GSC156"/>
    <mergeCell ref="GSD156:GSJ156"/>
    <mergeCell ref="GJG156:GJM156"/>
    <mergeCell ref="GJN156:GJT156"/>
    <mergeCell ref="GJU156:GKA156"/>
    <mergeCell ref="GKB156:GKH156"/>
    <mergeCell ref="GKI156:GKO156"/>
    <mergeCell ref="GKP156:GKV156"/>
    <mergeCell ref="GKW156:GLC156"/>
    <mergeCell ref="GLD156:GLJ156"/>
    <mergeCell ref="GLK156:GLQ156"/>
    <mergeCell ref="GLR156:GLX156"/>
    <mergeCell ref="GLY156:GME156"/>
    <mergeCell ref="GMF156:GML156"/>
    <mergeCell ref="GMM156:GMS156"/>
    <mergeCell ref="GMT156:GMZ156"/>
    <mergeCell ref="GNA156:GNG156"/>
    <mergeCell ref="GNH156:GNN156"/>
    <mergeCell ref="GNO156:GNU156"/>
    <mergeCell ref="GER156:GEX156"/>
    <mergeCell ref="GEY156:GFE156"/>
    <mergeCell ref="GFF156:GFL156"/>
    <mergeCell ref="GFM156:GFS156"/>
    <mergeCell ref="GFT156:GFZ156"/>
    <mergeCell ref="GGA156:GGG156"/>
    <mergeCell ref="GGH156:GGN156"/>
    <mergeCell ref="GGO156:GGU156"/>
    <mergeCell ref="GGV156:GHB156"/>
    <mergeCell ref="GHC156:GHI156"/>
    <mergeCell ref="GHJ156:GHP156"/>
    <mergeCell ref="GHQ156:GHW156"/>
    <mergeCell ref="GHX156:GID156"/>
    <mergeCell ref="GIE156:GIK156"/>
    <mergeCell ref="GIL156:GIR156"/>
    <mergeCell ref="GIS156:GIY156"/>
    <mergeCell ref="GIZ156:GJF156"/>
    <mergeCell ref="GAC156:GAI156"/>
    <mergeCell ref="GAJ156:GAP156"/>
    <mergeCell ref="GAQ156:GAW156"/>
    <mergeCell ref="GAX156:GBD156"/>
    <mergeCell ref="GBE156:GBK156"/>
    <mergeCell ref="GBL156:GBR156"/>
    <mergeCell ref="GBS156:GBY156"/>
    <mergeCell ref="GBZ156:GCF156"/>
    <mergeCell ref="GCG156:GCM156"/>
    <mergeCell ref="GCN156:GCT156"/>
    <mergeCell ref="GCU156:GDA156"/>
    <mergeCell ref="GDB156:GDH156"/>
    <mergeCell ref="GDI156:GDO156"/>
    <mergeCell ref="GDP156:GDV156"/>
    <mergeCell ref="GDW156:GEC156"/>
    <mergeCell ref="GED156:GEJ156"/>
    <mergeCell ref="GEK156:GEQ156"/>
    <mergeCell ref="FVN156:FVT156"/>
    <mergeCell ref="FVU156:FWA156"/>
    <mergeCell ref="FWB156:FWH156"/>
    <mergeCell ref="FWI156:FWO156"/>
    <mergeCell ref="FWP156:FWV156"/>
    <mergeCell ref="FWW156:FXC156"/>
    <mergeCell ref="FXD156:FXJ156"/>
    <mergeCell ref="FXK156:FXQ156"/>
    <mergeCell ref="FXR156:FXX156"/>
    <mergeCell ref="FXY156:FYE156"/>
    <mergeCell ref="FYF156:FYL156"/>
    <mergeCell ref="FYM156:FYS156"/>
    <mergeCell ref="FYT156:FYZ156"/>
    <mergeCell ref="FZA156:FZG156"/>
    <mergeCell ref="FZH156:FZN156"/>
    <mergeCell ref="FZO156:FZU156"/>
    <mergeCell ref="FZV156:GAB156"/>
    <mergeCell ref="FQY156:FRE156"/>
    <mergeCell ref="FRF156:FRL156"/>
    <mergeCell ref="FRM156:FRS156"/>
    <mergeCell ref="FRT156:FRZ156"/>
    <mergeCell ref="FSA156:FSG156"/>
    <mergeCell ref="FSH156:FSN156"/>
    <mergeCell ref="FSO156:FSU156"/>
    <mergeCell ref="FSV156:FTB156"/>
    <mergeCell ref="FTC156:FTI156"/>
    <mergeCell ref="FTJ156:FTP156"/>
    <mergeCell ref="FTQ156:FTW156"/>
    <mergeCell ref="FTX156:FUD156"/>
    <mergeCell ref="FUE156:FUK156"/>
    <mergeCell ref="FUL156:FUR156"/>
    <mergeCell ref="FUS156:FUY156"/>
    <mergeCell ref="FUZ156:FVF156"/>
    <mergeCell ref="FVG156:FVM156"/>
    <mergeCell ref="FMJ156:FMP156"/>
    <mergeCell ref="FMQ156:FMW156"/>
    <mergeCell ref="FMX156:FND156"/>
    <mergeCell ref="FNE156:FNK156"/>
    <mergeCell ref="FNL156:FNR156"/>
    <mergeCell ref="FNS156:FNY156"/>
    <mergeCell ref="FNZ156:FOF156"/>
    <mergeCell ref="FOG156:FOM156"/>
    <mergeCell ref="FON156:FOT156"/>
    <mergeCell ref="FOU156:FPA156"/>
    <mergeCell ref="FPB156:FPH156"/>
    <mergeCell ref="FPI156:FPO156"/>
    <mergeCell ref="FPP156:FPV156"/>
    <mergeCell ref="FPW156:FQC156"/>
    <mergeCell ref="FQD156:FQJ156"/>
    <mergeCell ref="FQK156:FQQ156"/>
    <mergeCell ref="FQR156:FQX156"/>
    <mergeCell ref="FHU156:FIA156"/>
    <mergeCell ref="FIB156:FIH156"/>
    <mergeCell ref="FII156:FIO156"/>
    <mergeCell ref="FIP156:FIV156"/>
    <mergeCell ref="FIW156:FJC156"/>
    <mergeCell ref="FJD156:FJJ156"/>
    <mergeCell ref="FJK156:FJQ156"/>
    <mergeCell ref="FJR156:FJX156"/>
    <mergeCell ref="FJY156:FKE156"/>
    <mergeCell ref="FKF156:FKL156"/>
    <mergeCell ref="FKM156:FKS156"/>
    <mergeCell ref="FKT156:FKZ156"/>
    <mergeCell ref="FLA156:FLG156"/>
    <mergeCell ref="FLH156:FLN156"/>
    <mergeCell ref="FLO156:FLU156"/>
    <mergeCell ref="FLV156:FMB156"/>
    <mergeCell ref="FMC156:FMI156"/>
    <mergeCell ref="FDF156:FDL156"/>
    <mergeCell ref="FDM156:FDS156"/>
    <mergeCell ref="FDT156:FDZ156"/>
    <mergeCell ref="FEA156:FEG156"/>
    <mergeCell ref="FEH156:FEN156"/>
    <mergeCell ref="FEO156:FEU156"/>
    <mergeCell ref="FEV156:FFB156"/>
    <mergeCell ref="FFC156:FFI156"/>
    <mergeCell ref="FFJ156:FFP156"/>
    <mergeCell ref="FFQ156:FFW156"/>
    <mergeCell ref="FFX156:FGD156"/>
    <mergeCell ref="FGE156:FGK156"/>
    <mergeCell ref="FGL156:FGR156"/>
    <mergeCell ref="FGS156:FGY156"/>
    <mergeCell ref="FGZ156:FHF156"/>
    <mergeCell ref="FHG156:FHM156"/>
    <mergeCell ref="FHN156:FHT156"/>
    <mergeCell ref="EYQ156:EYW156"/>
    <mergeCell ref="EYX156:EZD156"/>
    <mergeCell ref="EZE156:EZK156"/>
    <mergeCell ref="EZL156:EZR156"/>
    <mergeCell ref="EZS156:EZY156"/>
    <mergeCell ref="EZZ156:FAF156"/>
    <mergeCell ref="FAG156:FAM156"/>
    <mergeCell ref="FAN156:FAT156"/>
    <mergeCell ref="FAU156:FBA156"/>
    <mergeCell ref="FBB156:FBH156"/>
    <mergeCell ref="FBI156:FBO156"/>
    <mergeCell ref="FBP156:FBV156"/>
    <mergeCell ref="FBW156:FCC156"/>
    <mergeCell ref="FCD156:FCJ156"/>
    <mergeCell ref="FCK156:FCQ156"/>
    <mergeCell ref="FCR156:FCX156"/>
    <mergeCell ref="FCY156:FDE156"/>
    <mergeCell ref="EUB156:EUH156"/>
    <mergeCell ref="EUI156:EUO156"/>
    <mergeCell ref="EUP156:EUV156"/>
    <mergeCell ref="EUW156:EVC156"/>
    <mergeCell ref="EVD156:EVJ156"/>
    <mergeCell ref="EVK156:EVQ156"/>
    <mergeCell ref="EVR156:EVX156"/>
    <mergeCell ref="EVY156:EWE156"/>
    <mergeCell ref="EWF156:EWL156"/>
    <mergeCell ref="EWM156:EWS156"/>
    <mergeCell ref="EWT156:EWZ156"/>
    <mergeCell ref="EXA156:EXG156"/>
    <mergeCell ref="EXH156:EXN156"/>
    <mergeCell ref="EXO156:EXU156"/>
    <mergeCell ref="EXV156:EYB156"/>
    <mergeCell ref="EYC156:EYI156"/>
    <mergeCell ref="EYJ156:EYP156"/>
    <mergeCell ref="EPM156:EPS156"/>
    <mergeCell ref="EPT156:EPZ156"/>
    <mergeCell ref="EQA156:EQG156"/>
    <mergeCell ref="EQH156:EQN156"/>
    <mergeCell ref="EQO156:EQU156"/>
    <mergeCell ref="EQV156:ERB156"/>
    <mergeCell ref="ERC156:ERI156"/>
    <mergeCell ref="ERJ156:ERP156"/>
    <mergeCell ref="ERQ156:ERW156"/>
    <mergeCell ref="ERX156:ESD156"/>
    <mergeCell ref="ESE156:ESK156"/>
    <mergeCell ref="ESL156:ESR156"/>
    <mergeCell ref="ESS156:ESY156"/>
    <mergeCell ref="ESZ156:ETF156"/>
    <mergeCell ref="ETG156:ETM156"/>
    <mergeCell ref="ETN156:ETT156"/>
    <mergeCell ref="ETU156:EUA156"/>
    <mergeCell ref="EKX156:ELD156"/>
    <mergeCell ref="ELE156:ELK156"/>
    <mergeCell ref="ELL156:ELR156"/>
    <mergeCell ref="ELS156:ELY156"/>
    <mergeCell ref="ELZ156:EMF156"/>
    <mergeCell ref="EMG156:EMM156"/>
    <mergeCell ref="EMN156:EMT156"/>
    <mergeCell ref="EMU156:ENA156"/>
    <mergeCell ref="ENB156:ENH156"/>
    <mergeCell ref="ENI156:ENO156"/>
    <mergeCell ref="ENP156:ENV156"/>
    <mergeCell ref="ENW156:EOC156"/>
    <mergeCell ref="EOD156:EOJ156"/>
    <mergeCell ref="EOK156:EOQ156"/>
    <mergeCell ref="EOR156:EOX156"/>
    <mergeCell ref="EOY156:EPE156"/>
    <mergeCell ref="EPF156:EPL156"/>
    <mergeCell ref="EGI156:EGO156"/>
    <mergeCell ref="EGP156:EGV156"/>
    <mergeCell ref="EGW156:EHC156"/>
    <mergeCell ref="EHD156:EHJ156"/>
    <mergeCell ref="EHK156:EHQ156"/>
    <mergeCell ref="EHR156:EHX156"/>
    <mergeCell ref="EHY156:EIE156"/>
    <mergeCell ref="EIF156:EIL156"/>
    <mergeCell ref="EIM156:EIS156"/>
    <mergeCell ref="EIT156:EIZ156"/>
    <mergeCell ref="EJA156:EJG156"/>
    <mergeCell ref="EJH156:EJN156"/>
    <mergeCell ref="EJO156:EJU156"/>
    <mergeCell ref="EJV156:EKB156"/>
    <mergeCell ref="EKC156:EKI156"/>
    <mergeCell ref="EKJ156:EKP156"/>
    <mergeCell ref="EKQ156:EKW156"/>
    <mergeCell ref="EBT156:EBZ156"/>
    <mergeCell ref="ECA156:ECG156"/>
    <mergeCell ref="ECH156:ECN156"/>
    <mergeCell ref="ECO156:ECU156"/>
    <mergeCell ref="ECV156:EDB156"/>
    <mergeCell ref="EDC156:EDI156"/>
    <mergeCell ref="EDJ156:EDP156"/>
    <mergeCell ref="EDQ156:EDW156"/>
    <mergeCell ref="EDX156:EED156"/>
    <mergeCell ref="EEE156:EEK156"/>
    <mergeCell ref="EEL156:EER156"/>
    <mergeCell ref="EES156:EEY156"/>
    <mergeCell ref="EEZ156:EFF156"/>
    <mergeCell ref="EFG156:EFM156"/>
    <mergeCell ref="EFN156:EFT156"/>
    <mergeCell ref="EFU156:EGA156"/>
    <mergeCell ref="EGB156:EGH156"/>
    <mergeCell ref="DXE156:DXK156"/>
    <mergeCell ref="DXL156:DXR156"/>
    <mergeCell ref="DXS156:DXY156"/>
    <mergeCell ref="DXZ156:DYF156"/>
    <mergeCell ref="DYG156:DYM156"/>
    <mergeCell ref="DYN156:DYT156"/>
    <mergeCell ref="DYU156:DZA156"/>
    <mergeCell ref="DZB156:DZH156"/>
    <mergeCell ref="DZI156:DZO156"/>
    <mergeCell ref="DZP156:DZV156"/>
    <mergeCell ref="DZW156:EAC156"/>
    <mergeCell ref="EAD156:EAJ156"/>
    <mergeCell ref="EAK156:EAQ156"/>
    <mergeCell ref="EAR156:EAX156"/>
    <mergeCell ref="EAY156:EBE156"/>
    <mergeCell ref="EBF156:EBL156"/>
    <mergeCell ref="EBM156:EBS156"/>
    <mergeCell ref="DSP156:DSV156"/>
    <mergeCell ref="DSW156:DTC156"/>
    <mergeCell ref="DTD156:DTJ156"/>
    <mergeCell ref="DTK156:DTQ156"/>
    <mergeCell ref="DTR156:DTX156"/>
    <mergeCell ref="DTY156:DUE156"/>
    <mergeCell ref="DUF156:DUL156"/>
    <mergeCell ref="DUM156:DUS156"/>
    <mergeCell ref="DUT156:DUZ156"/>
    <mergeCell ref="DVA156:DVG156"/>
    <mergeCell ref="DVH156:DVN156"/>
    <mergeCell ref="DVO156:DVU156"/>
    <mergeCell ref="DVV156:DWB156"/>
    <mergeCell ref="DWC156:DWI156"/>
    <mergeCell ref="DWJ156:DWP156"/>
    <mergeCell ref="DWQ156:DWW156"/>
    <mergeCell ref="DWX156:DXD156"/>
    <mergeCell ref="DOA156:DOG156"/>
    <mergeCell ref="DOH156:DON156"/>
    <mergeCell ref="DOO156:DOU156"/>
    <mergeCell ref="DOV156:DPB156"/>
    <mergeCell ref="DPC156:DPI156"/>
    <mergeCell ref="DPJ156:DPP156"/>
    <mergeCell ref="DPQ156:DPW156"/>
    <mergeCell ref="DPX156:DQD156"/>
    <mergeCell ref="DQE156:DQK156"/>
    <mergeCell ref="DQL156:DQR156"/>
    <mergeCell ref="DQS156:DQY156"/>
    <mergeCell ref="DQZ156:DRF156"/>
    <mergeCell ref="DRG156:DRM156"/>
    <mergeCell ref="DRN156:DRT156"/>
    <mergeCell ref="DRU156:DSA156"/>
    <mergeCell ref="DSB156:DSH156"/>
    <mergeCell ref="DSI156:DSO156"/>
    <mergeCell ref="DJL156:DJR156"/>
    <mergeCell ref="DJS156:DJY156"/>
    <mergeCell ref="DJZ156:DKF156"/>
    <mergeCell ref="DKG156:DKM156"/>
    <mergeCell ref="DKN156:DKT156"/>
    <mergeCell ref="DKU156:DLA156"/>
    <mergeCell ref="DLB156:DLH156"/>
    <mergeCell ref="DLI156:DLO156"/>
    <mergeCell ref="DLP156:DLV156"/>
    <mergeCell ref="DLW156:DMC156"/>
    <mergeCell ref="DMD156:DMJ156"/>
    <mergeCell ref="DMK156:DMQ156"/>
    <mergeCell ref="DMR156:DMX156"/>
    <mergeCell ref="DMY156:DNE156"/>
    <mergeCell ref="DNF156:DNL156"/>
    <mergeCell ref="DNM156:DNS156"/>
    <mergeCell ref="DNT156:DNZ156"/>
    <mergeCell ref="DEW156:DFC156"/>
    <mergeCell ref="DFD156:DFJ156"/>
    <mergeCell ref="DFK156:DFQ156"/>
    <mergeCell ref="DFR156:DFX156"/>
    <mergeCell ref="DFY156:DGE156"/>
    <mergeCell ref="DGF156:DGL156"/>
    <mergeCell ref="DGM156:DGS156"/>
    <mergeCell ref="DGT156:DGZ156"/>
    <mergeCell ref="DHA156:DHG156"/>
    <mergeCell ref="DHH156:DHN156"/>
    <mergeCell ref="DHO156:DHU156"/>
    <mergeCell ref="DHV156:DIB156"/>
    <mergeCell ref="DIC156:DII156"/>
    <mergeCell ref="DIJ156:DIP156"/>
    <mergeCell ref="DIQ156:DIW156"/>
    <mergeCell ref="DIX156:DJD156"/>
    <mergeCell ref="DJE156:DJK156"/>
    <mergeCell ref="DAH156:DAN156"/>
    <mergeCell ref="DAO156:DAU156"/>
    <mergeCell ref="DAV156:DBB156"/>
    <mergeCell ref="DBC156:DBI156"/>
    <mergeCell ref="DBJ156:DBP156"/>
    <mergeCell ref="DBQ156:DBW156"/>
    <mergeCell ref="DBX156:DCD156"/>
    <mergeCell ref="DCE156:DCK156"/>
    <mergeCell ref="DCL156:DCR156"/>
    <mergeCell ref="DCS156:DCY156"/>
    <mergeCell ref="DCZ156:DDF156"/>
    <mergeCell ref="DDG156:DDM156"/>
    <mergeCell ref="DDN156:DDT156"/>
    <mergeCell ref="DDU156:DEA156"/>
    <mergeCell ref="DEB156:DEH156"/>
    <mergeCell ref="DEI156:DEO156"/>
    <mergeCell ref="DEP156:DEV156"/>
    <mergeCell ref="CVS156:CVY156"/>
    <mergeCell ref="CVZ156:CWF156"/>
    <mergeCell ref="CWG156:CWM156"/>
    <mergeCell ref="CWN156:CWT156"/>
    <mergeCell ref="CWU156:CXA156"/>
    <mergeCell ref="CXB156:CXH156"/>
    <mergeCell ref="CXI156:CXO156"/>
    <mergeCell ref="CXP156:CXV156"/>
    <mergeCell ref="CXW156:CYC156"/>
    <mergeCell ref="CYD156:CYJ156"/>
    <mergeCell ref="CYK156:CYQ156"/>
    <mergeCell ref="CYR156:CYX156"/>
    <mergeCell ref="CYY156:CZE156"/>
    <mergeCell ref="CZF156:CZL156"/>
    <mergeCell ref="CZM156:CZS156"/>
    <mergeCell ref="CZT156:CZZ156"/>
    <mergeCell ref="DAA156:DAG156"/>
    <mergeCell ref="CRD156:CRJ156"/>
    <mergeCell ref="CRK156:CRQ156"/>
    <mergeCell ref="CRR156:CRX156"/>
    <mergeCell ref="CRY156:CSE156"/>
    <mergeCell ref="CSF156:CSL156"/>
    <mergeCell ref="CSM156:CSS156"/>
    <mergeCell ref="CST156:CSZ156"/>
    <mergeCell ref="CTA156:CTG156"/>
    <mergeCell ref="CTH156:CTN156"/>
    <mergeCell ref="CTO156:CTU156"/>
    <mergeCell ref="CTV156:CUB156"/>
    <mergeCell ref="CUC156:CUI156"/>
    <mergeCell ref="CUJ156:CUP156"/>
    <mergeCell ref="CUQ156:CUW156"/>
    <mergeCell ref="CUX156:CVD156"/>
    <mergeCell ref="CVE156:CVK156"/>
    <mergeCell ref="CVL156:CVR156"/>
    <mergeCell ref="CMO156:CMU156"/>
    <mergeCell ref="CMV156:CNB156"/>
    <mergeCell ref="CNC156:CNI156"/>
    <mergeCell ref="CNJ156:CNP156"/>
    <mergeCell ref="CNQ156:CNW156"/>
    <mergeCell ref="CNX156:COD156"/>
    <mergeCell ref="COE156:COK156"/>
    <mergeCell ref="COL156:COR156"/>
    <mergeCell ref="COS156:COY156"/>
    <mergeCell ref="COZ156:CPF156"/>
    <mergeCell ref="CPG156:CPM156"/>
    <mergeCell ref="CPN156:CPT156"/>
    <mergeCell ref="CPU156:CQA156"/>
    <mergeCell ref="CQB156:CQH156"/>
    <mergeCell ref="CQI156:CQO156"/>
    <mergeCell ref="CQP156:CQV156"/>
    <mergeCell ref="CQW156:CRC156"/>
    <mergeCell ref="CHZ156:CIF156"/>
    <mergeCell ref="CIG156:CIM156"/>
    <mergeCell ref="CIN156:CIT156"/>
    <mergeCell ref="CIU156:CJA156"/>
    <mergeCell ref="CJB156:CJH156"/>
    <mergeCell ref="CJI156:CJO156"/>
    <mergeCell ref="CJP156:CJV156"/>
    <mergeCell ref="CJW156:CKC156"/>
    <mergeCell ref="CKD156:CKJ156"/>
    <mergeCell ref="CKK156:CKQ156"/>
    <mergeCell ref="CKR156:CKX156"/>
    <mergeCell ref="CKY156:CLE156"/>
    <mergeCell ref="CLF156:CLL156"/>
    <mergeCell ref="CLM156:CLS156"/>
    <mergeCell ref="CLT156:CLZ156"/>
    <mergeCell ref="CMA156:CMG156"/>
    <mergeCell ref="CMH156:CMN156"/>
    <mergeCell ref="CDK156:CDQ156"/>
    <mergeCell ref="CDR156:CDX156"/>
    <mergeCell ref="CDY156:CEE156"/>
    <mergeCell ref="CEF156:CEL156"/>
    <mergeCell ref="CEM156:CES156"/>
    <mergeCell ref="CET156:CEZ156"/>
    <mergeCell ref="CFA156:CFG156"/>
    <mergeCell ref="CFH156:CFN156"/>
    <mergeCell ref="CFO156:CFU156"/>
    <mergeCell ref="CFV156:CGB156"/>
    <mergeCell ref="CGC156:CGI156"/>
    <mergeCell ref="CGJ156:CGP156"/>
    <mergeCell ref="CGQ156:CGW156"/>
    <mergeCell ref="CGX156:CHD156"/>
    <mergeCell ref="CHE156:CHK156"/>
    <mergeCell ref="CHL156:CHR156"/>
    <mergeCell ref="CHS156:CHY156"/>
    <mergeCell ref="BYV156:BZB156"/>
    <mergeCell ref="BZC156:BZI156"/>
    <mergeCell ref="BZJ156:BZP156"/>
    <mergeCell ref="BZQ156:BZW156"/>
    <mergeCell ref="BZX156:CAD156"/>
    <mergeCell ref="CAE156:CAK156"/>
    <mergeCell ref="CAL156:CAR156"/>
    <mergeCell ref="CAS156:CAY156"/>
    <mergeCell ref="CAZ156:CBF156"/>
    <mergeCell ref="CBG156:CBM156"/>
    <mergeCell ref="CBN156:CBT156"/>
    <mergeCell ref="CBU156:CCA156"/>
    <mergeCell ref="CCB156:CCH156"/>
    <mergeCell ref="CCI156:CCO156"/>
    <mergeCell ref="CCP156:CCV156"/>
    <mergeCell ref="CCW156:CDC156"/>
    <mergeCell ref="CDD156:CDJ156"/>
    <mergeCell ref="BUG156:BUM156"/>
    <mergeCell ref="BUN156:BUT156"/>
    <mergeCell ref="BUU156:BVA156"/>
    <mergeCell ref="BVB156:BVH156"/>
    <mergeCell ref="BVI156:BVO156"/>
    <mergeCell ref="BVP156:BVV156"/>
    <mergeCell ref="BVW156:BWC156"/>
    <mergeCell ref="BWD156:BWJ156"/>
    <mergeCell ref="BWK156:BWQ156"/>
    <mergeCell ref="BWR156:BWX156"/>
    <mergeCell ref="BWY156:BXE156"/>
    <mergeCell ref="BXF156:BXL156"/>
    <mergeCell ref="BXM156:BXS156"/>
    <mergeCell ref="BXT156:BXZ156"/>
    <mergeCell ref="BYA156:BYG156"/>
    <mergeCell ref="BYH156:BYN156"/>
    <mergeCell ref="BYO156:BYU156"/>
    <mergeCell ref="BPR156:BPX156"/>
    <mergeCell ref="BPY156:BQE156"/>
    <mergeCell ref="BQF156:BQL156"/>
    <mergeCell ref="BQM156:BQS156"/>
    <mergeCell ref="BQT156:BQZ156"/>
    <mergeCell ref="BRA156:BRG156"/>
    <mergeCell ref="BRH156:BRN156"/>
    <mergeCell ref="BRO156:BRU156"/>
    <mergeCell ref="BRV156:BSB156"/>
    <mergeCell ref="BSC156:BSI156"/>
    <mergeCell ref="BSJ156:BSP156"/>
    <mergeCell ref="BSQ156:BSW156"/>
    <mergeCell ref="BSX156:BTD156"/>
    <mergeCell ref="BTE156:BTK156"/>
    <mergeCell ref="BTL156:BTR156"/>
    <mergeCell ref="BTS156:BTY156"/>
    <mergeCell ref="BTZ156:BUF156"/>
    <mergeCell ref="BLC156:BLI156"/>
    <mergeCell ref="BLJ156:BLP156"/>
    <mergeCell ref="BLQ156:BLW156"/>
    <mergeCell ref="BLX156:BMD156"/>
    <mergeCell ref="BME156:BMK156"/>
    <mergeCell ref="BML156:BMR156"/>
    <mergeCell ref="BMS156:BMY156"/>
    <mergeCell ref="BMZ156:BNF156"/>
    <mergeCell ref="BNG156:BNM156"/>
    <mergeCell ref="BNN156:BNT156"/>
    <mergeCell ref="BNU156:BOA156"/>
    <mergeCell ref="BOB156:BOH156"/>
    <mergeCell ref="BOI156:BOO156"/>
    <mergeCell ref="BOP156:BOV156"/>
    <mergeCell ref="BOW156:BPC156"/>
    <mergeCell ref="BPD156:BPJ156"/>
    <mergeCell ref="BPK156:BPQ156"/>
    <mergeCell ref="BGN156:BGT156"/>
    <mergeCell ref="BGU156:BHA156"/>
    <mergeCell ref="BHB156:BHH156"/>
    <mergeCell ref="BHI156:BHO156"/>
    <mergeCell ref="BHP156:BHV156"/>
    <mergeCell ref="BHW156:BIC156"/>
    <mergeCell ref="BID156:BIJ156"/>
    <mergeCell ref="BIK156:BIQ156"/>
    <mergeCell ref="BIR156:BIX156"/>
    <mergeCell ref="BIY156:BJE156"/>
    <mergeCell ref="BJF156:BJL156"/>
    <mergeCell ref="BJM156:BJS156"/>
    <mergeCell ref="BJT156:BJZ156"/>
    <mergeCell ref="BKA156:BKG156"/>
    <mergeCell ref="BKH156:BKN156"/>
    <mergeCell ref="BKO156:BKU156"/>
    <mergeCell ref="BKV156:BLB156"/>
    <mergeCell ref="BBY156:BCE156"/>
    <mergeCell ref="BCF156:BCL156"/>
    <mergeCell ref="BCM156:BCS156"/>
    <mergeCell ref="BCT156:BCZ156"/>
    <mergeCell ref="BDA156:BDG156"/>
    <mergeCell ref="BDH156:BDN156"/>
    <mergeCell ref="BDO156:BDU156"/>
    <mergeCell ref="BDV156:BEB156"/>
    <mergeCell ref="BEC156:BEI156"/>
    <mergeCell ref="BEJ156:BEP156"/>
    <mergeCell ref="BEQ156:BEW156"/>
    <mergeCell ref="BEX156:BFD156"/>
    <mergeCell ref="BFE156:BFK156"/>
    <mergeCell ref="BFL156:BFR156"/>
    <mergeCell ref="BFS156:BFY156"/>
    <mergeCell ref="BFZ156:BGF156"/>
    <mergeCell ref="BGG156:BGM156"/>
    <mergeCell ref="AXJ156:AXP156"/>
    <mergeCell ref="AXQ156:AXW156"/>
    <mergeCell ref="AXX156:AYD156"/>
    <mergeCell ref="AYE156:AYK156"/>
    <mergeCell ref="AYL156:AYR156"/>
    <mergeCell ref="AYS156:AYY156"/>
    <mergeCell ref="AYZ156:AZF156"/>
    <mergeCell ref="AZG156:AZM156"/>
    <mergeCell ref="AZN156:AZT156"/>
    <mergeCell ref="AZU156:BAA156"/>
    <mergeCell ref="BAB156:BAH156"/>
    <mergeCell ref="BAI156:BAO156"/>
    <mergeCell ref="BAP156:BAV156"/>
    <mergeCell ref="BAW156:BBC156"/>
    <mergeCell ref="BBD156:BBJ156"/>
    <mergeCell ref="BBK156:BBQ156"/>
    <mergeCell ref="BBR156:BBX156"/>
    <mergeCell ref="ASU156:ATA156"/>
    <mergeCell ref="ATB156:ATH156"/>
    <mergeCell ref="ATI156:ATO156"/>
    <mergeCell ref="ATP156:ATV156"/>
    <mergeCell ref="ATW156:AUC156"/>
    <mergeCell ref="AUD156:AUJ156"/>
    <mergeCell ref="AUK156:AUQ156"/>
    <mergeCell ref="AUR156:AUX156"/>
    <mergeCell ref="AUY156:AVE156"/>
    <mergeCell ref="AVF156:AVL156"/>
    <mergeCell ref="AVM156:AVS156"/>
    <mergeCell ref="AVT156:AVZ156"/>
    <mergeCell ref="AWA156:AWG156"/>
    <mergeCell ref="AWH156:AWN156"/>
    <mergeCell ref="AWO156:AWU156"/>
    <mergeCell ref="AWV156:AXB156"/>
    <mergeCell ref="AXC156:AXI156"/>
    <mergeCell ref="AOF156:AOL156"/>
    <mergeCell ref="AOM156:AOS156"/>
    <mergeCell ref="AOT156:AOZ156"/>
    <mergeCell ref="APA156:APG156"/>
    <mergeCell ref="APH156:APN156"/>
    <mergeCell ref="APO156:APU156"/>
    <mergeCell ref="APV156:AQB156"/>
    <mergeCell ref="AQC156:AQI156"/>
    <mergeCell ref="AQJ156:AQP156"/>
    <mergeCell ref="AQQ156:AQW156"/>
    <mergeCell ref="AQX156:ARD156"/>
    <mergeCell ref="ARE156:ARK156"/>
    <mergeCell ref="ARL156:ARR156"/>
    <mergeCell ref="ARS156:ARY156"/>
    <mergeCell ref="ARZ156:ASF156"/>
    <mergeCell ref="ASG156:ASM156"/>
    <mergeCell ref="ASN156:AST156"/>
    <mergeCell ref="AJQ156:AJW156"/>
    <mergeCell ref="AJX156:AKD156"/>
    <mergeCell ref="AKE156:AKK156"/>
    <mergeCell ref="AKL156:AKR156"/>
    <mergeCell ref="AKS156:AKY156"/>
    <mergeCell ref="AKZ156:ALF156"/>
    <mergeCell ref="ALG156:ALM156"/>
    <mergeCell ref="ALN156:ALT156"/>
    <mergeCell ref="ALU156:AMA156"/>
    <mergeCell ref="AMB156:AMH156"/>
    <mergeCell ref="AMI156:AMO156"/>
    <mergeCell ref="AMP156:AMV156"/>
    <mergeCell ref="AMW156:ANC156"/>
    <mergeCell ref="AND156:ANJ156"/>
    <mergeCell ref="ANK156:ANQ156"/>
    <mergeCell ref="ANR156:ANX156"/>
    <mergeCell ref="ANY156:AOE156"/>
    <mergeCell ref="AFB156:AFH156"/>
    <mergeCell ref="AFI156:AFO156"/>
    <mergeCell ref="AFP156:AFV156"/>
    <mergeCell ref="AFW156:AGC156"/>
    <mergeCell ref="AGD156:AGJ156"/>
    <mergeCell ref="AGK156:AGQ156"/>
    <mergeCell ref="AGR156:AGX156"/>
    <mergeCell ref="AGY156:AHE156"/>
    <mergeCell ref="AHF156:AHL156"/>
    <mergeCell ref="AHM156:AHS156"/>
    <mergeCell ref="AHT156:AHZ156"/>
    <mergeCell ref="AIA156:AIG156"/>
    <mergeCell ref="AIH156:AIN156"/>
    <mergeCell ref="AIO156:AIU156"/>
    <mergeCell ref="AIV156:AJB156"/>
    <mergeCell ref="AJC156:AJI156"/>
    <mergeCell ref="AJJ156:AJP156"/>
    <mergeCell ref="AAM156:AAS156"/>
    <mergeCell ref="AAT156:AAZ156"/>
    <mergeCell ref="ABA156:ABG156"/>
    <mergeCell ref="ABH156:ABN156"/>
    <mergeCell ref="ABO156:ABU156"/>
    <mergeCell ref="ABV156:ACB156"/>
    <mergeCell ref="ACC156:ACI156"/>
    <mergeCell ref="ACJ156:ACP156"/>
    <mergeCell ref="ACQ156:ACW156"/>
    <mergeCell ref="ACX156:ADD156"/>
    <mergeCell ref="ADE156:ADK156"/>
    <mergeCell ref="ADL156:ADR156"/>
    <mergeCell ref="ADS156:ADY156"/>
    <mergeCell ref="ADZ156:AEF156"/>
    <mergeCell ref="AEG156:AEM156"/>
    <mergeCell ref="AEN156:AET156"/>
    <mergeCell ref="AEU156:AFA156"/>
    <mergeCell ref="VX156:WD156"/>
    <mergeCell ref="WE156:WK156"/>
    <mergeCell ref="WL156:WR156"/>
    <mergeCell ref="WS156:WY156"/>
    <mergeCell ref="WZ156:XF156"/>
    <mergeCell ref="XG156:XM156"/>
    <mergeCell ref="XN156:XT156"/>
    <mergeCell ref="XU156:YA156"/>
    <mergeCell ref="YB156:YH156"/>
    <mergeCell ref="YI156:YO156"/>
    <mergeCell ref="YP156:YV156"/>
    <mergeCell ref="YW156:ZC156"/>
    <mergeCell ref="ZD156:ZJ156"/>
    <mergeCell ref="ZK156:ZQ156"/>
    <mergeCell ref="ZR156:ZX156"/>
    <mergeCell ref="ZY156:AAE156"/>
    <mergeCell ref="AAF156:AAL156"/>
    <mergeCell ref="RI156:RO156"/>
    <mergeCell ref="RP156:RV156"/>
    <mergeCell ref="RW156:SC156"/>
    <mergeCell ref="SD156:SJ156"/>
    <mergeCell ref="SK156:SQ156"/>
    <mergeCell ref="SR156:SX156"/>
    <mergeCell ref="SY156:TE156"/>
    <mergeCell ref="TF156:TL156"/>
    <mergeCell ref="TM156:TS156"/>
    <mergeCell ref="TT156:TZ156"/>
    <mergeCell ref="UA156:UG156"/>
    <mergeCell ref="UH156:UN156"/>
    <mergeCell ref="UO156:UU156"/>
    <mergeCell ref="UV156:VB156"/>
    <mergeCell ref="VC156:VI156"/>
    <mergeCell ref="VJ156:VP156"/>
    <mergeCell ref="VQ156:VW156"/>
    <mergeCell ref="MT156:MZ156"/>
    <mergeCell ref="NA156:NG156"/>
    <mergeCell ref="NH156:NN156"/>
    <mergeCell ref="NO156:NU156"/>
    <mergeCell ref="NV156:OB156"/>
    <mergeCell ref="OC156:OI156"/>
    <mergeCell ref="OJ156:OP156"/>
    <mergeCell ref="OQ156:OW156"/>
    <mergeCell ref="OX156:PD156"/>
    <mergeCell ref="PE156:PK156"/>
    <mergeCell ref="PL156:PR156"/>
    <mergeCell ref="PS156:PY156"/>
    <mergeCell ref="PZ156:QF156"/>
    <mergeCell ref="QG156:QM156"/>
    <mergeCell ref="QN156:QT156"/>
    <mergeCell ref="QU156:RA156"/>
    <mergeCell ref="RB156:RH156"/>
    <mergeCell ref="IE156:IK156"/>
    <mergeCell ref="IL156:IR156"/>
    <mergeCell ref="IS156:IY156"/>
    <mergeCell ref="IZ156:JF156"/>
    <mergeCell ref="JG156:JM156"/>
    <mergeCell ref="JN156:JT156"/>
    <mergeCell ref="JU156:KA156"/>
    <mergeCell ref="KB156:KH156"/>
    <mergeCell ref="KI156:KO156"/>
    <mergeCell ref="KP156:KV156"/>
    <mergeCell ref="KW156:LC156"/>
    <mergeCell ref="LD156:LJ156"/>
    <mergeCell ref="LK156:LQ156"/>
    <mergeCell ref="LR156:LX156"/>
    <mergeCell ref="LY156:ME156"/>
    <mergeCell ref="MF156:ML156"/>
    <mergeCell ref="MM156:MS156"/>
    <mergeCell ref="DP156:DV156"/>
    <mergeCell ref="DW156:EC156"/>
    <mergeCell ref="ED156:EJ156"/>
    <mergeCell ref="EK156:EQ156"/>
    <mergeCell ref="ER156:EX156"/>
    <mergeCell ref="EY156:FE156"/>
    <mergeCell ref="FF156:FL156"/>
    <mergeCell ref="FM156:FS156"/>
    <mergeCell ref="FT156:FZ156"/>
    <mergeCell ref="GA156:GG156"/>
    <mergeCell ref="GH156:GN156"/>
    <mergeCell ref="GO156:GU156"/>
    <mergeCell ref="GV156:HB156"/>
    <mergeCell ref="HC156:HI156"/>
    <mergeCell ref="HJ156:HP156"/>
    <mergeCell ref="HQ156:HW156"/>
    <mergeCell ref="HX156:ID156"/>
    <mergeCell ref="A156:G156"/>
    <mergeCell ref="H156:N156"/>
    <mergeCell ref="O156:U156"/>
    <mergeCell ref="V156:AB156"/>
    <mergeCell ref="AC156:AI156"/>
    <mergeCell ref="AJ156:AP156"/>
    <mergeCell ref="AQ156:AW156"/>
    <mergeCell ref="AX156:BD156"/>
    <mergeCell ref="BE156:BK156"/>
    <mergeCell ref="BL156:BR156"/>
    <mergeCell ref="BS156:BY156"/>
    <mergeCell ref="BZ156:CF156"/>
    <mergeCell ref="CG156:CM156"/>
    <mergeCell ref="CN156:CT156"/>
    <mergeCell ref="CU156:DA156"/>
    <mergeCell ref="DB156:DH156"/>
    <mergeCell ref="DI156:DO156"/>
    <mergeCell ref="XEF67:XEL67"/>
    <mergeCell ref="XEM67:XES67"/>
    <mergeCell ref="XET67:XEZ67"/>
    <mergeCell ref="XFA67:XFD67"/>
    <mergeCell ref="XCP67:XCV67"/>
    <mergeCell ref="XCW67:XDC67"/>
    <mergeCell ref="XDD67:XDJ67"/>
    <mergeCell ref="XDK67:XDQ67"/>
    <mergeCell ref="XDR67:XDX67"/>
    <mergeCell ref="XDY67:XEE67"/>
    <mergeCell ref="XAZ67:XBF67"/>
    <mergeCell ref="XBG67:XBM67"/>
    <mergeCell ref="XBN67:XBT67"/>
    <mergeCell ref="XBU67:XCA67"/>
    <mergeCell ref="XCB67:XCH67"/>
    <mergeCell ref="XCI67:XCO67"/>
    <mergeCell ref="WZJ67:WZP67"/>
    <mergeCell ref="WZQ67:WZW67"/>
    <mergeCell ref="WZX67:XAD67"/>
    <mergeCell ref="XAE67:XAK67"/>
    <mergeCell ref="XAL67:XAR67"/>
    <mergeCell ref="XAS67:XAY67"/>
    <mergeCell ref="WXT67:WXZ67"/>
    <mergeCell ref="WYA67:WYG67"/>
    <mergeCell ref="WYH67:WYN67"/>
    <mergeCell ref="WYO67:WYU67"/>
    <mergeCell ref="WYV67:WZB67"/>
    <mergeCell ref="WZC67:WZI67"/>
    <mergeCell ref="WWD67:WWJ67"/>
    <mergeCell ref="WWK67:WWQ67"/>
    <mergeCell ref="WWR67:WWX67"/>
    <mergeCell ref="WWY67:WXE67"/>
    <mergeCell ref="WXF67:WXL67"/>
    <mergeCell ref="WXM67:WXS67"/>
    <mergeCell ref="WUN67:WUT67"/>
    <mergeCell ref="WUU67:WVA67"/>
    <mergeCell ref="WVB67:WVH67"/>
    <mergeCell ref="WVI67:WVO67"/>
    <mergeCell ref="WVP67:WVV67"/>
    <mergeCell ref="WVW67:WWC67"/>
    <mergeCell ref="WSX67:WTD67"/>
    <mergeCell ref="WTE67:WTK67"/>
    <mergeCell ref="WTL67:WTR67"/>
    <mergeCell ref="WTS67:WTY67"/>
    <mergeCell ref="WTZ67:WUF67"/>
    <mergeCell ref="WUG67:WUM67"/>
    <mergeCell ref="WRH67:WRN67"/>
    <mergeCell ref="WRO67:WRU67"/>
    <mergeCell ref="WRV67:WSB67"/>
    <mergeCell ref="WSC67:WSI67"/>
    <mergeCell ref="WSJ67:WSP67"/>
    <mergeCell ref="WSQ67:WSW67"/>
    <mergeCell ref="WPR67:WPX67"/>
    <mergeCell ref="WPY67:WQE67"/>
    <mergeCell ref="WQF67:WQL67"/>
    <mergeCell ref="WQM67:WQS67"/>
    <mergeCell ref="WQT67:WQZ67"/>
    <mergeCell ref="WRA67:WRG67"/>
    <mergeCell ref="WOB67:WOH67"/>
    <mergeCell ref="WOI67:WOO67"/>
    <mergeCell ref="WOP67:WOV67"/>
    <mergeCell ref="WOW67:WPC67"/>
    <mergeCell ref="WPD67:WPJ67"/>
    <mergeCell ref="WPK67:WPQ67"/>
    <mergeCell ref="WML67:WMR67"/>
    <mergeCell ref="WMS67:WMY67"/>
    <mergeCell ref="WMZ67:WNF67"/>
    <mergeCell ref="WNG67:WNM67"/>
    <mergeCell ref="WNN67:WNT67"/>
    <mergeCell ref="WNU67:WOA67"/>
    <mergeCell ref="WKV67:WLB67"/>
    <mergeCell ref="WLC67:WLI67"/>
    <mergeCell ref="WLJ67:WLP67"/>
    <mergeCell ref="WLQ67:WLW67"/>
    <mergeCell ref="WLX67:WMD67"/>
    <mergeCell ref="WME67:WMK67"/>
    <mergeCell ref="WJF67:WJL67"/>
    <mergeCell ref="WJM67:WJS67"/>
    <mergeCell ref="WJT67:WJZ67"/>
    <mergeCell ref="WKA67:WKG67"/>
    <mergeCell ref="WKH67:WKN67"/>
    <mergeCell ref="WKO67:WKU67"/>
    <mergeCell ref="WHP67:WHV67"/>
    <mergeCell ref="WHW67:WIC67"/>
    <mergeCell ref="WID67:WIJ67"/>
    <mergeCell ref="WIK67:WIQ67"/>
    <mergeCell ref="WIR67:WIX67"/>
    <mergeCell ref="WIY67:WJE67"/>
    <mergeCell ref="WFZ67:WGF67"/>
    <mergeCell ref="WGG67:WGM67"/>
    <mergeCell ref="WGN67:WGT67"/>
    <mergeCell ref="WGU67:WHA67"/>
    <mergeCell ref="WHB67:WHH67"/>
    <mergeCell ref="WHI67:WHO67"/>
    <mergeCell ref="WEJ67:WEP67"/>
    <mergeCell ref="WEQ67:WEW67"/>
    <mergeCell ref="WEX67:WFD67"/>
    <mergeCell ref="WFE67:WFK67"/>
    <mergeCell ref="WFL67:WFR67"/>
    <mergeCell ref="WFS67:WFY67"/>
    <mergeCell ref="WCT67:WCZ67"/>
    <mergeCell ref="WDA67:WDG67"/>
    <mergeCell ref="WDH67:WDN67"/>
    <mergeCell ref="WDO67:WDU67"/>
    <mergeCell ref="WDV67:WEB67"/>
    <mergeCell ref="WEC67:WEI67"/>
    <mergeCell ref="WBD67:WBJ67"/>
    <mergeCell ref="WBK67:WBQ67"/>
    <mergeCell ref="WBR67:WBX67"/>
    <mergeCell ref="WBY67:WCE67"/>
    <mergeCell ref="WCF67:WCL67"/>
    <mergeCell ref="WCM67:WCS67"/>
    <mergeCell ref="VZN67:VZT67"/>
    <mergeCell ref="VZU67:WAA67"/>
    <mergeCell ref="WAB67:WAH67"/>
    <mergeCell ref="WAI67:WAO67"/>
    <mergeCell ref="WAP67:WAV67"/>
    <mergeCell ref="WAW67:WBC67"/>
    <mergeCell ref="VXX67:VYD67"/>
    <mergeCell ref="VYE67:VYK67"/>
    <mergeCell ref="VYL67:VYR67"/>
    <mergeCell ref="VYS67:VYY67"/>
    <mergeCell ref="VYZ67:VZF67"/>
    <mergeCell ref="VZG67:VZM67"/>
    <mergeCell ref="VWH67:VWN67"/>
    <mergeCell ref="VWO67:VWU67"/>
    <mergeCell ref="VWV67:VXB67"/>
    <mergeCell ref="VXC67:VXI67"/>
    <mergeCell ref="VXJ67:VXP67"/>
    <mergeCell ref="VXQ67:VXW67"/>
    <mergeCell ref="VUR67:VUX67"/>
    <mergeCell ref="VUY67:VVE67"/>
    <mergeCell ref="VVF67:VVL67"/>
    <mergeCell ref="VVM67:VVS67"/>
    <mergeCell ref="VVT67:VVZ67"/>
    <mergeCell ref="VWA67:VWG67"/>
    <mergeCell ref="VTB67:VTH67"/>
    <mergeCell ref="VTI67:VTO67"/>
    <mergeCell ref="VTP67:VTV67"/>
    <mergeCell ref="VTW67:VUC67"/>
    <mergeCell ref="VUD67:VUJ67"/>
    <mergeCell ref="VUK67:VUQ67"/>
    <mergeCell ref="VRL67:VRR67"/>
    <mergeCell ref="VRS67:VRY67"/>
    <mergeCell ref="VRZ67:VSF67"/>
    <mergeCell ref="VSG67:VSM67"/>
    <mergeCell ref="VSN67:VST67"/>
    <mergeCell ref="VSU67:VTA67"/>
    <mergeCell ref="VPV67:VQB67"/>
    <mergeCell ref="VQC67:VQI67"/>
    <mergeCell ref="VQJ67:VQP67"/>
    <mergeCell ref="VQQ67:VQW67"/>
    <mergeCell ref="VQX67:VRD67"/>
    <mergeCell ref="VRE67:VRK67"/>
    <mergeCell ref="VOF67:VOL67"/>
    <mergeCell ref="VOM67:VOS67"/>
    <mergeCell ref="VOT67:VOZ67"/>
    <mergeCell ref="VPA67:VPG67"/>
    <mergeCell ref="VPH67:VPN67"/>
    <mergeCell ref="VPO67:VPU67"/>
    <mergeCell ref="VMP67:VMV67"/>
    <mergeCell ref="VMW67:VNC67"/>
    <mergeCell ref="VND67:VNJ67"/>
    <mergeCell ref="VNK67:VNQ67"/>
    <mergeCell ref="VNR67:VNX67"/>
    <mergeCell ref="VNY67:VOE67"/>
    <mergeCell ref="VKZ67:VLF67"/>
    <mergeCell ref="VLG67:VLM67"/>
    <mergeCell ref="VLN67:VLT67"/>
    <mergeCell ref="VLU67:VMA67"/>
    <mergeCell ref="VMB67:VMH67"/>
    <mergeCell ref="VMI67:VMO67"/>
    <mergeCell ref="VJJ67:VJP67"/>
    <mergeCell ref="VJQ67:VJW67"/>
    <mergeCell ref="VJX67:VKD67"/>
    <mergeCell ref="VKE67:VKK67"/>
    <mergeCell ref="VKL67:VKR67"/>
    <mergeCell ref="VKS67:VKY67"/>
    <mergeCell ref="VHT67:VHZ67"/>
    <mergeCell ref="VIA67:VIG67"/>
    <mergeCell ref="VIH67:VIN67"/>
    <mergeCell ref="VIO67:VIU67"/>
    <mergeCell ref="VIV67:VJB67"/>
    <mergeCell ref="VJC67:VJI67"/>
    <mergeCell ref="VGD67:VGJ67"/>
    <mergeCell ref="VGK67:VGQ67"/>
    <mergeCell ref="VGR67:VGX67"/>
    <mergeCell ref="VGY67:VHE67"/>
    <mergeCell ref="VHF67:VHL67"/>
    <mergeCell ref="VHM67:VHS67"/>
    <mergeCell ref="VEN67:VET67"/>
    <mergeCell ref="VEU67:VFA67"/>
    <mergeCell ref="VFB67:VFH67"/>
    <mergeCell ref="VFI67:VFO67"/>
    <mergeCell ref="VFP67:VFV67"/>
    <mergeCell ref="VFW67:VGC67"/>
    <mergeCell ref="VCX67:VDD67"/>
    <mergeCell ref="VDE67:VDK67"/>
    <mergeCell ref="VDL67:VDR67"/>
    <mergeCell ref="VDS67:VDY67"/>
    <mergeCell ref="VDZ67:VEF67"/>
    <mergeCell ref="VEG67:VEM67"/>
    <mergeCell ref="VBH67:VBN67"/>
    <mergeCell ref="VBO67:VBU67"/>
    <mergeCell ref="VBV67:VCB67"/>
    <mergeCell ref="VCC67:VCI67"/>
    <mergeCell ref="VCJ67:VCP67"/>
    <mergeCell ref="VCQ67:VCW67"/>
    <mergeCell ref="UZR67:UZX67"/>
    <mergeCell ref="UZY67:VAE67"/>
    <mergeCell ref="VAF67:VAL67"/>
    <mergeCell ref="VAM67:VAS67"/>
    <mergeCell ref="VAT67:VAZ67"/>
    <mergeCell ref="VBA67:VBG67"/>
    <mergeCell ref="UYB67:UYH67"/>
    <mergeCell ref="UYI67:UYO67"/>
    <mergeCell ref="UYP67:UYV67"/>
    <mergeCell ref="UYW67:UZC67"/>
    <mergeCell ref="UZD67:UZJ67"/>
    <mergeCell ref="UZK67:UZQ67"/>
    <mergeCell ref="UWL67:UWR67"/>
    <mergeCell ref="UWS67:UWY67"/>
    <mergeCell ref="UWZ67:UXF67"/>
    <mergeCell ref="UXG67:UXM67"/>
    <mergeCell ref="UXN67:UXT67"/>
    <mergeCell ref="UXU67:UYA67"/>
    <mergeCell ref="UUV67:UVB67"/>
    <mergeCell ref="UVC67:UVI67"/>
    <mergeCell ref="UVJ67:UVP67"/>
    <mergeCell ref="UVQ67:UVW67"/>
    <mergeCell ref="UVX67:UWD67"/>
    <mergeCell ref="UWE67:UWK67"/>
    <mergeCell ref="UTF67:UTL67"/>
    <mergeCell ref="UTM67:UTS67"/>
    <mergeCell ref="UTT67:UTZ67"/>
    <mergeCell ref="UUA67:UUG67"/>
    <mergeCell ref="UUH67:UUN67"/>
    <mergeCell ref="UUO67:UUU67"/>
    <mergeCell ref="URP67:URV67"/>
    <mergeCell ref="URW67:USC67"/>
    <mergeCell ref="USD67:USJ67"/>
    <mergeCell ref="USK67:USQ67"/>
    <mergeCell ref="USR67:USX67"/>
    <mergeCell ref="USY67:UTE67"/>
    <mergeCell ref="UPZ67:UQF67"/>
    <mergeCell ref="UQG67:UQM67"/>
    <mergeCell ref="UQN67:UQT67"/>
    <mergeCell ref="UQU67:URA67"/>
    <mergeCell ref="URB67:URH67"/>
    <mergeCell ref="URI67:URO67"/>
    <mergeCell ref="UOJ67:UOP67"/>
    <mergeCell ref="UOQ67:UOW67"/>
    <mergeCell ref="UOX67:UPD67"/>
    <mergeCell ref="UPE67:UPK67"/>
    <mergeCell ref="UPL67:UPR67"/>
    <mergeCell ref="UPS67:UPY67"/>
    <mergeCell ref="UMT67:UMZ67"/>
    <mergeCell ref="UNA67:UNG67"/>
    <mergeCell ref="UNH67:UNN67"/>
    <mergeCell ref="UNO67:UNU67"/>
    <mergeCell ref="UNV67:UOB67"/>
    <mergeCell ref="UOC67:UOI67"/>
    <mergeCell ref="ULD67:ULJ67"/>
    <mergeCell ref="ULK67:ULQ67"/>
    <mergeCell ref="ULR67:ULX67"/>
    <mergeCell ref="ULY67:UME67"/>
    <mergeCell ref="UMF67:UML67"/>
    <mergeCell ref="UMM67:UMS67"/>
    <mergeCell ref="UJN67:UJT67"/>
    <mergeCell ref="UJU67:UKA67"/>
    <mergeCell ref="UKB67:UKH67"/>
    <mergeCell ref="UKI67:UKO67"/>
    <mergeCell ref="UKP67:UKV67"/>
    <mergeCell ref="UKW67:ULC67"/>
    <mergeCell ref="UHX67:UID67"/>
    <mergeCell ref="UIE67:UIK67"/>
    <mergeCell ref="UIL67:UIR67"/>
    <mergeCell ref="UIS67:UIY67"/>
    <mergeCell ref="UIZ67:UJF67"/>
    <mergeCell ref="UJG67:UJM67"/>
    <mergeCell ref="UGH67:UGN67"/>
    <mergeCell ref="UGO67:UGU67"/>
    <mergeCell ref="UGV67:UHB67"/>
    <mergeCell ref="UHC67:UHI67"/>
    <mergeCell ref="UHJ67:UHP67"/>
    <mergeCell ref="UHQ67:UHW67"/>
    <mergeCell ref="UER67:UEX67"/>
    <mergeCell ref="UEY67:UFE67"/>
    <mergeCell ref="UFF67:UFL67"/>
    <mergeCell ref="UFM67:UFS67"/>
    <mergeCell ref="UFT67:UFZ67"/>
    <mergeCell ref="UGA67:UGG67"/>
    <mergeCell ref="UDB67:UDH67"/>
    <mergeCell ref="UDI67:UDO67"/>
    <mergeCell ref="UDP67:UDV67"/>
    <mergeCell ref="UDW67:UEC67"/>
    <mergeCell ref="UED67:UEJ67"/>
    <mergeCell ref="UEK67:UEQ67"/>
    <mergeCell ref="UBL67:UBR67"/>
    <mergeCell ref="UBS67:UBY67"/>
    <mergeCell ref="UBZ67:UCF67"/>
    <mergeCell ref="UCG67:UCM67"/>
    <mergeCell ref="UCN67:UCT67"/>
    <mergeCell ref="UCU67:UDA67"/>
    <mergeCell ref="TZV67:UAB67"/>
    <mergeCell ref="UAC67:UAI67"/>
    <mergeCell ref="UAJ67:UAP67"/>
    <mergeCell ref="UAQ67:UAW67"/>
    <mergeCell ref="UAX67:UBD67"/>
    <mergeCell ref="UBE67:UBK67"/>
    <mergeCell ref="TYF67:TYL67"/>
    <mergeCell ref="TYM67:TYS67"/>
    <mergeCell ref="TYT67:TYZ67"/>
    <mergeCell ref="TZA67:TZG67"/>
    <mergeCell ref="TZH67:TZN67"/>
    <mergeCell ref="TZO67:TZU67"/>
    <mergeCell ref="TWP67:TWV67"/>
    <mergeCell ref="TWW67:TXC67"/>
    <mergeCell ref="TXD67:TXJ67"/>
    <mergeCell ref="TXK67:TXQ67"/>
    <mergeCell ref="TXR67:TXX67"/>
    <mergeCell ref="TXY67:TYE67"/>
    <mergeCell ref="TUZ67:TVF67"/>
    <mergeCell ref="TVG67:TVM67"/>
    <mergeCell ref="TVN67:TVT67"/>
    <mergeCell ref="TVU67:TWA67"/>
    <mergeCell ref="TWB67:TWH67"/>
    <mergeCell ref="TWI67:TWO67"/>
    <mergeCell ref="TTJ67:TTP67"/>
    <mergeCell ref="TTQ67:TTW67"/>
    <mergeCell ref="TTX67:TUD67"/>
    <mergeCell ref="TUE67:TUK67"/>
    <mergeCell ref="TUL67:TUR67"/>
    <mergeCell ref="TUS67:TUY67"/>
    <mergeCell ref="TRT67:TRZ67"/>
    <mergeCell ref="TSA67:TSG67"/>
    <mergeCell ref="TSH67:TSN67"/>
    <mergeCell ref="TSO67:TSU67"/>
    <mergeCell ref="TSV67:TTB67"/>
    <mergeCell ref="TTC67:TTI67"/>
    <mergeCell ref="TQD67:TQJ67"/>
    <mergeCell ref="TQK67:TQQ67"/>
    <mergeCell ref="TQR67:TQX67"/>
    <mergeCell ref="TQY67:TRE67"/>
    <mergeCell ref="TRF67:TRL67"/>
    <mergeCell ref="TRM67:TRS67"/>
    <mergeCell ref="TON67:TOT67"/>
    <mergeCell ref="TOU67:TPA67"/>
    <mergeCell ref="TPB67:TPH67"/>
    <mergeCell ref="TPI67:TPO67"/>
    <mergeCell ref="TPP67:TPV67"/>
    <mergeCell ref="TPW67:TQC67"/>
    <mergeCell ref="TMX67:TND67"/>
    <mergeCell ref="TNE67:TNK67"/>
    <mergeCell ref="TNL67:TNR67"/>
    <mergeCell ref="TNS67:TNY67"/>
    <mergeCell ref="TNZ67:TOF67"/>
    <mergeCell ref="TOG67:TOM67"/>
    <mergeCell ref="TLH67:TLN67"/>
    <mergeCell ref="TLO67:TLU67"/>
    <mergeCell ref="TLV67:TMB67"/>
    <mergeCell ref="TMC67:TMI67"/>
    <mergeCell ref="TMJ67:TMP67"/>
    <mergeCell ref="TMQ67:TMW67"/>
    <mergeCell ref="TJR67:TJX67"/>
    <mergeCell ref="TJY67:TKE67"/>
    <mergeCell ref="TKF67:TKL67"/>
    <mergeCell ref="TKM67:TKS67"/>
    <mergeCell ref="TKT67:TKZ67"/>
    <mergeCell ref="TLA67:TLG67"/>
    <mergeCell ref="TIB67:TIH67"/>
    <mergeCell ref="TII67:TIO67"/>
    <mergeCell ref="TIP67:TIV67"/>
    <mergeCell ref="TIW67:TJC67"/>
    <mergeCell ref="TJD67:TJJ67"/>
    <mergeCell ref="TJK67:TJQ67"/>
    <mergeCell ref="TGL67:TGR67"/>
    <mergeCell ref="TGS67:TGY67"/>
    <mergeCell ref="TGZ67:THF67"/>
    <mergeCell ref="THG67:THM67"/>
    <mergeCell ref="THN67:THT67"/>
    <mergeCell ref="THU67:TIA67"/>
    <mergeCell ref="TEV67:TFB67"/>
    <mergeCell ref="TFC67:TFI67"/>
    <mergeCell ref="TFJ67:TFP67"/>
    <mergeCell ref="TFQ67:TFW67"/>
    <mergeCell ref="TFX67:TGD67"/>
    <mergeCell ref="TGE67:TGK67"/>
    <mergeCell ref="TDF67:TDL67"/>
    <mergeCell ref="TDM67:TDS67"/>
    <mergeCell ref="TDT67:TDZ67"/>
    <mergeCell ref="TEA67:TEG67"/>
    <mergeCell ref="TEH67:TEN67"/>
    <mergeCell ref="TEO67:TEU67"/>
    <mergeCell ref="TBP67:TBV67"/>
    <mergeCell ref="TBW67:TCC67"/>
    <mergeCell ref="TCD67:TCJ67"/>
    <mergeCell ref="TCK67:TCQ67"/>
    <mergeCell ref="TCR67:TCX67"/>
    <mergeCell ref="TCY67:TDE67"/>
    <mergeCell ref="SZZ67:TAF67"/>
    <mergeCell ref="TAG67:TAM67"/>
    <mergeCell ref="TAN67:TAT67"/>
    <mergeCell ref="TAU67:TBA67"/>
    <mergeCell ref="TBB67:TBH67"/>
    <mergeCell ref="TBI67:TBO67"/>
    <mergeCell ref="SYJ67:SYP67"/>
    <mergeCell ref="SYQ67:SYW67"/>
    <mergeCell ref="SYX67:SZD67"/>
    <mergeCell ref="SZE67:SZK67"/>
    <mergeCell ref="SZL67:SZR67"/>
    <mergeCell ref="SZS67:SZY67"/>
    <mergeCell ref="SWT67:SWZ67"/>
    <mergeCell ref="SXA67:SXG67"/>
    <mergeCell ref="SXH67:SXN67"/>
    <mergeCell ref="SXO67:SXU67"/>
    <mergeCell ref="SXV67:SYB67"/>
    <mergeCell ref="SYC67:SYI67"/>
    <mergeCell ref="SVD67:SVJ67"/>
    <mergeCell ref="SVK67:SVQ67"/>
    <mergeCell ref="SVR67:SVX67"/>
    <mergeCell ref="SVY67:SWE67"/>
    <mergeCell ref="SWF67:SWL67"/>
    <mergeCell ref="SWM67:SWS67"/>
    <mergeCell ref="STN67:STT67"/>
    <mergeCell ref="STU67:SUA67"/>
    <mergeCell ref="SUB67:SUH67"/>
    <mergeCell ref="SUI67:SUO67"/>
    <mergeCell ref="SUP67:SUV67"/>
    <mergeCell ref="SUW67:SVC67"/>
    <mergeCell ref="SRX67:SSD67"/>
    <mergeCell ref="SSE67:SSK67"/>
    <mergeCell ref="SSL67:SSR67"/>
    <mergeCell ref="SSS67:SSY67"/>
    <mergeCell ref="SSZ67:STF67"/>
    <mergeCell ref="STG67:STM67"/>
    <mergeCell ref="SQH67:SQN67"/>
    <mergeCell ref="SQO67:SQU67"/>
    <mergeCell ref="SQV67:SRB67"/>
    <mergeCell ref="SRC67:SRI67"/>
    <mergeCell ref="SRJ67:SRP67"/>
    <mergeCell ref="SRQ67:SRW67"/>
    <mergeCell ref="SOR67:SOX67"/>
    <mergeCell ref="SOY67:SPE67"/>
    <mergeCell ref="SPF67:SPL67"/>
    <mergeCell ref="SPM67:SPS67"/>
    <mergeCell ref="SPT67:SPZ67"/>
    <mergeCell ref="SQA67:SQG67"/>
    <mergeCell ref="SNB67:SNH67"/>
    <mergeCell ref="SNI67:SNO67"/>
    <mergeCell ref="SNP67:SNV67"/>
    <mergeCell ref="SNW67:SOC67"/>
    <mergeCell ref="SOD67:SOJ67"/>
    <mergeCell ref="SOK67:SOQ67"/>
    <mergeCell ref="SLL67:SLR67"/>
    <mergeCell ref="SLS67:SLY67"/>
    <mergeCell ref="SLZ67:SMF67"/>
    <mergeCell ref="SMG67:SMM67"/>
    <mergeCell ref="SMN67:SMT67"/>
    <mergeCell ref="SMU67:SNA67"/>
    <mergeCell ref="SJV67:SKB67"/>
    <mergeCell ref="SKC67:SKI67"/>
    <mergeCell ref="SKJ67:SKP67"/>
    <mergeCell ref="SKQ67:SKW67"/>
    <mergeCell ref="SKX67:SLD67"/>
    <mergeCell ref="SLE67:SLK67"/>
    <mergeCell ref="SIF67:SIL67"/>
    <mergeCell ref="SIM67:SIS67"/>
    <mergeCell ref="SIT67:SIZ67"/>
    <mergeCell ref="SJA67:SJG67"/>
    <mergeCell ref="SJH67:SJN67"/>
    <mergeCell ref="SJO67:SJU67"/>
    <mergeCell ref="SGP67:SGV67"/>
    <mergeCell ref="SGW67:SHC67"/>
    <mergeCell ref="SHD67:SHJ67"/>
    <mergeCell ref="SHK67:SHQ67"/>
    <mergeCell ref="SHR67:SHX67"/>
    <mergeCell ref="SHY67:SIE67"/>
    <mergeCell ref="SEZ67:SFF67"/>
    <mergeCell ref="SFG67:SFM67"/>
    <mergeCell ref="SFN67:SFT67"/>
    <mergeCell ref="SFU67:SGA67"/>
    <mergeCell ref="SGB67:SGH67"/>
    <mergeCell ref="SGI67:SGO67"/>
    <mergeCell ref="SDJ67:SDP67"/>
    <mergeCell ref="SDQ67:SDW67"/>
    <mergeCell ref="SDX67:SED67"/>
    <mergeCell ref="SEE67:SEK67"/>
    <mergeCell ref="SEL67:SER67"/>
    <mergeCell ref="SES67:SEY67"/>
    <mergeCell ref="SBT67:SBZ67"/>
    <mergeCell ref="SCA67:SCG67"/>
    <mergeCell ref="SCH67:SCN67"/>
    <mergeCell ref="SCO67:SCU67"/>
    <mergeCell ref="SCV67:SDB67"/>
    <mergeCell ref="SDC67:SDI67"/>
    <mergeCell ref="SAD67:SAJ67"/>
    <mergeCell ref="SAK67:SAQ67"/>
    <mergeCell ref="SAR67:SAX67"/>
    <mergeCell ref="SAY67:SBE67"/>
    <mergeCell ref="SBF67:SBL67"/>
    <mergeCell ref="SBM67:SBS67"/>
    <mergeCell ref="RYN67:RYT67"/>
    <mergeCell ref="RYU67:RZA67"/>
    <mergeCell ref="RZB67:RZH67"/>
    <mergeCell ref="RZI67:RZO67"/>
    <mergeCell ref="RZP67:RZV67"/>
    <mergeCell ref="RZW67:SAC67"/>
    <mergeCell ref="RWX67:RXD67"/>
    <mergeCell ref="RXE67:RXK67"/>
    <mergeCell ref="RXL67:RXR67"/>
    <mergeCell ref="RXS67:RXY67"/>
    <mergeCell ref="RXZ67:RYF67"/>
    <mergeCell ref="RYG67:RYM67"/>
    <mergeCell ref="RVH67:RVN67"/>
    <mergeCell ref="RVO67:RVU67"/>
    <mergeCell ref="RVV67:RWB67"/>
    <mergeCell ref="RWC67:RWI67"/>
    <mergeCell ref="RWJ67:RWP67"/>
    <mergeCell ref="RWQ67:RWW67"/>
    <mergeCell ref="RTR67:RTX67"/>
    <mergeCell ref="RTY67:RUE67"/>
    <mergeCell ref="RUF67:RUL67"/>
    <mergeCell ref="RUM67:RUS67"/>
    <mergeCell ref="RUT67:RUZ67"/>
    <mergeCell ref="RVA67:RVG67"/>
    <mergeCell ref="RSB67:RSH67"/>
    <mergeCell ref="RSI67:RSO67"/>
    <mergeCell ref="RSP67:RSV67"/>
    <mergeCell ref="RSW67:RTC67"/>
    <mergeCell ref="RTD67:RTJ67"/>
    <mergeCell ref="RTK67:RTQ67"/>
    <mergeCell ref="RQL67:RQR67"/>
    <mergeCell ref="RQS67:RQY67"/>
    <mergeCell ref="RQZ67:RRF67"/>
    <mergeCell ref="RRG67:RRM67"/>
    <mergeCell ref="RRN67:RRT67"/>
    <mergeCell ref="RRU67:RSA67"/>
    <mergeCell ref="ROV67:RPB67"/>
    <mergeCell ref="RPC67:RPI67"/>
    <mergeCell ref="RPJ67:RPP67"/>
    <mergeCell ref="RPQ67:RPW67"/>
    <mergeCell ref="RPX67:RQD67"/>
    <mergeCell ref="RQE67:RQK67"/>
    <mergeCell ref="RNF67:RNL67"/>
    <mergeCell ref="RNM67:RNS67"/>
    <mergeCell ref="RNT67:RNZ67"/>
    <mergeCell ref="ROA67:ROG67"/>
    <mergeCell ref="ROH67:RON67"/>
    <mergeCell ref="ROO67:ROU67"/>
    <mergeCell ref="RLP67:RLV67"/>
    <mergeCell ref="RLW67:RMC67"/>
    <mergeCell ref="RMD67:RMJ67"/>
    <mergeCell ref="RMK67:RMQ67"/>
    <mergeCell ref="RMR67:RMX67"/>
    <mergeCell ref="RMY67:RNE67"/>
    <mergeCell ref="RJZ67:RKF67"/>
    <mergeCell ref="RKG67:RKM67"/>
    <mergeCell ref="RKN67:RKT67"/>
    <mergeCell ref="RKU67:RLA67"/>
    <mergeCell ref="RLB67:RLH67"/>
    <mergeCell ref="RLI67:RLO67"/>
    <mergeCell ref="RIJ67:RIP67"/>
    <mergeCell ref="RIQ67:RIW67"/>
    <mergeCell ref="RIX67:RJD67"/>
    <mergeCell ref="RJE67:RJK67"/>
    <mergeCell ref="RJL67:RJR67"/>
    <mergeCell ref="RJS67:RJY67"/>
    <mergeCell ref="RGT67:RGZ67"/>
    <mergeCell ref="RHA67:RHG67"/>
    <mergeCell ref="RHH67:RHN67"/>
    <mergeCell ref="RHO67:RHU67"/>
    <mergeCell ref="RHV67:RIB67"/>
    <mergeCell ref="RIC67:RII67"/>
    <mergeCell ref="RFD67:RFJ67"/>
    <mergeCell ref="RFK67:RFQ67"/>
    <mergeCell ref="RFR67:RFX67"/>
    <mergeCell ref="RFY67:RGE67"/>
    <mergeCell ref="RGF67:RGL67"/>
    <mergeCell ref="RGM67:RGS67"/>
    <mergeCell ref="RDN67:RDT67"/>
    <mergeCell ref="RDU67:REA67"/>
    <mergeCell ref="REB67:REH67"/>
    <mergeCell ref="REI67:REO67"/>
    <mergeCell ref="REP67:REV67"/>
    <mergeCell ref="REW67:RFC67"/>
    <mergeCell ref="RBX67:RCD67"/>
    <mergeCell ref="RCE67:RCK67"/>
    <mergeCell ref="RCL67:RCR67"/>
    <mergeCell ref="RCS67:RCY67"/>
    <mergeCell ref="RCZ67:RDF67"/>
    <mergeCell ref="RDG67:RDM67"/>
    <mergeCell ref="RAH67:RAN67"/>
    <mergeCell ref="RAO67:RAU67"/>
    <mergeCell ref="RAV67:RBB67"/>
    <mergeCell ref="RBC67:RBI67"/>
    <mergeCell ref="RBJ67:RBP67"/>
    <mergeCell ref="RBQ67:RBW67"/>
    <mergeCell ref="QYR67:QYX67"/>
    <mergeCell ref="QYY67:QZE67"/>
    <mergeCell ref="QZF67:QZL67"/>
    <mergeCell ref="QZM67:QZS67"/>
    <mergeCell ref="QZT67:QZZ67"/>
    <mergeCell ref="RAA67:RAG67"/>
    <mergeCell ref="QXB67:QXH67"/>
    <mergeCell ref="QXI67:QXO67"/>
    <mergeCell ref="QXP67:QXV67"/>
    <mergeCell ref="QXW67:QYC67"/>
    <mergeCell ref="QYD67:QYJ67"/>
    <mergeCell ref="QYK67:QYQ67"/>
    <mergeCell ref="QVL67:QVR67"/>
    <mergeCell ref="QVS67:QVY67"/>
    <mergeCell ref="QVZ67:QWF67"/>
    <mergeCell ref="QWG67:QWM67"/>
    <mergeCell ref="QWN67:QWT67"/>
    <mergeCell ref="QWU67:QXA67"/>
    <mergeCell ref="QTV67:QUB67"/>
    <mergeCell ref="QUC67:QUI67"/>
    <mergeCell ref="QUJ67:QUP67"/>
    <mergeCell ref="QUQ67:QUW67"/>
    <mergeCell ref="QUX67:QVD67"/>
    <mergeCell ref="QVE67:QVK67"/>
    <mergeCell ref="QSF67:QSL67"/>
    <mergeCell ref="QSM67:QSS67"/>
    <mergeCell ref="QST67:QSZ67"/>
    <mergeCell ref="QTA67:QTG67"/>
    <mergeCell ref="QTH67:QTN67"/>
    <mergeCell ref="QTO67:QTU67"/>
    <mergeCell ref="QQP67:QQV67"/>
    <mergeCell ref="QQW67:QRC67"/>
    <mergeCell ref="QRD67:QRJ67"/>
    <mergeCell ref="QRK67:QRQ67"/>
    <mergeCell ref="QRR67:QRX67"/>
    <mergeCell ref="QRY67:QSE67"/>
    <mergeCell ref="QOZ67:QPF67"/>
    <mergeCell ref="QPG67:QPM67"/>
    <mergeCell ref="QPN67:QPT67"/>
    <mergeCell ref="QPU67:QQA67"/>
    <mergeCell ref="QQB67:QQH67"/>
    <mergeCell ref="QQI67:QQO67"/>
    <mergeCell ref="QNJ67:QNP67"/>
    <mergeCell ref="QNQ67:QNW67"/>
    <mergeCell ref="QNX67:QOD67"/>
    <mergeCell ref="QOE67:QOK67"/>
    <mergeCell ref="QOL67:QOR67"/>
    <mergeCell ref="QOS67:QOY67"/>
    <mergeCell ref="QLT67:QLZ67"/>
    <mergeCell ref="QMA67:QMG67"/>
    <mergeCell ref="QMH67:QMN67"/>
    <mergeCell ref="QMO67:QMU67"/>
    <mergeCell ref="QMV67:QNB67"/>
    <mergeCell ref="QNC67:QNI67"/>
    <mergeCell ref="QKD67:QKJ67"/>
    <mergeCell ref="QKK67:QKQ67"/>
    <mergeCell ref="QKR67:QKX67"/>
    <mergeCell ref="QKY67:QLE67"/>
    <mergeCell ref="QLF67:QLL67"/>
    <mergeCell ref="QLM67:QLS67"/>
    <mergeCell ref="QIN67:QIT67"/>
    <mergeCell ref="QIU67:QJA67"/>
    <mergeCell ref="QJB67:QJH67"/>
    <mergeCell ref="QJI67:QJO67"/>
    <mergeCell ref="QJP67:QJV67"/>
    <mergeCell ref="QJW67:QKC67"/>
    <mergeCell ref="QGX67:QHD67"/>
    <mergeCell ref="QHE67:QHK67"/>
    <mergeCell ref="QHL67:QHR67"/>
    <mergeCell ref="QHS67:QHY67"/>
    <mergeCell ref="QHZ67:QIF67"/>
    <mergeCell ref="QIG67:QIM67"/>
    <mergeCell ref="QFH67:QFN67"/>
    <mergeCell ref="QFO67:QFU67"/>
    <mergeCell ref="QFV67:QGB67"/>
    <mergeCell ref="QGC67:QGI67"/>
    <mergeCell ref="QGJ67:QGP67"/>
    <mergeCell ref="QGQ67:QGW67"/>
    <mergeCell ref="QDR67:QDX67"/>
    <mergeCell ref="QDY67:QEE67"/>
    <mergeCell ref="QEF67:QEL67"/>
    <mergeCell ref="QEM67:QES67"/>
    <mergeCell ref="QET67:QEZ67"/>
    <mergeCell ref="QFA67:QFG67"/>
    <mergeCell ref="QCB67:QCH67"/>
    <mergeCell ref="QCI67:QCO67"/>
    <mergeCell ref="QCP67:QCV67"/>
    <mergeCell ref="QCW67:QDC67"/>
    <mergeCell ref="QDD67:QDJ67"/>
    <mergeCell ref="QDK67:QDQ67"/>
    <mergeCell ref="QAL67:QAR67"/>
    <mergeCell ref="QAS67:QAY67"/>
    <mergeCell ref="QAZ67:QBF67"/>
    <mergeCell ref="QBG67:QBM67"/>
    <mergeCell ref="QBN67:QBT67"/>
    <mergeCell ref="QBU67:QCA67"/>
    <mergeCell ref="PYV67:PZB67"/>
    <mergeCell ref="PZC67:PZI67"/>
    <mergeCell ref="PZJ67:PZP67"/>
    <mergeCell ref="PZQ67:PZW67"/>
    <mergeCell ref="PZX67:QAD67"/>
    <mergeCell ref="QAE67:QAK67"/>
    <mergeCell ref="PXF67:PXL67"/>
    <mergeCell ref="PXM67:PXS67"/>
    <mergeCell ref="PXT67:PXZ67"/>
    <mergeCell ref="PYA67:PYG67"/>
    <mergeCell ref="PYH67:PYN67"/>
    <mergeCell ref="PYO67:PYU67"/>
    <mergeCell ref="PVP67:PVV67"/>
    <mergeCell ref="PVW67:PWC67"/>
    <mergeCell ref="PWD67:PWJ67"/>
    <mergeCell ref="PWK67:PWQ67"/>
    <mergeCell ref="PWR67:PWX67"/>
    <mergeCell ref="PWY67:PXE67"/>
    <mergeCell ref="PTZ67:PUF67"/>
    <mergeCell ref="PUG67:PUM67"/>
    <mergeCell ref="PUN67:PUT67"/>
    <mergeCell ref="PUU67:PVA67"/>
    <mergeCell ref="PVB67:PVH67"/>
    <mergeCell ref="PVI67:PVO67"/>
    <mergeCell ref="PSJ67:PSP67"/>
    <mergeCell ref="PSQ67:PSW67"/>
    <mergeCell ref="PSX67:PTD67"/>
    <mergeCell ref="PTE67:PTK67"/>
    <mergeCell ref="PTL67:PTR67"/>
    <mergeCell ref="PTS67:PTY67"/>
    <mergeCell ref="PQT67:PQZ67"/>
    <mergeCell ref="PRA67:PRG67"/>
    <mergeCell ref="PRH67:PRN67"/>
    <mergeCell ref="PRO67:PRU67"/>
    <mergeCell ref="PRV67:PSB67"/>
    <mergeCell ref="PSC67:PSI67"/>
    <mergeCell ref="PPD67:PPJ67"/>
    <mergeCell ref="PPK67:PPQ67"/>
    <mergeCell ref="PPR67:PPX67"/>
    <mergeCell ref="PPY67:PQE67"/>
    <mergeCell ref="PQF67:PQL67"/>
    <mergeCell ref="PQM67:PQS67"/>
    <mergeCell ref="PNN67:PNT67"/>
    <mergeCell ref="PNU67:POA67"/>
    <mergeCell ref="POB67:POH67"/>
    <mergeCell ref="POI67:POO67"/>
    <mergeCell ref="POP67:POV67"/>
    <mergeCell ref="POW67:PPC67"/>
    <mergeCell ref="PLX67:PMD67"/>
    <mergeCell ref="PME67:PMK67"/>
    <mergeCell ref="PML67:PMR67"/>
    <mergeCell ref="PMS67:PMY67"/>
    <mergeCell ref="PMZ67:PNF67"/>
    <mergeCell ref="PNG67:PNM67"/>
    <mergeCell ref="PKH67:PKN67"/>
    <mergeCell ref="PKO67:PKU67"/>
    <mergeCell ref="PKV67:PLB67"/>
    <mergeCell ref="PLC67:PLI67"/>
    <mergeCell ref="PLJ67:PLP67"/>
    <mergeCell ref="PLQ67:PLW67"/>
    <mergeCell ref="PIR67:PIX67"/>
    <mergeCell ref="PIY67:PJE67"/>
    <mergeCell ref="PJF67:PJL67"/>
    <mergeCell ref="PJM67:PJS67"/>
    <mergeCell ref="PJT67:PJZ67"/>
    <mergeCell ref="PKA67:PKG67"/>
    <mergeCell ref="PHB67:PHH67"/>
    <mergeCell ref="PHI67:PHO67"/>
    <mergeCell ref="PHP67:PHV67"/>
    <mergeCell ref="PHW67:PIC67"/>
    <mergeCell ref="PID67:PIJ67"/>
    <mergeCell ref="PIK67:PIQ67"/>
    <mergeCell ref="PFL67:PFR67"/>
    <mergeCell ref="PFS67:PFY67"/>
    <mergeCell ref="PFZ67:PGF67"/>
    <mergeCell ref="PGG67:PGM67"/>
    <mergeCell ref="PGN67:PGT67"/>
    <mergeCell ref="PGU67:PHA67"/>
    <mergeCell ref="PDV67:PEB67"/>
    <mergeCell ref="PEC67:PEI67"/>
    <mergeCell ref="PEJ67:PEP67"/>
    <mergeCell ref="PEQ67:PEW67"/>
    <mergeCell ref="PEX67:PFD67"/>
    <mergeCell ref="PFE67:PFK67"/>
    <mergeCell ref="PCF67:PCL67"/>
    <mergeCell ref="PCM67:PCS67"/>
    <mergeCell ref="PCT67:PCZ67"/>
    <mergeCell ref="PDA67:PDG67"/>
    <mergeCell ref="PDH67:PDN67"/>
    <mergeCell ref="PDO67:PDU67"/>
    <mergeCell ref="PAP67:PAV67"/>
    <mergeCell ref="PAW67:PBC67"/>
    <mergeCell ref="PBD67:PBJ67"/>
    <mergeCell ref="PBK67:PBQ67"/>
    <mergeCell ref="PBR67:PBX67"/>
    <mergeCell ref="PBY67:PCE67"/>
    <mergeCell ref="OYZ67:OZF67"/>
    <mergeCell ref="OZG67:OZM67"/>
    <mergeCell ref="OZN67:OZT67"/>
    <mergeCell ref="OZU67:PAA67"/>
    <mergeCell ref="PAB67:PAH67"/>
    <mergeCell ref="PAI67:PAO67"/>
    <mergeCell ref="OXJ67:OXP67"/>
    <mergeCell ref="OXQ67:OXW67"/>
    <mergeCell ref="OXX67:OYD67"/>
    <mergeCell ref="OYE67:OYK67"/>
    <mergeCell ref="OYL67:OYR67"/>
    <mergeCell ref="OYS67:OYY67"/>
    <mergeCell ref="OVT67:OVZ67"/>
    <mergeCell ref="OWA67:OWG67"/>
    <mergeCell ref="OWH67:OWN67"/>
    <mergeCell ref="OWO67:OWU67"/>
    <mergeCell ref="OWV67:OXB67"/>
    <mergeCell ref="OXC67:OXI67"/>
    <mergeCell ref="OUD67:OUJ67"/>
    <mergeCell ref="OUK67:OUQ67"/>
    <mergeCell ref="OUR67:OUX67"/>
    <mergeCell ref="OUY67:OVE67"/>
    <mergeCell ref="OVF67:OVL67"/>
    <mergeCell ref="OVM67:OVS67"/>
    <mergeCell ref="OSN67:OST67"/>
    <mergeCell ref="OSU67:OTA67"/>
    <mergeCell ref="OTB67:OTH67"/>
    <mergeCell ref="OTI67:OTO67"/>
    <mergeCell ref="OTP67:OTV67"/>
    <mergeCell ref="OTW67:OUC67"/>
    <mergeCell ref="OQX67:ORD67"/>
    <mergeCell ref="ORE67:ORK67"/>
    <mergeCell ref="ORL67:ORR67"/>
    <mergeCell ref="ORS67:ORY67"/>
    <mergeCell ref="ORZ67:OSF67"/>
    <mergeCell ref="OSG67:OSM67"/>
    <mergeCell ref="OPH67:OPN67"/>
    <mergeCell ref="OPO67:OPU67"/>
    <mergeCell ref="OPV67:OQB67"/>
    <mergeCell ref="OQC67:OQI67"/>
    <mergeCell ref="OQJ67:OQP67"/>
    <mergeCell ref="OQQ67:OQW67"/>
    <mergeCell ref="ONR67:ONX67"/>
    <mergeCell ref="ONY67:OOE67"/>
    <mergeCell ref="OOF67:OOL67"/>
    <mergeCell ref="OOM67:OOS67"/>
    <mergeCell ref="OOT67:OOZ67"/>
    <mergeCell ref="OPA67:OPG67"/>
    <mergeCell ref="OMB67:OMH67"/>
    <mergeCell ref="OMI67:OMO67"/>
    <mergeCell ref="OMP67:OMV67"/>
    <mergeCell ref="OMW67:ONC67"/>
    <mergeCell ref="OND67:ONJ67"/>
    <mergeCell ref="ONK67:ONQ67"/>
    <mergeCell ref="OKL67:OKR67"/>
    <mergeCell ref="OKS67:OKY67"/>
    <mergeCell ref="OKZ67:OLF67"/>
    <mergeCell ref="OLG67:OLM67"/>
    <mergeCell ref="OLN67:OLT67"/>
    <mergeCell ref="OLU67:OMA67"/>
    <mergeCell ref="OIV67:OJB67"/>
    <mergeCell ref="OJC67:OJI67"/>
    <mergeCell ref="OJJ67:OJP67"/>
    <mergeCell ref="OJQ67:OJW67"/>
    <mergeCell ref="OJX67:OKD67"/>
    <mergeCell ref="OKE67:OKK67"/>
    <mergeCell ref="OHF67:OHL67"/>
    <mergeCell ref="OHM67:OHS67"/>
    <mergeCell ref="OHT67:OHZ67"/>
    <mergeCell ref="OIA67:OIG67"/>
    <mergeCell ref="OIH67:OIN67"/>
    <mergeCell ref="OIO67:OIU67"/>
    <mergeCell ref="OFP67:OFV67"/>
    <mergeCell ref="OFW67:OGC67"/>
    <mergeCell ref="OGD67:OGJ67"/>
    <mergeCell ref="OGK67:OGQ67"/>
    <mergeCell ref="OGR67:OGX67"/>
    <mergeCell ref="OGY67:OHE67"/>
    <mergeCell ref="ODZ67:OEF67"/>
    <mergeCell ref="OEG67:OEM67"/>
    <mergeCell ref="OEN67:OET67"/>
    <mergeCell ref="OEU67:OFA67"/>
    <mergeCell ref="OFB67:OFH67"/>
    <mergeCell ref="OFI67:OFO67"/>
    <mergeCell ref="OCJ67:OCP67"/>
    <mergeCell ref="OCQ67:OCW67"/>
    <mergeCell ref="OCX67:ODD67"/>
    <mergeCell ref="ODE67:ODK67"/>
    <mergeCell ref="ODL67:ODR67"/>
    <mergeCell ref="ODS67:ODY67"/>
    <mergeCell ref="OAT67:OAZ67"/>
    <mergeCell ref="OBA67:OBG67"/>
    <mergeCell ref="OBH67:OBN67"/>
    <mergeCell ref="OBO67:OBU67"/>
    <mergeCell ref="OBV67:OCB67"/>
    <mergeCell ref="OCC67:OCI67"/>
    <mergeCell ref="NZD67:NZJ67"/>
    <mergeCell ref="NZK67:NZQ67"/>
    <mergeCell ref="NZR67:NZX67"/>
    <mergeCell ref="NZY67:OAE67"/>
    <mergeCell ref="OAF67:OAL67"/>
    <mergeCell ref="OAM67:OAS67"/>
    <mergeCell ref="NXN67:NXT67"/>
    <mergeCell ref="NXU67:NYA67"/>
    <mergeCell ref="NYB67:NYH67"/>
    <mergeCell ref="NYI67:NYO67"/>
    <mergeCell ref="NYP67:NYV67"/>
    <mergeCell ref="NYW67:NZC67"/>
    <mergeCell ref="NVX67:NWD67"/>
    <mergeCell ref="NWE67:NWK67"/>
    <mergeCell ref="NWL67:NWR67"/>
    <mergeCell ref="NWS67:NWY67"/>
    <mergeCell ref="NWZ67:NXF67"/>
    <mergeCell ref="NXG67:NXM67"/>
    <mergeCell ref="NUH67:NUN67"/>
    <mergeCell ref="NUO67:NUU67"/>
    <mergeCell ref="NUV67:NVB67"/>
    <mergeCell ref="NVC67:NVI67"/>
    <mergeCell ref="NVJ67:NVP67"/>
    <mergeCell ref="NVQ67:NVW67"/>
    <mergeCell ref="NSR67:NSX67"/>
    <mergeCell ref="NSY67:NTE67"/>
    <mergeCell ref="NTF67:NTL67"/>
    <mergeCell ref="NTM67:NTS67"/>
    <mergeCell ref="NTT67:NTZ67"/>
    <mergeCell ref="NUA67:NUG67"/>
    <mergeCell ref="NRB67:NRH67"/>
    <mergeCell ref="NRI67:NRO67"/>
    <mergeCell ref="NRP67:NRV67"/>
    <mergeCell ref="NRW67:NSC67"/>
    <mergeCell ref="NSD67:NSJ67"/>
    <mergeCell ref="NSK67:NSQ67"/>
    <mergeCell ref="NPL67:NPR67"/>
    <mergeCell ref="NPS67:NPY67"/>
    <mergeCell ref="NPZ67:NQF67"/>
    <mergeCell ref="NQG67:NQM67"/>
    <mergeCell ref="NQN67:NQT67"/>
    <mergeCell ref="NQU67:NRA67"/>
    <mergeCell ref="NNV67:NOB67"/>
    <mergeCell ref="NOC67:NOI67"/>
    <mergeCell ref="NOJ67:NOP67"/>
    <mergeCell ref="NOQ67:NOW67"/>
    <mergeCell ref="NOX67:NPD67"/>
    <mergeCell ref="NPE67:NPK67"/>
    <mergeCell ref="NMF67:NML67"/>
    <mergeCell ref="NMM67:NMS67"/>
    <mergeCell ref="NMT67:NMZ67"/>
    <mergeCell ref="NNA67:NNG67"/>
    <mergeCell ref="NNH67:NNN67"/>
    <mergeCell ref="NNO67:NNU67"/>
    <mergeCell ref="NKP67:NKV67"/>
    <mergeCell ref="NKW67:NLC67"/>
    <mergeCell ref="NLD67:NLJ67"/>
    <mergeCell ref="NLK67:NLQ67"/>
    <mergeCell ref="NLR67:NLX67"/>
    <mergeCell ref="NLY67:NME67"/>
    <mergeCell ref="NIZ67:NJF67"/>
    <mergeCell ref="NJG67:NJM67"/>
    <mergeCell ref="NJN67:NJT67"/>
    <mergeCell ref="NJU67:NKA67"/>
    <mergeCell ref="NKB67:NKH67"/>
    <mergeCell ref="NKI67:NKO67"/>
    <mergeCell ref="NHJ67:NHP67"/>
    <mergeCell ref="NHQ67:NHW67"/>
    <mergeCell ref="NHX67:NID67"/>
    <mergeCell ref="NIE67:NIK67"/>
    <mergeCell ref="NIL67:NIR67"/>
    <mergeCell ref="NIS67:NIY67"/>
    <mergeCell ref="NFT67:NFZ67"/>
    <mergeCell ref="NGA67:NGG67"/>
    <mergeCell ref="NGH67:NGN67"/>
    <mergeCell ref="NGO67:NGU67"/>
    <mergeCell ref="NGV67:NHB67"/>
    <mergeCell ref="NHC67:NHI67"/>
    <mergeCell ref="NED67:NEJ67"/>
    <mergeCell ref="NEK67:NEQ67"/>
    <mergeCell ref="NER67:NEX67"/>
    <mergeCell ref="NEY67:NFE67"/>
    <mergeCell ref="NFF67:NFL67"/>
    <mergeCell ref="NFM67:NFS67"/>
    <mergeCell ref="NCN67:NCT67"/>
    <mergeCell ref="NCU67:NDA67"/>
    <mergeCell ref="NDB67:NDH67"/>
    <mergeCell ref="NDI67:NDO67"/>
    <mergeCell ref="NDP67:NDV67"/>
    <mergeCell ref="NDW67:NEC67"/>
    <mergeCell ref="NAX67:NBD67"/>
    <mergeCell ref="NBE67:NBK67"/>
    <mergeCell ref="NBL67:NBR67"/>
    <mergeCell ref="NBS67:NBY67"/>
    <mergeCell ref="NBZ67:NCF67"/>
    <mergeCell ref="NCG67:NCM67"/>
    <mergeCell ref="MZH67:MZN67"/>
    <mergeCell ref="MZO67:MZU67"/>
    <mergeCell ref="MZV67:NAB67"/>
    <mergeCell ref="NAC67:NAI67"/>
    <mergeCell ref="NAJ67:NAP67"/>
    <mergeCell ref="NAQ67:NAW67"/>
    <mergeCell ref="MXR67:MXX67"/>
    <mergeCell ref="MXY67:MYE67"/>
    <mergeCell ref="MYF67:MYL67"/>
    <mergeCell ref="MYM67:MYS67"/>
    <mergeCell ref="MYT67:MYZ67"/>
    <mergeCell ref="MZA67:MZG67"/>
    <mergeCell ref="MWB67:MWH67"/>
    <mergeCell ref="MWI67:MWO67"/>
    <mergeCell ref="MWP67:MWV67"/>
    <mergeCell ref="MWW67:MXC67"/>
    <mergeCell ref="MXD67:MXJ67"/>
    <mergeCell ref="MXK67:MXQ67"/>
    <mergeCell ref="MUL67:MUR67"/>
    <mergeCell ref="MUS67:MUY67"/>
    <mergeCell ref="MUZ67:MVF67"/>
    <mergeCell ref="MVG67:MVM67"/>
    <mergeCell ref="MVN67:MVT67"/>
    <mergeCell ref="MVU67:MWA67"/>
    <mergeCell ref="MSV67:MTB67"/>
    <mergeCell ref="MTC67:MTI67"/>
    <mergeCell ref="MTJ67:MTP67"/>
    <mergeCell ref="MTQ67:MTW67"/>
    <mergeCell ref="MTX67:MUD67"/>
    <mergeCell ref="MUE67:MUK67"/>
    <mergeCell ref="MRF67:MRL67"/>
    <mergeCell ref="MRM67:MRS67"/>
    <mergeCell ref="MRT67:MRZ67"/>
    <mergeCell ref="MSA67:MSG67"/>
    <mergeCell ref="MSH67:MSN67"/>
    <mergeCell ref="MSO67:MSU67"/>
    <mergeCell ref="MPP67:MPV67"/>
    <mergeCell ref="MPW67:MQC67"/>
    <mergeCell ref="MQD67:MQJ67"/>
    <mergeCell ref="MQK67:MQQ67"/>
    <mergeCell ref="MQR67:MQX67"/>
    <mergeCell ref="MQY67:MRE67"/>
    <mergeCell ref="MNZ67:MOF67"/>
    <mergeCell ref="MOG67:MOM67"/>
    <mergeCell ref="MON67:MOT67"/>
    <mergeCell ref="MOU67:MPA67"/>
    <mergeCell ref="MPB67:MPH67"/>
    <mergeCell ref="MPI67:MPO67"/>
    <mergeCell ref="MMJ67:MMP67"/>
    <mergeCell ref="MMQ67:MMW67"/>
    <mergeCell ref="MMX67:MND67"/>
    <mergeCell ref="MNE67:MNK67"/>
    <mergeCell ref="MNL67:MNR67"/>
    <mergeCell ref="MNS67:MNY67"/>
    <mergeCell ref="MKT67:MKZ67"/>
    <mergeCell ref="MLA67:MLG67"/>
    <mergeCell ref="MLH67:MLN67"/>
    <mergeCell ref="MLO67:MLU67"/>
    <mergeCell ref="MLV67:MMB67"/>
    <mergeCell ref="MMC67:MMI67"/>
    <mergeCell ref="MJD67:MJJ67"/>
    <mergeCell ref="MJK67:MJQ67"/>
    <mergeCell ref="MJR67:MJX67"/>
    <mergeCell ref="MJY67:MKE67"/>
    <mergeCell ref="MKF67:MKL67"/>
    <mergeCell ref="MKM67:MKS67"/>
    <mergeCell ref="MHN67:MHT67"/>
    <mergeCell ref="MHU67:MIA67"/>
    <mergeCell ref="MIB67:MIH67"/>
    <mergeCell ref="MII67:MIO67"/>
    <mergeCell ref="MIP67:MIV67"/>
    <mergeCell ref="MIW67:MJC67"/>
    <mergeCell ref="MFX67:MGD67"/>
    <mergeCell ref="MGE67:MGK67"/>
    <mergeCell ref="MGL67:MGR67"/>
    <mergeCell ref="MGS67:MGY67"/>
    <mergeCell ref="MGZ67:MHF67"/>
    <mergeCell ref="MHG67:MHM67"/>
    <mergeCell ref="MEH67:MEN67"/>
    <mergeCell ref="MEO67:MEU67"/>
    <mergeCell ref="MEV67:MFB67"/>
    <mergeCell ref="MFC67:MFI67"/>
    <mergeCell ref="MFJ67:MFP67"/>
    <mergeCell ref="MFQ67:MFW67"/>
    <mergeCell ref="MCR67:MCX67"/>
    <mergeCell ref="MCY67:MDE67"/>
    <mergeCell ref="MDF67:MDL67"/>
    <mergeCell ref="MDM67:MDS67"/>
    <mergeCell ref="MDT67:MDZ67"/>
    <mergeCell ref="MEA67:MEG67"/>
    <mergeCell ref="MBB67:MBH67"/>
    <mergeCell ref="MBI67:MBO67"/>
    <mergeCell ref="MBP67:MBV67"/>
    <mergeCell ref="MBW67:MCC67"/>
    <mergeCell ref="MCD67:MCJ67"/>
    <mergeCell ref="MCK67:MCQ67"/>
    <mergeCell ref="LZL67:LZR67"/>
    <mergeCell ref="LZS67:LZY67"/>
    <mergeCell ref="LZZ67:MAF67"/>
    <mergeCell ref="MAG67:MAM67"/>
    <mergeCell ref="MAN67:MAT67"/>
    <mergeCell ref="MAU67:MBA67"/>
    <mergeCell ref="LXV67:LYB67"/>
    <mergeCell ref="LYC67:LYI67"/>
    <mergeCell ref="LYJ67:LYP67"/>
    <mergeCell ref="LYQ67:LYW67"/>
    <mergeCell ref="LYX67:LZD67"/>
    <mergeCell ref="LZE67:LZK67"/>
    <mergeCell ref="LWF67:LWL67"/>
    <mergeCell ref="LWM67:LWS67"/>
    <mergeCell ref="LWT67:LWZ67"/>
    <mergeCell ref="LXA67:LXG67"/>
    <mergeCell ref="LXH67:LXN67"/>
    <mergeCell ref="LXO67:LXU67"/>
    <mergeCell ref="LUP67:LUV67"/>
    <mergeCell ref="LUW67:LVC67"/>
    <mergeCell ref="LVD67:LVJ67"/>
    <mergeCell ref="LVK67:LVQ67"/>
    <mergeCell ref="LVR67:LVX67"/>
    <mergeCell ref="LVY67:LWE67"/>
    <mergeCell ref="LSZ67:LTF67"/>
    <mergeCell ref="LTG67:LTM67"/>
    <mergeCell ref="LTN67:LTT67"/>
    <mergeCell ref="LTU67:LUA67"/>
    <mergeCell ref="LUB67:LUH67"/>
    <mergeCell ref="LUI67:LUO67"/>
    <mergeCell ref="LRJ67:LRP67"/>
    <mergeCell ref="LRQ67:LRW67"/>
    <mergeCell ref="LRX67:LSD67"/>
    <mergeCell ref="LSE67:LSK67"/>
    <mergeCell ref="LSL67:LSR67"/>
    <mergeCell ref="LSS67:LSY67"/>
    <mergeCell ref="LPT67:LPZ67"/>
    <mergeCell ref="LQA67:LQG67"/>
    <mergeCell ref="LQH67:LQN67"/>
    <mergeCell ref="LQO67:LQU67"/>
    <mergeCell ref="LQV67:LRB67"/>
    <mergeCell ref="LRC67:LRI67"/>
    <mergeCell ref="LOD67:LOJ67"/>
    <mergeCell ref="LOK67:LOQ67"/>
    <mergeCell ref="LOR67:LOX67"/>
    <mergeCell ref="LOY67:LPE67"/>
    <mergeCell ref="LPF67:LPL67"/>
    <mergeCell ref="LPM67:LPS67"/>
    <mergeCell ref="LMN67:LMT67"/>
    <mergeCell ref="LMU67:LNA67"/>
    <mergeCell ref="LNB67:LNH67"/>
    <mergeCell ref="LNI67:LNO67"/>
    <mergeCell ref="LNP67:LNV67"/>
    <mergeCell ref="LNW67:LOC67"/>
    <mergeCell ref="LKX67:LLD67"/>
    <mergeCell ref="LLE67:LLK67"/>
    <mergeCell ref="LLL67:LLR67"/>
    <mergeCell ref="LLS67:LLY67"/>
    <mergeCell ref="LLZ67:LMF67"/>
    <mergeCell ref="LMG67:LMM67"/>
    <mergeCell ref="LJH67:LJN67"/>
    <mergeCell ref="LJO67:LJU67"/>
    <mergeCell ref="LJV67:LKB67"/>
    <mergeCell ref="LKC67:LKI67"/>
    <mergeCell ref="LKJ67:LKP67"/>
    <mergeCell ref="LKQ67:LKW67"/>
    <mergeCell ref="LHR67:LHX67"/>
    <mergeCell ref="LHY67:LIE67"/>
    <mergeCell ref="LIF67:LIL67"/>
    <mergeCell ref="LIM67:LIS67"/>
    <mergeCell ref="LIT67:LIZ67"/>
    <mergeCell ref="LJA67:LJG67"/>
    <mergeCell ref="LGB67:LGH67"/>
    <mergeCell ref="LGI67:LGO67"/>
    <mergeCell ref="LGP67:LGV67"/>
    <mergeCell ref="LGW67:LHC67"/>
    <mergeCell ref="LHD67:LHJ67"/>
    <mergeCell ref="LHK67:LHQ67"/>
    <mergeCell ref="LEL67:LER67"/>
    <mergeCell ref="LES67:LEY67"/>
    <mergeCell ref="LEZ67:LFF67"/>
    <mergeCell ref="LFG67:LFM67"/>
    <mergeCell ref="LFN67:LFT67"/>
    <mergeCell ref="LFU67:LGA67"/>
    <mergeCell ref="LCV67:LDB67"/>
    <mergeCell ref="LDC67:LDI67"/>
    <mergeCell ref="LDJ67:LDP67"/>
    <mergeCell ref="LDQ67:LDW67"/>
    <mergeCell ref="LDX67:LED67"/>
    <mergeCell ref="LEE67:LEK67"/>
    <mergeCell ref="LBF67:LBL67"/>
    <mergeCell ref="LBM67:LBS67"/>
    <mergeCell ref="LBT67:LBZ67"/>
    <mergeCell ref="LCA67:LCG67"/>
    <mergeCell ref="LCH67:LCN67"/>
    <mergeCell ref="LCO67:LCU67"/>
    <mergeCell ref="KZP67:KZV67"/>
    <mergeCell ref="KZW67:LAC67"/>
    <mergeCell ref="LAD67:LAJ67"/>
    <mergeCell ref="LAK67:LAQ67"/>
    <mergeCell ref="LAR67:LAX67"/>
    <mergeCell ref="LAY67:LBE67"/>
    <mergeCell ref="KXZ67:KYF67"/>
    <mergeCell ref="KYG67:KYM67"/>
    <mergeCell ref="KYN67:KYT67"/>
    <mergeCell ref="KYU67:KZA67"/>
    <mergeCell ref="KZB67:KZH67"/>
    <mergeCell ref="KZI67:KZO67"/>
    <mergeCell ref="KWJ67:KWP67"/>
    <mergeCell ref="KWQ67:KWW67"/>
    <mergeCell ref="KWX67:KXD67"/>
    <mergeCell ref="KXE67:KXK67"/>
    <mergeCell ref="KXL67:KXR67"/>
    <mergeCell ref="KXS67:KXY67"/>
    <mergeCell ref="KUT67:KUZ67"/>
    <mergeCell ref="KVA67:KVG67"/>
    <mergeCell ref="KVH67:KVN67"/>
    <mergeCell ref="KVO67:KVU67"/>
    <mergeCell ref="KVV67:KWB67"/>
    <mergeCell ref="KWC67:KWI67"/>
    <mergeCell ref="KTD67:KTJ67"/>
    <mergeCell ref="KTK67:KTQ67"/>
    <mergeCell ref="KTR67:KTX67"/>
    <mergeCell ref="KTY67:KUE67"/>
    <mergeCell ref="KUF67:KUL67"/>
    <mergeCell ref="KUM67:KUS67"/>
    <mergeCell ref="KRN67:KRT67"/>
    <mergeCell ref="KRU67:KSA67"/>
    <mergeCell ref="KSB67:KSH67"/>
    <mergeCell ref="KSI67:KSO67"/>
    <mergeCell ref="KSP67:KSV67"/>
    <mergeCell ref="KSW67:KTC67"/>
    <mergeCell ref="KPX67:KQD67"/>
    <mergeCell ref="KQE67:KQK67"/>
    <mergeCell ref="KQL67:KQR67"/>
    <mergeCell ref="KQS67:KQY67"/>
    <mergeCell ref="KQZ67:KRF67"/>
    <mergeCell ref="KRG67:KRM67"/>
    <mergeCell ref="KOH67:KON67"/>
    <mergeCell ref="KOO67:KOU67"/>
    <mergeCell ref="KOV67:KPB67"/>
    <mergeCell ref="KPC67:KPI67"/>
    <mergeCell ref="KPJ67:KPP67"/>
    <mergeCell ref="KPQ67:KPW67"/>
    <mergeCell ref="KMR67:KMX67"/>
    <mergeCell ref="KMY67:KNE67"/>
    <mergeCell ref="KNF67:KNL67"/>
    <mergeCell ref="KNM67:KNS67"/>
    <mergeCell ref="KNT67:KNZ67"/>
    <mergeCell ref="KOA67:KOG67"/>
    <mergeCell ref="KLB67:KLH67"/>
    <mergeCell ref="KLI67:KLO67"/>
    <mergeCell ref="KLP67:KLV67"/>
    <mergeCell ref="KLW67:KMC67"/>
    <mergeCell ref="KMD67:KMJ67"/>
    <mergeCell ref="KMK67:KMQ67"/>
    <mergeCell ref="KJL67:KJR67"/>
    <mergeCell ref="KJS67:KJY67"/>
    <mergeCell ref="KJZ67:KKF67"/>
    <mergeCell ref="KKG67:KKM67"/>
    <mergeCell ref="KKN67:KKT67"/>
    <mergeCell ref="KKU67:KLA67"/>
    <mergeCell ref="KHV67:KIB67"/>
    <mergeCell ref="KIC67:KII67"/>
    <mergeCell ref="KIJ67:KIP67"/>
    <mergeCell ref="KIQ67:KIW67"/>
    <mergeCell ref="KIX67:KJD67"/>
    <mergeCell ref="KJE67:KJK67"/>
    <mergeCell ref="KGF67:KGL67"/>
    <mergeCell ref="KGM67:KGS67"/>
    <mergeCell ref="KGT67:KGZ67"/>
    <mergeCell ref="KHA67:KHG67"/>
    <mergeCell ref="KHH67:KHN67"/>
    <mergeCell ref="KHO67:KHU67"/>
    <mergeCell ref="KEP67:KEV67"/>
    <mergeCell ref="KEW67:KFC67"/>
    <mergeCell ref="KFD67:KFJ67"/>
    <mergeCell ref="KFK67:KFQ67"/>
    <mergeCell ref="KFR67:KFX67"/>
    <mergeCell ref="KFY67:KGE67"/>
    <mergeCell ref="KCZ67:KDF67"/>
    <mergeCell ref="KDG67:KDM67"/>
    <mergeCell ref="KDN67:KDT67"/>
    <mergeCell ref="KDU67:KEA67"/>
    <mergeCell ref="KEB67:KEH67"/>
    <mergeCell ref="KEI67:KEO67"/>
    <mergeCell ref="KBJ67:KBP67"/>
    <mergeCell ref="KBQ67:KBW67"/>
    <mergeCell ref="KBX67:KCD67"/>
    <mergeCell ref="KCE67:KCK67"/>
    <mergeCell ref="KCL67:KCR67"/>
    <mergeCell ref="KCS67:KCY67"/>
    <mergeCell ref="JZT67:JZZ67"/>
    <mergeCell ref="KAA67:KAG67"/>
    <mergeCell ref="KAH67:KAN67"/>
    <mergeCell ref="KAO67:KAU67"/>
    <mergeCell ref="KAV67:KBB67"/>
    <mergeCell ref="KBC67:KBI67"/>
    <mergeCell ref="JYD67:JYJ67"/>
    <mergeCell ref="JYK67:JYQ67"/>
    <mergeCell ref="JYR67:JYX67"/>
    <mergeCell ref="JYY67:JZE67"/>
    <mergeCell ref="JZF67:JZL67"/>
    <mergeCell ref="JZM67:JZS67"/>
    <mergeCell ref="JWN67:JWT67"/>
    <mergeCell ref="JWU67:JXA67"/>
    <mergeCell ref="JXB67:JXH67"/>
    <mergeCell ref="JXI67:JXO67"/>
    <mergeCell ref="JXP67:JXV67"/>
    <mergeCell ref="JXW67:JYC67"/>
    <mergeCell ref="JUX67:JVD67"/>
    <mergeCell ref="JVE67:JVK67"/>
    <mergeCell ref="JVL67:JVR67"/>
    <mergeCell ref="JVS67:JVY67"/>
    <mergeCell ref="JVZ67:JWF67"/>
    <mergeCell ref="JWG67:JWM67"/>
    <mergeCell ref="JTH67:JTN67"/>
    <mergeCell ref="JTO67:JTU67"/>
    <mergeCell ref="JTV67:JUB67"/>
    <mergeCell ref="JUC67:JUI67"/>
    <mergeCell ref="JUJ67:JUP67"/>
    <mergeCell ref="JUQ67:JUW67"/>
    <mergeCell ref="JRR67:JRX67"/>
    <mergeCell ref="JRY67:JSE67"/>
    <mergeCell ref="JSF67:JSL67"/>
    <mergeCell ref="JSM67:JSS67"/>
    <mergeCell ref="JST67:JSZ67"/>
    <mergeCell ref="JTA67:JTG67"/>
    <mergeCell ref="JQB67:JQH67"/>
    <mergeCell ref="JQI67:JQO67"/>
    <mergeCell ref="JQP67:JQV67"/>
    <mergeCell ref="JQW67:JRC67"/>
    <mergeCell ref="JRD67:JRJ67"/>
    <mergeCell ref="JRK67:JRQ67"/>
    <mergeCell ref="JOL67:JOR67"/>
    <mergeCell ref="JOS67:JOY67"/>
    <mergeCell ref="JOZ67:JPF67"/>
    <mergeCell ref="JPG67:JPM67"/>
    <mergeCell ref="JPN67:JPT67"/>
    <mergeCell ref="JPU67:JQA67"/>
    <mergeCell ref="JMV67:JNB67"/>
    <mergeCell ref="JNC67:JNI67"/>
    <mergeCell ref="JNJ67:JNP67"/>
    <mergeCell ref="JNQ67:JNW67"/>
    <mergeCell ref="JNX67:JOD67"/>
    <mergeCell ref="JOE67:JOK67"/>
    <mergeCell ref="JLF67:JLL67"/>
    <mergeCell ref="JLM67:JLS67"/>
    <mergeCell ref="JLT67:JLZ67"/>
    <mergeCell ref="JMA67:JMG67"/>
    <mergeCell ref="JMH67:JMN67"/>
    <mergeCell ref="JMO67:JMU67"/>
    <mergeCell ref="JJP67:JJV67"/>
    <mergeCell ref="JJW67:JKC67"/>
    <mergeCell ref="JKD67:JKJ67"/>
    <mergeCell ref="JKK67:JKQ67"/>
    <mergeCell ref="JKR67:JKX67"/>
    <mergeCell ref="JKY67:JLE67"/>
    <mergeCell ref="JHZ67:JIF67"/>
    <mergeCell ref="JIG67:JIM67"/>
    <mergeCell ref="JIN67:JIT67"/>
    <mergeCell ref="JIU67:JJA67"/>
    <mergeCell ref="JJB67:JJH67"/>
    <mergeCell ref="JJI67:JJO67"/>
    <mergeCell ref="JGJ67:JGP67"/>
    <mergeCell ref="JGQ67:JGW67"/>
    <mergeCell ref="JGX67:JHD67"/>
    <mergeCell ref="JHE67:JHK67"/>
    <mergeCell ref="JHL67:JHR67"/>
    <mergeCell ref="JHS67:JHY67"/>
    <mergeCell ref="JET67:JEZ67"/>
    <mergeCell ref="JFA67:JFG67"/>
    <mergeCell ref="JFH67:JFN67"/>
    <mergeCell ref="JFO67:JFU67"/>
    <mergeCell ref="JFV67:JGB67"/>
    <mergeCell ref="JGC67:JGI67"/>
    <mergeCell ref="JDD67:JDJ67"/>
    <mergeCell ref="JDK67:JDQ67"/>
    <mergeCell ref="JDR67:JDX67"/>
    <mergeCell ref="JDY67:JEE67"/>
    <mergeCell ref="JEF67:JEL67"/>
    <mergeCell ref="JEM67:JES67"/>
    <mergeCell ref="JBN67:JBT67"/>
    <mergeCell ref="JBU67:JCA67"/>
    <mergeCell ref="JCB67:JCH67"/>
    <mergeCell ref="JCI67:JCO67"/>
    <mergeCell ref="JCP67:JCV67"/>
    <mergeCell ref="JCW67:JDC67"/>
    <mergeCell ref="IZX67:JAD67"/>
    <mergeCell ref="JAE67:JAK67"/>
    <mergeCell ref="JAL67:JAR67"/>
    <mergeCell ref="JAS67:JAY67"/>
    <mergeCell ref="JAZ67:JBF67"/>
    <mergeCell ref="JBG67:JBM67"/>
    <mergeCell ref="IYH67:IYN67"/>
    <mergeCell ref="IYO67:IYU67"/>
    <mergeCell ref="IYV67:IZB67"/>
    <mergeCell ref="IZC67:IZI67"/>
    <mergeCell ref="IZJ67:IZP67"/>
    <mergeCell ref="IZQ67:IZW67"/>
    <mergeCell ref="IWR67:IWX67"/>
    <mergeCell ref="IWY67:IXE67"/>
    <mergeCell ref="IXF67:IXL67"/>
    <mergeCell ref="IXM67:IXS67"/>
    <mergeCell ref="IXT67:IXZ67"/>
    <mergeCell ref="IYA67:IYG67"/>
    <mergeCell ref="IVB67:IVH67"/>
    <mergeCell ref="IVI67:IVO67"/>
    <mergeCell ref="IVP67:IVV67"/>
    <mergeCell ref="IVW67:IWC67"/>
    <mergeCell ref="IWD67:IWJ67"/>
    <mergeCell ref="IWK67:IWQ67"/>
    <mergeCell ref="ITL67:ITR67"/>
    <mergeCell ref="ITS67:ITY67"/>
    <mergeCell ref="ITZ67:IUF67"/>
    <mergeCell ref="IUG67:IUM67"/>
    <mergeCell ref="IUN67:IUT67"/>
    <mergeCell ref="IUU67:IVA67"/>
    <mergeCell ref="IRV67:ISB67"/>
    <mergeCell ref="ISC67:ISI67"/>
    <mergeCell ref="ISJ67:ISP67"/>
    <mergeCell ref="ISQ67:ISW67"/>
    <mergeCell ref="ISX67:ITD67"/>
    <mergeCell ref="ITE67:ITK67"/>
    <mergeCell ref="IQF67:IQL67"/>
    <mergeCell ref="IQM67:IQS67"/>
    <mergeCell ref="IQT67:IQZ67"/>
    <mergeCell ref="IRA67:IRG67"/>
    <mergeCell ref="IRH67:IRN67"/>
    <mergeCell ref="IRO67:IRU67"/>
    <mergeCell ref="IOP67:IOV67"/>
    <mergeCell ref="IOW67:IPC67"/>
    <mergeCell ref="IPD67:IPJ67"/>
    <mergeCell ref="IPK67:IPQ67"/>
    <mergeCell ref="IPR67:IPX67"/>
    <mergeCell ref="IPY67:IQE67"/>
    <mergeCell ref="IMZ67:INF67"/>
    <mergeCell ref="ING67:INM67"/>
    <mergeCell ref="INN67:INT67"/>
    <mergeCell ref="INU67:IOA67"/>
    <mergeCell ref="IOB67:IOH67"/>
    <mergeCell ref="IOI67:IOO67"/>
    <mergeCell ref="ILJ67:ILP67"/>
    <mergeCell ref="ILQ67:ILW67"/>
    <mergeCell ref="ILX67:IMD67"/>
    <mergeCell ref="IME67:IMK67"/>
    <mergeCell ref="IML67:IMR67"/>
    <mergeCell ref="IMS67:IMY67"/>
    <mergeCell ref="IJT67:IJZ67"/>
    <mergeCell ref="IKA67:IKG67"/>
    <mergeCell ref="IKH67:IKN67"/>
    <mergeCell ref="IKO67:IKU67"/>
    <mergeCell ref="IKV67:ILB67"/>
    <mergeCell ref="ILC67:ILI67"/>
    <mergeCell ref="IID67:IIJ67"/>
    <mergeCell ref="IIK67:IIQ67"/>
    <mergeCell ref="IIR67:IIX67"/>
    <mergeCell ref="IIY67:IJE67"/>
    <mergeCell ref="IJF67:IJL67"/>
    <mergeCell ref="IJM67:IJS67"/>
    <mergeCell ref="IGN67:IGT67"/>
    <mergeCell ref="IGU67:IHA67"/>
    <mergeCell ref="IHB67:IHH67"/>
    <mergeCell ref="IHI67:IHO67"/>
    <mergeCell ref="IHP67:IHV67"/>
    <mergeCell ref="IHW67:IIC67"/>
    <mergeCell ref="IEX67:IFD67"/>
    <mergeCell ref="IFE67:IFK67"/>
    <mergeCell ref="IFL67:IFR67"/>
    <mergeCell ref="IFS67:IFY67"/>
    <mergeCell ref="IFZ67:IGF67"/>
    <mergeCell ref="IGG67:IGM67"/>
    <mergeCell ref="IDH67:IDN67"/>
    <mergeCell ref="IDO67:IDU67"/>
    <mergeCell ref="IDV67:IEB67"/>
    <mergeCell ref="IEC67:IEI67"/>
    <mergeCell ref="IEJ67:IEP67"/>
    <mergeCell ref="IEQ67:IEW67"/>
    <mergeCell ref="IBR67:IBX67"/>
    <mergeCell ref="IBY67:ICE67"/>
    <mergeCell ref="ICF67:ICL67"/>
    <mergeCell ref="ICM67:ICS67"/>
    <mergeCell ref="ICT67:ICZ67"/>
    <mergeCell ref="IDA67:IDG67"/>
    <mergeCell ref="IAB67:IAH67"/>
    <mergeCell ref="IAI67:IAO67"/>
    <mergeCell ref="IAP67:IAV67"/>
    <mergeCell ref="IAW67:IBC67"/>
    <mergeCell ref="IBD67:IBJ67"/>
    <mergeCell ref="IBK67:IBQ67"/>
    <mergeCell ref="HYL67:HYR67"/>
    <mergeCell ref="HYS67:HYY67"/>
    <mergeCell ref="HYZ67:HZF67"/>
    <mergeCell ref="HZG67:HZM67"/>
    <mergeCell ref="HZN67:HZT67"/>
    <mergeCell ref="HZU67:IAA67"/>
    <mergeCell ref="HWV67:HXB67"/>
    <mergeCell ref="HXC67:HXI67"/>
    <mergeCell ref="HXJ67:HXP67"/>
    <mergeCell ref="HXQ67:HXW67"/>
    <mergeCell ref="HXX67:HYD67"/>
    <mergeCell ref="HYE67:HYK67"/>
    <mergeCell ref="HVF67:HVL67"/>
    <mergeCell ref="HVM67:HVS67"/>
    <mergeCell ref="HVT67:HVZ67"/>
    <mergeCell ref="HWA67:HWG67"/>
    <mergeCell ref="HWH67:HWN67"/>
    <mergeCell ref="HWO67:HWU67"/>
    <mergeCell ref="HTP67:HTV67"/>
    <mergeCell ref="HTW67:HUC67"/>
    <mergeCell ref="HUD67:HUJ67"/>
    <mergeCell ref="HUK67:HUQ67"/>
    <mergeCell ref="HUR67:HUX67"/>
    <mergeCell ref="HUY67:HVE67"/>
    <mergeCell ref="HRZ67:HSF67"/>
    <mergeCell ref="HSG67:HSM67"/>
    <mergeCell ref="HSN67:HST67"/>
    <mergeCell ref="HSU67:HTA67"/>
    <mergeCell ref="HTB67:HTH67"/>
    <mergeCell ref="HTI67:HTO67"/>
    <mergeCell ref="HQJ67:HQP67"/>
    <mergeCell ref="HQQ67:HQW67"/>
    <mergeCell ref="HQX67:HRD67"/>
    <mergeCell ref="HRE67:HRK67"/>
    <mergeCell ref="HRL67:HRR67"/>
    <mergeCell ref="HRS67:HRY67"/>
    <mergeCell ref="HOT67:HOZ67"/>
    <mergeCell ref="HPA67:HPG67"/>
    <mergeCell ref="HPH67:HPN67"/>
    <mergeCell ref="HPO67:HPU67"/>
    <mergeCell ref="HPV67:HQB67"/>
    <mergeCell ref="HQC67:HQI67"/>
    <mergeCell ref="HND67:HNJ67"/>
    <mergeCell ref="HNK67:HNQ67"/>
    <mergeCell ref="HNR67:HNX67"/>
    <mergeCell ref="HNY67:HOE67"/>
    <mergeCell ref="HOF67:HOL67"/>
    <mergeCell ref="HOM67:HOS67"/>
    <mergeCell ref="HLN67:HLT67"/>
    <mergeCell ref="HLU67:HMA67"/>
    <mergeCell ref="HMB67:HMH67"/>
    <mergeCell ref="HMI67:HMO67"/>
    <mergeCell ref="HMP67:HMV67"/>
    <mergeCell ref="HMW67:HNC67"/>
    <mergeCell ref="HJX67:HKD67"/>
    <mergeCell ref="HKE67:HKK67"/>
    <mergeCell ref="HKL67:HKR67"/>
    <mergeCell ref="HKS67:HKY67"/>
    <mergeCell ref="HKZ67:HLF67"/>
    <mergeCell ref="HLG67:HLM67"/>
    <mergeCell ref="HIH67:HIN67"/>
    <mergeCell ref="HIO67:HIU67"/>
    <mergeCell ref="HIV67:HJB67"/>
    <mergeCell ref="HJC67:HJI67"/>
    <mergeCell ref="HJJ67:HJP67"/>
    <mergeCell ref="HJQ67:HJW67"/>
    <mergeCell ref="HGR67:HGX67"/>
    <mergeCell ref="HGY67:HHE67"/>
    <mergeCell ref="HHF67:HHL67"/>
    <mergeCell ref="HHM67:HHS67"/>
    <mergeCell ref="HHT67:HHZ67"/>
    <mergeCell ref="HIA67:HIG67"/>
    <mergeCell ref="HFB67:HFH67"/>
    <mergeCell ref="HFI67:HFO67"/>
    <mergeCell ref="HFP67:HFV67"/>
    <mergeCell ref="HFW67:HGC67"/>
    <mergeCell ref="HGD67:HGJ67"/>
    <mergeCell ref="HGK67:HGQ67"/>
    <mergeCell ref="HDL67:HDR67"/>
    <mergeCell ref="HDS67:HDY67"/>
    <mergeCell ref="HDZ67:HEF67"/>
    <mergeCell ref="HEG67:HEM67"/>
    <mergeCell ref="HEN67:HET67"/>
    <mergeCell ref="HEU67:HFA67"/>
    <mergeCell ref="HBV67:HCB67"/>
    <mergeCell ref="HCC67:HCI67"/>
    <mergeCell ref="HCJ67:HCP67"/>
    <mergeCell ref="HCQ67:HCW67"/>
    <mergeCell ref="HCX67:HDD67"/>
    <mergeCell ref="HDE67:HDK67"/>
    <mergeCell ref="HAF67:HAL67"/>
    <mergeCell ref="HAM67:HAS67"/>
    <mergeCell ref="HAT67:HAZ67"/>
    <mergeCell ref="HBA67:HBG67"/>
    <mergeCell ref="HBH67:HBN67"/>
    <mergeCell ref="HBO67:HBU67"/>
    <mergeCell ref="GYP67:GYV67"/>
    <mergeCell ref="GYW67:GZC67"/>
    <mergeCell ref="GZD67:GZJ67"/>
    <mergeCell ref="GZK67:GZQ67"/>
    <mergeCell ref="GZR67:GZX67"/>
    <mergeCell ref="GZY67:HAE67"/>
    <mergeCell ref="GWZ67:GXF67"/>
    <mergeCell ref="GXG67:GXM67"/>
    <mergeCell ref="GXN67:GXT67"/>
    <mergeCell ref="GXU67:GYA67"/>
    <mergeCell ref="GYB67:GYH67"/>
    <mergeCell ref="GYI67:GYO67"/>
    <mergeCell ref="GVJ67:GVP67"/>
    <mergeCell ref="GVQ67:GVW67"/>
    <mergeCell ref="GVX67:GWD67"/>
    <mergeCell ref="GWE67:GWK67"/>
    <mergeCell ref="GWL67:GWR67"/>
    <mergeCell ref="GWS67:GWY67"/>
    <mergeCell ref="GTT67:GTZ67"/>
    <mergeCell ref="GUA67:GUG67"/>
    <mergeCell ref="GUH67:GUN67"/>
    <mergeCell ref="GUO67:GUU67"/>
    <mergeCell ref="GUV67:GVB67"/>
    <mergeCell ref="GVC67:GVI67"/>
    <mergeCell ref="GSD67:GSJ67"/>
    <mergeCell ref="GSK67:GSQ67"/>
    <mergeCell ref="GSR67:GSX67"/>
    <mergeCell ref="GSY67:GTE67"/>
    <mergeCell ref="GTF67:GTL67"/>
    <mergeCell ref="GTM67:GTS67"/>
    <mergeCell ref="GQN67:GQT67"/>
    <mergeCell ref="GQU67:GRA67"/>
    <mergeCell ref="GRB67:GRH67"/>
    <mergeCell ref="GRI67:GRO67"/>
    <mergeCell ref="GRP67:GRV67"/>
    <mergeCell ref="GRW67:GSC67"/>
    <mergeCell ref="GOX67:GPD67"/>
    <mergeCell ref="GPE67:GPK67"/>
    <mergeCell ref="GPL67:GPR67"/>
    <mergeCell ref="GPS67:GPY67"/>
    <mergeCell ref="GPZ67:GQF67"/>
    <mergeCell ref="GQG67:GQM67"/>
    <mergeCell ref="GNH67:GNN67"/>
    <mergeCell ref="GNO67:GNU67"/>
    <mergeCell ref="GNV67:GOB67"/>
    <mergeCell ref="GOC67:GOI67"/>
    <mergeCell ref="GOJ67:GOP67"/>
    <mergeCell ref="GOQ67:GOW67"/>
    <mergeCell ref="GLR67:GLX67"/>
    <mergeCell ref="GLY67:GME67"/>
    <mergeCell ref="GMF67:GML67"/>
    <mergeCell ref="GMM67:GMS67"/>
    <mergeCell ref="GMT67:GMZ67"/>
    <mergeCell ref="GNA67:GNG67"/>
    <mergeCell ref="GKB67:GKH67"/>
    <mergeCell ref="GKI67:GKO67"/>
    <mergeCell ref="GKP67:GKV67"/>
    <mergeCell ref="GKW67:GLC67"/>
    <mergeCell ref="GLD67:GLJ67"/>
    <mergeCell ref="GLK67:GLQ67"/>
    <mergeCell ref="GIL67:GIR67"/>
    <mergeCell ref="GIS67:GIY67"/>
    <mergeCell ref="GIZ67:GJF67"/>
    <mergeCell ref="GJG67:GJM67"/>
    <mergeCell ref="GJN67:GJT67"/>
    <mergeCell ref="GJU67:GKA67"/>
    <mergeCell ref="GGV67:GHB67"/>
    <mergeCell ref="GHC67:GHI67"/>
    <mergeCell ref="GHJ67:GHP67"/>
    <mergeCell ref="GHQ67:GHW67"/>
    <mergeCell ref="GHX67:GID67"/>
    <mergeCell ref="GIE67:GIK67"/>
    <mergeCell ref="GFF67:GFL67"/>
    <mergeCell ref="GFM67:GFS67"/>
    <mergeCell ref="GFT67:GFZ67"/>
    <mergeCell ref="GGA67:GGG67"/>
    <mergeCell ref="GGH67:GGN67"/>
    <mergeCell ref="GGO67:GGU67"/>
    <mergeCell ref="GDP67:GDV67"/>
    <mergeCell ref="GDW67:GEC67"/>
    <mergeCell ref="GED67:GEJ67"/>
    <mergeCell ref="GEK67:GEQ67"/>
    <mergeCell ref="GER67:GEX67"/>
    <mergeCell ref="GEY67:GFE67"/>
    <mergeCell ref="GBZ67:GCF67"/>
    <mergeCell ref="GCG67:GCM67"/>
    <mergeCell ref="GCN67:GCT67"/>
    <mergeCell ref="GCU67:GDA67"/>
    <mergeCell ref="GDB67:GDH67"/>
    <mergeCell ref="GDI67:GDO67"/>
    <mergeCell ref="GAJ67:GAP67"/>
    <mergeCell ref="GAQ67:GAW67"/>
    <mergeCell ref="GAX67:GBD67"/>
    <mergeCell ref="GBE67:GBK67"/>
    <mergeCell ref="GBL67:GBR67"/>
    <mergeCell ref="GBS67:GBY67"/>
    <mergeCell ref="FYT67:FYZ67"/>
    <mergeCell ref="FZA67:FZG67"/>
    <mergeCell ref="FZH67:FZN67"/>
    <mergeCell ref="FZO67:FZU67"/>
    <mergeCell ref="FZV67:GAB67"/>
    <mergeCell ref="GAC67:GAI67"/>
    <mergeCell ref="FXD67:FXJ67"/>
    <mergeCell ref="FXK67:FXQ67"/>
    <mergeCell ref="FXR67:FXX67"/>
    <mergeCell ref="FXY67:FYE67"/>
    <mergeCell ref="FYF67:FYL67"/>
    <mergeCell ref="FYM67:FYS67"/>
    <mergeCell ref="FVN67:FVT67"/>
    <mergeCell ref="FVU67:FWA67"/>
    <mergeCell ref="FWB67:FWH67"/>
    <mergeCell ref="FWI67:FWO67"/>
    <mergeCell ref="FWP67:FWV67"/>
    <mergeCell ref="FWW67:FXC67"/>
    <mergeCell ref="FTX67:FUD67"/>
    <mergeCell ref="FUE67:FUK67"/>
    <mergeCell ref="FUL67:FUR67"/>
    <mergeCell ref="FUS67:FUY67"/>
    <mergeCell ref="FUZ67:FVF67"/>
    <mergeCell ref="FVG67:FVM67"/>
    <mergeCell ref="FSH67:FSN67"/>
    <mergeCell ref="FSO67:FSU67"/>
    <mergeCell ref="FSV67:FTB67"/>
    <mergeCell ref="FTC67:FTI67"/>
    <mergeCell ref="FTJ67:FTP67"/>
    <mergeCell ref="FTQ67:FTW67"/>
    <mergeCell ref="FQR67:FQX67"/>
    <mergeCell ref="FQY67:FRE67"/>
    <mergeCell ref="FRF67:FRL67"/>
    <mergeCell ref="FRM67:FRS67"/>
    <mergeCell ref="FRT67:FRZ67"/>
    <mergeCell ref="FSA67:FSG67"/>
    <mergeCell ref="FPB67:FPH67"/>
    <mergeCell ref="FPI67:FPO67"/>
    <mergeCell ref="FPP67:FPV67"/>
    <mergeCell ref="FPW67:FQC67"/>
    <mergeCell ref="FQD67:FQJ67"/>
    <mergeCell ref="FQK67:FQQ67"/>
    <mergeCell ref="FNL67:FNR67"/>
    <mergeCell ref="FNS67:FNY67"/>
    <mergeCell ref="FNZ67:FOF67"/>
    <mergeCell ref="FOG67:FOM67"/>
    <mergeCell ref="FON67:FOT67"/>
    <mergeCell ref="FOU67:FPA67"/>
    <mergeCell ref="FLV67:FMB67"/>
    <mergeCell ref="FMC67:FMI67"/>
    <mergeCell ref="FMJ67:FMP67"/>
    <mergeCell ref="FMQ67:FMW67"/>
    <mergeCell ref="FMX67:FND67"/>
    <mergeCell ref="FNE67:FNK67"/>
    <mergeCell ref="FKF67:FKL67"/>
    <mergeCell ref="FKM67:FKS67"/>
    <mergeCell ref="FKT67:FKZ67"/>
    <mergeCell ref="FLA67:FLG67"/>
    <mergeCell ref="FLH67:FLN67"/>
    <mergeCell ref="FLO67:FLU67"/>
    <mergeCell ref="FIP67:FIV67"/>
    <mergeCell ref="FIW67:FJC67"/>
    <mergeCell ref="FJD67:FJJ67"/>
    <mergeCell ref="FJK67:FJQ67"/>
    <mergeCell ref="FJR67:FJX67"/>
    <mergeCell ref="FJY67:FKE67"/>
    <mergeCell ref="FGZ67:FHF67"/>
    <mergeCell ref="FHG67:FHM67"/>
    <mergeCell ref="FHN67:FHT67"/>
    <mergeCell ref="FHU67:FIA67"/>
    <mergeCell ref="FIB67:FIH67"/>
    <mergeCell ref="FII67:FIO67"/>
    <mergeCell ref="FFJ67:FFP67"/>
    <mergeCell ref="FFQ67:FFW67"/>
    <mergeCell ref="FFX67:FGD67"/>
    <mergeCell ref="FGE67:FGK67"/>
    <mergeCell ref="FGL67:FGR67"/>
    <mergeCell ref="FGS67:FGY67"/>
    <mergeCell ref="FDT67:FDZ67"/>
    <mergeCell ref="FEA67:FEG67"/>
    <mergeCell ref="FEH67:FEN67"/>
    <mergeCell ref="FEO67:FEU67"/>
    <mergeCell ref="FEV67:FFB67"/>
    <mergeCell ref="FFC67:FFI67"/>
    <mergeCell ref="FCD67:FCJ67"/>
    <mergeCell ref="FCK67:FCQ67"/>
    <mergeCell ref="FCR67:FCX67"/>
    <mergeCell ref="FCY67:FDE67"/>
    <mergeCell ref="FDF67:FDL67"/>
    <mergeCell ref="FDM67:FDS67"/>
    <mergeCell ref="FAN67:FAT67"/>
    <mergeCell ref="FAU67:FBA67"/>
    <mergeCell ref="FBB67:FBH67"/>
    <mergeCell ref="FBI67:FBO67"/>
    <mergeCell ref="FBP67:FBV67"/>
    <mergeCell ref="FBW67:FCC67"/>
    <mergeCell ref="EYX67:EZD67"/>
    <mergeCell ref="EZE67:EZK67"/>
    <mergeCell ref="EZL67:EZR67"/>
    <mergeCell ref="EZS67:EZY67"/>
    <mergeCell ref="EZZ67:FAF67"/>
    <mergeCell ref="FAG67:FAM67"/>
    <mergeCell ref="EXH67:EXN67"/>
    <mergeCell ref="EXO67:EXU67"/>
    <mergeCell ref="EXV67:EYB67"/>
    <mergeCell ref="EYC67:EYI67"/>
    <mergeCell ref="EYJ67:EYP67"/>
    <mergeCell ref="EYQ67:EYW67"/>
    <mergeCell ref="EVR67:EVX67"/>
    <mergeCell ref="EVY67:EWE67"/>
    <mergeCell ref="EWF67:EWL67"/>
    <mergeCell ref="EWM67:EWS67"/>
    <mergeCell ref="EWT67:EWZ67"/>
    <mergeCell ref="EXA67:EXG67"/>
    <mergeCell ref="EUB67:EUH67"/>
    <mergeCell ref="EUI67:EUO67"/>
    <mergeCell ref="EUP67:EUV67"/>
    <mergeCell ref="EUW67:EVC67"/>
    <mergeCell ref="EVD67:EVJ67"/>
    <mergeCell ref="EVK67:EVQ67"/>
    <mergeCell ref="ESL67:ESR67"/>
    <mergeCell ref="ESS67:ESY67"/>
    <mergeCell ref="ESZ67:ETF67"/>
    <mergeCell ref="ETG67:ETM67"/>
    <mergeCell ref="ETN67:ETT67"/>
    <mergeCell ref="ETU67:EUA67"/>
    <mergeCell ref="EQV67:ERB67"/>
    <mergeCell ref="ERC67:ERI67"/>
    <mergeCell ref="ERJ67:ERP67"/>
    <mergeCell ref="ERQ67:ERW67"/>
    <mergeCell ref="ERX67:ESD67"/>
    <mergeCell ref="ESE67:ESK67"/>
    <mergeCell ref="EPF67:EPL67"/>
    <mergeCell ref="EPM67:EPS67"/>
    <mergeCell ref="EPT67:EPZ67"/>
    <mergeCell ref="EQA67:EQG67"/>
    <mergeCell ref="EQH67:EQN67"/>
    <mergeCell ref="EQO67:EQU67"/>
    <mergeCell ref="ENP67:ENV67"/>
    <mergeCell ref="ENW67:EOC67"/>
    <mergeCell ref="EOD67:EOJ67"/>
    <mergeCell ref="EOK67:EOQ67"/>
    <mergeCell ref="EOR67:EOX67"/>
    <mergeCell ref="EOY67:EPE67"/>
    <mergeCell ref="ELZ67:EMF67"/>
    <mergeCell ref="EMG67:EMM67"/>
    <mergeCell ref="EMN67:EMT67"/>
    <mergeCell ref="EMU67:ENA67"/>
    <mergeCell ref="ENB67:ENH67"/>
    <mergeCell ref="ENI67:ENO67"/>
    <mergeCell ref="EKJ67:EKP67"/>
    <mergeCell ref="EKQ67:EKW67"/>
    <mergeCell ref="EKX67:ELD67"/>
    <mergeCell ref="ELE67:ELK67"/>
    <mergeCell ref="ELL67:ELR67"/>
    <mergeCell ref="ELS67:ELY67"/>
    <mergeCell ref="EIT67:EIZ67"/>
    <mergeCell ref="EJA67:EJG67"/>
    <mergeCell ref="EJH67:EJN67"/>
    <mergeCell ref="EJO67:EJU67"/>
    <mergeCell ref="EJV67:EKB67"/>
    <mergeCell ref="EKC67:EKI67"/>
    <mergeCell ref="EHD67:EHJ67"/>
    <mergeCell ref="EHK67:EHQ67"/>
    <mergeCell ref="EHR67:EHX67"/>
    <mergeCell ref="EHY67:EIE67"/>
    <mergeCell ref="EIF67:EIL67"/>
    <mergeCell ref="EIM67:EIS67"/>
    <mergeCell ref="EFN67:EFT67"/>
    <mergeCell ref="EFU67:EGA67"/>
    <mergeCell ref="EGB67:EGH67"/>
    <mergeCell ref="EGI67:EGO67"/>
    <mergeCell ref="EGP67:EGV67"/>
    <mergeCell ref="EGW67:EHC67"/>
    <mergeCell ref="EDX67:EED67"/>
    <mergeCell ref="EEE67:EEK67"/>
    <mergeCell ref="EEL67:EER67"/>
    <mergeCell ref="EES67:EEY67"/>
    <mergeCell ref="EEZ67:EFF67"/>
    <mergeCell ref="EFG67:EFM67"/>
    <mergeCell ref="ECH67:ECN67"/>
    <mergeCell ref="ECO67:ECU67"/>
    <mergeCell ref="ECV67:EDB67"/>
    <mergeCell ref="EDC67:EDI67"/>
    <mergeCell ref="EDJ67:EDP67"/>
    <mergeCell ref="EDQ67:EDW67"/>
    <mergeCell ref="EAR67:EAX67"/>
    <mergeCell ref="EAY67:EBE67"/>
    <mergeCell ref="EBF67:EBL67"/>
    <mergeCell ref="EBM67:EBS67"/>
    <mergeCell ref="EBT67:EBZ67"/>
    <mergeCell ref="ECA67:ECG67"/>
    <mergeCell ref="DZB67:DZH67"/>
    <mergeCell ref="DZI67:DZO67"/>
    <mergeCell ref="DZP67:DZV67"/>
    <mergeCell ref="DZW67:EAC67"/>
    <mergeCell ref="EAD67:EAJ67"/>
    <mergeCell ref="EAK67:EAQ67"/>
    <mergeCell ref="DXL67:DXR67"/>
    <mergeCell ref="DXS67:DXY67"/>
    <mergeCell ref="DXZ67:DYF67"/>
    <mergeCell ref="DYG67:DYM67"/>
    <mergeCell ref="DYN67:DYT67"/>
    <mergeCell ref="DYU67:DZA67"/>
    <mergeCell ref="DVV67:DWB67"/>
    <mergeCell ref="DWC67:DWI67"/>
    <mergeCell ref="DWJ67:DWP67"/>
    <mergeCell ref="DWQ67:DWW67"/>
    <mergeCell ref="DWX67:DXD67"/>
    <mergeCell ref="DXE67:DXK67"/>
    <mergeCell ref="DUF67:DUL67"/>
    <mergeCell ref="DUM67:DUS67"/>
    <mergeCell ref="DUT67:DUZ67"/>
    <mergeCell ref="DVA67:DVG67"/>
    <mergeCell ref="DVH67:DVN67"/>
    <mergeCell ref="DVO67:DVU67"/>
    <mergeCell ref="DSP67:DSV67"/>
    <mergeCell ref="DSW67:DTC67"/>
    <mergeCell ref="DTD67:DTJ67"/>
    <mergeCell ref="DTK67:DTQ67"/>
    <mergeCell ref="DTR67:DTX67"/>
    <mergeCell ref="DTY67:DUE67"/>
    <mergeCell ref="DQZ67:DRF67"/>
    <mergeCell ref="DRG67:DRM67"/>
    <mergeCell ref="DRN67:DRT67"/>
    <mergeCell ref="DRU67:DSA67"/>
    <mergeCell ref="DSB67:DSH67"/>
    <mergeCell ref="DSI67:DSO67"/>
    <mergeCell ref="DPJ67:DPP67"/>
    <mergeCell ref="DPQ67:DPW67"/>
    <mergeCell ref="DPX67:DQD67"/>
    <mergeCell ref="DQE67:DQK67"/>
    <mergeCell ref="DQL67:DQR67"/>
    <mergeCell ref="DQS67:DQY67"/>
    <mergeCell ref="DNT67:DNZ67"/>
    <mergeCell ref="DOA67:DOG67"/>
    <mergeCell ref="DOH67:DON67"/>
    <mergeCell ref="DOO67:DOU67"/>
    <mergeCell ref="DOV67:DPB67"/>
    <mergeCell ref="DPC67:DPI67"/>
    <mergeCell ref="DMD67:DMJ67"/>
    <mergeCell ref="DMK67:DMQ67"/>
    <mergeCell ref="DMR67:DMX67"/>
    <mergeCell ref="DMY67:DNE67"/>
    <mergeCell ref="DNF67:DNL67"/>
    <mergeCell ref="DNM67:DNS67"/>
    <mergeCell ref="DKN67:DKT67"/>
    <mergeCell ref="DKU67:DLA67"/>
    <mergeCell ref="DLB67:DLH67"/>
    <mergeCell ref="DLI67:DLO67"/>
    <mergeCell ref="DLP67:DLV67"/>
    <mergeCell ref="DLW67:DMC67"/>
    <mergeCell ref="DIX67:DJD67"/>
    <mergeCell ref="DJE67:DJK67"/>
    <mergeCell ref="DJL67:DJR67"/>
    <mergeCell ref="DJS67:DJY67"/>
    <mergeCell ref="DJZ67:DKF67"/>
    <mergeCell ref="DKG67:DKM67"/>
    <mergeCell ref="DHH67:DHN67"/>
    <mergeCell ref="DHO67:DHU67"/>
    <mergeCell ref="DHV67:DIB67"/>
    <mergeCell ref="DIC67:DII67"/>
    <mergeCell ref="DIJ67:DIP67"/>
    <mergeCell ref="DIQ67:DIW67"/>
    <mergeCell ref="DFR67:DFX67"/>
    <mergeCell ref="DFY67:DGE67"/>
    <mergeCell ref="DGF67:DGL67"/>
    <mergeCell ref="DGM67:DGS67"/>
    <mergeCell ref="DGT67:DGZ67"/>
    <mergeCell ref="DHA67:DHG67"/>
    <mergeCell ref="DEB67:DEH67"/>
    <mergeCell ref="DEI67:DEO67"/>
    <mergeCell ref="DEP67:DEV67"/>
    <mergeCell ref="DEW67:DFC67"/>
    <mergeCell ref="DFD67:DFJ67"/>
    <mergeCell ref="DFK67:DFQ67"/>
    <mergeCell ref="DCL67:DCR67"/>
    <mergeCell ref="DCS67:DCY67"/>
    <mergeCell ref="DCZ67:DDF67"/>
    <mergeCell ref="DDG67:DDM67"/>
    <mergeCell ref="DDN67:DDT67"/>
    <mergeCell ref="DDU67:DEA67"/>
    <mergeCell ref="DAV67:DBB67"/>
    <mergeCell ref="DBC67:DBI67"/>
    <mergeCell ref="DBJ67:DBP67"/>
    <mergeCell ref="DBQ67:DBW67"/>
    <mergeCell ref="DBX67:DCD67"/>
    <mergeCell ref="DCE67:DCK67"/>
    <mergeCell ref="CZF67:CZL67"/>
    <mergeCell ref="CZM67:CZS67"/>
    <mergeCell ref="CZT67:CZZ67"/>
    <mergeCell ref="DAA67:DAG67"/>
    <mergeCell ref="DAH67:DAN67"/>
    <mergeCell ref="DAO67:DAU67"/>
    <mergeCell ref="CXP67:CXV67"/>
    <mergeCell ref="CXW67:CYC67"/>
    <mergeCell ref="CYD67:CYJ67"/>
    <mergeCell ref="CYK67:CYQ67"/>
    <mergeCell ref="CYR67:CYX67"/>
    <mergeCell ref="CYY67:CZE67"/>
    <mergeCell ref="CVZ67:CWF67"/>
    <mergeCell ref="CWG67:CWM67"/>
    <mergeCell ref="CWN67:CWT67"/>
    <mergeCell ref="CWU67:CXA67"/>
    <mergeCell ref="CXB67:CXH67"/>
    <mergeCell ref="CXI67:CXO67"/>
    <mergeCell ref="CUJ67:CUP67"/>
    <mergeCell ref="CUQ67:CUW67"/>
    <mergeCell ref="CUX67:CVD67"/>
    <mergeCell ref="CVE67:CVK67"/>
    <mergeCell ref="CVL67:CVR67"/>
    <mergeCell ref="CVS67:CVY67"/>
    <mergeCell ref="CST67:CSZ67"/>
    <mergeCell ref="CTA67:CTG67"/>
    <mergeCell ref="CTH67:CTN67"/>
    <mergeCell ref="CTO67:CTU67"/>
    <mergeCell ref="CTV67:CUB67"/>
    <mergeCell ref="CUC67:CUI67"/>
    <mergeCell ref="CRD67:CRJ67"/>
    <mergeCell ref="CRK67:CRQ67"/>
    <mergeCell ref="CRR67:CRX67"/>
    <mergeCell ref="CRY67:CSE67"/>
    <mergeCell ref="CSF67:CSL67"/>
    <mergeCell ref="CSM67:CSS67"/>
    <mergeCell ref="CPN67:CPT67"/>
    <mergeCell ref="CPU67:CQA67"/>
    <mergeCell ref="CQB67:CQH67"/>
    <mergeCell ref="CQI67:CQO67"/>
    <mergeCell ref="CQP67:CQV67"/>
    <mergeCell ref="CQW67:CRC67"/>
    <mergeCell ref="CNX67:COD67"/>
    <mergeCell ref="COE67:COK67"/>
    <mergeCell ref="COL67:COR67"/>
    <mergeCell ref="COS67:COY67"/>
    <mergeCell ref="COZ67:CPF67"/>
    <mergeCell ref="CPG67:CPM67"/>
    <mergeCell ref="CMH67:CMN67"/>
    <mergeCell ref="CMO67:CMU67"/>
    <mergeCell ref="CMV67:CNB67"/>
    <mergeCell ref="CNC67:CNI67"/>
    <mergeCell ref="CNJ67:CNP67"/>
    <mergeCell ref="CNQ67:CNW67"/>
    <mergeCell ref="CKR67:CKX67"/>
    <mergeCell ref="CKY67:CLE67"/>
    <mergeCell ref="CLF67:CLL67"/>
    <mergeCell ref="CLM67:CLS67"/>
    <mergeCell ref="CLT67:CLZ67"/>
    <mergeCell ref="CMA67:CMG67"/>
    <mergeCell ref="CJB67:CJH67"/>
    <mergeCell ref="CJI67:CJO67"/>
    <mergeCell ref="CJP67:CJV67"/>
    <mergeCell ref="CJW67:CKC67"/>
    <mergeCell ref="CKD67:CKJ67"/>
    <mergeCell ref="CKK67:CKQ67"/>
    <mergeCell ref="CHL67:CHR67"/>
    <mergeCell ref="CHS67:CHY67"/>
    <mergeCell ref="CHZ67:CIF67"/>
    <mergeCell ref="CIG67:CIM67"/>
    <mergeCell ref="CIN67:CIT67"/>
    <mergeCell ref="CIU67:CJA67"/>
    <mergeCell ref="CFV67:CGB67"/>
    <mergeCell ref="CGC67:CGI67"/>
    <mergeCell ref="CGJ67:CGP67"/>
    <mergeCell ref="CGQ67:CGW67"/>
    <mergeCell ref="CGX67:CHD67"/>
    <mergeCell ref="CHE67:CHK67"/>
    <mergeCell ref="CEF67:CEL67"/>
    <mergeCell ref="CEM67:CES67"/>
    <mergeCell ref="CET67:CEZ67"/>
    <mergeCell ref="CFA67:CFG67"/>
    <mergeCell ref="CFH67:CFN67"/>
    <mergeCell ref="CFO67:CFU67"/>
    <mergeCell ref="CCP67:CCV67"/>
    <mergeCell ref="CCW67:CDC67"/>
    <mergeCell ref="CDD67:CDJ67"/>
    <mergeCell ref="CDK67:CDQ67"/>
    <mergeCell ref="CDR67:CDX67"/>
    <mergeCell ref="CDY67:CEE67"/>
    <mergeCell ref="CAZ67:CBF67"/>
    <mergeCell ref="CBG67:CBM67"/>
    <mergeCell ref="CBN67:CBT67"/>
    <mergeCell ref="CBU67:CCA67"/>
    <mergeCell ref="CCB67:CCH67"/>
    <mergeCell ref="CCI67:CCO67"/>
    <mergeCell ref="BZJ67:BZP67"/>
    <mergeCell ref="BZQ67:BZW67"/>
    <mergeCell ref="BZX67:CAD67"/>
    <mergeCell ref="CAE67:CAK67"/>
    <mergeCell ref="CAL67:CAR67"/>
    <mergeCell ref="CAS67:CAY67"/>
    <mergeCell ref="BXT67:BXZ67"/>
    <mergeCell ref="BYA67:BYG67"/>
    <mergeCell ref="BYH67:BYN67"/>
    <mergeCell ref="BYO67:BYU67"/>
    <mergeCell ref="BYV67:BZB67"/>
    <mergeCell ref="BZC67:BZI67"/>
    <mergeCell ref="BWD67:BWJ67"/>
    <mergeCell ref="BWK67:BWQ67"/>
    <mergeCell ref="BWR67:BWX67"/>
    <mergeCell ref="BWY67:BXE67"/>
    <mergeCell ref="BXF67:BXL67"/>
    <mergeCell ref="BXM67:BXS67"/>
    <mergeCell ref="BUN67:BUT67"/>
    <mergeCell ref="BUU67:BVA67"/>
    <mergeCell ref="BVB67:BVH67"/>
    <mergeCell ref="BVI67:BVO67"/>
    <mergeCell ref="BVP67:BVV67"/>
    <mergeCell ref="BVW67:BWC67"/>
    <mergeCell ref="BSX67:BTD67"/>
    <mergeCell ref="BTE67:BTK67"/>
    <mergeCell ref="BTL67:BTR67"/>
    <mergeCell ref="BTS67:BTY67"/>
    <mergeCell ref="BTZ67:BUF67"/>
    <mergeCell ref="BUG67:BUM67"/>
    <mergeCell ref="BRH67:BRN67"/>
    <mergeCell ref="BRO67:BRU67"/>
    <mergeCell ref="BRV67:BSB67"/>
    <mergeCell ref="BSC67:BSI67"/>
    <mergeCell ref="BSJ67:BSP67"/>
    <mergeCell ref="BSQ67:BSW67"/>
    <mergeCell ref="BPR67:BPX67"/>
    <mergeCell ref="BPY67:BQE67"/>
    <mergeCell ref="BQF67:BQL67"/>
    <mergeCell ref="BQM67:BQS67"/>
    <mergeCell ref="BQT67:BQZ67"/>
    <mergeCell ref="BRA67:BRG67"/>
    <mergeCell ref="BOB67:BOH67"/>
    <mergeCell ref="BOI67:BOO67"/>
    <mergeCell ref="BOP67:BOV67"/>
    <mergeCell ref="BOW67:BPC67"/>
    <mergeCell ref="BPD67:BPJ67"/>
    <mergeCell ref="BPK67:BPQ67"/>
    <mergeCell ref="BML67:BMR67"/>
    <mergeCell ref="BMS67:BMY67"/>
    <mergeCell ref="BMZ67:BNF67"/>
    <mergeCell ref="BNG67:BNM67"/>
    <mergeCell ref="BNN67:BNT67"/>
    <mergeCell ref="BNU67:BOA67"/>
    <mergeCell ref="BKV67:BLB67"/>
    <mergeCell ref="BLC67:BLI67"/>
    <mergeCell ref="BLJ67:BLP67"/>
    <mergeCell ref="BLQ67:BLW67"/>
    <mergeCell ref="BLX67:BMD67"/>
    <mergeCell ref="BME67:BMK67"/>
    <mergeCell ref="BJF67:BJL67"/>
    <mergeCell ref="BJM67:BJS67"/>
    <mergeCell ref="BJT67:BJZ67"/>
    <mergeCell ref="BKA67:BKG67"/>
    <mergeCell ref="BKH67:BKN67"/>
    <mergeCell ref="BKO67:BKU67"/>
    <mergeCell ref="BHP67:BHV67"/>
    <mergeCell ref="BHW67:BIC67"/>
    <mergeCell ref="BID67:BIJ67"/>
    <mergeCell ref="BIK67:BIQ67"/>
    <mergeCell ref="BIR67:BIX67"/>
    <mergeCell ref="BIY67:BJE67"/>
    <mergeCell ref="BFZ67:BGF67"/>
    <mergeCell ref="BGG67:BGM67"/>
    <mergeCell ref="BGN67:BGT67"/>
    <mergeCell ref="BGU67:BHA67"/>
    <mergeCell ref="BHB67:BHH67"/>
    <mergeCell ref="BHI67:BHO67"/>
    <mergeCell ref="BEJ67:BEP67"/>
    <mergeCell ref="BEQ67:BEW67"/>
    <mergeCell ref="BEX67:BFD67"/>
    <mergeCell ref="BFE67:BFK67"/>
    <mergeCell ref="BFL67:BFR67"/>
    <mergeCell ref="BFS67:BFY67"/>
    <mergeCell ref="BCT67:BCZ67"/>
    <mergeCell ref="BDA67:BDG67"/>
    <mergeCell ref="BDH67:BDN67"/>
    <mergeCell ref="BDO67:BDU67"/>
    <mergeCell ref="BDV67:BEB67"/>
    <mergeCell ref="BEC67:BEI67"/>
    <mergeCell ref="BBD67:BBJ67"/>
    <mergeCell ref="BBK67:BBQ67"/>
    <mergeCell ref="BBR67:BBX67"/>
    <mergeCell ref="BBY67:BCE67"/>
    <mergeCell ref="BCF67:BCL67"/>
    <mergeCell ref="BCM67:BCS67"/>
    <mergeCell ref="AZN67:AZT67"/>
    <mergeCell ref="AZU67:BAA67"/>
    <mergeCell ref="BAB67:BAH67"/>
    <mergeCell ref="BAI67:BAO67"/>
    <mergeCell ref="BAP67:BAV67"/>
    <mergeCell ref="BAW67:BBC67"/>
    <mergeCell ref="AXX67:AYD67"/>
    <mergeCell ref="AYE67:AYK67"/>
    <mergeCell ref="AYL67:AYR67"/>
    <mergeCell ref="AYS67:AYY67"/>
    <mergeCell ref="AYZ67:AZF67"/>
    <mergeCell ref="AZG67:AZM67"/>
    <mergeCell ref="AWH67:AWN67"/>
    <mergeCell ref="AWO67:AWU67"/>
    <mergeCell ref="AWV67:AXB67"/>
    <mergeCell ref="AXC67:AXI67"/>
    <mergeCell ref="AXJ67:AXP67"/>
    <mergeCell ref="AXQ67:AXW67"/>
    <mergeCell ref="AUR67:AUX67"/>
    <mergeCell ref="AUY67:AVE67"/>
    <mergeCell ref="AVF67:AVL67"/>
    <mergeCell ref="AVM67:AVS67"/>
    <mergeCell ref="AVT67:AVZ67"/>
    <mergeCell ref="AWA67:AWG67"/>
    <mergeCell ref="ATB67:ATH67"/>
    <mergeCell ref="ATI67:ATO67"/>
    <mergeCell ref="ATP67:ATV67"/>
    <mergeCell ref="ATW67:AUC67"/>
    <mergeCell ref="AUD67:AUJ67"/>
    <mergeCell ref="AUK67:AUQ67"/>
    <mergeCell ref="ARL67:ARR67"/>
    <mergeCell ref="ARS67:ARY67"/>
    <mergeCell ref="ARZ67:ASF67"/>
    <mergeCell ref="ASG67:ASM67"/>
    <mergeCell ref="ASN67:AST67"/>
    <mergeCell ref="ASU67:ATA67"/>
    <mergeCell ref="APV67:AQB67"/>
    <mergeCell ref="AQC67:AQI67"/>
    <mergeCell ref="AQJ67:AQP67"/>
    <mergeCell ref="AQQ67:AQW67"/>
    <mergeCell ref="AQX67:ARD67"/>
    <mergeCell ref="ARE67:ARK67"/>
    <mergeCell ref="AOF67:AOL67"/>
    <mergeCell ref="AOM67:AOS67"/>
    <mergeCell ref="AOT67:AOZ67"/>
    <mergeCell ref="APA67:APG67"/>
    <mergeCell ref="APH67:APN67"/>
    <mergeCell ref="APO67:APU67"/>
    <mergeCell ref="AMP67:AMV67"/>
    <mergeCell ref="AMW67:ANC67"/>
    <mergeCell ref="AND67:ANJ67"/>
    <mergeCell ref="ANK67:ANQ67"/>
    <mergeCell ref="ANR67:ANX67"/>
    <mergeCell ref="ANY67:AOE67"/>
    <mergeCell ref="AKZ67:ALF67"/>
    <mergeCell ref="ALG67:ALM67"/>
    <mergeCell ref="ALN67:ALT67"/>
    <mergeCell ref="ALU67:AMA67"/>
    <mergeCell ref="AMB67:AMH67"/>
    <mergeCell ref="AMI67:AMO67"/>
    <mergeCell ref="AJJ67:AJP67"/>
    <mergeCell ref="AJQ67:AJW67"/>
    <mergeCell ref="AJX67:AKD67"/>
    <mergeCell ref="AKE67:AKK67"/>
    <mergeCell ref="AKL67:AKR67"/>
    <mergeCell ref="AKS67:AKY67"/>
    <mergeCell ref="AHT67:AHZ67"/>
    <mergeCell ref="AIA67:AIG67"/>
    <mergeCell ref="AIH67:AIN67"/>
    <mergeCell ref="AIO67:AIU67"/>
    <mergeCell ref="AIV67:AJB67"/>
    <mergeCell ref="AJC67:AJI67"/>
    <mergeCell ref="AGD67:AGJ67"/>
    <mergeCell ref="AGK67:AGQ67"/>
    <mergeCell ref="AGR67:AGX67"/>
    <mergeCell ref="AGY67:AHE67"/>
    <mergeCell ref="AHF67:AHL67"/>
    <mergeCell ref="AHM67:AHS67"/>
    <mergeCell ref="AEN67:AET67"/>
    <mergeCell ref="AEU67:AFA67"/>
    <mergeCell ref="AFB67:AFH67"/>
    <mergeCell ref="AFI67:AFO67"/>
    <mergeCell ref="AFP67:AFV67"/>
    <mergeCell ref="AFW67:AGC67"/>
    <mergeCell ref="ACX67:ADD67"/>
    <mergeCell ref="ADE67:ADK67"/>
    <mergeCell ref="ADL67:ADR67"/>
    <mergeCell ref="ADS67:ADY67"/>
    <mergeCell ref="ADZ67:AEF67"/>
    <mergeCell ref="AEG67:AEM67"/>
    <mergeCell ref="ABH67:ABN67"/>
    <mergeCell ref="ABO67:ABU67"/>
    <mergeCell ref="ABV67:ACB67"/>
    <mergeCell ref="ACC67:ACI67"/>
    <mergeCell ref="ACJ67:ACP67"/>
    <mergeCell ref="ACQ67:ACW67"/>
    <mergeCell ref="ZR67:ZX67"/>
    <mergeCell ref="ZY67:AAE67"/>
    <mergeCell ref="AAF67:AAL67"/>
    <mergeCell ref="AAM67:AAS67"/>
    <mergeCell ref="AAT67:AAZ67"/>
    <mergeCell ref="ABA67:ABG67"/>
    <mergeCell ref="YB67:YH67"/>
    <mergeCell ref="YI67:YO67"/>
    <mergeCell ref="YP67:YV67"/>
    <mergeCell ref="YW67:ZC67"/>
    <mergeCell ref="ZD67:ZJ67"/>
    <mergeCell ref="ZK67:ZQ67"/>
    <mergeCell ref="WL67:WR67"/>
    <mergeCell ref="WS67:WY67"/>
    <mergeCell ref="WZ67:XF67"/>
    <mergeCell ref="XG67:XM67"/>
    <mergeCell ref="XN67:XT67"/>
    <mergeCell ref="XU67:YA67"/>
    <mergeCell ref="UV67:VB67"/>
    <mergeCell ref="VC67:VI67"/>
    <mergeCell ref="VJ67:VP67"/>
    <mergeCell ref="VQ67:VW67"/>
    <mergeCell ref="VX67:WD67"/>
    <mergeCell ref="WE67:WK67"/>
    <mergeCell ref="TF67:TL67"/>
    <mergeCell ref="TM67:TS67"/>
    <mergeCell ref="TT67:TZ67"/>
    <mergeCell ref="UA67:UG67"/>
    <mergeCell ref="UH67:UN67"/>
    <mergeCell ref="UO67:UU67"/>
    <mergeCell ref="RP67:RV67"/>
    <mergeCell ref="RW67:SC67"/>
    <mergeCell ref="SD67:SJ67"/>
    <mergeCell ref="SK67:SQ67"/>
    <mergeCell ref="SR67:SX67"/>
    <mergeCell ref="SY67:TE67"/>
    <mergeCell ref="PZ67:QF67"/>
    <mergeCell ref="QG67:QM67"/>
    <mergeCell ref="QN67:QT67"/>
    <mergeCell ref="QU67:RA67"/>
    <mergeCell ref="RB67:RH67"/>
    <mergeCell ref="RI67:RO67"/>
    <mergeCell ref="OJ67:OP67"/>
    <mergeCell ref="OQ67:OW67"/>
    <mergeCell ref="OX67:PD67"/>
    <mergeCell ref="PE67:PK67"/>
    <mergeCell ref="PL67:PR67"/>
    <mergeCell ref="PS67:PY67"/>
    <mergeCell ref="MT67:MZ67"/>
    <mergeCell ref="NA67:NG67"/>
    <mergeCell ref="NH67:NN67"/>
    <mergeCell ref="NO67:NU67"/>
    <mergeCell ref="NV67:OB67"/>
    <mergeCell ref="OC67:OI67"/>
    <mergeCell ref="LK67:LQ67"/>
    <mergeCell ref="LR67:LX67"/>
    <mergeCell ref="LY67:ME67"/>
    <mergeCell ref="MF67:ML67"/>
    <mergeCell ref="MM67:MS67"/>
    <mergeCell ref="JN67:JT67"/>
    <mergeCell ref="JU67:KA67"/>
    <mergeCell ref="KB67:KH67"/>
    <mergeCell ref="KI67:KO67"/>
    <mergeCell ref="KP67:KV67"/>
    <mergeCell ref="KW67:LC67"/>
    <mergeCell ref="HX67:ID67"/>
    <mergeCell ref="IE67:IK67"/>
    <mergeCell ref="IL67:IR67"/>
    <mergeCell ref="IS67:IY67"/>
    <mergeCell ref="IZ67:JF67"/>
    <mergeCell ref="JG67:JM67"/>
    <mergeCell ref="GV67:HB67"/>
    <mergeCell ref="HC67:HI67"/>
    <mergeCell ref="HJ67:HP67"/>
    <mergeCell ref="HQ67:HW67"/>
    <mergeCell ref="ER67:EX67"/>
    <mergeCell ref="EY67:FE67"/>
    <mergeCell ref="FF67:FL67"/>
    <mergeCell ref="FM67:FS67"/>
    <mergeCell ref="FT67:FZ67"/>
    <mergeCell ref="GA67:GG67"/>
    <mergeCell ref="DB67:DH67"/>
    <mergeCell ref="DI67:DO67"/>
    <mergeCell ref="DP67:DV67"/>
    <mergeCell ref="DW67:EC67"/>
    <mergeCell ref="ED67:EJ67"/>
    <mergeCell ref="EK67:EQ67"/>
    <mergeCell ref="LD67:LJ67"/>
    <mergeCell ref="BZ67:CF67"/>
    <mergeCell ref="CG67:CM67"/>
    <mergeCell ref="CN67:CT67"/>
    <mergeCell ref="CU67:DA67"/>
    <mergeCell ref="XFA141:XFD141"/>
    <mergeCell ref="A67:G67"/>
    <mergeCell ref="H67:N67"/>
    <mergeCell ref="O67:U67"/>
    <mergeCell ref="V67:AB67"/>
    <mergeCell ref="AC67:AI67"/>
    <mergeCell ref="AJ67:AP67"/>
    <mergeCell ref="AQ67:AW67"/>
    <mergeCell ref="AX67:BD67"/>
    <mergeCell ref="BE67:BK67"/>
    <mergeCell ref="XDK141:XDQ141"/>
    <mergeCell ref="XDR141:XDX141"/>
    <mergeCell ref="XDY141:XEE141"/>
    <mergeCell ref="XEF141:XEL141"/>
    <mergeCell ref="XEM141:XES141"/>
    <mergeCell ref="XET141:XEZ141"/>
    <mergeCell ref="XBU141:XCA141"/>
    <mergeCell ref="XCB141:XCH141"/>
    <mergeCell ref="XCI141:XCO141"/>
    <mergeCell ref="XCP141:XCV141"/>
    <mergeCell ref="XCW141:XDC141"/>
    <mergeCell ref="XDD141:XDJ141"/>
    <mergeCell ref="XAE141:XAK141"/>
    <mergeCell ref="XAL141:XAR141"/>
    <mergeCell ref="XAS141:XAY141"/>
    <mergeCell ref="XAZ141:XBF141"/>
    <mergeCell ref="GH67:GN67"/>
    <mergeCell ref="GO67:GU67"/>
    <mergeCell ref="XBG141:XBM141"/>
    <mergeCell ref="XBN141:XBT141"/>
    <mergeCell ref="WYO141:WYU141"/>
    <mergeCell ref="WYV141:WZB141"/>
    <mergeCell ref="WZC141:WZI141"/>
    <mergeCell ref="WZJ141:WZP141"/>
    <mergeCell ref="WZQ141:WZW141"/>
    <mergeCell ref="WZX141:XAD141"/>
    <mergeCell ref="WWY141:WXE141"/>
    <mergeCell ref="WXF141:WXL141"/>
    <mergeCell ref="WXM141:WXS141"/>
    <mergeCell ref="WXT141:WXZ141"/>
    <mergeCell ref="WYA141:WYG141"/>
    <mergeCell ref="WYH141:WYN141"/>
    <mergeCell ref="WVI141:WVO141"/>
    <mergeCell ref="WVP141:WVV141"/>
    <mergeCell ref="WVW141:WWC141"/>
    <mergeCell ref="WWD141:WWJ141"/>
    <mergeCell ref="WWK141:WWQ141"/>
    <mergeCell ref="WWR141:WWX141"/>
    <mergeCell ref="WTS141:WTY141"/>
    <mergeCell ref="WTZ141:WUF141"/>
    <mergeCell ref="WUG141:WUM141"/>
    <mergeCell ref="WUN141:WUT141"/>
    <mergeCell ref="WUU141:WVA141"/>
    <mergeCell ref="WVB141:WVH141"/>
    <mergeCell ref="WSC141:WSI141"/>
    <mergeCell ref="WSJ141:WSP141"/>
    <mergeCell ref="WSQ141:WSW141"/>
    <mergeCell ref="WSX141:WTD141"/>
    <mergeCell ref="WTE141:WTK141"/>
    <mergeCell ref="WTL141:WTR141"/>
    <mergeCell ref="WQM141:WQS141"/>
    <mergeCell ref="WQT141:WQZ141"/>
    <mergeCell ref="WRA141:WRG141"/>
    <mergeCell ref="WRH141:WRN141"/>
    <mergeCell ref="WRO141:WRU141"/>
    <mergeCell ref="WRV141:WSB141"/>
    <mergeCell ref="WOW141:WPC141"/>
    <mergeCell ref="WPD141:WPJ141"/>
    <mergeCell ref="WPK141:WPQ141"/>
    <mergeCell ref="WPR141:WPX141"/>
    <mergeCell ref="WPY141:WQE141"/>
    <mergeCell ref="WQF141:WQL141"/>
    <mergeCell ref="WNG141:WNM141"/>
    <mergeCell ref="WNN141:WNT141"/>
    <mergeCell ref="WNU141:WOA141"/>
    <mergeCell ref="WOB141:WOH141"/>
    <mergeCell ref="WOI141:WOO141"/>
    <mergeCell ref="WOP141:WOV141"/>
    <mergeCell ref="WLQ141:WLW141"/>
    <mergeCell ref="WLX141:WMD141"/>
    <mergeCell ref="WME141:WMK141"/>
    <mergeCell ref="WML141:WMR141"/>
    <mergeCell ref="WMS141:WMY141"/>
    <mergeCell ref="WMZ141:WNF141"/>
    <mergeCell ref="WKA141:WKG141"/>
    <mergeCell ref="WKH141:WKN141"/>
    <mergeCell ref="WKO141:WKU141"/>
    <mergeCell ref="WKV141:WLB141"/>
    <mergeCell ref="WLC141:WLI141"/>
    <mergeCell ref="WLJ141:WLP141"/>
    <mergeCell ref="WIK141:WIQ141"/>
    <mergeCell ref="WIR141:WIX141"/>
    <mergeCell ref="WIY141:WJE141"/>
    <mergeCell ref="WJF141:WJL141"/>
    <mergeCell ref="WJM141:WJS141"/>
    <mergeCell ref="WJT141:WJZ141"/>
    <mergeCell ref="WGU141:WHA141"/>
    <mergeCell ref="WHB141:WHH141"/>
    <mergeCell ref="WHI141:WHO141"/>
    <mergeCell ref="WHP141:WHV141"/>
    <mergeCell ref="WHW141:WIC141"/>
    <mergeCell ref="WID141:WIJ141"/>
    <mergeCell ref="WFE141:WFK141"/>
    <mergeCell ref="WFL141:WFR141"/>
    <mergeCell ref="WFS141:WFY141"/>
    <mergeCell ref="WFZ141:WGF141"/>
    <mergeCell ref="WGG141:WGM141"/>
    <mergeCell ref="WGN141:WGT141"/>
    <mergeCell ref="WDO141:WDU141"/>
    <mergeCell ref="WDV141:WEB141"/>
    <mergeCell ref="WEC141:WEI141"/>
    <mergeCell ref="WEJ141:WEP141"/>
    <mergeCell ref="WEQ141:WEW141"/>
    <mergeCell ref="WEX141:WFD141"/>
    <mergeCell ref="WBY141:WCE141"/>
    <mergeCell ref="WCF141:WCL141"/>
    <mergeCell ref="WCM141:WCS141"/>
    <mergeCell ref="WCT141:WCZ141"/>
    <mergeCell ref="WDA141:WDG141"/>
    <mergeCell ref="WDH141:WDN141"/>
    <mergeCell ref="WAI141:WAO141"/>
    <mergeCell ref="WAP141:WAV141"/>
    <mergeCell ref="WAW141:WBC141"/>
    <mergeCell ref="WBD141:WBJ141"/>
    <mergeCell ref="WBK141:WBQ141"/>
    <mergeCell ref="WBR141:WBX141"/>
    <mergeCell ref="VYS141:VYY141"/>
    <mergeCell ref="VYZ141:VZF141"/>
    <mergeCell ref="VZG141:VZM141"/>
    <mergeCell ref="VZN141:VZT141"/>
    <mergeCell ref="VZU141:WAA141"/>
    <mergeCell ref="WAB141:WAH141"/>
    <mergeCell ref="VXC141:VXI141"/>
    <mergeCell ref="VXJ141:VXP141"/>
    <mergeCell ref="VXQ141:VXW141"/>
    <mergeCell ref="VXX141:VYD141"/>
    <mergeCell ref="VYE141:VYK141"/>
    <mergeCell ref="VYL141:VYR141"/>
    <mergeCell ref="VVM141:VVS141"/>
    <mergeCell ref="VVT141:VVZ141"/>
    <mergeCell ref="VWA141:VWG141"/>
    <mergeCell ref="VWH141:VWN141"/>
    <mergeCell ref="VWO141:VWU141"/>
    <mergeCell ref="VWV141:VXB141"/>
    <mergeCell ref="VTW141:VUC141"/>
    <mergeCell ref="VUD141:VUJ141"/>
    <mergeCell ref="VUK141:VUQ141"/>
    <mergeCell ref="VUR141:VUX141"/>
    <mergeCell ref="VUY141:VVE141"/>
    <mergeCell ref="VVF141:VVL141"/>
    <mergeCell ref="VSG141:VSM141"/>
    <mergeCell ref="VSN141:VST141"/>
    <mergeCell ref="VSU141:VTA141"/>
    <mergeCell ref="VTB141:VTH141"/>
    <mergeCell ref="VTI141:VTO141"/>
    <mergeCell ref="VTP141:VTV141"/>
    <mergeCell ref="VQQ141:VQW141"/>
    <mergeCell ref="VQX141:VRD141"/>
    <mergeCell ref="VRE141:VRK141"/>
    <mergeCell ref="VRL141:VRR141"/>
    <mergeCell ref="VRS141:VRY141"/>
    <mergeCell ref="VRZ141:VSF141"/>
    <mergeCell ref="VPA141:VPG141"/>
    <mergeCell ref="VPH141:VPN141"/>
    <mergeCell ref="VPO141:VPU141"/>
    <mergeCell ref="VPV141:VQB141"/>
    <mergeCell ref="VQC141:VQI141"/>
    <mergeCell ref="VQJ141:VQP141"/>
    <mergeCell ref="VNK141:VNQ141"/>
    <mergeCell ref="VNR141:VNX141"/>
    <mergeCell ref="VNY141:VOE141"/>
    <mergeCell ref="VOF141:VOL141"/>
    <mergeCell ref="VOM141:VOS141"/>
    <mergeCell ref="VOT141:VOZ141"/>
    <mergeCell ref="VLU141:VMA141"/>
    <mergeCell ref="VMB141:VMH141"/>
    <mergeCell ref="VMI141:VMO141"/>
    <mergeCell ref="VMP141:VMV141"/>
    <mergeCell ref="VMW141:VNC141"/>
    <mergeCell ref="VND141:VNJ141"/>
    <mergeCell ref="VKE141:VKK141"/>
    <mergeCell ref="VKL141:VKR141"/>
    <mergeCell ref="VKS141:VKY141"/>
    <mergeCell ref="VKZ141:VLF141"/>
    <mergeCell ref="VLG141:VLM141"/>
    <mergeCell ref="VLN141:VLT141"/>
    <mergeCell ref="VIO141:VIU141"/>
    <mergeCell ref="VIV141:VJB141"/>
    <mergeCell ref="VJC141:VJI141"/>
    <mergeCell ref="VJJ141:VJP141"/>
    <mergeCell ref="VJQ141:VJW141"/>
    <mergeCell ref="VJX141:VKD141"/>
    <mergeCell ref="VGY141:VHE141"/>
    <mergeCell ref="VHF141:VHL141"/>
    <mergeCell ref="VHM141:VHS141"/>
    <mergeCell ref="VHT141:VHZ141"/>
    <mergeCell ref="VIA141:VIG141"/>
    <mergeCell ref="VIH141:VIN141"/>
    <mergeCell ref="VFI141:VFO141"/>
    <mergeCell ref="VFP141:VFV141"/>
    <mergeCell ref="VFW141:VGC141"/>
    <mergeCell ref="VGD141:VGJ141"/>
    <mergeCell ref="VGK141:VGQ141"/>
    <mergeCell ref="VGR141:VGX141"/>
    <mergeCell ref="VDS141:VDY141"/>
    <mergeCell ref="VDZ141:VEF141"/>
    <mergeCell ref="VEG141:VEM141"/>
    <mergeCell ref="VEN141:VET141"/>
    <mergeCell ref="VEU141:VFA141"/>
    <mergeCell ref="VFB141:VFH141"/>
    <mergeCell ref="VCC141:VCI141"/>
    <mergeCell ref="VCJ141:VCP141"/>
    <mergeCell ref="VCQ141:VCW141"/>
    <mergeCell ref="VCX141:VDD141"/>
    <mergeCell ref="VDE141:VDK141"/>
    <mergeCell ref="VDL141:VDR141"/>
    <mergeCell ref="VAM141:VAS141"/>
    <mergeCell ref="VAT141:VAZ141"/>
    <mergeCell ref="VBA141:VBG141"/>
    <mergeCell ref="VBH141:VBN141"/>
    <mergeCell ref="VBO141:VBU141"/>
    <mergeCell ref="VBV141:VCB141"/>
    <mergeCell ref="UYW141:UZC141"/>
    <mergeCell ref="UZD141:UZJ141"/>
    <mergeCell ref="UZK141:UZQ141"/>
    <mergeCell ref="UZR141:UZX141"/>
    <mergeCell ref="UZY141:VAE141"/>
    <mergeCell ref="VAF141:VAL141"/>
    <mergeCell ref="UXG141:UXM141"/>
    <mergeCell ref="UXN141:UXT141"/>
    <mergeCell ref="UXU141:UYA141"/>
    <mergeCell ref="UYB141:UYH141"/>
    <mergeCell ref="UYI141:UYO141"/>
    <mergeCell ref="UYP141:UYV141"/>
    <mergeCell ref="UVQ141:UVW141"/>
    <mergeCell ref="UVX141:UWD141"/>
    <mergeCell ref="UWE141:UWK141"/>
    <mergeCell ref="UWL141:UWR141"/>
    <mergeCell ref="UWS141:UWY141"/>
    <mergeCell ref="UWZ141:UXF141"/>
    <mergeCell ref="UUA141:UUG141"/>
    <mergeCell ref="UUH141:UUN141"/>
    <mergeCell ref="UUO141:UUU141"/>
    <mergeCell ref="UUV141:UVB141"/>
    <mergeCell ref="UVC141:UVI141"/>
    <mergeCell ref="UVJ141:UVP141"/>
    <mergeCell ref="USK141:USQ141"/>
    <mergeCell ref="USR141:USX141"/>
    <mergeCell ref="USY141:UTE141"/>
    <mergeCell ref="UTF141:UTL141"/>
    <mergeCell ref="UTM141:UTS141"/>
    <mergeCell ref="UTT141:UTZ141"/>
    <mergeCell ref="UQU141:URA141"/>
    <mergeCell ref="URB141:URH141"/>
    <mergeCell ref="URI141:URO141"/>
    <mergeCell ref="URP141:URV141"/>
    <mergeCell ref="URW141:USC141"/>
    <mergeCell ref="USD141:USJ141"/>
    <mergeCell ref="UPE141:UPK141"/>
    <mergeCell ref="UPL141:UPR141"/>
    <mergeCell ref="UPS141:UPY141"/>
    <mergeCell ref="UPZ141:UQF141"/>
    <mergeCell ref="UQG141:UQM141"/>
    <mergeCell ref="UQN141:UQT141"/>
    <mergeCell ref="UNO141:UNU141"/>
    <mergeCell ref="UNV141:UOB141"/>
    <mergeCell ref="UOC141:UOI141"/>
    <mergeCell ref="UOJ141:UOP141"/>
    <mergeCell ref="UOQ141:UOW141"/>
    <mergeCell ref="UOX141:UPD141"/>
    <mergeCell ref="ULY141:UME141"/>
    <mergeCell ref="UMF141:UML141"/>
    <mergeCell ref="UMM141:UMS141"/>
    <mergeCell ref="UMT141:UMZ141"/>
    <mergeCell ref="UNA141:UNG141"/>
    <mergeCell ref="UNH141:UNN141"/>
    <mergeCell ref="UKI141:UKO141"/>
    <mergeCell ref="UKP141:UKV141"/>
    <mergeCell ref="UKW141:ULC141"/>
    <mergeCell ref="ULD141:ULJ141"/>
    <mergeCell ref="ULK141:ULQ141"/>
    <mergeCell ref="ULR141:ULX141"/>
    <mergeCell ref="UIS141:UIY141"/>
    <mergeCell ref="UIZ141:UJF141"/>
    <mergeCell ref="UJG141:UJM141"/>
    <mergeCell ref="UJN141:UJT141"/>
    <mergeCell ref="UJU141:UKA141"/>
    <mergeCell ref="UKB141:UKH141"/>
    <mergeCell ref="UHC141:UHI141"/>
    <mergeCell ref="UHJ141:UHP141"/>
    <mergeCell ref="UHQ141:UHW141"/>
    <mergeCell ref="UHX141:UID141"/>
    <mergeCell ref="UIE141:UIK141"/>
    <mergeCell ref="UIL141:UIR141"/>
    <mergeCell ref="UFM141:UFS141"/>
    <mergeCell ref="UFT141:UFZ141"/>
    <mergeCell ref="UGA141:UGG141"/>
    <mergeCell ref="UGH141:UGN141"/>
    <mergeCell ref="UGO141:UGU141"/>
    <mergeCell ref="UGV141:UHB141"/>
    <mergeCell ref="UDW141:UEC141"/>
    <mergeCell ref="UED141:UEJ141"/>
    <mergeCell ref="UEK141:UEQ141"/>
    <mergeCell ref="UER141:UEX141"/>
    <mergeCell ref="UEY141:UFE141"/>
    <mergeCell ref="UFF141:UFL141"/>
    <mergeCell ref="UCG141:UCM141"/>
    <mergeCell ref="UCN141:UCT141"/>
    <mergeCell ref="UCU141:UDA141"/>
    <mergeCell ref="UDB141:UDH141"/>
    <mergeCell ref="UDI141:UDO141"/>
    <mergeCell ref="UDP141:UDV141"/>
    <mergeCell ref="UAQ141:UAW141"/>
    <mergeCell ref="UAX141:UBD141"/>
    <mergeCell ref="UBE141:UBK141"/>
    <mergeCell ref="UBL141:UBR141"/>
    <mergeCell ref="UBS141:UBY141"/>
    <mergeCell ref="UBZ141:UCF141"/>
    <mergeCell ref="TZA141:TZG141"/>
    <mergeCell ref="TZH141:TZN141"/>
    <mergeCell ref="TZO141:TZU141"/>
    <mergeCell ref="TZV141:UAB141"/>
    <mergeCell ref="UAC141:UAI141"/>
    <mergeCell ref="UAJ141:UAP141"/>
    <mergeCell ref="TXK141:TXQ141"/>
    <mergeCell ref="TXR141:TXX141"/>
    <mergeCell ref="TXY141:TYE141"/>
    <mergeCell ref="TYF141:TYL141"/>
    <mergeCell ref="TYM141:TYS141"/>
    <mergeCell ref="TYT141:TYZ141"/>
    <mergeCell ref="TVU141:TWA141"/>
    <mergeCell ref="TWB141:TWH141"/>
    <mergeCell ref="TWI141:TWO141"/>
    <mergeCell ref="TWP141:TWV141"/>
    <mergeCell ref="TWW141:TXC141"/>
    <mergeCell ref="TXD141:TXJ141"/>
    <mergeCell ref="TUE141:TUK141"/>
    <mergeCell ref="TUL141:TUR141"/>
    <mergeCell ref="TUS141:TUY141"/>
    <mergeCell ref="TUZ141:TVF141"/>
    <mergeCell ref="TVG141:TVM141"/>
    <mergeCell ref="TVN141:TVT141"/>
    <mergeCell ref="TSO141:TSU141"/>
    <mergeCell ref="TSV141:TTB141"/>
    <mergeCell ref="TTC141:TTI141"/>
    <mergeCell ref="TTJ141:TTP141"/>
    <mergeCell ref="TTQ141:TTW141"/>
    <mergeCell ref="TTX141:TUD141"/>
    <mergeCell ref="TQY141:TRE141"/>
    <mergeCell ref="TRF141:TRL141"/>
    <mergeCell ref="TRM141:TRS141"/>
    <mergeCell ref="TRT141:TRZ141"/>
    <mergeCell ref="TSA141:TSG141"/>
    <mergeCell ref="TSH141:TSN141"/>
    <mergeCell ref="TPI141:TPO141"/>
    <mergeCell ref="TPP141:TPV141"/>
    <mergeCell ref="TPW141:TQC141"/>
    <mergeCell ref="TQD141:TQJ141"/>
    <mergeCell ref="TQK141:TQQ141"/>
    <mergeCell ref="TQR141:TQX141"/>
    <mergeCell ref="TNS141:TNY141"/>
    <mergeCell ref="TNZ141:TOF141"/>
    <mergeCell ref="TOG141:TOM141"/>
    <mergeCell ref="TON141:TOT141"/>
    <mergeCell ref="TOU141:TPA141"/>
    <mergeCell ref="TPB141:TPH141"/>
    <mergeCell ref="TMC141:TMI141"/>
    <mergeCell ref="TMJ141:TMP141"/>
    <mergeCell ref="TMQ141:TMW141"/>
    <mergeCell ref="TMX141:TND141"/>
    <mergeCell ref="TNE141:TNK141"/>
    <mergeCell ref="TNL141:TNR141"/>
    <mergeCell ref="TKM141:TKS141"/>
    <mergeCell ref="TKT141:TKZ141"/>
    <mergeCell ref="TLA141:TLG141"/>
    <mergeCell ref="TLH141:TLN141"/>
    <mergeCell ref="TLO141:TLU141"/>
    <mergeCell ref="TLV141:TMB141"/>
    <mergeCell ref="TIW141:TJC141"/>
    <mergeCell ref="TJD141:TJJ141"/>
    <mergeCell ref="TJK141:TJQ141"/>
    <mergeCell ref="TJR141:TJX141"/>
    <mergeCell ref="TJY141:TKE141"/>
    <mergeCell ref="TKF141:TKL141"/>
    <mergeCell ref="THG141:THM141"/>
    <mergeCell ref="THN141:THT141"/>
    <mergeCell ref="THU141:TIA141"/>
    <mergeCell ref="TIB141:TIH141"/>
    <mergeCell ref="TII141:TIO141"/>
    <mergeCell ref="TIP141:TIV141"/>
    <mergeCell ref="TFQ141:TFW141"/>
    <mergeCell ref="TFX141:TGD141"/>
    <mergeCell ref="TGE141:TGK141"/>
    <mergeCell ref="TGL141:TGR141"/>
    <mergeCell ref="TGS141:TGY141"/>
    <mergeCell ref="TGZ141:THF141"/>
    <mergeCell ref="TEA141:TEG141"/>
    <mergeCell ref="TEH141:TEN141"/>
    <mergeCell ref="TEO141:TEU141"/>
    <mergeCell ref="TEV141:TFB141"/>
    <mergeCell ref="TFC141:TFI141"/>
    <mergeCell ref="TFJ141:TFP141"/>
    <mergeCell ref="TCK141:TCQ141"/>
    <mergeCell ref="TCR141:TCX141"/>
    <mergeCell ref="TCY141:TDE141"/>
    <mergeCell ref="TDF141:TDL141"/>
    <mergeCell ref="TDM141:TDS141"/>
    <mergeCell ref="TDT141:TDZ141"/>
    <mergeCell ref="TAU141:TBA141"/>
    <mergeCell ref="TBB141:TBH141"/>
    <mergeCell ref="TBI141:TBO141"/>
    <mergeCell ref="TBP141:TBV141"/>
    <mergeCell ref="TBW141:TCC141"/>
    <mergeCell ref="TCD141:TCJ141"/>
    <mergeCell ref="SZE141:SZK141"/>
    <mergeCell ref="SZL141:SZR141"/>
    <mergeCell ref="SZS141:SZY141"/>
    <mergeCell ref="SZZ141:TAF141"/>
    <mergeCell ref="TAG141:TAM141"/>
    <mergeCell ref="TAN141:TAT141"/>
    <mergeCell ref="SXO141:SXU141"/>
    <mergeCell ref="SXV141:SYB141"/>
    <mergeCell ref="SYC141:SYI141"/>
    <mergeCell ref="SYJ141:SYP141"/>
    <mergeCell ref="SYQ141:SYW141"/>
    <mergeCell ref="SYX141:SZD141"/>
    <mergeCell ref="SVY141:SWE141"/>
    <mergeCell ref="SWF141:SWL141"/>
    <mergeCell ref="SWM141:SWS141"/>
    <mergeCell ref="SWT141:SWZ141"/>
    <mergeCell ref="SXA141:SXG141"/>
    <mergeCell ref="SXH141:SXN141"/>
    <mergeCell ref="SUI141:SUO141"/>
    <mergeCell ref="SUP141:SUV141"/>
    <mergeCell ref="SUW141:SVC141"/>
    <mergeCell ref="SVD141:SVJ141"/>
    <mergeCell ref="SVK141:SVQ141"/>
    <mergeCell ref="SVR141:SVX141"/>
    <mergeCell ref="SSS141:SSY141"/>
    <mergeCell ref="SSZ141:STF141"/>
    <mergeCell ref="STG141:STM141"/>
    <mergeCell ref="STN141:STT141"/>
    <mergeCell ref="STU141:SUA141"/>
    <mergeCell ref="SUB141:SUH141"/>
    <mergeCell ref="SRC141:SRI141"/>
    <mergeCell ref="SRJ141:SRP141"/>
    <mergeCell ref="SRQ141:SRW141"/>
    <mergeCell ref="SRX141:SSD141"/>
    <mergeCell ref="SSE141:SSK141"/>
    <mergeCell ref="SSL141:SSR141"/>
    <mergeCell ref="SPM141:SPS141"/>
    <mergeCell ref="SPT141:SPZ141"/>
    <mergeCell ref="SQA141:SQG141"/>
    <mergeCell ref="SQH141:SQN141"/>
    <mergeCell ref="SQO141:SQU141"/>
    <mergeCell ref="SQV141:SRB141"/>
    <mergeCell ref="SNW141:SOC141"/>
    <mergeCell ref="SOD141:SOJ141"/>
    <mergeCell ref="SOK141:SOQ141"/>
    <mergeCell ref="SOR141:SOX141"/>
    <mergeCell ref="SOY141:SPE141"/>
    <mergeCell ref="SPF141:SPL141"/>
    <mergeCell ref="SMG141:SMM141"/>
    <mergeCell ref="SMN141:SMT141"/>
    <mergeCell ref="SMU141:SNA141"/>
    <mergeCell ref="SNB141:SNH141"/>
    <mergeCell ref="SNI141:SNO141"/>
    <mergeCell ref="SNP141:SNV141"/>
    <mergeCell ref="SKQ141:SKW141"/>
    <mergeCell ref="SKX141:SLD141"/>
    <mergeCell ref="SLE141:SLK141"/>
    <mergeCell ref="SLL141:SLR141"/>
    <mergeCell ref="SLS141:SLY141"/>
    <mergeCell ref="SLZ141:SMF141"/>
    <mergeCell ref="SJA141:SJG141"/>
    <mergeCell ref="SJH141:SJN141"/>
    <mergeCell ref="SJO141:SJU141"/>
    <mergeCell ref="SJV141:SKB141"/>
    <mergeCell ref="SKC141:SKI141"/>
    <mergeCell ref="SKJ141:SKP141"/>
    <mergeCell ref="SHK141:SHQ141"/>
    <mergeCell ref="SHR141:SHX141"/>
    <mergeCell ref="SHY141:SIE141"/>
    <mergeCell ref="SIF141:SIL141"/>
    <mergeCell ref="SIM141:SIS141"/>
    <mergeCell ref="SIT141:SIZ141"/>
    <mergeCell ref="SFU141:SGA141"/>
    <mergeCell ref="SGB141:SGH141"/>
    <mergeCell ref="SGI141:SGO141"/>
    <mergeCell ref="SGP141:SGV141"/>
    <mergeCell ref="SGW141:SHC141"/>
    <mergeCell ref="SHD141:SHJ141"/>
    <mergeCell ref="SEE141:SEK141"/>
    <mergeCell ref="SEL141:SER141"/>
    <mergeCell ref="SES141:SEY141"/>
    <mergeCell ref="SEZ141:SFF141"/>
    <mergeCell ref="SFG141:SFM141"/>
    <mergeCell ref="SFN141:SFT141"/>
    <mergeCell ref="SCO141:SCU141"/>
    <mergeCell ref="SCV141:SDB141"/>
    <mergeCell ref="SDC141:SDI141"/>
    <mergeCell ref="SDJ141:SDP141"/>
    <mergeCell ref="SDQ141:SDW141"/>
    <mergeCell ref="SDX141:SED141"/>
    <mergeCell ref="SAY141:SBE141"/>
    <mergeCell ref="SBF141:SBL141"/>
    <mergeCell ref="SBM141:SBS141"/>
    <mergeCell ref="SBT141:SBZ141"/>
    <mergeCell ref="SCA141:SCG141"/>
    <mergeCell ref="SCH141:SCN141"/>
    <mergeCell ref="RZI141:RZO141"/>
    <mergeCell ref="RZP141:RZV141"/>
    <mergeCell ref="RZW141:SAC141"/>
    <mergeCell ref="SAD141:SAJ141"/>
    <mergeCell ref="SAK141:SAQ141"/>
    <mergeCell ref="SAR141:SAX141"/>
    <mergeCell ref="RXS141:RXY141"/>
    <mergeCell ref="RXZ141:RYF141"/>
    <mergeCell ref="RYG141:RYM141"/>
    <mergeCell ref="RYN141:RYT141"/>
    <mergeCell ref="RYU141:RZA141"/>
    <mergeCell ref="RZB141:RZH141"/>
    <mergeCell ref="RWC141:RWI141"/>
    <mergeCell ref="RWJ141:RWP141"/>
    <mergeCell ref="RWQ141:RWW141"/>
    <mergeCell ref="RWX141:RXD141"/>
    <mergeCell ref="RXE141:RXK141"/>
    <mergeCell ref="RXL141:RXR141"/>
    <mergeCell ref="RUM141:RUS141"/>
    <mergeCell ref="RUT141:RUZ141"/>
    <mergeCell ref="RVA141:RVG141"/>
    <mergeCell ref="RVH141:RVN141"/>
    <mergeCell ref="RVO141:RVU141"/>
    <mergeCell ref="RVV141:RWB141"/>
    <mergeCell ref="RSW141:RTC141"/>
    <mergeCell ref="RTD141:RTJ141"/>
    <mergeCell ref="RTK141:RTQ141"/>
    <mergeCell ref="RTR141:RTX141"/>
    <mergeCell ref="RTY141:RUE141"/>
    <mergeCell ref="RUF141:RUL141"/>
    <mergeCell ref="RRG141:RRM141"/>
    <mergeCell ref="RRN141:RRT141"/>
    <mergeCell ref="RRU141:RSA141"/>
    <mergeCell ref="RSB141:RSH141"/>
    <mergeCell ref="RSI141:RSO141"/>
    <mergeCell ref="RSP141:RSV141"/>
    <mergeCell ref="RPQ141:RPW141"/>
    <mergeCell ref="RPX141:RQD141"/>
    <mergeCell ref="RQE141:RQK141"/>
    <mergeCell ref="RQL141:RQR141"/>
    <mergeCell ref="RQS141:RQY141"/>
    <mergeCell ref="RQZ141:RRF141"/>
    <mergeCell ref="ROA141:ROG141"/>
    <mergeCell ref="ROH141:RON141"/>
    <mergeCell ref="ROO141:ROU141"/>
    <mergeCell ref="ROV141:RPB141"/>
    <mergeCell ref="RPC141:RPI141"/>
    <mergeCell ref="RPJ141:RPP141"/>
    <mergeCell ref="RMK141:RMQ141"/>
    <mergeCell ref="RMR141:RMX141"/>
    <mergeCell ref="RMY141:RNE141"/>
    <mergeCell ref="RNF141:RNL141"/>
    <mergeCell ref="RNM141:RNS141"/>
    <mergeCell ref="RNT141:RNZ141"/>
    <mergeCell ref="RKU141:RLA141"/>
    <mergeCell ref="RLB141:RLH141"/>
    <mergeCell ref="RLI141:RLO141"/>
    <mergeCell ref="RLP141:RLV141"/>
    <mergeCell ref="RLW141:RMC141"/>
    <mergeCell ref="RMD141:RMJ141"/>
    <mergeCell ref="RJE141:RJK141"/>
    <mergeCell ref="RJL141:RJR141"/>
    <mergeCell ref="RJS141:RJY141"/>
    <mergeCell ref="RJZ141:RKF141"/>
    <mergeCell ref="RKG141:RKM141"/>
    <mergeCell ref="RKN141:RKT141"/>
    <mergeCell ref="RHO141:RHU141"/>
    <mergeCell ref="RHV141:RIB141"/>
    <mergeCell ref="RIC141:RII141"/>
    <mergeCell ref="RIJ141:RIP141"/>
    <mergeCell ref="RIQ141:RIW141"/>
    <mergeCell ref="RIX141:RJD141"/>
    <mergeCell ref="RFY141:RGE141"/>
    <mergeCell ref="RGF141:RGL141"/>
    <mergeCell ref="RGM141:RGS141"/>
    <mergeCell ref="RGT141:RGZ141"/>
    <mergeCell ref="RHA141:RHG141"/>
    <mergeCell ref="RHH141:RHN141"/>
    <mergeCell ref="REI141:REO141"/>
    <mergeCell ref="REP141:REV141"/>
    <mergeCell ref="REW141:RFC141"/>
    <mergeCell ref="RFD141:RFJ141"/>
    <mergeCell ref="RFK141:RFQ141"/>
    <mergeCell ref="RFR141:RFX141"/>
    <mergeCell ref="RCS141:RCY141"/>
    <mergeCell ref="RCZ141:RDF141"/>
    <mergeCell ref="RDG141:RDM141"/>
    <mergeCell ref="RDN141:RDT141"/>
    <mergeCell ref="RDU141:REA141"/>
    <mergeCell ref="REB141:REH141"/>
    <mergeCell ref="RBC141:RBI141"/>
    <mergeCell ref="RBJ141:RBP141"/>
    <mergeCell ref="RBQ141:RBW141"/>
    <mergeCell ref="RBX141:RCD141"/>
    <mergeCell ref="RCE141:RCK141"/>
    <mergeCell ref="RCL141:RCR141"/>
    <mergeCell ref="QZM141:QZS141"/>
    <mergeCell ref="QZT141:QZZ141"/>
    <mergeCell ref="RAA141:RAG141"/>
    <mergeCell ref="RAH141:RAN141"/>
    <mergeCell ref="RAO141:RAU141"/>
    <mergeCell ref="RAV141:RBB141"/>
    <mergeCell ref="QXW141:QYC141"/>
    <mergeCell ref="QYD141:QYJ141"/>
    <mergeCell ref="QYK141:QYQ141"/>
    <mergeCell ref="QYR141:QYX141"/>
    <mergeCell ref="QYY141:QZE141"/>
    <mergeCell ref="QZF141:QZL141"/>
    <mergeCell ref="QWG141:QWM141"/>
    <mergeCell ref="QWN141:QWT141"/>
    <mergeCell ref="QWU141:QXA141"/>
    <mergeCell ref="QXB141:QXH141"/>
    <mergeCell ref="QXI141:QXO141"/>
    <mergeCell ref="QXP141:QXV141"/>
    <mergeCell ref="QUQ141:QUW141"/>
    <mergeCell ref="QUX141:QVD141"/>
    <mergeCell ref="QVE141:QVK141"/>
    <mergeCell ref="QVL141:QVR141"/>
    <mergeCell ref="QVS141:QVY141"/>
    <mergeCell ref="QVZ141:QWF141"/>
    <mergeCell ref="QTA141:QTG141"/>
    <mergeCell ref="QTH141:QTN141"/>
    <mergeCell ref="QTO141:QTU141"/>
    <mergeCell ref="QTV141:QUB141"/>
    <mergeCell ref="QUC141:QUI141"/>
    <mergeCell ref="QUJ141:QUP141"/>
    <mergeCell ref="QRK141:QRQ141"/>
    <mergeCell ref="QRR141:QRX141"/>
    <mergeCell ref="QRY141:QSE141"/>
    <mergeCell ref="QSF141:QSL141"/>
    <mergeCell ref="QSM141:QSS141"/>
    <mergeCell ref="QST141:QSZ141"/>
    <mergeCell ref="QPU141:QQA141"/>
    <mergeCell ref="QQB141:QQH141"/>
    <mergeCell ref="QQI141:QQO141"/>
    <mergeCell ref="QQP141:QQV141"/>
    <mergeCell ref="QQW141:QRC141"/>
    <mergeCell ref="QRD141:QRJ141"/>
    <mergeCell ref="QOE141:QOK141"/>
    <mergeCell ref="QOL141:QOR141"/>
    <mergeCell ref="QOS141:QOY141"/>
    <mergeCell ref="QOZ141:QPF141"/>
    <mergeCell ref="QPG141:QPM141"/>
    <mergeCell ref="QPN141:QPT141"/>
    <mergeCell ref="QMO141:QMU141"/>
    <mergeCell ref="QMV141:QNB141"/>
    <mergeCell ref="QNC141:QNI141"/>
    <mergeCell ref="QNJ141:QNP141"/>
    <mergeCell ref="QNQ141:QNW141"/>
    <mergeCell ref="QNX141:QOD141"/>
    <mergeCell ref="QKY141:QLE141"/>
    <mergeCell ref="QLF141:QLL141"/>
    <mergeCell ref="QLM141:QLS141"/>
    <mergeCell ref="QLT141:QLZ141"/>
    <mergeCell ref="QMA141:QMG141"/>
    <mergeCell ref="QMH141:QMN141"/>
    <mergeCell ref="QJI141:QJO141"/>
    <mergeCell ref="QJP141:QJV141"/>
    <mergeCell ref="QJW141:QKC141"/>
    <mergeCell ref="QKD141:QKJ141"/>
    <mergeCell ref="QKK141:QKQ141"/>
    <mergeCell ref="QKR141:QKX141"/>
    <mergeCell ref="QHS141:QHY141"/>
    <mergeCell ref="QHZ141:QIF141"/>
    <mergeCell ref="QIG141:QIM141"/>
    <mergeCell ref="QIN141:QIT141"/>
    <mergeCell ref="QIU141:QJA141"/>
    <mergeCell ref="QJB141:QJH141"/>
    <mergeCell ref="QGC141:QGI141"/>
    <mergeCell ref="QGJ141:QGP141"/>
    <mergeCell ref="QGQ141:QGW141"/>
    <mergeCell ref="QGX141:QHD141"/>
    <mergeCell ref="QHE141:QHK141"/>
    <mergeCell ref="QHL141:QHR141"/>
    <mergeCell ref="QEM141:QES141"/>
    <mergeCell ref="QET141:QEZ141"/>
    <mergeCell ref="QFA141:QFG141"/>
    <mergeCell ref="QFH141:QFN141"/>
    <mergeCell ref="QFO141:QFU141"/>
    <mergeCell ref="QFV141:QGB141"/>
    <mergeCell ref="QCW141:QDC141"/>
    <mergeCell ref="QDD141:QDJ141"/>
    <mergeCell ref="QDK141:QDQ141"/>
    <mergeCell ref="QDR141:QDX141"/>
    <mergeCell ref="QDY141:QEE141"/>
    <mergeCell ref="QEF141:QEL141"/>
    <mergeCell ref="QBG141:QBM141"/>
    <mergeCell ref="QBN141:QBT141"/>
    <mergeCell ref="QBU141:QCA141"/>
    <mergeCell ref="QCB141:QCH141"/>
    <mergeCell ref="QCI141:QCO141"/>
    <mergeCell ref="QCP141:QCV141"/>
    <mergeCell ref="PZQ141:PZW141"/>
    <mergeCell ref="PZX141:QAD141"/>
    <mergeCell ref="QAE141:QAK141"/>
    <mergeCell ref="QAL141:QAR141"/>
    <mergeCell ref="QAS141:QAY141"/>
    <mergeCell ref="QAZ141:QBF141"/>
    <mergeCell ref="PYA141:PYG141"/>
    <mergeCell ref="PYH141:PYN141"/>
    <mergeCell ref="PYO141:PYU141"/>
    <mergeCell ref="PYV141:PZB141"/>
    <mergeCell ref="PZC141:PZI141"/>
    <mergeCell ref="PZJ141:PZP141"/>
    <mergeCell ref="PWK141:PWQ141"/>
    <mergeCell ref="PWR141:PWX141"/>
    <mergeCell ref="PWY141:PXE141"/>
    <mergeCell ref="PXF141:PXL141"/>
    <mergeCell ref="PXM141:PXS141"/>
    <mergeCell ref="PXT141:PXZ141"/>
    <mergeCell ref="PUU141:PVA141"/>
    <mergeCell ref="PVB141:PVH141"/>
    <mergeCell ref="PVI141:PVO141"/>
    <mergeCell ref="PVP141:PVV141"/>
    <mergeCell ref="PVW141:PWC141"/>
    <mergeCell ref="PWD141:PWJ141"/>
    <mergeCell ref="PTE141:PTK141"/>
    <mergeCell ref="PTL141:PTR141"/>
    <mergeCell ref="PTS141:PTY141"/>
    <mergeCell ref="PTZ141:PUF141"/>
    <mergeCell ref="PUG141:PUM141"/>
    <mergeCell ref="PUN141:PUT141"/>
    <mergeCell ref="PRO141:PRU141"/>
    <mergeCell ref="PRV141:PSB141"/>
    <mergeCell ref="PSC141:PSI141"/>
    <mergeCell ref="PSJ141:PSP141"/>
    <mergeCell ref="PSQ141:PSW141"/>
    <mergeCell ref="PSX141:PTD141"/>
    <mergeCell ref="PPY141:PQE141"/>
    <mergeCell ref="PQF141:PQL141"/>
    <mergeCell ref="PQM141:PQS141"/>
    <mergeCell ref="PQT141:PQZ141"/>
    <mergeCell ref="PRA141:PRG141"/>
    <mergeCell ref="PRH141:PRN141"/>
    <mergeCell ref="POI141:POO141"/>
    <mergeCell ref="POP141:POV141"/>
    <mergeCell ref="POW141:PPC141"/>
    <mergeCell ref="PPD141:PPJ141"/>
    <mergeCell ref="PPK141:PPQ141"/>
    <mergeCell ref="PPR141:PPX141"/>
    <mergeCell ref="PMS141:PMY141"/>
    <mergeCell ref="PMZ141:PNF141"/>
    <mergeCell ref="PNG141:PNM141"/>
    <mergeCell ref="PNN141:PNT141"/>
    <mergeCell ref="PNU141:POA141"/>
    <mergeCell ref="POB141:POH141"/>
    <mergeCell ref="PLC141:PLI141"/>
    <mergeCell ref="PLJ141:PLP141"/>
    <mergeCell ref="PLQ141:PLW141"/>
    <mergeCell ref="PLX141:PMD141"/>
    <mergeCell ref="PME141:PMK141"/>
    <mergeCell ref="PML141:PMR141"/>
    <mergeCell ref="PJM141:PJS141"/>
    <mergeCell ref="PJT141:PJZ141"/>
    <mergeCell ref="PKA141:PKG141"/>
    <mergeCell ref="PKH141:PKN141"/>
    <mergeCell ref="PKO141:PKU141"/>
    <mergeCell ref="PKV141:PLB141"/>
    <mergeCell ref="PHW141:PIC141"/>
    <mergeCell ref="PID141:PIJ141"/>
    <mergeCell ref="PIK141:PIQ141"/>
    <mergeCell ref="PIR141:PIX141"/>
    <mergeCell ref="PIY141:PJE141"/>
    <mergeCell ref="PJF141:PJL141"/>
    <mergeCell ref="PGG141:PGM141"/>
    <mergeCell ref="PGN141:PGT141"/>
    <mergeCell ref="PGU141:PHA141"/>
    <mergeCell ref="PHB141:PHH141"/>
    <mergeCell ref="PHI141:PHO141"/>
    <mergeCell ref="PHP141:PHV141"/>
    <mergeCell ref="PEQ141:PEW141"/>
    <mergeCell ref="PEX141:PFD141"/>
    <mergeCell ref="PFE141:PFK141"/>
    <mergeCell ref="PFL141:PFR141"/>
    <mergeCell ref="PFS141:PFY141"/>
    <mergeCell ref="PFZ141:PGF141"/>
    <mergeCell ref="PDA141:PDG141"/>
    <mergeCell ref="PDH141:PDN141"/>
    <mergeCell ref="PDO141:PDU141"/>
    <mergeCell ref="PDV141:PEB141"/>
    <mergeCell ref="PEC141:PEI141"/>
    <mergeCell ref="PEJ141:PEP141"/>
    <mergeCell ref="PBK141:PBQ141"/>
    <mergeCell ref="PBR141:PBX141"/>
    <mergeCell ref="PBY141:PCE141"/>
    <mergeCell ref="PCF141:PCL141"/>
    <mergeCell ref="PCM141:PCS141"/>
    <mergeCell ref="PCT141:PCZ141"/>
    <mergeCell ref="OZU141:PAA141"/>
    <mergeCell ref="PAB141:PAH141"/>
    <mergeCell ref="PAI141:PAO141"/>
    <mergeCell ref="PAP141:PAV141"/>
    <mergeCell ref="PAW141:PBC141"/>
    <mergeCell ref="PBD141:PBJ141"/>
    <mergeCell ref="OYE141:OYK141"/>
    <mergeCell ref="OYL141:OYR141"/>
    <mergeCell ref="OYS141:OYY141"/>
    <mergeCell ref="OYZ141:OZF141"/>
    <mergeCell ref="OZG141:OZM141"/>
    <mergeCell ref="OZN141:OZT141"/>
    <mergeCell ref="OWO141:OWU141"/>
    <mergeCell ref="OWV141:OXB141"/>
    <mergeCell ref="OXC141:OXI141"/>
    <mergeCell ref="OXJ141:OXP141"/>
    <mergeCell ref="OXQ141:OXW141"/>
    <mergeCell ref="OXX141:OYD141"/>
    <mergeCell ref="OUY141:OVE141"/>
    <mergeCell ref="OVF141:OVL141"/>
    <mergeCell ref="OVM141:OVS141"/>
    <mergeCell ref="OVT141:OVZ141"/>
    <mergeCell ref="OWA141:OWG141"/>
    <mergeCell ref="OWH141:OWN141"/>
    <mergeCell ref="OTI141:OTO141"/>
    <mergeCell ref="OTP141:OTV141"/>
    <mergeCell ref="OTW141:OUC141"/>
    <mergeCell ref="OUD141:OUJ141"/>
    <mergeCell ref="OUK141:OUQ141"/>
    <mergeCell ref="OUR141:OUX141"/>
    <mergeCell ref="ORS141:ORY141"/>
    <mergeCell ref="ORZ141:OSF141"/>
    <mergeCell ref="OSG141:OSM141"/>
    <mergeCell ref="OSN141:OST141"/>
    <mergeCell ref="OSU141:OTA141"/>
    <mergeCell ref="OTB141:OTH141"/>
    <mergeCell ref="OQC141:OQI141"/>
    <mergeCell ref="OQJ141:OQP141"/>
    <mergeCell ref="OQQ141:OQW141"/>
    <mergeCell ref="OQX141:ORD141"/>
    <mergeCell ref="ORE141:ORK141"/>
    <mergeCell ref="ORL141:ORR141"/>
    <mergeCell ref="OOM141:OOS141"/>
    <mergeCell ref="OOT141:OOZ141"/>
    <mergeCell ref="OPA141:OPG141"/>
    <mergeCell ref="OPH141:OPN141"/>
    <mergeCell ref="OPO141:OPU141"/>
    <mergeCell ref="OPV141:OQB141"/>
    <mergeCell ref="OMW141:ONC141"/>
    <mergeCell ref="OND141:ONJ141"/>
    <mergeCell ref="ONK141:ONQ141"/>
    <mergeCell ref="ONR141:ONX141"/>
    <mergeCell ref="ONY141:OOE141"/>
    <mergeCell ref="OOF141:OOL141"/>
    <mergeCell ref="OLG141:OLM141"/>
    <mergeCell ref="OLN141:OLT141"/>
    <mergeCell ref="OLU141:OMA141"/>
    <mergeCell ref="OMB141:OMH141"/>
    <mergeCell ref="OMI141:OMO141"/>
    <mergeCell ref="OMP141:OMV141"/>
    <mergeCell ref="OJQ141:OJW141"/>
    <mergeCell ref="OJX141:OKD141"/>
    <mergeCell ref="OKE141:OKK141"/>
    <mergeCell ref="OKL141:OKR141"/>
    <mergeCell ref="OKS141:OKY141"/>
    <mergeCell ref="OKZ141:OLF141"/>
    <mergeCell ref="OIA141:OIG141"/>
    <mergeCell ref="OIH141:OIN141"/>
    <mergeCell ref="OIO141:OIU141"/>
    <mergeCell ref="OIV141:OJB141"/>
    <mergeCell ref="OJC141:OJI141"/>
    <mergeCell ref="OJJ141:OJP141"/>
    <mergeCell ref="OGK141:OGQ141"/>
    <mergeCell ref="OGR141:OGX141"/>
    <mergeCell ref="OGY141:OHE141"/>
    <mergeCell ref="OHF141:OHL141"/>
    <mergeCell ref="OHM141:OHS141"/>
    <mergeCell ref="OHT141:OHZ141"/>
    <mergeCell ref="OEU141:OFA141"/>
    <mergeCell ref="OFB141:OFH141"/>
    <mergeCell ref="OFI141:OFO141"/>
    <mergeCell ref="OFP141:OFV141"/>
    <mergeCell ref="OFW141:OGC141"/>
    <mergeCell ref="OGD141:OGJ141"/>
    <mergeCell ref="ODE141:ODK141"/>
    <mergeCell ref="ODL141:ODR141"/>
    <mergeCell ref="ODS141:ODY141"/>
    <mergeCell ref="ODZ141:OEF141"/>
    <mergeCell ref="OEG141:OEM141"/>
    <mergeCell ref="OEN141:OET141"/>
    <mergeCell ref="OBO141:OBU141"/>
    <mergeCell ref="OBV141:OCB141"/>
    <mergeCell ref="OCC141:OCI141"/>
    <mergeCell ref="OCJ141:OCP141"/>
    <mergeCell ref="OCQ141:OCW141"/>
    <mergeCell ref="OCX141:ODD141"/>
    <mergeCell ref="NZY141:OAE141"/>
    <mergeCell ref="OAF141:OAL141"/>
    <mergeCell ref="OAM141:OAS141"/>
    <mergeCell ref="OAT141:OAZ141"/>
    <mergeCell ref="OBA141:OBG141"/>
    <mergeCell ref="OBH141:OBN141"/>
    <mergeCell ref="NYI141:NYO141"/>
    <mergeCell ref="NYP141:NYV141"/>
    <mergeCell ref="NYW141:NZC141"/>
    <mergeCell ref="NZD141:NZJ141"/>
    <mergeCell ref="NZK141:NZQ141"/>
    <mergeCell ref="NZR141:NZX141"/>
    <mergeCell ref="NWS141:NWY141"/>
    <mergeCell ref="NWZ141:NXF141"/>
    <mergeCell ref="NXG141:NXM141"/>
    <mergeCell ref="NXN141:NXT141"/>
    <mergeCell ref="NXU141:NYA141"/>
    <mergeCell ref="NYB141:NYH141"/>
    <mergeCell ref="NVC141:NVI141"/>
    <mergeCell ref="NVJ141:NVP141"/>
    <mergeCell ref="NVQ141:NVW141"/>
    <mergeCell ref="NVX141:NWD141"/>
    <mergeCell ref="NWE141:NWK141"/>
    <mergeCell ref="NWL141:NWR141"/>
    <mergeCell ref="NTM141:NTS141"/>
    <mergeCell ref="NTT141:NTZ141"/>
    <mergeCell ref="NUA141:NUG141"/>
    <mergeCell ref="NUH141:NUN141"/>
    <mergeCell ref="NUO141:NUU141"/>
    <mergeCell ref="NUV141:NVB141"/>
    <mergeCell ref="NRW141:NSC141"/>
    <mergeCell ref="NSD141:NSJ141"/>
    <mergeCell ref="NSK141:NSQ141"/>
    <mergeCell ref="NSR141:NSX141"/>
    <mergeCell ref="NSY141:NTE141"/>
    <mergeCell ref="NTF141:NTL141"/>
    <mergeCell ref="NQG141:NQM141"/>
    <mergeCell ref="NQN141:NQT141"/>
    <mergeCell ref="NQU141:NRA141"/>
    <mergeCell ref="NRB141:NRH141"/>
    <mergeCell ref="NRI141:NRO141"/>
    <mergeCell ref="NRP141:NRV141"/>
    <mergeCell ref="NOQ141:NOW141"/>
    <mergeCell ref="NOX141:NPD141"/>
    <mergeCell ref="NPE141:NPK141"/>
    <mergeCell ref="NPL141:NPR141"/>
    <mergeCell ref="NPS141:NPY141"/>
    <mergeCell ref="NPZ141:NQF141"/>
    <mergeCell ref="NNA141:NNG141"/>
    <mergeCell ref="NNH141:NNN141"/>
    <mergeCell ref="NNO141:NNU141"/>
    <mergeCell ref="NNV141:NOB141"/>
    <mergeCell ref="NOC141:NOI141"/>
    <mergeCell ref="NOJ141:NOP141"/>
    <mergeCell ref="NLK141:NLQ141"/>
    <mergeCell ref="NLR141:NLX141"/>
    <mergeCell ref="NLY141:NME141"/>
    <mergeCell ref="NMF141:NML141"/>
    <mergeCell ref="NMM141:NMS141"/>
    <mergeCell ref="NMT141:NMZ141"/>
    <mergeCell ref="NJU141:NKA141"/>
    <mergeCell ref="NKB141:NKH141"/>
    <mergeCell ref="NKI141:NKO141"/>
    <mergeCell ref="NKP141:NKV141"/>
    <mergeCell ref="NKW141:NLC141"/>
    <mergeCell ref="NLD141:NLJ141"/>
    <mergeCell ref="NIE141:NIK141"/>
    <mergeCell ref="NIL141:NIR141"/>
    <mergeCell ref="NIS141:NIY141"/>
    <mergeCell ref="NIZ141:NJF141"/>
    <mergeCell ref="NJG141:NJM141"/>
    <mergeCell ref="NJN141:NJT141"/>
    <mergeCell ref="NGO141:NGU141"/>
    <mergeCell ref="NGV141:NHB141"/>
    <mergeCell ref="NHC141:NHI141"/>
    <mergeCell ref="NHJ141:NHP141"/>
    <mergeCell ref="NHQ141:NHW141"/>
    <mergeCell ref="NHX141:NID141"/>
    <mergeCell ref="NEY141:NFE141"/>
    <mergeCell ref="NFF141:NFL141"/>
    <mergeCell ref="NFM141:NFS141"/>
    <mergeCell ref="NFT141:NFZ141"/>
    <mergeCell ref="NGA141:NGG141"/>
    <mergeCell ref="NGH141:NGN141"/>
    <mergeCell ref="NDI141:NDO141"/>
    <mergeCell ref="NDP141:NDV141"/>
    <mergeCell ref="NDW141:NEC141"/>
    <mergeCell ref="NED141:NEJ141"/>
    <mergeCell ref="NEK141:NEQ141"/>
    <mergeCell ref="NER141:NEX141"/>
    <mergeCell ref="NBS141:NBY141"/>
    <mergeCell ref="NBZ141:NCF141"/>
    <mergeCell ref="NCG141:NCM141"/>
    <mergeCell ref="NCN141:NCT141"/>
    <mergeCell ref="NCU141:NDA141"/>
    <mergeCell ref="NDB141:NDH141"/>
    <mergeCell ref="NAC141:NAI141"/>
    <mergeCell ref="NAJ141:NAP141"/>
    <mergeCell ref="NAQ141:NAW141"/>
    <mergeCell ref="NAX141:NBD141"/>
    <mergeCell ref="NBE141:NBK141"/>
    <mergeCell ref="NBL141:NBR141"/>
    <mergeCell ref="MYM141:MYS141"/>
    <mergeCell ref="MYT141:MYZ141"/>
    <mergeCell ref="MZA141:MZG141"/>
    <mergeCell ref="MZH141:MZN141"/>
    <mergeCell ref="MZO141:MZU141"/>
    <mergeCell ref="MZV141:NAB141"/>
    <mergeCell ref="MWW141:MXC141"/>
    <mergeCell ref="MXD141:MXJ141"/>
    <mergeCell ref="MXK141:MXQ141"/>
    <mergeCell ref="MXR141:MXX141"/>
    <mergeCell ref="MXY141:MYE141"/>
    <mergeCell ref="MYF141:MYL141"/>
    <mergeCell ref="MVG141:MVM141"/>
    <mergeCell ref="MVN141:MVT141"/>
    <mergeCell ref="MVU141:MWA141"/>
    <mergeCell ref="MWB141:MWH141"/>
    <mergeCell ref="MWI141:MWO141"/>
    <mergeCell ref="MWP141:MWV141"/>
    <mergeCell ref="MTQ141:MTW141"/>
    <mergeCell ref="MTX141:MUD141"/>
    <mergeCell ref="MUE141:MUK141"/>
    <mergeCell ref="MUL141:MUR141"/>
    <mergeCell ref="MUS141:MUY141"/>
    <mergeCell ref="MUZ141:MVF141"/>
    <mergeCell ref="MSA141:MSG141"/>
    <mergeCell ref="MSH141:MSN141"/>
    <mergeCell ref="MSO141:MSU141"/>
    <mergeCell ref="MSV141:MTB141"/>
    <mergeCell ref="MTC141:MTI141"/>
    <mergeCell ref="MTJ141:MTP141"/>
    <mergeCell ref="MQK141:MQQ141"/>
    <mergeCell ref="MQR141:MQX141"/>
    <mergeCell ref="MQY141:MRE141"/>
    <mergeCell ref="MRF141:MRL141"/>
    <mergeCell ref="MRM141:MRS141"/>
    <mergeCell ref="MRT141:MRZ141"/>
    <mergeCell ref="MOU141:MPA141"/>
    <mergeCell ref="MPB141:MPH141"/>
    <mergeCell ref="MPI141:MPO141"/>
    <mergeCell ref="MPP141:MPV141"/>
    <mergeCell ref="MPW141:MQC141"/>
    <mergeCell ref="MQD141:MQJ141"/>
    <mergeCell ref="MNE141:MNK141"/>
    <mergeCell ref="MNL141:MNR141"/>
    <mergeCell ref="MNS141:MNY141"/>
    <mergeCell ref="MNZ141:MOF141"/>
    <mergeCell ref="MOG141:MOM141"/>
    <mergeCell ref="MON141:MOT141"/>
    <mergeCell ref="MLO141:MLU141"/>
    <mergeCell ref="MLV141:MMB141"/>
    <mergeCell ref="MMC141:MMI141"/>
    <mergeCell ref="MMJ141:MMP141"/>
    <mergeCell ref="MMQ141:MMW141"/>
    <mergeCell ref="MMX141:MND141"/>
    <mergeCell ref="MJY141:MKE141"/>
    <mergeCell ref="MKF141:MKL141"/>
    <mergeCell ref="MKM141:MKS141"/>
    <mergeCell ref="MKT141:MKZ141"/>
    <mergeCell ref="MLA141:MLG141"/>
    <mergeCell ref="MLH141:MLN141"/>
    <mergeCell ref="MII141:MIO141"/>
    <mergeCell ref="MIP141:MIV141"/>
    <mergeCell ref="MIW141:MJC141"/>
    <mergeCell ref="MJD141:MJJ141"/>
    <mergeCell ref="MJK141:MJQ141"/>
    <mergeCell ref="MJR141:MJX141"/>
    <mergeCell ref="MGS141:MGY141"/>
    <mergeCell ref="MGZ141:MHF141"/>
    <mergeCell ref="MHG141:MHM141"/>
    <mergeCell ref="MHN141:MHT141"/>
    <mergeCell ref="MHU141:MIA141"/>
    <mergeCell ref="MIB141:MIH141"/>
    <mergeCell ref="MFC141:MFI141"/>
    <mergeCell ref="MFJ141:MFP141"/>
    <mergeCell ref="MFQ141:MFW141"/>
    <mergeCell ref="MFX141:MGD141"/>
    <mergeCell ref="MGE141:MGK141"/>
    <mergeCell ref="MGL141:MGR141"/>
    <mergeCell ref="MDM141:MDS141"/>
    <mergeCell ref="MDT141:MDZ141"/>
    <mergeCell ref="MEA141:MEG141"/>
    <mergeCell ref="MEH141:MEN141"/>
    <mergeCell ref="MEO141:MEU141"/>
    <mergeCell ref="MEV141:MFB141"/>
    <mergeCell ref="MBW141:MCC141"/>
    <mergeCell ref="MCD141:MCJ141"/>
    <mergeCell ref="MCK141:MCQ141"/>
    <mergeCell ref="MCR141:MCX141"/>
    <mergeCell ref="MCY141:MDE141"/>
    <mergeCell ref="MDF141:MDL141"/>
    <mergeCell ref="MAG141:MAM141"/>
    <mergeCell ref="MAN141:MAT141"/>
    <mergeCell ref="MAU141:MBA141"/>
    <mergeCell ref="MBB141:MBH141"/>
    <mergeCell ref="MBI141:MBO141"/>
    <mergeCell ref="MBP141:MBV141"/>
    <mergeCell ref="LYQ141:LYW141"/>
    <mergeCell ref="LYX141:LZD141"/>
    <mergeCell ref="LZE141:LZK141"/>
    <mergeCell ref="LZL141:LZR141"/>
    <mergeCell ref="LZS141:LZY141"/>
    <mergeCell ref="LZZ141:MAF141"/>
    <mergeCell ref="LXA141:LXG141"/>
    <mergeCell ref="LXH141:LXN141"/>
    <mergeCell ref="LXO141:LXU141"/>
    <mergeCell ref="LXV141:LYB141"/>
    <mergeCell ref="LYC141:LYI141"/>
    <mergeCell ref="LYJ141:LYP141"/>
    <mergeCell ref="LVK141:LVQ141"/>
    <mergeCell ref="LVR141:LVX141"/>
    <mergeCell ref="LVY141:LWE141"/>
    <mergeCell ref="LWF141:LWL141"/>
    <mergeCell ref="LWM141:LWS141"/>
    <mergeCell ref="LWT141:LWZ141"/>
    <mergeCell ref="LTU141:LUA141"/>
    <mergeCell ref="LUB141:LUH141"/>
    <mergeCell ref="LUI141:LUO141"/>
    <mergeCell ref="LUP141:LUV141"/>
    <mergeCell ref="LUW141:LVC141"/>
    <mergeCell ref="LVD141:LVJ141"/>
    <mergeCell ref="LSE141:LSK141"/>
    <mergeCell ref="LSL141:LSR141"/>
    <mergeCell ref="LSS141:LSY141"/>
    <mergeCell ref="LSZ141:LTF141"/>
    <mergeCell ref="LTG141:LTM141"/>
    <mergeCell ref="LTN141:LTT141"/>
    <mergeCell ref="LQO141:LQU141"/>
    <mergeCell ref="LQV141:LRB141"/>
    <mergeCell ref="LRC141:LRI141"/>
    <mergeCell ref="LRJ141:LRP141"/>
    <mergeCell ref="LRQ141:LRW141"/>
    <mergeCell ref="LRX141:LSD141"/>
    <mergeCell ref="LOY141:LPE141"/>
    <mergeCell ref="LPF141:LPL141"/>
    <mergeCell ref="LPM141:LPS141"/>
    <mergeCell ref="LPT141:LPZ141"/>
    <mergeCell ref="LQA141:LQG141"/>
    <mergeCell ref="LQH141:LQN141"/>
    <mergeCell ref="LNI141:LNO141"/>
    <mergeCell ref="LNP141:LNV141"/>
    <mergeCell ref="LNW141:LOC141"/>
    <mergeCell ref="LOD141:LOJ141"/>
    <mergeCell ref="LOK141:LOQ141"/>
    <mergeCell ref="LOR141:LOX141"/>
    <mergeCell ref="LLS141:LLY141"/>
    <mergeCell ref="LLZ141:LMF141"/>
    <mergeCell ref="LMG141:LMM141"/>
    <mergeCell ref="LMN141:LMT141"/>
    <mergeCell ref="LMU141:LNA141"/>
    <mergeCell ref="LNB141:LNH141"/>
    <mergeCell ref="LKC141:LKI141"/>
    <mergeCell ref="LKJ141:LKP141"/>
    <mergeCell ref="LKQ141:LKW141"/>
    <mergeCell ref="LKX141:LLD141"/>
    <mergeCell ref="LLE141:LLK141"/>
    <mergeCell ref="LLL141:LLR141"/>
    <mergeCell ref="LIM141:LIS141"/>
    <mergeCell ref="LIT141:LIZ141"/>
    <mergeCell ref="LJA141:LJG141"/>
    <mergeCell ref="LJH141:LJN141"/>
    <mergeCell ref="LJO141:LJU141"/>
    <mergeCell ref="LJV141:LKB141"/>
    <mergeCell ref="LGW141:LHC141"/>
    <mergeCell ref="LHD141:LHJ141"/>
    <mergeCell ref="LHK141:LHQ141"/>
    <mergeCell ref="LHR141:LHX141"/>
    <mergeCell ref="LHY141:LIE141"/>
    <mergeCell ref="LIF141:LIL141"/>
    <mergeCell ref="LFG141:LFM141"/>
    <mergeCell ref="LFN141:LFT141"/>
    <mergeCell ref="LFU141:LGA141"/>
    <mergeCell ref="LGB141:LGH141"/>
    <mergeCell ref="LGI141:LGO141"/>
    <mergeCell ref="LGP141:LGV141"/>
    <mergeCell ref="LDQ141:LDW141"/>
    <mergeCell ref="LDX141:LED141"/>
    <mergeCell ref="LEE141:LEK141"/>
    <mergeCell ref="LEL141:LER141"/>
    <mergeCell ref="LES141:LEY141"/>
    <mergeCell ref="LEZ141:LFF141"/>
    <mergeCell ref="LCA141:LCG141"/>
    <mergeCell ref="LCH141:LCN141"/>
    <mergeCell ref="LCO141:LCU141"/>
    <mergeCell ref="LCV141:LDB141"/>
    <mergeCell ref="LDC141:LDI141"/>
    <mergeCell ref="LDJ141:LDP141"/>
    <mergeCell ref="LAK141:LAQ141"/>
    <mergeCell ref="LAR141:LAX141"/>
    <mergeCell ref="LAY141:LBE141"/>
    <mergeCell ref="LBF141:LBL141"/>
    <mergeCell ref="LBM141:LBS141"/>
    <mergeCell ref="LBT141:LBZ141"/>
    <mergeCell ref="KYU141:KZA141"/>
    <mergeCell ref="KZB141:KZH141"/>
    <mergeCell ref="KZI141:KZO141"/>
    <mergeCell ref="KZP141:KZV141"/>
    <mergeCell ref="KZW141:LAC141"/>
    <mergeCell ref="LAD141:LAJ141"/>
    <mergeCell ref="KXE141:KXK141"/>
    <mergeCell ref="KXL141:KXR141"/>
    <mergeCell ref="KXS141:KXY141"/>
    <mergeCell ref="KXZ141:KYF141"/>
    <mergeCell ref="KYG141:KYM141"/>
    <mergeCell ref="KYN141:KYT141"/>
    <mergeCell ref="KVO141:KVU141"/>
    <mergeCell ref="KVV141:KWB141"/>
    <mergeCell ref="KWC141:KWI141"/>
    <mergeCell ref="KWJ141:KWP141"/>
    <mergeCell ref="KWQ141:KWW141"/>
    <mergeCell ref="KWX141:KXD141"/>
    <mergeCell ref="KTY141:KUE141"/>
    <mergeCell ref="KUF141:KUL141"/>
    <mergeCell ref="KUM141:KUS141"/>
    <mergeCell ref="KUT141:KUZ141"/>
    <mergeCell ref="KVA141:KVG141"/>
    <mergeCell ref="KVH141:KVN141"/>
    <mergeCell ref="KSI141:KSO141"/>
    <mergeCell ref="KSP141:KSV141"/>
    <mergeCell ref="KSW141:KTC141"/>
    <mergeCell ref="KTD141:KTJ141"/>
    <mergeCell ref="KTK141:KTQ141"/>
    <mergeCell ref="KTR141:KTX141"/>
    <mergeCell ref="KQS141:KQY141"/>
    <mergeCell ref="KQZ141:KRF141"/>
    <mergeCell ref="KRG141:KRM141"/>
    <mergeCell ref="KRN141:KRT141"/>
    <mergeCell ref="KRU141:KSA141"/>
    <mergeCell ref="KSB141:KSH141"/>
    <mergeCell ref="KPC141:KPI141"/>
    <mergeCell ref="KPJ141:KPP141"/>
    <mergeCell ref="KPQ141:KPW141"/>
    <mergeCell ref="KPX141:KQD141"/>
    <mergeCell ref="KQE141:KQK141"/>
    <mergeCell ref="KQL141:KQR141"/>
    <mergeCell ref="KNM141:KNS141"/>
    <mergeCell ref="KNT141:KNZ141"/>
    <mergeCell ref="KOA141:KOG141"/>
    <mergeCell ref="KOH141:KON141"/>
    <mergeCell ref="KOO141:KOU141"/>
    <mergeCell ref="KOV141:KPB141"/>
    <mergeCell ref="KLW141:KMC141"/>
    <mergeCell ref="KMD141:KMJ141"/>
    <mergeCell ref="KMK141:KMQ141"/>
    <mergeCell ref="KMR141:KMX141"/>
    <mergeCell ref="KMY141:KNE141"/>
    <mergeCell ref="KNF141:KNL141"/>
    <mergeCell ref="KKG141:KKM141"/>
    <mergeCell ref="KKN141:KKT141"/>
    <mergeCell ref="KKU141:KLA141"/>
    <mergeCell ref="KLB141:KLH141"/>
    <mergeCell ref="KLI141:KLO141"/>
    <mergeCell ref="KLP141:KLV141"/>
    <mergeCell ref="KIQ141:KIW141"/>
    <mergeCell ref="KIX141:KJD141"/>
    <mergeCell ref="KJE141:KJK141"/>
    <mergeCell ref="KJL141:KJR141"/>
    <mergeCell ref="KJS141:KJY141"/>
    <mergeCell ref="KJZ141:KKF141"/>
    <mergeCell ref="KHA141:KHG141"/>
    <mergeCell ref="KHH141:KHN141"/>
    <mergeCell ref="KHO141:KHU141"/>
    <mergeCell ref="KHV141:KIB141"/>
    <mergeCell ref="KIC141:KII141"/>
    <mergeCell ref="KIJ141:KIP141"/>
    <mergeCell ref="KFK141:KFQ141"/>
    <mergeCell ref="KFR141:KFX141"/>
    <mergeCell ref="KFY141:KGE141"/>
    <mergeCell ref="KGF141:KGL141"/>
    <mergeCell ref="KGM141:KGS141"/>
    <mergeCell ref="KGT141:KGZ141"/>
    <mergeCell ref="KDU141:KEA141"/>
    <mergeCell ref="KEB141:KEH141"/>
    <mergeCell ref="KEI141:KEO141"/>
    <mergeCell ref="KEP141:KEV141"/>
    <mergeCell ref="KEW141:KFC141"/>
    <mergeCell ref="KFD141:KFJ141"/>
    <mergeCell ref="KCE141:KCK141"/>
    <mergeCell ref="KCL141:KCR141"/>
    <mergeCell ref="KCS141:KCY141"/>
    <mergeCell ref="KCZ141:KDF141"/>
    <mergeCell ref="KDG141:KDM141"/>
    <mergeCell ref="KDN141:KDT141"/>
    <mergeCell ref="KAO141:KAU141"/>
    <mergeCell ref="KAV141:KBB141"/>
    <mergeCell ref="KBC141:KBI141"/>
    <mergeCell ref="KBJ141:KBP141"/>
    <mergeCell ref="KBQ141:KBW141"/>
    <mergeCell ref="KBX141:KCD141"/>
    <mergeCell ref="JYY141:JZE141"/>
    <mergeCell ref="JZF141:JZL141"/>
    <mergeCell ref="JZM141:JZS141"/>
    <mergeCell ref="JZT141:JZZ141"/>
    <mergeCell ref="KAA141:KAG141"/>
    <mergeCell ref="KAH141:KAN141"/>
    <mergeCell ref="JXI141:JXO141"/>
    <mergeCell ref="JXP141:JXV141"/>
    <mergeCell ref="JXW141:JYC141"/>
    <mergeCell ref="JYD141:JYJ141"/>
    <mergeCell ref="JYK141:JYQ141"/>
    <mergeCell ref="JYR141:JYX141"/>
    <mergeCell ref="JVS141:JVY141"/>
    <mergeCell ref="JVZ141:JWF141"/>
    <mergeCell ref="JWG141:JWM141"/>
    <mergeCell ref="JWN141:JWT141"/>
    <mergeCell ref="JWU141:JXA141"/>
    <mergeCell ref="JXB141:JXH141"/>
    <mergeCell ref="JUC141:JUI141"/>
    <mergeCell ref="JUJ141:JUP141"/>
    <mergeCell ref="JUQ141:JUW141"/>
    <mergeCell ref="JUX141:JVD141"/>
    <mergeCell ref="JVE141:JVK141"/>
    <mergeCell ref="JVL141:JVR141"/>
    <mergeCell ref="JSM141:JSS141"/>
    <mergeCell ref="JST141:JSZ141"/>
    <mergeCell ref="JTA141:JTG141"/>
    <mergeCell ref="JTH141:JTN141"/>
    <mergeCell ref="JTO141:JTU141"/>
    <mergeCell ref="JTV141:JUB141"/>
    <mergeCell ref="JQW141:JRC141"/>
    <mergeCell ref="JRD141:JRJ141"/>
    <mergeCell ref="JRK141:JRQ141"/>
    <mergeCell ref="JRR141:JRX141"/>
    <mergeCell ref="JRY141:JSE141"/>
    <mergeCell ref="JSF141:JSL141"/>
    <mergeCell ref="JPG141:JPM141"/>
    <mergeCell ref="JPN141:JPT141"/>
    <mergeCell ref="JPU141:JQA141"/>
    <mergeCell ref="JQB141:JQH141"/>
    <mergeCell ref="JQI141:JQO141"/>
    <mergeCell ref="JQP141:JQV141"/>
    <mergeCell ref="JNQ141:JNW141"/>
    <mergeCell ref="JNX141:JOD141"/>
    <mergeCell ref="JOE141:JOK141"/>
    <mergeCell ref="JOL141:JOR141"/>
    <mergeCell ref="JOS141:JOY141"/>
    <mergeCell ref="JOZ141:JPF141"/>
    <mergeCell ref="JMA141:JMG141"/>
    <mergeCell ref="JMH141:JMN141"/>
    <mergeCell ref="JMO141:JMU141"/>
    <mergeCell ref="JMV141:JNB141"/>
    <mergeCell ref="JNC141:JNI141"/>
    <mergeCell ref="JNJ141:JNP141"/>
    <mergeCell ref="JKK141:JKQ141"/>
    <mergeCell ref="JKR141:JKX141"/>
    <mergeCell ref="JKY141:JLE141"/>
    <mergeCell ref="JLF141:JLL141"/>
    <mergeCell ref="JLM141:JLS141"/>
    <mergeCell ref="JLT141:JLZ141"/>
    <mergeCell ref="JIU141:JJA141"/>
    <mergeCell ref="JJB141:JJH141"/>
    <mergeCell ref="JJI141:JJO141"/>
    <mergeCell ref="JJP141:JJV141"/>
    <mergeCell ref="JJW141:JKC141"/>
    <mergeCell ref="JKD141:JKJ141"/>
    <mergeCell ref="JHE141:JHK141"/>
    <mergeCell ref="JHL141:JHR141"/>
    <mergeCell ref="JHS141:JHY141"/>
    <mergeCell ref="JHZ141:JIF141"/>
    <mergeCell ref="JIG141:JIM141"/>
    <mergeCell ref="JIN141:JIT141"/>
    <mergeCell ref="JFO141:JFU141"/>
    <mergeCell ref="JFV141:JGB141"/>
    <mergeCell ref="JGC141:JGI141"/>
    <mergeCell ref="JGJ141:JGP141"/>
    <mergeCell ref="JGQ141:JGW141"/>
    <mergeCell ref="JGX141:JHD141"/>
    <mergeCell ref="JDY141:JEE141"/>
    <mergeCell ref="JEF141:JEL141"/>
    <mergeCell ref="JEM141:JES141"/>
    <mergeCell ref="JET141:JEZ141"/>
    <mergeCell ref="JFA141:JFG141"/>
    <mergeCell ref="JFH141:JFN141"/>
    <mergeCell ref="JCI141:JCO141"/>
    <mergeCell ref="JCP141:JCV141"/>
    <mergeCell ref="JCW141:JDC141"/>
    <mergeCell ref="JDD141:JDJ141"/>
    <mergeCell ref="JDK141:JDQ141"/>
    <mergeCell ref="JDR141:JDX141"/>
    <mergeCell ref="JAS141:JAY141"/>
    <mergeCell ref="JAZ141:JBF141"/>
    <mergeCell ref="JBG141:JBM141"/>
    <mergeCell ref="JBN141:JBT141"/>
    <mergeCell ref="JBU141:JCA141"/>
    <mergeCell ref="JCB141:JCH141"/>
    <mergeCell ref="IZC141:IZI141"/>
    <mergeCell ref="IZJ141:IZP141"/>
    <mergeCell ref="IZQ141:IZW141"/>
    <mergeCell ref="IZX141:JAD141"/>
    <mergeCell ref="JAE141:JAK141"/>
    <mergeCell ref="JAL141:JAR141"/>
    <mergeCell ref="IXM141:IXS141"/>
    <mergeCell ref="IXT141:IXZ141"/>
    <mergeCell ref="IYA141:IYG141"/>
    <mergeCell ref="IYH141:IYN141"/>
    <mergeCell ref="IYO141:IYU141"/>
    <mergeCell ref="IYV141:IZB141"/>
    <mergeCell ref="IVW141:IWC141"/>
    <mergeCell ref="IWD141:IWJ141"/>
    <mergeCell ref="IWK141:IWQ141"/>
    <mergeCell ref="IWR141:IWX141"/>
    <mergeCell ref="IWY141:IXE141"/>
    <mergeCell ref="IXF141:IXL141"/>
    <mergeCell ref="IUG141:IUM141"/>
    <mergeCell ref="IUN141:IUT141"/>
    <mergeCell ref="IUU141:IVA141"/>
    <mergeCell ref="IVB141:IVH141"/>
    <mergeCell ref="IVI141:IVO141"/>
    <mergeCell ref="IVP141:IVV141"/>
    <mergeCell ref="ISQ141:ISW141"/>
    <mergeCell ref="ISX141:ITD141"/>
    <mergeCell ref="ITE141:ITK141"/>
    <mergeCell ref="ITL141:ITR141"/>
    <mergeCell ref="ITS141:ITY141"/>
    <mergeCell ref="ITZ141:IUF141"/>
    <mergeCell ref="IRA141:IRG141"/>
    <mergeCell ref="IRH141:IRN141"/>
    <mergeCell ref="IRO141:IRU141"/>
    <mergeCell ref="IRV141:ISB141"/>
    <mergeCell ref="ISC141:ISI141"/>
    <mergeCell ref="ISJ141:ISP141"/>
    <mergeCell ref="IPK141:IPQ141"/>
    <mergeCell ref="IPR141:IPX141"/>
    <mergeCell ref="IPY141:IQE141"/>
    <mergeCell ref="IQF141:IQL141"/>
    <mergeCell ref="IQM141:IQS141"/>
    <mergeCell ref="IQT141:IQZ141"/>
    <mergeCell ref="INU141:IOA141"/>
    <mergeCell ref="IOB141:IOH141"/>
    <mergeCell ref="IOI141:IOO141"/>
    <mergeCell ref="IOP141:IOV141"/>
    <mergeCell ref="IOW141:IPC141"/>
    <mergeCell ref="IPD141:IPJ141"/>
    <mergeCell ref="IME141:IMK141"/>
    <mergeCell ref="IML141:IMR141"/>
    <mergeCell ref="IMS141:IMY141"/>
    <mergeCell ref="IMZ141:INF141"/>
    <mergeCell ref="ING141:INM141"/>
    <mergeCell ref="INN141:INT141"/>
    <mergeCell ref="IKO141:IKU141"/>
    <mergeCell ref="IKV141:ILB141"/>
    <mergeCell ref="ILC141:ILI141"/>
    <mergeCell ref="ILJ141:ILP141"/>
    <mergeCell ref="ILQ141:ILW141"/>
    <mergeCell ref="ILX141:IMD141"/>
    <mergeCell ref="IIY141:IJE141"/>
    <mergeCell ref="IJF141:IJL141"/>
    <mergeCell ref="IJM141:IJS141"/>
    <mergeCell ref="IJT141:IJZ141"/>
    <mergeCell ref="IKA141:IKG141"/>
    <mergeCell ref="IKH141:IKN141"/>
    <mergeCell ref="IHI141:IHO141"/>
    <mergeCell ref="IHP141:IHV141"/>
    <mergeCell ref="IHW141:IIC141"/>
    <mergeCell ref="IID141:IIJ141"/>
    <mergeCell ref="IIK141:IIQ141"/>
    <mergeCell ref="IIR141:IIX141"/>
    <mergeCell ref="IFS141:IFY141"/>
    <mergeCell ref="IFZ141:IGF141"/>
    <mergeCell ref="IGG141:IGM141"/>
    <mergeCell ref="IGN141:IGT141"/>
    <mergeCell ref="IGU141:IHA141"/>
    <mergeCell ref="IHB141:IHH141"/>
    <mergeCell ref="IEC141:IEI141"/>
    <mergeCell ref="IEJ141:IEP141"/>
    <mergeCell ref="IEQ141:IEW141"/>
    <mergeCell ref="IEX141:IFD141"/>
    <mergeCell ref="IFE141:IFK141"/>
    <mergeCell ref="IFL141:IFR141"/>
    <mergeCell ref="ICM141:ICS141"/>
    <mergeCell ref="ICT141:ICZ141"/>
    <mergeCell ref="IDA141:IDG141"/>
    <mergeCell ref="IDH141:IDN141"/>
    <mergeCell ref="IDO141:IDU141"/>
    <mergeCell ref="IDV141:IEB141"/>
    <mergeCell ref="IAW141:IBC141"/>
    <mergeCell ref="IBD141:IBJ141"/>
    <mergeCell ref="IBK141:IBQ141"/>
    <mergeCell ref="IBR141:IBX141"/>
    <mergeCell ref="IBY141:ICE141"/>
    <mergeCell ref="ICF141:ICL141"/>
    <mergeCell ref="HZG141:HZM141"/>
    <mergeCell ref="HZN141:HZT141"/>
    <mergeCell ref="HZU141:IAA141"/>
    <mergeCell ref="IAB141:IAH141"/>
    <mergeCell ref="IAI141:IAO141"/>
    <mergeCell ref="IAP141:IAV141"/>
    <mergeCell ref="HXQ141:HXW141"/>
    <mergeCell ref="HXX141:HYD141"/>
    <mergeCell ref="HYE141:HYK141"/>
    <mergeCell ref="HYL141:HYR141"/>
    <mergeCell ref="HYS141:HYY141"/>
    <mergeCell ref="HYZ141:HZF141"/>
    <mergeCell ref="HWA141:HWG141"/>
    <mergeCell ref="HWH141:HWN141"/>
    <mergeCell ref="HWO141:HWU141"/>
    <mergeCell ref="HWV141:HXB141"/>
    <mergeCell ref="HXC141:HXI141"/>
    <mergeCell ref="HXJ141:HXP141"/>
    <mergeCell ref="HUK141:HUQ141"/>
    <mergeCell ref="HUR141:HUX141"/>
    <mergeCell ref="HUY141:HVE141"/>
    <mergeCell ref="HVF141:HVL141"/>
    <mergeCell ref="HVM141:HVS141"/>
    <mergeCell ref="HVT141:HVZ141"/>
    <mergeCell ref="HSU141:HTA141"/>
    <mergeCell ref="HTB141:HTH141"/>
    <mergeCell ref="HTI141:HTO141"/>
    <mergeCell ref="HTP141:HTV141"/>
    <mergeCell ref="HTW141:HUC141"/>
    <mergeCell ref="HUD141:HUJ141"/>
    <mergeCell ref="HRE141:HRK141"/>
    <mergeCell ref="HRL141:HRR141"/>
    <mergeCell ref="HRS141:HRY141"/>
    <mergeCell ref="HRZ141:HSF141"/>
    <mergeCell ref="HSG141:HSM141"/>
    <mergeCell ref="HSN141:HST141"/>
    <mergeCell ref="HPO141:HPU141"/>
    <mergeCell ref="HPV141:HQB141"/>
    <mergeCell ref="HQC141:HQI141"/>
    <mergeCell ref="HQJ141:HQP141"/>
    <mergeCell ref="HQQ141:HQW141"/>
    <mergeCell ref="HQX141:HRD141"/>
    <mergeCell ref="HNY141:HOE141"/>
    <mergeCell ref="HOF141:HOL141"/>
    <mergeCell ref="HOM141:HOS141"/>
    <mergeCell ref="HOT141:HOZ141"/>
    <mergeCell ref="HPA141:HPG141"/>
    <mergeCell ref="HPH141:HPN141"/>
    <mergeCell ref="HMI141:HMO141"/>
    <mergeCell ref="HMP141:HMV141"/>
    <mergeCell ref="HMW141:HNC141"/>
    <mergeCell ref="HND141:HNJ141"/>
    <mergeCell ref="HNK141:HNQ141"/>
    <mergeCell ref="HNR141:HNX141"/>
    <mergeCell ref="HKS141:HKY141"/>
    <mergeCell ref="HKZ141:HLF141"/>
    <mergeCell ref="HLG141:HLM141"/>
    <mergeCell ref="HLN141:HLT141"/>
    <mergeCell ref="HLU141:HMA141"/>
    <mergeCell ref="HMB141:HMH141"/>
    <mergeCell ref="HJC141:HJI141"/>
    <mergeCell ref="HJJ141:HJP141"/>
    <mergeCell ref="HJQ141:HJW141"/>
    <mergeCell ref="HJX141:HKD141"/>
    <mergeCell ref="HKE141:HKK141"/>
    <mergeCell ref="HKL141:HKR141"/>
    <mergeCell ref="HHM141:HHS141"/>
    <mergeCell ref="HHT141:HHZ141"/>
    <mergeCell ref="HIA141:HIG141"/>
    <mergeCell ref="HIH141:HIN141"/>
    <mergeCell ref="HIO141:HIU141"/>
    <mergeCell ref="HIV141:HJB141"/>
    <mergeCell ref="HFW141:HGC141"/>
    <mergeCell ref="HGD141:HGJ141"/>
    <mergeCell ref="HGK141:HGQ141"/>
    <mergeCell ref="HGR141:HGX141"/>
    <mergeCell ref="HGY141:HHE141"/>
    <mergeCell ref="HHF141:HHL141"/>
    <mergeCell ref="HEG141:HEM141"/>
    <mergeCell ref="HEN141:HET141"/>
    <mergeCell ref="HEU141:HFA141"/>
    <mergeCell ref="HFB141:HFH141"/>
    <mergeCell ref="HFI141:HFO141"/>
    <mergeCell ref="HFP141:HFV141"/>
    <mergeCell ref="HCQ141:HCW141"/>
    <mergeCell ref="HCX141:HDD141"/>
    <mergeCell ref="HDE141:HDK141"/>
    <mergeCell ref="HDL141:HDR141"/>
    <mergeCell ref="HDS141:HDY141"/>
    <mergeCell ref="HDZ141:HEF141"/>
    <mergeCell ref="HBA141:HBG141"/>
    <mergeCell ref="HBH141:HBN141"/>
    <mergeCell ref="HBO141:HBU141"/>
    <mergeCell ref="HBV141:HCB141"/>
    <mergeCell ref="HCC141:HCI141"/>
    <mergeCell ref="HCJ141:HCP141"/>
    <mergeCell ref="GZK141:GZQ141"/>
    <mergeCell ref="GZR141:GZX141"/>
    <mergeCell ref="GZY141:HAE141"/>
    <mergeCell ref="HAF141:HAL141"/>
    <mergeCell ref="HAM141:HAS141"/>
    <mergeCell ref="HAT141:HAZ141"/>
    <mergeCell ref="GXU141:GYA141"/>
    <mergeCell ref="GYB141:GYH141"/>
    <mergeCell ref="GYI141:GYO141"/>
    <mergeCell ref="GYP141:GYV141"/>
    <mergeCell ref="GYW141:GZC141"/>
    <mergeCell ref="GZD141:GZJ141"/>
    <mergeCell ref="GWE141:GWK141"/>
    <mergeCell ref="GWL141:GWR141"/>
    <mergeCell ref="GWS141:GWY141"/>
    <mergeCell ref="GWZ141:GXF141"/>
    <mergeCell ref="GXG141:GXM141"/>
    <mergeCell ref="GXN141:GXT141"/>
    <mergeCell ref="GUO141:GUU141"/>
    <mergeCell ref="GUV141:GVB141"/>
    <mergeCell ref="GVC141:GVI141"/>
    <mergeCell ref="GVJ141:GVP141"/>
    <mergeCell ref="GVQ141:GVW141"/>
    <mergeCell ref="GVX141:GWD141"/>
    <mergeCell ref="GSY141:GTE141"/>
    <mergeCell ref="GTF141:GTL141"/>
    <mergeCell ref="GTM141:GTS141"/>
    <mergeCell ref="GTT141:GTZ141"/>
    <mergeCell ref="GUA141:GUG141"/>
    <mergeCell ref="GUH141:GUN141"/>
    <mergeCell ref="GRI141:GRO141"/>
    <mergeCell ref="GRP141:GRV141"/>
    <mergeCell ref="GRW141:GSC141"/>
    <mergeCell ref="GSD141:GSJ141"/>
    <mergeCell ref="GSK141:GSQ141"/>
    <mergeCell ref="GSR141:GSX141"/>
    <mergeCell ref="GPS141:GPY141"/>
    <mergeCell ref="GPZ141:GQF141"/>
    <mergeCell ref="GQG141:GQM141"/>
    <mergeCell ref="GQN141:GQT141"/>
    <mergeCell ref="GQU141:GRA141"/>
    <mergeCell ref="GRB141:GRH141"/>
    <mergeCell ref="GOC141:GOI141"/>
    <mergeCell ref="GOJ141:GOP141"/>
    <mergeCell ref="GOQ141:GOW141"/>
    <mergeCell ref="GOX141:GPD141"/>
    <mergeCell ref="GPE141:GPK141"/>
    <mergeCell ref="GPL141:GPR141"/>
    <mergeCell ref="GMM141:GMS141"/>
    <mergeCell ref="GMT141:GMZ141"/>
    <mergeCell ref="GNA141:GNG141"/>
    <mergeCell ref="GNH141:GNN141"/>
    <mergeCell ref="GNO141:GNU141"/>
    <mergeCell ref="GNV141:GOB141"/>
    <mergeCell ref="GKW141:GLC141"/>
    <mergeCell ref="GLD141:GLJ141"/>
    <mergeCell ref="GLK141:GLQ141"/>
    <mergeCell ref="GLR141:GLX141"/>
    <mergeCell ref="GLY141:GME141"/>
    <mergeCell ref="GMF141:GML141"/>
    <mergeCell ref="GJG141:GJM141"/>
    <mergeCell ref="GJN141:GJT141"/>
    <mergeCell ref="GJU141:GKA141"/>
    <mergeCell ref="GKB141:GKH141"/>
    <mergeCell ref="GKI141:GKO141"/>
    <mergeCell ref="GKP141:GKV141"/>
    <mergeCell ref="GHQ141:GHW141"/>
    <mergeCell ref="GHX141:GID141"/>
    <mergeCell ref="GIE141:GIK141"/>
    <mergeCell ref="GIL141:GIR141"/>
    <mergeCell ref="GIS141:GIY141"/>
    <mergeCell ref="GIZ141:GJF141"/>
    <mergeCell ref="GGA141:GGG141"/>
    <mergeCell ref="GGH141:GGN141"/>
    <mergeCell ref="GGO141:GGU141"/>
    <mergeCell ref="GGV141:GHB141"/>
    <mergeCell ref="GHC141:GHI141"/>
    <mergeCell ref="GHJ141:GHP141"/>
    <mergeCell ref="GEK141:GEQ141"/>
    <mergeCell ref="GER141:GEX141"/>
    <mergeCell ref="GEY141:GFE141"/>
    <mergeCell ref="GFF141:GFL141"/>
    <mergeCell ref="GFM141:GFS141"/>
    <mergeCell ref="GFT141:GFZ141"/>
    <mergeCell ref="GCU141:GDA141"/>
    <mergeCell ref="GDB141:GDH141"/>
    <mergeCell ref="GDI141:GDO141"/>
    <mergeCell ref="GDP141:GDV141"/>
    <mergeCell ref="GDW141:GEC141"/>
    <mergeCell ref="GED141:GEJ141"/>
    <mergeCell ref="GBE141:GBK141"/>
    <mergeCell ref="GBL141:GBR141"/>
    <mergeCell ref="GBS141:GBY141"/>
    <mergeCell ref="GBZ141:GCF141"/>
    <mergeCell ref="GCG141:GCM141"/>
    <mergeCell ref="GCN141:GCT141"/>
    <mergeCell ref="FZO141:FZU141"/>
    <mergeCell ref="FZV141:GAB141"/>
    <mergeCell ref="GAC141:GAI141"/>
    <mergeCell ref="GAJ141:GAP141"/>
    <mergeCell ref="GAQ141:GAW141"/>
    <mergeCell ref="GAX141:GBD141"/>
    <mergeCell ref="FXY141:FYE141"/>
    <mergeCell ref="FYF141:FYL141"/>
    <mergeCell ref="FYM141:FYS141"/>
    <mergeCell ref="FYT141:FYZ141"/>
    <mergeCell ref="FZA141:FZG141"/>
    <mergeCell ref="FZH141:FZN141"/>
    <mergeCell ref="FWI141:FWO141"/>
    <mergeCell ref="FWP141:FWV141"/>
    <mergeCell ref="FWW141:FXC141"/>
    <mergeCell ref="FXD141:FXJ141"/>
    <mergeCell ref="FXK141:FXQ141"/>
    <mergeCell ref="FXR141:FXX141"/>
    <mergeCell ref="FUS141:FUY141"/>
    <mergeCell ref="FUZ141:FVF141"/>
    <mergeCell ref="FVG141:FVM141"/>
    <mergeCell ref="FVN141:FVT141"/>
    <mergeCell ref="FVU141:FWA141"/>
    <mergeCell ref="FWB141:FWH141"/>
    <mergeCell ref="FTC141:FTI141"/>
    <mergeCell ref="FTJ141:FTP141"/>
    <mergeCell ref="FTQ141:FTW141"/>
    <mergeCell ref="FTX141:FUD141"/>
    <mergeCell ref="FUE141:FUK141"/>
    <mergeCell ref="FUL141:FUR141"/>
    <mergeCell ref="FRM141:FRS141"/>
    <mergeCell ref="FRT141:FRZ141"/>
    <mergeCell ref="FSA141:FSG141"/>
    <mergeCell ref="FSH141:FSN141"/>
    <mergeCell ref="FSO141:FSU141"/>
    <mergeCell ref="FSV141:FTB141"/>
    <mergeCell ref="FPW141:FQC141"/>
    <mergeCell ref="FQD141:FQJ141"/>
    <mergeCell ref="FQK141:FQQ141"/>
    <mergeCell ref="FQR141:FQX141"/>
    <mergeCell ref="FQY141:FRE141"/>
    <mergeCell ref="FRF141:FRL141"/>
    <mergeCell ref="FOG141:FOM141"/>
    <mergeCell ref="FON141:FOT141"/>
    <mergeCell ref="FOU141:FPA141"/>
    <mergeCell ref="FPB141:FPH141"/>
    <mergeCell ref="FPI141:FPO141"/>
    <mergeCell ref="FPP141:FPV141"/>
    <mergeCell ref="FMQ141:FMW141"/>
    <mergeCell ref="FMX141:FND141"/>
    <mergeCell ref="FNE141:FNK141"/>
    <mergeCell ref="FNL141:FNR141"/>
    <mergeCell ref="FNS141:FNY141"/>
    <mergeCell ref="FNZ141:FOF141"/>
    <mergeCell ref="FLA141:FLG141"/>
    <mergeCell ref="FLH141:FLN141"/>
    <mergeCell ref="FLO141:FLU141"/>
    <mergeCell ref="FLV141:FMB141"/>
    <mergeCell ref="FMC141:FMI141"/>
    <mergeCell ref="FMJ141:FMP141"/>
    <mergeCell ref="FJK141:FJQ141"/>
    <mergeCell ref="FJR141:FJX141"/>
    <mergeCell ref="FJY141:FKE141"/>
    <mergeCell ref="FKF141:FKL141"/>
    <mergeCell ref="FKM141:FKS141"/>
    <mergeCell ref="FKT141:FKZ141"/>
    <mergeCell ref="FHU141:FIA141"/>
    <mergeCell ref="FIB141:FIH141"/>
    <mergeCell ref="FII141:FIO141"/>
    <mergeCell ref="FIP141:FIV141"/>
    <mergeCell ref="FIW141:FJC141"/>
    <mergeCell ref="FJD141:FJJ141"/>
    <mergeCell ref="FGE141:FGK141"/>
    <mergeCell ref="FGL141:FGR141"/>
    <mergeCell ref="FGS141:FGY141"/>
    <mergeCell ref="FGZ141:FHF141"/>
    <mergeCell ref="FHG141:FHM141"/>
    <mergeCell ref="FHN141:FHT141"/>
    <mergeCell ref="FEO141:FEU141"/>
    <mergeCell ref="FEV141:FFB141"/>
    <mergeCell ref="FFC141:FFI141"/>
    <mergeCell ref="FFJ141:FFP141"/>
    <mergeCell ref="FFQ141:FFW141"/>
    <mergeCell ref="FFX141:FGD141"/>
    <mergeCell ref="FCY141:FDE141"/>
    <mergeCell ref="FDF141:FDL141"/>
    <mergeCell ref="FDM141:FDS141"/>
    <mergeCell ref="FDT141:FDZ141"/>
    <mergeCell ref="FEA141:FEG141"/>
    <mergeCell ref="FEH141:FEN141"/>
    <mergeCell ref="FBI141:FBO141"/>
    <mergeCell ref="FBP141:FBV141"/>
    <mergeCell ref="FBW141:FCC141"/>
    <mergeCell ref="FCD141:FCJ141"/>
    <mergeCell ref="FCK141:FCQ141"/>
    <mergeCell ref="FCR141:FCX141"/>
    <mergeCell ref="EZS141:EZY141"/>
    <mergeCell ref="EZZ141:FAF141"/>
    <mergeCell ref="FAG141:FAM141"/>
    <mergeCell ref="FAN141:FAT141"/>
    <mergeCell ref="FAU141:FBA141"/>
    <mergeCell ref="FBB141:FBH141"/>
    <mergeCell ref="EYC141:EYI141"/>
    <mergeCell ref="EYJ141:EYP141"/>
    <mergeCell ref="EYQ141:EYW141"/>
    <mergeCell ref="EYX141:EZD141"/>
    <mergeCell ref="EZE141:EZK141"/>
    <mergeCell ref="EZL141:EZR141"/>
    <mergeCell ref="EWM141:EWS141"/>
    <mergeCell ref="EWT141:EWZ141"/>
    <mergeCell ref="EXA141:EXG141"/>
    <mergeCell ref="EXH141:EXN141"/>
    <mergeCell ref="EXO141:EXU141"/>
    <mergeCell ref="EXV141:EYB141"/>
    <mergeCell ref="EUW141:EVC141"/>
    <mergeCell ref="EVD141:EVJ141"/>
    <mergeCell ref="EVK141:EVQ141"/>
    <mergeCell ref="EVR141:EVX141"/>
    <mergeCell ref="EVY141:EWE141"/>
    <mergeCell ref="EWF141:EWL141"/>
    <mergeCell ref="ETG141:ETM141"/>
    <mergeCell ref="ETN141:ETT141"/>
    <mergeCell ref="ETU141:EUA141"/>
    <mergeCell ref="EUB141:EUH141"/>
    <mergeCell ref="EUI141:EUO141"/>
    <mergeCell ref="EUP141:EUV141"/>
    <mergeCell ref="ERQ141:ERW141"/>
    <mergeCell ref="ERX141:ESD141"/>
    <mergeCell ref="ESE141:ESK141"/>
    <mergeCell ref="ESL141:ESR141"/>
    <mergeCell ref="ESS141:ESY141"/>
    <mergeCell ref="ESZ141:ETF141"/>
    <mergeCell ref="EQA141:EQG141"/>
    <mergeCell ref="EQH141:EQN141"/>
    <mergeCell ref="EQO141:EQU141"/>
    <mergeCell ref="EQV141:ERB141"/>
    <mergeCell ref="ERC141:ERI141"/>
    <mergeCell ref="ERJ141:ERP141"/>
    <mergeCell ref="EOK141:EOQ141"/>
    <mergeCell ref="EOR141:EOX141"/>
    <mergeCell ref="EOY141:EPE141"/>
    <mergeCell ref="EPF141:EPL141"/>
    <mergeCell ref="EPM141:EPS141"/>
    <mergeCell ref="EPT141:EPZ141"/>
    <mergeCell ref="EMU141:ENA141"/>
    <mergeCell ref="ENB141:ENH141"/>
    <mergeCell ref="ENI141:ENO141"/>
    <mergeCell ref="ENP141:ENV141"/>
    <mergeCell ref="ENW141:EOC141"/>
    <mergeCell ref="EOD141:EOJ141"/>
    <mergeCell ref="ELE141:ELK141"/>
    <mergeCell ref="ELL141:ELR141"/>
    <mergeCell ref="ELS141:ELY141"/>
    <mergeCell ref="ELZ141:EMF141"/>
    <mergeCell ref="EMG141:EMM141"/>
    <mergeCell ref="EMN141:EMT141"/>
    <mergeCell ref="EJO141:EJU141"/>
    <mergeCell ref="EJV141:EKB141"/>
    <mergeCell ref="EKC141:EKI141"/>
    <mergeCell ref="EKJ141:EKP141"/>
    <mergeCell ref="EKQ141:EKW141"/>
    <mergeCell ref="EKX141:ELD141"/>
    <mergeCell ref="EHY141:EIE141"/>
    <mergeCell ref="EIF141:EIL141"/>
    <mergeCell ref="EIM141:EIS141"/>
    <mergeCell ref="EIT141:EIZ141"/>
    <mergeCell ref="EJA141:EJG141"/>
    <mergeCell ref="EJH141:EJN141"/>
    <mergeCell ref="EGI141:EGO141"/>
    <mergeCell ref="EGP141:EGV141"/>
    <mergeCell ref="EGW141:EHC141"/>
    <mergeCell ref="EHD141:EHJ141"/>
    <mergeCell ref="EHK141:EHQ141"/>
    <mergeCell ref="EHR141:EHX141"/>
    <mergeCell ref="EES141:EEY141"/>
    <mergeCell ref="EEZ141:EFF141"/>
    <mergeCell ref="EFG141:EFM141"/>
    <mergeCell ref="EFN141:EFT141"/>
    <mergeCell ref="EFU141:EGA141"/>
    <mergeCell ref="EGB141:EGH141"/>
    <mergeCell ref="EDC141:EDI141"/>
    <mergeCell ref="EDJ141:EDP141"/>
    <mergeCell ref="EDQ141:EDW141"/>
    <mergeCell ref="EDX141:EED141"/>
    <mergeCell ref="EEE141:EEK141"/>
    <mergeCell ref="EEL141:EER141"/>
    <mergeCell ref="EBM141:EBS141"/>
    <mergeCell ref="EBT141:EBZ141"/>
    <mergeCell ref="ECA141:ECG141"/>
    <mergeCell ref="ECH141:ECN141"/>
    <mergeCell ref="ECO141:ECU141"/>
    <mergeCell ref="ECV141:EDB141"/>
    <mergeCell ref="DZW141:EAC141"/>
    <mergeCell ref="EAD141:EAJ141"/>
    <mergeCell ref="EAK141:EAQ141"/>
    <mergeCell ref="EAR141:EAX141"/>
    <mergeCell ref="EAY141:EBE141"/>
    <mergeCell ref="EBF141:EBL141"/>
    <mergeCell ref="DYG141:DYM141"/>
    <mergeCell ref="DYN141:DYT141"/>
    <mergeCell ref="DYU141:DZA141"/>
    <mergeCell ref="DZB141:DZH141"/>
    <mergeCell ref="DZI141:DZO141"/>
    <mergeCell ref="DZP141:DZV141"/>
    <mergeCell ref="DWQ141:DWW141"/>
    <mergeCell ref="DWX141:DXD141"/>
    <mergeCell ref="DXE141:DXK141"/>
    <mergeCell ref="DXL141:DXR141"/>
    <mergeCell ref="DXS141:DXY141"/>
    <mergeCell ref="DXZ141:DYF141"/>
    <mergeCell ref="DVA141:DVG141"/>
    <mergeCell ref="DVH141:DVN141"/>
    <mergeCell ref="DVO141:DVU141"/>
    <mergeCell ref="DVV141:DWB141"/>
    <mergeCell ref="DWC141:DWI141"/>
    <mergeCell ref="DWJ141:DWP141"/>
    <mergeCell ref="DTK141:DTQ141"/>
    <mergeCell ref="DTR141:DTX141"/>
    <mergeCell ref="DTY141:DUE141"/>
    <mergeCell ref="DUF141:DUL141"/>
    <mergeCell ref="DUM141:DUS141"/>
    <mergeCell ref="DUT141:DUZ141"/>
    <mergeCell ref="DRU141:DSA141"/>
    <mergeCell ref="DSB141:DSH141"/>
    <mergeCell ref="DSI141:DSO141"/>
    <mergeCell ref="DSP141:DSV141"/>
    <mergeCell ref="DSW141:DTC141"/>
    <mergeCell ref="DTD141:DTJ141"/>
    <mergeCell ref="DQE141:DQK141"/>
    <mergeCell ref="DQL141:DQR141"/>
    <mergeCell ref="DQS141:DQY141"/>
    <mergeCell ref="DQZ141:DRF141"/>
    <mergeCell ref="DRG141:DRM141"/>
    <mergeCell ref="DRN141:DRT141"/>
    <mergeCell ref="DOO141:DOU141"/>
    <mergeCell ref="DOV141:DPB141"/>
    <mergeCell ref="DPC141:DPI141"/>
    <mergeCell ref="DPJ141:DPP141"/>
    <mergeCell ref="DPQ141:DPW141"/>
    <mergeCell ref="DPX141:DQD141"/>
    <mergeCell ref="DMY141:DNE141"/>
    <mergeCell ref="DNF141:DNL141"/>
    <mergeCell ref="DNM141:DNS141"/>
    <mergeCell ref="DNT141:DNZ141"/>
    <mergeCell ref="DOA141:DOG141"/>
    <mergeCell ref="DOH141:DON141"/>
    <mergeCell ref="DLI141:DLO141"/>
    <mergeCell ref="DLP141:DLV141"/>
    <mergeCell ref="DLW141:DMC141"/>
    <mergeCell ref="DMD141:DMJ141"/>
    <mergeCell ref="DMK141:DMQ141"/>
    <mergeCell ref="DMR141:DMX141"/>
    <mergeCell ref="DJS141:DJY141"/>
    <mergeCell ref="DJZ141:DKF141"/>
    <mergeCell ref="DKG141:DKM141"/>
    <mergeCell ref="DKN141:DKT141"/>
    <mergeCell ref="DKU141:DLA141"/>
    <mergeCell ref="DLB141:DLH141"/>
    <mergeCell ref="DIC141:DII141"/>
    <mergeCell ref="DIJ141:DIP141"/>
    <mergeCell ref="DIQ141:DIW141"/>
    <mergeCell ref="DIX141:DJD141"/>
    <mergeCell ref="DJE141:DJK141"/>
    <mergeCell ref="DJL141:DJR141"/>
    <mergeCell ref="DGM141:DGS141"/>
    <mergeCell ref="DGT141:DGZ141"/>
    <mergeCell ref="DHA141:DHG141"/>
    <mergeCell ref="DHH141:DHN141"/>
    <mergeCell ref="DHO141:DHU141"/>
    <mergeCell ref="DHV141:DIB141"/>
    <mergeCell ref="DEW141:DFC141"/>
    <mergeCell ref="DFD141:DFJ141"/>
    <mergeCell ref="DFK141:DFQ141"/>
    <mergeCell ref="DFR141:DFX141"/>
    <mergeCell ref="DFY141:DGE141"/>
    <mergeCell ref="DGF141:DGL141"/>
    <mergeCell ref="DDG141:DDM141"/>
    <mergeCell ref="DDN141:DDT141"/>
    <mergeCell ref="DDU141:DEA141"/>
    <mergeCell ref="DEB141:DEH141"/>
    <mergeCell ref="DEI141:DEO141"/>
    <mergeCell ref="DEP141:DEV141"/>
    <mergeCell ref="DBQ141:DBW141"/>
    <mergeCell ref="DBX141:DCD141"/>
    <mergeCell ref="DCE141:DCK141"/>
    <mergeCell ref="DCL141:DCR141"/>
    <mergeCell ref="DCS141:DCY141"/>
    <mergeCell ref="DCZ141:DDF141"/>
    <mergeCell ref="DAA141:DAG141"/>
    <mergeCell ref="DAH141:DAN141"/>
    <mergeCell ref="DAO141:DAU141"/>
    <mergeCell ref="DAV141:DBB141"/>
    <mergeCell ref="DBC141:DBI141"/>
    <mergeCell ref="DBJ141:DBP141"/>
    <mergeCell ref="CYK141:CYQ141"/>
    <mergeCell ref="CYR141:CYX141"/>
    <mergeCell ref="CYY141:CZE141"/>
    <mergeCell ref="CZF141:CZL141"/>
    <mergeCell ref="CZM141:CZS141"/>
    <mergeCell ref="CZT141:CZZ141"/>
    <mergeCell ref="CWU141:CXA141"/>
    <mergeCell ref="CXB141:CXH141"/>
    <mergeCell ref="CXI141:CXO141"/>
    <mergeCell ref="CXP141:CXV141"/>
    <mergeCell ref="CXW141:CYC141"/>
    <mergeCell ref="CYD141:CYJ141"/>
    <mergeCell ref="CVE141:CVK141"/>
    <mergeCell ref="CVL141:CVR141"/>
    <mergeCell ref="CVS141:CVY141"/>
    <mergeCell ref="CVZ141:CWF141"/>
    <mergeCell ref="CWG141:CWM141"/>
    <mergeCell ref="CWN141:CWT141"/>
    <mergeCell ref="CTO141:CTU141"/>
    <mergeCell ref="CTV141:CUB141"/>
    <mergeCell ref="CUC141:CUI141"/>
    <mergeCell ref="CUJ141:CUP141"/>
    <mergeCell ref="CUQ141:CUW141"/>
    <mergeCell ref="CUX141:CVD141"/>
    <mergeCell ref="CRY141:CSE141"/>
    <mergeCell ref="CSF141:CSL141"/>
    <mergeCell ref="CSM141:CSS141"/>
    <mergeCell ref="CST141:CSZ141"/>
    <mergeCell ref="CTA141:CTG141"/>
    <mergeCell ref="CTH141:CTN141"/>
    <mergeCell ref="CQI141:CQO141"/>
    <mergeCell ref="CQP141:CQV141"/>
    <mergeCell ref="CQW141:CRC141"/>
    <mergeCell ref="CRD141:CRJ141"/>
    <mergeCell ref="CRK141:CRQ141"/>
    <mergeCell ref="CRR141:CRX141"/>
    <mergeCell ref="COS141:COY141"/>
    <mergeCell ref="COZ141:CPF141"/>
    <mergeCell ref="CPG141:CPM141"/>
    <mergeCell ref="CPN141:CPT141"/>
    <mergeCell ref="CPU141:CQA141"/>
    <mergeCell ref="CQB141:CQH141"/>
    <mergeCell ref="CNC141:CNI141"/>
    <mergeCell ref="CNJ141:CNP141"/>
    <mergeCell ref="CNQ141:CNW141"/>
    <mergeCell ref="CNX141:COD141"/>
    <mergeCell ref="COE141:COK141"/>
    <mergeCell ref="COL141:COR141"/>
    <mergeCell ref="CLM141:CLS141"/>
    <mergeCell ref="CLT141:CLZ141"/>
    <mergeCell ref="CMA141:CMG141"/>
    <mergeCell ref="CMH141:CMN141"/>
    <mergeCell ref="CMO141:CMU141"/>
    <mergeCell ref="CMV141:CNB141"/>
    <mergeCell ref="CJW141:CKC141"/>
    <mergeCell ref="CKD141:CKJ141"/>
    <mergeCell ref="CKK141:CKQ141"/>
    <mergeCell ref="CKR141:CKX141"/>
    <mergeCell ref="CKY141:CLE141"/>
    <mergeCell ref="CLF141:CLL141"/>
    <mergeCell ref="CIG141:CIM141"/>
    <mergeCell ref="CIN141:CIT141"/>
    <mergeCell ref="CIU141:CJA141"/>
    <mergeCell ref="CJB141:CJH141"/>
    <mergeCell ref="CJI141:CJO141"/>
    <mergeCell ref="CJP141:CJV141"/>
    <mergeCell ref="CGQ141:CGW141"/>
    <mergeCell ref="CGX141:CHD141"/>
    <mergeCell ref="CHE141:CHK141"/>
    <mergeCell ref="CHL141:CHR141"/>
    <mergeCell ref="CHS141:CHY141"/>
    <mergeCell ref="CHZ141:CIF141"/>
    <mergeCell ref="CFA141:CFG141"/>
    <mergeCell ref="CFH141:CFN141"/>
    <mergeCell ref="CFO141:CFU141"/>
    <mergeCell ref="CFV141:CGB141"/>
    <mergeCell ref="CGC141:CGI141"/>
    <mergeCell ref="CGJ141:CGP141"/>
    <mergeCell ref="CDK141:CDQ141"/>
    <mergeCell ref="CDR141:CDX141"/>
    <mergeCell ref="CDY141:CEE141"/>
    <mergeCell ref="CEF141:CEL141"/>
    <mergeCell ref="CEM141:CES141"/>
    <mergeCell ref="CET141:CEZ141"/>
    <mergeCell ref="CBU141:CCA141"/>
    <mergeCell ref="CCB141:CCH141"/>
    <mergeCell ref="CCI141:CCO141"/>
    <mergeCell ref="CCP141:CCV141"/>
    <mergeCell ref="CCW141:CDC141"/>
    <mergeCell ref="CDD141:CDJ141"/>
    <mergeCell ref="CAE141:CAK141"/>
    <mergeCell ref="CAL141:CAR141"/>
    <mergeCell ref="CAS141:CAY141"/>
    <mergeCell ref="CAZ141:CBF141"/>
    <mergeCell ref="CBG141:CBM141"/>
    <mergeCell ref="CBN141:CBT141"/>
    <mergeCell ref="BYO141:BYU141"/>
    <mergeCell ref="BYV141:BZB141"/>
    <mergeCell ref="BZC141:BZI141"/>
    <mergeCell ref="BZJ141:BZP141"/>
    <mergeCell ref="BZQ141:BZW141"/>
    <mergeCell ref="BZX141:CAD141"/>
    <mergeCell ref="BWY141:BXE141"/>
    <mergeCell ref="BXF141:BXL141"/>
    <mergeCell ref="BXM141:BXS141"/>
    <mergeCell ref="BXT141:BXZ141"/>
    <mergeCell ref="BYA141:BYG141"/>
    <mergeCell ref="BYH141:BYN141"/>
    <mergeCell ref="BVI141:BVO141"/>
    <mergeCell ref="BVP141:BVV141"/>
    <mergeCell ref="BVW141:BWC141"/>
    <mergeCell ref="BWD141:BWJ141"/>
    <mergeCell ref="BWK141:BWQ141"/>
    <mergeCell ref="BWR141:BWX141"/>
    <mergeCell ref="BTS141:BTY141"/>
    <mergeCell ref="BTZ141:BUF141"/>
    <mergeCell ref="BUG141:BUM141"/>
    <mergeCell ref="BUN141:BUT141"/>
    <mergeCell ref="BUU141:BVA141"/>
    <mergeCell ref="BVB141:BVH141"/>
    <mergeCell ref="BSC141:BSI141"/>
    <mergeCell ref="BSJ141:BSP141"/>
    <mergeCell ref="BSQ141:BSW141"/>
    <mergeCell ref="BSX141:BTD141"/>
    <mergeCell ref="BTE141:BTK141"/>
    <mergeCell ref="BTL141:BTR141"/>
    <mergeCell ref="BQM141:BQS141"/>
    <mergeCell ref="BQT141:BQZ141"/>
    <mergeCell ref="BRA141:BRG141"/>
    <mergeCell ref="BRH141:BRN141"/>
    <mergeCell ref="BRO141:BRU141"/>
    <mergeCell ref="BRV141:BSB141"/>
    <mergeCell ref="BOW141:BPC141"/>
    <mergeCell ref="BPD141:BPJ141"/>
    <mergeCell ref="BPK141:BPQ141"/>
    <mergeCell ref="BPR141:BPX141"/>
    <mergeCell ref="BPY141:BQE141"/>
    <mergeCell ref="BQF141:BQL141"/>
    <mergeCell ref="BNG141:BNM141"/>
    <mergeCell ref="BNN141:BNT141"/>
    <mergeCell ref="BNU141:BOA141"/>
    <mergeCell ref="BOB141:BOH141"/>
    <mergeCell ref="BOI141:BOO141"/>
    <mergeCell ref="BOP141:BOV141"/>
    <mergeCell ref="BLQ141:BLW141"/>
    <mergeCell ref="BLX141:BMD141"/>
    <mergeCell ref="BME141:BMK141"/>
    <mergeCell ref="BML141:BMR141"/>
    <mergeCell ref="BMS141:BMY141"/>
    <mergeCell ref="BMZ141:BNF141"/>
    <mergeCell ref="BKA141:BKG141"/>
    <mergeCell ref="BKH141:BKN141"/>
    <mergeCell ref="BKO141:BKU141"/>
    <mergeCell ref="BKV141:BLB141"/>
    <mergeCell ref="BLC141:BLI141"/>
    <mergeCell ref="BLJ141:BLP141"/>
    <mergeCell ref="BIK141:BIQ141"/>
    <mergeCell ref="BIR141:BIX141"/>
    <mergeCell ref="BIY141:BJE141"/>
    <mergeCell ref="BJF141:BJL141"/>
    <mergeCell ref="BJM141:BJS141"/>
    <mergeCell ref="BJT141:BJZ141"/>
    <mergeCell ref="BGU141:BHA141"/>
    <mergeCell ref="BHB141:BHH141"/>
    <mergeCell ref="BHI141:BHO141"/>
    <mergeCell ref="BHP141:BHV141"/>
    <mergeCell ref="BHW141:BIC141"/>
    <mergeCell ref="BID141:BIJ141"/>
    <mergeCell ref="BFE141:BFK141"/>
    <mergeCell ref="BFL141:BFR141"/>
    <mergeCell ref="BFS141:BFY141"/>
    <mergeCell ref="BFZ141:BGF141"/>
    <mergeCell ref="BGG141:BGM141"/>
    <mergeCell ref="BGN141:BGT141"/>
    <mergeCell ref="BDO141:BDU141"/>
    <mergeCell ref="BDV141:BEB141"/>
    <mergeCell ref="BEC141:BEI141"/>
    <mergeCell ref="BEJ141:BEP141"/>
    <mergeCell ref="BEQ141:BEW141"/>
    <mergeCell ref="BEX141:BFD141"/>
    <mergeCell ref="BBY141:BCE141"/>
    <mergeCell ref="BCF141:BCL141"/>
    <mergeCell ref="BCM141:BCS141"/>
    <mergeCell ref="BCT141:BCZ141"/>
    <mergeCell ref="BDA141:BDG141"/>
    <mergeCell ref="BDH141:BDN141"/>
    <mergeCell ref="BAI141:BAO141"/>
    <mergeCell ref="BAP141:BAV141"/>
    <mergeCell ref="BAW141:BBC141"/>
    <mergeCell ref="BBD141:BBJ141"/>
    <mergeCell ref="BBK141:BBQ141"/>
    <mergeCell ref="BBR141:BBX141"/>
    <mergeCell ref="AYS141:AYY141"/>
    <mergeCell ref="AYZ141:AZF141"/>
    <mergeCell ref="AZG141:AZM141"/>
    <mergeCell ref="AZN141:AZT141"/>
    <mergeCell ref="AZU141:BAA141"/>
    <mergeCell ref="BAB141:BAH141"/>
    <mergeCell ref="AXC141:AXI141"/>
    <mergeCell ref="AXJ141:AXP141"/>
    <mergeCell ref="AXQ141:AXW141"/>
    <mergeCell ref="AXX141:AYD141"/>
    <mergeCell ref="AYE141:AYK141"/>
    <mergeCell ref="AYL141:AYR141"/>
    <mergeCell ref="AVM141:AVS141"/>
    <mergeCell ref="AVT141:AVZ141"/>
    <mergeCell ref="AWA141:AWG141"/>
    <mergeCell ref="AWH141:AWN141"/>
    <mergeCell ref="AWO141:AWU141"/>
    <mergeCell ref="AWV141:AXB141"/>
    <mergeCell ref="ATW141:AUC141"/>
    <mergeCell ref="AUD141:AUJ141"/>
    <mergeCell ref="AUK141:AUQ141"/>
    <mergeCell ref="AUR141:AUX141"/>
    <mergeCell ref="AUY141:AVE141"/>
    <mergeCell ref="AVF141:AVL141"/>
    <mergeCell ref="ASG141:ASM141"/>
    <mergeCell ref="ASN141:AST141"/>
    <mergeCell ref="ASU141:ATA141"/>
    <mergeCell ref="ATB141:ATH141"/>
    <mergeCell ref="ATI141:ATO141"/>
    <mergeCell ref="ATP141:ATV141"/>
    <mergeCell ref="AQQ141:AQW141"/>
    <mergeCell ref="AQX141:ARD141"/>
    <mergeCell ref="ARE141:ARK141"/>
    <mergeCell ref="ARL141:ARR141"/>
    <mergeCell ref="ARS141:ARY141"/>
    <mergeCell ref="ARZ141:ASF141"/>
    <mergeCell ref="APA141:APG141"/>
    <mergeCell ref="APH141:APN141"/>
    <mergeCell ref="APO141:APU141"/>
    <mergeCell ref="APV141:AQB141"/>
    <mergeCell ref="AQC141:AQI141"/>
    <mergeCell ref="AQJ141:AQP141"/>
    <mergeCell ref="ANK141:ANQ141"/>
    <mergeCell ref="ANR141:ANX141"/>
    <mergeCell ref="ANY141:AOE141"/>
    <mergeCell ref="AOF141:AOL141"/>
    <mergeCell ref="AOM141:AOS141"/>
    <mergeCell ref="AOT141:AOZ141"/>
    <mergeCell ref="ALU141:AMA141"/>
    <mergeCell ref="AMB141:AMH141"/>
    <mergeCell ref="AMI141:AMO141"/>
    <mergeCell ref="AMP141:AMV141"/>
    <mergeCell ref="AMW141:ANC141"/>
    <mergeCell ref="AND141:ANJ141"/>
    <mergeCell ref="AKE141:AKK141"/>
    <mergeCell ref="AKL141:AKR141"/>
    <mergeCell ref="AKS141:AKY141"/>
    <mergeCell ref="AKZ141:ALF141"/>
    <mergeCell ref="ALG141:ALM141"/>
    <mergeCell ref="ALN141:ALT141"/>
    <mergeCell ref="AIO141:AIU141"/>
    <mergeCell ref="AIV141:AJB141"/>
    <mergeCell ref="AJC141:AJI141"/>
    <mergeCell ref="AJJ141:AJP141"/>
    <mergeCell ref="AJQ141:AJW141"/>
    <mergeCell ref="AJX141:AKD141"/>
    <mergeCell ref="AGY141:AHE141"/>
    <mergeCell ref="AHF141:AHL141"/>
    <mergeCell ref="AHM141:AHS141"/>
    <mergeCell ref="AHT141:AHZ141"/>
    <mergeCell ref="AIA141:AIG141"/>
    <mergeCell ref="AIH141:AIN141"/>
    <mergeCell ref="AFI141:AFO141"/>
    <mergeCell ref="AFP141:AFV141"/>
    <mergeCell ref="AFW141:AGC141"/>
    <mergeCell ref="AGD141:AGJ141"/>
    <mergeCell ref="AGK141:AGQ141"/>
    <mergeCell ref="AGR141:AGX141"/>
    <mergeCell ref="ADS141:ADY141"/>
    <mergeCell ref="ADZ141:AEF141"/>
    <mergeCell ref="AEG141:AEM141"/>
    <mergeCell ref="AEN141:AET141"/>
    <mergeCell ref="AEU141:AFA141"/>
    <mergeCell ref="AFB141:AFH141"/>
    <mergeCell ref="ACC141:ACI141"/>
    <mergeCell ref="ACJ141:ACP141"/>
    <mergeCell ref="ACQ141:ACW141"/>
    <mergeCell ref="ACX141:ADD141"/>
    <mergeCell ref="ADE141:ADK141"/>
    <mergeCell ref="ADL141:ADR141"/>
    <mergeCell ref="AAM141:AAS141"/>
    <mergeCell ref="AAT141:AAZ141"/>
    <mergeCell ref="ABA141:ABG141"/>
    <mergeCell ref="ABH141:ABN141"/>
    <mergeCell ref="ABO141:ABU141"/>
    <mergeCell ref="ABV141:ACB141"/>
    <mergeCell ref="YW141:ZC141"/>
    <mergeCell ref="ZD141:ZJ141"/>
    <mergeCell ref="ZK141:ZQ141"/>
    <mergeCell ref="ZR141:ZX141"/>
    <mergeCell ref="ZY141:AAE141"/>
    <mergeCell ref="AAF141:AAL141"/>
    <mergeCell ref="XG141:XM141"/>
    <mergeCell ref="XN141:XT141"/>
    <mergeCell ref="XU141:YA141"/>
    <mergeCell ref="YB141:YH141"/>
    <mergeCell ref="YI141:YO141"/>
    <mergeCell ref="YP141:YV141"/>
    <mergeCell ref="VQ141:VW141"/>
    <mergeCell ref="VX141:WD141"/>
    <mergeCell ref="WE141:WK141"/>
    <mergeCell ref="WL141:WR141"/>
    <mergeCell ref="WS141:WY141"/>
    <mergeCell ref="WZ141:XF141"/>
    <mergeCell ref="UA141:UG141"/>
    <mergeCell ref="UH141:UN141"/>
    <mergeCell ref="UO141:UU141"/>
    <mergeCell ref="UV141:VB141"/>
    <mergeCell ref="VC141:VI141"/>
    <mergeCell ref="VJ141:VP141"/>
    <mergeCell ref="SK141:SQ141"/>
    <mergeCell ref="SR141:SX141"/>
    <mergeCell ref="SY141:TE141"/>
    <mergeCell ref="TF141:TL141"/>
    <mergeCell ref="TM141:TS141"/>
    <mergeCell ref="TT141:TZ141"/>
    <mergeCell ref="QU141:RA141"/>
    <mergeCell ref="RB141:RH141"/>
    <mergeCell ref="RI141:RO141"/>
    <mergeCell ref="RP141:RV141"/>
    <mergeCell ref="RW141:SC141"/>
    <mergeCell ref="SD141:SJ141"/>
    <mergeCell ref="PE141:PK141"/>
    <mergeCell ref="PL141:PR141"/>
    <mergeCell ref="PS141:PY141"/>
    <mergeCell ref="PZ141:QF141"/>
    <mergeCell ref="QG141:QM141"/>
    <mergeCell ref="QN141:QT141"/>
    <mergeCell ref="NO141:NU141"/>
    <mergeCell ref="NV141:OB141"/>
    <mergeCell ref="OC141:OI141"/>
    <mergeCell ref="OJ141:OP141"/>
    <mergeCell ref="OQ141:OW141"/>
    <mergeCell ref="OX141:PD141"/>
    <mergeCell ref="LY141:ME141"/>
    <mergeCell ref="MF141:ML141"/>
    <mergeCell ref="MM141:MS141"/>
    <mergeCell ref="MT141:MZ141"/>
    <mergeCell ref="NA141:NG141"/>
    <mergeCell ref="NH141:NN141"/>
    <mergeCell ref="KI141:KO141"/>
    <mergeCell ref="KP141:KV141"/>
    <mergeCell ref="KW141:LC141"/>
    <mergeCell ref="LD141:LJ141"/>
    <mergeCell ref="LK141:LQ141"/>
    <mergeCell ref="LR141:LX141"/>
    <mergeCell ref="IS141:IY141"/>
    <mergeCell ref="IZ141:JF141"/>
    <mergeCell ref="JG141:JM141"/>
    <mergeCell ref="JN141:JT141"/>
    <mergeCell ref="JU141:KA141"/>
    <mergeCell ref="KB141:KH141"/>
    <mergeCell ref="HC141:HI141"/>
    <mergeCell ref="HJ141:HP141"/>
    <mergeCell ref="HQ141:HW141"/>
    <mergeCell ref="HX141:ID141"/>
    <mergeCell ref="IE141:IK141"/>
    <mergeCell ref="IL141:IR141"/>
    <mergeCell ref="FM141:FS141"/>
    <mergeCell ref="FT141:FZ141"/>
    <mergeCell ref="GA141:GG141"/>
    <mergeCell ref="GH141:GN141"/>
    <mergeCell ref="GO141:GU141"/>
    <mergeCell ref="GV141:HB141"/>
    <mergeCell ref="DW141:EC141"/>
    <mergeCell ref="ED141:EJ141"/>
    <mergeCell ref="EK141:EQ141"/>
    <mergeCell ref="ER141:EX141"/>
    <mergeCell ref="EY141:FE141"/>
    <mergeCell ref="FF141:FL141"/>
    <mergeCell ref="CG141:CM141"/>
    <mergeCell ref="CN141:CT141"/>
    <mergeCell ref="CU141:DA141"/>
    <mergeCell ref="DB141:DH141"/>
    <mergeCell ref="DI141:DO141"/>
    <mergeCell ref="DP141:DV141"/>
    <mergeCell ref="AQ141:AW141"/>
    <mergeCell ref="AX141:BD141"/>
    <mergeCell ref="BE141:BK141"/>
    <mergeCell ref="BL141:BR141"/>
    <mergeCell ref="BS141:BY141"/>
    <mergeCell ref="BZ141:CF141"/>
    <mergeCell ref="XEF127:XEL127"/>
    <mergeCell ref="XEM127:XES127"/>
    <mergeCell ref="XET127:XEZ127"/>
    <mergeCell ref="XFA127:XFD127"/>
    <mergeCell ref="A141:G141"/>
    <mergeCell ref="H141:N141"/>
    <mergeCell ref="O141:U141"/>
    <mergeCell ref="V141:AB141"/>
    <mergeCell ref="AC141:AI141"/>
    <mergeCell ref="AJ141:AP141"/>
    <mergeCell ref="XCP127:XCV127"/>
    <mergeCell ref="XCW127:XDC127"/>
    <mergeCell ref="XDD127:XDJ127"/>
    <mergeCell ref="XDK127:XDQ127"/>
    <mergeCell ref="XDR127:XDX127"/>
    <mergeCell ref="XDY127:XEE127"/>
    <mergeCell ref="XAZ127:XBF127"/>
    <mergeCell ref="XBG127:XBM127"/>
    <mergeCell ref="XBN127:XBT127"/>
    <mergeCell ref="XBU127:XCA127"/>
    <mergeCell ref="XCB127:XCH127"/>
    <mergeCell ref="XCI127:XCO127"/>
    <mergeCell ref="WZJ127:WZP127"/>
    <mergeCell ref="WZQ127:WZW127"/>
    <mergeCell ref="WZX127:XAD127"/>
    <mergeCell ref="XAE127:XAK127"/>
    <mergeCell ref="XAL127:XAR127"/>
    <mergeCell ref="XAS127:XAY127"/>
    <mergeCell ref="WXT127:WXZ127"/>
    <mergeCell ref="WYA127:WYG127"/>
    <mergeCell ref="WYH127:WYN127"/>
    <mergeCell ref="WYO127:WYU127"/>
    <mergeCell ref="WYV127:WZB127"/>
    <mergeCell ref="WZC127:WZI127"/>
    <mergeCell ref="WWD127:WWJ127"/>
    <mergeCell ref="WWK127:WWQ127"/>
    <mergeCell ref="WWR127:WWX127"/>
    <mergeCell ref="WWY127:WXE127"/>
    <mergeCell ref="WXF127:WXL127"/>
    <mergeCell ref="WXM127:WXS127"/>
    <mergeCell ref="WUN127:WUT127"/>
    <mergeCell ref="WUU127:WVA127"/>
    <mergeCell ref="WVB127:WVH127"/>
    <mergeCell ref="WVI127:WVO127"/>
    <mergeCell ref="WVP127:WVV127"/>
    <mergeCell ref="WVW127:WWC127"/>
    <mergeCell ref="WSX127:WTD127"/>
    <mergeCell ref="WTE127:WTK127"/>
    <mergeCell ref="WTL127:WTR127"/>
    <mergeCell ref="WTS127:WTY127"/>
    <mergeCell ref="WTZ127:WUF127"/>
    <mergeCell ref="WUG127:WUM127"/>
    <mergeCell ref="WRH127:WRN127"/>
    <mergeCell ref="WRO127:WRU127"/>
    <mergeCell ref="WRV127:WSB127"/>
    <mergeCell ref="WSC127:WSI127"/>
    <mergeCell ref="WSJ127:WSP127"/>
    <mergeCell ref="WSQ127:WSW127"/>
    <mergeCell ref="WPR127:WPX127"/>
    <mergeCell ref="WPY127:WQE127"/>
    <mergeCell ref="WQF127:WQL127"/>
    <mergeCell ref="WQM127:WQS127"/>
    <mergeCell ref="WQT127:WQZ127"/>
    <mergeCell ref="WRA127:WRG127"/>
    <mergeCell ref="WOB127:WOH127"/>
    <mergeCell ref="WOI127:WOO127"/>
    <mergeCell ref="WOP127:WOV127"/>
    <mergeCell ref="WOW127:WPC127"/>
    <mergeCell ref="WPD127:WPJ127"/>
    <mergeCell ref="WPK127:WPQ127"/>
    <mergeCell ref="WML127:WMR127"/>
    <mergeCell ref="WMS127:WMY127"/>
    <mergeCell ref="WMZ127:WNF127"/>
    <mergeCell ref="WNG127:WNM127"/>
    <mergeCell ref="WNN127:WNT127"/>
    <mergeCell ref="WNU127:WOA127"/>
    <mergeCell ref="WKV127:WLB127"/>
    <mergeCell ref="WLC127:WLI127"/>
    <mergeCell ref="WLJ127:WLP127"/>
    <mergeCell ref="WLQ127:WLW127"/>
    <mergeCell ref="WLX127:WMD127"/>
    <mergeCell ref="WME127:WMK127"/>
    <mergeCell ref="WJF127:WJL127"/>
    <mergeCell ref="WJM127:WJS127"/>
    <mergeCell ref="WJT127:WJZ127"/>
    <mergeCell ref="WKA127:WKG127"/>
    <mergeCell ref="WKH127:WKN127"/>
    <mergeCell ref="WKO127:WKU127"/>
    <mergeCell ref="WHP127:WHV127"/>
    <mergeCell ref="WHW127:WIC127"/>
    <mergeCell ref="WID127:WIJ127"/>
    <mergeCell ref="WIK127:WIQ127"/>
    <mergeCell ref="WIR127:WIX127"/>
    <mergeCell ref="WIY127:WJE127"/>
    <mergeCell ref="WFZ127:WGF127"/>
    <mergeCell ref="WGG127:WGM127"/>
    <mergeCell ref="WGN127:WGT127"/>
    <mergeCell ref="WGU127:WHA127"/>
    <mergeCell ref="WHB127:WHH127"/>
    <mergeCell ref="WHI127:WHO127"/>
    <mergeCell ref="WEJ127:WEP127"/>
    <mergeCell ref="WEQ127:WEW127"/>
    <mergeCell ref="WEX127:WFD127"/>
    <mergeCell ref="WFE127:WFK127"/>
    <mergeCell ref="WFL127:WFR127"/>
    <mergeCell ref="WFS127:WFY127"/>
    <mergeCell ref="WCT127:WCZ127"/>
    <mergeCell ref="WDA127:WDG127"/>
    <mergeCell ref="WDH127:WDN127"/>
    <mergeCell ref="WDO127:WDU127"/>
    <mergeCell ref="WDV127:WEB127"/>
    <mergeCell ref="WEC127:WEI127"/>
    <mergeCell ref="WBD127:WBJ127"/>
    <mergeCell ref="WBK127:WBQ127"/>
    <mergeCell ref="WBR127:WBX127"/>
    <mergeCell ref="WBY127:WCE127"/>
    <mergeCell ref="WCF127:WCL127"/>
    <mergeCell ref="WCM127:WCS127"/>
    <mergeCell ref="VZN127:VZT127"/>
    <mergeCell ref="VZU127:WAA127"/>
    <mergeCell ref="WAB127:WAH127"/>
    <mergeCell ref="WAI127:WAO127"/>
    <mergeCell ref="WAP127:WAV127"/>
    <mergeCell ref="WAW127:WBC127"/>
    <mergeCell ref="VXX127:VYD127"/>
    <mergeCell ref="VYE127:VYK127"/>
    <mergeCell ref="VYL127:VYR127"/>
    <mergeCell ref="VYS127:VYY127"/>
    <mergeCell ref="VYZ127:VZF127"/>
    <mergeCell ref="VZG127:VZM127"/>
    <mergeCell ref="VWH127:VWN127"/>
    <mergeCell ref="VWO127:VWU127"/>
    <mergeCell ref="VWV127:VXB127"/>
    <mergeCell ref="VXC127:VXI127"/>
    <mergeCell ref="VXJ127:VXP127"/>
    <mergeCell ref="VXQ127:VXW127"/>
    <mergeCell ref="VUR127:VUX127"/>
    <mergeCell ref="VUY127:VVE127"/>
    <mergeCell ref="VVF127:VVL127"/>
    <mergeCell ref="VVM127:VVS127"/>
    <mergeCell ref="VVT127:VVZ127"/>
    <mergeCell ref="VWA127:VWG127"/>
    <mergeCell ref="VTB127:VTH127"/>
    <mergeCell ref="VTI127:VTO127"/>
    <mergeCell ref="VTP127:VTV127"/>
    <mergeCell ref="VTW127:VUC127"/>
    <mergeCell ref="VUD127:VUJ127"/>
    <mergeCell ref="VUK127:VUQ127"/>
    <mergeCell ref="VRL127:VRR127"/>
    <mergeCell ref="VRS127:VRY127"/>
    <mergeCell ref="VRZ127:VSF127"/>
    <mergeCell ref="VSG127:VSM127"/>
    <mergeCell ref="VSN127:VST127"/>
    <mergeCell ref="VSU127:VTA127"/>
    <mergeCell ref="VPV127:VQB127"/>
    <mergeCell ref="VQC127:VQI127"/>
    <mergeCell ref="VQJ127:VQP127"/>
    <mergeCell ref="VQQ127:VQW127"/>
    <mergeCell ref="VQX127:VRD127"/>
    <mergeCell ref="VRE127:VRK127"/>
    <mergeCell ref="VOF127:VOL127"/>
    <mergeCell ref="VOM127:VOS127"/>
    <mergeCell ref="VOT127:VOZ127"/>
    <mergeCell ref="VPA127:VPG127"/>
    <mergeCell ref="VPH127:VPN127"/>
    <mergeCell ref="VPO127:VPU127"/>
    <mergeCell ref="VMP127:VMV127"/>
    <mergeCell ref="VMW127:VNC127"/>
    <mergeCell ref="VND127:VNJ127"/>
    <mergeCell ref="VNK127:VNQ127"/>
    <mergeCell ref="VNR127:VNX127"/>
    <mergeCell ref="VNY127:VOE127"/>
    <mergeCell ref="VKZ127:VLF127"/>
    <mergeCell ref="VLG127:VLM127"/>
    <mergeCell ref="VLN127:VLT127"/>
    <mergeCell ref="VLU127:VMA127"/>
    <mergeCell ref="VMB127:VMH127"/>
    <mergeCell ref="VMI127:VMO127"/>
    <mergeCell ref="VJJ127:VJP127"/>
    <mergeCell ref="VJQ127:VJW127"/>
    <mergeCell ref="VJX127:VKD127"/>
    <mergeCell ref="VKE127:VKK127"/>
    <mergeCell ref="VKL127:VKR127"/>
    <mergeCell ref="VKS127:VKY127"/>
    <mergeCell ref="VHT127:VHZ127"/>
    <mergeCell ref="VIA127:VIG127"/>
    <mergeCell ref="VIH127:VIN127"/>
    <mergeCell ref="VIO127:VIU127"/>
    <mergeCell ref="VIV127:VJB127"/>
    <mergeCell ref="VJC127:VJI127"/>
    <mergeCell ref="VGD127:VGJ127"/>
    <mergeCell ref="VGK127:VGQ127"/>
    <mergeCell ref="VGR127:VGX127"/>
    <mergeCell ref="VGY127:VHE127"/>
    <mergeCell ref="VHF127:VHL127"/>
    <mergeCell ref="VHM127:VHS127"/>
    <mergeCell ref="VEN127:VET127"/>
    <mergeCell ref="VEU127:VFA127"/>
    <mergeCell ref="VFB127:VFH127"/>
    <mergeCell ref="VFI127:VFO127"/>
    <mergeCell ref="VFP127:VFV127"/>
    <mergeCell ref="VFW127:VGC127"/>
    <mergeCell ref="VCX127:VDD127"/>
    <mergeCell ref="VDE127:VDK127"/>
    <mergeCell ref="VDL127:VDR127"/>
    <mergeCell ref="VDS127:VDY127"/>
    <mergeCell ref="VDZ127:VEF127"/>
    <mergeCell ref="VEG127:VEM127"/>
    <mergeCell ref="VBH127:VBN127"/>
    <mergeCell ref="VBO127:VBU127"/>
    <mergeCell ref="VBV127:VCB127"/>
    <mergeCell ref="VCC127:VCI127"/>
    <mergeCell ref="VCJ127:VCP127"/>
    <mergeCell ref="VCQ127:VCW127"/>
    <mergeCell ref="UZR127:UZX127"/>
    <mergeCell ref="UZY127:VAE127"/>
    <mergeCell ref="VAF127:VAL127"/>
    <mergeCell ref="VAM127:VAS127"/>
    <mergeCell ref="VAT127:VAZ127"/>
    <mergeCell ref="VBA127:VBG127"/>
    <mergeCell ref="UYB127:UYH127"/>
    <mergeCell ref="UYI127:UYO127"/>
    <mergeCell ref="UYP127:UYV127"/>
    <mergeCell ref="UYW127:UZC127"/>
    <mergeCell ref="UZD127:UZJ127"/>
    <mergeCell ref="UZK127:UZQ127"/>
    <mergeCell ref="UWL127:UWR127"/>
    <mergeCell ref="UWS127:UWY127"/>
    <mergeCell ref="UWZ127:UXF127"/>
    <mergeCell ref="UXG127:UXM127"/>
    <mergeCell ref="UXN127:UXT127"/>
    <mergeCell ref="UXU127:UYA127"/>
    <mergeCell ref="UUV127:UVB127"/>
    <mergeCell ref="UVC127:UVI127"/>
    <mergeCell ref="UVJ127:UVP127"/>
    <mergeCell ref="UVQ127:UVW127"/>
    <mergeCell ref="UVX127:UWD127"/>
    <mergeCell ref="UWE127:UWK127"/>
    <mergeCell ref="UTF127:UTL127"/>
    <mergeCell ref="UTM127:UTS127"/>
    <mergeCell ref="UTT127:UTZ127"/>
    <mergeCell ref="UUA127:UUG127"/>
    <mergeCell ref="UUH127:UUN127"/>
    <mergeCell ref="UUO127:UUU127"/>
    <mergeCell ref="URP127:URV127"/>
    <mergeCell ref="URW127:USC127"/>
    <mergeCell ref="USD127:USJ127"/>
    <mergeCell ref="USK127:USQ127"/>
    <mergeCell ref="USR127:USX127"/>
    <mergeCell ref="USY127:UTE127"/>
    <mergeCell ref="UPZ127:UQF127"/>
    <mergeCell ref="UQG127:UQM127"/>
    <mergeCell ref="UQN127:UQT127"/>
    <mergeCell ref="UQU127:URA127"/>
    <mergeCell ref="URB127:URH127"/>
    <mergeCell ref="URI127:URO127"/>
    <mergeCell ref="UOJ127:UOP127"/>
    <mergeCell ref="UOQ127:UOW127"/>
    <mergeCell ref="UOX127:UPD127"/>
    <mergeCell ref="UPE127:UPK127"/>
    <mergeCell ref="UPL127:UPR127"/>
    <mergeCell ref="UPS127:UPY127"/>
    <mergeCell ref="UMT127:UMZ127"/>
    <mergeCell ref="UNA127:UNG127"/>
    <mergeCell ref="UNH127:UNN127"/>
    <mergeCell ref="UNO127:UNU127"/>
    <mergeCell ref="UNV127:UOB127"/>
    <mergeCell ref="UOC127:UOI127"/>
    <mergeCell ref="ULD127:ULJ127"/>
    <mergeCell ref="ULK127:ULQ127"/>
    <mergeCell ref="ULR127:ULX127"/>
    <mergeCell ref="ULY127:UME127"/>
    <mergeCell ref="UMF127:UML127"/>
    <mergeCell ref="UMM127:UMS127"/>
    <mergeCell ref="UJN127:UJT127"/>
    <mergeCell ref="UJU127:UKA127"/>
    <mergeCell ref="UKB127:UKH127"/>
    <mergeCell ref="UKI127:UKO127"/>
    <mergeCell ref="UKP127:UKV127"/>
    <mergeCell ref="UKW127:ULC127"/>
    <mergeCell ref="UHX127:UID127"/>
    <mergeCell ref="UIE127:UIK127"/>
    <mergeCell ref="UIL127:UIR127"/>
    <mergeCell ref="UIS127:UIY127"/>
    <mergeCell ref="UIZ127:UJF127"/>
    <mergeCell ref="UJG127:UJM127"/>
    <mergeCell ref="UGH127:UGN127"/>
    <mergeCell ref="UGO127:UGU127"/>
    <mergeCell ref="UGV127:UHB127"/>
    <mergeCell ref="UHC127:UHI127"/>
    <mergeCell ref="UHJ127:UHP127"/>
    <mergeCell ref="UHQ127:UHW127"/>
    <mergeCell ref="UER127:UEX127"/>
    <mergeCell ref="UEY127:UFE127"/>
    <mergeCell ref="UFF127:UFL127"/>
    <mergeCell ref="UFM127:UFS127"/>
    <mergeCell ref="UFT127:UFZ127"/>
    <mergeCell ref="UGA127:UGG127"/>
    <mergeCell ref="UDB127:UDH127"/>
    <mergeCell ref="UDI127:UDO127"/>
    <mergeCell ref="UDP127:UDV127"/>
    <mergeCell ref="UDW127:UEC127"/>
    <mergeCell ref="UED127:UEJ127"/>
    <mergeCell ref="UEK127:UEQ127"/>
    <mergeCell ref="UBL127:UBR127"/>
    <mergeCell ref="UBS127:UBY127"/>
    <mergeCell ref="UBZ127:UCF127"/>
    <mergeCell ref="UCG127:UCM127"/>
    <mergeCell ref="UCN127:UCT127"/>
    <mergeCell ref="UCU127:UDA127"/>
    <mergeCell ref="TZV127:UAB127"/>
    <mergeCell ref="UAC127:UAI127"/>
    <mergeCell ref="UAJ127:UAP127"/>
    <mergeCell ref="UAQ127:UAW127"/>
    <mergeCell ref="UAX127:UBD127"/>
    <mergeCell ref="UBE127:UBK127"/>
    <mergeCell ref="TYF127:TYL127"/>
    <mergeCell ref="TYM127:TYS127"/>
    <mergeCell ref="TYT127:TYZ127"/>
    <mergeCell ref="TZA127:TZG127"/>
    <mergeCell ref="TZH127:TZN127"/>
    <mergeCell ref="TZO127:TZU127"/>
    <mergeCell ref="TWP127:TWV127"/>
    <mergeCell ref="TWW127:TXC127"/>
    <mergeCell ref="TXD127:TXJ127"/>
    <mergeCell ref="TXK127:TXQ127"/>
    <mergeCell ref="TXR127:TXX127"/>
    <mergeCell ref="TXY127:TYE127"/>
    <mergeCell ref="TUZ127:TVF127"/>
    <mergeCell ref="TVG127:TVM127"/>
    <mergeCell ref="TVN127:TVT127"/>
    <mergeCell ref="TVU127:TWA127"/>
    <mergeCell ref="TWB127:TWH127"/>
    <mergeCell ref="TWI127:TWO127"/>
    <mergeCell ref="TTJ127:TTP127"/>
    <mergeCell ref="TTQ127:TTW127"/>
    <mergeCell ref="TTX127:TUD127"/>
    <mergeCell ref="TUE127:TUK127"/>
    <mergeCell ref="TUL127:TUR127"/>
    <mergeCell ref="TUS127:TUY127"/>
    <mergeCell ref="TRT127:TRZ127"/>
    <mergeCell ref="TSA127:TSG127"/>
    <mergeCell ref="TSH127:TSN127"/>
    <mergeCell ref="TSO127:TSU127"/>
    <mergeCell ref="TSV127:TTB127"/>
    <mergeCell ref="TTC127:TTI127"/>
    <mergeCell ref="TQD127:TQJ127"/>
    <mergeCell ref="TQK127:TQQ127"/>
    <mergeCell ref="TQR127:TQX127"/>
    <mergeCell ref="TQY127:TRE127"/>
    <mergeCell ref="TRF127:TRL127"/>
    <mergeCell ref="TRM127:TRS127"/>
    <mergeCell ref="TON127:TOT127"/>
    <mergeCell ref="TOU127:TPA127"/>
    <mergeCell ref="TPB127:TPH127"/>
    <mergeCell ref="TPI127:TPO127"/>
    <mergeCell ref="TPP127:TPV127"/>
    <mergeCell ref="TPW127:TQC127"/>
    <mergeCell ref="TMX127:TND127"/>
    <mergeCell ref="TNE127:TNK127"/>
    <mergeCell ref="TNL127:TNR127"/>
    <mergeCell ref="TNS127:TNY127"/>
    <mergeCell ref="TNZ127:TOF127"/>
    <mergeCell ref="TOG127:TOM127"/>
    <mergeCell ref="TLH127:TLN127"/>
    <mergeCell ref="TLO127:TLU127"/>
    <mergeCell ref="TLV127:TMB127"/>
    <mergeCell ref="TMC127:TMI127"/>
    <mergeCell ref="TMJ127:TMP127"/>
    <mergeCell ref="TMQ127:TMW127"/>
    <mergeCell ref="TJR127:TJX127"/>
    <mergeCell ref="TJY127:TKE127"/>
    <mergeCell ref="TKF127:TKL127"/>
    <mergeCell ref="TKM127:TKS127"/>
    <mergeCell ref="TKT127:TKZ127"/>
    <mergeCell ref="TLA127:TLG127"/>
    <mergeCell ref="TIB127:TIH127"/>
    <mergeCell ref="TII127:TIO127"/>
    <mergeCell ref="TIP127:TIV127"/>
    <mergeCell ref="TIW127:TJC127"/>
    <mergeCell ref="TJD127:TJJ127"/>
    <mergeCell ref="TJK127:TJQ127"/>
    <mergeCell ref="TGL127:TGR127"/>
    <mergeCell ref="TGS127:TGY127"/>
    <mergeCell ref="TGZ127:THF127"/>
    <mergeCell ref="THG127:THM127"/>
    <mergeCell ref="THN127:THT127"/>
    <mergeCell ref="THU127:TIA127"/>
    <mergeCell ref="TEV127:TFB127"/>
    <mergeCell ref="TFC127:TFI127"/>
    <mergeCell ref="TFJ127:TFP127"/>
    <mergeCell ref="TFQ127:TFW127"/>
    <mergeCell ref="TFX127:TGD127"/>
    <mergeCell ref="TGE127:TGK127"/>
    <mergeCell ref="TDF127:TDL127"/>
    <mergeCell ref="TDM127:TDS127"/>
    <mergeCell ref="TDT127:TDZ127"/>
    <mergeCell ref="TEA127:TEG127"/>
    <mergeCell ref="TEH127:TEN127"/>
    <mergeCell ref="TEO127:TEU127"/>
    <mergeCell ref="TBP127:TBV127"/>
    <mergeCell ref="TBW127:TCC127"/>
    <mergeCell ref="TCD127:TCJ127"/>
    <mergeCell ref="TCK127:TCQ127"/>
    <mergeCell ref="TCR127:TCX127"/>
    <mergeCell ref="TCY127:TDE127"/>
    <mergeCell ref="SZZ127:TAF127"/>
    <mergeCell ref="TAG127:TAM127"/>
    <mergeCell ref="TAN127:TAT127"/>
    <mergeCell ref="TAU127:TBA127"/>
    <mergeCell ref="TBB127:TBH127"/>
    <mergeCell ref="TBI127:TBO127"/>
    <mergeCell ref="SYJ127:SYP127"/>
    <mergeCell ref="SYQ127:SYW127"/>
    <mergeCell ref="SYX127:SZD127"/>
    <mergeCell ref="SZE127:SZK127"/>
    <mergeCell ref="SZL127:SZR127"/>
    <mergeCell ref="SZS127:SZY127"/>
    <mergeCell ref="SWT127:SWZ127"/>
    <mergeCell ref="SXA127:SXG127"/>
    <mergeCell ref="SXH127:SXN127"/>
    <mergeCell ref="SXO127:SXU127"/>
    <mergeCell ref="SXV127:SYB127"/>
    <mergeCell ref="SYC127:SYI127"/>
    <mergeCell ref="SVD127:SVJ127"/>
    <mergeCell ref="SVK127:SVQ127"/>
    <mergeCell ref="SVR127:SVX127"/>
    <mergeCell ref="SVY127:SWE127"/>
    <mergeCell ref="SWF127:SWL127"/>
    <mergeCell ref="SWM127:SWS127"/>
    <mergeCell ref="STN127:STT127"/>
    <mergeCell ref="STU127:SUA127"/>
    <mergeCell ref="SUB127:SUH127"/>
    <mergeCell ref="SUI127:SUO127"/>
    <mergeCell ref="SUP127:SUV127"/>
    <mergeCell ref="SUW127:SVC127"/>
    <mergeCell ref="SRX127:SSD127"/>
    <mergeCell ref="SSE127:SSK127"/>
    <mergeCell ref="SSL127:SSR127"/>
    <mergeCell ref="SSS127:SSY127"/>
    <mergeCell ref="SSZ127:STF127"/>
    <mergeCell ref="STG127:STM127"/>
    <mergeCell ref="SQH127:SQN127"/>
    <mergeCell ref="SQO127:SQU127"/>
    <mergeCell ref="SQV127:SRB127"/>
    <mergeCell ref="SRC127:SRI127"/>
    <mergeCell ref="SRJ127:SRP127"/>
    <mergeCell ref="SRQ127:SRW127"/>
    <mergeCell ref="SOR127:SOX127"/>
    <mergeCell ref="SOY127:SPE127"/>
    <mergeCell ref="SPF127:SPL127"/>
    <mergeCell ref="SPM127:SPS127"/>
    <mergeCell ref="SPT127:SPZ127"/>
    <mergeCell ref="SQA127:SQG127"/>
    <mergeCell ref="SNB127:SNH127"/>
    <mergeCell ref="SNI127:SNO127"/>
    <mergeCell ref="SNP127:SNV127"/>
    <mergeCell ref="SNW127:SOC127"/>
    <mergeCell ref="SOD127:SOJ127"/>
    <mergeCell ref="SOK127:SOQ127"/>
    <mergeCell ref="SLL127:SLR127"/>
    <mergeCell ref="SLS127:SLY127"/>
    <mergeCell ref="SLZ127:SMF127"/>
    <mergeCell ref="SMG127:SMM127"/>
    <mergeCell ref="SMN127:SMT127"/>
    <mergeCell ref="SMU127:SNA127"/>
    <mergeCell ref="SJV127:SKB127"/>
    <mergeCell ref="SKC127:SKI127"/>
    <mergeCell ref="SKJ127:SKP127"/>
    <mergeCell ref="SKQ127:SKW127"/>
    <mergeCell ref="SKX127:SLD127"/>
    <mergeCell ref="SLE127:SLK127"/>
    <mergeCell ref="SIF127:SIL127"/>
    <mergeCell ref="SIM127:SIS127"/>
    <mergeCell ref="SIT127:SIZ127"/>
    <mergeCell ref="SJA127:SJG127"/>
    <mergeCell ref="SJH127:SJN127"/>
    <mergeCell ref="SJO127:SJU127"/>
    <mergeCell ref="SGP127:SGV127"/>
    <mergeCell ref="SGW127:SHC127"/>
    <mergeCell ref="SHD127:SHJ127"/>
    <mergeCell ref="SHK127:SHQ127"/>
    <mergeCell ref="SHR127:SHX127"/>
    <mergeCell ref="SHY127:SIE127"/>
    <mergeCell ref="SEZ127:SFF127"/>
    <mergeCell ref="SFG127:SFM127"/>
    <mergeCell ref="SFN127:SFT127"/>
    <mergeCell ref="SFU127:SGA127"/>
    <mergeCell ref="SGB127:SGH127"/>
    <mergeCell ref="SGI127:SGO127"/>
    <mergeCell ref="SDJ127:SDP127"/>
    <mergeCell ref="SDQ127:SDW127"/>
    <mergeCell ref="SDX127:SED127"/>
    <mergeCell ref="SEE127:SEK127"/>
    <mergeCell ref="SEL127:SER127"/>
    <mergeCell ref="SES127:SEY127"/>
    <mergeCell ref="SBT127:SBZ127"/>
    <mergeCell ref="SCA127:SCG127"/>
    <mergeCell ref="SCH127:SCN127"/>
    <mergeCell ref="SCO127:SCU127"/>
    <mergeCell ref="SCV127:SDB127"/>
    <mergeCell ref="SDC127:SDI127"/>
    <mergeCell ref="SAD127:SAJ127"/>
    <mergeCell ref="SAK127:SAQ127"/>
    <mergeCell ref="SAR127:SAX127"/>
    <mergeCell ref="SAY127:SBE127"/>
    <mergeCell ref="SBF127:SBL127"/>
    <mergeCell ref="SBM127:SBS127"/>
    <mergeCell ref="RYN127:RYT127"/>
    <mergeCell ref="RYU127:RZA127"/>
    <mergeCell ref="RZB127:RZH127"/>
    <mergeCell ref="RZI127:RZO127"/>
    <mergeCell ref="RZP127:RZV127"/>
    <mergeCell ref="RZW127:SAC127"/>
    <mergeCell ref="RWX127:RXD127"/>
    <mergeCell ref="RXE127:RXK127"/>
    <mergeCell ref="RXL127:RXR127"/>
    <mergeCell ref="RXS127:RXY127"/>
    <mergeCell ref="RXZ127:RYF127"/>
    <mergeCell ref="RYG127:RYM127"/>
    <mergeCell ref="RVH127:RVN127"/>
    <mergeCell ref="RVO127:RVU127"/>
    <mergeCell ref="RVV127:RWB127"/>
    <mergeCell ref="RWC127:RWI127"/>
    <mergeCell ref="RWJ127:RWP127"/>
    <mergeCell ref="RWQ127:RWW127"/>
    <mergeCell ref="RTR127:RTX127"/>
    <mergeCell ref="RTY127:RUE127"/>
    <mergeCell ref="RUF127:RUL127"/>
    <mergeCell ref="RUM127:RUS127"/>
    <mergeCell ref="RUT127:RUZ127"/>
    <mergeCell ref="RVA127:RVG127"/>
    <mergeCell ref="RSB127:RSH127"/>
    <mergeCell ref="RSI127:RSO127"/>
    <mergeCell ref="RSP127:RSV127"/>
    <mergeCell ref="RSW127:RTC127"/>
    <mergeCell ref="RTD127:RTJ127"/>
    <mergeCell ref="RTK127:RTQ127"/>
    <mergeCell ref="RQL127:RQR127"/>
    <mergeCell ref="RQS127:RQY127"/>
    <mergeCell ref="RQZ127:RRF127"/>
    <mergeCell ref="RRG127:RRM127"/>
    <mergeCell ref="RRN127:RRT127"/>
    <mergeCell ref="RRU127:RSA127"/>
    <mergeCell ref="ROV127:RPB127"/>
    <mergeCell ref="RPC127:RPI127"/>
    <mergeCell ref="RPJ127:RPP127"/>
    <mergeCell ref="RPQ127:RPW127"/>
    <mergeCell ref="RPX127:RQD127"/>
    <mergeCell ref="RQE127:RQK127"/>
    <mergeCell ref="RNF127:RNL127"/>
    <mergeCell ref="RNM127:RNS127"/>
    <mergeCell ref="RNT127:RNZ127"/>
    <mergeCell ref="ROA127:ROG127"/>
    <mergeCell ref="ROH127:RON127"/>
    <mergeCell ref="ROO127:ROU127"/>
    <mergeCell ref="RLP127:RLV127"/>
    <mergeCell ref="RLW127:RMC127"/>
    <mergeCell ref="RMD127:RMJ127"/>
    <mergeCell ref="RMK127:RMQ127"/>
    <mergeCell ref="RMR127:RMX127"/>
    <mergeCell ref="RMY127:RNE127"/>
    <mergeCell ref="RJZ127:RKF127"/>
    <mergeCell ref="RKG127:RKM127"/>
    <mergeCell ref="RKN127:RKT127"/>
    <mergeCell ref="RKU127:RLA127"/>
    <mergeCell ref="RLB127:RLH127"/>
    <mergeCell ref="RLI127:RLO127"/>
    <mergeCell ref="RIJ127:RIP127"/>
    <mergeCell ref="RIQ127:RIW127"/>
    <mergeCell ref="RIX127:RJD127"/>
    <mergeCell ref="RJE127:RJK127"/>
    <mergeCell ref="RJL127:RJR127"/>
    <mergeCell ref="RJS127:RJY127"/>
    <mergeCell ref="RGT127:RGZ127"/>
    <mergeCell ref="RHA127:RHG127"/>
    <mergeCell ref="RHH127:RHN127"/>
    <mergeCell ref="RHO127:RHU127"/>
    <mergeCell ref="RHV127:RIB127"/>
    <mergeCell ref="RIC127:RII127"/>
    <mergeCell ref="RFD127:RFJ127"/>
    <mergeCell ref="RFK127:RFQ127"/>
    <mergeCell ref="RFR127:RFX127"/>
    <mergeCell ref="RFY127:RGE127"/>
    <mergeCell ref="RGF127:RGL127"/>
    <mergeCell ref="RGM127:RGS127"/>
    <mergeCell ref="RDN127:RDT127"/>
    <mergeCell ref="RDU127:REA127"/>
    <mergeCell ref="REB127:REH127"/>
    <mergeCell ref="REI127:REO127"/>
    <mergeCell ref="REP127:REV127"/>
    <mergeCell ref="REW127:RFC127"/>
    <mergeCell ref="RBX127:RCD127"/>
    <mergeCell ref="RCE127:RCK127"/>
    <mergeCell ref="RCL127:RCR127"/>
    <mergeCell ref="RCS127:RCY127"/>
    <mergeCell ref="RCZ127:RDF127"/>
    <mergeCell ref="RDG127:RDM127"/>
    <mergeCell ref="RAH127:RAN127"/>
    <mergeCell ref="RAO127:RAU127"/>
    <mergeCell ref="RAV127:RBB127"/>
    <mergeCell ref="RBC127:RBI127"/>
    <mergeCell ref="RBJ127:RBP127"/>
    <mergeCell ref="RBQ127:RBW127"/>
    <mergeCell ref="QYR127:QYX127"/>
    <mergeCell ref="QYY127:QZE127"/>
    <mergeCell ref="QZF127:QZL127"/>
    <mergeCell ref="QZM127:QZS127"/>
    <mergeCell ref="QZT127:QZZ127"/>
    <mergeCell ref="RAA127:RAG127"/>
    <mergeCell ref="QXB127:QXH127"/>
    <mergeCell ref="QXI127:QXO127"/>
    <mergeCell ref="QXP127:QXV127"/>
    <mergeCell ref="QXW127:QYC127"/>
    <mergeCell ref="QYD127:QYJ127"/>
    <mergeCell ref="QYK127:QYQ127"/>
    <mergeCell ref="QVL127:QVR127"/>
    <mergeCell ref="QVS127:QVY127"/>
    <mergeCell ref="QVZ127:QWF127"/>
    <mergeCell ref="QWG127:QWM127"/>
    <mergeCell ref="QWN127:QWT127"/>
    <mergeCell ref="QWU127:QXA127"/>
    <mergeCell ref="QTV127:QUB127"/>
    <mergeCell ref="QUC127:QUI127"/>
    <mergeCell ref="QUJ127:QUP127"/>
    <mergeCell ref="QUQ127:QUW127"/>
    <mergeCell ref="QUX127:QVD127"/>
    <mergeCell ref="QVE127:QVK127"/>
    <mergeCell ref="QSF127:QSL127"/>
    <mergeCell ref="QSM127:QSS127"/>
    <mergeCell ref="QST127:QSZ127"/>
    <mergeCell ref="QTA127:QTG127"/>
    <mergeCell ref="QTH127:QTN127"/>
    <mergeCell ref="QTO127:QTU127"/>
    <mergeCell ref="QQP127:QQV127"/>
    <mergeCell ref="QQW127:QRC127"/>
    <mergeCell ref="QRD127:QRJ127"/>
    <mergeCell ref="QRK127:QRQ127"/>
    <mergeCell ref="QRR127:QRX127"/>
    <mergeCell ref="QRY127:QSE127"/>
    <mergeCell ref="QOZ127:QPF127"/>
    <mergeCell ref="QPG127:QPM127"/>
    <mergeCell ref="QPN127:QPT127"/>
    <mergeCell ref="QPU127:QQA127"/>
    <mergeCell ref="QQB127:QQH127"/>
    <mergeCell ref="QQI127:QQO127"/>
    <mergeCell ref="QNJ127:QNP127"/>
    <mergeCell ref="QNQ127:QNW127"/>
    <mergeCell ref="QNX127:QOD127"/>
    <mergeCell ref="QOE127:QOK127"/>
    <mergeCell ref="QOL127:QOR127"/>
    <mergeCell ref="QOS127:QOY127"/>
    <mergeCell ref="QLT127:QLZ127"/>
    <mergeCell ref="QMA127:QMG127"/>
    <mergeCell ref="QMH127:QMN127"/>
    <mergeCell ref="QMO127:QMU127"/>
    <mergeCell ref="QMV127:QNB127"/>
    <mergeCell ref="QNC127:QNI127"/>
    <mergeCell ref="QKD127:QKJ127"/>
    <mergeCell ref="QKK127:QKQ127"/>
    <mergeCell ref="QKR127:QKX127"/>
    <mergeCell ref="QKY127:QLE127"/>
    <mergeCell ref="QLF127:QLL127"/>
    <mergeCell ref="QLM127:QLS127"/>
    <mergeCell ref="QIN127:QIT127"/>
    <mergeCell ref="QIU127:QJA127"/>
    <mergeCell ref="QJB127:QJH127"/>
    <mergeCell ref="QJI127:QJO127"/>
    <mergeCell ref="QJP127:QJV127"/>
    <mergeCell ref="QJW127:QKC127"/>
    <mergeCell ref="QGX127:QHD127"/>
    <mergeCell ref="QHE127:QHK127"/>
    <mergeCell ref="QHL127:QHR127"/>
    <mergeCell ref="QHS127:QHY127"/>
    <mergeCell ref="QHZ127:QIF127"/>
    <mergeCell ref="QIG127:QIM127"/>
    <mergeCell ref="QFH127:QFN127"/>
    <mergeCell ref="QFO127:QFU127"/>
    <mergeCell ref="QFV127:QGB127"/>
    <mergeCell ref="QGC127:QGI127"/>
    <mergeCell ref="QGJ127:QGP127"/>
    <mergeCell ref="QGQ127:QGW127"/>
    <mergeCell ref="QDR127:QDX127"/>
    <mergeCell ref="QDY127:QEE127"/>
    <mergeCell ref="QEF127:QEL127"/>
    <mergeCell ref="QEM127:QES127"/>
    <mergeCell ref="QET127:QEZ127"/>
    <mergeCell ref="QFA127:QFG127"/>
    <mergeCell ref="QCB127:QCH127"/>
    <mergeCell ref="QCI127:QCO127"/>
    <mergeCell ref="QCP127:QCV127"/>
    <mergeCell ref="QCW127:QDC127"/>
    <mergeCell ref="QDD127:QDJ127"/>
    <mergeCell ref="QDK127:QDQ127"/>
    <mergeCell ref="QAL127:QAR127"/>
    <mergeCell ref="QAS127:QAY127"/>
    <mergeCell ref="QAZ127:QBF127"/>
    <mergeCell ref="QBG127:QBM127"/>
    <mergeCell ref="QBN127:QBT127"/>
    <mergeCell ref="QBU127:QCA127"/>
    <mergeCell ref="PYV127:PZB127"/>
    <mergeCell ref="PZC127:PZI127"/>
    <mergeCell ref="PZJ127:PZP127"/>
    <mergeCell ref="PZQ127:PZW127"/>
    <mergeCell ref="PZX127:QAD127"/>
    <mergeCell ref="QAE127:QAK127"/>
    <mergeCell ref="PXF127:PXL127"/>
    <mergeCell ref="PXM127:PXS127"/>
    <mergeCell ref="PXT127:PXZ127"/>
    <mergeCell ref="PYA127:PYG127"/>
    <mergeCell ref="PYH127:PYN127"/>
    <mergeCell ref="PYO127:PYU127"/>
    <mergeCell ref="PVP127:PVV127"/>
    <mergeCell ref="PVW127:PWC127"/>
    <mergeCell ref="PWD127:PWJ127"/>
    <mergeCell ref="PWK127:PWQ127"/>
    <mergeCell ref="PWR127:PWX127"/>
    <mergeCell ref="PWY127:PXE127"/>
    <mergeCell ref="PTZ127:PUF127"/>
    <mergeCell ref="PUG127:PUM127"/>
    <mergeCell ref="PUN127:PUT127"/>
    <mergeCell ref="PUU127:PVA127"/>
    <mergeCell ref="PVB127:PVH127"/>
    <mergeCell ref="PVI127:PVO127"/>
    <mergeCell ref="PSJ127:PSP127"/>
    <mergeCell ref="PSQ127:PSW127"/>
    <mergeCell ref="PSX127:PTD127"/>
    <mergeCell ref="PTE127:PTK127"/>
    <mergeCell ref="PTL127:PTR127"/>
    <mergeCell ref="PTS127:PTY127"/>
    <mergeCell ref="PQT127:PQZ127"/>
    <mergeCell ref="PRA127:PRG127"/>
    <mergeCell ref="PRH127:PRN127"/>
    <mergeCell ref="PRO127:PRU127"/>
    <mergeCell ref="PRV127:PSB127"/>
    <mergeCell ref="PSC127:PSI127"/>
    <mergeCell ref="PPD127:PPJ127"/>
    <mergeCell ref="PPK127:PPQ127"/>
    <mergeCell ref="PPR127:PPX127"/>
    <mergeCell ref="PPY127:PQE127"/>
    <mergeCell ref="PQF127:PQL127"/>
    <mergeCell ref="PQM127:PQS127"/>
    <mergeCell ref="PNN127:PNT127"/>
    <mergeCell ref="PNU127:POA127"/>
    <mergeCell ref="POB127:POH127"/>
    <mergeCell ref="POI127:POO127"/>
    <mergeCell ref="POP127:POV127"/>
    <mergeCell ref="POW127:PPC127"/>
    <mergeCell ref="PLX127:PMD127"/>
    <mergeCell ref="PME127:PMK127"/>
    <mergeCell ref="PML127:PMR127"/>
    <mergeCell ref="PMS127:PMY127"/>
    <mergeCell ref="PMZ127:PNF127"/>
    <mergeCell ref="PNG127:PNM127"/>
    <mergeCell ref="PKH127:PKN127"/>
    <mergeCell ref="PKO127:PKU127"/>
    <mergeCell ref="PKV127:PLB127"/>
    <mergeCell ref="PLC127:PLI127"/>
    <mergeCell ref="PLJ127:PLP127"/>
    <mergeCell ref="PLQ127:PLW127"/>
    <mergeCell ref="PIR127:PIX127"/>
    <mergeCell ref="PIY127:PJE127"/>
    <mergeCell ref="PJF127:PJL127"/>
    <mergeCell ref="PJM127:PJS127"/>
    <mergeCell ref="PJT127:PJZ127"/>
    <mergeCell ref="PKA127:PKG127"/>
    <mergeCell ref="PHB127:PHH127"/>
    <mergeCell ref="PHI127:PHO127"/>
    <mergeCell ref="PHP127:PHV127"/>
    <mergeCell ref="PHW127:PIC127"/>
    <mergeCell ref="PID127:PIJ127"/>
    <mergeCell ref="PIK127:PIQ127"/>
    <mergeCell ref="PFL127:PFR127"/>
    <mergeCell ref="PFS127:PFY127"/>
    <mergeCell ref="PFZ127:PGF127"/>
    <mergeCell ref="PGG127:PGM127"/>
    <mergeCell ref="PGN127:PGT127"/>
    <mergeCell ref="PGU127:PHA127"/>
    <mergeCell ref="PDV127:PEB127"/>
    <mergeCell ref="PEC127:PEI127"/>
    <mergeCell ref="PEJ127:PEP127"/>
    <mergeCell ref="PEQ127:PEW127"/>
    <mergeCell ref="PEX127:PFD127"/>
    <mergeCell ref="PFE127:PFK127"/>
    <mergeCell ref="PCF127:PCL127"/>
    <mergeCell ref="PCM127:PCS127"/>
    <mergeCell ref="PCT127:PCZ127"/>
    <mergeCell ref="PDA127:PDG127"/>
    <mergeCell ref="PDH127:PDN127"/>
    <mergeCell ref="PDO127:PDU127"/>
    <mergeCell ref="PAP127:PAV127"/>
    <mergeCell ref="PAW127:PBC127"/>
    <mergeCell ref="PBD127:PBJ127"/>
    <mergeCell ref="PBK127:PBQ127"/>
    <mergeCell ref="PBR127:PBX127"/>
    <mergeCell ref="PBY127:PCE127"/>
    <mergeCell ref="OYZ127:OZF127"/>
    <mergeCell ref="OZG127:OZM127"/>
    <mergeCell ref="OZN127:OZT127"/>
    <mergeCell ref="OZU127:PAA127"/>
    <mergeCell ref="PAB127:PAH127"/>
    <mergeCell ref="PAI127:PAO127"/>
    <mergeCell ref="OXJ127:OXP127"/>
    <mergeCell ref="OXQ127:OXW127"/>
    <mergeCell ref="OXX127:OYD127"/>
    <mergeCell ref="OYE127:OYK127"/>
    <mergeCell ref="OYL127:OYR127"/>
    <mergeCell ref="OYS127:OYY127"/>
    <mergeCell ref="OVT127:OVZ127"/>
    <mergeCell ref="OWA127:OWG127"/>
    <mergeCell ref="OWH127:OWN127"/>
    <mergeCell ref="OWO127:OWU127"/>
    <mergeCell ref="OWV127:OXB127"/>
    <mergeCell ref="OXC127:OXI127"/>
    <mergeCell ref="OUD127:OUJ127"/>
    <mergeCell ref="OUK127:OUQ127"/>
    <mergeCell ref="OUR127:OUX127"/>
    <mergeCell ref="OUY127:OVE127"/>
    <mergeCell ref="OVF127:OVL127"/>
    <mergeCell ref="OVM127:OVS127"/>
    <mergeCell ref="OSN127:OST127"/>
    <mergeCell ref="OSU127:OTA127"/>
    <mergeCell ref="OTB127:OTH127"/>
    <mergeCell ref="OTI127:OTO127"/>
    <mergeCell ref="OTP127:OTV127"/>
    <mergeCell ref="OTW127:OUC127"/>
    <mergeCell ref="OQX127:ORD127"/>
    <mergeCell ref="ORE127:ORK127"/>
    <mergeCell ref="ORL127:ORR127"/>
    <mergeCell ref="ORS127:ORY127"/>
    <mergeCell ref="ORZ127:OSF127"/>
    <mergeCell ref="OSG127:OSM127"/>
    <mergeCell ref="OPH127:OPN127"/>
    <mergeCell ref="OPO127:OPU127"/>
    <mergeCell ref="OPV127:OQB127"/>
    <mergeCell ref="OQC127:OQI127"/>
    <mergeCell ref="OQJ127:OQP127"/>
    <mergeCell ref="OQQ127:OQW127"/>
    <mergeCell ref="ONR127:ONX127"/>
    <mergeCell ref="ONY127:OOE127"/>
    <mergeCell ref="OOF127:OOL127"/>
    <mergeCell ref="OOM127:OOS127"/>
    <mergeCell ref="OOT127:OOZ127"/>
    <mergeCell ref="OPA127:OPG127"/>
    <mergeCell ref="OMB127:OMH127"/>
    <mergeCell ref="OMI127:OMO127"/>
    <mergeCell ref="OMP127:OMV127"/>
    <mergeCell ref="OMW127:ONC127"/>
    <mergeCell ref="OND127:ONJ127"/>
    <mergeCell ref="ONK127:ONQ127"/>
    <mergeCell ref="OKL127:OKR127"/>
    <mergeCell ref="OKS127:OKY127"/>
    <mergeCell ref="OKZ127:OLF127"/>
    <mergeCell ref="OLG127:OLM127"/>
    <mergeCell ref="OLN127:OLT127"/>
    <mergeCell ref="OLU127:OMA127"/>
    <mergeCell ref="OIV127:OJB127"/>
    <mergeCell ref="OJC127:OJI127"/>
    <mergeCell ref="OJJ127:OJP127"/>
    <mergeCell ref="OJQ127:OJW127"/>
    <mergeCell ref="OJX127:OKD127"/>
    <mergeCell ref="OKE127:OKK127"/>
    <mergeCell ref="OHF127:OHL127"/>
    <mergeCell ref="OHM127:OHS127"/>
    <mergeCell ref="OHT127:OHZ127"/>
    <mergeCell ref="OIA127:OIG127"/>
    <mergeCell ref="OIH127:OIN127"/>
    <mergeCell ref="OIO127:OIU127"/>
    <mergeCell ref="OFP127:OFV127"/>
    <mergeCell ref="OFW127:OGC127"/>
    <mergeCell ref="OGD127:OGJ127"/>
    <mergeCell ref="OGK127:OGQ127"/>
    <mergeCell ref="OGR127:OGX127"/>
    <mergeCell ref="OGY127:OHE127"/>
    <mergeCell ref="ODZ127:OEF127"/>
    <mergeCell ref="OEG127:OEM127"/>
    <mergeCell ref="OEN127:OET127"/>
    <mergeCell ref="OEU127:OFA127"/>
    <mergeCell ref="OFB127:OFH127"/>
    <mergeCell ref="OFI127:OFO127"/>
    <mergeCell ref="OCJ127:OCP127"/>
    <mergeCell ref="OCQ127:OCW127"/>
    <mergeCell ref="OCX127:ODD127"/>
    <mergeCell ref="ODE127:ODK127"/>
    <mergeCell ref="ODL127:ODR127"/>
    <mergeCell ref="ODS127:ODY127"/>
    <mergeCell ref="OAT127:OAZ127"/>
    <mergeCell ref="OBA127:OBG127"/>
    <mergeCell ref="OBH127:OBN127"/>
    <mergeCell ref="OBO127:OBU127"/>
    <mergeCell ref="OBV127:OCB127"/>
    <mergeCell ref="OCC127:OCI127"/>
    <mergeCell ref="NZD127:NZJ127"/>
    <mergeCell ref="NZK127:NZQ127"/>
    <mergeCell ref="NZR127:NZX127"/>
    <mergeCell ref="NZY127:OAE127"/>
    <mergeCell ref="OAF127:OAL127"/>
    <mergeCell ref="OAM127:OAS127"/>
    <mergeCell ref="NXN127:NXT127"/>
    <mergeCell ref="NXU127:NYA127"/>
    <mergeCell ref="NYB127:NYH127"/>
    <mergeCell ref="NYI127:NYO127"/>
    <mergeCell ref="NYP127:NYV127"/>
    <mergeCell ref="NYW127:NZC127"/>
    <mergeCell ref="NVX127:NWD127"/>
    <mergeCell ref="NWE127:NWK127"/>
    <mergeCell ref="NWL127:NWR127"/>
    <mergeCell ref="NWS127:NWY127"/>
    <mergeCell ref="NWZ127:NXF127"/>
    <mergeCell ref="NXG127:NXM127"/>
    <mergeCell ref="NUH127:NUN127"/>
    <mergeCell ref="NUO127:NUU127"/>
    <mergeCell ref="NUV127:NVB127"/>
    <mergeCell ref="NVC127:NVI127"/>
    <mergeCell ref="NVJ127:NVP127"/>
    <mergeCell ref="NVQ127:NVW127"/>
    <mergeCell ref="NSR127:NSX127"/>
    <mergeCell ref="NSY127:NTE127"/>
    <mergeCell ref="NTF127:NTL127"/>
    <mergeCell ref="NTM127:NTS127"/>
    <mergeCell ref="NTT127:NTZ127"/>
    <mergeCell ref="NUA127:NUG127"/>
    <mergeCell ref="NRB127:NRH127"/>
    <mergeCell ref="NRI127:NRO127"/>
    <mergeCell ref="NRP127:NRV127"/>
    <mergeCell ref="NRW127:NSC127"/>
    <mergeCell ref="NSD127:NSJ127"/>
    <mergeCell ref="NSK127:NSQ127"/>
    <mergeCell ref="NPL127:NPR127"/>
    <mergeCell ref="NPS127:NPY127"/>
    <mergeCell ref="NPZ127:NQF127"/>
    <mergeCell ref="NQG127:NQM127"/>
    <mergeCell ref="NQN127:NQT127"/>
    <mergeCell ref="NQU127:NRA127"/>
    <mergeCell ref="NNV127:NOB127"/>
    <mergeCell ref="NOC127:NOI127"/>
    <mergeCell ref="NOJ127:NOP127"/>
    <mergeCell ref="NOQ127:NOW127"/>
    <mergeCell ref="NOX127:NPD127"/>
    <mergeCell ref="NPE127:NPK127"/>
    <mergeCell ref="NMF127:NML127"/>
    <mergeCell ref="NMM127:NMS127"/>
    <mergeCell ref="NMT127:NMZ127"/>
    <mergeCell ref="NNA127:NNG127"/>
    <mergeCell ref="NNH127:NNN127"/>
    <mergeCell ref="NNO127:NNU127"/>
    <mergeCell ref="NKP127:NKV127"/>
    <mergeCell ref="NKW127:NLC127"/>
    <mergeCell ref="NLD127:NLJ127"/>
    <mergeCell ref="NLK127:NLQ127"/>
    <mergeCell ref="NLR127:NLX127"/>
    <mergeCell ref="NLY127:NME127"/>
    <mergeCell ref="NIZ127:NJF127"/>
    <mergeCell ref="NJG127:NJM127"/>
    <mergeCell ref="NJN127:NJT127"/>
    <mergeCell ref="NJU127:NKA127"/>
    <mergeCell ref="NKB127:NKH127"/>
    <mergeCell ref="NKI127:NKO127"/>
    <mergeCell ref="NHJ127:NHP127"/>
    <mergeCell ref="NHQ127:NHW127"/>
    <mergeCell ref="NHX127:NID127"/>
    <mergeCell ref="NIE127:NIK127"/>
    <mergeCell ref="NIL127:NIR127"/>
    <mergeCell ref="NIS127:NIY127"/>
    <mergeCell ref="NFT127:NFZ127"/>
    <mergeCell ref="NGA127:NGG127"/>
    <mergeCell ref="NGH127:NGN127"/>
    <mergeCell ref="NGO127:NGU127"/>
    <mergeCell ref="NGV127:NHB127"/>
    <mergeCell ref="NHC127:NHI127"/>
    <mergeCell ref="NED127:NEJ127"/>
    <mergeCell ref="NEK127:NEQ127"/>
    <mergeCell ref="NER127:NEX127"/>
    <mergeCell ref="NEY127:NFE127"/>
    <mergeCell ref="NFF127:NFL127"/>
    <mergeCell ref="NFM127:NFS127"/>
    <mergeCell ref="NCN127:NCT127"/>
    <mergeCell ref="NCU127:NDA127"/>
    <mergeCell ref="NDB127:NDH127"/>
    <mergeCell ref="NDI127:NDO127"/>
    <mergeCell ref="NDP127:NDV127"/>
    <mergeCell ref="NDW127:NEC127"/>
    <mergeCell ref="NAX127:NBD127"/>
    <mergeCell ref="NBE127:NBK127"/>
    <mergeCell ref="NBL127:NBR127"/>
    <mergeCell ref="NBS127:NBY127"/>
    <mergeCell ref="NBZ127:NCF127"/>
    <mergeCell ref="NCG127:NCM127"/>
    <mergeCell ref="MZH127:MZN127"/>
    <mergeCell ref="MZO127:MZU127"/>
    <mergeCell ref="MZV127:NAB127"/>
    <mergeCell ref="NAC127:NAI127"/>
    <mergeCell ref="NAJ127:NAP127"/>
    <mergeCell ref="NAQ127:NAW127"/>
    <mergeCell ref="MXR127:MXX127"/>
    <mergeCell ref="MXY127:MYE127"/>
    <mergeCell ref="MYF127:MYL127"/>
    <mergeCell ref="MYM127:MYS127"/>
    <mergeCell ref="MYT127:MYZ127"/>
    <mergeCell ref="MZA127:MZG127"/>
    <mergeCell ref="MWB127:MWH127"/>
    <mergeCell ref="MWI127:MWO127"/>
    <mergeCell ref="MWP127:MWV127"/>
    <mergeCell ref="MWW127:MXC127"/>
    <mergeCell ref="MXD127:MXJ127"/>
    <mergeCell ref="MXK127:MXQ127"/>
    <mergeCell ref="MUL127:MUR127"/>
    <mergeCell ref="MUS127:MUY127"/>
    <mergeCell ref="MUZ127:MVF127"/>
    <mergeCell ref="MVG127:MVM127"/>
    <mergeCell ref="MVN127:MVT127"/>
    <mergeCell ref="MVU127:MWA127"/>
    <mergeCell ref="MSV127:MTB127"/>
    <mergeCell ref="MTC127:MTI127"/>
    <mergeCell ref="MTJ127:MTP127"/>
    <mergeCell ref="MTQ127:MTW127"/>
    <mergeCell ref="MTX127:MUD127"/>
    <mergeCell ref="MUE127:MUK127"/>
    <mergeCell ref="MRF127:MRL127"/>
    <mergeCell ref="MRM127:MRS127"/>
    <mergeCell ref="MRT127:MRZ127"/>
    <mergeCell ref="MSA127:MSG127"/>
    <mergeCell ref="MSH127:MSN127"/>
    <mergeCell ref="MSO127:MSU127"/>
    <mergeCell ref="MPP127:MPV127"/>
    <mergeCell ref="MPW127:MQC127"/>
    <mergeCell ref="MQD127:MQJ127"/>
    <mergeCell ref="MQK127:MQQ127"/>
    <mergeCell ref="MQR127:MQX127"/>
    <mergeCell ref="MQY127:MRE127"/>
    <mergeCell ref="MNZ127:MOF127"/>
    <mergeCell ref="MOG127:MOM127"/>
    <mergeCell ref="MON127:MOT127"/>
    <mergeCell ref="MOU127:MPA127"/>
    <mergeCell ref="MPB127:MPH127"/>
    <mergeCell ref="MPI127:MPO127"/>
    <mergeCell ref="MMJ127:MMP127"/>
    <mergeCell ref="MMQ127:MMW127"/>
    <mergeCell ref="MMX127:MND127"/>
    <mergeCell ref="MNE127:MNK127"/>
    <mergeCell ref="MNL127:MNR127"/>
    <mergeCell ref="MNS127:MNY127"/>
    <mergeCell ref="MKT127:MKZ127"/>
    <mergeCell ref="MLA127:MLG127"/>
    <mergeCell ref="MLH127:MLN127"/>
    <mergeCell ref="MLO127:MLU127"/>
    <mergeCell ref="MLV127:MMB127"/>
    <mergeCell ref="MMC127:MMI127"/>
    <mergeCell ref="MJD127:MJJ127"/>
    <mergeCell ref="MJK127:MJQ127"/>
    <mergeCell ref="MJR127:MJX127"/>
    <mergeCell ref="MJY127:MKE127"/>
    <mergeCell ref="MKF127:MKL127"/>
    <mergeCell ref="MKM127:MKS127"/>
    <mergeCell ref="MHN127:MHT127"/>
    <mergeCell ref="MHU127:MIA127"/>
    <mergeCell ref="MIB127:MIH127"/>
    <mergeCell ref="MII127:MIO127"/>
    <mergeCell ref="MIP127:MIV127"/>
    <mergeCell ref="MIW127:MJC127"/>
    <mergeCell ref="MFX127:MGD127"/>
    <mergeCell ref="MGE127:MGK127"/>
    <mergeCell ref="MGL127:MGR127"/>
    <mergeCell ref="MGS127:MGY127"/>
    <mergeCell ref="MGZ127:MHF127"/>
    <mergeCell ref="MHG127:MHM127"/>
    <mergeCell ref="MEH127:MEN127"/>
    <mergeCell ref="MEO127:MEU127"/>
    <mergeCell ref="MEV127:MFB127"/>
    <mergeCell ref="MFC127:MFI127"/>
    <mergeCell ref="MFJ127:MFP127"/>
    <mergeCell ref="MFQ127:MFW127"/>
    <mergeCell ref="MCR127:MCX127"/>
    <mergeCell ref="MCY127:MDE127"/>
    <mergeCell ref="MDF127:MDL127"/>
    <mergeCell ref="MDM127:MDS127"/>
    <mergeCell ref="MDT127:MDZ127"/>
    <mergeCell ref="MEA127:MEG127"/>
    <mergeCell ref="MBB127:MBH127"/>
    <mergeCell ref="MBI127:MBO127"/>
    <mergeCell ref="MBP127:MBV127"/>
    <mergeCell ref="MBW127:MCC127"/>
    <mergeCell ref="MCD127:MCJ127"/>
    <mergeCell ref="MCK127:MCQ127"/>
    <mergeCell ref="LZL127:LZR127"/>
    <mergeCell ref="LZS127:LZY127"/>
    <mergeCell ref="LZZ127:MAF127"/>
    <mergeCell ref="MAG127:MAM127"/>
    <mergeCell ref="MAN127:MAT127"/>
    <mergeCell ref="MAU127:MBA127"/>
    <mergeCell ref="LXV127:LYB127"/>
    <mergeCell ref="LYC127:LYI127"/>
    <mergeCell ref="LYJ127:LYP127"/>
    <mergeCell ref="LYQ127:LYW127"/>
    <mergeCell ref="LYX127:LZD127"/>
    <mergeCell ref="LZE127:LZK127"/>
    <mergeCell ref="LWF127:LWL127"/>
    <mergeCell ref="LWM127:LWS127"/>
    <mergeCell ref="LWT127:LWZ127"/>
    <mergeCell ref="LXA127:LXG127"/>
    <mergeCell ref="LXH127:LXN127"/>
    <mergeCell ref="LXO127:LXU127"/>
    <mergeCell ref="LUP127:LUV127"/>
    <mergeCell ref="LUW127:LVC127"/>
    <mergeCell ref="LVD127:LVJ127"/>
    <mergeCell ref="LVK127:LVQ127"/>
    <mergeCell ref="LVR127:LVX127"/>
    <mergeCell ref="LVY127:LWE127"/>
    <mergeCell ref="LSZ127:LTF127"/>
    <mergeCell ref="LTG127:LTM127"/>
    <mergeCell ref="LTN127:LTT127"/>
    <mergeCell ref="LTU127:LUA127"/>
    <mergeCell ref="LUB127:LUH127"/>
    <mergeCell ref="LUI127:LUO127"/>
    <mergeCell ref="LRJ127:LRP127"/>
    <mergeCell ref="LRQ127:LRW127"/>
    <mergeCell ref="LRX127:LSD127"/>
    <mergeCell ref="LSE127:LSK127"/>
    <mergeCell ref="LSL127:LSR127"/>
    <mergeCell ref="LSS127:LSY127"/>
    <mergeCell ref="LPT127:LPZ127"/>
    <mergeCell ref="LQA127:LQG127"/>
    <mergeCell ref="LQH127:LQN127"/>
    <mergeCell ref="LQO127:LQU127"/>
    <mergeCell ref="LQV127:LRB127"/>
    <mergeCell ref="LRC127:LRI127"/>
    <mergeCell ref="LOD127:LOJ127"/>
    <mergeCell ref="LOK127:LOQ127"/>
    <mergeCell ref="LOR127:LOX127"/>
    <mergeCell ref="LOY127:LPE127"/>
    <mergeCell ref="LPF127:LPL127"/>
    <mergeCell ref="LPM127:LPS127"/>
    <mergeCell ref="LMN127:LMT127"/>
    <mergeCell ref="LMU127:LNA127"/>
    <mergeCell ref="LNB127:LNH127"/>
    <mergeCell ref="LNI127:LNO127"/>
    <mergeCell ref="LNP127:LNV127"/>
    <mergeCell ref="LNW127:LOC127"/>
    <mergeCell ref="LKX127:LLD127"/>
    <mergeCell ref="LLE127:LLK127"/>
    <mergeCell ref="LLL127:LLR127"/>
    <mergeCell ref="LLS127:LLY127"/>
    <mergeCell ref="LLZ127:LMF127"/>
    <mergeCell ref="LMG127:LMM127"/>
    <mergeCell ref="LJH127:LJN127"/>
    <mergeCell ref="LJO127:LJU127"/>
    <mergeCell ref="LJV127:LKB127"/>
    <mergeCell ref="LKC127:LKI127"/>
    <mergeCell ref="LKJ127:LKP127"/>
    <mergeCell ref="LKQ127:LKW127"/>
    <mergeCell ref="LHR127:LHX127"/>
    <mergeCell ref="LHY127:LIE127"/>
    <mergeCell ref="LIF127:LIL127"/>
    <mergeCell ref="LIM127:LIS127"/>
    <mergeCell ref="LIT127:LIZ127"/>
    <mergeCell ref="LJA127:LJG127"/>
    <mergeCell ref="LGB127:LGH127"/>
    <mergeCell ref="LGI127:LGO127"/>
    <mergeCell ref="LGP127:LGV127"/>
    <mergeCell ref="LGW127:LHC127"/>
    <mergeCell ref="LHD127:LHJ127"/>
    <mergeCell ref="LHK127:LHQ127"/>
    <mergeCell ref="LEL127:LER127"/>
    <mergeCell ref="LES127:LEY127"/>
    <mergeCell ref="LEZ127:LFF127"/>
    <mergeCell ref="LFG127:LFM127"/>
    <mergeCell ref="LFN127:LFT127"/>
    <mergeCell ref="LFU127:LGA127"/>
    <mergeCell ref="LCV127:LDB127"/>
    <mergeCell ref="LDC127:LDI127"/>
    <mergeCell ref="LDJ127:LDP127"/>
    <mergeCell ref="LDQ127:LDW127"/>
    <mergeCell ref="LDX127:LED127"/>
    <mergeCell ref="LEE127:LEK127"/>
    <mergeCell ref="LBF127:LBL127"/>
    <mergeCell ref="LBM127:LBS127"/>
    <mergeCell ref="LBT127:LBZ127"/>
    <mergeCell ref="LCA127:LCG127"/>
    <mergeCell ref="LCH127:LCN127"/>
    <mergeCell ref="LCO127:LCU127"/>
    <mergeCell ref="KZP127:KZV127"/>
    <mergeCell ref="KZW127:LAC127"/>
    <mergeCell ref="LAD127:LAJ127"/>
    <mergeCell ref="LAK127:LAQ127"/>
    <mergeCell ref="LAR127:LAX127"/>
    <mergeCell ref="LAY127:LBE127"/>
    <mergeCell ref="KXZ127:KYF127"/>
    <mergeCell ref="KYG127:KYM127"/>
    <mergeCell ref="KYN127:KYT127"/>
    <mergeCell ref="KYU127:KZA127"/>
    <mergeCell ref="KZB127:KZH127"/>
    <mergeCell ref="KZI127:KZO127"/>
    <mergeCell ref="KWJ127:KWP127"/>
    <mergeCell ref="KWQ127:KWW127"/>
    <mergeCell ref="KWX127:KXD127"/>
    <mergeCell ref="KXE127:KXK127"/>
    <mergeCell ref="KXL127:KXR127"/>
    <mergeCell ref="KXS127:KXY127"/>
    <mergeCell ref="KUT127:KUZ127"/>
    <mergeCell ref="KVA127:KVG127"/>
    <mergeCell ref="KVH127:KVN127"/>
    <mergeCell ref="KVO127:KVU127"/>
    <mergeCell ref="KVV127:KWB127"/>
    <mergeCell ref="KWC127:KWI127"/>
    <mergeCell ref="KTD127:KTJ127"/>
    <mergeCell ref="KTK127:KTQ127"/>
    <mergeCell ref="KTR127:KTX127"/>
    <mergeCell ref="KTY127:KUE127"/>
    <mergeCell ref="KUF127:KUL127"/>
    <mergeCell ref="KUM127:KUS127"/>
    <mergeCell ref="KRN127:KRT127"/>
    <mergeCell ref="KRU127:KSA127"/>
    <mergeCell ref="KSB127:KSH127"/>
    <mergeCell ref="KSI127:KSO127"/>
    <mergeCell ref="KSP127:KSV127"/>
    <mergeCell ref="KSW127:KTC127"/>
    <mergeCell ref="KPX127:KQD127"/>
    <mergeCell ref="KQE127:KQK127"/>
    <mergeCell ref="KQL127:KQR127"/>
    <mergeCell ref="KQS127:KQY127"/>
    <mergeCell ref="KQZ127:KRF127"/>
    <mergeCell ref="KRG127:KRM127"/>
    <mergeCell ref="KOH127:KON127"/>
    <mergeCell ref="KOO127:KOU127"/>
    <mergeCell ref="KOV127:KPB127"/>
    <mergeCell ref="KPC127:KPI127"/>
    <mergeCell ref="KPJ127:KPP127"/>
    <mergeCell ref="KPQ127:KPW127"/>
    <mergeCell ref="KMR127:KMX127"/>
    <mergeCell ref="KMY127:KNE127"/>
    <mergeCell ref="KNF127:KNL127"/>
    <mergeCell ref="KNM127:KNS127"/>
    <mergeCell ref="KNT127:KNZ127"/>
    <mergeCell ref="KOA127:KOG127"/>
    <mergeCell ref="KLB127:KLH127"/>
    <mergeCell ref="KLI127:KLO127"/>
    <mergeCell ref="KLP127:KLV127"/>
    <mergeCell ref="KLW127:KMC127"/>
    <mergeCell ref="KMD127:KMJ127"/>
    <mergeCell ref="KMK127:KMQ127"/>
    <mergeCell ref="KJL127:KJR127"/>
    <mergeCell ref="KJS127:KJY127"/>
    <mergeCell ref="KJZ127:KKF127"/>
    <mergeCell ref="KKG127:KKM127"/>
    <mergeCell ref="KKN127:KKT127"/>
    <mergeCell ref="KKU127:KLA127"/>
    <mergeCell ref="KHV127:KIB127"/>
    <mergeCell ref="KIC127:KII127"/>
    <mergeCell ref="KIJ127:KIP127"/>
    <mergeCell ref="KIQ127:KIW127"/>
    <mergeCell ref="KIX127:KJD127"/>
    <mergeCell ref="KJE127:KJK127"/>
    <mergeCell ref="KGF127:KGL127"/>
    <mergeCell ref="KGM127:KGS127"/>
    <mergeCell ref="KGT127:KGZ127"/>
    <mergeCell ref="KHA127:KHG127"/>
    <mergeCell ref="KHH127:KHN127"/>
    <mergeCell ref="KHO127:KHU127"/>
    <mergeCell ref="KEP127:KEV127"/>
    <mergeCell ref="KEW127:KFC127"/>
    <mergeCell ref="KFD127:KFJ127"/>
    <mergeCell ref="KFK127:KFQ127"/>
    <mergeCell ref="KFR127:KFX127"/>
    <mergeCell ref="KFY127:KGE127"/>
    <mergeCell ref="KCZ127:KDF127"/>
    <mergeCell ref="KDG127:KDM127"/>
    <mergeCell ref="KDN127:KDT127"/>
    <mergeCell ref="KDU127:KEA127"/>
    <mergeCell ref="KEB127:KEH127"/>
    <mergeCell ref="KEI127:KEO127"/>
    <mergeCell ref="KBJ127:KBP127"/>
    <mergeCell ref="KBQ127:KBW127"/>
    <mergeCell ref="KBX127:KCD127"/>
    <mergeCell ref="KCE127:KCK127"/>
    <mergeCell ref="KCL127:KCR127"/>
    <mergeCell ref="KCS127:KCY127"/>
    <mergeCell ref="JZT127:JZZ127"/>
    <mergeCell ref="KAA127:KAG127"/>
    <mergeCell ref="KAH127:KAN127"/>
    <mergeCell ref="KAO127:KAU127"/>
    <mergeCell ref="KAV127:KBB127"/>
    <mergeCell ref="KBC127:KBI127"/>
    <mergeCell ref="JYD127:JYJ127"/>
    <mergeCell ref="JYK127:JYQ127"/>
    <mergeCell ref="JYR127:JYX127"/>
    <mergeCell ref="JYY127:JZE127"/>
    <mergeCell ref="JZF127:JZL127"/>
    <mergeCell ref="JZM127:JZS127"/>
    <mergeCell ref="JWN127:JWT127"/>
    <mergeCell ref="JWU127:JXA127"/>
    <mergeCell ref="JXB127:JXH127"/>
    <mergeCell ref="JXI127:JXO127"/>
    <mergeCell ref="JXP127:JXV127"/>
    <mergeCell ref="JXW127:JYC127"/>
    <mergeCell ref="JUX127:JVD127"/>
    <mergeCell ref="JVE127:JVK127"/>
    <mergeCell ref="JVL127:JVR127"/>
    <mergeCell ref="JVS127:JVY127"/>
    <mergeCell ref="JVZ127:JWF127"/>
    <mergeCell ref="JWG127:JWM127"/>
    <mergeCell ref="JTH127:JTN127"/>
    <mergeCell ref="JTO127:JTU127"/>
    <mergeCell ref="JTV127:JUB127"/>
    <mergeCell ref="JUC127:JUI127"/>
    <mergeCell ref="JUJ127:JUP127"/>
    <mergeCell ref="JUQ127:JUW127"/>
    <mergeCell ref="JRR127:JRX127"/>
    <mergeCell ref="JRY127:JSE127"/>
    <mergeCell ref="JSF127:JSL127"/>
    <mergeCell ref="JSM127:JSS127"/>
    <mergeCell ref="JST127:JSZ127"/>
    <mergeCell ref="JTA127:JTG127"/>
    <mergeCell ref="JQB127:JQH127"/>
    <mergeCell ref="JQI127:JQO127"/>
    <mergeCell ref="JQP127:JQV127"/>
    <mergeCell ref="JQW127:JRC127"/>
    <mergeCell ref="JRD127:JRJ127"/>
    <mergeCell ref="JRK127:JRQ127"/>
    <mergeCell ref="JOL127:JOR127"/>
    <mergeCell ref="JOS127:JOY127"/>
    <mergeCell ref="JOZ127:JPF127"/>
    <mergeCell ref="JPG127:JPM127"/>
    <mergeCell ref="JPN127:JPT127"/>
    <mergeCell ref="JPU127:JQA127"/>
    <mergeCell ref="JMV127:JNB127"/>
    <mergeCell ref="JNC127:JNI127"/>
    <mergeCell ref="JNJ127:JNP127"/>
    <mergeCell ref="JNQ127:JNW127"/>
    <mergeCell ref="JNX127:JOD127"/>
    <mergeCell ref="JOE127:JOK127"/>
    <mergeCell ref="JLF127:JLL127"/>
    <mergeCell ref="JLM127:JLS127"/>
    <mergeCell ref="JLT127:JLZ127"/>
    <mergeCell ref="JMA127:JMG127"/>
    <mergeCell ref="JMH127:JMN127"/>
    <mergeCell ref="JMO127:JMU127"/>
    <mergeCell ref="JJP127:JJV127"/>
    <mergeCell ref="JJW127:JKC127"/>
    <mergeCell ref="JKD127:JKJ127"/>
    <mergeCell ref="JKK127:JKQ127"/>
    <mergeCell ref="JKR127:JKX127"/>
    <mergeCell ref="JKY127:JLE127"/>
    <mergeCell ref="JHZ127:JIF127"/>
    <mergeCell ref="JIG127:JIM127"/>
    <mergeCell ref="JIN127:JIT127"/>
    <mergeCell ref="JIU127:JJA127"/>
    <mergeCell ref="JJB127:JJH127"/>
    <mergeCell ref="JJI127:JJO127"/>
    <mergeCell ref="JGJ127:JGP127"/>
    <mergeCell ref="JGQ127:JGW127"/>
    <mergeCell ref="JGX127:JHD127"/>
    <mergeCell ref="JHE127:JHK127"/>
    <mergeCell ref="JHL127:JHR127"/>
    <mergeCell ref="JHS127:JHY127"/>
    <mergeCell ref="JET127:JEZ127"/>
    <mergeCell ref="JFA127:JFG127"/>
    <mergeCell ref="JFH127:JFN127"/>
    <mergeCell ref="JFO127:JFU127"/>
    <mergeCell ref="JFV127:JGB127"/>
    <mergeCell ref="JGC127:JGI127"/>
    <mergeCell ref="JDD127:JDJ127"/>
    <mergeCell ref="JDK127:JDQ127"/>
    <mergeCell ref="JDR127:JDX127"/>
    <mergeCell ref="JDY127:JEE127"/>
    <mergeCell ref="JEF127:JEL127"/>
    <mergeCell ref="JEM127:JES127"/>
    <mergeCell ref="JBN127:JBT127"/>
    <mergeCell ref="JBU127:JCA127"/>
    <mergeCell ref="JCB127:JCH127"/>
    <mergeCell ref="JCI127:JCO127"/>
    <mergeCell ref="JCP127:JCV127"/>
    <mergeCell ref="JCW127:JDC127"/>
    <mergeCell ref="IZX127:JAD127"/>
    <mergeCell ref="JAE127:JAK127"/>
    <mergeCell ref="JAL127:JAR127"/>
    <mergeCell ref="JAS127:JAY127"/>
    <mergeCell ref="JAZ127:JBF127"/>
    <mergeCell ref="JBG127:JBM127"/>
    <mergeCell ref="IYH127:IYN127"/>
    <mergeCell ref="IYO127:IYU127"/>
    <mergeCell ref="IYV127:IZB127"/>
    <mergeCell ref="IZC127:IZI127"/>
    <mergeCell ref="IZJ127:IZP127"/>
    <mergeCell ref="IZQ127:IZW127"/>
    <mergeCell ref="IWR127:IWX127"/>
    <mergeCell ref="IWY127:IXE127"/>
    <mergeCell ref="IXF127:IXL127"/>
    <mergeCell ref="IXM127:IXS127"/>
    <mergeCell ref="IXT127:IXZ127"/>
    <mergeCell ref="IYA127:IYG127"/>
    <mergeCell ref="IVB127:IVH127"/>
    <mergeCell ref="IVI127:IVO127"/>
    <mergeCell ref="IVP127:IVV127"/>
    <mergeCell ref="IVW127:IWC127"/>
    <mergeCell ref="IWD127:IWJ127"/>
    <mergeCell ref="IWK127:IWQ127"/>
    <mergeCell ref="ITL127:ITR127"/>
    <mergeCell ref="ITS127:ITY127"/>
    <mergeCell ref="ITZ127:IUF127"/>
    <mergeCell ref="IUG127:IUM127"/>
    <mergeCell ref="IUN127:IUT127"/>
    <mergeCell ref="IUU127:IVA127"/>
    <mergeCell ref="IRV127:ISB127"/>
    <mergeCell ref="ISC127:ISI127"/>
    <mergeCell ref="ISJ127:ISP127"/>
    <mergeCell ref="ISQ127:ISW127"/>
    <mergeCell ref="ISX127:ITD127"/>
    <mergeCell ref="ITE127:ITK127"/>
    <mergeCell ref="IQF127:IQL127"/>
    <mergeCell ref="IQM127:IQS127"/>
    <mergeCell ref="IQT127:IQZ127"/>
    <mergeCell ref="IRA127:IRG127"/>
    <mergeCell ref="IRH127:IRN127"/>
    <mergeCell ref="IRO127:IRU127"/>
    <mergeCell ref="IOP127:IOV127"/>
    <mergeCell ref="IOW127:IPC127"/>
    <mergeCell ref="IPD127:IPJ127"/>
    <mergeCell ref="IPK127:IPQ127"/>
    <mergeCell ref="IPR127:IPX127"/>
    <mergeCell ref="IPY127:IQE127"/>
    <mergeCell ref="IMZ127:INF127"/>
    <mergeCell ref="ING127:INM127"/>
    <mergeCell ref="INN127:INT127"/>
    <mergeCell ref="INU127:IOA127"/>
    <mergeCell ref="IOB127:IOH127"/>
    <mergeCell ref="IOI127:IOO127"/>
    <mergeCell ref="ILJ127:ILP127"/>
    <mergeCell ref="ILQ127:ILW127"/>
    <mergeCell ref="ILX127:IMD127"/>
    <mergeCell ref="IME127:IMK127"/>
    <mergeCell ref="IML127:IMR127"/>
    <mergeCell ref="IMS127:IMY127"/>
    <mergeCell ref="IJT127:IJZ127"/>
    <mergeCell ref="IKA127:IKG127"/>
    <mergeCell ref="IKH127:IKN127"/>
    <mergeCell ref="IKO127:IKU127"/>
    <mergeCell ref="IKV127:ILB127"/>
    <mergeCell ref="ILC127:ILI127"/>
    <mergeCell ref="IID127:IIJ127"/>
    <mergeCell ref="IIK127:IIQ127"/>
    <mergeCell ref="IIR127:IIX127"/>
    <mergeCell ref="IIY127:IJE127"/>
    <mergeCell ref="IJF127:IJL127"/>
    <mergeCell ref="IJM127:IJS127"/>
    <mergeCell ref="IGN127:IGT127"/>
    <mergeCell ref="IGU127:IHA127"/>
    <mergeCell ref="IHB127:IHH127"/>
    <mergeCell ref="IHI127:IHO127"/>
    <mergeCell ref="IHP127:IHV127"/>
    <mergeCell ref="IHW127:IIC127"/>
    <mergeCell ref="IEX127:IFD127"/>
    <mergeCell ref="IFE127:IFK127"/>
    <mergeCell ref="IFL127:IFR127"/>
    <mergeCell ref="IFS127:IFY127"/>
    <mergeCell ref="IFZ127:IGF127"/>
    <mergeCell ref="IGG127:IGM127"/>
    <mergeCell ref="IDH127:IDN127"/>
    <mergeCell ref="IDO127:IDU127"/>
    <mergeCell ref="IDV127:IEB127"/>
    <mergeCell ref="IEC127:IEI127"/>
    <mergeCell ref="IEJ127:IEP127"/>
    <mergeCell ref="IEQ127:IEW127"/>
    <mergeCell ref="IBR127:IBX127"/>
    <mergeCell ref="IBY127:ICE127"/>
    <mergeCell ref="ICF127:ICL127"/>
    <mergeCell ref="ICM127:ICS127"/>
    <mergeCell ref="ICT127:ICZ127"/>
    <mergeCell ref="IDA127:IDG127"/>
    <mergeCell ref="IAB127:IAH127"/>
    <mergeCell ref="IAI127:IAO127"/>
    <mergeCell ref="IAP127:IAV127"/>
    <mergeCell ref="IAW127:IBC127"/>
    <mergeCell ref="IBD127:IBJ127"/>
    <mergeCell ref="IBK127:IBQ127"/>
    <mergeCell ref="HYL127:HYR127"/>
    <mergeCell ref="HYS127:HYY127"/>
    <mergeCell ref="HYZ127:HZF127"/>
    <mergeCell ref="HZG127:HZM127"/>
    <mergeCell ref="HZN127:HZT127"/>
    <mergeCell ref="HZU127:IAA127"/>
    <mergeCell ref="HWV127:HXB127"/>
    <mergeCell ref="HXC127:HXI127"/>
    <mergeCell ref="HXJ127:HXP127"/>
    <mergeCell ref="HXQ127:HXW127"/>
    <mergeCell ref="HXX127:HYD127"/>
    <mergeCell ref="HYE127:HYK127"/>
    <mergeCell ref="HVF127:HVL127"/>
    <mergeCell ref="HVM127:HVS127"/>
    <mergeCell ref="HVT127:HVZ127"/>
    <mergeCell ref="HWA127:HWG127"/>
    <mergeCell ref="HWH127:HWN127"/>
    <mergeCell ref="HWO127:HWU127"/>
    <mergeCell ref="HTP127:HTV127"/>
    <mergeCell ref="HTW127:HUC127"/>
    <mergeCell ref="HUD127:HUJ127"/>
    <mergeCell ref="HUK127:HUQ127"/>
    <mergeCell ref="HUR127:HUX127"/>
    <mergeCell ref="HUY127:HVE127"/>
    <mergeCell ref="HRZ127:HSF127"/>
    <mergeCell ref="HSG127:HSM127"/>
    <mergeCell ref="HSN127:HST127"/>
    <mergeCell ref="HSU127:HTA127"/>
    <mergeCell ref="HTB127:HTH127"/>
    <mergeCell ref="HTI127:HTO127"/>
    <mergeCell ref="HQJ127:HQP127"/>
    <mergeCell ref="HQQ127:HQW127"/>
    <mergeCell ref="HQX127:HRD127"/>
    <mergeCell ref="HRE127:HRK127"/>
    <mergeCell ref="HRL127:HRR127"/>
    <mergeCell ref="HRS127:HRY127"/>
    <mergeCell ref="HOT127:HOZ127"/>
    <mergeCell ref="HPA127:HPG127"/>
    <mergeCell ref="HPH127:HPN127"/>
    <mergeCell ref="HPO127:HPU127"/>
    <mergeCell ref="HPV127:HQB127"/>
    <mergeCell ref="HQC127:HQI127"/>
    <mergeCell ref="HND127:HNJ127"/>
    <mergeCell ref="HNK127:HNQ127"/>
    <mergeCell ref="HNR127:HNX127"/>
    <mergeCell ref="HNY127:HOE127"/>
    <mergeCell ref="HOF127:HOL127"/>
    <mergeCell ref="HOM127:HOS127"/>
    <mergeCell ref="HLN127:HLT127"/>
    <mergeCell ref="HLU127:HMA127"/>
    <mergeCell ref="HMB127:HMH127"/>
    <mergeCell ref="HMI127:HMO127"/>
    <mergeCell ref="HMP127:HMV127"/>
    <mergeCell ref="HMW127:HNC127"/>
    <mergeCell ref="HJX127:HKD127"/>
    <mergeCell ref="HKE127:HKK127"/>
    <mergeCell ref="HKL127:HKR127"/>
    <mergeCell ref="HKS127:HKY127"/>
    <mergeCell ref="HKZ127:HLF127"/>
    <mergeCell ref="HLG127:HLM127"/>
    <mergeCell ref="HIH127:HIN127"/>
    <mergeCell ref="HIO127:HIU127"/>
    <mergeCell ref="HIV127:HJB127"/>
    <mergeCell ref="HJC127:HJI127"/>
    <mergeCell ref="HJJ127:HJP127"/>
    <mergeCell ref="HJQ127:HJW127"/>
    <mergeCell ref="HGR127:HGX127"/>
    <mergeCell ref="HGY127:HHE127"/>
    <mergeCell ref="HHF127:HHL127"/>
    <mergeCell ref="HHM127:HHS127"/>
    <mergeCell ref="HHT127:HHZ127"/>
    <mergeCell ref="HIA127:HIG127"/>
    <mergeCell ref="HFB127:HFH127"/>
    <mergeCell ref="HFI127:HFO127"/>
    <mergeCell ref="HFP127:HFV127"/>
    <mergeCell ref="HFW127:HGC127"/>
    <mergeCell ref="HGD127:HGJ127"/>
    <mergeCell ref="HGK127:HGQ127"/>
    <mergeCell ref="HDL127:HDR127"/>
    <mergeCell ref="HDS127:HDY127"/>
    <mergeCell ref="HDZ127:HEF127"/>
    <mergeCell ref="HEG127:HEM127"/>
    <mergeCell ref="HEN127:HET127"/>
    <mergeCell ref="HEU127:HFA127"/>
    <mergeCell ref="HBV127:HCB127"/>
    <mergeCell ref="HCC127:HCI127"/>
    <mergeCell ref="HCJ127:HCP127"/>
    <mergeCell ref="HCQ127:HCW127"/>
    <mergeCell ref="HCX127:HDD127"/>
    <mergeCell ref="HDE127:HDK127"/>
    <mergeCell ref="HAF127:HAL127"/>
    <mergeCell ref="HAM127:HAS127"/>
    <mergeCell ref="HAT127:HAZ127"/>
    <mergeCell ref="HBA127:HBG127"/>
    <mergeCell ref="HBH127:HBN127"/>
    <mergeCell ref="HBO127:HBU127"/>
    <mergeCell ref="GYP127:GYV127"/>
    <mergeCell ref="GYW127:GZC127"/>
    <mergeCell ref="GZD127:GZJ127"/>
    <mergeCell ref="GZK127:GZQ127"/>
    <mergeCell ref="GZR127:GZX127"/>
    <mergeCell ref="GZY127:HAE127"/>
    <mergeCell ref="GWZ127:GXF127"/>
    <mergeCell ref="GXG127:GXM127"/>
    <mergeCell ref="GXN127:GXT127"/>
    <mergeCell ref="GXU127:GYA127"/>
    <mergeCell ref="GYB127:GYH127"/>
    <mergeCell ref="GYI127:GYO127"/>
    <mergeCell ref="GVJ127:GVP127"/>
    <mergeCell ref="GVQ127:GVW127"/>
    <mergeCell ref="GVX127:GWD127"/>
    <mergeCell ref="GWE127:GWK127"/>
    <mergeCell ref="GWL127:GWR127"/>
    <mergeCell ref="GWS127:GWY127"/>
    <mergeCell ref="GTT127:GTZ127"/>
    <mergeCell ref="GUA127:GUG127"/>
    <mergeCell ref="GUH127:GUN127"/>
    <mergeCell ref="GUO127:GUU127"/>
    <mergeCell ref="GUV127:GVB127"/>
    <mergeCell ref="GVC127:GVI127"/>
    <mergeCell ref="GSD127:GSJ127"/>
    <mergeCell ref="GSK127:GSQ127"/>
    <mergeCell ref="GSR127:GSX127"/>
    <mergeCell ref="GSY127:GTE127"/>
    <mergeCell ref="GTF127:GTL127"/>
    <mergeCell ref="GTM127:GTS127"/>
    <mergeCell ref="GQN127:GQT127"/>
    <mergeCell ref="GQU127:GRA127"/>
    <mergeCell ref="GRB127:GRH127"/>
    <mergeCell ref="GRI127:GRO127"/>
    <mergeCell ref="GRP127:GRV127"/>
    <mergeCell ref="GRW127:GSC127"/>
    <mergeCell ref="GOX127:GPD127"/>
    <mergeCell ref="GPE127:GPK127"/>
    <mergeCell ref="GPL127:GPR127"/>
    <mergeCell ref="GPS127:GPY127"/>
    <mergeCell ref="GPZ127:GQF127"/>
    <mergeCell ref="GQG127:GQM127"/>
    <mergeCell ref="GNH127:GNN127"/>
    <mergeCell ref="GNO127:GNU127"/>
    <mergeCell ref="GNV127:GOB127"/>
    <mergeCell ref="GOC127:GOI127"/>
    <mergeCell ref="GOJ127:GOP127"/>
    <mergeCell ref="GOQ127:GOW127"/>
    <mergeCell ref="GLR127:GLX127"/>
    <mergeCell ref="GLY127:GME127"/>
    <mergeCell ref="GMF127:GML127"/>
    <mergeCell ref="GMM127:GMS127"/>
    <mergeCell ref="GMT127:GMZ127"/>
    <mergeCell ref="GNA127:GNG127"/>
    <mergeCell ref="GKB127:GKH127"/>
    <mergeCell ref="GKI127:GKO127"/>
    <mergeCell ref="GKP127:GKV127"/>
    <mergeCell ref="GKW127:GLC127"/>
    <mergeCell ref="GLD127:GLJ127"/>
    <mergeCell ref="GLK127:GLQ127"/>
    <mergeCell ref="GIL127:GIR127"/>
    <mergeCell ref="GIS127:GIY127"/>
    <mergeCell ref="GIZ127:GJF127"/>
    <mergeCell ref="GJG127:GJM127"/>
    <mergeCell ref="GJN127:GJT127"/>
    <mergeCell ref="GJU127:GKA127"/>
    <mergeCell ref="GGV127:GHB127"/>
    <mergeCell ref="GHC127:GHI127"/>
    <mergeCell ref="GHJ127:GHP127"/>
    <mergeCell ref="GHQ127:GHW127"/>
    <mergeCell ref="GHX127:GID127"/>
    <mergeCell ref="GIE127:GIK127"/>
    <mergeCell ref="GFF127:GFL127"/>
    <mergeCell ref="GFM127:GFS127"/>
    <mergeCell ref="GFT127:GFZ127"/>
    <mergeCell ref="GGA127:GGG127"/>
    <mergeCell ref="GGH127:GGN127"/>
    <mergeCell ref="GGO127:GGU127"/>
    <mergeCell ref="GDP127:GDV127"/>
    <mergeCell ref="GDW127:GEC127"/>
    <mergeCell ref="GED127:GEJ127"/>
    <mergeCell ref="GEK127:GEQ127"/>
    <mergeCell ref="GER127:GEX127"/>
    <mergeCell ref="GEY127:GFE127"/>
    <mergeCell ref="GBZ127:GCF127"/>
    <mergeCell ref="GCG127:GCM127"/>
    <mergeCell ref="GCN127:GCT127"/>
    <mergeCell ref="GCU127:GDA127"/>
    <mergeCell ref="GDB127:GDH127"/>
    <mergeCell ref="GDI127:GDO127"/>
    <mergeCell ref="GAJ127:GAP127"/>
    <mergeCell ref="GAQ127:GAW127"/>
    <mergeCell ref="GAX127:GBD127"/>
    <mergeCell ref="GBE127:GBK127"/>
    <mergeCell ref="GBL127:GBR127"/>
    <mergeCell ref="GBS127:GBY127"/>
    <mergeCell ref="FYT127:FYZ127"/>
    <mergeCell ref="FZA127:FZG127"/>
    <mergeCell ref="FZH127:FZN127"/>
    <mergeCell ref="FZO127:FZU127"/>
    <mergeCell ref="FZV127:GAB127"/>
    <mergeCell ref="GAC127:GAI127"/>
    <mergeCell ref="FXD127:FXJ127"/>
    <mergeCell ref="FXK127:FXQ127"/>
    <mergeCell ref="FXR127:FXX127"/>
    <mergeCell ref="FXY127:FYE127"/>
    <mergeCell ref="FYF127:FYL127"/>
    <mergeCell ref="FYM127:FYS127"/>
    <mergeCell ref="FVN127:FVT127"/>
    <mergeCell ref="FVU127:FWA127"/>
    <mergeCell ref="FWB127:FWH127"/>
    <mergeCell ref="FWI127:FWO127"/>
    <mergeCell ref="FWP127:FWV127"/>
    <mergeCell ref="FWW127:FXC127"/>
    <mergeCell ref="FTX127:FUD127"/>
    <mergeCell ref="FUE127:FUK127"/>
    <mergeCell ref="FUL127:FUR127"/>
    <mergeCell ref="FUS127:FUY127"/>
    <mergeCell ref="FUZ127:FVF127"/>
    <mergeCell ref="FVG127:FVM127"/>
    <mergeCell ref="FSH127:FSN127"/>
    <mergeCell ref="FSO127:FSU127"/>
    <mergeCell ref="FSV127:FTB127"/>
    <mergeCell ref="FTC127:FTI127"/>
    <mergeCell ref="FTJ127:FTP127"/>
    <mergeCell ref="FTQ127:FTW127"/>
    <mergeCell ref="FQR127:FQX127"/>
    <mergeCell ref="FQY127:FRE127"/>
    <mergeCell ref="FRF127:FRL127"/>
    <mergeCell ref="FRM127:FRS127"/>
    <mergeCell ref="FRT127:FRZ127"/>
    <mergeCell ref="FSA127:FSG127"/>
    <mergeCell ref="FPB127:FPH127"/>
    <mergeCell ref="FPI127:FPO127"/>
    <mergeCell ref="FPP127:FPV127"/>
    <mergeCell ref="FPW127:FQC127"/>
    <mergeCell ref="FQD127:FQJ127"/>
    <mergeCell ref="FQK127:FQQ127"/>
    <mergeCell ref="FNL127:FNR127"/>
    <mergeCell ref="FNS127:FNY127"/>
    <mergeCell ref="FNZ127:FOF127"/>
    <mergeCell ref="FOG127:FOM127"/>
    <mergeCell ref="FON127:FOT127"/>
    <mergeCell ref="FOU127:FPA127"/>
    <mergeCell ref="FLV127:FMB127"/>
    <mergeCell ref="FMC127:FMI127"/>
    <mergeCell ref="FMJ127:FMP127"/>
    <mergeCell ref="FMQ127:FMW127"/>
    <mergeCell ref="FMX127:FND127"/>
    <mergeCell ref="FNE127:FNK127"/>
    <mergeCell ref="FKF127:FKL127"/>
    <mergeCell ref="FKM127:FKS127"/>
    <mergeCell ref="FKT127:FKZ127"/>
    <mergeCell ref="FLA127:FLG127"/>
    <mergeCell ref="FLH127:FLN127"/>
    <mergeCell ref="FLO127:FLU127"/>
    <mergeCell ref="FIP127:FIV127"/>
    <mergeCell ref="FIW127:FJC127"/>
    <mergeCell ref="FJD127:FJJ127"/>
    <mergeCell ref="FJK127:FJQ127"/>
    <mergeCell ref="FJR127:FJX127"/>
    <mergeCell ref="FJY127:FKE127"/>
    <mergeCell ref="FGZ127:FHF127"/>
    <mergeCell ref="FHG127:FHM127"/>
    <mergeCell ref="FHN127:FHT127"/>
    <mergeCell ref="FHU127:FIA127"/>
    <mergeCell ref="FIB127:FIH127"/>
    <mergeCell ref="FII127:FIO127"/>
    <mergeCell ref="FFJ127:FFP127"/>
    <mergeCell ref="FFQ127:FFW127"/>
    <mergeCell ref="FFX127:FGD127"/>
    <mergeCell ref="FGE127:FGK127"/>
    <mergeCell ref="FGL127:FGR127"/>
    <mergeCell ref="FGS127:FGY127"/>
    <mergeCell ref="FDT127:FDZ127"/>
    <mergeCell ref="FEA127:FEG127"/>
    <mergeCell ref="FEH127:FEN127"/>
    <mergeCell ref="FEO127:FEU127"/>
    <mergeCell ref="FEV127:FFB127"/>
    <mergeCell ref="FFC127:FFI127"/>
    <mergeCell ref="FCD127:FCJ127"/>
    <mergeCell ref="FCK127:FCQ127"/>
    <mergeCell ref="FCR127:FCX127"/>
    <mergeCell ref="FCY127:FDE127"/>
    <mergeCell ref="FDF127:FDL127"/>
    <mergeCell ref="FDM127:FDS127"/>
    <mergeCell ref="FAN127:FAT127"/>
    <mergeCell ref="FAU127:FBA127"/>
    <mergeCell ref="FBB127:FBH127"/>
    <mergeCell ref="FBI127:FBO127"/>
    <mergeCell ref="FBP127:FBV127"/>
    <mergeCell ref="FBW127:FCC127"/>
    <mergeCell ref="EYX127:EZD127"/>
    <mergeCell ref="EZE127:EZK127"/>
    <mergeCell ref="EZL127:EZR127"/>
    <mergeCell ref="EZS127:EZY127"/>
    <mergeCell ref="EZZ127:FAF127"/>
    <mergeCell ref="FAG127:FAM127"/>
    <mergeCell ref="EXH127:EXN127"/>
    <mergeCell ref="EXO127:EXU127"/>
    <mergeCell ref="EXV127:EYB127"/>
    <mergeCell ref="EYC127:EYI127"/>
    <mergeCell ref="EYJ127:EYP127"/>
    <mergeCell ref="EYQ127:EYW127"/>
    <mergeCell ref="EVR127:EVX127"/>
    <mergeCell ref="EVY127:EWE127"/>
    <mergeCell ref="EWF127:EWL127"/>
    <mergeCell ref="EWM127:EWS127"/>
    <mergeCell ref="EWT127:EWZ127"/>
    <mergeCell ref="EXA127:EXG127"/>
    <mergeCell ref="EUB127:EUH127"/>
    <mergeCell ref="EUI127:EUO127"/>
    <mergeCell ref="EUP127:EUV127"/>
    <mergeCell ref="EUW127:EVC127"/>
    <mergeCell ref="EVD127:EVJ127"/>
    <mergeCell ref="EVK127:EVQ127"/>
    <mergeCell ref="ESL127:ESR127"/>
    <mergeCell ref="ESS127:ESY127"/>
    <mergeCell ref="ESZ127:ETF127"/>
    <mergeCell ref="ETG127:ETM127"/>
    <mergeCell ref="ETN127:ETT127"/>
    <mergeCell ref="ETU127:EUA127"/>
    <mergeCell ref="EQV127:ERB127"/>
    <mergeCell ref="ERC127:ERI127"/>
    <mergeCell ref="ERJ127:ERP127"/>
    <mergeCell ref="ERQ127:ERW127"/>
    <mergeCell ref="ERX127:ESD127"/>
    <mergeCell ref="ESE127:ESK127"/>
    <mergeCell ref="EPF127:EPL127"/>
    <mergeCell ref="EPM127:EPS127"/>
    <mergeCell ref="EPT127:EPZ127"/>
    <mergeCell ref="EQA127:EQG127"/>
    <mergeCell ref="EQH127:EQN127"/>
    <mergeCell ref="EQO127:EQU127"/>
    <mergeCell ref="ENP127:ENV127"/>
    <mergeCell ref="ENW127:EOC127"/>
    <mergeCell ref="EOD127:EOJ127"/>
    <mergeCell ref="EOK127:EOQ127"/>
    <mergeCell ref="EOR127:EOX127"/>
    <mergeCell ref="EOY127:EPE127"/>
    <mergeCell ref="ELZ127:EMF127"/>
    <mergeCell ref="EMG127:EMM127"/>
    <mergeCell ref="EMN127:EMT127"/>
    <mergeCell ref="EMU127:ENA127"/>
    <mergeCell ref="ENB127:ENH127"/>
    <mergeCell ref="ENI127:ENO127"/>
    <mergeCell ref="EKJ127:EKP127"/>
    <mergeCell ref="EKQ127:EKW127"/>
    <mergeCell ref="EKX127:ELD127"/>
    <mergeCell ref="ELE127:ELK127"/>
    <mergeCell ref="ELL127:ELR127"/>
    <mergeCell ref="ELS127:ELY127"/>
    <mergeCell ref="EIT127:EIZ127"/>
    <mergeCell ref="EJA127:EJG127"/>
    <mergeCell ref="EJH127:EJN127"/>
    <mergeCell ref="EJO127:EJU127"/>
    <mergeCell ref="EJV127:EKB127"/>
    <mergeCell ref="EKC127:EKI127"/>
    <mergeCell ref="EHD127:EHJ127"/>
    <mergeCell ref="EHK127:EHQ127"/>
    <mergeCell ref="EHR127:EHX127"/>
    <mergeCell ref="EHY127:EIE127"/>
    <mergeCell ref="EIF127:EIL127"/>
    <mergeCell ref="EIM127:EIS127"/>
    <mergeCell ref="EFN127:EFT127"/>
    <mergeCell ref="EFU127:EGA127"/>
    <mergeCell ref="EGB127:EGH127"/>
    <mergeCell ref="EGI127:EGO127"/>
    <mergeCell ref="EGP127:EGV127"/>
    <mergeCell ref="EGW127:EHC127"/>
    <mergeCell ref="EDX127:EED127"/>
    <mergeCell ref="EEE127:EEK127"/>
    <mergeCell ref="EEL127:EER127"/>
    <mergeCell ref="EES127:EEY127"/>
    <mergeCell ref="EEZ127:EFF127"/>
    <mergeCell ref="EFG127:EFM127"/>
    <mergeCell ref="ECH127:ECN127"/>
    <mergeCell ref="ECO127:ECU127"/>
    <mergeCell ref="ECV127:EDB127"/>
    <mergeCell ref="EDC127:EDI127"/>
    <mergeCell ref="EDJ127:EDP127"/>
    <mergeCell ref="EDQ127:EDW127"/>
    <mergeCell ref="EAR127:EAX127"/>
    <mergeCell ref="EAY127:EBE127"/>
    <mergeCell ref="EBF127:EBL127"/>
    <mergeCell ref="EBM127:EBS127"/>
    <mergeCell ref="EBT127:EBZ127"/>
    <mergeCell ref="ECA127:ECG127"/>
    <mergeCell ref="DZB127:DZH127"/>
    <mergeCell ref="DZI127:DZO127"/>
    <mergeCell ref="DZP127:DZV127"/>
    <mergeCell ref="DZW127:EAC127"/>
    <mergeCell ref="EAD127:EAJ127"/>
    <mergeCell ref="EAK127:EAQ127"/>
    <mergeCell ref="DXL127:DXR127"/>
    <mergeCell ref="DXS127:DXY127"/>
    <mergeCell ref="DXZ127:DYF127"/>
    <mergeCell ref="DYG127:DYM127"/>
    <mergeCell ref="DYN127:DYT127"/>
    <mergeCell ref="DYU127:DZA127"/>
    <mergeCell ref="DVV127:DWB127"/>
    <mergeCell ref="DWC127:DWI127"/>
    <mergeCell ref="DWJ127:DWP127"/>
    <mergeCell ref="DWQ127:DWW127"/>
    <mergeCell ref="DWX127:DXD127"/>
    <mergeCell ref="DXE127:DXK127"/>
    <mergeCell ref="DUF127:DUL127"/>
    <mergeCell ref="DUM127:DUS127"/>
    <mergeCell ref="DUT127:DUZ127"/>
    <mergeCell ref="DVA127:DVG127"/>
    <mergeCell ref="DVH127:DVN127"/>
    <mergeCell ref="DVO127:DVU127"/>
    <mergeCell ref="DSP127:DSV127"/>
    <mergeCell ref="DSW127:DTC127"/>
    <mergeCell ref="DTD127:DTJ127"/>
    <mergeCell ref="DTK127:DTQ127"/>
    <mergeCell ref="DTR127:DTX127"/>
    <mergeCell ref="DTY127:DUE127"/>
    <mergeCell ref="DQZ127:DRF127"/>
    <mergeCell ref="DRG127:DRM127"/>
    <mergeCell ref="DRN127:DRT127"/>
    <mergeCell ref="DRU127:DSA127"/>
    <mergeCell ref="DSB127:DSH127"/>
    <mergeCell ref="DSI127:DSO127"/>
    <mergeCell ref="DPJ127:DPP127"/>
    <mergeCell ref="DPQ127:DPW127"/>
    <mergeCell ref="DPX127:DQD127"/>
    <mergeCell ref="DQE127:DQK127"/>
    <mergeCell ref="DQL127:DQR127"/>
    <mergeCell ref="DQS127:DQY127"/>
    <mergeCell ref="DNT127:DNZ127"/>
    <mergeCell ref="DOA127:DOG127"/>
    <mergeCell ref="DOH127:DON127"/>
    <mergeCell ref="DOO127:DOU127"/>
    <mergeCell ref="DOV127:DPB127"/>
    <mergeCell ref="DPC127:DPI127"/>
    <mergeCell ref="DMD127:DMJ127"/>
    <mergeCell ref="DMK127:DMQ127"/>
    <mergeCell ref="DMR127:DMX127"/>
    <mergeCell ref="DMY127:DNE127"/>
    <mergeCell ref="DNF127:DNL127"/>
    <mergeCell ref="DNM127:DNS127"/>
    <mergeCell ref="DKN127:DKT127"/>
    <mergeCell ref="DKU127:DLA127"/>
    <mergeCell ref="DLB127:DLH127"/>
    <mergeCell ref="DLI127:DLO127"/>
    <mergeCell ref="DLP127:DLV127"/>
    <mergeCell ref="DLW127:DMC127"/>
    <mergeCell ref="DIX127:DJD127"/>
    <mergeCell ref="DJE127:DJK127"/>
    <mergeCell ref="DJL127:DJR127"/>
    <mergeCell ref="DJS127:DJY127"/>
    <mergeCell ref="DJZ127:DKF127"/>
    <mergeCell ref="DKG127:DKM127"/>
    <mergeCell ref="DHH127:DHN127"/>
    <mergeCell ref="DHO127:DHU127"/>
    <mergeCell ref="DHV127:DIB127"/>
    <mergeCell ref="DIC127:DII127"/>
    <mergeCell ref="DIJ127:DIP127"/>
    <mergeCell ref="DIQ127:DIW127"/>
    <mergeCell ref="DFR127:DFX127"/>
    <mergeCell ref="DFY127:DGE127"/>
    <mergeCell ref="DGF127:DGL127"/>
    <mergeCell ref="DGM127:DGS127"/>
    <mergeCell ref="DGT127:DGZ127"/>
    <mergeCell ref="DHA127:DHG127"/>
    <mergeCell ref="DEB127:DEH127"/>
    <mergeCell ref="DEI127:DEO127"/>
    <mergeCell ref="DEP127:DEV127"/>
    <mergeCell ref="DEW127:DFC127"/>
    <mergeCell ref="DFD127:DFJ127"/>
    <mergeCell ref="DFK127:DFQ127"/>
    <mergeCell ref="DCL127:DCR127"/>
    <mergeCell ref="DCS127:DCY127"/>
    <mergeCell ref="DCZ127:DDF127"/>
    <mergeCell ref="DDG127:DDM127"/>
    <mergeCell ref="DDN127:DDT127"/>
    <mergeCell ref="DDU127:DEA127"/>
    <mergeCell ref="DAV127:DBB127"/>
    <mergeCell ref="DBC127:DBI127"/>
    <mergeCell ref="DBJ127:DBP127"/>
    <mergeCell ref="DBQ127:DBW127"/>
    <mergeCell ref="DBX127:DCD127"/>
    <mergeCell ref="DCE127:DCK127"/>
    <mergeCell ref="CZF127:CZL127"/>
    <mergeCell ref="CZM127:CZS127"/>
    <mergeCell ref="CZT127:CZZ127"/>
    <mergeCell ref="DAA127:DAG127"/>
    <mergeCell ref="DAH127:DAN127"/>
    <mergeCell ref="DAO127:DAU127"/>
    <mergeCell ref="CXP127:CXV127"/>
    <mergeCell ref="CXW127:CYC127"/>
    <mergeCell ref="CYD127:CYJ127"/>
    <mergeCell ref="CYK127:CYQ127"/>
    <mergeCell ref="CYR127:CYX127"/>
    <mergeCell ref="CYY127:CZE127"/>
    <mergeCell ref="CVZ127:CWF127"/>
    <mergeCell ref="CWG127:CWM127"/>
    <mergeCell ref="CWN127:CWT127"/>
    <mergeCell ref="CWU127:CXA127"/>
    <mergeCell ref="CXB127:CXH127"/>
    <mergeCell ref="CXI127:CXO127"/>
    <mergeCell ref="CUJ127:CUP127"/>
    <mergeCell ref="CUQ127:CUW127"/>
    <mergeCell ref="CUX127:CVD127"/>
    <mergeCell ref="CVE127:CVK127"/>
    <mergeCell ref="CVL127:CVR127"/>
    <mergeCell ref="CVS127:CVY127"/>
    <mergeCell ref="CST127:CSZ127"/>
    <mergeCell ref="CTA127:CTG127"/>
    <mergeCell ref="CTH127:CTN127"/>
    <mergeCell ref="CTO127:CTU127"/>
    <mergeCell ref="CTV127:CUB127"/>
    <mergeCell ref="CUC127:CUI127"/>
    <mergeCell ref="CRD127:CRJ127"/>
    <mergeCell ref="CRK127:CRQ127"/>
    <mergeCell ref="CRR127:CRX127"/>
    <mergeCell ref="CRY127:CSE127"/>
    <mergeCell ref="CSF127:CSL127"/>
    <mergeCell ref="CSM127:CSS127"/>
    <mergeCell ref="CPN127:CPT127"/>
    <mergeCell ref="CPU127:CQA127"/>
    <mergeCell ref="CQB127:CQH127"/>
    <mergeCell ref="CQI127:CQO127"/>
    <mergeCell ref="CQP127:CQV127"/>
    <mergeCell ref="CQW127:CRC127"/>
    <mergeCell ref="CNX127:COD127"/>
    <mergeCell ref="COE127:COK127"/>
    <mergeCell ref="COL127:COR127"/>
    <mergeCell ref="COS127:COY127"/>
    <mergeCell ref="COZ127:CPF127"/>
    <mergeCell ref="CPG127:CPM127"/>
    <mergeCell ref="CMH127:CMN127"/>
    <mergeCell ref="CMO127:CMU127"/>
    <mergeCell ref="CMV127:CNB127"/>
    <mergeCell ref="CNC127:CNI127"/>
    <mergeCell ref="CNJ127:CNP127"/>
    <mergeCell ref="CNQ127:CNW127"/>
    <mergeCell ref="CKR127:CKX127"/>
    <mergeCell ref="CKY127:CLE127"/>
    <mergeCell ref="CLF127:CLL127"/>
    <mergeCell ref="CLM127:CLS127"/>
    <mergeCell ref="CLT127:CLZ127"/>
    <mergeCell ref="CMA127:CMG127"/>
    <mergeCell ref="CJB127:CJH127"/>
    <mergeCell ref="CJI127:CJO127"/>
    <mergeCell ref="CJP127:CJV127"/>
    <mergeCell ref="CJW127:CKC127"/>
    <mergeCell ref="CKD127:CKJ127"/>
    <mergeCell ref="CKK127:CKQ127"/>
    <mergeCell ref="CHL127:CHR127"/>
    <mergeCell ref="CHS127:CHY127"/>
    <mergeCell ref="CHZ127:CIF127"/>
    <mergeCell ref="CIG127:CIM127"/>
    <mergeCell ref="CIN127:CIT127"/>
    <mergeCell ref="CIU127:CJA127"/>
    <mergeCell ref="CFV127:CGB127"/>
    <mergeCell ref="CGC127:CGI127"/>
    <mergeCell ref="CGJ127:CGP127"/>
    <mergeCell ref="CGQ127:CGW127"/>
    <mergeCell ref="CGX127:CHD127"/>
    <mergeCell ref="CHE127:CHK127"/>
    <mergeCell ref="CEF127:CEL127"/>
    <mergeCell ref="CEM127:CES127"/>
    <mergeCell ref="CET127:CEZ127"/>
    <mergeCell ref="CFA127:CFG127"/>
    <mergeCell ref="CFH127:CFN127"/>
    <mergeCell ref="CFO127:CFU127"/>
    <mergeCell ref="CCP127:CCV127"/>
    <mergeCell ref="CCW127:CDC127"/>
    <mergeCell ref="CDD127:CDJ127"/>
    <mergeCell ref="CDK127:CDQ127"/>
    <mergeCell ref="CDR127:CDX127"/>
    <mergeCell ref="CDY127:CEE127"/>
    <mergeCell ref="CAZ127:CBF127"/>
    <mergeCell ref="CBG127:CBM127"/>
    <mergeCell ref="CBN127:CBT127"/>
    <mergeCell ref="CBU127:CCA127"/>
    <mergeCell ref="CCB127:CCH127"/>
    <mergeCell ref="CCI127:CCO127"/>
    <mergeCell ref="BZJ127:BZP127"/>
    <mergeCell ref="BZQ127:BZW127"/>
    <mergeCell ref="BZX127:CAD127"/>
    <mergeCell ref="CAE127:CAK127"/>
    <mergeCell ref="CAL127:CAR127"/>
    <mergeCell ref="CAS127:CAY127"/>
    <mergeCell ref="BXT127:BXZ127"/>
    <mergeCell ref="BYA127:BYG127"/>
    <mergeCell ref="BYH127:BYN127"/>
    <mergeCell ref="BYO127:BYU127"/>
    <mergeCell ref="BYV127:BZB127"/>
    <mergeCell ref="BZC127:BZI127"/>
    <mergeCell ref="BWD127:BWJ127"/>
    <mergeCell ref="BWK127:BWQ127"/>
    <mergeCell ref="BWR127:BWX127"/>
    <mergeCell ref="BWY127:BXE127"/>
    <mergeCell ref="BXF127:BXL127"/>
    <mergeCell ref="BXM127:BXS127"/>
    <mergeCell ref="BUN127:BUT127"/>
    <mergeCell ref="BUU127:BVA127"/>
    <mergeCell ref="BVB127:BVH127"/>
    <mergeCell ref="BVI127:BVO127"/>
    <mergeCell ref="BVP127:BVV127"/>
    <mergeCell ref="BVW127:BWC127"/>
    <mergeCell ref="BSX127:BTD127"/>
    <mergeCell ref="BTE127:BTK127"/>
    <mergeCell ref="BTL127:BTR127"/>
    <mergeCell ref="BTS127:BTY127"/>
    <mergeCell ref="BTZ127:BUF127"/>
    <mergeCell ref="BUG127:BUM127"/>
    <mergeCell ref="BRH127:BRN127"/>
    <mergeCell ref="BRO127:BRU127"/>
    <mergeCell ref="BRV127:BSB127"/>
    <mergeCell ref="BSC127:BSI127"/>
    <mergeCell ref="BSJ127:BSP127"/>
    <mergeCell ref="BSQ127:BSW127"/>
    <mergeCell ref="BPR127:BPX127"/>
    <mergeCell ref="BPY127:BQE127"/>
    <mergeCell ref="BQF127:BQL127"/>
    <mergeCell ref="BQM127:BQS127"/>
    <mergeCell ref="BQT127:BQZ127"/>
    <mergeCell ref="BRA127:BRG127"/>
    <mergeCell ref="BOB127:BOH127"/>
    <mergeCell ref="BOI127:BOO127"/>
    <mergeCell ref="BOP127:BOV127"/>
    <mergeCell ref="BOW127:BPC127"/>
    <mergeCell ref="BPD127:BPJ127"/>
    <mergeCell ref="BPK127:BPQ127"/>
    <mergeCell ref="BML127:BMR127"/>
    <mergeCell ref="BMS127:BMY127"/>
    <mergeCell ref="BMZ127:BNF127"/>
    <mergeCell ref="BNG127:BNM127"/>
    <mergeCell ref="BNN127:BNT127"/>
    <mergeCell ref="BNU127:BOA127"/>
    <mergeCell ref="BKV127:BLB127"/>
    <mergeCell ref="BLC127:BLI127"/>
    <mergeCell ref="BLJ127:BLP127"/>
    <mergeCell ref="BLQ127:BLW127"/>
    <mergeCell ref="BLX127:BMD127"/>
    <mergeCell ref="BME127:BMK127"/>
    <mergeCell ref="BJF127:BJL127"/>
    <mergeCell ref="BJM127:BJS127"/>
    <mergeCell ref="BJT127:BJZ127"/>
    <mergeCell ref="BKA127:BKG127"/>
    <mergeCell ref="BKH127:BKN127"/>
    <mergeCell ref="BKO127:BKU127"/>
    <mergeCell ref="BHP127:BHV127"/>
    <mergeCell ref="BHW127:BIC127"/>
    <mergeCell ref="BID127:BIJ127"/>
    <mergeCell ref="BIK127:BIQ127"/>
    <mergeCell ref="BIR127:BIX127"/>
    <mergeCell ref="BIY127:BJE127"/>
    <mergeCell ref="BFZ127:BGF127"/>
    <mergeCell ref="BGG127:BGM127"/>
    <mergeCell ref="BGN127:BGT127"/>
    <mergeCell ref="BGU127:BHA127"/>
    <mergeCell ref="BHB127:BHH127"/>
    <mergeCell ref="BHI127:BHO127"/>
    <mergeCell ref="BEJ127:BEP127"/>
    <mergeCell ref="BEQ127:BEW127"/>
    <mergeCell ref="BEX127:BFD127"/>
    <mergeCell ref="BFE127:BFK127"/>
    <mergeCell ref="BFL127:BFR127"/>
    <mergeCell ref="BFS127:BFY127"/>
    <mergeCell ref="BCT127:BCZ127"/>
    <mergeCell ref="BDA127:BDG127"/>
    <mergeCell ref="BDH127:BDN127"/>
    <mergeCell ref="BDO127:BDU127"/>
    <mergeCell ref="BDV127:BEB127"/>
    <mergeCell ref="BEC127:BEI127"/>
    <mergeCell ref="BBD127:BBJ127"/>
    <mergeCell ref="BBK127:BBQ127"/>
    <mergeCell ref="BBR127:BBX127"/>
    <mergeCell ref="BBY127:BCE127"/>
    <mergeCell ref="BCF127:BCL127"/>
    <mergeCell ref="BCM127:BCS127"/>
    <mergeCell ref="AZN127:AZT127"/>
    <mergeCell ref="AZU127:BAA127"/>
    <mergeCell ref="BAB127:BAH127"/>
    <mergeCell ref="BAI127:BAO127"/>
    <mergeCell ref="BAP127:BAV127"/>
    <mergeCell ref="BAW127:BBC127"/>
    <mergeCell ref="AXX127:AYD127"/>
    <mergeCell ref="AYE127:AYK127"/>
    <mergeCell ref="AYL127:AYR127"/>
    <mergeCell ref="AYS127:AYY127"/>
    <mergeCell ref="AYZ127:AZF127"/>
    <mergeCell ref="AZG127:AZM127"/>
    <mergeCell ref="AWH127:AWN127"/>
    <mergeCell ref="AWO127:AWU127"/>
    <mergeCell ref="AWV127:AXB127"/>
    <mergeCell ref="AXC127:AXI127"/>
    <mergeCell ref="AXJ127:AXP127"/>
    <mergeCell ref="AXQ127:AXW127"/>
    <mergeCell ref="AUR127:AUX127"/>
    <mergeCell ref="AUY127:AVE127"/>
    <mergeCell ref="AVF127:AVL127"/>
    <mergeCell ref="AVM127:AVS127"/>
    <mergeCell ref="AVT127:AVZ127"/>
    <mergeCell ref="AWA127:AWG127"/>
    <mergeCell ref="ATB127:ATH127"/>
    <mergeCell ref="ATI127:ATO127"/>
    <mergeCell ref="ATP127:ATV127"/>
    <mergeCell ref="ATW127:AUC127"/>
    <mergeCell ref="AUD127:AUJ127"/>
    <mergeCell ref="AUK127:AUQ127"/>
    <mergeCell ref="ARL127:ARR127"/>
    <mergeCell ref="ARS127:ARY127"/>
    <mergeCell ref="ARZ127:ASF127"/>
    <mergeCell ref="ASG127:ASM127"/>
    <mergeCell ref="ASN127:AST127"/>
    <mergeCell ref="ASU127:ATA127"/>
    <mergeCell ref="APV127:AQB127"/>
    <mergeCell ref="AQC127:AQI127"/>
    <mergeCell ref="AQJ127:AQP127"/>
    <mergeCell ref="AQQ127:AQW127"/>
    <mergeCell ref="AQX127:ARD127"/>
    <mergeCell ref="ARE127:ARK127"/>
    <mergeCell ref="AOF127:AOL127"/>
    <mergeCell ref="AOM127:AOS127"/>
    <mergeCell ref="AOT127:AOZ127"/>
    <mergeCell ref="APA127:APG127"/>
    <mergeCell ref="APH127:APN127"/>
    <mergeCell ref="APO127:APU127"/>
    <mergeCell ref="AMP127:AMV127"/>
    <mergeCell ref="AMW127:ANC127"/>
    <mergeCell ref="AND127:ANJ127"/>
    <mergeCell ref="ANK127:ANQ127"/>
    <mergeCell ref="ANR127:ANX127"/>
    <mergeCell ref="ANY127:AOE127"/>
    <mergeCell ref="AKZ127:ALF127"/>
    <mergeCell ref="ALG127:ALM127"/>
    <mergeCell ref="ALN127:ALT127"/>
    <mergeCell ref="ALU127:AMA127"/>
    <mergeCell ref="AMB127:AMH127"/>
    <mergeCell ref="AMI127:AMO127"/>
    <mergeCell ref="AJJ127:AJP127"/>
    <mergeCell ref="AJQ127:AJW127"/>
    <mergeCell ref="AJX127:AKD127"/>
    <mergeCell ref="AKE127:AKK127"/>
    <mergeCell ref="AKL127:AKR127"/>
    <mergeCell ref="AKS127:AKY127"/>
    <mergeCell ref="AHT127:AHZ127"/>
    <mergeCell ref="AIA127:AIG127"/>
    <mergeCell ref="AIH127:AIN127"/>
    <mergeCell ref="AIO127:AIU127"/>
    <mergeCell ref="AIV127:AJB127"/>
    <mergeCell ref="AJC127:AJI127"/>
    <mergeCell ref="AGD127:AGJ127"/>
    <mergeCell ref="AGK127:AGQ127"/>
    <mergeCell ref="AGR127:AGX127"/>
    <mergeCell ref="AGY127:AHE127"/>
    <mergeCell ref="AHF127:AHL127"/>
    <mergeCell ref="AHM127:AHS127"/>
    <mergeCell ref="AEN127:AET127"/>
    <mergeCell ref="AEU127:AFA127"/>
    <mergeCell ref="AFB127:AFH127"/>
    <mergeCell ref="AFI127:AFO127"/>
    <mergeCell ref="AFP127:AFV127"/>
    <mergeCell ref="AFW127:AGC127"/>
    <mergeCell ref="ACX127:ADD127"/>
    <mergeCell ref="ADE127:ADK127"/>
    <mergeCell ref="ADL127:ADR127"/>
    <mergeCell ref="ADS127:ADY127"/>
    <mergeCell ref="ADZ127:AEF127"/>
    <mergeCell ref="AEG127:AEM127"/>
    <mergeCell ref="ABH127:ABN127"/>
    <mergeCell ref="ABO127:ABU127"/>
    <mergeCell ref="ABV127:ACB127"/>
    <mergeCell ref="ACC127:ACI127"/>
    <mergeCell ref="ACJ127:ACP127"/>
    <mergeCell ref="ACQ127:ACW127"/>
    <mergeCell ref="ZR127:ZX127"/>
    <mergeCell ref="ZY127:AAE127"/>
    <mergeCell ref="AAF127:AAL127"/>
    <mergeCell ref="AAM127:AAS127"/>
    <mergeCell ref="AAT127:AAZ127"/>
    <mergeCell ref="ABA127:ABG127"/>
    <mergeCell ref="YB127:YH127"/>
    <mergeCell ref="YI127:YO127"/>
    <mergeCell ref="YP127:YV127"/>
    <mergeCell ref="YW127:ZC127"/>
    <mergeCell ref="ZD127:ZJ127"/>
    <mergeCell ref="ZK127:ZQ127"/>
    <mergeCell ref="WL127:WR127"/>
    <mergeCell ref="WS127:WY127"/>
    <mergeCell ref="WZ127:XF127"/>
    <mergeCell ref="XG127:XM127"/>
    <mergeCell ref="XN127:XT127"/>
    <mergeCell ref="XU127:YA127"/>
    <mergeCell ref="UV127:VB127"/>
    <mergeCell ref="VC127:VI127"/>
    <mergeCell ref="VJ127:VP127"/>
    <mergeCell ref="VQ127:VW127"/>
    <mergeCell ref="VX127:WD127"/>
    <mergeCell ref="WE127:WK127"/>
    <mergeCell ref="TF127:TL127"/>
    <mergeCell ref="TM127:TS127"/>
    <mergeCell ref="TT127:TZ127"/>
    <mergeCell ref="UA127:UG127"/>
    <mergeCell ref="UH127:UN127"/>
    <mergeCell ref="UO127:UU127"/>
    <mergeCell ref="RP127:RV127"/>
    <mergeCell ref="RW127:SC127"/>
    <mergeCell ref="SD127:SJ127"/>
    <mergeCell ref="SK127:SQ127"/>
    <mergeCell ref="SR127:SX127"/>
    <mergeCell ref="SY127:TE127"/>
    <mergeCell ref="PZ127:QF127"/>
    <mergeCell ref="QG127:QM127"/>
    <mergeCell ref="QN127:QT127"/>
    <mergeCell ref="QU127:RA127"/>
    <mergeCell ref="RB127:RH127"/>
    <mergeCell ref="RI127:RO127"/>
    <mergeCell ref="OJ127:OP127"/>
    <mergeCell ref="OQ127:OW127"/>
    <mergeCell ref="OX127:PD127"/>
    <mergeCell ref="PE127:PK127"/>
    <mergeCell ref="PL127:PR127"/>
    <mergeCell ref="PS127:PY127"/>
    <mergeCell ref="MT127:MZ127"/>
    <mergeCell ref="NA127:NG127"/>
    <mergeCell ref="NH127:NN127"/>
    <mergeCell ref="NO127:NU127"/>
    <mergeCell ref="NV127:OB127"/>
    <mergeCell ref="OC127:OI127"/>
    <mergeCell ref="LD127:LJ127"/>
    <mergeCell ref="LK127:LQ127"/>
    <mergeCell ref="LR127:LX127"/>
    <mergeCell ref="LY127:ME127"/>
    <mergeCell ref="MF127:ML127"/>
    <mergeCell ref="MM127:MS127"/>
    <mergeCell ref="JN127:JT127"/>
    <mergeCell ref="JU127:KA127"/>
    <mergeCell ref="KB127:KH127"/>
    <mergeCell ref="KI127:KO127"/>
    <mergeCell ref="KP127:KV127"/>
    <mergeCell ref="KW127:LC127"/>
    <mergeCell ref="HX127:ID127"/>
    <mergeCell ref="IE127:IK127"/>
    <mergeCell ref="IL127:IR127"/>
    <mergeCell ref="IS127:IY127"/>
    <mergeCell ref="IZ127:JF127"/>
    <mergeCell ref="JG127:JM127"/>
    <mergeCell ref="GH127:GN127"/>
    <mergeCell ref="GO127:GU127"/>
    <mergeCell ref="GV127:HB127"/>
    <mergeCell ref="HC127:HI127"/>
    <mergeCell ref="HJ127:HP127"/>
    <mergeCell ref="HQ127:HW127"/>
    <mergeCell ref="ER127:EX127"/>
    <mergeCell ref="EY127:FE127"/>
    <mergeCell ref="FF127:FL127"/>
    <mergeCell ref="FM127:FS127"/>
    <mergeCell ref="FT127:FZ127"/>
    <mergeCell ref="GA127:GG127"/>
    <mergeCell ref="A84:G84"/>
    <mergeCell ref="A99:G99"/>
    <mergeCell ref="A119:G119"/>
    <mergeCell ref="A127:G127"/>
    <mergeCell ref="H127:N127"/>
    <mergeCell ref="O127:U127"/>
    <mergeCell ref="A3:G3"/>
    <mergeCell ref="A19:G19"/>
    <mergeCell ref="A54:G54"/>
    <mergeCell ref="A24:G24"/>
    <mergeCell ref="A74:G74"/>
    <mergeCell ref="DB127:DH127"/>
    <mergeCell ref="DI127:DO127"/>
    <mergeCell ref="DP127:DV127"/>
    <mergeCell ref="DW127:EC127"/>
    <mergeCell ref="ED127:EJ127"/>
    <mergeCell ref="EK127:EQ127"/>
    <mergeCell ref="BL127:BR127"/>
    <mergeCell ref="BS127:BY127"/>
    <mergeCell ref="BZ127:CF127"/>
    <mergeCell ref="CG127:CM127"/>
    <mergeCell ref="CN127:CT127"/>
    <mergeCell ref="CU127:DA127"/>
    <mergeCell ref="V127:AB127"/>
    <mergeCell ref="AC127:AI127"/>
    <mergeCell ref="AJ127:AP127"/>
    <mergeCell ref="AQ127:AW127"/>
    <mergeCell ref="AX127:BD127"/>
    <mergeCell ref="BE127:BK127"/>
    <mergeCell ref="A40:G40"/>
    <mergeCell ref="BL67:BR67"/>
    <mergeCell ref="BS67:BY67"/>
  </mergeCells>
  <phoneticPr fontId="1" type="noConversion"/>
  <conditionalFormatting sqref="E8:J15">
    <cfRule type="cellIs" dxfId="0" priority="1" operator="equal">
      <formula>TRUE</formula>
    </cfRule>
  </conditionalFormatting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XFD181"/>
  <sheetViews>
    <sheetView zoomScale="115" zoomScaleNormal="115" workbookViewId="0">
      <selection activeCell="G12" sqref="G12"/>
    </sheetView>
  </sheetViews>
  <sheetFormatPr defaultRowHeight="14.4"/>
  <cols>
    <col min="3" max="3" width="10.33203125" bestFit="1" customWidth="1"/>
    <col min="7" max="7" width="11.109375" bestFit="1" customWidth="1"/>
    <col min="8" max="8" width="9.6640625" customWidth="1"/>
    <col min="9" max="9" width="11.33203125" customWidth="1"/>
  </cols>
  <sheetData>
    <row r="3" spans="1:16384" ht="25.2">
      <c r="A3" s="65" t="s">
        <v>780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65"/>
      <c r="CI3" s="65"/>
      <c r="CJ3" s="65"/>
      <c r="CK3" s="65"/>
      <c r="CL3" s="65"/>
      <c r="CM3" s="65"/>
      <c r="CN3" s="65"/>
      <c r="CO3" s="65"/>
      <c r="CP3" s="65"/>
      <c r="CQ3" s="65"/>
      <c r="CR3" s="65"/>
      <c r="CS3" s="65"/>
      <c r="CT3" s="65"/>
      <c r="CU3" s="65"/>
      <c r="CV3" s="65"/>
      <c r="CW3" s="65"/>
      <c r="CX3" s="65"/>
      <c r="CY3" s="65"/>
      <c r="CZ3" s="65"/>
      <c r="DA3" s="65"/>
      <c r="DB3" s="65"/>
      <c r="DC3" s="65"/>
      <c r="DD3" s="65"/>
      <c r="DE3" s="65"/>
      <c r="DF3" s="65"/>
      <c r="DG3" s="65"/>
      <c r="DH3" s="65"/>
      <c r="DI3" s="65"/>
      <c r="DJ3" s="65"/>
      <c r="DK3" s="65"/>
      <c r="DL3" s="65"/>
      <c r="DM3" s="65"/>
      <c r="DN3" s="65"/>
      <c r="DO3" s="65"/>
      <c r="DP3" s="65"/>
      <c r="DQ3" s="65"/>
      <c r="DR3" s="65"/>
      <c r="DS3" s="65"/>
      <c r="DT3" s="65"/>
      <c r="DU3" s="65"/>
      <c r="DV3" s="65"/>
      <c r="DW3" s="65"/>
      <c r="DX3" s="65"/>
      <c r="DY3" s="65"/>
      <c r="DZ3" s="65"/>
      <c r="EA3" s="65"/>
      <c r="EB3" s="65"/>
      <c r="EC3" s="65"/>
      <c r="ED3" s="65"/>
      <c r="EE3" s="65"/>
      <c r="EF3" s="65"/>
      <c r="EG3" s="65"/>
      <c r="EH3" s="65"/>
      <c r="EI3" s="65"/>
      <c r="EJ3" s="65"/>
      <c r="EK3" s="65"/>
      <c r="EL3" s="65"/>
      <c r="EM3" s="65"/>
      <c r="EN3" s="65"/>
      <c r="EO3" s="65"/>
      <c r="EP3" s="65"/>
      <c r="EQ3" s="65"/>
      <c r="ER3" s="65"/>
      <c r="ES3" s="65"/>
      <c r="ET3" s="65"/>
      <c r="EU3" s="65"/>
      <c r="EV3" s="65"/>
      <c r="EW3" s="65"/>
      <c r="EX3" s="65"/>
      <c r="EY3" s="65"/>
      <c r="EZ3" s="65"/>
      <c r="FA3" s="65"/>
      <c r="FB3" s="65"/>
      <c r="FC3" s="65"/>
      <c r="FD3" s="65"/>
      <c r="FE3" s="65"/>
      <c r="FF3" s="65"/>
      <c r="FG3" s="65"/>
      <c r="FH3" s="65"/>
      <c r="FI3" s="65"/>
      <c r="FJ3" s="65"/>
      <c r="FK3" s="65"/>
      <c r="FL3" s="65"/>
      <c r="FM3" s="65"/>
      <c r="FN3" s="65"/>
      <c r="FO3" s="65"/>
      <c r="FP3" s="65"/>
      <c r="FQ3" s="65"/>
      <c r="FR3" s="65"/>
      <c r="FS3" s="65"/>
      <c r="FT3" s="65"/>
      <c r="FU3" s="65"/>
      <c r="FV3" s="65"/>
      <c r="FW3" s="65"/>
      <c r="FX3" s="65"/>
      <c r="FY3" s="65"/>
      <c r="FZ3" s="65"/>
      <c r="GA3" s="65"/>
      <c r="GB3" s="65"/>
      <c r="GC3" s="65"/>
      <c r="GD3" s="65"/>
      <c r="GE3" s="65"/>
      <c r="GF3" s="65"/>
      <c r="GG3" s="65"/>
      <c r="GH3" s="65"/>
      <c r="GI3" s="65"/>
      <c r="GJ3" s="65"/>
      <c r="GK3" s="65"/>
      <c r="GL3" s="65"/>
      <c r="GM3" s="65"/>
      <c r="GN3" s="65"/>
      <c r="GO3" s="65"/>
      <c r="GP3" s="65"/>
      <c r="GQ3" s="65"/>
      <c r="GR3" s="65"/>
      <c r="GS3" s="65"/>
      <c r="GT3" s="65"/>
      <c r="GU3" s="65"/>
      <c r="GV3" s="65"/>
      <c r="GW3" s="65"/>
      <c r="GX3" s="65"/>
      <c r="GY3" s="65"/>
      <c r="GZ3" s="65"/>
      <c r="HA3" s="65"/>
      <c r="HB3" s="65"/>
      <c r="HC3" s="65"/>
      <c r="HD3" s="65"/>
      <c r="HE3" s="65"/>
      <c r="HF3" s="65"/>
      <c r="HG3" s="65"/>
      <c r="HH3" s="65"/>
      <c r="HI3" s="65"/>
      <c r="HJ3" s="65"/>
      <c r="HK3" s="65"/>
      <c r="HL3" s="65"/>
      <c r="HM3" s="65"/>
      <c r="HN3" s="65"/>
      <c r="HO3" s="65"/>
      <c r="HP3" s="65"/>
      <c r="HQ3" s="65"/>
      <c r="HR3" s="65"/>
      <c r="HS3" s="65"/>
      <c r="HT3" s="65"/>
      <c r="HU3" s="65"/>
      <c r="HV3" s="65"/>
      <c r="HW3" s="65"/>
      <c r="HX3" s="65"/>
      <c r="HY3" s="65"/>
      <c r="HZ3" s="65"/>
      <c r="IA3" s="65"/>
      <c r="IB3" s="65"/>
      <c r="IC3" s="65"/>
      <c r="ID3" s="65"/>
      <c r="IE3" s="65"/>
      <c r="IF3" s="65"/>
      <c r="IG3" s="65"/>
      <c r="IH3" s="65"/>
      <c r="II3" s="65"/>
      <c r="IJ3" s="65"/>
      <c r="IK3" s="65"/>
      <c r="IL3" s="65"/>
      <c r="IM3" s="65"/>
      <c r="IN3" s="65"/>
      <c r="IO3" s="65"/>
      <c r="IP3" s="65"/>
      <c r="IQ3" s="65"/>
      <c r="IR3" s="65"/>
      <c r="IS3" s="65"/>
      <c r="IT3" s="65"/>
      <c r="IU3" s="65"/>
      <c r="IV3" s="65"/>
      <c r="IW3" s="65"/>
      <c r="IX3" s="65"/>
      <c r="IY3" s="65"/>
      <c r="IZ3" s="65"/>
      <c r="JA3" s="65"/>
      <c r="JB3" s="65"/>
      <c r="JC3" s="65"/>
      <c r="JD3" s="65"/>
      <c r="JE3" s="65"/>
      <c r="JF3" s="65"/>
      <c r="JG3" s="65"/>
      <c r="JH3" s="65"/>
      <c r="JI3" s="65"/>
      <c r="JJ3" s="65"/>
      <c r="JK3" s="65"/>
      <c r="JL3" s="65"/>
      <c r="JM3" s="65"/>
      <c r="JN3" s="65"/>
      <c r="JO3" s="65"/>
      <c r="JP3" s="65"/>
      <c r="JQ3" s="65"/>
      <c r="JR3" s="65"/>
      <c r="JS3" s="65"/>
      <c r="JT3" s="65"/>
      <c r="JU3" s="65"/>
      <c r="JV3" s="65"/>
      <c r="JW3" s="65"/>
      <c r="JX3" s="65"/>
      <c r="JY3" s="65"/>
      <c r="JZ3" s="65"/>
      <c r="KA3" s="65"/>
      <c r="KB3" s="65"/>
      <c r="KC3" s="65"/>
      <c r="KD3" s="65"/>
      <c r="KE3" s="65"/>
      <c r="KF3" s="65"/>
      <c r="KG3" s="65"/>
      <c r="KH3" s="65"/>
      <c r="KI3" s="65"/>
      <c r="KJ3" s="65"/>
      <c r="KK3" s="65"/>
      <c r="KL3" s="65"/>
      <c r="KM3" s="65"/>
      <c r="KN3" s="65"/>
      <c r="KO3" s="65"/>
      <c r="KP3" s="65"/>
      <c r="KQ3" s="65"/>
      <c r="KR3" s="65"/>
      <c r="KS3" s="65"/>
      <c r="KT3" s="65"/>
      <c r="KU3" s="65"/>
      <c r="KV3" s="65"/>
      <c r="KW3" s="65"/>
      <c r="KX3" s="65"/>
      <c r="KY3" s="65"/>
      <c r="KZ3" s="65"/>
      <c r="LA3" s="65"/>
      <c r="LB3" s="65"/>
      <c r="LC3" s="65"/>
      <c r="LD3" s="65"/>
      <c r="LE3" s="65"/>
      <c r="LF3" s="65"/>
      <c r="LG3" s="65"/>
      <c r="LH3" s="65"/>
      <c r="LI3" s="65"/>
      <c r="LJ3" s="65"/>
      <c r="LK3" s="65"/>
      <c r="LL3" s="65"/>
      <c r="LM3" s="65"/>
      <c r="LN3" s="65"/>
      <c r="LO3" s="65"/>
      <c r="LP3" s="65"/>
      <c r="LQ3" s="65"/>
      <c r="LR3" s="65"/>
      <c r="LS3" s="65"/>
      <c r="LT3" s="65"/>
      <c r="LU3" s="65"/>
      <c r="LV3" s="65"/>
      <c r="LW3" s="65"/>
      <c r="LX3" s="65"/>
      <c r="LY3" s="65"/>
      <c r="LZ3" s="65"/>
      <c r="MA3" s="65"/>
      <c r="MB3" s="65"/>
      <c r="MC3" s="65"/>
      <c r="MD3" s="65"/>
      <c r="ME3" s="65"/>
      <c r="MF3" s="65"/>
      <c r="MG3" s="65"/>
      <c r="MH3" s="65"/>
      <c r="MI3" s="65"/>
      <c r="MJ3" s="65"/>
      <c r="MK3" s="65"/>
      <c r="ML3" s="65"/>
      <c r="MM3" s="65"/>
      <c r="MN3" s="65"/>
      <c r="MO3" s="65"/>
      <c r="MP3" s="65"/>
      <c r="MQ3" s="65"/>
      <c r="MR3" s="65"/>
      <c r="MS3" s="65"/>
      <c r="MT3" s="65"/>
      <c r="MU3" s="65"/>
      <c r="MV3" s="65"/>
      <c r="MW3" s="65"/>
      <c r="MX3" s="65"/>
      <c r="MY3" s="65"/>
      <c r="MZ3" s="65"/>
      <c r="NA3" s="65"/>
      <c r="NB3" s="65"/>
      <c r="NC3" s="65"/>
      <c r="ND3" s="65"/>
      <c r="NE3" s="65"/>
      <c r="NF3" s="65"/>
      <c r="NG3" s="65"/>
      <c r="NH3" s="65"/>
      <c r="NI3" s="65"/>
      <c r="NJ3" s="65"/>
      <c r="NK3" s="65"/>
      <c r="NL3" s="65"/>
      <c r="NM3" s="65"/>
      <c r="NN3" s="65"/>
      <c r="NO3" s="65"/>
      <c r="NP3" s="65"/>
      <c r="NQ3" s="65"/>
      <c r="NR3" s="65"/>
      <c r="NS3" s="65"/>
      <c r="NT3" s="65"/>
      <c r="NU3" s="65"/>
      <c r="NV3" s="65"/>
      <c r="NW3" s="65"/>
      <c r="NX3" s="65"/>
      <c r="NY3" s="65"/>
      <c r="NZ3" s="65"/>
      <c r="OA3" s="65"/>
      <c r="OB3" s="65"/>
      <c r="OC3" s="65"/>
      <c r="OD3" s="65"/>
      <c r="OE3" s="65"/>
      <c r="OF3" s="65"/>
      <c r="OG3" s="65"/>
      <c r="OH3" s="65"/>
      <c r="OI3" s="65"/>
      <c r="OJ3" s="65"/>
      <c r="OK3" s="65"/>
      <c r="OL3" s="65"/>
      <c r="OM3" s="65"/>
      <c r="ON3" s="65"/>
      <c r="OO3" s="65"/>
      <c r="OP3" s="65"/>
      <c r="OQ3" s="65"/>
      <c r="OR3" s="65"/>
      <c r="OS3" s="65"/>
      <c r="OT3" s="65"/>
      <c r="OU3" s="65"/>
      <c r="OV3" s="65"/>
      <c r="OW3" s="65"/>
      <c r="OX3" s="65"/>
      <c r="OY3" s="65"/>
      <c r="OZ3" s="65"/>
      <c r="PA3" s="65"/>
      <c r="PB3" s="65"/>
      <c r="PC3" s="65"/>
      <c r="PD3" s="65"/>
      <c r="PE3" s="65"/>
      <c r="PF3" s="65"/>
      <c r="PG3" s="65"/>
      <c r="PH3" s="65"/>
      <c r="PI3" s="65"/>
      <c r="PJ3" s="65"/>
      <c r="PK3" s="65"/>
      <c r="PL3" s="65"/>
      <c r="PM3" s="65"/>
      <c r="PN3" s="65"/>
      <c r="PO3" s="65"/>
      <c r="PP3" s="65"/>
      <c r="PQ3" s="65"/>
      <c r="PR3" s="65"/>
      <c r="PS3" s="65"/>
      <c r="PT3" s="65"/>
      <c r="PU3" s="65"/>
      <c r="PV3" s="65"/>
      <c r="PW3" s="65"/>
      <c r="PX3" s="65"/>
      <c r="PY3" s="65"/>
      <c r="PZ3" s="65"/>
      <c r="QA3" s="65"/>
      <c r="QB3" s="65"/>
      <c r="QC3" s="65"/>
      <c r="QD3" s="65"/>
      <c r="QE3" s="65"/>
      <c r="QF3" s="65"/>
      <c r="QG3" s="65"/>
      <c r="QH3" s="65"/>
      <c r="QI3" s="65"/>
      <c r="QJ3" s="65"/>
      <c r="QK3" s="65"/>
      <c r="QL3" s="65"/>
      <c r="QM3" s="65"/>
      <c r="QN3" s="65"/>
      <c r="QO3" s="65"/>
      <c r="QP3" s="65"/>
      <c r="QQ3" s="65"/>
      <c r="QR3" s="65"/>
      <c r="QS3" s="65"/>
      <c r="QT3" s="65"/>
      <c r="QU3" s="65"/>
      <c r="QV3" s="65"/>
      <c r="QW3" s="65"/>
      <c r="QX3" s="65"/>
      <c r="QY3" s="65"/>
      <c r="QZ3" s="65"/>
      <c r="RA3" s="65"/>
      <c r="RB3" s="65"/>
      <c r="RC3" s="65"/>
      <c r="RD3" s="65"/>
      <c r="RE3" s="65"/>
      <c r="RF3" s="65"/>
      <c r="RG3" s="65"/>
      <c r="RH3" s="65"/>
      <c r="RI3" s="65"/>
      <c r="RJ3" s="65"/>
      <c r="RK3" s="65"/>
      <c r="RL3" s="65"/>
      <c r="RM3" s="65"/>
      <c r="RN3" s="65"/>
      <c r="RO3" s="65"/>
      <c r="RP3" s="65"/>
      <c r="RQ3" s="65"/>
      <c r="RR3" s="65"/>
      <c r="RS3" s="65"/>
      <c r="RT3" s="65"/>
      <c r="RU3" s="65"/>
      <c r="RV3" s="65"/>
      <c r="RW3" s="65"/>
      <c r="RX3" s="65"/>
      <c r="RY3" s="65"/>
      <c r="RZ3" s="65"/>
      <c r="SA3" s="65"/>
      <c r="SB3" s="65"/>
      <c r="SC3" s="65"/>
      <c r="SD3" s="65"/>
      <c r="SE3" s="65"/>
      <c r="SF3" s="65"/>
      <c r="SG3" s="65"/>
      <c r="SH3" s="65"/>
      <c r="SI3" s="65"/>
      <c r="SJ3" s="65"/>
      <c r="SK3" s="65"/>
      <c r="SL3" s="65"/>
      <c r="SM3" s="65"/>
      <c r="SN3" s="65"/>
      <c r="SO3" s="65"/>
      <c r="SP3" s="65"/>
      <c r="SQ3" s="65"/>
      <c r="SR3" s="65"/>
      <c r="SS3" s="65"/>
      <c r="ST3" s="65"/>
      <c r="SU3" s="65"/>
      <c r="SV3" s="65"/>
      <c r="SW3" s="65"/>
      <c r="SX3" s="65"/>
      <c r="SY3" s="65"/>
      <c r="SZ3" s="65"/>
      <c r="TA3" s="65"/>
      <c r="TB3" s="65"/>
      <c r="TC3" s="65"/>
      <c r="TD3" s="65"/>
      <c r="TE3" s="65"/>
      <c r="TF3" s="65"/>
      <c r="TG3" s="65"/>
      <c r="TH3" s="65"/>
      <c r="TI3" s="65"/>
      <c r="TJ3" s="65"/>
      <c r="TK3" s="65"/>
      <c r="TL3" s="65"/>
      <c r="TM3" s="65"/>
      <c r="TN3" s="65"/>
      <c r="TO3" s="65"/>
      <c r="TP3" s="65"/>
      <c r="TQ3" s="65"/>
      <c r="TR3" s="65"/>
      <c r="TS3" s="65"/>
      <c r="TT3" s="65"/>
      <c r="TU3" s="65"/>
      <c r="TV3" s="65"/>
      <c r="TW3" s="65"/>
      <c r="TX3" s="65"/>
      <c r="TY3" s="65"/>
      <c r="TZ3" s="65"/>
      <c r="UA3" s="65"/>
      <c r="UB3" s="65"/>
      <c r="UC3" s="65"/>
      <c r="UD3" s="65"/>
      <c r="UE3" s="65"/>
      <c r="UF3" s="65"/>
      <c r="UG3" s="65"/>
      <c r="UH3" s="65"/>
      <c r="UI3" s="65"/>
      <c r="UJ3" s="65"/>
      <c r="UK3" s="65"/>
      <c r="UL3" s="65"/>
      <c r="UM3" s="65"/>
      <c r="UN3" s="65"/>
      <c r="UO3" s="65"/>
      <c r="UP3" s="65"/>
      <c r="UQ3" s="65"/>
      <c r="UR3" s="65"/>
      <c r="US3" s="65"/>
      <c r="UT3" s="65"/>
      <c r="UU3" s="65"/>
      <c r="UV3" s="65"/>
      <c r="UW3" s="65"/>
      <c r="UX3" s="65"/>
      <c r="UY3" s="65"/>
      <c r="UZ3" s="65"/>
      <c r="VA3" s="65"/>
      <c r="VB3" s="65"/>
      <c r="VC3" s="65"/>
      <c r="VD3" s="65"/>
      <c r="VE3" s="65"/>
      <c r="VF3" s="65"/>
      <c r="VG3" s="65"/>
      <c r="VH3" s="65"/>
      <c r="VI3" s="65"/>
      <c r="VJ3" s="65"/>
      <c r="VK3" s="65"/>
      <c r="VL3" s="65"/>
      <c r="VM3" s="65"/>
      <c r="VN3" s="65"/>
      <c r="VO3" s="65"/>
      <c r="VP3" s="65"/>
      <c r="VQ3" s="65"/>
      <c r="VR3" s="65"/>
      <c r="VS3" s="65"/>
      <c r="VT3" s="65"/>
      <c r="VU3" s="65"/>
      <c r="VV3" s="65"/>
      <c r="VW3" s="65"/>
      <c r="VX3" s="65"/>
      <c r="VY3" s="65"/>
      <c r="VZ3" s="65"/>
      <c r="WA3" s="65"/>
      <c r="WB3" s="65"/>
      <c r="WC3" s="65"/>
      <c r="WD3" s="65"/>
      <c r="WE3" s="65"/>
      <c r="WF3" s="65"/>
      <c r="WG3" s="65"/>
      <c r="WH3" s="65"/>
      <c r="WI3" s="65"/>
      <c r="WJ3" s="65"/>
      <c r="WK3" s="65"/>
      <c r="WL3" s="65"/>
      <c r="WM3" s="65"/>
      <c r="WN3" s="65"/>
      <c r="WO3" s="65"/>
      <c r="WP3" s="65"/>
      <c r="WQ3" s="65"/>
      <c r="WR3" s="65"/>
      <c r="WS3" s="65"/>
      <c r="WT3" s="65"/>
      <c r="WU3" s="65"/>
      <c r="WV3" s="65"/>
      <c r="WW3" s="65"/>
      <c r="WX3" s="65"/>
      <c r="WY3" s="65"/>
      <c r="WZ3" s="65"/>
      <c r="XA3" s="65"/>
      <c r="XB3" s="65"/>
      <c r="XC3" s="65"/>
      <c r="XD3" s="65"/>
      <c r="XE3" s="65"/>
      <c r="XF3" s="65"/>
      <c r="XG3" s="65"/>
      <c r="XH3" s="65"/>
      <c r="XI3" s="65"/>
      <c r="XJ3" s="65"/>
      <c r="XK3" s="65"/>
      <c r="XL3" s="65"/>
      <c r="XM3" s="65"/>
      <c r="XN3" s="65"/>
      <c r="XO3" s="65"/>
      <c r="XP3" s="65"/>
      <c r="XQ3" s="65"/>
      <c r="XR3" s="65"/>
      <c r="XS3" s="65"/>
      <c r="XT3" s="65"/>
      <c r="XU3" s="65"/>
      <c r="XV3" s="65"/>
      <c r="XW3" s="65"/>
      <c r="XX3" s="65"/>
      <c r="XY3" s="65"/>
      <c r="XZ3" s="65"/>
      <c r="YA3" s="65"/>
      <c r="YB3" s="65"/>
      <c r="YC3" s="65"/>
      <c r="YD3" s="65"/>
      <c r="YE3" s="65"/>
      <c r="YF3" s="65"/>
      <c r="YG3" s="65"/>
      <c r="YH3" s="65"/>
      <c r="YI3" s="65"/>
      <c r="YJ3" s="65"/>
      <c r="YK3" s="65"/>
      <c r="YL3" s="65"/>
      <c r="YM3" s="65"/>
      <c r="YN3" s="65"/>
      <c r="YO3" s="65"/>
      <c r="YP3" s="65"/>
      <c r="YQ3" s="65"/>
      <c r="YR3" s="65"/>
      <c r="YS3" s="65"/>
      <c r="YT3" s="65"/>
      <c r="YU3" s="65"/>
      <c r="YV3" s="65"/>
      <c r="YW3" s="65"/>
      <c r="YX3" s="65"/>
      <c r="YY3" s="65"/>
      <c r="YZ3" s="65"/>
      <c r="ZA3" s="65"/>
      <c r="ZB3" s="65"/>
      <c r="ZC3" s="65"/>
      <c r="ZD3" s="65"/>
      <c r="ZE3" s="65"/>
      <c r="ZF3" s="65"/>
      <c r="ZG3" s="65"/>
      <c r="ZH3" s="65"/>
      <c r="ZI3" s="65"/>
      <c r="ZJ3" s="65"/>
      <c r="ZK3" s="65"/>
      <c r="ZL3" s="65"/>
      <c r="ZM3" s="65"/>
      <c r="ZN3" s="65"/>
      <c r="ZO3" s="65"/>
      <c r="ZP3" s="65"/>
      <c r="ZQ3" s="65"/>
      <c r="ZR3" s="65"/>
      <c r="ZS3" s="65"/>
      <c r="ZT3" s="65"/>
      <c r="ZU3" s="65"/>
      <c r="ZV3" s="65"/>
      <c r="ZW3" s="65"/>
      <c r="ZX3" s="65"/>
      <c r="ZY3" s="65"/>
      <c r="ZZ3" s="65"/>
      <c r="AAA3" s="65"/>
      <c r="AAB3" s="65"/>
      <c r="AAC3" s="65"/>
      <c r="AAD3" s="65"/>
      <c r="AAE3" s="65"/>
      <c r="AAF3" s="65"/>
      <c r="AAG3" s="65"/>
      <c r="AAH3" s="65"/>
      <c r="AAI3" s="65"/>
      <c r="AAJ3" s="65"/>
      <c r="AAK3" s="65"/>
      <c r="AAL3" s="65"/>
      <c r="AAM3" s="65"/>
      <c r="AAN3" s="65"/>
      <c r="AAO3" s="65"/>
      <c r="AAP3" s="65"/>
      <c r="AAQ3" s="65"/>
      <c r="AAR3" s="65"/>
      <c r="AAS3" s="65"/>
      <c r="AAT3" s="65"/>
      <c r="AAU3" s="65"/>
      <c r="AAV3" s="65"/>
      <c r="AAW3" s="65"/>
      <c r="AAX3" s="65"/>
      <c r="AAY3" s="65"/>
      <c r="AAZ3" s="65"/>
      <c r="ABA3" s="65"/>
      <c r="ABB3" s="65"/>
      <c r="ABC3" s="65"/>
      <c r="ABD3" s="65"/>
      <c r="ABE3" s="65"/>
      <c r="ABF3" s="65"/>
      <c r="ABG3" s="65"/>
      <c r="ABH3" s="65"/>
      <c r="ABI3" s="65"/>
      <c r="ABJ3" s="65"/>
      <c r="ABK3" s="65"/>
      <c r="ABL3" s="65"/>
      <c r="ABM3" s="65"/>
      <c r="ABN3" s="65"/>
      <c r="ABO3" s="65"/>
      <c r="ABP3" s="65"/>
      <c r="ABQ3" s="65"/>
      <c r="ABR3" s="65"/>
      <c r="ABS3" s="65"/>
      <c r="ABT3" s="65"/>
      <c r="ABU3" s="65"/>
      <c r="ABV3" s="65"/>
      <c r="ABW3" s="65"/>
      <c r="ABX3" s="65"/>
      <c r="ABY3" s="65"/>
      <c r="ABZ3" s="65"/>
      <c r="ACA3" s="65"/>
      <c r="ACB3" s="65"/>
      <c r="ACC3" s="65"/>
      <c r="ACD3" s="65"/>
      <c r="ACE3" s="65"/>
      <c r="ACF3" s="65"/>
      <c r="ACG3" s="65"/>
      <c r="ACH3" s="65"/>
      <c r="ACI3" s="65"/>
      <c r="ACJ3" s="65"/>
      <c r="ACK3" s="65"/>
      <c r="ACL3" s="65"/>
      <c r="ACM3" s="65"/>
      <c r="ACN3" s="65"/>
      <c r="ACO3" s="65"/>
      <c r="ACP3" s="65"/>
      <c r="ACQ3" s="65"/>
      <c r="ACR3" s="65"/>
      <c r="ACS3" s="65"/>
      <c r="ACT3" s="65"/>
      <c r="ACU3" s="65"/>
      <c r="ACV3" s="65"/>
      <c r="ACW3" s="65"/>
      <c r="ACX3" s="65"/>
      <c r="ACY3" s="65"/>
      <c r="ACZ3" s="65"/>
      <c r="ADA3" s="65"/>
      <c r="ADB3" s="65"/>
      <c r="ADC3" s="65"/>
      <c r="ADD3" s="65"/>
      <c r="ADE3" s="65"/>
      <c r="ADF3" s="65"/>
      <c r="ADG3" s="65"/>
      <c r="ADH3" s="65"/>
      <c r="ADI3" s="65"/>
      <c r="ADJ3" s="65"/>
      <c r="ADK3" s="65"/>
      <c r="ADL3" s="65"/>
      <c r="ADM3" s="65"/>
      <c r="ADN3" s="65"/>
      <c r="ADO3" s="65"/>
      <c r="ADP3" s="65"/>
      <c r="ADQ3" s="65"/>
      <c r="ADR3" s="65"/>
      <c r="ADS3" s="65"/>
      <c r="ADT3" s="65"/>
      <c r="ADU3" s="65"/>
      <c r="ADV3" s="65"/>
      <c r="ADW3" s="65"/>
      <c r="ADX3" s="65"/>
      <c r="ADY3" s="65"/>
      <c r="ADZ3" s="65"/>
      <c r="AEA3" s="65"/>
      <c r="AEB3" s="65"/>
      <c r="AEC3" s="65"/>
      <c r="AED3" s="65"/>
      <c r="AEE3" s="65"/>
      <c r="AEF3" s="65"/>
      <c r="AEG3" s="65"/>
      <c r="AEH3" s="65"/>
      <c r="AEI3" s="65"/>
      <c r="AEJ3" s="65"/>
      <c r="AEK3" s="65"/>
      <c r="AEL3" s="65"/>
      <c r="AEM3" s="65"/>
      <c r="AEN3" s="65"/>
      <c r="AEO3" s="65"/>
      <c r="AEP3" s="65"/>
      <c r="AEQ3" s="65"/>
      <c r="AER3" s="65"/>
      <c r="AES3" s="65"/>
      <c r="AET3" s="65"/>
      <c r="AEU3" s="65"/>
      <c r="AEV3" s="65"/>
      <c r="AEW3" s="65"/>
      <c r="AEX3" s="65"/>
      <c r="AEY3" s="65"/>
      <c r="AEZ3" s="65"/>
      <c r="AFA3" s="65"/>
      <c r="AFB3" s="65"/>
      <c r="AFC3" s="65"/>
      <c r="AFD3" s="65"/>
      <c r="AFE3" s="65"/>
      <c r="AFF3" s="65"/>
      <c r="AFG3" s="65"/>
      <c r="AFH3" s="65"/>
      <c r="AFI3" s="65"/>
      <c r="AFJ3" s="65"/>
      <c r="AFK3" s="65"/>
      <c r="AFL3" s="65"/>
      <c r="AFM3" s="65"/>
      <c r="AFN3" s="65"/>
      <c r="AFO3" s="65"/>
      <c r="AFP3" s="65"/>
      <c r="AFQ3" s="65"/>
      <c r="AFR3" s="65"/>
      <c r="AFS3" s="65"/>
      <c r="AFT3" s="65"/>
      <c r="AFU3" s="65"/>
      <c r="AFV3" s="65"/>
      <c r="AFW3" s="65"/>
      <c r="AFX3" s="65"/>
      <c r="AFY3" s="65"/>
      <c r="AFZ3" s="65"/>
      <c r="AGA3" s="65"/>
      <c r="AGB3" s="65"/>
      <c r="AGC3" s="65"/>
      <c r="AGD3" s="65"/>
      <c r="AGE3" s="65"/>
      <c r="AGF3" s="65"/>
      <c r="AGG3" s="65"/>
      <c r="AGH3" s="65"/>
      <c r="AGI3" s="65"/>
      <c r="AGJ3" s="65"/>
      <c r="AGK3" s="65"/>
      <c r="AGL3" s="65"/>
      <c r="AGM3" s="65"/>
      <c r="AGN3" s="65"/>
      <c r="AGO3" s="65"/>
      <c r="AGP3" s="65"/>
      <c r="AGQ3" s="65"/>
      <c r="AGR3" s="65"/>
      <c r="AGS3" s="65"/>
      <c r="AGT3" s="65"/>
      <c r="AGU3" s="65"/>
      <c r="AGV3" s="65"/>
      <c r="AGW3" s="65"/>
      <c r="AGX3" s="65"/>
      <c r="AGY3" s="65"/>
      <c r="AGZ3" s="65"/>
      <c r="AHA3" s="65"/>
      <c r="AHB3" s="65"/>
      <c r="AHC3" s="65"/>
      <c r="AHD3" s="65"/>
      <c r="AHE3" s="65"/>
      <c r="AHF3" s="65"/>
      <c r="AHG3" s="65"/>
      <c r="AHH3" s="65"/>
      <c r="AHI3" s="65"/>
      <c r="AHJ3" s="65"/>
      <c r="AHK3" s="65"/>
      <c r="AHL3" s="65"/>
      <c r="AHM3" s="65"/>
      <c r="AHN3" s="65"/>
      <c r="AHO3" s="65"/>
      <c r="AHP3" s="65"/>
      <c r="AHQ3" s="65"/>
      <c r="AHR3" s="65"/>
      <c r="AHS3" s="65"/>
      <c r="AHT3" s="65"/>
      <c r="AHU3" s="65"/>
      <c r="AHV3" s="65"/>
      <c r="AHW3" s="65"/>
      <c r="AHX3" s="65"/>
      <c r="AHY3" s="65"/>
      <c r="AHZ3" s="65"/>
      <c r="AIA3" s="65"/>
      <c r="AIB3" s="65"/>
      <c r="AIC3" s="65"/>
      <c r="AID3" s="65"/>
      <c r="AIE3" s="65"/>
      <c r="AIF3" s="65"/>
      <c r="AIG3" s="65"/>
      <c r="AIH3" s="65"/>
      <c r="AII3" s="65"/>
      <c r="AIJ3" s="65"/>
      <c r="AIK3" s="65"/>
      <c r="AIL3" s="65"/>
      <c r="AIM3" s="65"/>
      <c r="AIN3" s="65"/>
      <c r="AIO3" s="65"/>
      <c r="AIP3" s="65"/>
      <c r="AIQ3" s="65"/>
      <c r="AIR3" s="65"/>
      <c r="AIS3" s="65"/>
      <c r="AIT3" s="65"/>
      <c r="AIU3" s="65"/>
      <c r="AIV3" s="65"/>
      <c r="AIW3" s="65"/>
      <c r="AIX3" s="65"/>
      <c r="AIY3" s="65"/>
      <c r="AIZ3" s="65"/>
      <c r="AJA3" s="65"/>
      <c r="AJB3" s="65"/>
      <c r="AJC3" s="65"/>
      <c r="AJD3" s="65"/>
      <c r="AJE3" s="65"/>
      <c r="AJF3" s="65"/>
      <c r="AJG3" s="65"/>
      <c r="AJH3" s="65"/>
      <c r="AJI3" s="65"/>
      <c r="AJJ3" s="65"/>
      <c r="AJK3" s="65"/>
      <c r="AJL3" s="65"/>
      <c r="AJM3" s="65"/>
      <c r="AJN3" s="65"/>
      <c r="AJO3" s="65"/>
      <c r="AJP3" s="65"/>
      <c r="AJQ3" s="65"/>
      <c r="AJR3" s="65"/>
      <c r="AJS3" s="65"/>
      <c r="AJT3" s="65"/>
      <c r="AJU3" s="65"/>
      <c r="AJV3" s="65"/>
      <c r="AJW3" s="65"/>
      <c r="AJX3" s="65"/>
      <c r="AJY3" s="65"/>
      <c r="AJZ3" s="65"/>
      <c r="AKA3" s="65"/>
      <c r="AKB3" s="65"/>
      <c r="AKC3" s="65"/>
      <c r="AKD3" s="65"/>
      <c r="AKE3" s="65"/>
      <c r="AKF3" s="65"/>
      <c r="AKG3" s="65"/>
      <c r="AKH3" s="65"/>
      <c r="AKI3" s="65"/>
      <c r="AKJ3" s="65"/>
      <c r="AKK3" s="65"/>
      <c r="AKL3" s="65"/>
      <c r="AKM3" s="65"/>
      <c r="AKN3" s="65"/>
      <c r="AKO3" s="65"/>
      <c r="AKP3" s="65"/>
      <c r="AKQ3" s="65"/>
      <c r="AKR3" s="65"/>
      <c r="AKS3" s="65"/>
      <c r="AKT3" s="65"/>
      <c r="AKU3" s="65"/>
      <c r="AKV3" s="65"/>
      <c r="AKW3" s="65"/>
      <c r="AKX3" s="65"/>
      <c r="AKY3" s="65"/>
      <c r="AKZ3" s="65"/>
      <c r="ALA3" s="65"/>
      <c r="ALB3" s="65"/>
      <c r="ALC3" s="65"/>
      <c r="ALD3" s="65"/>
      <c r="ALE3" s="65"/>
      <c r="ALF3" s="65"/>
      <c r="ALG3" s="65"/>
      <c r="ALH3" s="65"/>
      <c r="ALI3" s="65"/>
      <c r="ALJ3" s="65"/>
      <c r="ALK3" s="65"/>
      <c r="ALL3" s="65"/>
      <c r="ALM3" s="65"/>
      <c r="ALN3" s="65"/>
      <c r="ALO3" s="65"/>
      <c r="ALP3" s="65"/>
      <c r="ALQ3" s="65"/>
      <c r="ALR3" s="65"/>
      <c r="ALS3" s="65"/>
      <c r="ALT3" s="65"/>
      <c r="ALU3" s="65"/>
      <c r="ALV3" s="65"/>
      <c r="ALW3" s="65"/>
      <c r="ALX3" s="65"/>
      <c r="ALY3" s="65"/>
      <c r="ALZ3" s="65"/>
      <c r="AMA3" s="65"/>
      <c r="AMB3" s="65"/>
      <c r="AMC3" s="65"/>
      <c r="AMD3" s="65"/>
      <c r="AME3" s="65"/>
      <c r="AMF3" s="65"/>
      <c r="AMG3" s="65"/>
      <c r="AMH3" s="65"/>
      <c r="AMI3" s="65"/>
      <c r="AMJ3" s="65"/>
      <c r="AMK3" s="65"/>
      <c r="AML3" s="65"/>
      <c r="AMM3" s="65"/>
      <c r="AMN3" s="65"/>
      <c r="AMO3" s="65"/>
      <c r="AMP3" s="65"/>
      <c r="AMQ3" s="65"/>
      <c r="AMR3" s="65"/>
      <c r="AMS3" s="65"/>
      <c r="AMT3" s="65"/>
      <c r="AMU3" s="65"/>
      <c r="AMV3" s="65"/>
      <c r="AMW3" s="65"/>
      <c r="AMX3" s="65"/>
      <c r="AMY3" s="65"/>
      <c r="AMZ3" s="65"/>
      <c r="ANA3" s="65"/>
      <c r="ANB3" s="65"/>
      <c r="ANC3" s="65"/>
      <c r="AND3" s="65"/>
      <c r="ANE3" s="65"/>
      <c r="ANF3" s="65"/>
      <c r="ANG3" s="65"/>
      <c r="ANH3" s="65"/>
      <c r="ANI3" s="65"/>
      <c r="ANJ3" s="65"/>
      <c r="ANK3" s="65"/>
      <c r="ANL3" s="65"/>
      <c r="ANM3" s="65"/>
      <c r="ANN3" s="65"/>
      <c r="ANO3" s="65"/>
      <c r="ANP3" s="65"/>
      <c r="ANQ3" s="65"/>
      <c r="ANR3" s="65"/>
      <c r="ANS3" s="65"/>
      <c r="ANT3" s="65"/>
      <c r="ANU3" s="65"/>
      <c r="ANV3" s="65"/>
      <c r="ANW3" s="65"/>
      <c r="ANX3" s="65"/>
      <c r="ANY3" s="65"/>
      <c r="ANZ3" s="65"/>
      <c r="AOA3" s="65"/>
      <c r="AOB3" s="65"/>
      <c r="AOC3" s="65"/>
      <c r="AOD3" s="65"/>
      <c r="AOE3" s="65"/>
      <c r="AOF3" s="65"/>
      <c r="AOG3" s="65"/>
      <c r="AOH3" s="65"/>
      <c r="AOI3" s="65"/>
      <c r="AOJ3" s="65"/>
      <c r="AOK3" s="65"/>
      <c r="AOL3" s="65"/>
      <c r="AOM3" s="65"/>
      <c r="AON3" s="65"/>
      <c r="AOO3" s="65"/>
      <c r="AOP3" s="65"/>
      <c r="AOQ3" s="65"/>
      <c r="AOR3" s="65"/>
      <c r="AOS3" s="65"/>
      <c r="AOT3" s="65"/>
      <c r="AOU3" s="65"/>
      <c r="AOV3" s="65"/>
      <c r="AOW3" s="65"/>
      <c r="AOX3" s="65"/>
      <c r="AOY3" s="65"/>
      <c r="AOZ3" s="65"/>
      <c r="APA3" s="65"/>
      <c r="APB3" s="65"/>
      <c r="APC3" s="65"/>
      <c r="APD3" s="65"/>
      <c r="APE3" s="65"/>
      <c r="APF3" s="65"/>
      <c r="APG3" s="65"/>
      <c r="APH3" s="65"/>
      <c r="API3" s="65"/>
      <c r="APJ3" s="65"/>
      <c r="APK3" s="65"/>
      <c r="APL3" s="65"/>
      <c r="APM3" s="65"/>
      <c r="APN3" s="65"/>
      <c r="APO3" s="65"/>
      <c r="APP3" s="65"/>
      <c r="APQ3" s="65"/>
      <c r="APR3" s="65"/>
      <c r="APS3" s="65"/>
      <c r="APT3" s="65"/>
      <c r="APU3" s="65"/>
      <c r="APV3" s="65"/>
      <c r="APW3" s="65"/>
      <c r="APX3" s="65"/>
      <c r="APY3" s="65"/>
      <c r="APZ3" s="65"/>
      <c r="AQA3" s="65"/>
      <c r="AQB3" s="65"/>
      <c r="AQC3" s="65"/>
      <c r="AQD3" s="65"/>
      <c r="AQE3" s="65"/>
      <c r="AQF3" s="65"/>
      <c r="AQG3" s="65"/>
      <c r="AQH3" s="65"/>
      <c r="AQI3" s="65"/>
      <c r="AQJ3" s="65"/>
      <c r="AQK3" s="65"/>
      <c r="AQL3" s="65"/>
      <c r="AQM3" s="65"/>
      <c r="AQN3" s="65"/>
      <c r="AQO3" s="65"/>
      <c r="AQP3" s="65"/>
      <c r="AQQ3" s="65"/>
      <c r="AQR3" s="65"/>
      <c r="AQS3" s="65"/>
      <c r="AQT3" s="65"/>
      <c r="AQU3" s="65"/>
      <c r="AQV3" s="65"/>
      <c r="AQW3" s="65"/>
      <c r="AQX3" s="65"/>
      <c r="AQY3" s="65"/>
      <c r="AQZ3" s="65"/>
      <c r="ARA3" s="65"/>
      <c r="ARB3" s="65"/>
      <c r="ARC3" s="65"/>
      <c r="ARD3" s="65"/>
      <c r="ARE3" s="65"/>
      <c r="ARF3" s="65"/>
      <c r="ARG3" s="65"/>
      <c r="ARH3" s="65"/>
      <c r="ARI3" s="65"/>
      <c r="ARJ3" s="65"/>
      <c r="ARK3" s="65"/>
      <c r="ARL3" s="65"/>
      <c r="ARM3" s="65"/>
      <c r="ARN3" s="65"/>
      <c r="ARO3" s="65"/>
      <c r="ARP3" s="65"/>
      <c r="ARQ3" s="65"/>
      <c r="ARR3" s="65"/>
      <c r="ARS3" s="65"/>
      <c r="ART3" s="65"/>
      <c r="ARU3" s="65"/>
      <c r="ARV3" s="65"/>
      <c r="ARW3" s="65"/>
      <c r="ARX3" s="65"/>
      <c r="ARY3" s="65"/>
      <c r="ARZ3" s="65"/>
      <c r="ASA3" s="65"/>
      <c r="ASB3" s="65"/>
      <c r="ASC3" s="65"/>
      <c r="ASD3" s="65"/>
      <c r="ASE3" s="65"/>
      <c r="ASF3" s="65"/>
      <c r="ASG3" s="65"/>
      <c r="ASH3" s="65"/>
      <c r="ASI3" s="65"/>
      <c r="ASJ3" s="65"/>
      <c r="ASK3" s="65"/>
      <c r="ASL3" s="65"/>
      <c r="ASM3" s="65"/>
      <c r="ASN3" s="65"/>
      <c r="ASO3" s="65"/>
      <c r="ASP3" s="65"/>
      <c r="ASQ3" s="65"/>
      <c r="ASR3" s="65"/>
      <c r="ASS3" s="65"/>
      <c r="AST3" s="65"/>
      <c r="ASU3" s="65"/>
      <c r="ASV3" s="65"/>
      <c r="ASW3" s="65"/>
      <c r="ASX3" s="65"/>
      <c r="ASY3" s="65"/>
      <c r="ASZ3" s="65"/>
      <c r="ATA3" s="65"/>
      <c r="ATB3" s="65"/>
      <c r="ATC3" s="65"/>
      <c r="ATD3" s="65"/>
      <c r="ATE3" s="65"/>
      <c r="ATF3" s="65"/>
      <c r="ATG3" s="65"/>
      <c r="ATH3" s="65"/>
      <c r="ATI3" s="65"/>
      <c r="ATJ3" s="65"/>
      <c r="ATK3" s="65"/>
      <c r="ATL3" s="65"/>
      <c r="ATM3" s="65"/>
      <c r="ATN3" s="65"/>
      <c r="ATO3" s="65"/>
      <c r="ATP3" s="65"/>
      <c r="ATQ3" s="65"/>
      <c r="ATR3" s="65"/>
      <c r="ATS3" s="65"/>
      <c r="ATT3" s="65"/>
      <c r="ATU3" s="65"/>
      <c r="ATV3" s="65"/>
      <c r="ATW3" s="65"/>
      <c r="ATX3" s="65"/>
      <c r="ATY3" s="65"/>
      <c r="ATZ3" s="65"/>
      <c r="AUA3" s="65"/>
      <c r="AUB3" s="65"/>
      <c r="AUC3" s="65"/>
      <c r="AUD3" s="65"/>
      <c r="AUE3" s="65"/>
      <c r="AUF3" s="65"/>
      <c r="AUG3" s="65"/>
      <c r="AUH3" s="65"/>
      <c r="AUI3" s="65"/>
      <c r="AUJ3" s="65"/>
      <c r="AUK3" s="65"/>
      <c r="AUL3" s="65"/>
      <c r="AUM3" s="65"/>
      <c r="AUN3" s="65"/>
      <c r="AUO3" s="65"/>
      <c r="AUP3" s="65"/>
      <c r="AUQ3" s="65"/>
      <c r="AUR3" s="65"/>
      <c r="AUS3" s="65"/>
      <c r="AUT3" s="65"/>
      <c r="AUU3" s="65"/>
      <c r="AUV3" s="65"/>
      <c r="AUW3" s="65"/>
      <c r="AUX3" s="65"/>
      <c r="AUY3" s="65"/>
      <c r="AUZ3" s="65"/>
      <c r="AVA3" s="65"/>
      <c r="AVB3" s="65"/>
      <c r="AVC3" s="65"/>
      <c r="AVD3" s="65"/>
      <c r="AVE3" s="65"/>
      <c r="AVF3" s="65"/>
      <c r="AVG3" s="65"/>
      <c r="AVH3" s="65"/>
      <c r="AVI3" s="65"/>
      <c r="AVJ3" s="65"/>
      <c r="AVK3" s="65"/>
      <c r="AVL3" s="65"/>
      <c r="AVM3" s="65"/>
      <c r="AVN3" s="65"/>
      <c r="AVO3" s="65"/>
      <c r="AVP3" s="65"/>
      <c r="AVQ3" s="65"/>
      <c r="AVR3" s="65"/>
      <c r="AVS3" s="65"/>
      <c r="AVT3" s="65"/>
      <c r="AVU3" s="65"/>
      <c r="AVV3" s="65"/>
      <c r="AVW3" s="65"/>
      <c r="AVX3" s="65"/>
      <c r="AVY3" s="65"/>
      <c r="AVZ3" s="65"/>
      <c r="AWA3" s="65"/>
      <c r="AWB3" s="65"/>
      <c r="AWC3" s="65"/>
      <c r="AWD3" s="65"/>
      <c r="AWE3" s="65"/>
      <c r="AWF3" s="65"/>
      <c r="AWG3" s="65"/>
      <c r="AWH3" s="65"/>
      <c r="AWI3" s="65"/>
      <c r="AWJ3" s="65"/>
      <c r="AWK3" s="65"/>
      <c r="AWL3" s="65"/>
      <c r="AWM3" s="65"/>
      <c r="AWN3" s="65"/>
      <c r="AWO3" s="65"/>
      <c r="AWP3" s="65"/>
      <c r="AWQ3" s="65"/>
      <c r="AWR3" s="65"/>
      <c r="AWS3" s="65"/>
      <c r="AWT3" s="65"/>
      <c r="AWU3" s="65"/>
      <c r="AWV3" s="65"/>
      <c r="AWW3" s="65"/>
      <c r="AWX3" s="65"/>
      <c r="AWY3" s="65"/>
      <c r="AWZ3" s="65"/>
      <c r="AXA3" s="65"/>
      <c r="AXB3" s="65"/>
      <c r="AXC3" s="65"/>
      <c r="AXD3" s="65"/>
      <c r="AXE3" s="65"/>
      <c r="AXF3" s="65"/>
      <c r="AXG3" s="65"/>
      <c r="AXH3" s="65"/>
      <c r="AXI3" s="65"/>
      <c r="AXJ3" s="65"/>
      <c r="AXK3" s="65"/>
      <c r="AXL3" s="65"/>
      <c r="AXM3" s="65"/>
      <c r="AXN3" s="65"/>
      <c r="AXO3" s="65"/>
      <c r="AXP3" s="65"/>
      <c r="AXQ3" s="65"/>
      <c r="AXR3" s="65"/>
      <c r="AXS3" s="65"/>
      <c r="AXT3" s="65"/>
      <c r="AXU3" s="65"/>
      <c r="AXV3" s="65"/>
      <c r="AXW3" s="65"/>
      <c r="AXX3" s="65"/>
      <c r="AXY3" s="65"/>
      <c r="AXZ3" s="65"/>
      <c r="AYA3" s="65"/>
      <c r="AYB3" s="65"/>
      <c r="AYC3" s="65"/>
      <c r="AYD3" s="65"/>
      <c r="AYE3" s="65"/>
      <c r="AYF3" s="65"/>
      <c r="AYG3" s="65"/>
      <c r="AYH3" s="65"/>
      <c r="AYI3" s="65"/>
      <c r="AYJ3" s="65"/>
      <c r="AYK3" s="65"/>
      <c r="AYL3" s="65"/>
      <c r="AYM3" s="65"/>
      <c r="AYN3" s="65"/>
      <c r="AYO3" s="65"/>
      <c r="AYP3" s="65"/>
      <c r="AYQ3" s="65"/>
      <c r="AYR3" s="65"/>
      <c r="AYS3" s="65"/>
      <c r="AYT3" s="65"/>
      <c r="AYU3" s="65"/>
      <c r="AYV3" s="65"/>
      <c r="AYW3" s="65"/>
      <c r="AYX3" s="65"/>
      <c r="AYY3" s="65"/>
      <c r="AYZ3" s="65"/>
      <c r="AZA3" s="65"/>
      <c r="AZB3" s="65"/>
      <c r="AZC3" s="65"/>
      <c r="AZD3" s="65"/>
      <c r="AZE3" s="65"/>
      <c r="AZF3" s="65"/>
      <c r="AZG3" s="65"/>
      <c r="AZH3" s="65"/>
      <c r="AZI3" s="65"/>
      <c r="AZJ3" s="65"/>
      <c r="AZK3" s="65"/>
      <c r="AZL3" s="65"/>
      <c r="AZM3" s="65"/>
      <c r="AZN3" s="65"/>
      <c r="AZO3" s="65"/>
      <c r="AZP3" s="65"/>
      <c r="AZQ3" s="65"/>
      <c r="AZR3" s="65"/>
      <c r="AZS3" s="65"/>
      <c r="AZT3" s="65"/>
      <c r="AZU3" s="65"/>
      <c r="AZV3" s="65"/>
      <c r="AZW3" s="65"/>
      <c r="AZX3" s="65"/>
      <c r="AZY3" s="65"/>
      <c r="AZZ3" s="65"/>
      <c r="BAA3" s="65"/>
      <c r="BAB3" s="65"/>
      <c r="BAC3" s="65"/>
      <c r="BAD3" s="65"/>
      <c r="BAE3" s="65"/>
      <c r="BAF3" s="65"/>
      <c r="BAG3" s="65"/>
      <c r="BAH3" s="65"/>
      <c r="BAI3" s="65"/>
      <c r="BAJ3" s="65"/>
      <c r="BAK3" s="65"/>
      <c r="BAL3" s="65"/>
      <c r="BAM3" s="65"/>
      <c r="BAN3" s="65"/>
      <c r="BAO3" s="65"/>
      <c r="BAP3" s="65"/>
      <c r="BAQ3" s="65"/>
      <c r="BAR3" s="65"/>
      <c r="BAS3" s="65"/>
      <c r="BAT3" s="65"/>
      <c r="BAU3" s="65"/>
      <c r="BAV3" s="65"/>
      <c r="BAW3" s="65"/>
      <c r="BAX3" s="65"/>
      <c r="BAY3" s="65"/>
      <c r="BAZ3" s="65"/>
      <c r="BBA3" s="65"/>
      <c r="BBB3" s="65"/>
      <c r="BBC3" s="65"/>
      <c r="BBD3" s="65"/>
      <c r="BBE3" s="65"/>
      <c r="BBF3" s="65"/>
      <c r="BBG3" s="65"/>
      <c r="BBH3" s="65"/>
      <c r="BBI3" s="65"/>
      <c r="BBJ3" s="65"/>
      <c r="BBK3" s="65"/>
      <c r="BBL3" s="65"/>
      <c r="BBM3" s="65"/>
      <c r="BBN3" s="65"/>
      <c r="BBO3" s="65"/>
      <c r="BBP3" s="65"/>
      <c r="BBQ3" s="65"/>
      <c r="BBR3" s="65"/>
      <c r="BBS3" s="65"/>
      <c r="BBT3" s="65"/>
      <c r="BBU3" s="65"/>
      <c r="BBV3" s="65"/>
      <c r="BBW3" s="65"/>
      <c r="BBX3" s="65"/>
      <c r="BBY3" s="65"/>
      <c r="BBZ3" s="65"/>
      <c r="BCA3" s="65"/>
      <c r="BCB3" s="65"/>
      <c r="BCC3" s="65"/>
      <c r="BCD3" s="65"/>
      <c r="BCE3" s="65"/>
      <c r="BCF3" s="65"/>
      <c r="BCG3" s="65"/>
      <c r="BCH3" s="65"/>
      <c r="BCI3" s="65"/>
      <c r="BCJ3" s="65"/>
      <c r="BCK3" s="65"/>
      <c r="BCL3" s="65"/>
      <c r="BCM3" s="65"/>
      <c r="BCN3" s="65"/>
      <c r="BCO3" s="65"/>
      <c r="BCP3" s="65"/>
      <c r="BCQ3" s="65"/>
      <c r="BCR3" s="65"/>
      <c r="BCS3" s="65"/>
      <c r="BCT3" s="65"/>
      <c r="BCU3" s="65"/>
      <c r="BCV3" s="65"/>
      <c r="BCW3" s="65"/>
      <c r="BCX3" s="65"/>
      <c r="BCY3" s="65"/>
      <c r="BCZ3" s="65"/>
      <c r="BDA3" s="65"/>
      <c r="BDB3" s="65"/>
      <c r="BDC3" s="65"/>
      <c r="BDD3" s="65"/>
      <c r="BDE3" s="65"/>
      <c r="BDF3" s="65"/>
      <c r="BDG3" s="65"/>
      <c r="BDH3" s="65"/>
      <c r="BDI3" s="65"/>
      <c r="BDJ3" s="65"/>
      <c r="BDK3" s="65"/>
      <c r="BDL3" s="65"/>
      <c r="BDM3" s="65"/>
      <c r="BDN3" s="65"/>
      <c r="BDO3" s="65"/>
      <c r="BDP3" s="65"/>
      <c r="BDQ3" s="65"/>
      <c r="BDR3" s="65"/>
      <c r="BDS3" s="65"/>
      <c r="BDT3" s="65"/>
      <c r="BDU3" s="65"/>
      <c r="BDV3" s="65"/>
      <c r="BDW3" s="65"/>
      <c r="BDX3" s="65"/>
      <c r="BDY3" s="65"/>
      <c r="BDZ3" s="65"/>
      <c r="BEA3" s="65"/>
      <c r="BEB3" s="65"/>
      <c r="BEC3" s="65"/>
      <c r="BED3" s="65"/>
      <c r="BEE3" s="65"/>
      <c r="BEF3" s="65"/>
      <c r="BEG3" s="65"/>
      <c r="BEH3" s="65"/>
      <c r="BEI3" s="65"/>
      <c r="BEJ3" s="65"/>
      <c r="BEK3" s="65"/>
      <c r="BEL3" s="65"/>
      <c r="BEM3" s="65"/>
      <c r="BEN3" s="65"/>
      <c r="BEO3" s="65"/>
      <c r="BEP3" s="65"/>
      <c r="BEQ3" s="65"/>
      <c r="BER3" s="65"/>
      <c r="BES3" s="65"/>
      <c r="BET3" s="65"/>
      <c r="BEU3" s="65"/>
      <c r="BEV3" s="65"/>
      <c r="BEW3" s="65"/>
      <c r="BEX3" s="65"/>
      <c r="BEY3" s="65"/>
      <c r="BEZ3" s="65"/>
      <c r="BFA3" s="65"/>
      <c r="BFB3" s="65"/>
      <c r="BFC3" s="65"/>
      <c r="BFD3" s="65"/>
      <c r="BFE3" s="65"/>
      <c r="BFF3" s="65"/>
      <c r="BFG3" s="65"/>
      <c r="BFH3" s="65"/>
      <c r="BFI3" s="65"/>
      <c r="BFJ3" s="65"/>
      <c r="BFK3" s="65"/>
      <c r="BFL3" s="65"/>
      <c r="BFM3" s="65"/>
      <c r="BFN3" s="65"/>
      <c r="BFO3" s="65"/>
      <c r="BFP3" s="65"/>
      <c r="BFQ3" s="65"/>
      <c r="BFR3" s="65"/>
      <c r="BFS3" s="65"/>
      <c r="BFT3" s="65"/>
      <c r="BFU3" s="65"/>
      <c r="BFV3" s="65"/>
      <c r="BFW3" s="65"/>
      <c r="BFX3" s="65"/>
      <c r="BFY3" s="65"/>
      <c r="BFZ3" s="65"/>
      <c r="BGA3" s="65"/>
      <c r="BGB3" s="65"/>
      <c r="BGC3" s="65"/>
      <c r="BGD3" s="65"/>
      <c r="BGE3" s="65"/>
      <c r="BGF3" s="65"/>
      <c r="BGG3" s="65"/>
      <c r="BGH3" s="65"/>
      <c r="BGI3" s="65"/>
      <c r="BGJ3" s="65"/>
      <c r="BGK3" s="65"/>
      <c r="BGL3" s="65"/>
      <c r="BGM3" s="65"/>
      <c r="BGN3" s="65"/>
      <c r="BGO3" s="65"/>
      <c r="BGP3" s="65"/>
      <c r="BGQ3" s="65"/>
      <c r="BGR3" s="65"/>
      <c r="BGS3" s="65"/>
      <c r="BGT3" s="65"/>
      <c r="BGU3" s="65"/>
      <c r="BGV3" s="65"/>
      <c r="BGW3" s="65"/>
      <c r="BGX3" s="65"/>
      <c r="BGY3" s="65"/>
      <c r="BGZ3" s="65"/>
      <c r="BHA3" s="65"/>
      <c r="BHB3" s="65"/>
      <c r="BHC3" s="65"/>
      <c r="BHD3" s="65"/>
      <c r="BHE3" s="65"/>
      <c r="BHF3" s="65"/>
      <c r="BHG3" s="65"/>
      <c r="BHH3" s="65"/>
      <c r="BHI3" s="65"/>
      <c r="BHJ3" s="65"/>
      <c r="BHK3" s="65"/>
      <c r="BHL3" s="65"/>
      <c r="BHM3" s="65"/>
      <c r="BHN3" s="65"/>
      <c r="BHO3" s="65"/>
      <c r="BHP3" s="65"/>
      <c r="BHQ3" s="65"/>
      <c r="BHR3" s="65"/>
      <c r="BHS3" s="65"/>
      <c r="BHT3" s="65"/>
      <c r="BHU3" s="65"/>
      <c r="BHV3" s="65"/>
      <c r="BHW3" s="65"/>
      <c r="BHX3" s="65"/>
      <c r="BHY3" s="65"/>
      <c r="BHZ3" s="65"/>
      <c r="BIA3" s="65"/>
      <c r="BIB3" s="65"/>
      <c r="BIC3" s="65"/>
      <c r="BID3" s="65"/>
      <c r="BIE3" s="65"/>
      <c r="BIF3" s="65"/>
      <c r="BIG3" s="65"/>
      <c r="BIH3" s="65"/>
      <c r="BII3" s="65"/>
      <c r="BIJ3" s="65"/>
      <c r="BIK3" s="65"/>
      <c r="BIL3" s="65"/>
      <c r="BIM3" s="65"/>
      <c r="BIN3" s="65"/>
      <c r="BIO3" s="65"/>
      <c r="BIP3" s="65"/>
      <c r="BIQ3" s="65"/>
      <c r="BIR3" s="65"/>
      <c r="BIS3" s="65"/>
      <c r="BIT3" s="65"/>
      <c r="BIU3" s="65"/>
      <c r="BIV3" s="65"/>
      <c r="BIW3" s="65"/>
      <c r="BIX3" s="65"/>
      <c r="BIY3" s="65"/>
      <c r="BIZ3" s="65"/>
      <c r="BJA3" s="65"/>
      <c r="BJB3" s="65"/>
      <c r="BJC3" s="65"/>
      <c r="BJD3" s="65"/>
      <c r="BJE3" s="65"/>
      <c r="BJF3" s="65"/>
      <c r="BJG3" s="65"/>
      <c r="BJH3" s="65"/>
      <c r="BJI3" s="65"/>
      <c r="BJJ3" s="65"/>
      <c r="BJK3" s="65"/>
      <c r="BJL3" s="65"/>
      <c r="BJM3" s="65"/>
      <c r="BJN3" s="65"/>
      <c r="BJO3" s="65"/>
      <c r="BJP3" s="65"/>
      <c r="BJQ3" s="65"/>
      <c r="BJR3" s="65"/>
      <c r="BJS3" s="65"/>
      <c r="BJT3" s="65"/>
      <c r="BJU3" s="65"/>
      <c r="BJV3" s="65"/>
      <c r="BJW3" s="65"/>
      <c r="BJX3" s="65"/>
      <c r="BJY3" s="65"/>
      <c r="BJZ3" s="65"/>
      <c r="BKA3" s="65"/>
      <c r="BKB3" s="65"/>
      <c r="BKC3" s="65"/>
      <c r="BKD3" s="65"/>
      <c r="BKE3" s="65"/>
      <c r="BKF3" s="65"/>
      <c r="BKG3" s="65"/>
      <c r="BKH3" s="65"/>
      <c r="BKI3" s="65"/>
      <c r="BKJ3" s="65"/>
      <c r="BKK3" s="65"/>
      <c r="BKL3" s="65"/>
      <c r="BKM3" s="65"/>
      <c r="BKN3" s="65"/>
      <c r="BKO3" s="65"/>
      <c r="BKP3" s="65"/>
      <c r="BKQ3" s="65"/>
      <c r="BKR3" s="65"/>
      <c r="BKS3" s="65"/>
      <c r="BKT3" s="65"/>
      <c r="BKU3" s="65"/>
      <c r="BKV3" s="65"/>
      <c r="BKW3" s="65"/>
      <c r="BKX3" s="65"/>
      <c r="BKY3" s="65"/>
      <c r="BKZ3" s="65"/>
      <c r="BLA3" s="65"/>
      <c r="BLB3" s="65"/>
      <c r="BLC3" s="65"/>
      <c r="BLD3" s="65"/>
      <c r="BLE3" s="65"/>
      <c r="BLF3" s="65"/>
      <c r="BLG3" s="65"/>
      <c r="BLH3" s="65"/>
      <c r="BLI3" s="65"/>
      <c r="BLJ3" s="65"/>
      <c r="BLK3" s="65"/>
      <c r="BLL3" s="65"/>
      <c r="BLM3" s="65"/>
      <c r="BLN3" s="65"/>
      <c r="BLO3" s="65"/>
      <c r="BLP3" s="65"/>
      <c r="BLQ3" s="65"/>
      <c r="BLR3" s="65"/>
      <c r="BLS3" s="65"/>
      <c r="BLT3" s="65"/>
      <c r="BLU3" s="65"/>
      <c r="BLV3" s="65"/>
      <c r="BLW3" s="65"/>
      <c r="BLX3" s="65"/>
      <c r="BLY3" s="65"/>
      <c r="BLZ3" s="65"/>
      <c r="BMA3" s="65"/>
      <c r="BMB3" s="65"/>
      <c r="BMC3" s="65"/>
      <c r="BMD3" s="65"/>
      <c r="BME3" s="65"/>
      <c r="BMF3" s="65"/>
      <c r="BMG3" s="65"/>
      <c r="BMH3" s="65"/>
      <c r="BMI3" s="65"/>
      <c r="BMJ3" s="65"/>
      <c r="BMK3" s="65"/>
      <c r="BML3" s="65"/>
      <c r="BMM3" s="65"/>
      <c r="BMN3" s="65"/>
      <c r="BMO3" s="65"/>
      <c r="BMP3" s="65"/>
      <c r="BMQ3" s="65"/>
      <c r="BMR3" s="65"/>
      <c r="BMS3" s="65"/>
      <c r="BMT3" s="65"/>
      <c r="BMU3" s="65"/>
      <c r="BMV3" s="65"/>
      <c r="BMW3" s="65"/>
      <c r="BMX3" s="65"/>
      <c r="BMY3" s="65"/>
      <c r="BMZ3" s="65"/>
      <c r="BNA3" s="65"/>
      <c r="BNB3" s="65"/>
      <c r="BNC3" s="65"/>
      <c r="BND3" s="65"/>
      <c r="BNE3" s="65"/>
      <c r="BNF3" s="65"/>
      <c r="BNG3" s="65"/>
      <c r="BNH3" s="65"/>
      <c r="BNI3" s="65"/>
      <c r="BNJ3" s="65"/>
      <c r="BNK3" s="65"/>
      <c r="BNL3" s="65"/>
      <c r="BNM3" s="65"/>
      <c r="BNN3" s="65"/>
      <c r="BNO3" s="65"/>
      <c r="BNP3" s="65"/>
      <c r="BNQ3" s="65"/>
      <c r="BNR3" s="65"/>
      <c r="BNS3" s="65"/>
      <c r="BNT3" s="65"/>
      <c r="BNU3" s="65"/>
      <c r="BNV3" s="65"/>
      <c r="BNW3" s="65"/>
      <c r="BNX3" s="65"/>
      <c r="BNY3" s="65"/>
      <c r="BNZ3" s="65"/>
      <c r="BOA3" s="65"/>
      <c r="BOB3" s="65"/>
      <c r="BOC3" s="65"/>
      <c r="BOD3" s="65"/>
      <c r="BOE3" s="65"/>
      <c r="BOF3" s="65"/>
      <c r="BOG3" s="65"/>
      <c r="BOH3" s="65"/>
      <c r="BOI3" s="65"/>
      <c r="BOJ3" s="65"/>
      <c r="BOK3" s="65"/>
      <c r="BOL3" s="65"/>
      <c r="BOM3" s="65"/>
      <c r="BON3" s="65"/>
      <c r="BOO3" s="65"/>
      <c r="BOP3" s="65"/>
      <c r="BOQ3" s="65"/>
      <c r="BOR3" s="65"/>
      <c r="BOS3" s="65"/>
      <c r="BOT3" s="65"/>
      <c r="BOU3" s="65"/>
      <c r="BOV3" s="65"/>
      <c r="BOW3" s="65"/>
      <c r="BOX3" s="65"/>
      <c r="BOY3" s="65"/>
      <c r="BOZ3" s="65"/>
      <c r="BPA3" s="65"/>
      <c r="BPB3" s="65"/>
      <c r="BPC3" s="65"/>
      <c r="BPD3" s="65"/>
      <c r="BPE3" s="65"/>
      <c r="BPF3" s="65"/>
      <c r="BPG3" s="65"/>
      <c r="BPH3" s="65"/>
      <c r="BPI3" s="65"/>
      <c r="BPJ3" s="65"/>
      <c r="BPK3" s="65"/>
      <c r="BPL3" s="65"/>
      <c r="BPM3" s="65"/>
      <c r="BPN3" s="65"/>
      <c r="BPO3" s="65"/>
      <c r="BPP3" s="65"/>
      <c r="BPQ3" s="65"/>
      <c r="BPR3" s="65"/>
      <c r="BPS3" s="65"/>
      <c r="BPT3" s="65"/>
      <c r="BPU3" s="65"/>
      <c r="BPV3" s="65"/>
      <c r="BPW3" s="65"/>
      <c r="BPX3" s="65"/>
      <c r="BPY3" s="65"/>
      <c r="BPZ3" s="65"/>
      <c r="BQA3" s="65"/>
      <c r="BQB3" s="65"/>
      <c r="BQC3" s="65"/>
      <c r="BQD3" s="65"/>
      <c r="BQE3" s="65"/>
      <c r="BQF3" s="65"/>
      <c r="BQG3" s="65"/>
      <c r="BQH3" s="65"/>
      <c r="BQI3" s="65"/>
      <c r="BQJ3" s="65"/>
      <c r="BQK3" s="65"/>
      <c r="BQL3" s="65"/>
      <c r="BQM3" s="65"/>
      <c r="BQN3" s="65"/>
      <c r="BQO3" s="65"/>
      <c r="BQP3" s="65"/>
      <c r="BQQ3" s="65"/>
      <c r="BQR3" s="65"/>
      <c r="BQS3" s="65"/>
      <c r="BQT3" s="65"/>
      <c r="BQU3" s="65"/>
      <c r="BQV3" s="65"/>
      <c r="BQW3" s="65"/>
      <c r="BQX3" s="65"/>
      <c r="BQY3" s="65"/>
      <c r="BQZ3" s="65"/>
      <c r="BRA3" s="65"/>
      <c r="BRB3" s="65"/>
      <c r="BRC3" s="65"/>
      <c r="BRD3" s="65"/>
      <c r="BRE3" s="65"/>
      <c r="BRF3" s="65"/>
      <c r="BRG3" s="65"/>
      <c r="BRH3" s="65"/>
      <c r="BRI3" s="65"/>
      <c r="BRJ3" s="65"/>
      <c r="BRK3" s="65"/>
      <c r="BRL3" s="65"/>
      <c r="BRM3" s="65"/>
      <c r="BRN3" s="65"/>
      <c r="BRO3" s="65"/>
      <c r="BRP3" s="65"/>
      <c r="BRQ3" s="65"/>
      <c r="BRR3" s="65"/>
      <c r="BRS3" s="65"/>
      <c r="BRT3" s="65"/>
      <c r="BRU3" s="65"/>
      <c r="BRV3" s="65"/>
      <c r="BRW3" s="65"/>
      <c r="BRX3" s="65"/>
      <c r="BRY3" s="65"/>
      <c r="BRZ3" s="65"/>
      <c r="BSA3" s="65"/>
      <c r="BSB3" s="65"/>
      <c r="BSC3" s="65"/>
      <c r="BSD3" s="65"/>
      <c r="BSE3" s="65"/>
      <c r="BSF3" s="65"/>
      <c r="BSG3" s="65"/>
      <c r="BSH3" s="65"/>
      <c r="BSI3" s="65"/>
      <c r="BSJ3" s="65"/>
      <c r="BSK3" s="65"/>
      <c r="BSL3" s="65"/>
      <c r="BSM3" s="65"/>
      <c r="BSN3" s="65"/>
      <c r="BSO3" s="65"/>
      <c r="BSP3" s="65"/>
      <c r="BSQ3" s="65"/>
      <c r="BSR3" s="65"/>
      <c r="BSS3" s="65"/>
      <c r="BST3" s="65"/>
      <c r="BSU3" s="65"/>
      <c r="BSV3" s="65"/>
      <c r="BSW3" s="65"/>
      <c r="BSX3" s="65"/>
      <c r="BSY3" s="65"/>
      <c r="BSZ3" s="65"/>
      <c r="BTA3" s="65"/>
      <c r="BTB3" s="65"/>
      <c r="BTC3" s="65"/>
      <c r="BTD3" s="65"/>
      <c r="BTE3" s="65"/>
      <c r="BTF3" s="65"/>
      <c r="BTG3" s="65"/>
      <c r="BTH3" s="65"/>
      <c r="BTI3" s="65"/>
      <c r="BTJ3" s="65"/>
      <c r="BTK3" s="65"/>
      <c r="BTL3" s="65"/>
      <c r="BTM3" s="65"/>
      <c r="BTN3" s="65"/>
      <c r="BTO3" s="65"/>
      <c r="BTP3" s="65"/>
      <c r="BTQ3" s="65"/>
      <c r="BTR3" s="65"/>
      <c r="BTS3" s="65"/>
      <c r="BTT3" s="65"/>
      <c r="BTU3" s="65"/>
      <c r="BTV3" s="65"/>
      <c r="BTW3" s="65"/>
      <c r="BTX3" s="65"/>
      <c r="BTY3" s="65"/>
      <c r="BTZ3" s="65"/>
      <c r="BUA3" s="65"/>
      <c r="BUB3" s="65"/>
      <c r="BUC3" s="65"/>
      <c r="BUD3" s="65"/>
      <c r="BUE3" s="65"/>
      <c r="BUF3" s="65"/>
      <c r="BUG3" s="65"/>
      <c r="BUH3" s="65"/>
      <c r="BUI3" s="65"/>
      <c r="BUJ3" s="65"/>
      <c r="BUK3" s="65"/>
      <c r="BUL3" s="65"/>
      <c r="BUM3" s="65"/>
      <c r="BUN3" s="65"/>
      <c r="BUO3" s="65"/>
      <c r="BUP3" s="65"/>
      <c r="BUQ3" s="65"/>
      <c r="BUR3" s="65"/>
      <c r="BUS3" s="65"/>
      <c r="BUT3" s="65"/>
      <c r="BUU3" s="65"/>
      <c r="BUV3" s="65"/>
      <c r="BUW3" s="65"/>
      <c r="BUX3" s="65"/>
      <c r="BUY3" s="65"/>
      <c r="BUZ3" s="65"/>
      <c r="BVA3" s="65"/>
      <c r="BVB3" s="65"/>
      <c r="BVC3" s="65"/>
      <c r="BVD3" s="65"/>
      <c r="BVE3" s="65"/>
      <c r="BVF3" s="65"/>
      <c r="BVG3" s="65"/>
      <c r="BVH3" s="65"/>
      <c r="BVI3" s="65"/>
      <c r="BVJ3" s="65"/>
      <c r="BVK3" s="65"/>
      <c r="BVL3" s="65"/>
      <c r="BVM3" s="65"/>
      <c r="BVN3" s="65"/>
      <c r="BVO3" s="65"/>
      <c r="BVP3" s="65"/>
      <c r="BVQ3" s="65"/>
      <c r="BVR3" s="65"/>
      <c r="BVS3" s="65"/>
      <c r="BVT3" s="65"/>
      <c r="BVU3" s="65"/>
      <c r="BVV3" s="65"/>
      <c r="BVW3" s="65"/>
      <c r="BVX3" s="65"/>
      <c r="BVY3" s="65"/>
      <c r="BVZ3" s="65"/>
      <c r="BWA3" s="65"/>
      <c r="BWB3" s="65"/>
      <c r="BWC3" s="65"/>
      <c r="BWD3" s="65"/>
      <c r="BWE3" s="65"/>
      <c r="BWF3" s="65"/>
      <c r="BWG3" s="65"/>
      <c r="BWH3" s="65"/>
      <c r="BWI3" s="65"/>
      <c r="BWJ3" s="65"/>
      <c r="BWK3" s="65"/>
      <c r="BWL3" s="65"/>
      <c r="BWM3" s="65"/>
      <c r="BWN3" s="65"/>
      <c r="BWO3" s="65"/>
      <c r="BWP3" s="65"/>
      <c r="BWQ3" s="65"/>
      <c r="BWR3" s="65"/>
      <c r="BWS3" s="65"/>
      <c r="BWT3" s="65"/>
      <c r="BWU3" s="65"/>
      <c r="BWV3" s="65"/>
      <c r="BWW3" s="65"/>
      <c r="BWX3" s="65"/>
      <c r="BWY3" s="65"/>
      <c r="BWZ3" s="65"/>
      <c r="BXA3" s="65"/>
      <c r="BXB3" s="65"/>
      <c r="BXC3" s="65"/>
      <c r="BXD3" s="65"/>
      <c r="BXE3" s="65"/>
      <c r="BXF3" s="65"/>
      <c r="BXG3" s="65"/>
      <c r="BXH3" s="65"/>
      <c r="BXI3" s="65"/>
      <c r="BXJ3" s="65"/>
      <c r="BXK3" s="65"/>
      <c r="BXL3" s="65"/>
      <c r="BXM3" s="65"/>
      <c r="BXN3" s="65"/>
      <c r="BXO3" s="65"/>
      <c r="BXP3" s="65"/>
      <c r="BXQ3" s="65"/>
      <c r="BXR3" s="65"/>
      <c r="BXS3" s="65"/>
      <c r="BXT3" s="65"/>
      <c r="BXU3" s="65"/>
      <c r="BXV3" s="65"/>
      <c r="BXW3" s="65"/>
      <c r="BXX3" s="65"/>
      <c r="BXY3" s="65"/>
      <c r="BXZ3" s="65"/>
      <c r="BYA3" s="65"/>
      <c r="BYB3" s="65"/>
      <c r="BYC3" s="65"/>
      <c r="BYD3" s="65"/>
      <c r="BYE3" s="65"/>
      <c r="BYF3" s="65"/>
      <c r="BYG3" s="65"/>
      <c r="BYH3" s="65"/>
      <c r="BYI3" s="65"/>
      <c r="BYJ3" s="65"/>
      <c r="BYK3" s="65"/>
      <c r="BYL3" s="65"/>
      <c r="BYM3" s="65"/>
      <c r="BYN3" s="65"/>
      <c r="BYO3" s="65"/>
      <c r="BYP3" s="65"/>
      <c r="BYQ3" s="65"/>
      <c r="BYR3" s="65"/>
      <c r="BYS3" s="65"/>
      <c r="BYT3" s="65"/>
      <c r="BYU3" s="65"/>
      <c r="BYV3" s="65"/>
      <c r="BYW3" s="65"/>
      <c r="BYX3" s="65"/>
      <c r="BYY3" s="65"/>
      <c r="BYZ3" s="65"/>
      <c r="BZA3" s="65"/>
      <c r="BZB3" s="65"/>
      <c r="BZC3" s="65"/>
      <c r="BZD3" s="65"/>
      <c r="BZE3" s="65"/>
      <c r="BZF3" s="65"/>
      <c r="BZG3" s="65"/>
      <c r="BZH3" s="65"/>
      <c r="BZI3" s="65"/>
      <c r="BZJ3" s="65"/>
      <c r="BZK3" s="65"/>
      <c r="BZL3" s="65"/>
      <c r="BZM3" s="65"/>
      <c r="BZN3" s="65"/>
      <c r="BZO3" s="65"/>
      <c r="BZP3" s="65"/>
      <c r="BZQ3" s="65"/>
      <c r="BZR3" s="65"/>
      <c r="BZS3" s="65"/>
      <c r="BZT3" s="65"/>
      <c r="BZU3" s="65"/>
      <c r="BZV3" s="65"/>
      <c r="BZW3" s="65"/>
      <c r="BZX3" s="65"/>
      <c r="BZY3" s="65"/>
      <c r="BZZ3" s="65"/>
      <c r="CAA3" s="65"/>
      <c r="CAB3" s="65"/>
      <c r="CAC3" s="65"/>
      <c r="CAD3" s="65"/>
      <c r="CAE3" s="65"/>
      <c r="CAF3" s="65"/>
      <c r="CAG3" s="65"/>
      <c r="CAH3" s="65"/>
      <c r="CAI3" s="65"/>
      <c r="CAJ3" s="65"/>
      <c r="CAK3" s="65"/>
      <c r="CAL3" s="65"/>
      <c r="CAM3" s="65"/>
      <c r="CAN3" s="65"/>
      <c r="CAO3" s="65"/>
      <c r="CAP3" s="65"/>
      <c r="CAQ3" s="65"/>
      <c r="CAR3" s="65"/>
      <c r="CAS3" s="65"/>
      <c r="CAT3" s="65"/>
      <c r="CAU3" s="65"/>
      <c r="CAV3" s="65"/>
      <c r="CAW3" s="65"/>
      <c r="CAX3" s="65"/>
      <c r="CAY3" s="65"/>
      <c r="CAZ3" s="65"/>
      <c r="CBA3" s="65"/>
      <c r="CBB3" s="65"/>
      <c r="CBC3" s="65"/>
      <c r="CBD3" s="65"/>
      <c r="CBE3" s="65"/>
      <c r="CBF3" s="65"/>
      <c r="CBG3" s="65"/>
      <c r="CBH3" s="65"/>
      <c r="CBI3" s="65"/>
      <c r="CBJ3" s="65"/>
      <c r="CBK3" s="65"/>
      <c r="CBL3" s="65"/>
      <c r="CBM3" s="65"/>
      <c r="CBN3" s="65"/>
      <c r="CBO3" s="65"/>
      <c r="CBP3" s="65"/>
      <c r="CBQ3" s="65"/>
      <c r="CBR3" s="65"/>
      <c r="CBS3" s="65"/>
      <c r="CBT3" s="65"/>
      <c r="CBU3" s="65"/>
      <c r="CBV3" s="65"/>
      <c r="CBW3" s="65"/>
      <c r="CBX3" s="65"/>
      <c r="CBY3" s="65"/>
      <c r="CBZ3" s="65"/>
      <c r="CCA3" s="65"/>
      <c r="CCB3" s="65"/>
      <c r="CCC3" s="65"/>
      <c r="CCD3" s="65"/>
      <c r="CCE3" s="65"/>
      <c r="CCF3" s="65"/>
      <c r="CCG3" s="65"/>
      <c r="CCH3" s="65"/>
      <c r="CCI3" s="65"/>
      <c r="CCJ3" s="65"/>
      <c r="CCK3" s="65"/>
      <c r="CCL3" s="65"/>
      <c r="CCM3" s="65"/>
      <c r="CCN3" s="65"/>
      <c r="CCO3" s="65"/>
      <c r="CCP3" s="65"/>
      <c r="CCQ3" s="65"/>
      <c r="CCR3" s="65"/>
      <c r="CCS3" s="65"/>
      <c r="CCT3" s="65"/>
      <c r="CCU3" s="65"/>
      <c r="CCV3" s="65"/>
      <c r="CCW3" s="65"/>
      <c r="CCX3" s="65"/>
      <c r="CCY3" s="65"/>
      <c r="CCZ3" s="65"/>
      <c r="CDA3" s="65"/>
      <c r="CDB3" s="65"/>
      <c r="CDC3" s="65"/>
      <c r="CDD3" s="65"/>
      <c r="CDE3" s="65"/>
      <c r="CDF3" s="65"/>
      <c r="CDG3" s="65"/>
      <c r="CDH3" s="65"/>
      <c r="CDI3" s="65"/>
      <c r="CDJ3" s="65"/>
      <c r="CDK3" s="65"/>
      <c r="CDL3" s="65"/>
      <c r="CDM3" s="65"/>
      <c r="CDN3" s="65"/>
      <c r="CDO3" s="65"/>
      <c r="CDP3" s="65"/>
      <c r="CDQ3" s="65"/>
      <c r="CDR3" s="65"/>
      <c r="CDS3" s="65"/>
      <c r="CDT3" s="65"/>
      <c r="CDU3" s="65"/>
      <c r="CDV3" s="65"/>
      <c r="CDW3" s="65"/>
      <c r="CDX3" s="65"/>
      <c r="CDY3" s="65"/>
      <c r="CDZ3" s="65"/>
      <c r="CEA3" s="65"/>
      <c r="CEB3" s="65"/>
      <c r="CEC3" s="65"/>
      <c r="CED3" s="65"/>
      <c r="CEE3" s="65"/>
      <c r="CEF3" s="65"/>
      <c r="CEG3" s="65"/>
      <c r="CEH3" s="65"/>
      <c r="CEI3" s="65"/>
      <c r="CEJ3" s="65"/>
      <c r="CEK3" s="65"/>
      <c r="CEL3" s="65"/>
      <c r="CEM3" s="65"/>
      <c r="CEN3" s="65"/>
      <c r="CEO3" s="65"/>
      <c r="CEP3" s="65"/>
      <c r="CEQ3" s="65"/>
      <c r="CER3" s="65"/>
      <c r="CES3" s="65"/>
      <c r="CET3" s="65"/>
      <c r="CEU3" s="65"/>
      <c r="CEV3" s="65"/>
      <c r="CEW3" s="65"/>
      <c r="CEX3" s="65"/>
      <c r="CEY3" s="65"/>
      <c r="CEZ3" s="65"/>
      <c r="CFA3" s="65"/>
      <c r="CFB3" s="65"/>
      <c r="CFC3" s="65"/>
      <c r="CFD3" s="65"/>
      <c r="CFE3" s="65"/>
      <c r="CFF3" s="65"/>
      <c r="CFG3" s="65"/>
      <c r="CFH3" s="65"/>
      <c r="CFI3" s="65"/>
      <c r="CFJ3" s="65"/>
      <c r="CFK3" s="65"/>
      <c r="CFL3" s="65"/>
      <c r="CFM3" s="65"/>
      <c r="CFN3" s="65"/>
      <c r="CFO3" s="65"/>
      <c r="CFP3" s="65"/>
      <c r="CFQ3" s="65"/>
      <c r="CFR3" s="65"/>
      <c r="CFS3" s="65"/>
      <c r="CFT3" s="65"/>
      <c r="CFU3" s="65"/>
      <c r="CFV3" s="65"/>
      <c r="CFW3" s="65"/>
      <c r="CFX3" s="65"/>
      <c r="CFY3" s="65"/>
      <c r="CFZ3" s="65"/>
      <c r="CGA3" s="65"/>
      <c r="CGB3" s="65"/>
      <c r="CGC3" s="65"/>
      <c r="CGD3" s="65"/>
      <c r="CGE3" s="65"/>
      <c r="CGF3" s="65"/>
      <c r="CGG3" s="65"/>
      <c r="CGH3" s="65"/>
      <c r="CGI3" s="65"/>
      <c r="CGJ3" s="65"/>
      <c r="CGK3" s="65"/>
      <c r="CGL3" s="65"/>
      <c r="CGM3" s="65"/>
      <c r="CGN3" s="65"/>
      <c r="CGO3" s="65"/>
      <c r="CGP3" s="65"/>
      <c r="CGQ3" s="65"/>
      <c r="CGR3" s="65"/>
      <c r="CGS3" s="65"/>
      <c r="CGT3" s="65"/>
      <c r="CGU3" s="65"/>
      <c r="CGV3" s="65"/>
      <c r="CGW3" s="65"/>
      <c r="CGX3" s="65"/>
      <c r="CGY3" s="65"/>
      <c r="CGZ3" s="65"/>
      <c r="CHA3" s="65"/>
      <c r="CHB3" s="65"/>
      <c r="CHC3" s="65"/>
      <c r="CHD3" s="65"/>
      <c r="CHE3" s="65"/>
      <c r="CHF3" s="65"/>
      <c r="CHG3" s="65"/>
      <c r="CHH3" s="65"/>
      <c r="CHI3" s="65"/>
      <c r="CHJ3" s="65"/>
      <c r="CHK3" s="65"/>
      <c r="CHL3" s="65"/>
      <c r="CHM3" s="65"/>
      <c r="CHN3" s="65"/>
      <c r="CHO3" s="65"/>
      <c r="CHP3" s="65"/>
      <c r="CHQ3" s="65"/>
      <c r="CHR3" s="65"/>
      <c r="CHS3" s="65"/>
      <c r="CHT3" s="65"/>
      <c r="CHU3" s="65"/>
      <c r="CHV3" s="65"/>
      <c r="CHW3" s="65"/>
      <c r="CHX3" s="65"/>
      <c r="CHY3" s="65"/>
      <c r="CHZ3" s="65"/>
      <c r="CIA3" s="65"/>
      <c r="CIB3" s="65"/>
      <c r="CIC3" s="65"/>
      <c r="CID3" s="65"/>
      <c r="CIE3" s="65"/>
      <c r="CIF3" s="65"/>
      <c r="CIG3" s="65"/>
      <c r="CIH3" s="65"/>
      <c r="CII3" s="65"/>
      <c r="CIJ3" s="65"/>
      <c r="CIK3" s="65"/>
      <c r="CIL3" s="65"/>
      <c r="CIM3" s="65"/>
      <c r="CIN3" s="65"/>
      <c r="CIO3" s="65"/>
      <c r="CIP3" s="65"/>
      <c r="CIQ3" s="65"/>
      <c r="CIR3" s="65"/>
      <c r="CIS3" s="65"/>
      <c r="CIT3" s="65"/>
      <c r="CIU3" s="65"/>
      <c r="CIV3" s="65"/>
      <c r="CIW3" s="65"/>
      <c r="CIX3" s="65"/>
      <c r="CIY3" s="65"/>
      <c r="CIZ3" s="65"/>
      <c r="CJA3" s="65"/>
      <c r="CJB3" s="65"/>
      <c r="CJC3" s="65"/>
      <c r="CJD3" s="65"/>
      <c r="CJE3" s="65"/>
      <c r="CJF3" s="65"/>
      <c r="CJG3" s="65"/>
      <c r="CJH3" s="65"/>
      <c r="CJI3" s="65"/>
      <c r="CJJ3" s="65"/>
      <c r="CJK3" s="65"/>
      <c r="CJL3" s="65"/>
      <c r="CJM3" s="65"/>
      <c r="CJN3" s="65"/>
      <c r="CJO3" s="65"/>
      <c r="CJP3" s="65"/>
      <c r="CJQ3" s="65"/>
      <c r="CJR3" s="65"/>
      <c r="CJS3" s="65"/>
      <c r="CJT3" s="65"/>
      <c r="CJU3" s="65"/>
      <c r="CJV3" s="65"/>
      <c r="CJW3" s="65"/>
      <c r="CJX3" s="65"/>
      <c r="CJY3" s="65"/>
      <c r="CJZ3" s="65"/>
      <c r="CKA3" s="65"/>
      <c r="CKB3" s="65"/>
      <c r="CKC3" s="65"/>
      <c r="CKD3" s="65"/>
      <c r="CKE3" s="65"/>
      <c r="CKF3" s="65"/>
      <c r="CKG3" s="65"/>
      <c r="CKH3" s="65"/>
      <c r="CKI3" s="65"/>
      <c r="CKJ3" s="65"/>
      <c r="CKK3" s="65"/>
      <c r="CKL3" s="65"/>
      <c r="CKM3" s="65"/>
      <c r="CKN3" s="65"/>
      <c r="CKO3" s="65"/>
      <c r="CKP3" s="65"/>
      <c r="CKQ3" s="65"/>
      <c r="CKR3" s="65"/>
      <c r="CKS3" s="65"/>
      <c r="CKT3" s="65"/>
      <c r="CKU3" s="65"/>
      <c r="CKV3" s="65"/>
      <c r="CKW3" s="65"/>
      <c r="CKX3" s="65"/>
      <c r="CKY3" s="65"/>
      <c r="CKZ3" s="65"/>
      <c r="CLA3" s="65"/>
      <c r="CLB3" s="65"/>
      <c r="CLC3" s="65"/>
      <c r="CLD3" s="65"/>
      <c r="CLE3" s="65"/>
      <c r="CLF3" s="65"/>
      <c r="CLG3" s="65"/>
      <c r="CLH3" s="65"/>
      <c r="CLI3" s="65"/>
      <c r="CLJ3" s="65"/>
      <c r="CLK3" s="65"/>
      <c r="CLL3" s="65"/>
      <c r="CLM3" s="65"/>
      <c r="CLN3" s="65"/>
      <c r="CLO3" s="65"/>
      <c r="CLP3" s="65"/>
      <c r="CLQ3" s="65"/>
      <c r="CLR3" s="65"/>
      <c r="CLS3" s="65"/>
      <c r="CLT3" s="65"/>
      <c r="CLU3" s="65"/>
      <c r="CLV3" s="65"/>
      <c r="CLW3" s="65"/>
      <c r="CLX3" s="65"/>
      <c r="CLY3" s="65"/>
      <c r="CLZ3" s="65"/>
      <c r="CMA3" s="65"/>
      <c r="CMB3" s="65"/>
      <c r="CMC3" s="65"/>
      <c r="CMD3" s="65"/>
      <c r="CME3" s="65"/>
      <c r="CMF3" s="65"/>
      <c r="CMG3" s="65"/>
      <c r="CMH3" s="65"/>
      <c r="CMI3" s="65"/>
      <c r="CMJ3" s="65"/>
      <c r="CMK3" s="65"/>
      <c r="CML3" s="65"/>
      <c r="CMM3" s="65"/>
      <c r="CMN3" s="65"/>
      <c r="CMO3" s="65"/>
      <c r="CMP3" s="65"/>
      <c r="CMQ3" s="65"/>
      <c r="CMR3" s="65"/>
      <c r="CMS3" s="65"/>
      <c r="CMT3" s="65"/>
      <c r="CMU3" s="65"/>
      <c r="CMV3" s="65"/>
      <c r="CMW3" s="65"/>
      <c r="CMX3" s="65"/>
      <c r="CMY3" s="65"/>
      <c r="CMZ3" s="65"/>
      <c r="CNA3" s="65"/>
      <c r="CNB3" s="65"/>
      <c r="CNC3" s="65"/>
      <c r="CND3" s="65"/>
      <c r="CNE3" s="65"/>
      <c r="CNF3" s="65"/>
      <c r="CNG3" s="65"/>
      <c r="CNH3" s="65"/>
      <c r="CNI3" s="65"/>
      <c r="CNJ3" s="65"/>
      <c r="CNK3" s="65"/>
      <c r="CNL3" s="65"/>
      <c r="CNM3" s="65"/>
      <c r="CNN3" s="65"/>
      <c r="CNO3" s="65"/>
      <c r="CNP3" s="65"/>
      <c r="CNQ3" s="65"/>
      <c r="CNR3" s="65"/>
      <c r="CNS3" s="65"/>
      <c r="CNT3" s="65"/>
      <c r="CNU3" s="65"/>
      <c r="CNV3" s="65"/>
      <c r="CNW3" s="65"/>
      <c r="CNX3" s="65"/>
      <c r="CNY3" s="65"/>
      <c r="CNZ3" s="65"/>
      <c r="COA3" s="65"/>
      <c r="COB3" s="65"/>
      <c r="COC3" s="65"/>
      <c r="COD3" s="65"/>
      <c r="COE3" s="65"/>
      <c r="COF3" s="65"/>
      <c r="COG3" s="65"/>
      <c r="COH3" s="65"/>
      <c r="COI3" s="65"/>
      <c r="COJ3" s="65"/>
      <c r="COK3" s="65"/>
      <c r="COL3" s="65"/>
      <c r="COM3" s="65"/>
      <c r="CON3" s="65"/>
      <c r="COO3" s="65"/>
      <c r="COP3" s="65"/>
      <c r="COQ3" s="65"/>
      <c r="COR3" s="65"/>
      <c r="COS3" s="65"/>
      <c r="COT3" s="65"/>
      <c r="COU3" s="65"/>
      <c r="COV3" s="65"/>
      <c r="COW3" s="65"/>
      <c r="COX3" s="65"/>
      <c r="COY3" s="65"/>
      <c r="COZ3" s="65"/>
      <c r="CPA3" s="65"/>
      <c r="CPB3" s="65"/>
      <c r="CPC3" s="65"/>
      <c r="CPD3" s="65"/>
      <c r="CPE3" s="65"/>
      <c r="CPF3" s="65"/>
      <c r="CPG3" s="65"/>
      <c r="CPH3" s="65"/>
      <c r="CPI3" s="65"/>
      <c r="CPJ3" s="65"/>
      <c r="CPK3" s="65"/>
      <c r="CPL3" s="65"/>
      <c r="CPM3" s="65"/>
      <c r="CPN3" s="65"/>
      <c r="CPO3" s="65"/>
      <c r="CPP3" s="65"/>
      <c r="CPQ3" s="65"/>
      <c r="CPR3" s="65"/>
      <c r="CPS3" s="65"/>
      <c r="CPT3" s="65"/>
      <c r="CPU3" s="65"/>
      <c r="CPV3" s="65"/>
      <c r="CPW3" s="65"/>
      <c r="CPX3" s="65"/>
      <c r="CPY3" s="65"/>
      <c r="CPZ3" s="65"/>
      <c r="CQA3" s="65"/>
      <c r="CQB3" s="65"/>
      <c r="CQC3" s="65"/>
      <c r="CQD3" s="65"/>
      <c r="CQE3" s="65"/>
      <c r="CQF3" s="65"/>
      <c r="CQG3" s="65"/>
      <c r="CQH3" s="65"/>
      <c r="CQI3" s="65"/>
      <c r="CQJ3" s="65"/>
      <c r="CQK3" s="65"/>
      <c r="CQL3" s="65"/>
      <c r="CQM3" s="65"/>
      <c r="CQN3" s="65"/>
      <c r="CQO3" s="65"/>
      <c r="CQP3" s="65"/>
      <c r="CQQ3" s="65"/>
      <c r="CQR3" s="65"/>
      <c r="CQS3" s="65"/>
      <c r="CQT3" s="65"/>
      <c r="CQU3" s="65"/>
      <c r="CQV3" s="65"/>
      <c r="CQW3" s="65"/>
      <c r="CQX3" s="65"/>
      <c r="CQY3" s="65"/>
      <c r="CQZ3" s="65"/>
      <c r="CRA3" s="65"/>
      <c r="CRB3" s="65"/>
      <c r="CRC3" s="65"/>
      <c r="CRD3" s="65"/>
      <c r="CRE3" s="65"/>
      <c r="CRF3" s="65"/>
      <c r="CRG3" s="65"/>
      <c r="CRH3" s="65"/>
      <c r="CRI3" s="65"/>
      <c r="CRJ3" s="65"/>
      <c r="CRK3" s="65"/>
      <c r="CRL3" s="65"/>
      <c r="CRM3" s="65"/>
      <c r="CRN3" s="65"/>
      <c r="CRO3" s="65"/>
      <c r="CRP3" s="65"/>
      <c r="CRQ3" s="65"/>
      <c r="CRR3" s="65"/>
      <c r="CRS3" s="65"/>
      <c r="CRT3" s="65"/>
      <c r="CRU3" s="65"/>
      <c r="CRV3" s="65"/>
      <c r="CRW3" s="65"/>
      <c r="CRX3" s="65"/>
      <c r="CRY3" s="65"/>
      <c r="CRZ3" s="65"/>
      <c r="CSA3" s="65"/>
      <c r="CSB3" s="65"/>
      <c r="CSC3" s="65"/>
      <c r="CSD3" s="65"/>
      <c r="CSE3" s="65"/>
      <c r="CSF3" s="65"/>
      <c r="CSG3" s="65"/>
      <c r="CSH3" s="65"/>
      <c r="CSI3" s="65"/>
      <c r="CSJ3" s="65"/>
      <c r="CSK3" s="65"/>
      <c r="CSL3" s="65"/>
      <c r="CSM3" s="65"/>
      <c r="CSN3" s="65"/>
      <c r="CSO3" s="65"/>
      <c r="CSP3" s="65"/>
      <c r="CSQ3" s="65"/>
      <c r="CSR3" s="65"/>
      <c r="CSS3" s="65"/>
      <c r="CST3" s="65"/>
      <c r="CSU3" s="65"/>
      <c r="CSV3" s="65"/>
      <c r="CSW3" s="65"/>
      <c r="CSX3" s="65"/>
      <c r="CSY3" s="65"/>
      <c r="CSZ3" s="65"/>
      <c r="CTA3" s="65"/>
      <c r="CTB3" s="65"/>
      <c r="CTC3" s="65"/>
      <c r="CTD3" s="65"/>
      <c r="CTE3" s="65"/>
      <c r="CTF3" s="65"/>
      <c r="CTG3" s="65"/>
      <c r="CTH3" s="65"/>
      <c r="CTI3" s="65"/>
      <c r="CTJ3" s="65"/>
      <c r="CTK3" s="65"/>
      <c r="CTL3" s="65"/>
      <c r="CTM3" s="65"/>
      <c r="CTN3" s="65"/>
      <c r="CTO3" s="65"/>
      <c r="CTP3" s="65"/>
      <c r="CTQ3" s="65"/>
      <c r="CTR3" s="65"/>
      <c r="CTS3" s="65"/>
      <c r="CTT3" s="65"/>
      <c r="CTU3" s="65"/>
      <c r="CTV3" s="65"/>
      <c r="CTW3" s="65"/>
      <c r="CTX3" s="65"/>
      <c r="CTY3" s="65"/>
      <c r="CTZ3" s="65"/>
      <c r="CUA3" s="65"/>
      <c r="CUB3" s="65"/>
      <c r="CUC3" s="65"/>
      <c r="CUD3" s="65"/>
      <c r="CUE3" s="65"/>
      <c r="CUF3" s="65"/>
      <c r="CUG3" s="65"/>
      <c r="CUH3" s="65"/>
      <c r="CUI3" s="65"/>
      <c r="CUJ3" s="65"/>
      <c r="CUK3" s="65"/>
      <c r="CUL3" s="65"/>
      <c r="CUM3" s="65"/>
      <c r="CUN3" s="65"/>
      <c r="CUO3" s="65"/>
      <c r="CUP3" s="65"/>
      <c r="CUQ3" s="65"/>
      <c r="CUR3" s="65"/>
      <c r="CUS3" s="65"/>
      <c r="CUT3" s="65"/>
      <c r="CUU3" s="65"/>
      <c r="CUV3" s="65"/>
      <c r="CUW3" s="65"/>
      <c r="CUX3" s="65"/>
      <c r="CUY3" s="65"/>
      <c r="CUZ3" s="65"/>
      <c r="CVA3" s="65"/>
      <c r="CVB3" s="65"/>
      <c r="CVC3" s="65"/>
      <c r="CVD3" s="65"/>
      <c r="CVE3" s="65"/>
      <c r="CVF3" s="65"/>
      <c r="CVG3" s="65"/>
      <c r="CVH3" s="65"/>
      <c r="CVI3" s="65"/>
      <c r="CVJ3" s="65"/>
      <c r="CVK3" s="65"/>
      <c r="CVL3" s="65"/>
      <c r="CVM3" s="65"/>
      <c r="CVN3" s="65"/>
      <c r="CVO3" s="65"/>
      <c r="CVP3" s="65"/>
      <c r="CVQ3" s="65"/>
      <c r="CVR3" s="65"/>
      <c r="CVS3" s="65"/>
      <c r="CVT3" s="65"/>
      <c r="CVU3" s="65"/>
      <c r="CVV3" s="65"/>
      <c r="CVW3" s="65"/>
      <c r="CVX3" s="65"/>
      <c r="CVY3" s="65"/>
      <c r="CVZ3" s="65"/>
      <c r="CWA3" s="65"/>
      <c r="CWB3" s="65"/>
      <c r="CWC3" s="65"/>
      <c r="CWD3" s="65"/>
      <c r="CWE3" s="65"/>
      <c r="CWF3" s="65"/>
      <c r="CWG3" s="65"/>
      <c r="CWH3" s="65"/>
      <c r="CWI3" s="65"/>
      <c r="CWJ3" s="65"/>
      <c r="CWK3" s="65"/>
      <c r="CWL3" s="65"/>
      <c r="CWM3" s="65"/>
      <c r="CWN3" s="65"/>
      <c r="CWO3" s="65"/>
      <c r="CWP3" s="65"/>
      <c r="CWQ3" s="65"/>
      <c r="CWR3" s="65"/>
      <c r="CWS3" s="65"/>
      <c r="CWT3" s="65"/>
      <c r="CWU3" s="65"/>
      <c r="CWV3" s="65"/>
      <c r="CWW3" s="65"/>
      <c r="CWX3" s="65"/>
      <c r="CWY3" s="65"/>
      <c r="CWZ3" s="65"/>
      <c r="CXA3" s="65"/>
      <c r="CXB3" s="65"/>
      <c r="CXC3" s="65"/>
      <c r="CXD3" s="65"/>
      <c r="CXE3" s="65"/>
      <c r="CXF3" s="65"/>
      <c r="CXG3" s="65"/>
      <c r="CXH3" s="65"/>
      <c r="CXI3" s="65"/>
      <c r="CXJ3" s="65"/>
      <c r="CXK3" s="65"/>
      <c r="CXL3" s="65"/>
      <c r="CXM3" s="65"/>
      <c r="CXN3" s="65"/>
      <c r="CXO3" s="65"/>
      <c r="CXP3" s="65"/>
      <c r="CXQ3" s="65"/>
      <c r="CXR3" s="65"/>
      <c r="CXS3" s="65"/>
      <c r="CXT3" s="65"/>
      <c r="CXU3" s="65"/>
      <c r="CXV3" s="65"/>
      <c r="CXW3" s="65"/>
      <c r="CXX3" s="65"/>
      <c r="CXY3" s="65"/>
      <c r="CXZ3" s="65"/>
      <c r="CYA3" s="65"/>
      <c r="CYB3" s="65"/>
      <c r="CYC3" s="65"/>
      <c r="CYD3" s="65"/>
      <c r="CYE3" s="65"/>
      <c r="CYF3" s="65"/>
      <c r="CYG3" s="65"/>
      <c r="CYH3" s="65"/>
      <c r="CYI3" s="65"/>
      <c r="CYJ3" s="65"/>
      <c r="CYK3" s="65"/>
      <c r="CYL3" s="65"/>
      <c r="CYM3" s="65"/>
      <c r="CYN3" s="65"/>
      <c r="CYO3" s="65"/>
      <c r="CYP3" s="65"/>
      <c r="CYQ3" s="65"/>
      <c r="CYR3" s="65"/>
      <c r="CYS3" s="65"/>
      <c r="CYT3" s="65"/>
      <c r="CYU3" s="65"/>
      <c r="CYV3" s="65"/>
      <c r="CYW3" s="65"/>
      <c r="CYX3" s="65"/>
      <c r="CYY3" s="65"/>
      <c r="CYZ3" s="65"/>
      <c r="CZA3" s="65"/>
      <c r="CZB3" s="65"/>
      <c r="CZC3" s="65"/>
      <c r="CZD3" s="65"/>
      <c r="CZE3" s="65"/>
      <c r="CZF3" s="65"/>
      <c r="CZG3" s="65"/>
      <c r="CZH3" s="65"/>
      <c r="CZI3" s="65"/>
      <c r="CZJ3" s="65"/>
      <c r="CZK3" s="65"/>
      <c r="CZL3" s="65"/>
      <c r="CZM3" s="65"/>
      <c r="CZN3" s="65"/>
      <c r="CZO3" s="65"/>
      <c r="CZP3" s="65"/>
      <c r="CZQ3" s="65"/>
      <c r="CZR3" s="65"/>
      <c r="CZS3" s="65"/>
      <c r="CZT3" s="65"/>
      <c r="CZU3" s="65"/>
      <c r="CZV3" s="65"/>
      <c r="CZW3" s="65"/>
      <c r="CZX3" s="65"/>
      <c r="CZY3" s="65"/>
      <c r="CZZ3" s="65"/>
      <c r="DAA3" s="65"/>
      <c r="DAB3" s="65"/>
      <c r="DAC3" s="65"/>
      <c r="DAD3" s="65"/>
      <c r="DAE3" s="65"/>
      <c r="DAF3" s="65"/>
      <c r="DAG3" s="65"/>
      <c r="DAH3" s="65"/>
      <c r="DAI3" s="65"/>
      <c r="DAJ3" s="65"/>
      <c r="DAK3" s="65"/>
      <c r="DAL3" s="65"/>
      <c r="DAM3" s="65"/>
      <c r="DAN3" s="65"/>
      <c r="DAO3" s="65"/>
      <c r="DAP3" s="65"/>
      <c r="DAQ3" s="65"/>
      <c r="DAR3" s="65"/>
      <c r="DAS3" s="65"/>
      <c r="DAT3" s="65"/>
      <c r="DAU3" s="65"/>
      <c r="DAV3" s="65"/>
      <c r="DAW3" s="65"/>
      <c r="DAX3" s="65"/>
      <c r="DAY3" s="65"/>
      <c r="DAZ3" s="65"/>
      <c r="DBA3" s="65"/>
      <c r="DBB3" s="65"/>
      <c r="DBC3" s="65"/>
      <c r="DBD3" s="65"/>
      <c r="DBE3" s="65"/>
      <c r="DBF3" s="65"/>
      <c r="DBG3" s="65"/>
      <c r="DBH3" s="65"/>
      <c r="DBI3" s="65"/>
      <c r="DBJ3" s="65"/>
      <c r="DBK3" s="65"/>
      <c r="DBL3" s="65"/>
      <c r="DBM3" s="65"/>
      <c r="DBN3" s="65"/>
      <c r="DBO3" s="65"/>
      <c r="DBP3" s="65"/>
      <c r="DBQ3" s="65"/>
      <c r="DBR3" s="65"/>
      <c r="DBS3" s="65"/>
      <c r="DBT3" s="65"/>
      <c r="DBU3" s="65"/>
      <c r="DBV3" s="65"/>
      <c r="DBW3" s="65"/>
      <c r="DBX3" s="65"/>
      <c r="DBY3" s="65"/>
      <c r="DBZ3" s="65"/>
      <c r="DCA3" s="65"/>
      <c r="DCB3" s="65"/>
      <c r="DCC3" s="65"/>
      <c r="DCD3" s="65"/>
      <c r="DCE3" s="65"/>
      <c r="DCF3" s="65"/>
      <c r="DCG3" s="65"/>
      <c r="DCH3" s="65"/>
      <c r="DCI3" s="65"/>
      <c r="DCJ3" s="65"/>
      <c r="DCK3" s="65"/>
      <c r="DCL3" s="65"/>
      <c r="DCM3" s="65"/>
      <c r="DCN3" s="65"/>
      <c r="DCO3" s="65"/>
      <c r="DCP3" s="65"/>
      <c r="DCQ3" s="65"/>
      <c r="DCR3" s="65"/>
      <c r="DCS3" s="65"/>
      <c r="DCT3" s="65"/>
      <c r="DCU3" s="65"/>
      <c r="DCV3" s="65"/>
      <c r="DCW3" s="65"/>
      <c r="DCX3" s="65"/>
      <c r="DCY3" s="65"/>
      <c r="DCZ3" s="65"/>
      <c r="DDA3" s="65"/>
      <c r="DDB3" s="65"/>
      <c r="DDC3" s="65"/>
      <c r="DDD3" s="65"/>
      <c r="DDE3" s="65"/>
      <c r="DDF3" s="65"/>
      <c r="DDG3" s="65"/>
      <c r="DDH3" s="65"/>
      <c r="DDI3" s="65"/>
      <c r="DDJ3" s="65"/>
      <c r="DDK3" s="65"/>
      <c r="DDL3" s="65"/>
      <c r="DDM3" s="65"/>
      <c r="DDN3" s="65"/>
      <c r="DDO3" s="65"/>
      <c r="DDP3" s="65"/>
      <c r="DDQ3" s="65"/>
      <c r="DDR3" s="65"/>
      <c r="DDS3" s="65"/>
      <c r="DDT3" s="65"/>
      <c r="DDU3" s="65"/>
      <c r="DDV3" s="65"/>
      <c r="DDW3" s="65"/>
      <c r="DDX3" s="65"/>
      <c r="DDY3" s="65"/>
      <c r="DDZ3" s="65"/>
      <c r="DEA3" s="65"/>
      <c r="DEB3" s="65"/>
      <c r="DEC3" s="65"/>
      <c r="DED3" s="65"/>
      <c r="DEE3" s="65"/>
      <c r="DEF3" s="65"/>
      <c r="DEG3" s="65"/>
      <c r="DEH3" s="65"/>
      <c r="DEI3" s="65"/>
      <c r="DEJ3" s="65"/>
      <c r="DEK3" s="65"/>
      <c r="DEL3" s="65"/>
      <c r="DEM3" s="65"/>
      <c r="DEN3" s="65"/>
      <c r="DEO3" s="65"/>
      <c r="DEP3" s="65"/>
      <c r="DEQ3" s="65"/>
      <c r="DER3" s="65"/>
      <c r="DES3" s="65"/>
      <c r="DET3" s="65"/>
      <c r="DEU3" s="65"/>
      <c r="DEV3" s="65"/>
      <c r="DEW3" s="65"/>
      <c r="DEX3" s="65"/>
      <c r="DEY3" s="65"/>
      <c r="DEZ3" s="65"/>
      <c r="DFA3" s="65"/>
      <c r="DFB3" s="65"/>
      <c r="DFC3" s="65"/>
      <c r="DFD3" s="65"/>
      <c r="DFE3" s="65"/>
      <c r="DFF3" s="65"/>
      <c r="DFG3" s="65"/>
      <c r="DFH3" s="65"/>
      <c r="DFI3" s="65"/>
      <c r="DFJ3" s="65"/>
      <c r="DFK3" s="65"/>
      <c r="DFL3" s="65"/>
      <c r="DFM3" s="65"/>
      <c r="DFN3" s="65"/>
      <c r="DFO3" s="65"/>
      <c r="DFP3" s="65"/>
      <c r="DFQ3" s="65"/>
      <c r="DFR3" s="65"/>
      <c r="DFS3" s="65"/>
      <c r="DFT3" s="65"/>
      <c r="DFU3" s="65"/>
      <c r="DFV3" s="65"/>
      <c r="DFW3" s="65"/>
      <c r="DFX3" s="65"/>
      <c r="DFY3" s="65"/>
      <c r="DFZ3" s="65"/>
      <c r="DGA3" s="65"/>
      <c r="DGB3" s="65"/>
      <c r="DGC3" s="65"/>
      <c r="DGD3" s="65"/>
      <c r="DGE3" s="65"/>
      <c r="DGF3" s="65"/>
      <c r="DGG3" s="65"/>
      <c r="DGH3" s="65"/>
      <c r="DGI3" s="65"/>
      <c r="DGJ3" s="65"/>
      <c r="DGK3" s="65"/>
      <c r="DGL3" s="65"/>
      <c r="DGM3" s="65"/>
      <c r="DGN3" s="65"/>
      <c r="DGO3" s="65"/>
      <c r="DGP3" s="65"/>
      <c r="DGQ3" s="65"/>
      <c r="DGR3" s="65"/>
      <c r="DGS3" s="65"/>
      <c r="DGT3" s="65"/>
      <c r="DGU3" s="65"/>
      <c r="DGV3" s="65"/>
      <c r="DGW3" s="65"/>
      <c r="DGX3" s="65"/>
      <c r="DGY3" s="65"/>
      <c r="DGZ3" s="65"/>
      <c r="DHA3" s="65"/>
      <c r="DHB3" s="65"/>
      <c r="DHC3" s="65"/>
      <c r="DHD3" s="65"/>
      <c r="DHE3" s="65"/>
      <c r="DHF3" s="65"/>
      <c r="DHG3" s="65"/>
      <c r="DHH3" s="65"/>
      <c r="DHI3" s="65"/>
      <c r="DHJ3" s="65"/>
      <c r="DHK3" s="65"/>
      <c r="DHL3" s="65"/>
      <c r="DHM3" s="65"/>
      <c r="DHN3" s="65"/>
      <c r="DHO3" s="65"/>
      <c r="DHP3" s="65"/>
      <c r="DHQ3" s="65"/>
      <c r="DHR3" s="65"/>
      <c r="DHS3" s="65"/>
      <c r="DHT3" s="65"/>
      <c r="DHU3" s="65"/>
      <c r="DHV3" s="65"/>
      <c r="DHW3" s="65"/>
      <c r="DHX3" s="65"/>
      <c r="DHY3" s="65"/>
      <c r="DHZ3" s="65"/>
      <c r="DIA3" s="65"/>
      <c r="DIB3" s="65"/>
      <c r="DIC3" s="65"/>
      <c r="DID3" s="65"/>
      <c r="DIE3" s="65"/>
      <c r="DIF3" s="65"/>
      <c r="DIG3" s="65"/>
      <c r="DIH3" s="65"/>
      <c r="DII3" s="65"/>
      <c r="DIJ3" s="65"/>
      <c r="DIK3" s="65"/>
      <c r="DIL3" s="65"/>
      <c r="DIM3" s="65"/>
      <c r="DIN3" s="65"/>
      <c r="DIO3" s="65"/>
      <c r="DIP3" s="65"/>
      <c r="DIQ3" s="65"/>
      <c r="DIR3" s="65"/>
      <c r="DIS3" s="65"/>
      <c r="DIT3" s="65"/>
      <c r="DIU3" s="65"/>
      <c r="DIV3" s="65"/>
      <c r="DIW3" s="65"/>
      <c r="DIX3" s="65"/>
      <c r="DIY3" s="65"/>
      <c r="DIZ3" s="65"/>
      <c r="DJA3" s="65"/>
      <c r="DJB3" s="65"/>
      <c r="DJC3" s="65"/>
      <c r="DJD3" s="65"/>
      <c r="DJE3" s="65"/>
      <c r="DJF3" s="65"/>
      <c r="DJG3" s="65"/>
      <c r="DJH3" s="65"/>
      <c r="DJI3" s="65"/>
      <c r="DJJ3" s="65"/>
      <c r="DJK3" s="65"/>
      <c r="DJL3" s="65"/>
      <c r="DJM3" s="65"/>
      <c r="DJN3" s="65"/>
      <c r="DJO3" s="65"/>
      <c r="DJP3" s="65"/>
      <c r="DJQ3" s="65"/>
      <c r="DJR3" s="65"/>
      <c r="DJS3" s="65"/>
      <c r="DJT3" s="65"/>
      <c r="DJU3" s="65"/>
      <c r="DJV3" s="65"/>
      <c r="DJW3" s="65"/>
      <c r="DJX3" s="65"/>
      <c r="DJY3" s="65"/>
      <c r="DJZ3" s="65"/>
      <c r="DKA3" s="65"/>
      <c r="DKB3" s="65"/>
      <c r="DKC3" s="65"/>
      <c r="DKD3" s="65"/>
      <c r="DKE3" s="65"/>
      <c r="DKF3" s="65"/>
      <c r="DKG3" s="65"/>
      <c r="DKH3" s="65"/>
      <c r="DKI3" s="65"/>
      <c r="DKJ3" s="65"/>
      <c r="DKK3" s="65"/>
      <c r="DKL3" s="65"/>
      <c r="DKM3" s="65"/>
      <c r="DKN3" s="65"/>
      <c r="DKO3" s="65"/>
      <c r="DKP3" s="65"/>
      <c r="DKQ3" s="65"/>
      <c r="DKR3" s="65"/>
      <c r="DKS3" s="65"/>
      <c r="DKT3" s="65"/>
      <c r="DKU3" s="65"/>
      <c r="DKV3" s="65"/>
      <c r="DKW3" s="65"/>
      <c r="DKX3" s="65"/>
      <c r="DKY3" s="65"/>
      <c r="DKZ3" s="65"/>
      <c r="DLA3" s="65"/>
      <c r="DLB3" s="65"/>
      <c r="DLC3" s="65"/>
      <c r="DLD3" s="65"/>
      <c r="DLE3" s="65"/>
      <c r="DLF3" s="65"/>
      <c r="DLG3" s="65"/>
      <c r="DLH3" s="65"/>
      <c r="DLI3" s="65"/>
      <c r="DLJ3" s="65"/>
      <c r="DLK3" s="65"/>
      <c r="DLL3" s="65"/>
      <c r="DLM3" s="65"/>
      <c r="DLN3" s="65"/>
      <c r="DLO3" s="65"/>
      <c r="DLP3" s="65"/>
      <c r="DLQ3" s="65"/>
      <c r="DLR3" s="65"/>
      <c r="DLS3" s="65"/>
      <c r="DLT3" s="65"/>
      <c r="DLU3" s="65"/>
      <c r="DLV3" s="65"/>
      <c r="DLW3" s="65"/>
      <c r="DLX3" s="65"/>
      <c r="DLY3" s="65"/>
      <c r="DLZ3" s="65"/>
      <c r="DMA3" s="65"/>
      <c r="DMB3" s="65"/>
      <c r="DMC3" s="65"/>
      <c r="DMD3" s="65"/>
      <c r="DME3" s="65"/>
      <c r="DMF3" s="65"/>
      <c r="DMG3" s="65"/>
      <c r="DMH3" s="65"/>
      <c r="DMI3" s="65"/>
      <c r="DMJ3" s="65"/>
      <c r="DMK3" s="65"/>
      <c r="DML3" s="65"/>
      <c r="DMM3" s="65"/>
      <c r="DMN3" s="65"/>
      <c r="DMO3" s="65"/>
      <c r="DMP3" s="65"/>
      <c r="DMQ3" s="65"/>
      <c r="DMR3" s="65"/>
      <c r="DMS3" s="65"/>
      <c r="DMT3" s="65"/>
      <c r="DMU3" s="65"/>
      <c r="DMV3" s="65"/>
      <c r="DMW3" s="65"/>
      <c r="DMX3" s="65"/>
      <c r="DMY3" s="65"/>
      <c r="DMZ3" s="65"/>
      <c r="DNA3" s="65"/>
      <c r="DNB3" s="65"/>
      <c r="DNC3" s="65"/>
      <c r="DND3" s="65"/>
      <c r="DNE3" s="65"/>
      <c r="DNF3" s="65"/>
      <c r="DNG3" s="65"/>
      <c r="DNH3" s="65"/>
      <c r="DNI3" s="65"/>
      <c r="DNJ3" s="65"/>
      <c r="DNK3" s="65"/>
      <c r="DNL3" s="65"/>
      <c r="DNM3" s="65"/>
      <c r="DNN3" s="65"/>
      <c r="DNO3" s="65"/>
      <c r="DNP3" s="65"/>
      <c r="DNQ3" s="65"/>
      <c r="DNR3" s="65"/>
      <c r="DNS3" s="65"/>
      <c r="DNT3" s="65"/>
      <c r="DNU3" s="65"/>
      <c r="DNV3" s="65"/>
      <c r="DNW3" s="65"/>
      <c r="DNX3" s="65"/>
      <c r="DNY3" s="65"/>
      <c r="DNZ3" s="65"/>
      <c r="DOA3" s="65"/>
      <c r="DOB3" s="65"/>
      <c r="DOC3" s="65"/>
      <c r="DOD3" s="65"/>
      <c r="DOE3" s="65"/>
      <c r="DOF3" s="65"/>
      <c r="DOG3" s="65"/>
      <c r="DOH3" s="65"/>
      <c r="DOI3" s="65"/>
      <c r="DOJ3" s="65"/>
      <c r="DOK3" s="65"/>
      <c r="DOL3" s="65"/>
      <c r="DOM3" s="65"/>
      <c r="DON3" s="65"/>
      <c r="DOO3" s="65"/>
      <c r="DOP3" s="65"/>
      <c r="DOQ3" s="65"/>
      <c r="DOR3" s="65"/>
      <c r="DOS3" s="65"/>
      <c r="DOT3" s="65"/>
      <c r="DOU3" s="65"/>
      <c r="DOV3" s="65"/>
      <c r="DOW3" s="65"/>
      <c r="DOX3" s="65"/>
      <c r="DOY3" s="65"/>
      <c r="DOZ3" s="65"/>
      <c r="DPA3" s="65"/>
      <c r="DPB3" s="65"/>
      <c r="DPC3" s="65"/>
      <c r="DPD3" s="65"/>
      <c r="DPE3" s="65"/>
      <c r="DPF3" s="65"/>
      <c r="DPG3" s="65"/>
      <c r="DPH3" s="65"/>
      <c r="DPI3" s="65"/>
      <c r="DPJ3" s="65"/>
      <c r="DPK3" s="65"/>
      <c r="DPL3" s="65"/>
      <c r="DPM3" s="65"/>
      <c r="DPN3" s="65"/>
      <c r="DPO3" s="65"/>
      <c r="DPP3" s="65"/>
      <c r="DPQ3" s="65"/>
      <c r="DPR3" s="65"/>
      <c r="DPS3" s="65"/>
      <c r="DPT3" s="65"/>
      <c r="DPU3" s="65"/>
      <c r="DPV3" s="65"/>
      <c r="DPW3" s="65"/>
      <c r="DPX3" s="65"/>
      <c r="DPY3" s="65"/>
      <c r="DPZ3" s="65"/>
      <c r="DQA3" s="65"/>
      <c r="DQB3" s="65"/>
      <c r="DQC3" s="65"/>
      <c r="DQD3" s="65"/>
      <c r="DQE3" s="65"/>
      <c r="DQF3" s="65"/>
      <c r="DQG3" s="65"/>
      <c r="DQH3" s="65"/>
      <c r="DQI3" s="65"/>
      <c r="DQJ3" s="65"/>
      <c r="DQK3" s="65"/>
      <c r="DQL3" s="65"/>
      <c r="DQM3" s="65"/>
      <c r="DQN3" s="65"/>
      <c r="DQO3" s="65"/>
      <c r="DQP3" s="65"/>
      <c r="DQQ3" s="65"/>
      <c r="DQR3" s="65"/>
      <c r="DQS3" s="65"/>
      <c r="DQT3" s="65"/>
      <c r="DQU3" s="65"/>
      <c r="DQV3" s="65"/>
      <c r="DQW3" s="65"/>
      <c r="DQX3" s="65"/>
      <c r="DQY3" s="65"/>
      <c r="DQZ3" s="65"/>
      <c r="DRA3" s="65"/>
      <c r="DRB3" s="65"/>
      <c r="DRC3" s="65"/>
      <c r="DRD3" s="65"/>
      <c r="DRE3" s="65"/>
      <c r="DRF3" s="65"/>
      <c r="DRG3" s="65"/>
      <c r="DRH3" s="65"/>
      <c r="DRI3" s="65"/>
      <c r="DRJ3" s="65"/>
      <c r="DRK3" s="65"/>
      <c r="DRL3" s="65"/>
      <c r="DRM3" s="65"/>
      <c r="DRN3" s="65"/>
      <c r="DRO3" s="65"/>
      <c r="DRP3" s="65"/>
      <c r="DRQ3" s="65"/>
      <c r="DRR3" s="65"/>
      <c r="DRS3" s="65"/>
      <c r="DRT3" s="65"/>
      <c r="DRU3" s="65"/>
      <c r="DRV3" s="65"/>
      <c r="DRW3" s="65"/>
      <c r="DRX3" s="65"/>
      <c r="DRY3" s="65"/>
      <c r="DRZ3" s="65"/>
      <c r="DSA3" s="65"/>
      <c r="DSB3" s="65"/>
      <c r="DSC3" s="65"/>
      <c r="DSD3" s="65"/>
      <c r="DSE3" s="65"/>
      <c r="DSF3" s="65"/>
      <c r="DSG3" s="65"/>
      <c r="DSH3" s="65"/>
      <c r="DSI3" s="65"/>
      <c r="DSJ3" s="65"/>
      <c r="DSK3" s="65"/>
      <c r="DSL3" s="65"/>
      <c r="DSM3" s="65"/>
      <c r="DSN3" s="65"/>
      <c r="DSO3" s="65"/>
      <c r="DSP3" s="65"/>
      <c r="DSQ3" s="65"/>
      <c r="DSR3" s="65"/>
      <c r="DSS3" s="65"/>
      <c r="DST3" s="65"/>
      <c r="DSU3" s="65"/>
      <c r="DSV3" s="65"/>
      <c r="DSW3" s="65"/>
      <c r="DSX3" s="65"/>
      <c r="DSY3" s="65"/>
      <c r="DSZ3" s="65"/>
      <c r="DTA3" s="65"/>
      <c r="DTB3" s="65"/>
      <c r="DTC3" s="65"/>
      <c r="DTD3" s="65"/>
      <c r="DTE3" s="65"/>
      <c r="DTF3" s="65"/>
      <c r="DTG3" s="65"/>
      <c r="DTH3" s="65"/>
      <c r="DTI3" s="65"/>
      <c r="DTJ3" s="65"/>
      <c r="DTK3" s="65"/>
      <c r="DTL3" s="65"/>
      <c r="DTM3" s="65"/>
      <c r="DTN3" s="65"/>
      <c r="DTO3" s="65"/>
      <c r="DTP3" s="65"/>
      <c r="DTQ3" s="65"/>
      <c r="DTR3" s="65"/>
      <c r="DTS3" s="65"/>
      <c r="DTT3" s="65"/>
      <c r="DTU3" s="65"/>
      <c r="DTV3" s="65"/>
      <c r="DTW3" s="65"/>
      <c r="DTX3" s="65"/>
      <c r="DTY3" s="65"/>
      <c r="DTZ3" s="65"/>
      <c r="DUA3" s="65"/>
      <c r="DUB3" s="65"/>
      <c r="DUC3" s="65"/>
      <c r="DUD3" s="65"/>
      <c r="DUE3" s="65"/>
      <c r="DUF3" s="65"/>
      <c r="DUG3" s="65"/>
      <c r="DUH3" s="65"/>
      <c r="DUI3" s="65"/>
      <c r="DUJ3" s="65"/>
      <c r="DUK3" s="65"/>
      <c r="DUL3" s="65"/>
      <c r="DUM3" s="65"/>
      <c r="DUN3" s="65"/>
      <c r="DUO3" s="65"/>
      <c r="DUP3" s="65"/>
      <c r="DUQ3" s="65"/>
      <c r="DUR3" s="65"/>
      <c r="DUS3" s="65"/>
      <c r="DUT3" s="65"/>
      <c r="DUU3" s="65"/>
      <c r="DUV3" s="65"/>
      <c r="DUW3" s="65"/>
      <c r="DUX3" s="65"/>
      <c r="DUY3" s="65"/>
      <c r="DUZ3" s="65"/>
      <c r="DVA3" s="65"/>
      <c r="DVB3" s="65"/>
      <c r="DVC3" s="65"/>
      <c r="DVD3" s="65"/>
      <c r="DVE3" s="65"/>
      <c r="DVF3" s="65"/>
      <c r="DVG3" s="65"/>
      <c r="DVH3" s="65"/>
      <c r="DVI3" s="65"/>
      <c r="DVJ3" s="65"/>
      <c r="DVK3" s="65"/>
      <c r="DVL3" s="65"/>
      <c r="DVM3" s="65"/>
      <c r="DVN3" s="65"/>
      <c r="DVO3" s="65"/>
      <c r="DVP3" s="65"/>
      <c r="DVQ3" s="65"/>
      <c r="DVR3" s="65"/>
      <c r="DVS3" s="65"/>
      <c r="DVT3" s="65"/>
      <c r="DVU3" s="65"/>
      <c r="DVV3" s="65"/>
      <c r="DVW3" s="65"/>
      <c r="DVX3" s="65"/>
      <c r="DVY3" s="65"/>
      <c r="DVZ3" s="65"/>
      <c r="DWA3" s="65"/>
      <c r="DWB3" s="65"/>
      <c r="DWC3" s="65"/>
      <c r="DWD3" s="65"/>
      <c r="DWE3" s="65"/>
      <c r="DWF3" s="65"/>
      <c r="DWG3" s="65"/>
      <c r="DWH3" s="65"/>
      <c r="DWI3" s="65"/>
      <c r="DWJ3" s="65"/>
      <c r="DWK3" s="65"/>
      <c r="DWL3" s="65"/>
      <c r="DWM3" s="65"/>
      <c r="DWN3" s="65"/>
      <c r="DWO3" s="65"/>
      <c r="DWP3" s="65"/>
      <c r="DWQ3" s="65"/>
      <c r="DWR3" s="65"/>
      <c r="DWS3" s="65"/>
      <c r="DWT3" s="65"/>
      <c r="DWU3" s="65"/>
      <c r="DWV3" s="65"/>
      <c r="DWW3" s="65"/>
      <c r="DWX3" s="65"/>
      <c r="DWY3" s="65"/>
      <c r="DWZ3" s="65"/>
      <c r="DXA3" s="65"/>
      <c r="DXB3" s="65"/>
      <c r="DXC3" s="65"/>
      <c r="DXD3" s="65"/>
      <c r="DXE3" s="65"/>
      <c r="DXF3" s="65"/>
      <c r="DXG3" s="65"/>
      <c r="DXH3" s="65"/>
      <c r="DXI3" s="65"/>
      <c r="DXJ3" s="65"/>
      <c r="DXK3" s="65"/>
      <c r="DXL3" s="65"/>
      <c r="DXM3" s="65"/>
      <c r="DXN3" s="65"/>
      <c r="DXO3" s="65"/>
      <c r="DXP3" s="65"/>
      <c r="DXQ3" s="65"/>
      <c r="DXR3" s="65"/>
      <c r="DXS3" s="65"/>
      <c r="DXT3" s="65"/>
      <c r="DXU3" s="65"/>
      <c r="DXV3" s="65"/>
      <c r="DXW3" s="65"/>
      <c r="DXX3" s="65"/>
      <c r="DXY3" s="65"/>
      <c r="DXZ3" s="65"/>
      <c r="DYA3" s="65"/>
      <c r="DYB3" s="65"/>
      <c r="DYC3" s="65"/>
      <c r="DYD3" s="65"/>
      <c r="DYE3" s="65"/>
      <c r="DYF3" s="65"/>
      <c r="DYG3" s="65"/>
      <c r="DYH3" s="65"/>
      <c r="DYI3" s="65"/>
      <c r="DYJ3" s="65"/>
      <c r="DYK3" s="65"/>
      <c r="DYL3" s="65"/>
      <c r="DYM3" s="65"/>
      <c r="DYN3" s="65"/>
      <c r="DYO3" s="65"/>
      <c r="DYP3" s="65"/>
      <c r="DYQ3" s="65"/>
      <c r="DYR3" s="65"/>
      <c r="DYS3" s="65"/>
      <c r="DYT3" s="65"/>
      <c r="DYU3" s="65"/>
      <c r="DYV3" s="65"/>
      <c r="DYW3" s="65"/>
      <c r="DYX3" s="65"/>
      <c r="DYY3" s="65"/>
      <c r="DYZ3" s="65"/>
      <c r="DZA3" s="65"/>
      <c r="DZB3" s="65"/>
      <c r="DZC3" s="65"/>
      <c r="DZD3" s="65"/>
      <c r="DZE3" s="65"/>
      <c r="DZF3" s="65"/>
      <c r="DZG3" s="65"/>
      <c r="DZH3" s="65"/>
      <c r="DZI3" s="65"/>
      <c r="DZJ3" s="65"/>
      <c r="DZK3" s="65"/>
      <c r="DZL3" s="65"/>
      <c r="DZM3" s="65"/>
      <c r="DZN3" s="65"/>
      <c r="DZO3" s="65"/>
      <c r="DZP3" s="65"/>
      <c r="DZQ3" s="65"/>
      <c r="DZR3" s="65"/>
      <c r="DZS3" s="65"/>
      <c r="DZT3" s="65"/>
      <c r="DZU3" s="65"/>
      <c r="DZV3" s="65"/>
      <c r="DZW3" s="65"/>
      <c r="DZX3" s="65"/>
      <c r="DZY3" s="65"/>
      <c r="DZZ3" s="65"/>
      <c r="EAA3" s="65"/>
      <c r="EAB3" s="65"/>
      <c r="EAC3" s="65"/>
      <c r="EAD3" s="65"/>
      <c r="EAE3" s="65"/>
      <c r="EAF3" s="65"/>
      <c r="EAG3" s="65"/>
      <c r="EAH3" s="65"/>
      <c r="EAI3" s="65"/>
      <c r="EAJ3" s="65"/>
      <c r="EAK3" s="65"/>
      <c r="EAL3" s="65"/>
      <c r="EAM3" s="65"/>
      <c r="EAN3" s="65"/>
      <c r="EAO3" s="65"/>
      <c r="EAP3" s="65"/>
      <c r="EAQ3" s="65"/>
      <c r="EAR3" s="65"/>
      <c r="EAS3" s="65"/>
      <c r="EAT3" s="65"/>
      <c r="EAU3" s="65"/>
      <c r="EAV3" s="65"/>
      <c r="EAW3" s="65"/>
      <c r="EAX3" s="65"/>
      <c r="EAY3" s="65"/>
      <c r="EAZ3" s="65"/>
      <c r="EBA3" s="65"/>
      <c r="EBB3" s="65"/>
      <c r="EBC3" s="65"/>
      <c r="EBD3" s="65"/>
      <c r="EBE3" s="65"/>
      <c r="EBF3" s="65"/>
      <c r="EBG3" s="65"/>
      <c r="EBH3" s="65"/>
      <c r="EBI3" s="65"/>
      <c r="EBJ3" s="65"/>
      <c r="EBK3" s="65"/>
      <c r="EBL3" s="65"/>
      <c r="EBM3" s="65"/>
      <c r="EBN3" s="65"/>
      <c r="EBO3" s="65"/>
      <c r="EBP3" s="65"/>
      <c r="EBQ3" s="65"/>
      <c r="EBR3" s="65"/>
      <c r="EBS3" s="65"/>
      <c r="EBT3" s="65"/>
      <c r="EBU3" s="65"/>
      <c r="EBV3" s="65"/>
      <c r="EBW3" s="65"/>
      <c r="EBX3" s="65"/>
      <c r="EBY3" s="65"/>
      <c r="EBZ3" s="65"/>
      <c r="ECA3" s="65"/>
      <c r="ECB3" s="65"/>
      <c r="ECC3" s="65"/>
      <c r="ECD3" s="65"/>
      <c r="ECE3" s="65"/>
      <c r="ECF3" s="65"/>
      <c r="ECG3" s="65"/>
      <c r="ECH3" s="65"/>
      <c r="ECI3" s="65"/>
      <c r="ECJ3" s="65"/>
      <c r="ECK3" s="65"/>
      <c r="ECL3" s="65"/>
      <c r="ECM3" s="65"/>
      <c r="ECN3" s="65"/>
      <c r="ECO3" s="65"/>
      <c r="ECP3" s="65"/>
      <c r="ECQ3" s="65"/>
      <c r="ECR3" s="65"/>
      <c r="ECS3" s="65"/>
      <c r="ECT3" s="65"/>
      <c r="ECU3" s="65"/>
      <c r="ECV3" s="65"/>
      <c r="ECW3" s="65"/>
      <c r="ECX3" s="65"/>
      <c r="ECY3" s="65"/>
      <c r="ECZ3" s="65"/>
      <c r="EDA3" s="65"/>
      <c r="EDB3" s="65"/>
      <c r="EDC3" s="65"/>
      <c r="EDD3" s="65"/>
      <c r="EDE3" s="65"/>
      <c r="EDF3" s="65"/>
      <c r="EDG3" s="65"/>
      <c r="EDH3" s="65"/>
      <c r="EDI3" s="65"/>
      <c r="EDJ3" s="65"/>
      <c r="EDK3" s="65"/>
      <c r="EDL3" s="65"/>
      <c r="EDM3" s="65"/>
      <c r="EDN3" s="65"/>
      <c r="EDO3" s="65"/>
      <c r="EDP3" s="65"/>
      <c r="EDQ3" s="65"/>
      <c r="EDR3" s="65"/>
      <c r="EDS3" s="65"/>
      <c r="EDT3" s="65"/>
      <c r="EDU3" s="65"/>
      <c r="EDV3" s="65"/>
      <c r="EDW3" s="65"/>
      <c r="EDX3" s="65"/>
      <c r="EDY3" s="65"/>
      <c r="EDZ3" s="65"/>
      <c r="EEA3" s="65"/>
      <c r="EEB3" s="65"/>
      <c r="EEC3" s="65"/>
      <c r="EED3" s="65"/>
      <c r="EEE3" s="65"/>
      <c r="EEF3" s="65"/>
      <c r="EEG3" s="65"/>
      <c r="EEH3" s="65"/>
      <c r="EEI3" s="65"/>
      <c r="EEJ3" s="65"/>
      <c r="EEK3" s="65"/>
      <c r="EEL3" s="65"/>
      <c r="EEM3" s="65"/>
      <c r="EEN3" s="65"/>
      <c r="EEO3" s="65"/>
      <c r="EEP3" s="65"/>
      <c r="EEQ3" s="65"/>
      <c r="EER3" s="65"/>
      <c r="EES3" s="65"/>
      <c r="EET3" s="65"/>
      <c r="EEU3" s="65"/>
      <c r="EEV3" s="65"/>
      <c r="EEW3" s="65"/>
      <c r="EEX3" s="65"/>
      <c r="EEY3" s="65"/>
      <c r="EEZ3" s="65"/>
      <c r="EFA3" s="65"/>
      <c r="EFB3" s="65"/>
      <c r="EFC3" s="65"/>
      <c r="EFD3" s="65"/>
      <c r="EFE3" s="65"/>
      <c r="EFF3" s="65"/>
      <c r="EFG3" s="65"/>
      <c r="EFH3" s="65"/>
      <c r="EFI3" s="65"/>
      <c r="EFJ3" s="65"/>
      <c r="EFK3" s="65"/>
      <c r="EFL3" s="65"/>
      <c r="EFM3" s="65"/>
      <c r="EFN3" s="65"/>
      <c r="EFO3" s="65"/>
      <c r="EFP3" s="65"/>
      <c r="EFQ3" s="65"/>
      <c r="EFR3" s="65"/>
      <c r="EFS3" s="65"/>
      <c r="EFT3" s="65"/>
      <c r="EFU3" s="65"/>
      <c r="EFV3" s="65"/>
      <c r="EFW3" s="65"/>
      <c r="EFX3" s="65"/>
      <c r="EFY3" s="65"/>
      <c r="EFZ3" s="65"/>
      <c r="EGA3" s="65"/>
      <c r="EGB3" s="65"/>
      <c r="EGC3" s="65"/>
      <c r="EGD3" s="65"/>
      <c r="EGE3" s="65"/>
      <c r="EGF3" s="65"/>
      <c r="EGG3" s="65"/>
      <c r="EGH3" s="65"/>
      <c r="EGI3" s="65"/>
      <c r="EGJ3" s="65"/>
      <c r="EGK3" s="65"/>
      <c r="EGL3" s="65"/>
      <c r="EGM3" s="65"/>
      <c r="EGN3" s="65"/>
      <c r="EGO3" s="65"/>
      <c r="EGP3" s="65"/>
      <c r="EGQ3" s="65"/>
      <c r="EGR3" s="65"/>
      <c r="EGS3" s="65"/>
      <c r="EGT3" s="65"/>
      <c r="EGU3" s="65"/>
      <c r="EGV3" s="65"/>
      <c r="EGW3" s="65"/>
      <c r="EGX3" s="65"/>
      <c r="EGY3" s="65"/>
      <c r="EGZ3" s="65"/>
      <c r="EHA3" s="65"/>
      <c r="EHB3" s="65"/>
      <c r="EHC3" s="65"/>
      <c r="EHD3" s="65"/>
      <c r="EHE3" s="65"/>
      <c r="EHF3" s="65"/>
      <c r="EHG3" s="65"/>
      <c r="EHH3" s="65"/>
      <c r="EHI3" s="65"/>
      <c r="EHJ3" s="65"/>
      <c r="EHK3" s="65"/>
      <c r="EHL3" s="65"/>
      <c r="EHM3" s="65"/>
      <c r="EHN3" s="65"/>
      <c r="EHO3" s="65"/>
      <c r="EHP3" s="65"/>
      <c r="EHQ3" s="65"/>
      <c r="EHR3" s="65"/>
      <c r="EHS3" s="65"/>
      <c r="EHT3" s="65"/>
      <c r="EHU3" s="65"/>
      <c r="EHV3" s="65"/>
      <c r="EHW3" s="65"/>
      <c r="EHX3" s="65"/>
      <c r="EHY3" s="65"/>
      <c r="EHZ3" s="65"/>
      <c r="EIA3" s="65"/>
      <c r="EIB3" s="65"/>
      <c r="EIC3" s="65"/>
      <c r="EID3" s="65"/>
      <c r="EIE3" s="65"/>
      <c r="EIF3" s="65"/>
      <c r="EIG3" s="65"/>
      <c r="EIH3" s="65"/>
      <c r="EII3" s="65"/>
      <c r="EIJ3" s="65"/>
      <c r="EIK3" s="65"/>
      <c r="EIL3" s="65"/>
      <c r="EIM3" s="65"/>
      <c r="EIN3" s="65"/>
      <c r="EIO3" s="65"/>
      <c r="EIP3" s="65"/>
      <c r="EIQ3" s="65"/>
      <c r="EIR3" s="65"/>
      <c r="EIS3" s="65"/>
      <c r="EIT3" s="65"/>
      <c r="EIU3" s="65"/>
      <c r="EIV3" s="65"/>
      <c r="EIW3" s="65"/>
      <c r="EIX3" s="65"/>
      <c r="EIY3" s="65"/>
      <c r="EIZ3" s="65"/>
      <c r="EJA3" s="65"/>
      <c r="EJB3" s="65"/>
      <c r="EJC3" s="65"/>
      <c r="EJD3" s="65"/>
      <c r="EJE3" s="65"/>
      <c r="EJF3" s="65"/>
      <c r="EJG3" s="65"/>
      <c r="EJH3" s="65"/>
      <c r="EJI3" s="65"/>
      <c r="EJJ3" s="65"/>
      <c r="EJK3" s="65"/>
      <c r="EJL3" s="65"/>
      <c r="EJM3" s="65"/>
      <c r="EJN3" s="65"/>
      <c r="EJO3" s="65"/>
      <c r="EJP3" s="65"/>
      <c r="EJQ3" s="65"/>
      <c r="EJR3" s="65"/>
      <c r="EJS3" s="65"/>
      <c r="EJT3" s="65"/>
      <c r="EJU3" s="65"/>
      <c r="EJV3" s="65"/>
      <c r="EJW3" s="65"/>
      <c r="EJX3" s="65"/>
      <c r="EJY3" s="65"/>
      <c r="EJZ3" s="65"/>
      <c r="EKA3" s="65"/>
      <c r="EKB3" s="65"/>
      <c r="EKC3" s="65"/>
      <c r="EKD3" s="65"/>
      <c r="EKE3" s="65"/>
      <c r="EKF3" s="65"/>
      <c r="EKG3" s="65"/>
      <c r="EKH3" s="65"/>
      <c r="EKI3" s="65"/>
      <c r="EKJ3" s="65"/>
      <c r="EKK3" s="65"/>
      <c r="EKL3" s="65"/>
      <c r="EKM3" s="65"/>
      <c r="EKN3" s="65"/>
      <c r="EKO3" s="65"/>
      <c r="EKP3" s="65"/>
      <c r="EKQ3" s="65"/>
      <c r="EKR3" s="65"/>
      <c r="EKS3" s="65"/>
      <c r="EKT3" s="65"/>
      <c r="EKU3" s="65"/>
      <c r="EKV3" s="65"/>
      <c r="EKW3" s="65"/>
      <c r="EKX3" s="65"/>
      <c r="EKY3" s="65"/>
      <c r="EKZ3" s="65"/>
      <c r="ELA3" s="65"/>
      <c r="ELB3" s="65"/>
      <c r="ELC3" s="65"/>
      <c r="ELD3" s="65"/>
      <c r="ELE3" s="65"/>
      <c r="ELF3" s="65"/>
      <c r="ELG3" s="65"/>
      <c r="ELH3" s="65"/>
      <c r="ELI3" s="65"/>
      <c r="ELJ3" s="65"/>
      <c r="ELK3" s="65"/>
      <c r="ELL3" s="65"/>
      <c r="ELM3" s="65"/>
      <c r="ELN3" s="65"/>
      <c r="ELO3" s="65"/>
      <c r="ELP3" s="65"/>
      <c r="ELQ3" s="65"/>
      <c r="ELR3" s="65"/>
      <c r="ELS3" s="65"/>
      <c r="ELT3" s="65"/>
      <c r="ELU3" s="65"/>
      <c r="ELV3" s="65"/>
      <c r="ELW3" s="65"/>
      <c r="ELX3" s="65"/>
      <c r="ELY3" s="65"/>
      <c r="ELZ3" s="65"/>
      <c r="EMA3" s="65"/>
      <c r="EMB3" s="65"/>
      <c r="EMC3" s="65"/>
      <c r="EMD3" s="65"/>
      <c r="EME3" s="65"/>
      <c r="EMF3" s="65"/>
      <c r="EMG3" s="65"/>
      <c r="EMH3" s="65"/>
      <c r="EMI3" s="65"/>
      <c r="EMJ3" s="65"/>
      <c r="EMK3" s="65"/>
      <c r="EML3" s="65"/>
      <c r="EMM3" s="65"/>
      <c r="EMN3" s="65"/>
      <c r="EMO3" s="65"/>
      <c r="EMP3" s="65"/>
      <c r="EMQ3" s="65"/>
      <c r="EMR3" s="65"/>
      <c r="EMS3" s="65"/>
      <c r="EMT3" s="65"/>
      <c r="EMU3" s="65"/>
      <c r="EMV3" s="65"/>
      <c r="EMW3" s="65"/>
      <c r="EMX3" s="65"/>
      <c r="EMY3" s="65"/>
      <c r="EMZ3" s="65"/>
      <c r="ENA3" s="65"/>
      <c r="ENB3" s="65"/>
      <c r="ENC3" s="65"/>
      <c r="END3" s="65"/>
      <c r="ENE3" s="65"/>
      <c r="ENF3" s="65"/>
      <c r="ENG3" s="65"/>
      <c r="ENH3" s="65"/>
      <c r="ENI3" s="65"/>
      <c r="ENJ3" s="65"/>
      <c r="ENK3" s="65"/>
      <c r="ENL3" s="65"/>
      <c r="ENM3" s="65"/>
      <c r="ENN3" s="65"/>
      <c r="ENO3" s="65"/>
      <c r="ENP3" s="65"/>
      <c r="ENQ3" s="65"/>
      <c r="ENR3" s="65"/>
      <c r="ENS3" s="65"/>
      <c r="ENT3" s="65"/>
      <c r="ENU3" s="65"/>
      <c r="ENV3" s="65"/>
      <c r="ENW3" s="65"/>
      <c r="ENX3" s="65"/>
      <c r="ENY3" s="65"/>
      <c r="ENZ3" s="65"/>
      <c r="EOA3" s="65"/>
      <c r="EOB3" s="65"/>
      <c r="EOC3" s="65"/>
      <c r="EOD3" s="65"/>
      <c r="EOE3" s="65"/>
      <c r="EOF3" s="65"/>
      <c r="EOG3" s="65"/>
      <c r="EOH3" s="65"/>
      <c r="EOI3" s="65"/>
      <c r="EOJ3" s="65"/>
      <c r="EOK3" s="65"/>
      <c r="EOL3" s="65"/>
      <c r="EOM3" s="65"/>
      <c r="EON3" s="65"/>
      <c r="EOO3" s="65"/>
      <c r="EOP3" s="65"/>
      <c r="EOQ3" s="65"/>
      <c r="EOR3" s="65"/>
      <c r="EOS3" s="65"/>
      <c r="EOT3" s="65"/>
      <c r="EOU3" s="65"/>
      <c r="EOV3" s="65"/>
      <c r="EOW3" s="65"/>
      <c r="EOX3" s="65"/>
      <c r="EOY3" s="65"/>
      <c r="EOZ3" s="65"/>
      <c r="EPA3" s="65"/>
      <c r="EPB3" s="65"/>
      <c r="EPC3" s="65"/>
      <c r="EPD3" s="65"/>
      <c r="EPE3" s="65"/>
      <c r="EPF3" s="65"/>
      <c r="EPG3" s="65"/>
      <c r="EPH3" s="65"/>
      <c r="EPI3" s="65"/>
      <c r="EPJ3" s="65"/>
      <c r="EPK3" s="65"/>
      <c r="EPL3" s="65"/>
      <c r="EPM3" s="65"/>
      <c r="EPN3" s="65"/>
      <c r="EPO3" s="65"/>
      <c r="EPP3" s="65"/>
      <c r="EPQ3" s="65"/>
      <c r="EPR3" s="65"/>
      <c r="EPS3" s="65"/>
      <c r="EPT3" s="65"/>
      <c r="EPU3" s="65"/>
      <c r="EPV3" s="65"/>
      <c r="EPW3" s="65"/>
      <c r="EPX3" s="65"/>
      <c r="EPY3" s="65"/>
      <c r="EPZ3" s="65"/>
      <c r="EQA3" s="65"/>
      <c r="EQB3" s="65"/>
      <c r="EQC3" s="65"/>
      <c r="EQD3" s="65"/>
      <c r="EQE3" s="65"/>
      <c r="EQF3" s="65"/>
      <c r="EQG3" s="65"/>
      <c r="EQH3" s="65"/>
      <c r="EQI3" s="65"/>
      <c r="EQJ3" s="65"/>
      <c r="EQK3" s="65"/>
      <c r="EQL3" s="65"/>
      <c r="EQM3" s="65"/>
      <c r="EQN3" s="65"/>
      <c r="EQO3" s="65"/>
      <c r="EQP3" s="65"/>
      <c r="EQQ3" s="65"/>
      <c r="EQR3" s="65"/>
      <c r="EQS3" s="65"/>
      <c r="EQT3" s="65"/>
      <c r="EQU3" s="65"/>
      <c r="EQV3" s="65"/>
      <c r="EQW3" s="65"/>
      <c r="EQX3" s="65"/>
      <c r="EQY3" s="65"/>
      <c r="EQZ3" s="65"/>
      <c r="ERA3" s="65"/>
      <c r="ERB3" s="65"/>
      <c r="ERC3" s="65"/>
      <c r="ERD3" s="65"/>
      <c r="ERE3" s="65"/>
      <c r="ERF3" s="65"/>
      <c r="ERG3" s="65"/>
      <c r="ERH3" s="65"/>
      <c r="ERI3" s="65"/>
      <c r="ERJ3" s="65"/>
      <c r="ERK3" s="65"/>
      <c r="ERL3" s="65"/>
      <c r="ERM3" s="65"/>
      <c r="ERN3" s="65"/>
      <c r="ERO3" s="65"/>
      <c r="ERP3" s="65"/>
      <c r="ERQ3" s="65"/>
      <c r="ERR3" s="65"/>
      <c r="ERS3" s="65"/>
      <c r="ERT3" s="65"/>
      <c r="ERU3" s="65"/>
      <c r="ERV3" s="65"/>
      <c r="ERW3" s="65"/>
      <c r="ERX3" s="65"/>
      <c r="ERY3" s="65"/>
      <c r="ERZ3" s="65"/>
      <c r="ESA3" s="65"/>
      <c r="ESB3" s="65"/>
      <c r="ESC3" s="65"/>
      <c r="ESD3" s="65"/>
      <c r="ESE3" s="65"/>
      <c r="ESF3" s="65"/>
      <c r="ESG3" s="65"/>
      <c r="ESH3" s="65"/>
      <c r="ESI3" s="65"/>
      <c r="ESJ3" s="65"/>
      <c r="ESK3" s="65"/>
      <c r="ESL3" s="65"/>
      <c r="ESM3" s="65"/>
      <c r="ESN3" s="65"/>
      <c r="ESO3" s="65"/>
      <c r="ESP3" s="65"/>
      <c r="ESQ3" s="65"/>
      <c r="ESR3" s="65"/>
      <c r="ESS3" s="65"/>
      <c r="EST3" s="65"/>
      <c r="ESU3" s="65"/>
      <c r="ESV3" s="65"/>
      <c r="ESW3" s="65"/>
      <c r="ESX3" s="65"/>
      <c r="ESY3" s="65"/>
      <c r="ESZ3" s="65"/>
      <c r="ETA3" s="65"/>
      <c r="ETB3" s="65"/>
      <c r="ETC3" s="65"/>
      <c r="ETD3" s="65"/>
      <c r="ETE3" s="65"/>
      <c r="ETF3" s="65"/>
      <c r="ETG3" s="65"/>
      <c r="ETH3" s="65"/>
      <c r="ETI3" s="65"/>
      <c r="ETJ3" s="65"/>
      <c r="ETK3" s="65"/>
      <c r="ETL3" s="65"/>
      <c r="ETM3" s="65"/>
      <c r="ETN3" s="65"/>
      <c r="ETO3" s="65"/>
      <c r="ETP3" s="65"/>
      <c r="ETQ3" s="65"/>
      <c r="ETR3" s="65"/>
      <c r="ETS3" s="65"/>
      <c r="ETT3" s="65"/>
      <c r="ETU3" s="65"/>
      <c r="ETV3" s="65"/>
      <c r="ETW3" s="65"/>
      <c r="ETX3" s="65"/>
      <c r="ETY3" s="65"/>
      <c r="ETZ3" s="65"/>
      <c r="EUA3" s="65"/>
      <c r="EUB3" s="65"/>
      <c r="EUC3" s="65"/>
      <c r="EUD3" s="65"/>
      <c r="EUE3" s="65"/>
      <c r="EUF3" s="65"/>
      <c r="EUG3" s="65"/>
      <c r="EUH3" s="65"/>
      <c r="EUI3" s="65"/>
      <c r="EUJ3" s="65"/>
      <c r="EUK3" s="65"/>
      <c r="EUL3" s="65"/>
      <c r="EUM3" s="65"/>
      <c r="EUN3" s="65"/>
      <c r="EUO3" s="65"/>
      <c r="EUP3" s="65"/>
      <c r="EUQ3" s="65"/>
      <c r="EUR3" s="65"/>
      <c r="EUS3" s="65"/>
      <c r="EUT3" s="65"/>
      <c r="EUU3" s="65"/>
      <c r="EUV3" s="65"/>
      <c r="EUW3" s="65"/>
      <c r="EUX3" s="65"/>
      <c r="EUY3" s="65"/>
      <c r="EUZ3" s="65"/>
      <c r="EVA3" s="65"/>
      <c r="EVB3" s="65"/>
      <c r="EVC3" s="65"/>
      <c r="EVD3" s="65"/>
      <c r="EVE3" s="65"/>
      <c r="EVF3" s="65"/>
      <c r="EVG3" s="65"/>
      <c r="EVH3" s="65"/>
      <c r="EVI3" s="65"/>
      <c r="EVJ3" s="65"/>
      <c r="EVK3" s="65"/>
      <c r="EVL3" s="65"/>
      <c r="EVM3" s="65"/>
      <c r="EVN3" s="65"/>
      <c r="EVO3" s="65"/>
      <c r="EVP3" s="65"/>
      <c r="EVQ3" s="65"/>
      <c r="EVR3" s="65"/>
      <c r="EVS3" s="65"/>
      <c r="EVT3" s="65"/>
      <c r="EVU3" s="65"/>
      <c r="EVV3" s="65"/>
      <c r="EVW3" s="65"/>
      <c r="EVX3" s="65"/>
      <c r="EVY3" s="65"/>
      <c r="EVZ3" s="65"/>
      <c r="EWA3" s="65"/>
      <c r="EWB3" s="65"/>
      <c r="EWC3" s="65"/>
      <c r="EWD3" s="65"/>
      <c r="EWE3" s="65"/>
      <c r="EWF3" s="65"/>
      <c r="EWG3" s="65"/>
      <c r="EWH3" s="65"/>
      <c r="EWI3" s="65"/>
      <c r="EWJ3" s="65"/>
      <c r="EWK3" s="65"/>
      <c r="EWL3" s="65"/>
      <c r="EWM3" s="65"/>
      <c r="EWN3" s="65"/>
      <c r="EWO3" s="65"/>
      <c r="EWP3" s="65"/>
      <c r="EWQ3" s="65"/>
      <c r="EWR3" s="65"/>
      <c r="EWS3" s="65"/>
      <c r="EWT3" s="65"/>
      <c r="EWU3" s="65"/>
      <c r="EWV3" s="65"/>
      <c r="EWW3" s="65"/>
      <c r="EWX3" s="65"/>
      <c r="EWY3" s="65"/>
      <c r="EWZ3" s="65"/>
      <c r="EXA3" s="65"/>
      <c r="EXB3" s="65"/>
      <c r="EXC3" s="65"/>
      <c r="EXD3" s="65"/>
      <c r="EXE3" s="65"/>
      <c r="EXF3" s="65"/>
      <c r="EXG3" s="65"/>
      <c r="EXH3" s="65"/>
      <c r="EXI3" s="65"/>
      <c r="EXJ3" s="65"/>
      <c r="EXK3" s="65"/>
      <c r="EXL3" s="65"/>
      <c r="EXM3" s="65"/>
      <c r="EXN3" s="65"/>
      <c r="EXO3" s="65"/>
      <c r="EXP3" s="65"/>
      <c r="EXQ3" s="65"/>
      <c r="EXR3" s="65"/>
      <c r="EXS3" s="65"/>
      <c r="EXT3" s="65"/>
      <c r="EXU3" s="65"/>
      <c r="EXV3" s="65"/>
      <c r="EXW3" s="65"/>
      <c r="EXX3" s="65"/>
      <c r="EXY3" s="65"/>
      <c r="EXZ3" s="65"/>
      <c r="EYA3" s="65"/>
      <c r="EYB3" s="65"/>
      <c r="EYC3" s="65"/>
      <c r="EYD3" s="65"/>
      <c r="EYE3" s="65"/>
      <c r="EYF3" s="65"/>
      <c r="EYG3" s="65"/>
      <c r="EYH3" s="65"/>
      <c r="EYI3" s="65"/>
      <c r="EYJ3" s="65"/>
      <c r="EYK3" s="65"/>
      <c r="EYL3" s="65"/>
      <c r="EYM3" s="65"/>
      <c r="EYN3" s="65"/>
      <c r="EYO3" s="65"/>
      <c r="EYP3" s="65"/>
      <c r="EYQ3" s="65"/>
      <c r="EYR3" s="65"/>
      <c r="EYS3" s="65"/>
      <c r="EYT3" s="65"/>
      <c r="EYU3" s="65"/>
      <c r="EYV3" s="65"/>
      <c r="EYW3" s="65"/>
      <c r="EYX3" s="65"/>
      <c r="EYY3" s="65"/>
      <c r="EYZ3" s="65"/>
      <c r="EZA3" s="65"/>
      <c r="EZB3" s="65"/>
      <c r="EZC3" s="65"/>
      <c r="EZD3" s="65"/>
      <c r="EZE3" s="65"/>
      <c r="EZF3" s="65"/>
      <c r="EZG3" s="65"/>
      <c r="EZH3" s="65"/>
      <c r="EZI3" s="65"/>
      <c r="EZJ3" s="65"/>
      <c r="EZK3" s="65"/>
      <c r="EZL3" s="65"/>
      <c r="EZM3" s="65"/>
      <c r="EZN3" s="65"/>
      <c r="EZO3" s="65"/>
      <c r="EZP3" s="65"/>
      <c r="EZQ3" s="65"/>
      <c r="EZR3" s="65"/>
      <c r="EZS3" s="65"/>
      <c r="EZT3" s="65"/>
      <c r="EZU3" s="65"/>
      <c r="EZV3" s="65"/>
      <c r="EZW3" s="65"/>
      <c r="EZX3" s="65"/>
      <c r="EZY3" s="65"/>
      <c r="EZZ3" s="65"/>
      <c r="FAA3" s="65"/>
      <c r="FAB3" s="65"/>
      <c r="FAC3" s="65"/>
      <c r="FAD3" s="65"/>
      <c r="FAE3" s="65"/>
      <c r="FAF3" s="65"/>
      <c r="FAG3" s="65"/>
      <c r="FAH3" s="65"/>
      <c r="FAI3" s="65"/>
      <c r="FAJ3" s="65"/>
      <c r="FAK3" s="65"/>
      <c r="FAL3" s="65"/>
      <c r="FAM3" s="65"/>
      <c r="FAN3" s="65"/>
      <c r="FAO3" s="65"/>
      <c r="FAP3" s="65"/>
      <c r="FAQ3" s="65"/>
      <c r="FAR3" s="65"/>
      <c r="FAS3" s="65"/>
      <c r="FAT3" s="65"/>
      <c r="FAU3" s="65"/>
      <c r="FAV3" s="65"/>
      <c r="FAW3" s="65"/>
      <c r="FAX3" s="65"/>
      <c r="FAY3" s="65"/>
      <c r="FAZ3" s="65"/>
      <c r="FBA3" s="65"/>
      <c r="FBB3" s="65"/>
      <c r="FBC3" s="65"/>
      <c r="FBD3" s="65"/>
      <c r="FBE3" s="65"/>
      <c r="FBF3" s="65"/>
      <c r="FBG3" s="65"/>
      <c r="FBH3" s="65"/>
      <c r="FBI3" s="65"/>
      <c r="FBJ3" s="65"/>
      <c r="FBK3" s="65"/>
      <c r="FBL3" s="65"/>
      <c r="FBM3" s="65"/>
      <c r="FBN3" s="65"/>
      <c r="FBO3" s="65"/>
      <c r="FBP3" s="65"/>
      <c r="FBQ3" s="65"/>
      <c r="FBR3" s="65"/>
      <c r="FBS3" s="65"/>
      <c r="FBT3" s="65"/>
      <c r="FBU3" s="65"/>
      <c r="FBV3" s="65"/>
      <c r="FBW3" s="65"/>
      <c r="FBX3" s="65"/>
      <c r="FBY3" s="65"/>
      <c r="FBZ3" s="65"/>
      <c r="FCA3" s="65"/>
      <c r="FCB3" s="65"/>
      <c r="FCC3" s="65"/>
      <c r="FCD3" s="65"/>
      <c r="FCE3" s="65"/>
      <c r="FCF3" s="65"/>
      <c r="FCG3" s="65"/>
      <c r="FCH3" s="65"/>
      <c r="FCI3" s="65"/>
      <c r="FCJ3" s="65"/>
      <c r="FCK3" s="65"/>
      <c r="FCL3" s="65"/>
      <c r="FCM3" s="65"/>
      <c r="FCN3" s="65"/>
      <c r="FCO3" s="65"/>
      <c r="FCP3" s="65"/>
      <c r="FCQ3" s="65"/>
      <c r="FCR3" s="65"/>
      <c r="FCS3" s="65"/>
      <c r="FCT3" s="65"/>
      <c r="FCU3" s="65"/>
      <c r="FCV3" s="65"/>
      <c r="FCW3" s="65"/>
      <c r="FCX3" s="65"/>
      <c r="FCY3" s="65"/>
      <c r="FCZ3" s="65"/>
      <c r="FDA3" s="65"/>
      <c r="FDB3" s="65"/>
      <c r="FDC3" s="65"/>
      <c r="FDD3" s="65"/>
      <c r="FDE3" s="65"/>
      <c r="FDF3" s="65"/>
      <c r="FDG3" s="65"/>
      <c r="FDH3" s="65"/>
      <c r="FDI3" s="65"/>
      <c r="FDJ3" s="65"/>
      <c r="FDK3" s="65"/>
      <c r="FDL3" s="65"/>
      <c r="FDM3" s="65"/>
      <c r="FDN3" s="65"/>
      <c r="FDO3" s="65"/>
      <c r="FDP3" s="65"/>
      <c r="FDQ3" s="65"/>
      <c r="FDR3" s="65"/>
      <c r="FDS3" s="65"/>
      <c r="FDT3" s="65"/>
      <c r="FDU3" s="65"/>
      <c r="FDV3" s="65"/>
      <c r="FDW3" s="65"/>
      <c r="FDX3" s="65"/>
      <c r="FDY3" s="65"/>
      <c r="FDZ3" s="65"/>
      <c r="FEA3" s="65"/>
      <c r="FEB3" s="65"/>
      <c r="FEC3" s="65"/>
      <c r="FED3" s="65"/>
      <c r="FEE3" s="65"/>
      <c r="FEF3" s="65"/>
      <c r="FEG3" s="65"/>
      <c r="FEH3" s="65"/>
      <c r="FEI3" s="65"/>
      <c r="FEJ3" s="65"/>
      <c r="FEK3" s="65"/>
      <c r="FEL3" s="65"/>
      <c r="FEM3" s="65"/>
      <c r="FEN3" s="65"/>
      <c r="FEO3" s="65"/>
      <c r="FEP3" s="65"/>
      <c r="FEQ3" s="65"/>
      <c r="FER3" s="65"/>
      <c r="FES3" s="65"/>
      <c r="FET3" s="65"/>
      <c r="FEU3" s="65"/>
      <c r="FEV3" s="65"/>
      <c r="FEW3" s="65"/>
      <c r="FEX3" s="65"/>
      <c r="FEY3" s="65"/>
      <c r="FEZ3" s="65"/>
      <c r="FFA3" s="65"/>
      <c r="FFB3" s="65"/>
      <c r="FFC3" s="65"/>
      <c r="FFD3" s="65"/>
      <c r="FFE3" s="65"/>
      <c r="FFF3" s="65"/>
      <c r="FFG3" s="65"/>
      <c r="FFH3" s="65"/>
      <c r="FFI3" s="65"/>
      <c r="FFJ3" s="65"/>
      <c r="FFK3" s="65"/>
      <c r="FFL3" s="65"/>
      <c r="FFM3" s="65"/>
      <c r="FFN3" s="65"/>
      <c r="FFO3" s="65"/>
      <c r="FFP3" s="65"/>
      <c r="FFQ3" s="65"/>
      <c r="FFR3" s="65"/>
      <c r="FFS3" s="65"/>
      <c r="FFT3" s="65"/>
      <c r="FFU3" s="65"/>
      <c r="FFV3" s="65"/>
      <c r="FFW3" s="65"/>
      <c r="FFX3" s="65"/>
      <c r="FFY3" s="65"/>
      <c r="FFZ3" s="65"/>
      <c r="FGA3" s="65"/>
      <c r="FGB3" s="65"/>
      <c r="FGC3" s="65"/>
      <c r="FGD3" s="65"/>
      <c r="FGE3" s="65"/>
      <c r="FGF3" s="65"/>
      <c r="FGG3" s="65"/>
      <c r="FGH3" s="65"/>
      <c r="FGI3" s="65"/>
      <c r="FGJ3" s="65"/>
      <c r="FGK3" s="65"/>
      <c r="FGL3" s="65"/>
      <c r="FGM3" s="65"/>
      <c r="FGN3" s="65"/>
      <c r="FGO3" s="65"/>
      <c r="FGP3" s="65"/>
      <c r="FGQ3" s="65"/>
      <c r="FGR3" s="65"/>
      <c r="FGS3" s="65"/>
      <c r="FGT3" s="65"/>
      <c r="FGU3" s="65"/>
      <c r="FGV3" s="65"/>
      <c r="FGW3" s="65"/>
      <c r="FGX3" s="65"/>
      <c r="FGY3" s="65"/>
      <c r="FGZ3" s="65"/>
      <c r="FHA3" s="65"/>
      <c r="FHB3" s="65"/>
      <c r="FHC3" s="65"/>
      <c r="FHD3" s="65"/>
      <c r="FHE3" s="65"/>
      <c r="FHF3" s="65"/>
      <c r="FHG3" s="65"/>
      <c r="FHH3" s="65"/>
      <c r="FHI3" s="65"/>
      <c r="FHJ3" s="65"/>
      <c r="FHK3" s="65"/>
      <c r="FHL3" s="65"/>
      <c r="FHM3" s="65"/>
      <c r="FHN3" s="65"/>
      <c r="FHO3" s="65"/>
      <c r="FHP3" s="65"/>
      <c r="FHQ3" s="65"/>
      <c r="FHR3" s="65"/>
      <c r="FHS3" s="65"/>
      <c r="FHT3" s="65"/>
      <c r="FHU3" s="65"/>
      <c r="FHV3" s="65"/>
      <c r="FHW3" s="65"/>
      <c r="FHX3" s="65"/>
      <c r="FHY3" s="65"/>
      <c r="FHZ3" s="65"/>
      <c r="FIA3" s="65"/>
      <c r="FIB3" s="65"/>
      <c r="FIC3" s="65"/>
      <c r="FID3" s="65"/>
      <c r="FIE3" s="65"/>
      <c r="FIF3" s="65"/>
      <c r="FIG3" s="65"/>
      <c r="FIH3" s="65"/>
      <c r="FII3" s="65"/>
      <c r="FIJ3" s="65"/>
      <c r="FIK3" s="65"/>
      <c r="FIL3" s="65"/>
      <c r="FIM3" s="65"/>
      <c r="FIN3" s="65"/>
      <c r="FIO3" s="65"/>
      <c r="FIP3" s="65"/>
      <c r="FIQ3" s="65"/>
      <c r="FIR3" s="65"/>
      <c r="FIS3" s="65"/>
      <c r="FIT3" s="65"/>
      <c r="FIU3" s="65"/>
      <c r="FIV3" s="65"/>
      <c r="FIW3" s="65"/>
      <c r="FIX3" s="65"/>
      <c r="FIY3" s="65"/>
      <c r="FIZ3" s="65"/>
      <c r="FJA3" s="65"/>
      <c r="FJB3" s="65"/>
      <c r="FJC3" s="65"/>
      <c r="FJD3" s="65"/>
      <c r="FJE3" s="65"/>
      <c r="FJF3" s="65"/>
      <c r="FJG3" s="65"/>
      <c r="FJH3" s="65"/>
      <c r="FJI3" s="65"/>
      <c r="FJJ3" s="65"/>
      <c r="FJK3" s="65"/>
      <c r="FJL3" s="65"/>
      <c r="FJM3" s="65"/>
      <c r="FJN3" s="65"/>
      <c r="FJO3" s="65"/>
      <c r="FJP3" s="65"/>
      <c r="FJQ3" s="65"/>
      <c r="FJR3" s="65"/>
      <c r="FJS3" s="65"/>
      <c r="FJT3" s="65"/>
      <c r="FJU3" s="65"/>
      <c r="FJV3" s="65"/>
      <c r="FJW3" s="65"/>
      <c r="FJX3" s="65"/>
      <c r="FJY3" s="65"/>
      <c r="FJZ3" s="65"/>
      <c r="FKA3" s="65"/>
      <c r="FKB3" s="65"/>
      <c r="FKC3" s="65"/>
      <c r="FKD3" s="65"/>
      <c r="FKE3" s="65"/>
      <c r="FKF3" s="65"/>
      <c r="FKG3" s="65"/>
      <c r="FKH3" s="65"/>
      <c r="FKI3" s="65"/>
      <c r="FKJ3" s="65"/>
      <c r="FKK3" s="65"/>
      <c r="FKL3" s="65"/>
      <c r="FKM3" s="65"/>
      <c r="FKN3" s="65"/>
      <c r="FKO3" s="65"/>
      <c r="FKP3" s="65"/>
      <c r="FKQ3" s="65"/>
      <c r="FKR3" s="65"/>
      <c r="FKS3" s="65"/>
      <c r="FKT3" s="65"/>
      <c r="FKU3" s="65"/>
      <c r="FKV3" s="65"/>
      <c r="FKW3" s="65"/>
      <c r="FKX3" s="65"/>
      <c r="FKY3" s="65"/>
      <c r="FKZ3" s="65"/>
      <c r="FLA3" s="65"/>
      <c r="FLB3" s="65"/>
      <c r="FLC3" s="65"/>
      <c r="FLD3" s="65"/>
      <c r="FLE3" s="65"/>
      <c r="FLF3" s="65"/>
      <c r="FLG3" s="65"/>
      <c r="FLH3" s="65"/>
      <c r="FLI3" s="65"/>
      <c r="FLJ3" s="65"/>
      <c r="FLK3" s="65"/>
      <c r="FLL3" s="65"/>
      <c r="FLM3" s="65"/>
      <c r="FLN3" s="65"/>
      <c r="FLO3" s="65"/>
      <c r="FLP3" s="65"/>
      <c r="FLQ3" s="65"/>
      <c r="FLR3" s="65"/>
      <c r="FLS3" s="65"/>
      <c r="FLT3" s="65"/>
      <c r="FLU3" s="65"/>
      <c r="FLV3" s="65"/>
      <c r="FLW3" s="65"/>
      <c r="FLX3" s="65"/>
      <c r="FLY3" s="65"/>
      <c r="FLZ3" s="65"/>
      <c r="FMA3" s="65"/>
      <c r="FMB3" s="65"/>
      <c r="FMC3" s="65"/>
      <c r="FMD3" s="65"/>
      <c r="FME3" s="65"/>
      <c r="FMF3" s="65"/>
      <c r="FMG3" s="65"/>
      <c r="FMH3" s="65"/>
      <c r="FMI3" s="65"/>
      <c r="FMJ3" s="65"/>
      <c r="FMK3" s="65"/>
      <c r="FML3" s="65"/>
      <c r="FMM3" s="65"/>
      <c r="FMN3" s="65"/>
      <c r="FMO3" s="65"/>
      <c r="FMP3" s="65"/>
      <c r="FMQ3" s="65"/>
      <c r="FMR3" s="65"/>
      <c r="FMS3" s="65"/>
      <c r="FMT3" s="65"/>
      <c r="FMU3" s="65"/>
      <c r="FMV3" s="65"/>
      <c r="FMW3" s="65"/>
      <c r="FMX3" s="65"/>
      <c r="FMY3" s="65"/>
      <c r="FMZ3" s="65"/>
      <c r="FNA3" s="65"/>
      <c r="FNB3" s="65"/>
      <c r="FNC3" s="65"/>
      <c r="FND3" s="65"/>
      <c r="FNE3" s="65"/>
      <c r="FNF3" s="65"/>
      <c r="FNG3" s="65"/>
      <c r="FNH3" s="65"/>
      <c r="FNI3" s="65"/>
      <c r="FNJ3" s="65"/>
      <c r="FNK3" s="65"/>
      <c r="FNL3" s="65"/>
      <c r="FNM3" s="65"/>
      <c r="FNN3" s="65"/>
      <c r="FNO3" s="65"/>
      <c r="FNP3" s="65"/>
      <c r="FNQ3" s="65"/>
      <c r="FNR3" s="65"/>
      <c r="FNS3" s="65"/>
      <c r="FNT3" s="65"/>
      <c r="FNU3" s="65"/>
      <c r="FNV3" s="65"/>
      <c r="FNW3" s="65"/>
      <c r="FNX3" s="65"/>
      <c r="FNY3" s="65"/>
      <c r="FNZ3" s="65"/>
      <c r="FOA3" s="65"/>
      <c r="FOB3" s="65"/>
      <c r="FOC3" s="65"/>
      <c r="FOD3" s="65"/>
      <c r="FOE3" s="65"/>
      <c r="FOF3" s="65"/>
      <c r="FOG3" s="65"/>
      <c r="FOH3" s="65"/>
      <c r="FOI3" s="65"/>
      <c r="FOJ3" s="65"/>
      <c r="FOK3" s="65"/>
      <c r="FOL3" s="65"/>
      <c r="FOM3" s="65"/>
      <c r="FON3" s="65"/>
      <c r="FOO3" s="65"/>
      <c r="FOP3" s="65"/>
      <c r="FOQ3" s="65"/>
      <c r="FOR3" s="65"/>
      <c r="FOS3" s="65"/>
      <c r="FOT3" s="65"/>
      <c r="FOU3" s="65"/>
      <c r="FOV3" s="65"/>
      <c r="FOW3" s="65"/>
      <c r="FOX3" s="65"/>
      <c r="FOY3" s="65"/>
      <c r="FOZ3" s="65"/>
      <c r="FPA3" s="65"/>
      <c r="FPB3" s="65"/>
      <c r="FPC3" s="65"/>
      <c r="FPD3" s="65"/>
      <c r="FPE3" s="65"/>
      <c r="FPF3" s="65"/>
      <c r="FPG3" s="65"/>
      <c r="FPH3" s="65"/>
      <c r="FPI3" s="65"/>
      <c r="FPJ3" s="65"/>
      <c r="FPK3" s="65"/>
      <c r="FPL3" s="65"/>
      <c r="FPM3" s="65"/>
      <c r="FPN3" s="65"/>
      <c r="FPO3" s="65"/>
      <c r="FPP3" s="65"/>
      <c r="FPQ3" s="65"/>
      <c r="FPR3" s="65"/>
      <c r="FPS3" s="65"/>
      <c r="FPT3" s="65"/>
      <c r="FPU3" s="65"/>
      <c r="FPV3" s="65"/>
      <c r="FPW3" s="65"/>
      <c r="FPX3" s="65"/>
      <c r="FPY3" s="65"/>
      <c r="FPZ3" s="65"/>
      <c r="FQA3" s="65"/>
      <c r="FQB3" s="65"/>
      <c r="FQC3" s="65"/>
      <c r="FQD3" s="65"/>
      <c r="FQE3" s="65"/>
      <c r="FQF3" s="65"/>
      <c r="FQG3" s="65"/>
      <c r="FQH3" s="65"/>
      <c r="FQI3" s="65"/>
      <c r="FQJ3" s="65"/>
      <c r="FQK3" s="65"/>
      <c r="FQL3" s="65"/>
      <c r="FQM3" s="65"/>
      <c r="FQN3" s="65"/>
      <c r="FQO3" s="65"/>
      <c r="FQP3" s="65"/>
      <c r="FQQ3" s="65"/>
      <c r="FQR3" s="65"/>
      <c r="FQS3" s="65"/>
      <c r="FQT3" s="65"/>
      <c r="FQU3" s="65"/>
      <c r="FQV3" s="65"/>
      <c r="FQW3" s="65"/>
      <c r="FQX3" s="65"/>
      <c r="FQY3" s="65"/>
      <c r="FQZ3" s="65"/>
      <c r="FRA3" s="65"/>
      <c r="FRB3" s="65"/>
      <c r="FRC3" s="65"/>
      <c r="FRD3" s="65"/>
      <c r="FRE3" s="65"/>
      <c r="FRF3" s="65"/>
      <c r="FRG3" s="65"/>
      <c r="FRH3" s="65"/>
      <c r="FRI3" s="65"/>
      <c r="FRJ3" s="65"/>
      <c r="FRK3" s="65"/>
      <c r="FRL3" s="65"/>
      <c r="FRM3" s="65"/>
      <c r="FRN3" s="65"/>
      <c r="FRO3" s="65"/>
      <c r="FRP3" s="65"/>
      <c r="FRQ3" s="65"/>
      <c r="FRR3" s="65"/>
      <c r="FRS3" s="65"/>
      <c r="FRT3" s="65"/>
      <c r="FRU3" s="65"/>
      <c r="FRV3" s="65"/>
      <c r="FRW3" s="65"/>
      <c r="FRX3" s="65"/>
      <c r="FRY3" s="65"/>
      <c r="FRZ3" s="65"/>
      <c r="FSA3" s="65"/>
      <c r="FSB3" s="65"/>
      <c r="FSC3" s="65"/>
      <c r="FSD3" s="65"/>
      <c r="FSE3" s="65"/>
      <c r="FSF3" s="65"/>
      <c r="FSG3" s="65"/>
      <c r="FSH3" s="65"/>
      <c r="FSI3" s="65"/>
      <c r="FSJ3" s="65"/>
      <c r="FSK3" s="65"/>
      <c r="FSL3" s="65"/>
      <c r="FSM3" s="65"/>
      <c r="FSN3" s="65"/>
      <c r="FSO3" s="65"/>
      <c r="FSP3" s="65"/>
      <c r="FSQ3" s="65"/>
      <c r="FSR3" s="65"/>
      <c r="FSS3" s="65"/>
      <c r="FST3" s="65"/>
      <c r="FSU3" s="65"/>
      <c r="FSV3" s="65"/>
      <c r="FSW3" s="65"/>
      <c r="FSX3" s="65"/>
      <c r="FSY3" s="65"/>
      <c r="FSZ3" s="65"/>
      <c r="FTA3" s="65"/>
      <c r="FTB3" s="65"/>
      <c r="FTC3" s="65"/>
      <c r="FTD3" s="65"/>
      <c r="FTE3" s="65"/>
      <c r="FTF3" s="65"/>
      <c r="FTG3" s="65"/>
      <c r="FTH3" s="65"/>
      <c r="FTI3" s="65"/>
      <c r="FTJ3" s="65"/>
      <c r="FTK3" s="65"/>
      <c r="FTL3" s="65"/>
      <c r="FTM3" s="65"/>
      <c r="FTN3" s="65"/>
      <c r="FTO3" s="65"/>
      <c r="FTP3" s="65"/>
      <c r="FTQ3" s="65"/>
      <c r="FTR3" s="65"/>
      <c r="FTS3" s="65"/>
      <c r="FTT3" s="65"/>
      <c r="FTU3" s="65"/>
      <c r="FTV3" s="65"/>
      <c r="FTW3" s="65"/>
      <c r="FTX3" s="65"/>
      <c r="FTY3" s="65"/>
      <c r="FTZ3" s="65"/>
      <c r="FUA3" s="65"/>
      <c r="FUB3" s="65"/>
      <c r="FUC3" s="65"/>
      <c r="FUD3" s="65"/>
      <c r="FUE3" s="65"/>
      <c r="FUF3" s="65"/>
      <c r="FUG3" s="65"/>
      <c r="FUH3" s="65"/>
      <c r="FUI3" s="65"/>
      <c r="FUJ3" s="65"/>
      <c r="FUK3" s="65"/>
      <c r="FUL3" s="65"/>
      <c r="FUM3" s="65"/>
      <c r="FUN3" s="65"/>
      <c r="FUO3" s="65"/>
      <c r="FUP3" s="65"/>
      <c r="FUQ3" s="65"/>
      <c r="FUR3" s="65"/>
      <c r="FUS3" s="65"/>
      <c r="FUT3" s="65"/>
      <c r="FUU3" s="65"/>
      <c r="FUV3" s="65"/>
      <c r="FUW3" s="65"/>
      <c r="FUX3" s="65"/>
      <c r="FUY3" s="65"/>
      <c r="FUZ3" s="65"/>
      <c r="FVA3" s="65"/>
      <c r="FVB3" s="65"/>
      <c r="FVC3" s="65"/>
      <c r="FVD3" s="65"/>
      <c r="FVE3" s="65"/>
      <c r="FVF3" s="65"/>
      <c r="FVG3" s="65"/>
      <c r="FVH3" s="65"/>
      <c r="FVI3" s="65"/>
      <c r="FVJ3" s="65"/>
      <c r="FVK3" s="65"/>
      <c r="FVL3" s="65"/>
      <c r="FVM3" s="65"/>
      <c r="FVN3" s="65"/>
      <c r="FVO3" s="65"/>
      <c r="FVP3" s="65"/>
      <c r="FVQ3" s="65"/>
      <c r="FVR3" s="65"/>
      <c r="FVS3" s="65"/>
      <c r="FVT3" s="65"/>
      <c r="FVU3" s="65"/>
      <c r="FVV3" s="65"/>
      <c r="FVW3" s="65"/>
      <c r="FVX3" s="65"/>
      <c r="FVY3" s="65"/>
      <c r="FVZ3" s="65"/>
      <c r="FWA3" s="65"/>
      <c r="FWB3" s="65"/>
      <c r="FWC3" s="65"/>
      <c r="FWD3" s="65"/>
      <c r="FWE3" s="65"/>
      <c r="FWF3" s="65"/>
      <c r="FWG3" s="65"/>
      <c r="FWH3" s="65"/>
      <c r="FWI3" s="65"/>
      <c r="FWJ3" s="65"/>
      <c r="FWK3" s="65"/>
      <c r="FWL3" s="65"/>
      <c r="FWM3" s="65"/>
      <c r="FWN3" s="65"/>
      <c r="FWO3" s="65"/>
      <c r="FWP3" s="65"/>
      <c r="FWQ3" s="65"/>
      <c r="FWR3" s="65"/>
      <c r="FWS3" s="65"/>
      <c r="FWT3" s="65"/>
      <c r="FWU3" s="65"/>
      <c r="FWV3" s="65"/>
      <c r="FWW3" s="65"/>
      <c r="FWX3" s="65"/>
      <c r="FWY3" s="65"/>
      <c r="FWZ3" s="65"/>
      <c r="FXA3" s="65"/>
      <c r="FXB3" s="65"/>
      <c r="FXC3" s="65"/>
      <c r="FXD3" s="65"/>
      <c r="FXE3" s="65"/>
      <c r="FXF3" s="65"/>
      <c r="FXG3" s="65"/>
      <c r="FXH3" s="65"/>
      <c r="FXI3" s="65"/>
      <c r="FXJ3" s="65"/>
      <c r="FXK3" s="65"/>
      <c r="FXL3" s="65"/>
      <c r="FXM3" s="65"/>
      <c r="FXN3" s="65"/>
      <c r="FXO3" s="65"/>
      <c r="FXP3" s="65"/>
      <c r="FXQ3" s="65"/>
      <c r="FXR3" s="65"/>
      <c r="FXS3" s="65"/>
      <c r="FXT3" s="65"/>
      <c r="FXU3" s="65"/>
      <c r="FXV3" s="65"/>
      <c r="FXW3" s="65"/>
      <c r="FXX3" s="65"/>
      <c r="FXY3" s="65"/>
      <c r="FXZ3" s="65"/>
      <c r="FYA3" s="65"/>
      <c r="FYB3" s="65"/>
      <c r="FYC3" s="65"/>
      <c r="FYD3" s="65"/>
      <c r="FYE3" s="65"/>
      <c r="FYF3" s="65"/>
      <c r="FYG3" s="65"/>
      <c r="FYH3" s="65"/>
      <c r="FYI3" s="65"/>
      <c r="FYJ3" s="65"/>
      <c r="FYK3" s="65"/>
      <c r="FYL3" s="65"/>
      <c r="FYM3" s="65"/>
      <c r="FYN3" s="65"/>
      <c r="FYO3" s="65"/>
      <c r="FYP3" s="65"/>
      <c r="FYQ3" s="65"/>
      <c r="FYR3" s="65"/>
      <c r="FYS3" s="65"/>
      <c r="FYT3" s="65"/>
      <c r="FYU3" s="65"/>
      <c r="FYV3" s="65"/>
      <c r="FYW3" s="65"/>
      <c r="FYX3" s="65"/>
      <c r="FYY3" s="65"/>
      <c r="FYZ3" s="65"/>
      <c r="FZA3" s="65"/>
      <c r="FZB3" s="65"/>
      <c r="FZC3" s="65"/>
      <c r="FZD3" s="65"/>
      <c r="FZE3" s="65"/>
      <c r="FZF3" s="65"/>
      <c r="FZG3" s="65"/>
      <c r="FZH3" s="65"/>
      <c r="FZI3" s="65"/>
      <c r="FZJ3" s="65"/>
      <c r="FZK3" s="65"/>
      <c r="FZL3" s="65"/>
      <c r="FZM3" s="65"/>
      <c r="FZN3" s="65"/>
      <c r="FZO3" s="65"/>
      <c r="FZP3" s="65"/>
      <c r="FZQ3" s="65"/>
      <c r="FZR3" s="65"/>
      <c r="FZS3" s="65"/>
      <c r="FZT3" s="65"/>
      <c r="FZU3" s="65"/>
      <c r="FZV3" s="65"/>
      <c r="FZW3" s="65"/>
      <c r="FZX3" s="65"/>
      <c r="FZY3" s="65"/>
      <c r="FZZ3" s="65"/>
      <c r="GAA3" s="65"/>
      <c r="GAB3" s="65"/>
      <c r="GAC3" s="65"/>
      <c r="GAD3" s="65"/>
      <c r="GAE3" s="65"/>
      <c r="GAF3" s="65"/>
      <c r="GAG3" s="65"/>
      <c r="GAH3" s="65"/>
      <c r="GAI3" s="65"/>
      <c r="GAJ3" s="65"/>
      <c r="GAK3" s="65"/>
      <c r="GAL3" s="65"/>
      <c r="GAM3" s="65"/>
      <c r="GAN3" s="65"/>
      <c r="GAO3" s="65"/>
      <c r="GAP3" s="65"/>
      <c r="GAQ3" s="65"/>
      <c r="GAR3" s="65"/>
      <c r="GAS3" s="65"/>
      <c r="GAT3" s="65"/>
      <c r="GAU3" s="65"/>
      <c r="GAV3" s="65"/>
      <c r="GAW3" s="65"/>
      <c r="GAX3" s="65"/>
      <c r="GAY3" s="65"/>
      <c r="GAZ3" s="65"/>
      <c r="GBA3" s="65"/>
      <c r="GBB3" s="65"/>
      <c r="GBC3" s="65"/>
      <c r="GBD3" s="65"/>
      <c r="GBE3" s="65"/>
      <c r="GBF3" s="65"/>
      <c r="GBG3" s="65"/>
      <c r="GBH3" s="65"/>
      <c r="GBI3" s="65"/>
      <c r="GBJ3" s="65"/>
      <c r="GBK3" s="65"/>
      <c r="GBL3" s="65"/>
      <c r="GBM3" s="65"/>
      <c r="GBN3" s="65"/>
      <c r="GBO3" s="65"/>
      <c r="GBP3" s="65"/>
      <c r="GBQ3" s="65"/>
      <c r="GBR3" s="65"/>
      <c r="GBS3" s="65"/>
      <c r="GBT3" s="65"/>
      <c r="GBU3" s="65"/>
      <c r="GBV3" s="65"/>
      <c r="GBW3" s="65"/>
      <c r="GBX3" s="65"/>
      <c r="GBY3" s="65"/>
      <c r="GBZ3" s="65"/>
      <c r="GCA3" s="65"/>
      <c r="GCB3" s="65"/>
      <c r="GCC3" s="65"/>
      <c r="GCD3" s="65"/>
      <c r="GCE3" s="65"/>
      <c r="GCF3" s="65"/>
      <c r="GCG3" s="65"/>
      <c r="GCH3" s="65"/>
      <c r="GCI3" s="65"/>
      <c r="GCJ3" s="65"/>
      <c r="GCK3" s="65"/>
      <c r="GCL3" s="65"/>
      <c r="GCM3" s="65"/>
      <c r="GCN3" s="65"/>
      <c r="GCO3" s="65"/>
      <c r="GCP3" s="65"/>
      <c r="GCQ3" s="65"/>
      <c r="GCR3" s="65"/>
      <c r="GCS3" s="65"/>
      <c r="GCT3" s="65"/>
      <c r="GCU3" s="65"/>
      <c r="GCV3" s="65"/>
      <c r="GCW3" s="65"/>
      <c r="GCX3" s="65"/>
      <c r="GCY3" s="65"/>
      <c r="GCZ3" s="65"/>
      <c r="GDA3" s="65"/>
      <c r="GDB3" s="65"/>
      <c r="GDC3" s="65"/>
      <c r="GDD3" s="65"/>
      <c r="GDE3" s="65"/>
      <c r="GDF3" s="65"/>
      <c r="GDG3" s="65"/>
      <c r="GDH3" s="65"/>
      <c r="GDI3" s="65"/>
      <c r="GDJ3" s="65"/>
      <c r="GDK3" s="65"/>
      <c r="GDL3" s="65"/>
      <c r="GDM3" s="65"/>
      <c r="GDN3" s="65"/>
      <c r="GDO3" s="65"/>
      <c r="GDP3" s="65"/>
      <c r="GDQ3" s="65"/>
      <c r="GDR3" s="65"/>
      <c r="GDS3" s="65"/>
      <c r="GDT3" s="65"/>
      <c r="GDU3" s="65"/>
      <c r="GDV3" s="65"/>
      <c r="GDW3" s="65"/>
      <c r="GDX3" s="65"/>
      <c r="GDY3" s="65"/>
      <c r="GDZ3" s="65"/>
      <c r="GEA3" s="65"/>
      <c r="GEB3" s="65"/>
      <c r="GEC3" s="65"/>
      <c r="GED3" s="65"/>
      <c r="GEE3" s="65"/>
      <c r="GEF3" s="65"/>
      <c r="GEG3" s="65"/>
      <c r="GEH3" s="65"/>
      <c r="GEI3" s="65"/>
      <c r="GEJ3" s="65"/>
      <c r="GEK3" s="65"/>
      <c r="GEL3" s="65"/>
      <c r="GEM3" s="65"/>
      <c r="GEN3" s="65"/>
      <c r="GEO3" s="65"/>
      <c r="GEP3" s="65"/>
      <c r="GEQ3" s="65"/>
      <c r="GER3" s="65"/>
      <c r="GES3" s="65"/>
      <c r="GET3" s="65"/>
      <c r="GEU3" s="65"/>
      <c r="GEV3" s="65"/>
      <c r="GEW3" s="65"/>
      <c r="GEX3" s="65"/>
      <c r="GEY3" s="65"/>
      <c r="GEZ3" s="65"/>
      <c r="GFA3" s="65"/>
      <c r="GFB3" s="65"/>
      <c r="GFC3" s="65"/>
      <c r="GFD3" s="65"/>
      <c r="GFE3" s="65"/>
      <c r="GFF3" s="65"/>
      <c r="GFG3" s="65"/>
      <c r="GFH3" s="65"/>
      <c r="GFI3" s="65"/>
      <c r="GFJ3" s="65"/>
      <c r="GFK3" s="65"/>
      <c r="GFL3" s="65"/>
      <c r="GFM3" s="65"/>
      <c r="GFN3" s="65"/>
      <c r="GFO3" s="65"/>
      <c r="GFP3" s="65"/>
      <c r="GFQ3" s="65"/>
      <c r="GFR3" s="65"/>
      <c r="GFS3" s="65"/>
      <c r="GFT3" s="65"/>
      <c r="GFU3" s="65"/>
      <c r="GFV3" s="65"/>
      <c r="GFW3" s="65"/>
      <c r="GFX3" s="65"/>
      <c r="GFY3" s="65"/>
      <c r="GFZ3" s="65"/>
      <c r="GGA3" s="65"/>
      <c r="GGB3" s="65"/>
      <c r="GGC3" s="65"/>
      <c r="GGD3" s="65"/>
      <c r="GGE3" s="65"/>
      <c r="GGF3" s="65"/>
      <c r="GGG3" s="65"/>
      <c r="GGH3" s="65"/>
      <c r="GGI3" s="65"/>
      <c r="GGJ3" s="65"/>
      <c r="GGK3" s="65"/>
      <c r="GGL3" s="65"/>
      <c r="GGM3" s="65"/>
      <c r="GGN3" s="65"/>
      <c r="GGO3" s="65"/>
      <c r="GGP3" s="65"/>
      <c r="GGQ3" s="65"/>
      <c r="GGR3" s="65"/>
      <c r="GGS3" s="65"/>
      <c r="GGT3" s="65"/>
      <c r="GGU3" s="65"/>
      <c r="GGV3" s="65"/>
      <c r="GGW3" s="65"/>
      <c r="GGX3" s="65"/>
      <c r="GGY3" s="65"/>
      <c r="GGZ3" s="65"/>
      <c r="GHA3" s="65"/>
      <c r="GHB3" s="65"/>
      <c r="GHC3" s="65"/>
      <c r="GHD3" s="65"/>
      <c r="GHE3" s="65"/>
      <c r="GHF3" s="65"/>
      <c r="GHG3" s="65"/>
      <c r="GHH3" s="65"/>
      <c r="GHI3" s="65"/>
      <c r="GHJ3" s="65"/>
      <c r="GHK3" s="65"/>
      <c r="GHL3" s="65"/>
      <c r="GHM3" s="65"/>
      <c r="GHN3" s="65"/>
      <c r="GHO3" s="65"/>
      <c r="GHP3" s="65"/>
      <c r="GHQ3" s="65"/>
      <c r="GHR3" s="65"/>
      <c r="GHS3" s="65"/>
      <c r="GHT3" s="65"/>
      <c r="GHU3" s="65"/>
      <c r="GHV3" s="65"/>
      <c r="GHW3" s="65"/>
      <c r="GHX3" s="65"/>
      <c r="GHY3" s="65"/>
      <c r="GHZ3" s="65"/>
      <c r="GIA3" s="65"/>
      <c r="GIB3" s="65"/>
      <c r="GIC3" s="65"/>
      <c r="GID3" s="65"/>
      <c r="GIE3" s="65"/>
      <c r="GIF3" s="65"/>
      <c r="GIG3" s="65"/>
      <c r="GIH3" s="65"/>
      <c r="GII3" s="65"/>
      <c r="GIJ3" s="65"/>
      <c r="GIK3" s="65"/>
      <c r="GIL3" s="65"/>
      <c r="GIM3" s="65"/>
      <c r="GIN3" s="65"/>
      <c r="GIO3" s="65"/>
      <c r="GIP3" s="65"/>
      <c r="GIQ3" s="65"/>
      <c r="GIR3" s="65"/>
      <c r="GIS3" s="65"/>
      <c r="GIT3" s="65"/>
      <c r="GIU3" s="65"/>
      <c r="GIV3" s="65"/>
      <c r="GIW3" s="65"/>
      <c r="GIX3" s="65"/>
      <c r="GIY3" s="65"/>
      <c r="GIZ3" s="65"/>
      <c r="GJA3" s="65"/>
      <c r="GJB3" s="65"/>
      <c r="GJC3" s="65"/>
      <c r="GJD3" s="65"/>
      <c r="GJE3" s="65"/>
      <c r="GJF3" s="65"/>
      <c r="GJG3" s="65"/>
      <c r="GJH3" s="65"/>
      <c r="GJI3" s="65"/>
      <c r="GJJ3" s="65"/>
      <c r="GJK3" s="65"/>
      <c r="GJL3" s="65"/>
      <c r="GJM3" s="65"/>
      <c r="GJN3" s="65"/>
      <c r="GJO3" s="65"/>
      <c r="GJP3" s="65"/>
      <c r="GJQ3" s="65"/>
      <c r="GJR3" s="65"/>
      <c r="GJS3" s="65"/>
      <c r="GJT3" s="65"/>
      <c r="GJU3" s="65"/>
      <c r="GJV3" s="65"/>
      <c r="GJW3" s="65"/>
      <c r="GJX3" s="65"/>
      <c r="GJY3" s="65"/>
      <c r="GJZ3" s="65"/>
      <c r="GKA3" s="65"/>
      <c r="GKB3" s="65"/>
      <c r="GKC3" s="65"/>
      <c r="GKD3" s="65"/>
      <c r="GKE3" s="65"/>
      <c r="GKF3" s="65"/>
      <c r="GKG3" s="65"/>
      <c r="GKH3" s="65"/>
      <c r="GKI3" s="65"/>
      <c r="GKJ3" s="65"/>
      <c r="GKK3" s="65"/>
      <c r="GKL3" s="65"/>
      <c r="GKM3" s="65"/>
      <c r="GKN3" s="65"/>
      <c r="GKO3" s="65"/>
      <c r="GKP3" s="65"/>
      <c r="GKQ3" s="65"/>
      <c r="GKR3" s="65"/>
      <c r="GKS3" s="65"/>
      <c r="GKT3" s="65"/>
      <c r="GKU3" s="65"/>
      <c r="GKV3" s="65"/>
      <c r="GKW3" s="65"/>
      <c r="GKX3" s="65"/>
      <c r="GKY3" s="65"/>
      <c r="GKZ3" s="65"/>
      <c r="GLA3" s="65"/>
      <c r="GLB3" s="65"/>
      <c r="GLC3" s="65"/>
      <c r="GLD3" s="65"/>
      <c r="GLE3" s="65"/>
      <c r="GLF3" s="65"/>
      <c r="GLG3" s="65"/>
      <c r="GLH3" s="65"/>
      <c r="GLI3" s="65"/>
      <c r="GLJ3" s="65"/>
      <c r="GLK3" s="65"/>
      <c r="GLL3" s="65"/>
      <c r="GLM3" s="65"/>
      <c r="GLN3" s="65"/>
      <c r="GLO3" s="65"/>
      <c r="GLP3" s="65"/>
      <c r="GLQ3" s="65"/>
      <c r="GLR3" s="65"/>
      <c r="GLS3" s="65"/>
      <c r="GLT3" s="65"/>
      <c r="GLU3" s="65"/>
      <c r="GLV3" s="65"/>
      <c r="GLW3" s="65"/>
      <c r="GLX3" s="65"/>
      <c r="GLY3" s="65"/>
      <c r="GLZ3" s="65"/>
      <c r="GMA3" s="65"/>
      <c r="GMB3" s="65"/>
      <c r="GMC3" s="65"/>
      <c r="GMD3" s="65"/>
      <c r="GME3" s="65"/>
      <c r="GMF3" s="65"/>
      <c r="GMG3" s="65"/>
      <c r="GMH3" s="65"/>
      <c r="GMI3" s="65"/>
      <c r="GMJ3" s="65"/>
      <c r="GMK3" s="65"/>
      <c r="GML3" s="65"/>
      <c r="GMM3" s="65"/>
      <c r="GMN3" s="65"/>
      <c r="GMO3" s="65"/>
      <c r="GMP3" s="65"/>
      <c r="GMQ3" s="65"/>
      <c r="GMR3" s="65"/>
      <c r="GMS3" s="65"/>
      <c r="GMT3" s="65"/>
      <c r="GMU3" s="65"/>
      <c r="GMV3" s="65"/>
      <c r="GMW3" s="65"/>
      <c r="GMX3" s="65"/>
      <c r="GMY3" s="65"/>
      <c r="GMZ3" s="65"/>
      <c r="GNA3" s="65"/>
      <c r="GNB3" s="65"/>
      <c r="GNC3" s="65"/>
      <c r="GND3" s="65"/>
      <c r="GNE3" s="65"/>
      <c r="GNF3" s="65"/>
      <c r="GNG3" s="65"/>
      <c r="GNH3" s="65"/>
      <c r="GNI3" s="65"/>
      <c r="GNJ3" s="65"/>
      <c r="GNK3" s="65"/>
      <c r="GNL3" s="65"/>
      <c r="GNM3" s="65"/>
      <c r="GNN3" s="65"/>
      <c r="GNO3" s="65"/>
      <c r="GNP3" s="65"/>
      <c r="GNQ3" s="65"/>
      <c r="GNR3" s="65"/>
      <c r="GNS3" s="65"/>
      <c r="GNT3" s="65"/>
      <c r="GNU3" s="65"/>
      <c r="GNV3" s="65"/>
      <c r="GNW3" s="65"/>
      <c r="GNX3" s="65"/>
      <c r="GNY3" s="65"/>
      <c r="GNZ3" s="65"/>
      <c r="GOA3" s="65"/>
      <c r="GOB3" s="65"/>
      <c r="GOC3" s="65"/>
      <c r="GOD3" s="65"/>
      <c r="GOE3" s="65"/>
      <c r="GOF3" s="65"/>
      <c r="GOG3" s="65"/>
      <c r="GOH3" s="65"/>
      <c r="GOI3" s="65"/>
      <c r="GOJ3" s="65"/>
      <c r="GOK3" s="65"/>
      <c r="GOL3" s="65"/>
      <c r="GOM3" s="65"/>
      <c r="GON3" s="65"/>
      <c r="GOO3" s="65"/>
      <c r="GOP3" s="65"/>
      <c r="GOQ3" s="65"/>
      <c r="GOR3" s="65"/>
      <c r="GOS3" s="65"/>
      <c r="GOT3" s="65"/>
      <c r="GOU3" s="65"/>
      <c r="GOV3" s="65"/>
      <c r="GOW3" s="65"/>
      <c r="GOX3" s="65"/>
      <c r="GOY3" s="65"/>
      <c r="GOZ3" s="65"/>
      <c r="GPA3" s="65"/>
      <c r="GPB3" s="65"/>
      <c r="GPC3" s="65"/>
      <c r="GPD3" s="65"/>
      <c r="GPE3" s="65"/>
      <c r="GPF3" s="65"/>
      <c r="GPG3" s="65"/>
      <c r="GPH3" s="65"/>
      <c r="GPI3" s="65"/>
      <c r="GPJ3" s="65"/>
      <c r="GPK3" s="65"/>
      <c r="GPL3" s="65"/>
      <c r="GPM3" s="65"/>
      <c r="GPN3" s="65"/>
      <c r="GPO3" s="65"/>
      <c r="GPP3" s="65"/>
      <c r="GPQ3" s="65"/>
      <c r="GPR3" s="65"/>
      <c r="GPS3" s="65"/>
      <c r="GPT3" s="65"/>
      <c r="GPU3" s="65"/>
      <c r="GPV3" s="65"/>
      <c r="GPW3" s="65"/>
      <c r="GPX3" s="65"/>
      <c r="GPY3" s="65"/>
      <c r="GPZ3" s="65"/>
      <c r="GQA3" s="65"/>
      <c r="GQB3" s="65"/>
      <c r="GQC3" s="65"/>
      <c r="GQD3" s="65"/>
      <c r="GQE3" s="65"/>
      <c r="GQF3" s="65"/>
      <c r="GQG3" s="65"/>
      <c r="GQH3" s="65"/>
      <c r="GQI3" s="65"/>
      <c r="GQJ3" s="65"/>
      <c r="GQK3" s="65"/>
      <c r="GQL3" s="65"/>
      <c r="GQM3" s="65"/>
      <c r="GQN3" s="65"/>
      <c r="GQO3" s="65"/>
      <c r="GQP3" s="65"/>
      <c r="GQQ3" s="65"/>
      <c r="GQR3" s="65"/>
      <c r="GQS3" s="65"/>
      <c r="GQT3" s="65"/>
      <c r="GQU3" s="65"/>
      <c r="GQV3" s="65"/>
      <c r="GQW3" s="65"/>
      <c r="GQX3" s="65"/>
      <c r="GQY3" s="65"/>
      <c r="GQZ3" s="65"/>
      <c r="GRA3" s="65"/>
      <c r="GRB3" s="65"/>
      <c r="GRC3" s="65"/>
      <c r="GRD3" s="65"/>
      <c r="GRE3" s="65"/>
      <c r="GRF3" s="65"/>
      <c r="GRG3" s="65"/>
      <c r="GRH3" s="65"/>
      <c r="GRI3" s="65"/>
      <c r="GRJ3" s="65"/>
      <c r="GRK3" s="65"/>
      <c r="GRL3" s="65"/>
      <c r="GRM3" s="65"/>
      <c r="GRN3" s="65"/>
      <c r="GRO3" s="65"/>
      <c r="GRP3" s="65"/>
      <c r="GRQ3" s="65"/>
      <c r="GRR3" s="65"/>
      <c r="GRS3" s="65"/>
      <c r="GRT3" s="65"/>
      <c r="GRU3" s="65"/>
      <c r="GRV3" s="65"/>
      <c r="GRW3" s="65"/>
      <c r="GRX3" s="65"/>
      <c r="GRY3" s="65"/>
      <c r="GRZ3" s="65"/>
      <c r="GSA3" s="65"/>
      <c r="GSB3" s="65"/>
      <c r="GSC3" s="65"/>
      <c r="GSD3" s="65"/>
      <c r="GSE3" s="65"/>
      <c r="GSF3" s="65"/>
      <c r="GSG3" s="65"/>
      <c r="GSH3" s="65"/>
      <c r="GSI3" s="65"/>
      <c r="GSJ3" s="65"/>
      <c r="GSK3" s="65"/>
      <c r="GSL3" s="65"/>
      <c r="GSM3" s="65"/>
      <c r="GSN3" s="65"/>
      <c r="GSO3" s="65"/>
      <c r="GSP3" s="65"/>
      <c r="GSQ3" s="65"/>
      <c r="GSR3" s="65"/>
      <c r="GSS3" s="65"/>
      <c r="GST3" s="65"/>
      <c r="GSU3" s="65"/>
      <c r="GSV3" s="65"/>
      <c r="GSW3" s="65"/>
      <c r="GSX3" s="65"/>
      <c r="GSY3" s="65"/>
      <c r="GSZ3" s="65"/>
      <c r="GTA3" s="65"/>
      <c r="GTB3" s="65"/>
      <c r="GTC3" s="65"/>
      <c r="GTD3" s="65"/>
      <c r="GTE3" s="65"/>
      <c r="GTF3" s="65"/>
      <c r="GTG3" s="65"/>
      <c r="GTH3" s="65"/>
      <c r="GTI3" s="65"/>
      <c r="GTJ3" s="65"/>
      <c r="GTK3" s="65"/>
      <c r="GTL3" s="65"/>
      <c r="GTM3" s="65"/>
      <c r="GTN3" s="65"/>
      <c r="GTO3" s="65"/>
      <c r="GTP3" s="65"/>
      <c r="GTQ3" s="65"/>
      <c r="GTR3" s="65"/>
      <c r="GTS3" s="65"/>
      <c r="GTT3" s="65"/>
      <c r="GTU3" s="65"/>
      <c r="GTV3" s="65"/>
      <c r="GTW3" s="65"/>
      <c r="GTX3" s="65"/>
      <c r="GTY3" s="65"/>
      <c r="GTZ3" s="65"/>
      <c r="GUA3" s="65"/>
      <c r="GUB3" s="65"/>
      <c r="GUC3" s="65"/>
      <c r="GUD3" s="65"/>
      <c r="GUE3" s="65"/>
      <c r="GUF3" s="65"/>
      <c r="GUG3" s="65"/>
      <c r="GUH3" s="65"/>
      <c r="GUI3" s="65"/>
      <c r="GUJ3" s="65"/>
      <c r="GUK3" s="65"/>
      <c r="GUL3" s="65"/>
      <c r="GUM3" s="65"/>
      <c r="GUN3" s="65"/>
      <c r="GUO3" s="65"/>
      <c r="GUP3" s="65"/>
      <c r="GUQ3" s="65"/>
      <c r="GUR3" s="65"/>
      <c r="GUS3" s="65"/>
      <c r="GUT3" s="65"/>
      <c r="GUU3" s="65"/>
      <c r="GUV3" s="65"/>
      <c r="GUW3" s="65"/>
      <c r="GUX3" s="65"/>
      <c r="GUY3" s="65"/>
      <c r="GUZ3" s="65"/>
      <c r="GVA3" s="65"/>
      <c r="GVB3" s="65"/>
      <c r="GVC3" s="65"/>
      <c r="GVD3" s="65"/>
      <c r="GVE3" s="65"/>
      <c r="GVF3" s="65"/>
      <c r="GVG3" s="65"/>
      <c r="GVH3" s="65"/>
      <c r="GVI3" s="65"/>
      <c r="GVJ3" s="65"/>
      <c r="GVK3" s="65"/>
      <c r="GVL3" s="65"/>
      <c r="GVM3" s="65"/>
      <c r="GVN3" s="65"/>
      <c r="GVO3" s="65"/>
      <c r="GVP3" s="65"/>
      <c r="GVQ3" s="65"/>
      <c r="GVR3" s="65"/>
      <c r="GVS3" s="65"/>
      <c r="GVT3" s="65"/>
      <c r="GVU3" s="65"/>
      <c r="GVV3" s="65"/>
      <c r="GVW3" s="65"/>
      <c r="GVX3" s="65"/>
      <c r="GVY3" s="65"/>
      <c r="GVZ3" s="65"/>
      <c r="GWA3" s="65"/>
      <c r="GWB3" s="65"/>
      <c r="GWC3" s="65"/>
      <c r="GWD3" s="65"/>
      <c r="GWE3" s="65"/>
      <c r="GWF3" s="65"/>
      <c r="GWG3" s="65"/>
      <c r="GWH3" s="65"/>
      <c r="GWI3" s="65"/>
      <c r="GWJ3" s="65"/>
      <c r="GWK3" s="65"/>
      <c r="GWL3" s="65"/>
      <c r="GWM3" s="65"/>
      <c r="GWN3" s="65"/>
      <c r="GWO3" s="65"/>
      <c r="GWP3" s="65"/>
      <c r="GWQ3" s="65"/>
      <c r="GWR3" s="65"/>
      <c r="GWS3" s="65"/>
      <c r="GWT3" s="65"/>
      <c r="GWU3" s="65"/>
      <c r="GWV3" s="65"/>
      <c r="GWW3" s="65"/>
      <c r="GWX3" s="65"/>
      <c r="GWY3" s="65"/>
      <c r="GWZ3" s="65"/>
      <c r="GXA3" s="65"/>
      <c r="GXB3" s="65"/>
      <c r="GXC3" s="65"/>
      <c r="GXD3" s="65"/>
      <c r="GXE3" s="65"/>
      <c r="GXF3" s="65"/>
      <c r="GXG3" s="65"/>
      <c r="GXH3" s="65"/>
      <c r="GXI3" s="65"/>
      <c r="GXJ3" s="65"/>
      <c r="GXK3" s="65"/>
      <c r="GXL3" s="65"/>
      <c r="GXM3" s="65"/>
      <c r="GXN3" s="65"/>
      <c r="GXO3" s="65"/>
      <c r="GXP3" s="65"/>
      <c r="GXQ3" s="65"/>
      <c r="GXR3" s="65"/>
      <c r="GXS3" s="65"/>
      <c r="GXT3" s="65"/>
      <c r="GXU3" s="65"/>
      <c r="GXV3" s="65"/>
      <c r="GXW3" s="65"/>
      <c r="GXX3" s="65"/>
      <c r="GXY3" s="65"/>
      <c r="GXZ3" s="65"/>
      <c r="GYA3" s="65"/>
      <c r="GYB3" s="65"/>
      <c r="GYC3" s="65"/>
      <c r="GYD3" s="65"/>
      <c r="GYE3" s="65"/>
      <c r="GYF3" s="65"/>
      <c r="GYG3" s="65"/>
      <c r="GYH3" s="65"/>
      <c r="GYI3" s="65"/>
      <c r="GYJ3" s="65"/>
      <c r="GYK3" s="65"/>
      <c r="GYL3" s="65"/>
      <c r="GYM3" s="65"/>
      <c r="GYN3" s="65"/>
      <c r="GYO3" s="65"/>
      <c r="GYP3" s="65"/>
      <c r="GYQ3" s="65"/>
      <c r="GYR3" s="65"/>
      <c r="GYS3" s="65"/>
      <c r="GYT3" s="65"/>
      <c r="GYU3" s="65"/>
      <c r="GYV3" s="65"/>
      <c r="GYW3" s="65"/>
      <c r="GYX3" s="65"/>
      <c r="GYY3" s="65"/>
      <c r="GYZ3" s="65"/>
      <c r="GZA3" s="65"/>
      <c r="GZB3" s="65"/>
      <c r="GZC3" s="65"/>
      <c r="GZD3" s="65"/>
      <c r="GZE3" s="65"/>
      <c r="GZF3" s="65"/>
      <c r="GZG3" s="65"/>
      <c r="GZH3" s="65"/>
      <c r="GZI3" s="65"/>
      <c r="GZJ3" s="65"/>
      <c r="GZK3" s="65"/>
      <c r="GZL3" s="65"/>
      <c r="GZM3" s="65"/>
      <c r="GZN3" s="65"/>
      <c r="GZO3" s="65"/>
      <c r="GZP3" s="65"/>
      <c r="GZQ3" s="65"/>
      <c r="GZR3" s="65"/>
      <c r="GZS3" s="65"/>
      <c r="GZT3" s="65"/>
      <c r="GZU3" s="65"/>
      <c r="GZV3" s="65"/>
      <c r="GZW3" s="65"/>
      <c r="GZX3" s="65"/>
      <c r="GZY3" s="65"/>
      <c r="GZZ3" s="65"/>
      <c r="HAA3" s="65"/>
      <c r="HAB3" s="65"/>
      <c r="HAC3" s="65"/>
      <c r="HAD3" s="65"/>
      <c r="HAE3" s="65"/>
      <c r="HAF3" s="65"/>
      <c r="HAG3" s="65"/>
      <c r="HAH3" s="65"/>
      <c r="HAI3" s="65"/>
      <c r="HAJ3" s="65"/>
      <c r="HAK3" s="65"/>
      <c r="HAL3" s="65"/>
      <c r="HAM3" s="65"/>
      <c r="HAN3" s="65"/>
      <c r="HAO3" s="65"/>
      <c r="HAP3" s="65"/>
      <c r="HAQ3" s="65"/>
      <c r="HAR3" s="65"/>
      <c r="HAS3" s="65"/>
      <c r="HAT3" s="65"/>
      <c r="HAU3" s="65"/>
      <c r="HAV3" s="65"/>
      <c r="HAW3" s="65"/>
      <c r="HAX3" s="65"/>
      <c r="HAY3" s="65"/>
      <c r="HAZ3" s="65"/>
      <c r="HBA3" s="65"/>
      <c r="HBB3" s="65"/>
      <c r="HBC3" s="65"/>
      <c r="HBD3" s="65"/>
      <c r="HBE3" s="65"/>
      <c r="HBF3" s="65"/>
      <c r="HBG3" s="65"/>
      <c r="HBH3" s="65"/>
      <c r="HBI3" s="65"/>
      <c r="HBJ3" s="65"/>
      <c r="HBK3" s="65"/>
      <c r="HBL3" s="65"/>
      <c r="HBM3" s="65"/>
      <c r="HBN3" s="65"/>
      <c r="HBO3" s="65"/>
      <c r="HBP3" s="65"/>
      <c r="HBQ3" s="65"/>
      <c r="HBR3" s="65"/>
      <c r="HBS3" s="65"/>
      <c r="HBT3" s="65"/>
      <c r="HBU3" s="65"/>
      <c r="HBV3" s="65"/>
      <c r="HBW3" s="65"/>
      <c r="HBX3" s="65"/>
      <c r="HBY3" s="65"/>
      <c r="HBZ3" s="65"/>
      <c r="HCA3" s="65"/>
      <c r="HCB3" s="65"/>
      <c r="HCC3" s="65"/>
      <c r="HCD3" s="65"/>
      <c r="HCE3" s="65"/>
      <c r="HCF3" s="65"/>
      <c r="HCG3" s="65"/>
      <c r="HCH3" s="65"/>
      <c r="HCI3" s="65"/>
      <c r="HCJ3" s="65"/>
      <c r="HCK3" s="65"/>
      <c r="HCL3" s="65"/>
      <c r="HCM3" s="65"/>
      <c r="HCN3" s="65"/>
      <c r="HCO3" s="65"/>
      <c r="HCP3" s="65"/>
      <c r="HCQ3" s="65"/>
      <c r="HCR3" s="65"/>
      <c r="HCS3" s="65"/>
      <c r="HCT3" s="65"/>
      <c r="HCU3" s="65"/>
      <c r="HCV3" s="65"/>
      <c r="HCW3" s="65"/>
      <c r="HCX3" s="65"/>
      <c r="HCY3" s="65"/>
      <c r="HCZ3" s="65"/>
      <c r="HDA3" s="65"/>
      <c r="HDB3" s="65"/>
      <c r="HDC3" s="65"/>
      <c r="HDD3" s="65"/>
      <c r="HDE3" s="65"/>
      <c r="HDF3" s="65"/>
      <c r="HDG3" s="65"/>
      <c r="HDH3" s="65"/>
      <c r="HDI3" s="65"/>
      <c r="HDJ3" s="65"/>
      <c r="HDK3" s="65"/>
      <c r="HDL3" s="65"/>
      <c r="HDM3" s="65"/>
      <c r="HDN3" s="65"/>
      <c r="HDO3" s="65"/>
      <c r="HDP3" s="65"/>
      <c r="HDQ3" s="65"/>
      <c r="HDR3" s="65"/>
      <c r="HDS3" s="65"/>
      <c r="HDT3" s="65"/>
      <c r="HDU3" s="65"/>
      <c r="HDV3" s="65"/>
      <c r="HDW3" s="65"/>
      <c r="HDX3" s="65"/>
      <c r="HDY3" s="65"/>
      <c r="HDZ3" s="65"/>
      <c r="HEA3" s="65"/>
      <c r="HEB3" s="65"/>
      <c r="HEC3" s="65"/>
      <c r="HED3" s="65"/>
      <c r="HEE3" s="65"/>
      <c r="HEF3" s="65"/>
      <c r="HEG3" s="65"/>
      <c r="HEH3" s="65"/>
      <c r="HEI3" s="65"/>
      <c r="HEJ3" s="65"/>
      <c r="HEK3" s="65"/>
      <c r="HEL3" s="65"/>
      <c r="HEM3" s="65"/>
      <c r="HEN3" s="65"/>
      <c r="HEO3" s="65"/>
      <c r="HEP3" s="65"/>
      <c r="HEQ3" s="65"/>
      <c r="HER3" s="65"/>
      <c r="HES3" s="65"/>
      <c r="HET3" s="65"/>
      <c r="HEU3" s="65"/>
      <c r="HEV3" s="65"/>
      <c r="HEW3" s="65"/>
      <c r="HEX3" s="65"/>
      <c r="HEY3" s="65"/>
      <c r="HEZ3" s="65"/>
      <c r="HFA3" s="65"/>
      <c r="HFB3" s="65"/>
      <c r="HFC3" s="65"/>
      <c r="HFD3" s="65"/>
      <c r="HFE3" s="65"/>
      <c r="HFF3" s="65"/>
      <c r="HFG3" s="65"/>
      <c r="HFH3" s="65"/>
      <c r="HFI3" s="65"/>
      <c r="HFJ3" s="65"/>
      <c r="HFK3" s="65"/>
      <c r="HFL3" s="65"/>
      <c r="HFM3" s="65"/>
      <c r="HFN3" s="65"/>
      <c r="HFO3" s="65"/>
      <c r="HFP3" s="65"/>
      <c r="HFQ3" s="65"/>
      <c r="HFR3" s="65"/>
      <c r="HFS3" s="65"/>
      <c r="HFT3" s="65"/>
      <c r="HFU3" s="65"/>
      <c r="HFV3" s="65"/>
      <c r="HFW3" s="65"/>
      <c r="HFX3" s="65"/>
      <c r="HFY3" s="65"/>
      <c r="HFZ3" s="65"/>
      <c r="HGA3" s="65"/>
      <c r="HGB3" s="65"/>
      <c r="HGC3" s="65"/>
      <c r="HGD3" s="65"/>
      <c r="HGE3" s="65"/>
      <c r="HGF3" s="65"/>
      <c r="HGG3" s="65"/>
      <c r="HGH3" s="65"/>
      <c r="HGI3" s="65"/>
      <c r="HGJ3" s="65"/>
      <c r="HGK3" s="65"/>
      <c r="HGL3" s="65"/>
      <c r="HGM3" s="65"/>
      <c r="HGN3" s="65"/>
      <c r="HGO3" s="65"/>
      <c r="HGP3" s="65"/>
      <c r="HGQ3" s="65"/>
      <c r="HGR3" s="65"/>
      <c r="HGS3" s="65"/>
      <c r="HGT3" s="65"/>
      <c r="HGU3" s="65"/>
      <c r="HGV3" s="65"/>
      <c r="HGW3" s="65"/>
      <c r="HGX3" s="65"/>
      <c r="HGY3" s="65"/>
      <c r="HGZ3" s="65"/>
      <c r="HHA3" s="65"/>
      <c r="HHB3" s="65"/>
      <c r="HHC3" s="65"/>
      <c r="HHD3" s="65"/>
      <c r="HHE3" s="65"/>
      <c r="HHF3" s="65"/>
      <c r="HHG3" s="65"/>
      <c r="HHH3" s="65"/>
      <c r="HHI3" s="65"/>
      <c r="HHJ3" s="65"/>
      <c r="HHK3" s="65"/>
      <c r="HHL3" s="65"/>
      <c r="HHM3" s="65"/>
      <c r="HHN3" s="65"/>
      <c r="HHO3" s="65"/>
      <c r="HHP3" s="65"/>
      <c r="HHQ3" s="65"/>
      <c r="HHR3" s="65"/>
      <c r="HHS3" s="65"/>
      <c r="HHT3" s="65"/>
      <c r="HHU3" s="65"/>
      <c r="HHV3" s="65"/>
      <c r="HHW3" s="65"/>
      <c r="HHX3" s="65"/>
      <c r="HHY3" s="65"/>
      <c r="HHZ3" s="65"/>
      <c r="HIA3" s="65"/>
      <c r="HIB3" s="65"/>
      <c r="HIC3" s="65"/>
      <c r="HID3" s="65"/>
      <c r="HIE3" s="65"/>
      <c r="HIF3" s="65"/>
      <c r="HIG3" s="65"/>
      <c r="HIH3" s="65"/>
      <c r="HII3" s="65"/>
      <c r="HIJ3" s="65"/>
      <c r="HIK3" s="65"/>
      <c r="HIL3" s="65"/>
      <c r="HIM3" s="65"/>
      <c r="HIN3" s="65"/>
      <c r="HIO3" s="65"/>
      <c r="HIP3" s="65"/>
      <c r="HIQ3" s="65"/>
      <c r="HIR3" s="65"/>
      <c r="HIS3" s="65"/>
      <c r="HIT3" s="65"/>
      <c r="HIU3" s="65"/>
      <c r="HIV3" s="65"/>
      <c r="HIW3" s="65"/>
      <c r="HIX3" s="65"/>
      <c r="HIY3" s="65"/>
      <c r="HIZ3" s="65"/>
      <c r="HJA3" s="65"/>
      <c r="HJB3" s="65"/>
      <c r="HJC3" s="65"/>
      <c r="HJD3" s="65"/>
      <c r="HJE3" s="65"/>
      <c r="HJF3" s="65"/>
      <c r="HJG3" s="65"/>
      <c r="HJH3" s="65"/>
      <c r="HJI3" s="65"/>
      <c r="HJJ3" s="65"/>
      <c r="HJK3" s="65"/>
      <c r="HJL3" s="65"/>
      <c r="HJM3" s="65"/>
      <c r="HJN3" s="65"/>
      <c r="HJO3" s="65"/>
      <c r="HJP3" s="65"/>
      <c r="HJQ3" s="65"/>
      <c r="HJR3" s="65"/>
      <c r="HJS3" s="65"/>
      <c r="HJT3" s="65"/>
      <c r="HJU3" s="65"/>
      <c r="HJV3" s="65"/>
      <c r="HJW3" s="65"/>
      <c r="HJX3" s="65"/>
      <c r="HJY3" s="65"/>
      <c r="HJZ3" s="65"/>
      <c r="HKA3" s="65"/>
      <c r="HKB3" s="65"/>
      <c r="HKC3" s="65"/>
      <c r="HKD3" s="65"/>
      <c r="HKE3" s="65"/>
      <c r="HKF3" s="65"/>
      <c r="HKG3" s="65"/>
      <c r="HKH3" s="65"/>
      <c r="HKI3" s="65"/>
      <c r="HKJ3" s="65"/>
      <c r="HKK3" s="65"/>
      <c r="HKL3" s="65"/>
      <c r="HKM3" s="65"/>
      <c r="HKN3" s="65"/>
      <c r="HKO3" s="65"/>
      <c r="HKP3" s="65"/>
      <c r="HKQ3" s="65"/>
      <c r="HKR3" s="65"/>
      <c r="HKS3" s="65"/>
      <c r="HKT3" s="65"/>
      <c r="HKU3" s="65"/>
      <c r="HKV3" s="65"/>
      <c r="HKW3" s="65"/>
      <c r="HKX3" s="65"/>
      <c r="HKY3" s="65"/>
      <c r="HKZ3" s="65"/>
      <c r="HLA3" s="65"/>
      <c r="HLB3" s="65"/>
      <c r="HLC3" s="65"/>
      <c r="HLD3" s="65"/>
      <c r="HLE3" s="65"/>
      <c r="HLF3" s="65"/>
      <c r="HLG3" s="65"/>
      <c r="HLH3" s="65"/>
      <c r="HLI3" s="65"/>
      <c r="HLJ3" s="65"/>
      <c r="HLK3" s="65"/>
      <c r="HLL3" s="65"/>
      <c r="HLM3" s="65"/>
      <c r="HLN3" s="65"/>
      <c r="HLO3" s="65"/>
      <c r="HLP3" s="65"/>
      <c r="HLQ3" s="65"/>
      <c r="HLR3" s="65"/>
      <c r="HLS3" s="65"/>
      <c r="HLT3" s="65"/>
      <c r="HLU3" s="65"/>
      <c r="HLV3" s="65"/>
      <c r="HLW3" s="65"/>
      <c r="HLX3" s="65"/>
      <c r="HLY3" s="65"/>
      <c r="HLZ3" s="65"/>
      <c r="HMA3" s="65"/>
      <c r="HMB3" s="65"/>
      <c r="HMC3" s="65"/>
      <c r="HMD3" s="65"/>
      <c r="HME3" s="65"/>
      <c r="HMF3" s="65"/>
      <c r="HMG3" s="65"/>
      <c r="HMH3" s="65"/>
      <c r="HMI3" s="65"/>
      <c r="HMJ3" s="65"/>
      <c r="HMK3" s="65"/>
      <c r="HML3" s="65"/>
      <c r="HMM3" s="65"/>
      <c r="HMN3" s="65"/>
      <c r="HMO3" s="65"/>
      <c r="HMP3" s="65"/>
      <c r="HMQ3" s="65"/>
      <c r="HMR3" s="65"/>
      <c r="HMS3" s="65"/>
      <c r="HMT3" s="65"/>
      <c r="HMU3" s="65"/>
      <c r="HMV3" s="65"/>
      <c r="HMW3" s="65"/>
      <c r="HMX3" s="65"/>
      <c r="HMY3" s="65"/>
      <c r="HMZ3" s="65"/>
      <c r="HNA3" s="65"/>
      <c r="HNB3" s="65"/>
      <c r="HNC3" s="65"/>
      <c r="HND3" s="65"/>
      <c r="HNE3" s="65"/>
      <c r="HNF3" s="65"/>
      <c r="HNG3" s="65"/>
      <c r="HNH3" s="65"/>
      <c r="HNI3" s="65"/>
      <c r="HNJ3" s="65"/>
      <c r="HNK3" s="65"/>
      <c r="HNL3" s="65"/>
      <c r="HNM3" s="65"/>
      <c r="HNN3" s="65"/>
      <c r="HNO3" s="65"/>
      <c r="HNP3" s="65"/>
      <c r="HNQ3" s="65"/>
      <c r="HNR3" s="65"/>
      <c r="HNS3" s="65"/>
      <c r="HNT3" s="65"/>
      <c r="HNU3" s="65"/>
      <c r="HNV3" s="65"/>
      <c r="HNW3" s="65"/>
      <c r="HNX3" s="65"/>
      <c r="HNY3" s="65"/>
      <c r="HNZ3" s="65"/>
      <c r="HOA3" s="65"/>
      <c r="HOB3" s="65"/>
      <c r="HOC3" s="65"/>
      <c r="HOD3" s="65"/>
      <c r="HOE3" s="65"/>
      <c r="HOF3" s="65"/>
      <c r="HOG3" s="65"/>
      <c r="HOH3" s="65"/>
      <c r="HOI3" s="65"/>
      <c r="HOJ3" s="65"/>
      <c r="HOK3" s="65"/>
      <c r="HOL3" s="65"/>
      <c r="HOM3" s="65"/>
      <c r="HON3" s="65"/>
      <c r="HOO3" s="65"/>
      <c r="HOP3" s="65"/>
      <c r="HOQ3" s="65"/>
      <c r="HOR3" s="65"/>
      <c r="HOS3" s="65"/>
      <c r="HOT3" s="65"/>
      <c r="HOU3" s="65"/>
      <c r="HOV3" s="65"/>
      <c r="HOW3" s="65"/>
      <c r="HOX3" s="65"/>
      <c r="HOY3" s="65"/>
      <c r="HOZ3" s="65"/>
      <c r="HPA3" s="65"/>
      <c r="HPB3" s="65"/>
      <c r="HPC3" s="65"/>
      <c r="HPD3" s="65"/>
      <c r="HPE3" s="65"/>
      <c r="HPF3" s="65"/>
      <c r="HPG3" s="65"/>
      <c r="HPH3" s="65"/>
      <c r="HPI3" s="65"/>
      <c r="HPJ3" s="65"/>
      <c r="HPK3" s="65"/>
      <c r="HPL3" s="65"/>
      <c r="HPM3" s="65"/>
      <c r="HPN3" s="65"/>
      <c r="HPO3" s="65"/>
      <c r="HPP3" s="65"/>
      <c r="HPQ3" s="65"/>
      <c r="HPR3" s="65"/>
      <c r="HPS3" s="65"/>
      <c r="HPT3" s="65"/>
      <c r="HPU3" s="65"/>
      <c r="HPV3" s="65"/>
      <c r="HPW3" s="65"/>
      <c r="HPX3" s="65"/>
      <c r="HPY3" s="65"/>
      <c r="HPZ3" s="65"/>
      <c r="HQA3" s="65"/>
      <c r="HQB3" s="65"/>
      <c r="HQC3" s="65"/>
      <c r="HQD3" s="65"/>
      <c r="HQE3" s="65"/>
      <c r="HQF3" s="65"/>
      <c r="HQG3" s="65"/>
      <c r="HQH3" s="65"/>
      <c r="HQI3" s="65"/>
      <c r="HQJ3" s="65"/>
      <c r="HQK3" s="65"/>
      <c r="HQL3" s="65"/>
      <c r="HQM3" s="65"/>
      <c r="HQN3" s="65"/>
      <c r="HQO3" s="65"/>
      <c r="HQP3" s="65"/>
      <c r="HQQ3" s="65"/>
      <c r="HQR3" s="65"/>
      <c r="HQS3" s="65"/>
      <c r="HQT3" s="65"/>
      <c r="HQU3" s="65"/>
      <c r="HQV3" s="65"/>
      <c r="HQW3" s="65"/>
      <c r="HQX3" s="65"/>
      <c r="HQY3" s="65"/>
      <c r="HQZ3" s="65"/>
      <c r="HRA3" s="65"/>
      <c r="HRB3" s="65"/>
      <c r="HRC3" s="65"/>
      <c r="HRD3" s="65"/>
      <c r="HRE3" s="65"/>
      <c r="HRF3" s="65"/>
      <c r="HRG3" s="65"/>
      <c r="HRH3" s="65"/>
      <c r="HRI3" s="65"/>
      <c r="HRJ3" s="65"/>
      <c r="HRK3" s="65"/>
      <c r="HRL3" s="65"/>
      <c r="HRM3" s="65"/>
      <c r="HRN3" s="65"/>
      <c r="HRO3" s="65"/>
      <c r="HRP3" s="65"/>
      <c r="HRQ3" s="65"/>
      <c r="HRR3" s="65"/>
      <c r="HRS3" s="65"/>
      <c r="HRT3" s="65"/>
      <c r="HRU3" s="65"/>
      <c r="HRV3" s="65"/>
      <c r="HRW3" s="65"/>
      <c r="HRX3" s="65"/>
      <c r="HRY3" s="65"/>
      <c r="HRZ3" s="65"/>
      <c r="HSA3" s="65"/>
      <c r="HSB3" s="65"/>
      <c r="HSC3" s="65"/>
      <c r="HSD3" s="65"/>
      <c r="HSE3" s="65"/>
      <c r="HSF3" s="65"/>
      <c r="HSG3" s="65"/>
      <c r="HSH3" s="65"/>
      <c r="HSI3" s="65"/>
      <c r="HSJ3" s="65"/>
      <c r="HSK3" s="65"/>
      <c r="HSL3" s="65"/>
      <c r="HSM3" s="65"/>
      <c r="HSN3" s="65"/>
      <c r="HSO3" s="65"/>
      <c r="HSP3" s="65"/>
      <c r="HSQ3" s="65"/>
      <c r="HSR3" s="65"/>
      <c r="HSS3" s="65"/>
      <c r="HST3" s="65"/>
      <c r="HSU3" s="65"/>
      <c r="HSV3" s="65"/>
      <c r="HSW3" s="65"/>
      <c r="HSX3" s="65"/>
      <c r="HSY3" s="65"/>
      <c r="HSZ3" s="65"/>
      <c r="HTA3" s="65"/>
      <c r="HTB3" s="65"/>
      <c r="HTC3" s="65"/>
      <c r="HTD3" s="65"/>
      <c r="HTE3" s="65"/>
      <c r="HTF3" s="65"/>
      <c r="HTG3" s="65"/>
      <c r="HTH3" s="65"/>
      <c r="HTI3" s="65"/>
      <c r="HTJ3" s="65"/>
      <c r="HTK3" s="65"/>
      <c r="HTL3" s="65"/>
      <c r="HTM3" s="65"/>
      <c r="HTN3" s="65"/>
      <c r="HTO3" s="65"/>
      <c r="HTP3" s="65"/>
      <c r="HTQ3" s="65"/>
      <c r="HTR3" s="65"/>
      <c r="HTS3" s="65"/>
      <c r="HTT3" s="65"/>
      <c r="HTU3" s="65"/>
      <c r="HTV3" s="65"/>
      <c r="HTW3" s="65"/>
      <c r="HTX3" s="65"/>
      <c r="HTY3" s="65"/>
      <c r="HTZ3" s="65"/>
      <c r="HUA3" s="65"/>
      <c r="HUB3" s="65"/>
      <c r="HUC3" s="65"/>
      <c r="HUD3" s="65"/>
      <c r="HUE3" s="65"/>
      <c r="HUF3" s="65"/>
      <c r="HUG3" s="65"/>
      <c r="HUH3" s="65"/>
      <c r="HUI3" s="65"/>
      <c r="HUJ3" s="65"/>
      <c r="HUK3" s="65"/>
      <c r="HUL3" s="65"/>
      <c r="HUM3" s="65"/>
      <c r="HUN3" s="65"/>
      <c r="HUO3" s="65"/>
      <c r="HUP3" s="65"/>
      <c r="HUQ3" s="65"/>
      <c r="HUR3" s="65"/>
      <c r="HUS3" s="65"/>
      <c r="HUT3" s="65"/>
      <c r="HUU3" s="65"/>
      <c r="HUV3" s="65"/>
      <c r="HUW3" s="65"/>
      <c r="HUX3" s="65"/>
      <c r="HUY3" s="65"/>
      <c r="HUZ3" s="65"/>
      <c r="HVA3" s="65"/>
      <c r="HVB3" s="65"/>
      <c r="HVC3" s="65"/>
      <c r="HVD3" s="65"/>
      <c r="HVE3" s="65"/>
      <c r="HVF3" s="65"/>
      <c r="HVG3" s="65"/>
      <c r="HVH3" s="65"/>
      <c r="HVI3" s="65"/>
      <c r="HVJ3" s="65"/>
      <c r="HVK3" s="65"/>
      <c r="HVL3" s="65"/>
      <c r="HVM3" s="65"/>
      <c r="HVN3" s="65"/>
      <c r="HVO3" s="65"/>
      <c r="HVP3" s="65"/>
      <c r="HVQ3" s="65"/>
      <c r="HVR3" s="65"/>
      <c r="HVS3" s="65"/>
      <c r="HVT3" s="65"/>
      <c r="HVU3" s="65"/>
      <c r="HVV3" s="65"/>
      <c r="HVW3" s="65"/>
      <c r="HVX3" s="65"/>
      <c r="HVY3" s="65"/>
      <c r="HVZ3" s="65"/>
      <c r="HWA3" s="65"/>
      <c r="HWB3" s="65"/>
      <c r="HWC3" s="65"/>
      <c r="HWD3" s="65"/>
      <c r="HWE3" s="65"/>
      <c r="HWF3" s="65"/>
      <c r="HWG3" s="65"/>
      <c r="HWH3" s="65"/>
      <c r="HWI3" s="65"/>
      <c r="HWJ3" s="65"/>
      <c r="HWK3" s="65"/>
      <c r="HWL3" s="65"/>
      <c r="HWM3" s="65"/>
      <c r="HWN3" s="65"/>
      <c r="HWO3" s="65"/>
      <c r="HWP3" s="65"/>
      <c r="HWQ3" s="65"/>
      <c r="HWR3" s="65"/>
      <c r="HWS3" s="65"/>
      <c r="HWT3" s="65"/>
      <c r="HWU3" s="65"/>
      <c r="HWV3" s="65"/>
      <c r="HWW3" s="65"/>
      <c r="HWX3" s="65"/>
      <c r="HWY3" s="65"/>
      <c r="HWZ3" s="65"/>
      <c r="HXA3" s="65"/>
      <c r="HXB3" s="65"/>
      <c r="HXC3" s="65"/>
      <c r="HXD3" s="65"/>
      <c r="HXE3" s="65"/>
      <c r="HXF3" s="65"/>
      <c r="HXG3" s="65"/>
      <c r="HXH3" s="65"/>
      <c r="HXI3" s="65"/>
      <c r="HXJ3" s="65"/>
      <c r="HXK3" s="65"/>
      <c r="HXL3" s="65"/>
      <c r="HXM3" s="65"/>
      <c r="HXN3" s="65"/>
      <c r="HXO3" s="65"/>
      <c r="HXP3" s="65"/>
      <c r="HXQ3" s="65"/>
      <c r="HXR3" s="65"/>
      <c r="HXS3" s="65"/>
      <c r="HXT3" s="65"/>
      <c r="HXU3" s="65"/>
      <c r="HXV3" s="65"/>
      <c r="HXW3" s="65"/>
      <c r="HXX3" s="65"/>
      <c r="HXY3" s="65"/>
      <c r="HXZ3" s="65"/>
      <c r="HYA3" s="65"/>
      <c r="HYB3" s="65"/>
      <c r="HYC3" s="65"/>
      <c r="HYD3" s="65"/>
      <c r="HYE3" s="65"/>
      <c r="HYF3" s="65"/>
      <c r="HYG3" s="65"/>
      <c r="HYH3" s="65"/>
      <c r="HYI3" s="65"/>
      <c r="HYJ3" s="65"/>
      <c r="HYK3" s="65"/>
      <c r="HYL3" s="65"/>
      <c r="HYM3" s="65"/>
      <c r="HYN3" s="65"/>
      <c r="HYO3" s="65"/>
      <c r="HYP3" s="65"/>
      <c r="HYQ3" s="65"/>
      <c r="HYR3" s="65"/>
      <c r="HYS3" s="65"/>
      <c r="HYT3" s="65"/>
      <c r="HYU3" s="65"/>
      <c r="HYV3" s="65"/>
      <c r="HYW3" s="65"/>
      <c r="HYX3" s="65"/>
      <c r="HYY3" s="65"/>
      <c r="HYZ3" s="65"/>
      <c r="HZA3" s="65"/>
      <c r="HZB3" s="65"/>
      <c r="HZC3" s="65"/>
      <c r="HZD3" s="65"/>
      <c r="HZE3" s="65"/>
      <c r="HZF3" s="65"/>
      <c r="HZG3" s="65"/>
      <c r="HZH3" s="65"/>
      <c r="HZI3" s="65"/>
      <c r="HZJ3" s="65"/>
      <c r="HZK3" s="65"/>
      <c r="HZL3" s="65"/>
      <c r="HZM3" s="65"/>
      <c r="HZN3" s="65"/>
      <c r="HZO3" s="65"/>
      <c r="HZP3" s="65"/>
      <c r="HZQ3" s="65"/>
      <c r="HZR3" s="65"/>
      <c r="HZS3" s="65"/>
      <c r="HZT3" s="65"/>
      <c r="HZU3" s="65"/>
      <c r="HZV3" s="65"/>
      <c r="HZW3" s="65"/>
      <c r="HZX3" s="65"/>
      <c r="HZY3" s="65"/>
      <c r="HZZ3" s="65"/>
      <c r="IAA3" s="65"/>
      <c r="IAB3" s="65"/>
      <c r="IAC3" s="65"/>
      <c r="IAD3" s="65"/>
      <c r="IAE3" s="65"/>
      <c r="IAF3" s="65"/>
      <c r="IAG3" s="65"/>
      <c r="IAH3" s="65"/>
      <c r="IAI3" s="65"/>
      <c r="IAJ3" s="65"/>
      <c r="IAK3" s="65"/>
      <c r="IAL3" s="65"/>
      <c r="IAM3" s="65"/>
      <c r="IAN3" s="65"/>
      <c r="IAO3" s="65"/>
      <c r="IAP3" s="65"/>
      <c r="IAQ3" s="65"/>
      <c r="IAR3" s="65"/>
      <c r="IAS3" s="65"/>
      <c r="IAT3" s="65"/>
      <c r="IAU3" s="65"/>
      <c r="IAV3" s="65"/>
      <c r="IAW3" s="65"/>
      <c r="IAX3" s="65"/>
      <c r="IAY3" s="65"/>
      <c r="IAZ3" s="65"/>
      <c r="IBA3" s="65"/>
      <c r="IBB3" s="65"/>
      <c r="IBC3" s="65"/>
      <c r="IBD3" s="65"/>
      <c r="IBE3" s="65"/>
      <c r="IBF3" s="65"/>
      <c r="IBG3" s="65"/>
      <c r="IBH3" s="65"/>
      <c r="IBI3" s="65"/>
      <c r="IBJ3" s="65"/>
      <c r="IBK3" s="65"/>
      <c r="IBL3" s="65"/>
      <c r="IBM3" s="65"/>
      <c r="IBN3" s="65"/>
      <c r="IBO3" s="65"/>
      <c r="IBP3" s="65"/>
      <c r="IBQ3" s="65"/>
      <c r="IBR3" s="65"/>
      <c r="IBS3" s="65"/>
      <c r="IBT3" s="65"/>
      <c r="IBU3" s="65"/>
      <c r="IBV3" s="65"/>
      <c r="IBW3" s="65"/>
      <c r="IBX3" s="65"/>
      <c r="IBY3" s="65"/>
      <c r="IBZ3" s="65"/>
      <c r="ICA3" s="65"/>
      <c r="ICB3" s="65"/>
      <c r="ICC3" s="65"/>
      <c r="ICD3" s="65"/>
      <c r="ICE3" s="65"/>
      <c r="ICF3" s="65"/>
      <c r="ICG3" s="65"/>
      <c r="ICH3" s="65"/>
      <c r="ICI3" s="65"/>
      <c r="ICJ3" s="65"/>
      <c r="ICK3" s="65"/>
      <c r="ICL3" s="65"/>
      <c r="ICM3" s="65"/>
      <c r="ICN3" s="65"/>
      <c r="ICO3" s="65"/>
      <c r="ICP3" s="65"/>
      <c r="ICQ3" s="65"/>
      <c r="ICR3" s="65"/>
      <c r="ICS3" s="65"/>
      <c r="ICT3" s="65"/>
      <c r="ICU3" s="65"/>
      <c r="ICV3" s="65"/>
      <c r="ICW3" s="65"/>
      <c r="ICX3" s="65"/>
      <c r="ICY3" s="65"/>
      <c r="ICZ3" s="65"/>
      <c r="IDA3" s="65"/>
      <c r="IDB3" s="65"/>
      <c r="IDC3" s="65"/>
      <c r="IDD3" s="65"/>
      <c r="IDE3" s="65"/>
      <c r="IDF3" s="65"/>
      <c r="IDG3" s="65"/>
      <c r="IDH3" s="65"/>
      <c r="IDI3" s="65"/>
      <c r="IDJ3" s="65"/>
      <c r="IDK3" s="65"/>
      <c r="IDL3" s="65"/>
      <c r="IDM3" s="65"/>
      <c r="IDN3" s="65"/>
      <c r="IDO3" s="65"/>
      <c r="IDP3" s="65"/>
      <c r="IDQ3" s="65"/>
      <c r="IDR3" s="65"/>
      <c r="IDS3" s="65"/>
      <c r="IDT3" s="65"/>
      <c r="IDU3" s="65"/>
      <c r="IDV3" s="65"/>
      <c r="IDW3" s="65"/>
      <c r="IDX3" s="65"/>
      <c r="IDY3" s="65"/>
      <c r="IDZ3" s="65"/>
      <c r="IEA3" s="65"/>
      <c r="IEB3" s="65"/>
      <c r="IEC3" s="65"/>
      <c r="IED3" s="65"/>
      <c r="IEE3" s="65"/>
      <c r="IEF3" s="65"/>
      <c r="IEG3" s="65"/>
      <c r="IEH3" s="65"/>
      <c r="IEI3" s="65"/>
      <c r="IEJ3" s="65"/>
      <c r="IEK3" s="65"/>
      <c r="IEL3" s="65"/>
      <c r="IEM3" s="65"/>
      <c r="IEN3" s="65"/>
      <c r="IEO3" s="65"/>
      <c r="IEP3" s="65"/>
      <c r="IEQ3" s="65"/>
      <c r="IER3" s="65"/>
      <c r="IES3" s="65"/>
      <c r="IET3" s="65"/>
      <c r="IEU3" s="65"/>
      <c r="IEV3" s="65"/>
      <c r="IEW3" s="65"/>
      <c r="IEX3" s="65"/>
      <c r="IEY3" s="65"/>
      <c r="IEZ3" s="65"/>
      <c r="IFA3" s="65"/>
      <c r="IFB3" s="65"/>
      <c r="IFC3" s="65"/>
      <c r="IFD3" s="65"/>
      <c r="IFE3" s="65"/>
      <c r="IFF3" s="65"/>
      <c r="IFG3" s="65"/>
      <c r="IFH3" s="65"/>
      <c r="IFI3" s="65"/>
      <c r="IFJ3" s="65"/>
      <c r="IFK3" s="65"/>
      <c r="IFL3" s="65"/>
      <c r="IFM3" s="65"/>
      <c r="IFN3" s="65"/>
      <c r="IFO3" s="65"/>
      <c r="IFP3" s="65"/>
      <c r="IFQ3" s="65"/>
      <c r="IFR3" s="65"/>
      <c r="IFS3" s="65"/>
      <c r="IFT3" s="65"/>
      <c r="IFU3" s="65"/>
      <c r="IFV3" s="65"/>
      <c r="IFW3" s="65"/>
      <c r="IFX3" s="65"/>
      <c r="IFY3" s="65"/>
      <c r="IFZ3" s="65"/>
      <c r="IGA3" s="65"/>
      <c r="IGB3" s="65"/>
      <c r="IGC3" s="65"/>
      <c r="IGD3" s="65"/>
      <c r="IGE3" s="65"/>
      <c r="IGF3" s="65"/>
      <c r="IGG3" s="65"/>
      <c r="IGH3" s="65"/>
      <c r="IGI3" s="65"/>
      <c r="IGJ3" s="65"/>
      <c r="IGK3" s="65"/>
      <c r="IGL3" s="65"/>
      <c r="IGM3" s="65"/>
      <c r="IGN3" s="65"/>
      <c r="IGO3" s="65"/>
      <c r="IGP3" s="65"/>
      <c r="IGQ3" s="65"/>
      <c r="IGR3" s="65"/>
      <c r="IGS3" s="65"/>
      <c r="IGT3" s="65"/>
      <c r="IGU3" s="65"/>
      <c r="IGV3" s="65"/>
      <c r="IGW3" s="65"/>
      <c r="IGX3" s="65"/>
      <c r="IGY3" s="65"/>
      <c r="IGZ3" s="65"/>
      <c r="IHA3" s="65"/>
      <c r="IHB3" s="65"/>
      <c r="IHC3" s="65"/>
      <c r="IHD3" s="65"/>
      <c r="IHE3" s="65"/>
      <c r="IHF3" s="65"/>
      <c r="IHG3" s="65"/>
      <c r="IHH3" s="65"/>
      <c r="IHI3" s="65"/>
      <c r="IHJ3" s="65"/>
      <c r="IHK3" s="65"/>
      <c r="IHL3" s="65"/>
      <c r="IHM3" s="65"/>
      <c r="IHN3" s="65"/>
      <c r="IHO3" s="65"/>
      <c r="IHP3" s="65"/>
      <c r="IHQ3" s="65"/>
      <c r="IHR3" s="65"/>
      <c r="IHS3" s="65"/>
      <c r="IHT3" s="65"/>
      <c r="IHU3" s="65"/>
      <c r="IHV3" s="65"/>
      <c r="IHW3" s="65"/>
      <c r="IHX3" s="65"/>
      <c r="IHY3" s="65"/>
      <c r="IHZ3" s="65"/>
      <c r="IIA3" s="65"/>
      <c r="IIB3" s="65"/>
      <c r="IIC3" s="65"/>
      <c r="IID3" s="65"/>
      <c r="IIE3" s="65"/>
      <c r="IIF3" s="65"/>
      <c r="IIG3" s="65"/>
      <c r="IIH3" s="65"/>
      <c r="III3" s="65"/>
      <c r="IIJ3" s="65"/>
      <c r="IIK3" s="65"/>
      <c r="IIL3" s="65"/>
      <c r="IIM3" s="65"/>
      <c r="IIN3" s="65"/>
      <c r="IIO3" s="65"/>
      <c r="IIP3" s="65"/>
      <c r="IIQ3" s="65"/>
      <c r="IIR3" s="65"/>
      <c r="IIS3" s="65"/>
      <c r="IIT3" s="65"/>
      <c r="IIU3" s="65"/>
      <c r="IIV3" s="65"/>
      <c r="IIW3" s="65"/>
      <c r="IIX3" s="65"/>
      <c r="IIY3" s="65"/>
      <c r="IIZ3" s="65"/>
      <c r="IJA3" s="65"/>
      <c r="IJB3" s="65"/>
      <c r="IJC3" s="65"/>
      <c r="IJD3" s="65"/>
      <c r="IJE3" s="65"/>
      <c r="IJF3" s="65"/>
      <c r="IJG3" s="65"/>
      <c r="IJH3" s="65"/>
      <c r="IJI3" s="65"/>
      <c r="IJJ3" s="65"/>
      <c r="IJK3" s="65"/>
      <c r="IJL3" s="65"/>
      <c r="IJM3" s="65"/>
      <c r="IJN3" s="65"/>
      <c r="IJO3" s="65"/>
      <c r="IJP3" s="65"/>
      <c r="IJQ3" s="65"/>
      <c r="IJR3" s="65"/>
      <c r="IJS3" s="65"/>
      <c r="IJT3" s="65"/>
      <c r="IJU3" s="65"/>
      <c r="IJV3" s="65"/>
      <c r="IJW3" s="65"/>
      <c r="IJX3" s="65"/>
      <c r="IJY3" s="65"/>
      <c r="IJZ3" s="65"/>
      <c r="IKA3" s="65"/>
      <c r="IKB3" s="65"/>
      <c r="IKC3" s="65"/>
      <c r="IKD3" s="65"/>
      <c r="IKE3" s="65"/>
      <c r="IKF3" s="65"/>
      <c r="IKG3" s="65"/>
      <c r="IKH3" s="65"/>
      <c r="IKI3" s="65"/>
      <c r="IKJ3" s="65"/>
      <c r="IKK3" s="65"/>
      <c r="IKL3" s="65"/>
      <c r="IKM3" s="65"/>
      <c r="IKN3" s="65"/>
      <c r="IKO3" s="65"/>
      <c r="IKP3" s="65"/>
      <c r="IKQ3" s="65"/>
      <c r="IKR3" s="65"/>
      <c r="IKS3" s="65"/>
      <c r="IKT3" s="65"/>
      <c r="IKU3" s="65"/>
      <c r="IKV3" s="65"/>
      <c r="IKW3" s="65"/>
      <c r="IKX3" s="65"/>
      <c r="IKY3" s="65"/>
      <c r="IKZ3" s="65"/>
      <c r="ILA3" s="65"/>
      <c r="ILB3" s="65"/>
      <c r="ILC3" s="65"/>
      <c r="ILD3" s="65"/>
      <c r="ILE3" s="65"/>
      <c r="ILF3" s="65"/>
      <c r="ILG3" s="65"/>
      <c r="ILH3" s="65"/>
      <c r="ILI3" s="65"/>
      <c r="ILJ3" s="65"/>
      <c r="ILK3" s="65"/>
      <c r="ILL3" s="65"/>
      <c r="ILM3" s="65"/>
      <c r="ILN3" s="65"/>
      <c r="ILO3" s="65"/>
      <c r="ILP3" s="65"/>
      <c r="ILQ3" s="65"/>
      <c r="ILR3" s="65"/>
      <c r="ILS3" s="65"/>
      <c r="ILT3" s="65"/>
      <c r="ILU3" s="65"/>
      <c r="ILV3" s="65"/>
      <c r="ILW3" s="65"/>
      <c r="ILX3" s="65"/>
      <c r="ILY3" s="65"/>
      <c r="ILZ3" s="65"/>
      <c r="IMA3" s="65"/>
      <c r="IMB3" s="65"/>
      <c r="IMC3" s="65"/>
      <c r="IMD3" s="65"/>
      <c r="IME3" s="65"/>
      <c r="IMF3" s="65"/>
      <c r="IMG3" s="65"/>
      <c r="IMH3" s="65"/>
      <c r="IMI3" s="65"/>
      <c r="IMJ3" s="65"/>
      <c r="IMK3" s="65"/>
      <c r="IML3" s="65"/>
      <c r="IMM3" s="65"/>
      <c r="IMN3" s="65"/>
      <c r="IMO3" s="65"/>
      <c r="IMP3" s="65"/>
      <c r="IMQ3" s="65"/>
      <c r="IMR3" s="65"/>
      <c r="IMS3" s="65"/>
      <c r="IMT3" s="65"/>
      <c r="IMU3" s="65"/>
      <c r="IMV3" s="65"/>
      <c r="IMW3" s="65"/>
      <c r="IMX3" s="65"/>
      <c r="IMY3" s="65"/>
      <c r="IMZ3" s="65"/>
      <c r="INA3" s="65"/>
      <c r="INB3" s="65"/>
      <c r="INC3" s="65"/>
      <c r="IND3" s="65"/>
      <c r="INE3" s="65"/>
      <c r="INF3" s="65"/>
      <c r="ING3" s="65"/>
      <c r="INH3" s="65"/>
      <c r="INI3" s="65"/>
      <c r="INJ3" s="65"/>
      <c r="INK3" s="65"/>
      <c r="INL3" s="65"/>
      <c r="INM3" s="65"/>
      <c r="INN3" s="65"/>
      <c r="INO3" s="65"/>
      <c r="INP3" s="65"/>
      <c r="INQ3" s="65"/>
      <c r="INR3" s="65"/>
      <c r="INS3" s="65"/>
      <c r="INT3" s="65"/>
      <c r="INU3" s="65"/>
      <c r="INV3" s="65"/>
      <c r="INW3" s="65"/>
      <c r="INX3" s="65"/>
      <c r="INY3" s="65"/>
      <c r="INZ3" s="65"/>
      <c r="IOA3" s="65"/>
      <c r="IOB3" s="65"/>
      <c r="IOC3" s="65"/>
      <c r="IOD3" s="65"/>
      <c r="IOE3" s="65"/>
      <c r="IOF3" s="65"/>
      <c r="IOG3" s="65"/>
      <c r="IOH3" s="65"/>
      <c r="IOI3" s="65"/>
      <c r="IOJ3" s="65"/>
      <c r="IOK3" s="65"/>
      <c r="IOL3" s="65"/>
      <c r="IOM3" s="65"/>
      <c r="ION3" s="65"/>
      <c r="IOO3" s="65"/>
      <c r="IOP3" s="65"/>
      <c r="IOQ3" s="65"/>
      <c r="IOR3" s="65"/>
      <c r="IOS3" s="65"/>
      <c r="IOT3" s="65"/>
      <c r="IOU3" s="65"/>
      <c r="IOV3" s="65"/>
      <c r="IOW3" s="65"/>
      <c r="IOX3" s="65"/>
      <c r="IOY3" s="65"/>
      <c r="IOZ3" s="65"/>
      <c r="IPA3" s="65"/>
      <c r="IPB3" s="65"/>
      <c r="IPC3" s="65"/>
      <c r="IPD3" s="65"/>
      <c r="IPE3" s="65"/>
      <c r="IPF3" s="65"/>
      <c r="IPG3" s="65"/>
      <c r="IPH3" s="65"/>
      <c r="IPI3" s="65"/>
      <c r="IPJ3" s="65"/>
      <c r="IPK3" s="65"/>
      <c r="IPL3" s="65"/>
      <c r="IPM3" s="65"/>
      <c r="IPN3" s="65"/>
      <c r="IPO3" s="65"/>
      <c r="IPP3" s="65"/>
      <c r="IPQ3" s="65"/>
      <c r="IPR3" s="65"/>
      <c r="IPS3" s="65"/>
      <c r="IPT3" s="65"/>
      <c r="IPU3" s="65"/>
      <c r="IPV3" s="65"/>
      <c r="IPW3" s="65"/>
      <c r="IPX3" s="65"/>
      <c r="IPY3" s="65"/>
      <c r="IPZ3" s="65"/>
      <c r="IQA3" s="65"/>
      <c r="IQB3" s="65"/>
      <c r="IQC3" s="65"/>
      <c r="IQD3" s="65"/>
      <c r="IQE3" s="65"/>
      <c r="IQF3" s="65"/>
      <c r="IQG3" s="65"/>
      <c r="IQH3" s="65"/>
      <c r="IQI3" s="65"/>
      <c r="IQJ3" s="65"/>
      <c r="IQK3" s="65"/>
      <c r="IQL3" s="65"/>
      <c r="IQM3" s="65"/>
      <c r="IQN3" s="65"/>
      <c r="IQO3" s="65"/>
      <c r="IQP3" s="65"/>
      <c r="IQQ3" s="65"/>
      <c r="IQR3" s="65"/>
      <c r="IQS3" s="65"/>
      <c r="IQT3" s="65"/>
      <c r="IQU3" s="65"/>
      <c r="IQV3" s="65"/>
      <c r="IQW3" s="65"/>
      <c r="IQX3" s="65"/>
      <c r="IQY3" s="65"/>
      <c r="IQZ3" s="65"/>
      <c r="IRA3" s="65"/>
      <c r="IRB3" s="65"/>
      <c r="IRC3" s="65"/>
      <c r="IRD3" s="65"/>
      <c r="IRE3" s="65"/>
      <c r="IRF3" s="65"/>
      <c r="IRG3" s="65"/>
      <c r="IRH3" s="65"/>
      <c r="IRI3" s="65"/>
      <c r="IRJ3" s="65"/>
      <c r="IRK3" s="65"/>
      <c r="IRL3" s="65"/>
      <c r="IRM3" s="65"/>
      <c r="IRN3" s="65"/>
      <c r="IRO3" s="65"/>
      <c r="IRP3" s="65"/>
      <c r="IRQ3" s="65"/>
      <c r="IRR3" s="65"/>
      <c r="IRS3" s="65"/>
      <c r="IRT3" s="65"/>
      <c r="IRU3" s="65"/>
      <c r="IRV3" s="65"/>
      <c r="IRW3" s="65"/>
      <c r="IRX3" s="65"/>
      <c r="IRY3" s="65"/>
      <c r="IRZ3" s="65"/>
      <c r="ISA3" s="65"/>
      <c r="ISB3" s="65"/>
      <c r="ISC3" s="65"/>
      <c r="ISD3" s="65"/>
      <c r="ISE3" s="65"/>
      <c r="ISF3" s="65"/>
      <c r="ISG3" s="65"/>
      <c r="ISH3" s="65"/>
      <c r="ISI3" s="65"/>
      <c r="ISJ3" s="65"/>
      <c r="ISK3" s="65"/>
      <c r="ISL3" s="65"/>
      <c r="ISM3" s="65"/>
      <c r="ISN3" s="65"/>
      <c r="ISO3" s="65"/>
      <c r="ISP3" s="65"/>
      <c r="ISQ3" s="65"/>
      <c r="ISR3" s="65"/>
      <c r="ISS3" s="65"/>
      <c r="IST3" s="65"/>
      <c r="ISU3" s="65"/>
      <c r="ISV3" s="65"/>
      <c r="ISW3" s="65"/>
      <c r="ISX3" s="65"/>
      <c r="ISY3" s="65"/>
      <c r="ISZ3" s="65"/>
      <c r="ITA3" s="65"/>
      <c r="ITB3" s="65"/>
      <c r="ITC3" s="65"/>
      <c r="ITD3" s="65"/>
      <c r="ITE3" s="65"/>
      <c r="ITF3" s="65"/>
      <c r="ITG3" s="65"/>
      <c r="ITH3" s="65"/>
      <c r="ITI3" s="65"/>
      <c r="ITJ3" s="65"/>
      <c r="ITK3" s="65"/>
      <c r="ITL3" s="65"/>
      <c r="ITM3" s="65"/>
      <c r="ITN3" s="65"/>
      <c r="ITO3" s="65"/>
      <c r="ITP3" s="65"/>
      <c r="ITQ3" s="65"/>
      <c r="ITR3" s="65"/>
      <c r="ITS3" s="65"/>
      <c r="ITT3" s="65"/>
      <c r="ITU3" s="65"/>
      <c r="ITV3" s="65"/>
      <c r="ITW3" s="65"/>
      <c r="ITX3" s="65"/>
      <c r="ITY3" s="65"/>
      <c r="ITZ3" s="65"/>
      <c r="IUA3" s="65"/>
      <c r="IUB3" s="65"/>
      <c r="IUC3" s="65"/>
      <c r="IUD3" s="65"/>
      <c r="IUE3" s="65"/>
      <c r="IUF3" s="65"/>
      <c r="IUG3" s="65"/>
      <c r="IUH3" s="65"/>
      <c r="IUI3" s="65"/>
      <c r="IUJ3" s="65"/>
      <c r="IUK3" s="65"/>
      <c r="IUL3" s="65"/>
      <c r="IUM3" s="65"/>
      <c r="IUN3" s="65"/>
      <c r="IUO3" s="65"/>
      <c r="IUP3" s="65"/>
      <c r="IUQ3" s="65"/>
      <c r="IUR3" s="65"/>
      <c r="IUS3" s="65"/>
      <c r="IUT3" s="65"/>
      <c r="IUU3" s="65"/>
      <c r="IUV3" s="65"/>
      <c r="IUW3" s="65"/>
      <c r="IUX3" s="65"/>
      <c r="IUY3" s="65"/>
      <c r="IUZ3" s="65"/>
      <c r="IVA3" s="65"/>
      <c r="IVB3" s="65"/>
      <c r="IVC3" s="65"/>
      <c r="IVD3" s="65"/>
      <c r="IVE3" s="65"/>
      <c r="IVF3" s="65"/>
      <c r="IVG3" s="65"/>
      <c r="IVH3" s="65"/>
      <c r="IVI3" s="65"/>
      <c r="IVJ3" s="65"/>
      <c r="IVK3" s="65"/>
      <c r="IVL3" s="65"/>
      <c r="IVM3" s="65"/>
      <c r="IVN3" s="65"/>
      <c r="IVO3" s="65"/>
      <c r="IVP3" s="65"/>
      <c r="IVQ3" s="65"/>
      <c r="IVR3" s="65"/>
      <c r="IVS3" s="65"/>
      <c r="IVT3" s="65"/>
      <c r="IVU3" s="65"/>
      <c r="IVV3" s="65"/>
      <c r="IVW3" s="65"/>
      <c r="IVX3" s="65"/>
      <c r="IVY3" s="65"/>
      <c r="IVZ3" s="65"/>
      <c r="IWA3" s="65"/>
      <c r="IWB3" s="65"/>
      <c r="IWC3" s="65"/>
      <c r="IWD3" s="65"/>
      <c r="IWE3" s="65"/>
      <c r="IWF3" s="65"/>
      <c r="IWG3" s="65"/>
      <c r="IWH3" s="65"/>
      <c r="IWI3" s="65"/>
      <c r="IWJ3" s="65"/>
      <c r="IWK3" s="65"/>
      <c r="IWL3" s="65"/>
      <c r="IWM3" s="65"/>
      <c r="IWN3" s="65"/>
      <c r="IWO3" s="65"/>
      <c r="IWP3" s="65"/>
      <c r="IWQ3" s="65"/>
      <c r="IWR3" s="65"/>
      <c r="IWS3" s="65"/>
      <c r="IWT3" s="65"/>
      <c r="IWU3" s="65"/>
      <c r="IWV3" s="65"/>
      <c r="IWW3" s="65"/>
      <c r="IWX3" s="65"/>
      <c r="IWY3" s="65"/>
      <c r="IWZ3" s="65"/>
      <c r="IXA3" s="65"/>
      <c r="IXB3" s="65"/>
      <c r="IXC3" s="65"/>
      <c r="IXD3" s="65"/>
      <c r="IXE3" s="65"/>
      <c r="IXF3" s="65"/>
      <c r="IXG3" s="65"/>
      <c r="IXH3" s="65"/>
      <c r="IXI3" s="65"/>
      <c r="IXJ3" s="65"/>
      <c r="IXK3" s="65"/>
      <c r="IXL3" s="65"/>
      <c r="IXM3" s="65"/>
      <c r="IXN3" s="65"/>
      <c r="IXO3" s="65"/>
      <c r="IXP3" s="65"/>
      <c r="IXQ3" s="65"/>
      <c r="IXR3" s="65"/>
      <c r="IXS3" s="65"/>
      <c r="IXT3" s="65"/>
      <c r="IXU3" s="65"/>
      <c r="IXV3" s="65"/>
      <c r="IXW3" s="65"/>
      <c r="IXX3" s="65"/>
      <c r="IXY3" s="65"/>
      <c r="IXZ3" s="65"/>
      <c r="IYA3" s="65"/>
      <c r="IYB3" s="65"/>
      <c r="IYC3" s="65"/>
      <c r="IYD3" s="65"/>
      <c r="IYE3" s="65"/>
      <c r="IYF3" s="65"/>
      <c r="IYG3" s="65"/>
      <c r="IYH3" s="65"/>
      <c r="IYI3" s="65"/>
      <c r="IYJ3" s="65"/>
      <c r="IYK3" s="65"/>
      <c r="IYL3" s="65"/>
      <c r="IYM3" s="65"/>
      <c r="IYN3" s="65"/>
      <c r="IYO3" s="65"/>
      <c r="IYP3" s="65"/>
      <c r="IYQ3" s="65"/>
      <c r="IYR3" s="65"/>
      <c r="IYS3" s="65"/>
      <c r="IYT3" s="65"/>
      <c r="IYU3" s="65"/>
      <c r="IYV3" s="65"/>
      <c r="IYW3" s="65"/>
      <c r="IYX3" s="65"/>
      <c r="IYY3" s="65"/>
      <c r="IYZ3" s="65"/>
      <c r="IZA3" s="65"/>
      <c r="IZB3" s="65"/>
      <c r="IZC3" s="65"/>
      <c r="IZD3" s="65"/>
      <c r="IZE3" s="65"/>
      <c r="IZF3" s="65"/>
      <c r="IZG3" s="65"/>
      <c r="IZH3" s="65"/>
      <c r="IZI3" s="65"/>
      <c r="IZJ3" s="65"/>
      <c r="IZK3" s="65"/>
      <c r="IZL3" s="65"/>
      <c r="IZM3" s="65"/>
      <c r="IZN3" s="65"/>
      <c r="IZO3" s="65"/>
      <c r="IZP3" s="65"/>
      <c r="IZQ3" s="65"/>
      <c r="IZR3" s="65"/>
      <c r="IZS3" s="65"/>
      <c r="IZT3" s="65"/>
      <c r="IZU3" s="65"/>
      <c r="IZV3" s="65"/>
      <c r="IZW3" s="65"/>
      <c r="IZX3" s="65"/>
      <c r="IZY3" s="65"/>
      <c r="IZZ3" s="65"/>
      <c r="JAA3" s="65"/>
      <c r="JAB3" s="65"/>
      <c r="JAC3" s="65"/>
      <c r="JAD3" s="65"/>
      <c r="JAE3" s="65"/>
      <c r="JAF3" s="65"/>
      <c r="JAG3" s="65"/>
      <c r="JAH3" s="65"/>
      <c r="JAI3" s="65"/>
      <c r="JAJ3" s="65"/>
      <c r="JAK3" s="65"/>
      <c r="JAL3" s="65"/>
      <c r="JAM3" s="65"/>
      <c r="JAN3" s="65"/>
      <c r="JAO3" s="65"/>
      <c r="JAP3" s="65"/>
      <c r="JAQ3" s="65"/>
      <c r="JAR3" s="65"/>
      <c r="JAS3" s="65"/>
      <c r="JAT3" s="65"/>
      <c r="JAU3" s="65"/>
      <c r="JAV3" s="65"/>
      <c r="JAW3" s="65"/>
      <c r="JAX3" s="65"/>
      <c r="JAY3" s="65"/>
      <c r="JAZ3" s="65"/>
      <c r="JBA3" s="65"/>
      <c r="JBB3" s="65"/>
      <c r="JBC3" s="65"/>
      <c r="JBD3" s="65"/>
      <c r="JBE3" s="65"/>
      <c r="JBF3" s="65"/>
      <c r="JBG3" s="65"/>
      <c r="JBH3" s="65"/>
      <c r="JBI3" s="65"/>
      <c r="JBJ3" s="65"/>
      <c r="JBK3" s="65"/>
      <c r="JBL3" s="65"/>
      <c r="JBM3" s="65"/>
      <c r="JBN3" s="65"/>
      <c r="JBO3" s="65"/>
      <c r="JBP3" s="65"/>
      <c r="JBQ3" s="65"/>
      <c r="JBR3" s="65"/>
      <c r="JBS3" s="65"/>
      <c r="JBT3" s="65"/>
      <c r="JBU3" s="65"/>
      <c r="JBV3" s="65"/>
      <c r="JBW3" s="65"/>
      <c r="JBX3" s="65"/>
      <c r="JBY3" s="65"/>
      <c r="JBZ3" s="65"/>
      <c r="JCA3" s="65"/>
      <c r="JCB3" s="65"/>
      <c r="JCC3" s="65"/>
      <c r="JCD3" s="65"/>
      <c r="JCE3" s="65"/>
      <c r="JCF3" s="65"/>
      <c r="JCG3" s="65"/>
      <c r="JCH3" s="65"/>
      <c r="JCI3" s="65"/>
      <c r="JCJ3" s="65"/>
      <c r="JCK3" s="65"/>
      <c r="JCL3" s="65"/>
      <c r="JCM3" s="65"/>
      <c r="JCN3" s="65"/>
      <c r="JCO3" s="65"/>
      <c r="JCP3" s="65"/>
      <c r="JCQ3" s="65"/>
      <c r="JCR3" s="65"/>
      <c r="JCS3" s="65"/>
      <c r="JCT3" s="65"/>
      <c r="JCU3" s="65"/>
      <c r="JCV3" s="65"/>
      <c r="JCW3" s="65"/>
      <c r="JCX3" s="65"/>
      <c r="JCY3" s="65"/>
      <c r="JCZ3" s="65"/>
      <c r="JDA3" s="65"/>
      <c r="JDB3" s="65"/>
      <c r="JDC3" s="65"/>
      <c r="JDD3" s="65"/>
      <c r="JDE3" s="65"/>
      <c r="JDF3" s="65"/>
      <c r="JDG3" s="65"/>
      <c r="JDH3" s="65"/>
      <c r="JDI3" s="65"/>
      <c r="JDJ3" s="65"/>
      <c r="JDK3" s="65"/>
      <c r="JDL3" s="65"/>
      <c r="JDM3" s="65"/>
      <c r="JDN3" s="65"/>
      <c r="JDO3" s="65"/>
      <c r="JDP3" s="65"/>
      <c r="JDQ3" s="65"/>
      <c r="JDR3" s="65"/>
      <c r="JDS3" s="65"/>
      <c r="JDT3" s="65"/>
      <c r="JDU3" s="65"/>
      <c r="JDV3" s="65"/>
      <c r="JDW3" s="65"/>
      <c r="JDX3" s="65"/>
      <c r="JDY3" s="65"/>
      <c r="JDZ3" s="65"/>
      <c r="JEA3" s="65"/>
      <c r="JEB3" s="65"/>
      <c r="JEC3" s="65"/>
      <c r="JED3" s="65"/>
      <c r="JEE3" s="65"/>
      <c r="JEF3" s="65"/>
      <c r="JEG3" s="65"/>
      <c r="JEH3" s="65"/>
      <c r="JEI3" s="65"/>
      <c r="JEJ3" s="65"/>
      <c r="JEK3" s="65"/>
      <c r="JEL3" s="65"/>
      <c r="JEM3" s="65"/>
      <c r="JEN3" s="65"/>
      <c r="JEO3" s="65"/>
      <c r="JEP3" s="65"/>
      <c r="JEQ3" s="65"/>
      <c r="JER3" s="65"/>
      <c r="JES3" s="65"/>
      <c r="JET3" s="65"/>
      <c r="JEU3" s="65"/>
      <c r="JEV3" s="65"/>
      <c r="JEW3" s="65"/>
      <c r="JEX3" s="65"/>
      <c r="JEY3" s="65"/>
      <c r="JEZ3" s="65"/>
      <c r="JFA3" s="65"/>
      <c r="JFB3" s="65"/>
      <c r="JFC3" s="65"/>
      <c r="JFD3" s="65"/>
      <c r="JFE3" s="65"/>
      <c r="JFF3" s="65"/>
      <c r="JFG3" s="65"/>
      <c r="JFH3" s="65"/>
      <c r="JFI3" s="65"/>
      <c r="JFJ3" s="65"/>
      <c r="JFK3" s="65"/>
      <c r="JFL3" s="65"/>
      <c r="JFM3" s="65"/>
      <c r="JFN3" s="65"/>
      <c r="JFO3" s="65"/>
      <c r="JFP3" s="65"/>
      <c r="JFQ3" s="65"/>
      <c r="JFR3" s="65"/>
      <c r="JFS3" s="65"/>
      <c r="JFT3" s="65"/>
      <c r="JFU3" s="65"/>
      <c r="JFV3" s="65"/>
      <c r="JFW3" s="65"/>
      <c r="JFX3" s="65"/>
      <c r="JFY3" s="65"/>
      <c r="JFZ3" s="65"/>
      <c r="JGA3" s="65"/>
      <c r="JGB3" s="65"/>
      <c r="JGC3" s="65"/>
      <c r="JGD3" s="65"/>
      <c r="JGE3" s="65"/>
      <c r="JGF3" s="65"/>
      <c r="JGG3" s="65"/>
      <c r="JGH3" s="65"/>
      <c r="JGI3" s="65"/>
      <c r="JGJ3" s="65"/>
      <c r="JGK3" s="65"/>
      <c r="JGL3" s="65"/>
      <c r="JGM3" s="65"/>
      <c r="JGN3" s="65"/>
      <c r="JGO3" s="65"/>
      <c r="JGP3" s="65"/>
      <c r="JGQ3" s="65"/>
      <c r="JGR3" s="65"/>
      <c r="JGS3" s="65"/>
      <c r="JGT3" s="65"/>
      <c r="JGU3" s="65"/>
      <c r="JGV3" s="65"/>
      <c r="JGW3" s="65"/>
      <c r="JGX3" s="65"/>
      <c r="JGY3" s="65"/>
      <c r="JGZ3" s="65"/>
      <c r="JHA3" s="65"/>
      <c r="JHB3" s="65"/>
      <c r="JHC3" s="65"/>
      <c r="JHD3" s="65"/>
      <c r="JHE3" s="65"/>
      <c r="JHF3" s="65"/>
      <c r="JHG3" s="65"/>
      <c r="JHH3" s="65"/>
      <c r="JHI3" s="65"/>
      <c r="JHJ3" s="65"/>
      <c r="JHK3" s="65"/>
      <c r="JHL3" s="65"/>
      <c r="JHM3" s="65"/>
      <c r="JHN3" s="65"/>
      <c r="JHO3" s="65"/>
      <c r="JHP3" s="65"/>
      <c r="JHQ3" s="65"/>
      <c r="JHR3" s="65"/>
      <c r="JHS3" s="65"/>
      <c r="JHT3" s="65"/>
      <c r="JHU3" s="65"/>
      <c r="JHV3" s="65"/>
      <c r="JHW3" s="65"/>
      <c r="JHX3" s="65"/>
      <c r="JHY3" s="65"/>
      <c r="JHZ3" s="65"/>
      <c r="JIA3" s="65"/>
      <c r="JIB3" s="65"/>
      <c r="JIC3" s="65"/>
      <c r="JID3" s="65"/>
      <c r="JIE3" s="65"/>
      <c r="JIF3" s="65"/>
      <c r="JIG3" s="65"/>
      <c r="JIH3" s="65"/>
      <c r="JII3" s="65"/>
      <c r="JIJ3" s="65"/>
      <c r="JIK3" s="65"/>
      <c r="JIL3" s="65"/>
      <c r="JIM3" s="65"/>
      <c r="JIN3" s="65"/>
      <c r="JIO3" s="65"/>
      <c r="JIP3" s="65"/>
      <c r="JIQ3" s="65"/>
      <c r="JIR3" s="65"/>
      <c r="JIS3" s="65"/>
      <c r="JIT3" s="65"/>
      <c r="JIU3" s="65"/>
      <c r="JIV3" s="65"/>
      <c r="JIW3" s="65"/>
      <c r="JIX3" s="65"/>
      <c r="JIY3" s="65"/>
      <c r="JIZ3" s="65"/>
      <c r="JJA3" s="65"/>
      <c r="JJB3" s="65"/>
      <c r="JJC3" s="65"/>
      <c r="JJD3" s="65"/>
      <c r="JJE3" s="65"/>
      <c r="JJF3" s="65"/>
      <c r="JJG3" s="65"/>
      <c r="JJH3" s="65"/>
      <c r="JJI3" s="65"/>
      <c r="JJJ3" s="65"/>
      <c r="JJK3" s="65"/>
      <c r="JJL3" s="65"/>
      <c r="JJM3" s="65"/>
      <c r="JJN3" s="65"/>
      <c r="JJO3" s="65"/>
      <c r="JJP3" s="65"/>
      <c r="JJQ3" s="65"/>
      <c r="JJR3" s="65"/>
      <c r="JJS3" s="65"/>
      <c r="JJT3" s="65"/>
      <c r="JJU3" s="65"/>
      <c r="JJV3" s="65"/>
      <c r="JJW3" s="65"/>
      <c r="JJX3" s="65"/>
      <c r="JJY3" s="65"/>
      <c r="JJZ3" s="65"/>
      <c r="JKA3" s="65"/>
      <c r="JKB3" s="65"/>
      <c r="JKC3" s="65"/>
      <c r="JKD3" s="65"/>
      <c r="JKE3" s="65"/>
      <c r="JKF3" s="65"/>
      <c r="JKG3" s="65"/>
      <c r="JKH3" s="65"/>
      <c r="JKI3" s="65"/>
      <c r="JKJ3" s="65"/>
      <c r="JKK3" s="65"/>
      <c r="JKL3" s="65"/>
      <c r="JKM3" s="65"/>
      <c r="JKN3" s="65"/>
      <c r="JKO3" s="65"/>
      <c r="JKP3" s="65"/>
      <c r="JKQ3" s="65"/>
      <c r="JKR3" s="65"/>
      <c r="JKS3" s="65"/>
      <c r="JKT3" s="65"/>
      <c r="JKU3" s="65"/>
      <c r="JKV3" s="65"/>
      <c r="JKW3" s="65"/>
      <c r="JKX3" s="65"/>
      <c r="JKY3" s="65"/>
      <c r="JKZ3" s="65"/>
      <c r="JLA3" s="65"/>
      <c r="JLB3" s="65"/>
      <c r="JLC3" s="65"/>
      <c r="JLD3" s="65"/>
      <c r="JLE3" s="65"/>
      <c r="JLF3" s="65"/>
      <c r="JLG3" s="65"/>
      <c r="JLH3" s="65"/>
      <c r="JLI3" s="65"/>
      <c r="JLJ3" s="65"/>
      <c r="JLK3" s="65"/>
      <c r="JLL3" s="65"/>
      <c r="JLM3" s="65"/>
      <c r="JLN3" s="65"/>
      <c r="JLO3" s="65"/>
      <c r="JLP3" s="65"/>
      <c r="JLQ3" s="65"/>
      <c r="JLR3" s="65"/>
      <c r="JLS3" s="65"/>
      <c r="JLT3" s="65"/>
      <c r="JLU3" s="65"/>
      <c r="JLV3" s="65"/>
      <c r="JLW3" s="65"/>
      <c r="JLX3" s="65"/>
      <c r="JLY3" s="65"/>
      <c r="JLZ3" s="65"/>
      <c r="JMA3" s="65"/>
      <c r="JMB3" s="65"/>
      <c r="JMC3" s="65"/>
      <c r="JMD3" s="65"/>
      <c r="JME3" s="65"/>
      <c r="JMF3" s="65"/>
      <c r="JMG3" s="65"/>
      <c r="JMH3" s="65"/>
      <c r="JMI3" s="65"/>
      <c r="JMJ3" s="65"/>
      <c r="JMK3" s="65"/>
      <c r="JML3" s="65"/>
      <c r="JMM3" s="65"/>
      <c r="JMN3" s="65"/>
      <c r="JMO3" s="65"/>
      <c r="JMP3" s="65"/>
      <c r="JMQ3" s="65"/>
      <c r="JMR3" s="65"/>
      <c r="JMS3" s="65"/>
      <c r="JMT3" s="65"/>
      <c r="JMU3" s="65"/>
      <c r="JMV3" s="65"/>
      <c r="JMW3" s="65"/>
      <c r="JMX3" s="65"/>
      <c r="JMY3" s="65"/>
      <c r="JMZ3" s="65"/>
      <c r="JNA3" s="65"/>
      <c r="JNB3" s="65"/>
      <c r="JNC3" s="65"/>
      <c r="JND3" s="65"/>
      <c r="JNE3" s="65"/>
      <c r="JNF3" s="65"/>
      <c r="JNG3" s="65"/>
      <c r="JNH3" s="65"/>
      <c r="JNI3" s="65"/>
      <c r="JNJ3" s="65"/>
      <c r="JNK3" s="65"/>
      <c r="JNL3" s="65"/>
      <c r="JNM3" s="65"/>
      <c r="JNN3" s="65"/>
      <c r="JNO3" s="65"/>
      <c r="JNP3" s="65"/>
      <c r="JNQ3" s="65"/>
      <c r="JNR3" s="65"/>
      <c r="JNS3" s="65"/>
      <c r="JNT3" s="65"/>
      <c r="JNU3" s="65"/>
      <c r="JNV3" s="65"/>
      <c r="JNW3" s="65"/>
      <c r="JNX3" s="65"/>
      <c r="JNY3" s="65"/>
      <c r="JNZ3" s="65"/>
      <c r="JOA3" s="65"/>
      <c r="JOB3" s="65"/>
      <c r="JOC3" s="65"/>
      <c r="JOD3" s="65"/>
      <c r="JOE3" s="65"/>
      <c r="JOF3" s="65"/>
      <c r="JOG3" s="65"/>
      <c r="JOH3" s="65"/>
      <c r="JOI3" s="65"/>
      <c r="JOJ3" s="65"/>
      <c r="JOK3" s="65"/>
      <c r="JOL3" s="65"/>
      <c r="JOM3" s="65"/>
      <c r="JON3" s="65"/>
      <c r="JOO3" s="65"/>
      <c r="JOP3" s="65"/>
      <c r="JOQ3" s="65"/>
      <c r="JOR3" s="65"/>
      <c r="JOS3" s="65"/>
      <c r="JOT3" s="65"/>
      <c r="JOU3" s="65"/>
      <c r="JOV3" s="65"/>
      <c r="JOW3" s="65"/>
      <c r="JOX3" s="65"/>
      <c r="JOY3" s="65"/>
      <c r="JOZ3" s="65"/>
      <c r="JPA3" s="65"/>
      <c r="JPB3" s="65"/>
      <c r="JPC3" s="65"/>
      <c r="JPD3" s="65"/>
      <c r="JPE3" s="65"/>
      <c r="JPF3" s="65"/>
      <c r="JPG3" s="65"/>
      <c r="JPH3" s="65"/>
      <c r="JPI3" s="65"/>
      <c r="JPJ3" s="65"/>
      <c r="JPK3" s="65"/>
      <c r="JPL3" s="65"/>
      <c r="JPM3" s="65"/>
      <c r="JPN3" s="65"/>
      <c r="JPO3" s="65"/>
      <c r="JPP3" s="65"/>
      <c r="JPQ3" s="65"/>
      <c r="JPR3" s="65"/>
      <c r="JPS3" s="65"/>
      <c r="JPT3" s="65"/>
      <c r="JPU3" s="65"/>
      <c r="JPV3" s="65"/>
      <c r="JPW3" s="65"/>
      <c r="JPX3" s="65"/>
      <c r="JPY3" s="65"/>
      <c r="JPZ3" s="65"/>
      <c r="JQA3" s="65"/>
      <c r="JQB3" s="65"/>
      <c r="JQC3" s="65"/>
      <c r="JQD3" s="65"/>
      <c r="JQE3" s="65"/>
      <c r="JQF3" s="65"/>
      <c r="JQG3" s="65"/>
      <c r="JQH3" s="65"/>
      <c r="JQI3" s="65"/>
      <c r="JQJ3" s="65"/>
      <c r="JQK3" s="65"/>
      <c r="JQL3" s="65"/>
      <c r="JQM3" s="65"/>
      <c r="JQN3" s="65"/>
      <c r="JQO3" s="65"/>
      <c r="JQP3" s="65"/>
      <c r="JQQ3" s="65"/>
      <c r="JQR3" s="65"/>
      <c r="JQS3" s="65"/>
      <c r="JQT3" s="65"/>
      <c r="JQU3" s="65"/>
      <c r="JQV3" s="65"/>
      <c r="JQW3" s="65"/>
      <c r="JQX3" s="65"/>
      <c r="JQY3" s="65"/>
      <c r="JQZ3" s="65"/>
      <c r="JRA3" s="65"/>
      <c r="JRB3" s="65"/>
      <c r="JRC3" s="65"/>
      <c r="JRD3" s="65"/>
      <c r="JRE3" s="65"/>
      <c r="JRF3" s="65"/>
      <c r="JRG3" s="65"/>
      <c r="JRH3" s="65"/>
      <c r="JRI3" s="65"/>
      <c r="JRJ3" s="65"/>
      <c r="JRK3" s="65"/>
      <c r="JRL3" s="65"/>
      <c r="JRM3" s="65"/>
      <c r="JRN3" s="65"/>
      <c r="JRO3" s="65"/>
      <c r="JRP3" s="65"/>
      <c r="JRQ3" s="65"/>
      <c r="JRR3" s="65"/>
      <c r="JRS3" s="65"/>
      <c r="JRT3" s="65"/>
      <c r="JRU3" s="65"/>
      <c r="JRV3" s="65"/>
      <c r="JRW3" s="65"/>
      <c r="JRX3" s="65"/>
      <c r="JRY3" s="65"/>
      <c r="JRZ3" s="65"/>
      <c r="JSA3" s="65"/>
      <c r="JSB3" s="65"/>
      <c r="JSC3" s="65"/>
      <c r="JSD3" s="65"/>
      <c r="JSE3" s="65"/>
      <c r="JSF3" s="65"/>
      <c r="JSG3" s="65"/>
      <c r="JSH3" s="65"/>
      <c r="JSI3" s="65"/>
      <c r="JSJ3" s="65"/>
      <c r="JSK3" s="65"/>
      <c r="JSL3" s="65"/>
      <c r="JSM3" s="65"/>
      <c r="JSN3" s="65"/>
      <c r="JSO3" s="65"/>
      <c r="JSP3" s="65"/>
      <c r="JSQ3" s="65"/>
      <c r="JSR3" s="65"/>
      <c r="JSS3" s="65"/>
      <c r="JST3" s="65"/>
      <c r="JSU3" s="65"/>
      <c r="JSV3" s="65"/>
      <c r="JSW3" s="65"/>
      <c r="JSX3" s="65"/>
      <c r="JSY3" s="65"/>
      <c r="JSZ3" s="65"/>
      <c r="JTA3" s="65"/>
      <c r="JTB3" s="65"/>
      <c r="JTC3" s="65"/>
      <c r="JTD3" s="65"/>
      <c r="JTE3" s="65"/>
      <c r="JTF3" s="65"/>
      <c r="JTG3" s="65"/>
      <c r="JTH3" s="65"/>
      <c r="JTI3" s="65"/>
      <c r="JTJ3" s="65"/>
      <c r="JTK3" s="65"/>
      <c r="JTL3" s="65"/>
      <c r="JTM3" s="65"/>
      <c r="JTN3" s="65"/>
      <c r="JTO3" s="65"/>
      <c r="JTP3" s="65"/>
      <c r="JTQ3" s="65"/>
      <c r="JTR3" s="65"/>
      <c r="JTS3" s="65"/>
      <c r="JTT3" s="65"/>
      <c r="JTU3" s="65"/>
      <c r="JTV3" s="65"/>
      <c r="JTW3" s="65"/>
      <c r="JTX3" s="65"/>
      <c r="JTY3" s="65"/>
      <c r="JTZ3" s="65"/>
      <c r="JUA3" s="65"/>
      <c r="JUB3" s="65"/>
      <c r="JUC3" s="65"/>
      <c r="JUD3" s="65"/>
      <c r="JUE3" s="65"/>
      <c r="JUF3" s="65"/>
      <c r="JUG3" s="65"/>
      <c r="JUH3" s="65"/>
      <c r="JUI3" s="65"/>
      <c r="JUJ3" s="65"/>
      <c r="JUK3" s="65"/>
      <c r="JUL3" s="65"/>
      <c r="JUM3" s="65"/>
      <c r="JUN3" s="65"/>
      <c r="JUO3" s="65"/>
      <c r="JUP3" s="65"/>
      <c r="JUQ3" s="65"/>
      <c r="JUR3" s="65"/>
      <c r="JUS3" s="65"/>
      <c r="JUT3" s="65"/>
      <c r="JUU3" s="65"/>
      <c r="JUV3" s="65"/>
      <c r="JUW3" s="65"/>
      <c r="JUX3" s="65"/>
      <c r="JUY3" s="65"/>
      <c r="JUZ3" s="65"/>
      <c r="JVA3" s="65"/>
      <c r="JVB3" s="65"/>
      <c r="JVC3" s="65"/>
      <c r="JVD3" s="65"/>
      <c r="JVE3" s="65"/>
      <c r="JVF3" s="65"/>
      <c r="JVG3" s="65"/>
      <c r="JVH3" s="65"/>
      <c r="JVI3" s="65"/>
      <c r="JVJ3" s="65"/>
      <c r="JVK3" s="65"/>
      <c r="JVL3" s="65"/>
      <c r="JVM3" s="65"/>
      <c r="JVN3" s="65"/>
      <c r="JVO3" s="65"/>
      <c r="JVP3" s="65"/>
      <c r="JVQ3" s="65"/>
      <c r="JVR3" s="65"/>
      <c r="JVS3" s="65"/>
      <c r="JVT3" s="65"/>
      <c r="JVU3" s="65"/>
      <c r="JVV3" s="65"/>
      <c r="JVW3" s="65"/>
      <c r="JVX3" s="65"/>
      <c r="JVY3" s="65"/>
      <c r="JVZ3" s="65"/>
      <c r="JWA3" s="65"/>
      <c r="JWB3" s="65"/>
      <c r="JWC3" s="65"/>
      <c r="JWD3" s="65"/>
      <c r="JWE3" s="65"/>
      <c r="JWF3" s="65"/>
      <c r="JWG3" s="65"/>
      <c r="JWH3" s="65"/>
      <c r="JWI3" s="65"/>
      <c r="JWJ3" s="65"/>
      <c r="JWK3" s="65"/>
      <c r="JWL3" s="65"/>
      <c r="JWM3" s="65"/>
      <c r="JWN3" s="65"/>
      <c r="JWO3" s="65"/>
      <c r="JWP3" s="65"/>
      <c r="JWQ3" s="65"/>
      <c r="JWR3" s="65"/>
      <c r="JWS3" s="65"/>
      <c r="JWT3" s="65"/>
      <c r="JWU3" s="65"/>
      <c r="JWV3" s="65"/>
      <c r="JWW3" s="65"/>
      <c r="JWX3" s="65"/>
      <c r="JWY3" s="65"/>
      <c r="JWZ3" s="65"/>
      <c r="JXA3" s="65"/>
      <c r="JXB3" s="65"/>
      <c r="JXC3" s="65"/>
      <c r="JXD3" s="65"/>
      <c r="JXE3" s="65"/>
      <c r="JXF3" s="65"/>
      <c r="JXG3" s="65"/>
      <c r="JXH3" s="65"/>
      <c r="JXI3" s="65"/>
      <c r="JXJ3" s="65"/>
      <c r="JXK3" s="65"/>
      <c r="JXL3" s="65"/>
      <c r="JXM3" s="65"/>
      <c r="JXN3" s="65"/>
      <c r="JXO3" s="65"/>
      <c r="JXP3" s="65"/>
      <c r="JXQ3" s="65"/>
      <c r="JXR3" s="65"/>
      <c r="JXS3" s="65"/>
      <c r="JXT3" s="65"/>
      <c r="JXU3" s="65"/>
      <c r="JXV3" s="65"/>
      <c r="JXW3" s="65"/>
      <c r="JXX3" s="65"/>
      <c r="JXY3" s="65"/>
      <c r="JXZ3" s="65"/>
      <c r="JYA3" s="65"/>
      <c r="JYB3" s="65"/>
      <c r="JYC3" s="65"/>
      <c r="JYD3" s="65"/>
      <c r="JYE3" s="65"/>
      <c r="JYF3" s="65"/>
      <c r="JYG3" s="65"/>
      <c r="JYH3" s="65"/>
      <c r="JYI3" s="65"/>
      <c r="JYJ3" s="65"/>
      <c r="JYK3" s="65"/>
      <c r="JYL3" s="65"/>
      <c r="JYM3" s="65"/>
      <c r="JYN3" s="65"/>
      <c r="JYO3" s="65"/>
      <c r="JYP3" s="65"/>
      <c r="JYQ3" s="65"/>
      <c r="JYR3" s="65"/>
      <c r="JYS3" s="65"/>
      <c r="JYT3" s="65"/>
      <c r="JYU3" s="65"/>
      <c r="JYV3" s="65"/>
      <c r="JYW3" s="65"/>
      <c r="JYX3" s="65"/>
      <c r="JYY3" s="65"/>
      <c r="JYZ3" s="65"/>
      <c r="JZA3" s="65"/>
      <c r="JZB3" s="65"/>
      <c r="JZC3" s="65"/>
      <c r="JZD3" s="65"/>
      <c r="JZE3" s="65"/>
      <c r="JZF3" s="65"/>
      <c r="JZG3" s="65"/>
      <c r="JZH3" s="65"/>
      <c r="JZI3" s="65"/>
      <c r="JZJ3" s="65"/>
      <c r="JZK3" s="65"/>
      <c r="JZL3" s="65"/>
      <c r="JZM3" s="65"/>
      <c r="JZN3" s="65"/>
      <c r="JZO3" s="65"/>
      <c r="JZP3" s="65"/>
      <c r="JZQ3" s="65"/>
      <c r="JZR3" s="65"/>
      <c r="JZS3" s="65"/>
      <c r="JZT3" s="65"/>
      <c r="JZU3" s="65"/>
      <c r="JZV3" s="65"/>
      <c r="JZW3" s="65"/>
      <c r="JZX3" s="65"/>
      <c r="JZY3" s="65"/>
      <c r="JZZ3" s="65"/>
      <c r="KAA3" s="65"/>
      <c r="KAB3" s="65"/>
      <c r="KAC3" s="65"/>
      <c r="KAD3" s="65"/>
      <c r="KAE3" s="65"/>
      <c r="KAF3" s="65"/>
      <c r="KAG3" s="65"/>
      <c r="KAH3" s="65"/>
      <c r="KAI3" s="65"/>
      <c r="KAJ3" s="65"/>
      <c r="KAK3" s="65"/>
      <c r="KAL3" s="65"/>
      <c r="KAM3" s="65"/>
      <c r="KAN3" s="65"/>
      <c r="KAO3" s="65"/>
      <c r="KAP3" s="65"/>
      <c r="KAQ3" s="65"/>
      <c r="KAR3" s="65"/>
      <c r="KAS3" s="65"/>
      <c r="KAT3" s="65"/>
      <c r="KAU3" s="65"/>
      <c r="KAV3" s="65"/>
      <c r="KAW3" s="65"/>
      <c r="KAX3" s="65"/>
      <c r="KAY3" s="65"/>
      <c r="KAZ3" s="65"/>
      <c r="KBA3" s="65"/>
      <c r="KBB3" s="65"/>
      <c r="KBC3" s="65"/>
      <c r="KBD3" s="65"/>
      <c r="KBE3" s="65"/>
      <c r="KBF3" s="65"/>
      <c r="KBG3" s="65"/>
      <c r="KBH3" s="65"/>
      <c r="KBI3" s="65"/>
      <c r="KBJ3" s="65"/>
      <c r="KBK3" s="65"/>
      <c r="KBL3" s="65"/>
      <c r="KBM3" s="65"/>
      <c r="KBN3" s="65"/>
      <c r="KBO3" s="65"/>
      <c r="KBP3" s="65"/>
      <c r="KBQ3" s="65"/>
      <c r="KBR3" s="65"/>
      <c r="KBS3" s="65"/>
      <c r="KBT3" s="65"/>
      <c r="KBU3" s="65"/>
      <c r="KBV3" s="65"/>
      <c r="KBW3" s="65"/>
      <c r="KBX3" s="65"/>
      <c r="KBY3" s="65"/>
      <c r="KBZ3" s="65"/>
      <c r="KCA3" s="65"/>
      <c r="KCB3" s="65"/>
      <c r="KCC3" s="65"/>
      <c r="KCD3" s="65"/>
      <c r="KCE3" s="65"/>
      <c r="KCF3" s="65"/>
      <c r="KCG3" s="65"/>
      <c r="KCH3" s="65"/>
      <c r="KCI3" s="65"/>
      <c r="KCJ3" s="65"/>
      <c r="KCK3" s="65"/>
      <c r="KCL3" s="65"/>
      <c r="KCM3" s="65"/>
      <c r="KCN3" s="65"/>
      <c r="KCO3" s="65"/>
      <c r="KCP3" s="65"/>
      <c r="KCQ3" s="65"/>
      <c r="KCR3" s="65"/>
      <c r="KCS3" s="65"/>
      <c r="KCT3" s="65"/>
      <c r="KCU3" s="65"/>
      <c r="KCV3" s="65"/>
      <c r="KCW3" s="65"/>
      <c r="KCX3" s="65"/>
      <c r="KCY3" s="65"/>
      <c r="KCZ3" s="65"/>
      <c r="KDA3" s="65"/>
      <c r="KDB3" s="65"/>
      <c r="KDC3" s="65"/>
      <c r="KDD3" s="65"/>
      <c r="KDE3" s="65"/>
      <c r="KDF3" s="65"/>
      <c r="KDG3" s="65"/>
      <c r="KDH3" s="65"/>
      <c r="KDI3" s="65"/>
      <c r="KDJ3" s="65"/>
      <c r="KDK3" s="65"/>
      <c r="KDL3" s="65"/>
      <c r="KDM3" s="65"/>
      <c r="KDN3" s="65"/>
      <c r="KDO3" s="65"/>
      <c r="KDP3" s="65"/>
      <c r="KDQ3" s="65"/>
      <c r="KDR3" s="65"/>
      <c r="KDS3" s="65"/>
      <c r="KDT3" s="65"/>
      <c r="KDU3" s="65"/>
      <c r="KDV3" s="65"/>
      <c r="KDW3" s="65"/>
      <c r="KDX3" s="65"/>
      <c r="KDY3" s="65"/>
      <c r="KDZ3" s="65"/>
      <c r="KEA3" s="65"/>
      <c r="KEB3" s="65"/>
      <c r="KEC3" s="65"/>
      <c r="KED3" s="65"/>
      <c r="KEE3" s="65"/>
      <c r="KEF3" s="65"/>
      <c r="KEG3" s="65"/>
      <c r="KEH3" s="65"/>
      <c r="KEI3" s="65"/>
      <c r="KEJ3" s="65"/>
      <c r="KEK3" s="65"/>
      <c r="KEL3" s="65"/>
      <c r="KEM3" s="65"/>
      <c r="KEN3" s="65"/>
      <c r="KEO3" s="65"/>
      <c r="KEP3" s="65"/>
      <c r="KEQ3" s="65"/>
      <c r="KER3" s="65"/>
      <c r="KES3" s="65"/>
      <c r="KET3" s="65"/>
      <c r="KEU3" s="65"/>
      <c r="KEV3" s="65"/>
      <c r="KEW3" s="65"/>
      <c r="KEX3" s="65"/>
      <c r="KEY3" s="65"/>
      <c r="KEZ3" s="65"/>
      <c r="KFA3" s="65"/>
      <c r="KFB3" s="65"/>
      <c r="KFC3" s="65"/>
      <c r="KFD3" s="65"/>
      <c r="KFE3" s="65"/>
      <c r="KFF3" s="65"/>
      <c r="KFG3" s="65"/>
      <c r="KFH3" s="65"/>
      <c r="KFI3" s="65"/>
      <c r="KFJ3" s="65"/>
      <c r="KFK3" s="65"/>
      <c r="KFL3" s="65"/>
      <c r="KFM3" s="65"/>
      <c r="KFN3" s="65"/>
      <c r="KFO3" s="65"/>
      <c r="KFP3" s="65"/>
      <c r="KFQ3" s="65"/>
      <c r="KFR3" s="65"/>
      <c r="KFS3" s="65"/>
      <c r="KFT3" s="65"/>
      <c r="KFU3" s="65"/>
      <c r="KFV3" s="65"/>
      <c r="KFW3" s="65"/>
      <c r="KFX3" s="65"/>
      <c r="KFY3" s="65"/>
      <c r="KFZ3" s="65"/>
      <c r="KGA3" s="65"/>
      <c r="KGB3" s="65"/>
      <c r="KGC3" s="65"/>
      <c r="KGD3" s="65"/>
      <c r="KGE3" s="65"/>
      <c r="KGF3" s="65"/>
      <c r="KGG3" s="65"/>
      <c r="KGH3" s="65"/>
      <c r="KGI3" s="65"/>
      <c r="KGJ3" s="65"/>
      <c r="KGK3" s="65"/>
      <c r="KGL3" s="65"/>
      <c r="KGM3" s="65"/>
      <c r="KGN3" s="65"/>
      <c r="KGO3" s="65"/>
      <c r="KGP3" s="65"/>
      <c r="KGQ3" s="65"/>
      <c r="KGR3" s="65"/>
      <c r="KGS3" s="65"/>
      <c r="KGT3" s="65"/>
      <c r="KGU3" s="65"/>
      <c r="KGV3" s="65"/>
      <c r="KGW3" s="65"/>
      <c r="KGX3" s="65"/>
      <c r="KGY3" s="65"/>
      <c r="KGZ3" s="65"/>
      <c r="KHA3" s="65"/>
      <c r="KHB3" s="65"/>
      <c r="KHC3" s="65"/>
      <c r="KHD3" s="65"/>
      <c r="KHE3" s="65"/>
      <c r="KHF3" s="65"/>
      <c r="KHG3" s="65"/>
      <c r="KHH3" s="65"/>
      <c r="KHI3" s="65"/>
      <c r="KHJ3" s="65"/>
      <c r="KHK3" s="65"/>
      <c r="KHL3" s="65"/>
      <c r="KHM3" s="65"/>
      <c r="KHN3" s="65"/>
      <c r="KHO3" s="65"/>
      <c r="KHP3" s="65"/>
      <c r="KHQ3" s="65"/>
      <c r="KHR3" s="65"/>
      <c r="KHS3" s="65"/>
      <c r="KHT3" s="65"/>
      <c r="KHU3" s="65"/>
      <c r="KHV3" s="65"/>
      <c r="KHW3" s="65"/>
      <c r="KHX3" s="65"/>
      <c r="KHY3" s="65"/>
      <c r="KHZ3" s="65"/>
      <c r="KIA3" s="65"/>
      <c r="KIB3" s="65"/>
      <c r="KIC3" s="65"/>
      <c r="KID3" s="65"/>
      <c r="KIE3" s="65"/>
      <c r="KIF3" s="65"/>
      <c r="KIG3" s="65"/>
      <c r="KIH3" s="65"/>
      <c r="KII3" s="65"/>
      <c r="KIJ3" s="65"/>
      <c r="KIK3" s="65"/>
      <c r="KIL3" s="65"/>
      <c r="KIM3" s="65"/>
      <c r="KIN3" s="65"/>
      <c r="KIO3" s="65"/>
      <c r="KIP3" s="65"/>
      <c r="KIQ3" s="65"/>
      <c r="KIR3" s="65"/>
      <c r="KIS3" s="65"/>
      <c r="KIT3" s="65"/>
      <c r="KIU3" s="65"/>
      <c r="KIV3" s="65"/>
      <c r="KIW3" s="65"/>
      <c r="KIX3" s="65"/>
      <c r="KIY3" s="65"/>
      <c r="KIZ3" s="65"/>
      <c r="KJA3" s="65"/>
      <c r="KJB3" s="65"/>
      <c r="KJC3" s="65"/>
      <c r="KJD3" s="65"/>
      <c r="KJE3" s="65"/>
      <c r="KJF3" s="65"/>
      <c r="KJG3" s="65"/>
      <c r="KJH3" s="65"/>
      <c r="KJI3" s="65"/>
      <c r="KJJ3" s="65"/>
      <c r="KJK3" s="65"/>
      <c r="KJL3" s="65"/>
      <c r="KJM3" s="65"/>
      <c r="KJN3" s="65"/>
      <c r="KJO3" s="65"/>
      <c r="KJP3" s="65"/>
      <c r="KJQ3" s="65"/>
      <c r="KJR3" s="65"/>
      <c r="KJS3" s="65"/>
      <c r="KJT3" s="65"/>
      <c r="KJU3" s="65"/>
      <c r="KJV3" s="65"/>
      <c r="KJW3" s="65"/>
      <c r="KJX3" s="65"/>
      <c r="KJY3" s="65"/>
      <c r="KJZ3" s="65"/>
      <c r="KKA3" s="65"/>
      <c r="KKB3" s="65"/>
      <c r="KKC3" s="65"/>
      <c r="KKD3" s="65"/>
      <c r="KKE3" s="65"/>
      <c r="KKF3" s="65"/>
      <c r="KKG3" s="65"/>
      <c r="KKH3" s="65"/>
      <c r="KKI3" s="65"/>
      <c r="KKJ3" s="65"/>
      <c r="KKK3" s="65"/>
      <c r="KKL3" s="65"/>
      <c r="KKM3" s="65"/>
      <c r="KKN3" s="65"/>
      <c r="KKO3" s="65"/>
      <c r="KKP3" s="65"/>
      <c r="KKQ3" s="65"/>
      <c r="KKR3" s="65"/>
      <c r="KKS3" s="65"/>
      <c r="KKT3" s="65"/>
      <c r="KKU3" s="65"/>
      <c r="KKV3" s="65"/>
      <c r="KKW3" s="65"/>
      <c r="KKX3" s="65"/>
      <c r="KKY3" s="65"/>
      <c r="KKZ3" s="65"/>
      <c r="KLA3" s="65"/>
      <c r="KLB3" s="65"/>
      <c r="KLC3" s="65"/>
      <c r="KLD3" s="65"/>
      <c r="KLE3" s="65"/>
      <c r="KLF3" s="65"/>
      <c r="KLG3" s="65"/>
      <c r="KLH3" s="65"/>
      <c r="KLI3" s="65"/>
      <c r="KLJ3" s="65"/>
      <c r="KLK3" s="65"/>
      <c r="KLL3" s="65"/>
      <c r="KLM3" s="65"/>
      <c r="KLN3" s="65"/>
      <c r="KLO3" s="65"/>
      <c r="KLP3" s="65"/>
      <c r="KLQ3" s="65"/>
      <c r="KLR3" s="65"/>
      <c r="KLS3" s="65"/>
      <c r="KLT3" s="65"/>
      <c r="KLU3" s="65"/>
      <c r="KLV3" s="65"/>
      <c r="KLW3" s="65"/>
      <c r="KLX3" s="65"/>
      <c r="KLY3" s="65"/>
      <c r="KLZ3" s="65"/>
      <c r="KMA3" s="65"/>
      <c r="KMB3" s="65"/>
      <c r="KMC3" s="65"/>
      <c r="KMD3" s="65"/>
      <c r="KME3" s="65"/>
      <c r="KMF3" s="65"/>
      <c r="KMG3" s="65"/>
      <c r="KMH3" s="65"/>
      <c r="KMI3" s="65"/>
      <c r="KMJ3" s="65"/>
      <c r="KMK3" s="65"/>
      <c r="KML3" s="65"/>
      <c r="KMM3" s="65"/>
      <c r="KMN3" s="65"/>
      <c r="KMO3" s="65"/>
      <c r="KMP3" s="65"/>
      <c r="KMQ3" s="65"/>
      <c r="KMR3" s="65"/>
      <c r="KMS3" s="65"/>
      <c r="KMT3" s="65"/>
      <c r="KMU3" s="65"/>
      <c r="KMV3" s="65"/>
      <c r="KMW3" s="65"/>
      <c r="KMX3" s="65"/>
      <c r="KMY3" s="65"/>
      <c r="KMZ3" s="65"/>
      <c r="KNA3" s="65"/>
      <c r="KNB3" s="65"/>
      <c r="KNC3" s="65"/>
      <c r="KND3" s="65"/>
      <c r="KNE3" s="65"/>
      <c r="KNF3" s="65"/>
      <c r="KNG3" s="65"/>
      <c r="KNH3" s="65"/>
      <c r="KNI3" s="65"/>
      <c r="KNJ3" s="65"/>
      <c r="KNK3" s="65"/>
      <c r="KNL3" s="65"/>
      <c r="KNM3" s="65"/>
      <c r="KNN3" s="65"/>
      <c r="KNO3" s="65"/>
      <c r="KNP3" s="65"/>
      <c r="KNQ3" s="65"/>
      <c r="KNR3" s="65"/>
      <c r="KNS3" s="65"/>
      <c r="KNT3" s="65"/>
      <c r="KNU3" s="65"/>
      <c r="KNV3" s="65"/>
      <c r="KNW3" s="65"/>
      <c r="KNX3" s="65"/>
      <c r="KNY3" s="65"/>
      <c r="KNZ3" s="65"/>
      <c r="KOA3" s="65"/>
      <c r="KOB3" s="65"/>
      <c r="KOC3" s="65"/>
      <c r="KOD3" s="65"/>
      <c r="KOE3" s="65"/>
      <c r="KOF3" s="65"/>
      <c r="KOG3" s="65"/>
      <c r="KOH3" s="65"/>
      <c r="KOI3" s="65"/>
      <c r="KOJ3" s="65"/>
      <c r="KOK3" s="65"/>
      <c r="KOL3" s="65"/>
      <c r="KOM3" s="65"/>
      <c r="KON3" s="65"/>
      <c r="KOO3" s="65"/>
      <c r="KOP3" s="65"/>
      <c r="KOQ3" s="65"/>
      <c r="KOR3" s="65"/>
      <c r="KOS3" s="65"/>
      <c r="KOT3" s="65"/>
      <c r="KOU3" s="65"/>
      <c r="KOV3" s="65"/>
      <c r="KOW3" s="65"/>
      <c r="KOX3" s="65"/>
      <c r="KOY3" s="65"/>
      <c r="KOZ3" s="65"/>
      <c r="KPA3" s="65"/>
      <c r="KPB3" s="65"/>
      <c r="KPC3" s="65"/>
      <c r="KPD3" s="65"/>
      <c r="KPE3" s="65"/>
      <c r="KPF3" s="65"/>
      <c r="KPG3" s="65"/>
      <c r="KPH3" s="65"/>
      <c r="KPI3" s="65"/>
      <c r="KPJ3" s="65"/>
      <c r="KPK3" s="65"/>
      <c r="KPL3" s="65"/>
      <c r="KPM3" s="65"/>
      <c r="KPN3" s="65"/>
      <c r="KPO3" s="65"/>
      <c r="KPP3" s="65"/>
      <c r="KPQ3" s="65"/>
      <c r="KPR3" s="65"/>
      <c r="KPS3" s="65"/>
      <c r="KPT3" s="65"/>
      <c r="KPU3" s="65"/>
      <c r="KPV3" s="65"/>
      <c r="KPW3" s="65"/>
      <c r="KPX3" s="65"/>
      <c r="KPY3" s="65"/>
      <c r="KPZ3" s="65"/>
      <c r="KQA3" s="65"/>
      <c r="KQB3" s="65"/>
      <c r="KQC3" s="65"/>
      <c r="KQD3" s="65"/>
      <c r="KQE3" s="65"/>
      <c r="KQF3" s="65"/>
      <c r="KQG3" s="65"/>
      <c r="KQH3" s="65"/>
      <c r="KQI3" s="65"/>
      <c r="KQJ3" s="65"/>
      <c r="KQK3" s="65"/>
      <c r="KQL3" s="65"/>
      <c r="KQM3" s="65"/>
      <c r="KQN3" s="65"/>
      <c r="KQO3" s="65"/>
      <c r="KQP3" s="65"/>
      <c r="KQQ3" s="65"/>
      <c r="KQR3" s="65"/>
      <c r="KQS3" s="65"/>
      <c r="KQT3" s="65"/>
      <c r="KQU3" s="65"/>
      <c r="KQV3" s="65"/>
      <c r="KQW3" s="65"/>
      <c r="KQX3" s="65"/>
      <c r="KQY3" s="65"/>
      <c r="KQZ3" s="65"/>
      <c r="KRA3" s="65"/>
      <c r="KRB3" s="65"/>
      <c r="KRC3" s="65"/>
      <c r="KRD3" s="65"/>
      <c r="KRE3" s="65"/>
      <c r="KRF3" s="65"/>
      <c r="KRG3" s="65"/>
      <c r="KRH3" s="65"/>
      <c r="KRI3" s="65"/>
      <c r="KRJ3" s="65"/>
      <c r="KRK3" s="65"/>
      <c r="KRL3" s="65"/>
      <c r="KRM3" s="65"/>
      <c r="KRN3" s="65"/>
      <c r="KRO3" s="65"/>
      <c r="KRP3" s="65"/>
      <c r="KRQ3" s="65"/>
      <c r="KRR3" s="65"/>
      <c r="KRS3" s="65"/>
      <c r="KRT3" s="65"/>
      <c r="KRU3" s="65"/>
      <c r="KRV3" s="65"/>
      <c r="KRW3" s="65"/>
      <c r="KRX3" s="65"/>
      <c r="KRY3" s="65"/>
      <c r="KRZ3" s="65"/>
      <c r="KSA3" s="65"/>
      <c r="KSB3" s="65"/>
      <c r="KSC3" s="65"/>
      <c r="KSD3" s="65"/>
      <c r="KSE3" s="65"/>
      <c r="KSF3" s="65"/>
      <c r="KSG3" s="65"/>
      <c r="KSH3" s="65"/>
      <c r="KSI3" s="65"/>
      <c r="KSJ3" s="65"/>
      <c r="KSK3" s="65"/>
      <c r="KSL3" s="65"/>
      <c r="KSM3" s="65"/>
      <c r="KSN3" s="65"/>
      <c r="KSO3" s="65"/>
      <c r="KSP3" s="65"/>
      <c r="KSQ3" s="65"/>
      <c r="KSR3" s="65"/>
      <c r="KSS3" s="65"/>
      <c r="KST3" s="65"/>
      <c r="KSU3" s="65"/>
      <c r="KSV3" s="65"/>
      <c r="KSW3" s="65"/>
      <c r="KSX3" s="65"/>
      <c r="KSY3" s="65"/>
      <c r="KSZ3" s="65"/>
      <c r="KTA3" s="65"/>
      <c r="KTB3" s="65"/>
      <c r="KTC3" s="65"/>
      <c r="KTD3" s="65"/>
      <c r="KTE3" s="65"/>
      <c r="KTF3" s="65"/>
      <c r="KTG3" s="65"/>
      <c r="KTH3" s="65"/>
      <c r="KTI3" s="65"/>
      <c r="KTJ3" s="65"/>
      <c r="KTK3" s="65"/>
      <c r="KTL3" s="65"/>
      <c r="KTM3" s="65"/>
      <c r="KTN3" s="65"/>
      <c r="KTO3" s="65"/>
      <c r="KTP3" s="65"/>
      <c r="KTQ3" s="65"/>
      <c r="KTR3" s="65"/>
      <c r="KTS3" s="65"/>
      <c r="KTT3" s="65"/>
      <c r="KTU3" s="65"/>
      <c r="KTV3" s="65"/>
      <c r="KTW3" s="65"/>
      <c r="KTX3" s="65"/>
      <c r="KTY3" s="65"/>
      <c r="KTZ3" s="65"/>
      <c r="KUA3" s="65"/>
      <c r="KUB3" s="65"/>
      <c r="KUC3" s="65"/>
      <c r="KUD3" s="65"/>
      <c r="KUE3" s="65"/>
      <c r="KUF3" s="65"/>
      <c r="KUG3" s="65"/>
      <c r="KUH3" s="65"/>
      <c r="KUI3" s="65"/>
      <c r="KUJ3" s="65"/>
      <c r="KUK3" s="65"/>
      <c r="KUL3" s="65"/>
      <c r="KUM3" s="65"/>
      <c r="KUN3" s="65"/>
      <c r="KUO3" s="65"/>
      <c r="KUP3" s="65"/>
      <c r="KUQ3" s="65"/>
      <c r="KUR3" s="65"/>
      <c r="KUS3" s="65"/>
      <c r="KUT3" s="65"/>
      <c r="KUU3" s="65"/>
      <c r="KUV3" s="65"/>
      <c r="KUW3" s="65"/>
      <c r="KUX3" s="65"/>
      <c r="KUY3" s="65"/>
      <c r="KUZ3" s="65"/>
      <c r="KVA3" s="65"/>
      <c r="KVB3" s="65"/>
      <c r="KVC3" s="65"/>
      <c r="KVD3" s="65"/>
      <c r="KVE3" s="65"/>
      <c r="KVF3" s="65"/>
      <c r="KVG3" s="65"/>
      <c r="KVH3" s="65"/>
      <c r="KVI3" s="65"/>
      <c r="KVJ3" s="65"/>
      <c r="KVK3" s="65"/>
      <c r="KVL3" s="65"/>
      <c r="KVM3" s="65"/>
      <c r="KVN3" s="65"/>
      <c r="KVO3" s="65"/>
      <c r="KVP3" s="65"/>
      <c r="KVQ3" s="65"/>
      <c r="KVR3" s="65"/>
      <c r="KVS3" s="65"/>
      <c r="KVT3" s="65"/>
      <c r="KVU3" s="65"/>
      <c r="KVV3" s="65"/>
      <c r="KVW3" s="65"/>
      <c r="KVX3" s="65"/>
      <c r="KVY3" s="65"/>
      <c r="KVZ3" s="65"/>
      <c r="KWA3" s="65"/>
      <c r="KWB3" s="65"/>
      <c r="KWC3" s="65"/>
      <c r="KWD3" s="65"/>
      <c r="KWE3" s="65"/>
      <c r="KWF3" s="65"/>
      <c r="KWG3" s="65"/>
      <c r="KWH3" s="65"/>
      <c r="KWI3" s="65"/>
      <c r="KWJ3" s="65"/>
      <c r="KWK3" s="65"/>
      <c r="KWL3" s="65"/>
      <c r="KWM3" s="65"/>
      <c r="KWN3" s="65"/>
      <c r="KWO3" s="65"/>
      <c r="KWP3" s="65"/>
      <c r="KWQ3" s="65"/>
      <c r="KWR3" s="65"/>
      <c r="KWS3" s="65"/>
      <c r="KWT3" s="65"/>
      <c r="KWU3" s="65"/>
      <c r="KWV3" s="65"/>
      <c r="KWW3" s="65"/>
      <c r="KWX3" s="65"/>
      <c r="KWY3" s="65"/>
      <c r="KWZ3" s="65"/>
      <c r="KXA3" s="65"/>
      <c r="KXB3" s="65"/>
      <c r="KXC3" s="65"/>
      <c r="KXD3" s="65"/>
      <c r="KXE3" s="65"/>
      <c r="KXF3" s="65"/>
      <c r="KXG3" s="65"/>
      <c r="KXH3" s="65"/>
      <c r="KXI3" s="65"/>
      <c r="KXJ3" s="65"/>
      <c r="KXK3" s="65"/>
      <c r="KXL3" s="65"/>
      <c r="KXM3" s="65"/>
      <c r="KXN3" s="65"/>
      <c r="KXO3" s="65"/>
      <c r="KXP3" s="65"/>
      <c r="KXQ3" s="65"/>
      <c r="KXR3" s="65"/>
      <c r="KXS3" s="65"/>
      <c r="KXT3" s="65"/>
      <c r="KXU3" s="65"/>
      <c r="KXV3" s="65"/>
      <c r="KXW3" s="65"/>
      <c r="KXX3" s="65"/>
      <c r="KXY3" s="65"/>
      <c r="KXZ3" s="65"/>
      <c r="KYA3" s="65"/>
      <c r="KYB3" s="65"/>
      <c r="KYC3" s="65"/>
      <c r="KYD3" s="65"/>
      <c r="KYE3" s="65"/>
      <c r="KYF3" s="65"/>
      <c r="KYG3" s="65"/>
      <c r="KYH3" s="65"/>
      <c r="KYI3" s="65"/>
      <c r="KYJ3" s="65"/>
      <c r="KYK3" s="65"/>
      <c r="KYL3" s="65"/>
      <c r="KYM3" s="65"/>
      <c r="KYN3" s="65"/>
      <c r="KYO3" s="65"/>
      <c r="KYP3" s="65"/>
      <c r="KYQ3" s="65"/>
      <c r="KYR3" s="65"/>
      <c r="KYS3" s="65"/>
      <c r="KYT3" s="65"/>
      <c r="KYU3" s="65"/>
      <c r="KYV3" s="65"/>
      <c r="KYW3" s="65"/>
      <c r="KYX3" s="65"/>
      <c r="KYY3" s="65"/>
      <c r="KYZ3" s="65"/>
      <c r="KZA3" s="65"/>
      <c r="KZB3" s="65"/>
      <c r="KZC3" s="65"/>
      <c r="KZD3" s="65"/>
      <c r="KZE3" s="65"/>
      <c r="KZF3" s="65"/>
      <c r="KZG3" s="65"/>
      <c r="KZH3" s="65"/>
      <c r="KZI3" s="65"/>
      <c r="KZJ3" s="65"/>
      <c r="KZK3" s="65"/>
      <c r="KZL3" s="65"/>
      <c r="KZM3" s="65"/>
      <c r="KZN3" s="65"/>
      <c r="KZO3" s="65"/>
      <c r="KZP3" s="65"/>
      <c r="KZQ3" s="65"/>
      <c r="KZR3" s="65"/>
      <c r="KZS3" s="65"/>
      <c r="KZT3" s="65"/>
      <c r="KZU3" s="65"/>
      <c r="KZV3" s="65"/>
      <c r="KZW3" s="65"/>
      <c r="KZX3" s="65"/>
      <c r="KZY3" s="65"/>
      <c r="KZZ3" s="65"/>
      <c r="LAA3" s="65"/>
      <c r="LAB3" s="65"/>
      <c r="LAC3" s="65"/>
      <c r="LAD3" s="65"/>
      <c r="LAE3" s="65"/>
      <c r="LAF3" s="65"/>
      <c r="LAG3" s="65"/>
      <c r="LAH3" s="65"/>
      <c r="LAI3" s="65"/>
      <c r="LAJ3" s="65"/>
      <c r="LAK3" s="65"/>
      <c r="LAL3" s="65"/>
      <c r="LAM3" s="65"/>
      <c r="LAN3" s="65"/>
      <c r="LAO3" s="65"/>
      <c r="LAP3" s="65"/>
      <c r="LAQ3" s="65"/>
      <c r="LAR3" s="65"/>
      <c r="LAS3" s="65"/>
      <c r="LAT3" s="65"/>
      <c r="LAU3" s="65"/>
      <c r="LAV3" s="65"/>
      <c r="LAW3" s="65"/>
      <c r="LAX3" s="65"/>
      <c r="LAY3" s="65"/>
      <c r="LAZ3" s="65"/>
      <c r="LBA3" s="65"/>
      <c r="LBB3" s="65"/>
      <c r="LBC3" s="65"/>
      <c r="LBD3" s="65"/>
      <c r="LBE3" s="65"/>
      <c r="LBF3" s="65"/>
      <c r="LBG3" s="65"/>
      <c r="LBH3" s="65"/>
      <c r="LBI3" s="65"/>
      <c r="LBJ3" s="65"/>
      <c r="LBK3" s="65"/>
      <c r="LBL3" s="65"/>
      <c r="LBM3" s="65"/>
      <c r="LBN3" s="65"/>
      <c r="LBO3" s="65"/>
      <c r="LBP3" s="65"/>
      <c r="LBQ3" s="65"/>
      <c r="LBR3" s="65"/>
      <c r="LBS3" s="65"/>
      <c r="LBT3" s="65"/>
      <c r="LBU3" s="65"/>
      <c r="LBV3" s="65"/>
      <c r="LBW3" s="65"/>
      <c r="LBX3" s="65"/>
      <c r="LBY3" s="65"/>
      <c r="LBZ3" s="65"/>
      <c r="LCA3" s="65"/>
      <c r="LCB3" s="65"/>
      <c r="LCC3" s="65"/>
      <c r="LCD3" s="65"/>
      <c r="LCE3" s="65"/>
      <c r="LCF3" s="65"/>
      <c r="LCG3" s="65"/>
      <c r="LCH3" s="65"/>
      <c r="LCI3" s="65"/>
      <c r="LCJ3" s="65"/>
      <c r="LCK3" s="65"/>
      <c r="LCL3" s="65"/>
      <c r="LCM3" s="65"/>
      <c r="LCN3" s="65"/>
      <c r="LCO3" s="65"/>
      <c r="LCP3" s="65"/>
      <c r="LCQ3" s="65"/>
      <c r="LCR3" s="65"/>
      <c r="LCS3" s="65"/>
      <c r="LCT3" s="65"/>
      <c r="LCU3" s="65"/>
      <c r="LCV3" s="65"/>
      <c r="LCW3" s="65"/>
      <c r="LCX3" s="65"/>
      <c r="LCY3" s="65"/>
      <c r="LCZ3" s="65"/>
      <c r="LDA3" s="65"/>
      <c r="LDB3" s="65"/>
      <c r="LDC3" s="65"/>
      <c r="LDD3" s="65"/>
      <c r="LDE3" s="65"/>
      <c r="LDF3" s="65"/>
      <c r="LDG3" s="65"/>
      <c r="LDH3" s="65"/>
      <c r="LDI3" s="65"/>
      <c r="LDJ3" s="65"/>
      <c r="LDK3" s="65"/>
      <c r="LDL3" s="65"/>
      <c r="LDM3" s="65"/>
      <c r="LDN3" s="65"/>
      <c r="LDO3" s="65"/>
      <c r="LDP3" s="65"/>
      <c r="LDQ3" s="65"/>
      <c r="LDR3" s="65"/>
      <c r="LDS3" s="65"/>
      <c r="LDT3" s="65"/>
      <c r="LDU3" s="65"/>
      <c r="LDV3" s="65"/>
      <c r="LDW3" s="65"/>
      <c r="LDX3" s="65"/>
      <c r="LDY3" s="65"/>
      <c r="LDZ3" s="65"/>
      <c r="LEA3" s="65"/>
      <c r="LEB3" s="65"/>
      <c r="LEC3" s="65"/>
      <c r="LED3" s="65"/>
      <c r="LEE3" s="65"/>
      <c r="LEF3" s="65"/>
      <c r="LEG3" s="65"/>
      <c r="LEH3" s="65"/>
      <c r="LEI3" s="65"/>
      <c r="LEJ3" s="65"/>
      <c r="LEK3" s="65"/>
      <c r="LEL3" s="65"/>
      <c r="LEM3" s="65"/>
      <c r="LEN3" s="65"/>
      <c r="LEO3" s="65"/>
      <c r="LEP3" s="65"/>
      <c r="LEQ3" s="65"/>
      <c r="LER3" s="65"/>
      <c r="LES3" s="65"/>
      <c r="LET3" s="65"/>
      <c r="LEU3" s="65"/>
      <c r="LEV3" s="65"/>
      <c r="LEW3" s="65"/>
      <c r="LEX3" s="65"/>
      <c r="LEY3" s="65"/>
      <c r="LEZ3" s="65"/>
      <c r="LFA3" s="65"/>
      <c r="LFB3" s="65"/>
      <c r="LFC3" s="65"/>
      <c r="LFD3" s="65"/>
      <c r="LFE3" s="65"/>
      <c r="LFF3" s="65"/>
      <c r="LFG3" s="65"/>
      <c r="LFH3" s="65"/>
      <c r="LFI3" s="65"/>
      <c r="LFJ3" s="65"/>
      <c r="LFK3" s="65"/>
      <c r="LFL3" s="65"/>
      <c r="LFM3" s="65"/>
      <c r="LFN3" s="65"/>
      <c r="LFO3" s="65"/>
      <c r="LFP3" s="65"/>
      <c r="LFQ3" s="65"/>
      <c r="LFR3" s="65"/>
      <c r="LFS3" s="65"/>
      <c r="LFT3" s="65"/>
      <c r="LFU3" s="65"/>
      <c r="LFV3" s="65"/>
      <c r="LFW3" s="65"/>
      <c r="LFX3" s="65"/>
      <c r="LFY3" s="65"/>
      <c r="LFZ3" s="65"/>
      <c r="LGA3" s="65"/>
      <c r="LGB3" s="65"/>
      <c r="LGC3" s="65"/>
      <c r="LGD3" s="65"/>
      <c r="LGE3" s="65"/>
      <c r="LGF3" s="65"/>
      <c r="LGG3" s="65"/>
      <c r="LGH3" s="65"/>
      <c r="LGI3" s="65"/>
      <c r="LGJ3" s="65"/>
      <c r="LGK3" s="65"/>
      <c r="LGL3" s="65"/>
      <c r="LGM3" s="65"/>
      <c r="LGN3" s="65"/>
      <c r="LGO3" s="65"/>
      <c r="LGP3" s="65"/>
      <c r="LGQ3" s="65"/>
      <c r="LGR3" s="65"/>
      <c r="LGS3" s="65"/>
      <c r="LGT3" s="65"/>
      <c r="LGU3" s="65"/>
      <c r="LGV3" s="65"/>
      <c r="LGW3" s="65"/>
      <c r="LGX3" s="65"/>
      <c r="LGY3" s="65"/>
      <c r="LGZ3" s="65"/>
      <c r="LHA3" s="65"/>
      <c r="LHB3" s="65"/>
      <c r="LHC3" s="65"/>
      <c r="LHD3" s="65"/>
      <c r="LHE3" s="65"/>
      <c r="LHF3" s="65"/>
      <c r="LHG3" s="65"/>
      <c r="LHH3" s="65"/>
      <c r="LHI3" s="65"/>
      <c r="LHJ3" s="65"/>
      <c r="LHK3" s="65"/>
      <c r="LHL3" s="65"/>
      <c r="LHM3" s="65"/>
      <c r="LHN3" s="65"/>
      <c r="LHO3" s="65"/>
      <c r="LHP3" s="65"/>
      <c r="LHQ3" s="65"/>
      <c r="LHR3" s="65"/>
      <c r="LHS3" s="65"/>
      <c r="LHT3" s="65"/>
      <c r="LHU3" s="65"/>
      <c r="LHV3" s="65"/>
      <c r="LHW3" s="65"/>
      <c r="LHX3" s="65"/>
      <c r="LHY3" s="65"/>
      <c r="LHZ3" s="65"/>
      <c r="LIA3" s="65"/>
      <c r="LIB3" s="65"/>
      <c r="LIC3" s="65"/>
      <c r="LID3" s="65"/>
      <c r="LIE3" s="65"/>
      <c r="LIF3" s="65"/>
      <c r="LIG3" s="65"/>
      <c r="LIH3" s="65"/>
      <c r="LII3" s="65"/>
      <c r="LIJ3" s="65"/>
      <c r="LIK3" s="65"/>
      <c r="LIL3" s="65"/>
      <c r="LIM3" s="65"/>
      <c r="LIN3" s="65"/>
      <c r="LIO3" s="65"/>
      <c r="LIP3" s="65"/>
      <c r="LIQ3" s="65"/>
      <c r="LIR3" s="65"/>
      <c r="LIS3" s="65"/>
      <c r="LIT3" s="65"/>
      <c r="LIU3" s="65"/>
      <c r="LIV3" s="65"/>
      <c r="LIW3" s="65"/>
      <c r="LIX3" s="65"/>
      <c r="LIY3" s="65"/>
      <c r="LIZ3" s="65"/>
      <c r="LJA3" s="65"/>
      <c r="LJB3" s="65"/>
      <c r="LJC3" s="65"/>
      <c r="LJD3" s="65"/>
      <c r="LJE3" s="65"/>
      <c r="LJF3" s="65"/>
      <c r="LJG3" s="65"/>
      <c r="LJH3" s="65"/>
      <c r="LJI3" s="65"/>
      <c r="LJJ3" s="65"/>
      <c r="LJK3" s="65"/>
      <c r="LJL3" s="65"/>
      <c r="LJM3" s="65"/>
      <c r="LJN3" s="65"/>
      <c r="LJO3" s="65"/>
      <c r="LJP3" s="65"/>
      <c r="LJQ3" s="65"/>
      <c r="LJR3" s="65"/>
      <c r="LJS3" s="65"/>
      <c r="LJT3" s="65"/>
      <c r="LJU3" s="65"/>
      <c r="LJV3" s="65"/>
      <c r="LJW3" s="65"/>
      <c r="LJX3" s="65"/>
      <c r="LJY3" s="65"/>
      <c r="LJZ3" s="65"/>
      <c r="LKA3" s="65"/>
      <c r="LKB3" s="65"/>
      <c r="LKC3" s="65"/>
      <c r="LKD3" s="65"/>
      <c r="LKE3" s="65"/>
      <c r="LKF3" s="65"/>
      <c r="LKG3" s="65"/>
      <c r="LKH3" s="65"/>
      <c r="LKI3" s="65"/>
      <c r="LKJ3" s="65"/>
      <c r="LKK3" s="65"/>
      <c r="LKL3" s="65"/>
      <c r="LKM3" s="65"/>
      <c r="LKN3" s="65"/>
      <c r="LKO3" s="65"/>
      <c r="LKP3" s="65"/>
      <c r="LKQ3" s="65"/>
      <c r="LKR3" s="65"/>
      <c r="LKS3" s="65"/>
      <c r="LKT3" s="65"/>
      <c r="LKU3" s="65"/>
      <c r="LKV3" s="65"/>
      <c r="LKW3" s="65"/>
      <c r="LKX3" s="65"/>
      <c r="LKY3" s="65"/>
      <c r="LKZ3" s="65"/>
      <c r="LLA3" s="65"/>
      <c r="LLB3" s="65"/>
      <c r="LLC3" s="65"/>
      <c r="LLD3" s="65"/>
      <c r="LLE3" s="65"/>
      <c r="LLF3" s="65"/>
      <c r="LLG3" s="65"/>
      <c r="LLH3" s="65"/>
      <c r="LLI3" s="65"/>
      <c r="LLJ3" s="65"/>
      <c r="LLK3" s="65"/>
      <c r="LLL3" s="65"/>
      <c r="LLM3" s="65"/>
      <c r="LLN3" s="65"/>
      <c r="LLO3" s="65"/>
      <c r="LLP3" s="65"/>
      <c r="LLQ3" s="65"/>
      <c r="LLR3" s="65"/>
      <c r="LLS3" s="65"/>
      <c r="LLT3" s="65"/>
      <c r="LLU3" s="65"/>
      <c r="LLV3" s="65"/>
      <c r="LLW3" s="65"/>
      <c r="LLX3" s="65"/>
      <c r="LLY3" s="65"/>
      <c r="LLZ3" s="65"/>
      <c r="LMA3" s="65"/>
      <c r="LMB3" s="65"/>
      <c r="LMC3" s="65"/>
      <c r="LMD3" s="65"/>
      <c r="LME3" s="65"/>
      <c r="LMF3" s="65"/>
      <c r="LMG3" s="65"/>
      <c r="LMH3" s="65"/>
      <c r="LMI3" s="65"/>
      <c r="LMJ3" s="65"/>
      <c r="LMK3" s="65"/>
      <c r="LML3" s="65"/>
      <c r="LMM3" s="65"/>
      <c r="LMN3" s="65"/>
      <c r="LMO3" s="65"/>
      <c r="LMP3" s="65"/>
      <c r="LMQ3" s="65"/>
      <c r="LMR3" s="65"/>
      <c r="LMS3" s="65"/>
      <c r="LMT3" s="65"/>
      <c r="LMU3" s="65"/>
      <c r="LMV3" s="65"/>
      <c r="LMW3" s="65"/>
      <c r="LMX3" s="65"/>
      <c r="LMY3" s="65"/>
      <c r="LMZ3" s="65"/>
      <c r="LNA3" s="65"/>
      <c r="LNB3" s="65"/>
      <c r="LNC3" s="65"/>
      <c r="LND3" s="65"/>
      <c r="LNE3" s="65"/>
      <c r="LNF3" s="65"/>
      <c r="LNG3" s="65"/>
      <c r="LNH3" s="65"/>
      <c r="LNI3" s="65"/>
      <c r="LNJ3" s="65"/>
      <c r="LNK3" s="65"/>
      <c r="LNL3" s="65"/>
      <c r="LNM3" s="65"/>
      <c r="LNN3" s="65"/>
      <c r="LNO3" s="65"/>
      <c r="LNP3" s="65"/>
      <c r="LNQ3" s="65"/>
      <c r="LNR3" s="65"/>
      <c r="LNS3" s="65"/>
      <c r="LNT3" s="65"/>
      <c r="LNU3" s="65"/>
      <c r="LNV3" s="65"/>
      <c r="LNW3" s="65"/>
      <c r="LNX3" s="65"/>
      <c r="LNY3" s="65"/>
      <c r="LNZ3" s="65"/>
      <c r="LOA3" s="65"/>
      <c r="LOB3" s="65"/>
      <c r="LOC3" s="65"/>
      <c r="LOD3" s="65"/>
      <c r="LOE3" s="65"/>
      <c r="LOF3" s="65"/>
      <c r="LOG3" s="65"/>
      <c r="LOH3" s="65"/>
      <c r="LOI3" s="65"/>
      <c r="LOJ3" s="65"/>
      <c r="LOK3" s="65"/>
      <c r="LOL3" s="65"/>
      <c r="LOM3" s="65"/>
      <c r="LON3" s="65"/>
      <c r="LOO3" s="65"/>
      <c r="LOP3" s="65"/>
      <c r="LOQ3" s="65"/>
      <c r="LOR3" s="65"/>
      <c r="LOS3" s="65"/>
      <c r="LOT3" s="65"/>
      <c r="LOU3" s="65"/>
      <c r="LOV3" s="65"/>
      <c r="LOW3" s="65"/>
      <c r="LOX3" s="65"/>
      <c r="LOY3" s="65"/>
      <c r="LOZ3" s="65"/>
      <c r="LPA3" s="65"/>
      <c r="LPB3" s="65"/>
      <c r="LPC3" s="65"/>
      <c r="LPD3" s="65"/>
      <c r="LPE3" s="65"/>
      <c r="LPF3" s="65"/>
      <c r="LPG3" s="65"/>
      <c r="LPH3" s="65"/>
      <c r="LPI3" s="65"/>
      <c r="LPJ3" s="65"/>
      <c r="LPK3" s="65"/>
      <c r="LPL3" s="65"/>
      <c r="LPM3" s="65"/>
      <c r="LPN3" s="65"/>
      <c r="LPO3" s="65"/>
      <c r="LPP3" s="65"/>
      <c r="LPQ3" s="65"/>
      <c r="LPR3" s="65"/>
      <c r="LPS3" s="65"/>
      <c r="LPT3" s="65"/>
      <c r="LPU3" s="65"/>
      <c r="LPV3" s="65"/>
      <c r="LPW3" s="65"/>
      <c r="LPX3" s="65"/>
      <c r="LPY3" s="65"/>
      <c r="LPZ3" s="65"/>
      <c r="LQA3" s="65"/>
      <c r="LQB3" s="65"/>
      <c r="LQC3" s="65"/>
      <c r="LQD3" s="65"/>
      <c r="LQE3" s="65"/>
      <c r="LQF3" s="65"/>
      <c r="LQG3" s="65"/>
      <c r="LQH3" s="65"/>
      <c r="LQI3" s="65"/>
      <c r="LQJ3" s="65"/>
      <c r="LQK3" s="65"/>
      <c r="LQL3" s="65"/>
      <c r="LQM3" s="65"/>
      <c r="LQN3" s="65"/>
      <c r="LQO3" s="65"/>
      <c r="LQP3" s="65"/>
      <c r="LQQ3" s="65"/>
      <c r="LQR3" s="65"/>
      <c r="LQS3" s="65"/>
      <c r="LQT3" s="65"/>
      <c r="LQU3" s="65"/>
      <c r="LQV3" s="65"/>
      <c r="LQW3" s="65"/>
      <c r="LQX3" s="65"/>
      <c r="LQY3" s="65"/>
      <c r="LQZ3" s="65"/>
      <c r="LRA3" s="65"/>
      <c r="LRB3" s="65"/>
      <c r="LRC3" s="65"/>
      <c r="LRD3" s="65"/>
      <c r="LRE3" s="65"/>
      <c r="LRF3" s="65"/>
      <c r="LRG3" s="65"/>
      <c r="LRH3" s="65"/>
      <c r="LRI3" s="65"/>
      <c r="LRJ3" s="65"/>
      <c r="LRK3" s="65"/>
      <c r="LRL3" s="65"/>
      <c r="LRM3" s="65"/>
      <c r="LRN3" s="65"/>
      <c r="LRO3" s="65"/>
      <c r="LRP3" s="65"/>
      <c r="LRQ3" s="65"/>
      <c r="LRR3" s="65"/>
      <c r="LRS3" s="65"/>
      <c r="LRT3" s="65"/>
      <c r="LRU3" s="65"/>
      <c r="LRV3" s="65"/>
      <c r="LRW3" s="65"/>
      <c r="LRX3" s="65"/>
      <c r="LRY3" s="65"/>
      <c r="LRZ3" s="65"/>
      <c r="LSA3" s="65"/>
      <c r="LSB3" s="65"/>
      <c r="LSC3" s="65"/>
      <c r="LSD3" s="65"/>
      <c r="LSE3" s="65"/>
      <c r="LSF3" s="65"/>
      <c r="LSG3" s="65"/>
      <c r="LSH3" s="65"/>
      <c r="LSI3" s="65"/>
      <c r="LSJ3" s="65"/>
      <c r="LSK3" s="65"/>
      <c r="LSL3" s="65"/>
      <c r="LSM3" s="65"/>
      <c r="LSN3" s="65"/>
      <c r="LSO3" s="65"/>
      <c r="LSP3" s="65"/>
      <c r="LSQ3" s="65"/>
      <c r="LSR3" s="65"/>
      <c r="LSS3" s="65"/>
      <c r="LST3" s="65"/>
      <c r="LSU3" s="65"/>
      <c r="LSV3" s="65"/>
      <c r="LSW3" s="65"/>
      <c r="LSX3" s="65"/>
      <c r="LSY3" s="65"/>
      <c r="LSZ3" s="65"/>
      <c r="LTA3" s="65"/>
      <c r="LTB3" s="65"/>
      <c r="LTC3" s="65"/>
      <c r="LTD3" s="65"/>
      <c r="LTE3" s="65"/>
      <c r="LTF3" s="65"/>
      <c r="LTG3" s="65"/>
      <c r="LTH3" s="65"/>
      <c r="LTI3" s="65"/>
      <c r="LTJ3" s="65"/>
      <c r="LTK3" s="65"/>
      <c r="LTL3" s="65"/>
      <c r="LTM3" s="65"/>
      <c r="LTN3" s="65"/>
      <c r="LTO3" s="65"/>
      <c r="LTP3" s="65"/>
      <c r="LTQ3" s="65"/>
      <c r="LTR3" s="65"/>
      <c r="LTS3" s="65"/>
      <c r="LTT3" s="65"/>
      <c r="LTU3" s="65"/>
      <c r="LTV3" s="65"/>
      <c r="LTW3" s="65"/>
      <c r="LTX3" s="65"/>
      <c r="LTY3" s="65"/>
      <c r="LTZ3" s="65"/>
      <c r="LUA3" s="65"/>
      <c r="LUB3" s="65"/>
      <c r="LUC3" s="65"/>
      <c r="LUD3" s="65"/>
      <c r="LUE3" s="65"/>
      <c r="LUF3" s="65"/>
      <c r="LUG3" s="65"/>
      <c r="LUH3" s="65"/>
      <c r="LUI3" s="65"/>
      <c r="LUJ3" s="65"/>
      <c r="LUK3" s="65"/>
      <c r="LUL3" s="65"/>
      <c r="LUM3" s="65"/>
      <c r="LUN3" s="65"/>
      <c r="LUO3" s="65"/>
      <c r="LUP3" s="65"/>
      <c r="LUQ3" s="65"/>
      <c r="LUR3" s="65"/>
      <c r="LUS3" s="65"/>
      <c r="LUT3" s="65"/>
      <c r="LUU3" s="65"/>
      <c r="LUV3" s="65"/>
      <c r="LUW3" s="65"/>
      <c r="LUX3" s="65"/>
      <c r="LUY3" s="65"/>
      <c r="LUZ3" s="65"/>
      <c r="LVA3" s="65"/>
      <c r="LVB3" s="65"/>
      <c r="LVC3" s="65"/>
      <c r="LVD3" s="65"/>
      <c r="LVE3" s="65"/>
      <c r="LVF3" s="65"/>
      <c r="LVG3" s="65"/>
      <c r="LVH3" s="65"/>
      <c r="LVI3" s="65"/>
      <c r="LVJ3" s="65"/>
      <c r="LVK3" s="65"/>
      <c r="LVL3" s="65"/>
      <c r="LVM3" s="65"/>
      <c r="LVN3" s="65"/>
      <c r="LVO3" s="65"/>
      <c r="LVP3" s="65"/>
      <c r="LVQ3" s="65"/>
      <c r="LVR3" s="65"/>
      <c r="LVS3" s="65"/>
      <c r="LVT3" s="65"/>
      <c r="LVU3" s="65"/>
      <c r="LVV3" s="65"/>
      <c r="LVW3" s="65"/>
      <c r="LVX3" s="65"/>
      <c r="LVY3" s="65"/>
      <c r="LVZ3" s="65"/>
      <c r="LWA3" s="65"/>
      <c r="LWB3" s="65"/>
      <c r="LWC3" s="65"/>
      <c r="LWD3" s="65"/>
      <c r="LWE3" s="65"/>
      <c r="LWF3" s="65"/>
      <c r="LWG3" s="65"/>
      <c r="LWH3" s="65"/>
      <c r="LWI3" s="65"/>
      <c r="LWJ3" s="65"/>
      <c r="LWK3" s="65"/>
      <c r="LWL3" s="65"/>
      <c r="LWM3" s="65"/>
      <c r="LWN3" s="65"/>
      <c r="LWO3" s="65"/>
      <c r="LWP3" s="65"/>
      <c r="LWQ3" s="65"/>
      <c r="LWR3" s="65"/>
      <c r="LWS3" s="65"/>
      <c r="LWT3" s="65"/>
      <c r="LWU3" s="65"/>
      <c r="LWV3" s="65"/>
      <c r="LWW3" s="65"/>
      <c r="LWX3" s="65"/>
      <c r="LWY3" s="65"/>
      <c r="LWZ3" s="65"/>
      <c r="LXA3" s="65"/>
      <c r="LXB3" s="65"/>
      <c r="LXC3" s="65"/>
      <c r="LXD3" s="65"/>
      <c r="LXE3" s="65"/>
      <c r="LXF3" s="65"/>
      <c r="LXG3" s="65"/>
      <c r="LXH3" s="65"/>
      <c r="LXI3" s="65"/>
      <c r="LXJ3" s="65"/>
      <c r="LXK3" s="65"/>
      <c r="LXL3" s="65"/>
      <c r="LXM3" s="65"/>
      <c r="LXN3" s="65"/>
      <c r="LXO3" s="65"/>
      <c r="LXP3" s="65"/>
      <c r="LXQ3" s="65"/>
      <c r="LXR3" s="65"/>
      <c r="LXS3" s="65"/>
      <c r="LXT3" s="65"/>
      <c r="LXU3" s="65"/>
      <c r="LXV3" s="65"/>
      <c r="LXW3" s="65"/>
      <c r="LXX3" s="65"/>
      <c r="LXY3" s="65"/>
      <c r="LXZ3" s="65"/>
      <c r="LYA3" s="65"/>
      <c r="LYB3" s="65"/>
      <c r="LYC3" s="65"/>
      <c r="LYD3" s="65"/>
      <c r="LYE3" s="65"/>
      <c r="LYF3" s="65"/>
      <c r="LYG3" s="65"/>
      <c r="LYH3" s="65"/>
      <c r="LYI3" s="65"/>
      <c r="LYJ3" s="65"/>
      <c r="LYK3" s="65"/>
      <c r="LYL3" s="65"/>
      <c r="LYM3" s="65"/>
      <c r="LYN3" s="65"/>
      <c r="LYO3" s="65"/>
      <c r="LYP3" s="65"/>
      <c r="LYQ3" s="65"/>
      <c r="LYR3" s="65"/>
      <c r="LYS3" s="65"/>
      <c r="LYT3" s="65"/>
      <c r="LYU3" s="65"/>
      <c r="LYV3" s="65"/>
      <c r="LYW3" s="65"/>
      <c r="LYX3" s="65"/>
      <c r="LYY3" s="65"/>
      <c r="LYZ3" s="65"/>
      <c r="LZA3" s="65"/>
      <c r="LZB3" s="65"/>
      <c r="LZC3" s="65"/>
      <c r="LZD3" s="65"/>
      <c r="LZE3" s="65"/>
      <c r="LZF3" s="65"/>
      <c r="LZG3" s="65"/>
      <c r="LZH3" s="65"/>
      <c r="LZI3" s="65"/>
      <c r="LZJ3" s="65"/>
      <c r="LZK3" s="65"/>
      <c r="LZL3" s="65"/>
      <c r="LZM3" s="65"/>
      <c r="LZN3" s="65"/>
      <c r="LZO3" s="65"/>
      <c r="LZP3" s="65"/>
      <c r="LZQ3" s="65"/>
      <c r="LZR3" s="65"/>
      <c r="LZS3" s="65"/>
      <c r="LZT3" s="65"/>
      <c r="LZU3" s="65"/>
      <c r="LZV3" s="65"/>
      <c r="LZW3" s="65"/>
      <c r="LZX3" s="65"/>
      <c r="LZY3" s="65"/>
      <c r="LZZ3" s="65"/>
      <c r="MAA3" s="65"/>
      <c r="MAB3" s="65"/>
      <c r="MAC3" s="65"/>
      <c r="MAD3" s="65"/>
      <c r="MAE3" s="65"/>
      <c r="MAF3" s="65"/>
      <c r="MAG3" s="65"/>
      <c r="MAH3" s="65"/>
      <c r="MAI3" s="65"/>
      <c r="MAJ3" s="65"/>
      <c r="MAK3" s="65"/>
      <c r="MAL3" s="65"/>
      <c r="MAM3" s="65"/>
      <c r="MAN3" s="65"/>
      <c r="MAO3" s="65"/>
      <c r="MAP3" s="65"/>
      <c r="MAQ3" s="65"/>
      <c r="MAR3" s="65"/>
      <c r="MAS3" s="65"/>
      <c r="MAT3" s="65"/>
      <c r="MAU3" s="65"/>
      <c r="MAV3" s="65"/>
      <c r="MAW3" s="65"/>
      <c r="MAX3" s="65"/>
      <c r="MAY3" s="65"/>
      <c r="MAZ3" s="65"/>
      <c r="MBA3" s="65"/>
      <c r="MBB3" s="65"/>
      <c r="MBC3" s="65"/>
      <c r="MBD3" s="65"/>
      <c r="MBE3" s="65"/>
      <c r="MBF3" s="65"/>
      <c r="MBG3" s="65"/>
      <c r="MBH3" s="65"/>
      <c r="MBI3" s="65"/>
      <c r="MBJ3" s="65"/>
      <c r="MBK3" s="65"/>
      <c r="MBL3" s="65"/>
      <c r="MBM3" s="65"/>
      <c r="MBN3" s="65"/>
      <c r="MBO3" s="65"/>
      <c r="MBP3" s="65"/>
      <c r="MBQ3" s="65"/>
      <c r="MBR3" s="65"/>
      <c r="MBS3" s="65"/>
      <c r="MBT3" s="65"/>
      <c r="MBU3" s="65"/>
      <c r="MBV3" s="65"/>
      <c r="MBW3" s="65"/>
      <c r="MBX3" s="65"/>
      <c r="MBY3" s="65"/>
      <c r="MBZ3" s="65"/>
      <c r="MCA3" s="65"/>
      <c r="MCB3" s="65"/>
      <c r="MCC3" s="65"/>
      <c r="MCD3" s="65"/>
      <c r="MCE3" s="65"/>
      <c r="MCF3" s="65"/>
      <c r="MCG3" s="65"/>
      <c r="MCH3" s="65"/>
      <c r="MCI3" s="65"/>
      <c r="MCJ3" s="65"/>
      <c r="MCK3" s="65"/>
      <c r="MCL3" s="65"/>
      <c r="MCM3" s="65"/>
      <c r="MCN3" s="65"/>
      <c r="MCO3" s="65"/>
      <c r="MCP3" s="65"/>
      <c r="MCQ3" s="65"/>
      <c r="MCR3" s="65"/>
      <c r="MCS3" s="65"/>
      <c r="MCT3" s="65"/>
      <c r="MCU3" s="65"/>
      <c r="MCV3" s="65"/>
      <c r="MCW3" s="65"/>
      <c r="MCX3" s="65"/>
      <c r="MCY3" s="65"/>
      <c r="MCZ3" s="65"/>
      <c r="MDA3" s="65"/>
      <c r="MDB3" s="65"/>
      <c r="MDC3" s="65"/>
      <c r="MDD3" s="65"/>
      <c r="MDE3" s="65"/>
      <c r="MDF3" s="65"/>
      <c r="MDG3" s="65"/>
      <c r="MDH3" s="65"/>
      <c r="MDI3" s="65"/>
      <c r="MDJ3" s="65"/>
      <c r="MDK3" s="65"/>
      <c r="MDL3" s="65"/>
      <c r="MDM3" s="65"/>
      <c r="MDN3" s="65"/>
      <c r="MDO3" s="65"/>
      <c r="MDP3" s="65"/>
      <c r="MDQ3" s="65"/>
      <c r="MDR3" s="65"/>
      <c r="MDS3" s="65"/>
      <c r="MDT3" s="65"/>
      <c r="MDU3" s="65"/>
      <c r="MDV3" s="65"/>
      <c r="MDW3" s="65"/>
      <c r="MDX3" s="65"/>
      <c r="MDY3" s="65"/>
      <c r="MDZ3" s="65"/>
      <c r="MEA3" s="65"/>
      <c r="MEB3" s="65"/>
      <c r="MEC3" s="65"/>
      <c r="MED3" s="65"/>
      <c r="MEE3" s="65"/>
      <c r="MEF3" s="65"/>
      <c r="MEG3" s="65"/>
      <c r="MEH3" s="65"/>
      <c r="MEI3" s="65"/>
      <c r="MEJ3" s="65"/>
      <c r="MEK3" s="65"/>
      <c r="MEL3" s="65"/>
      <c r="MEM3" s="65"/>
      <c r="MEN3" s="65"/>
      <c r="MEO3" s="65"/>
      <c r="MEP3" s="65"/>
      <c r="MEQ3" s="65"/>
      <c r="MER3" s="65"/>
      <c r="MES3" s="65"/>
      <c r="MET3" s="65"/>
      <c r="MEU3" s="65"/>
      <c r="MEV3" s="65"/>
      <c r="MEW3" s="65"/>
      <c r="MEX3" s="65"/>
      <c r="MEY3" s="65"/>
      <c r="MEZ3" s="65"/>
      <c r="MFA3" s="65"/>
      <c r="MFB3" s="65"/>
      <c r="MFC3" s="65"/>
      <c r="MFD3" s="65"/>
      <c r="MFE3" s="65"/>
      <c r="MFF3" s="65"/>
      <c r="MFG3" s="65"/>
      <c r="MFH3" s="65"/>
      <c r="MFI3" s="65"/>
      <c r="MFJ3" s="65"/>
      <c r="MFK3" s="65"/>
      <c r="MFL3" s="65"/>
      <c r="MFM3" s="65"/>
      <c r="MFN3" s="65"/>
      <c r="MFO3" s="65"/>
      <c r="MFP3" s="65"/>
      <c r="MFQ3" s="65"/>
      <c r="MFR3" s="65"/>
      <c r="MFS3" s="65"/>
      <c r="MFT3" s="65"/>
      <c r="MFU3" s="65"/>
      <c r="MFV3" s="65"/>
      <c r="MFW3" s="65"/>
      <c r="MFX3" s="65"/>
      <c r="MFY3" s="65"/>
      <c r="MFZ3" s="65"/>
      <c r="MGA3" s="65"/>
      <c r="MGB3" s="65"/>
      <c r="MGC3" s="65"/>
      <c r="MGD3" s="65"/>
      <c r="MGE3" s="65"/>
      <c r="MGF3" s="65"/>
      <c r="MGG3" s="65"/>
      <c r="MGH3" s="65"/>
      <c r="MGI3" s="65"/>
      <c r="MGJ3" s="65"/>
      <c r="MGK3" s="65"/>
      <c r="MGL3" s="65"/>
      <c r="MGM3" s="65"/>
      <c r="MGN3" s="65"/>
      <c r="MGO3" s="65"/>
      <c r="MGP3" s="65"/>
      <c r="MGQ3" s="65"/>
      <c r="MGR3" s="65"/>
      <c r="MGS3" s="65"/>
      <c r="MGT3" s="65"/>
      <c r="MGU3" s="65"/>
      <c r="MGV3" s="65"/>
      <c r="MGW3" s="65"/>
      <c r="MGX3" s="65"/>
      <c r="MGY3" s="65"/>
      <c r="MGZ3" s="65"/>
      <c r="MHA3" s="65"/>
      <c r="MHB3" s="65"/>
      <c r="MHC3" s="65"/>
      <c r="MHD3" s="65"/>
      <c r="MHE3" s="65"/>
      <c r="MHF3" s="65"/>
      <c r="MHG3" s="65"/>
      <c r="MHH3" s="65"/>
      <c r="MHI3" s="65"/>
      <c r="MHJ3" s="65"/>
      <c r="MHK3" s="65"/>
      <c r="MHL3" s="65"/>
      <c r="MHM3" s="65"/>
      <c r="MHN3" s="65"/>
      <c r="MHO3" s="65"/>
      <c r="MHP3" s="65"/>
      <c r="MHQ3" s="65"/>
      <c r="MHR3" s="65"/>
      <c r="MHS3" s="65"/>
      <c r="MHT3" s="65"/>
      <c r="MHU3" s="65"/>
      <c r="MHV3" s="65"/>
      <c r="MHW3" s="65"/>
      <c r="MHX3" s="65"/>
      <c r="MHY3" s="65"/>
      <c r="MHZ3" s="65"/>
      <c r="MIA3" s="65"/>
      <c r="MIB3" s="65"/>
      <c r="MIC3" s="65"/>
      <c r="MID3" s="65"/>
      <c r="MIE3" s="65"/>
      <c r="MIF3" s="65"/>
      <c r="MIG3" s="65"/>
      <c r="MIH3" s="65"/>
      <c r="MII3" s="65"/>
      <c r="MIJ3" s="65"/>
      <c r="MIK3" s="65"/>
      <c r="MIL3" s="65"/>
      <c r="MIM3" s="65"/>
      <c r="MIN3" s="65"/>
      <c r="MIO3" s="65"/>
      <c r="MIP3" s="65"/>
      <c r="MIQ3" s="65"/>
      <c r="MIR3" s="65"/>
      <c r="MIS3" s="65"/>
      <c r="MIT3" s="65"/>
      <c r="MIU3" s="65"/>
      <c r="MIV3" s="65"/>
      <c r="MIW3" s="65"/>
      <c r="MIX3" s="65"/>
      <c r="MIY3" s="65"/>
      <c r="MIZ3" s="65"/>
      <c r="MJA3" s="65"/>
      <c r="MJB3" s="65"/>
      <c r="MJC3" s="65"/>
      <c r="MJD3" s="65"/>
      <c r="MJE3" s="65"/>
      <c r="MJF3" s="65"/>
      <c r="MJG3" s="65"/>
      <c r="MJH3" s="65"/>
      <c r="MJI3" s="65"/>
      <c r="MJJ3" s="65"/>
      <c r="MJK3" s="65"/>
      <c r="MJL3" s="65"/>
      <c r="MJM3" s="65"/>
      <c r="MJN3" s="65"/>
      <c r="MJO3" s="65"/>
      <c r="MJP3" s="65"/>
      <c r="MJQ3" s="65"/>
      <c r="MJR3" s="65"/>
      <c r="MJS3" s="65"/>
      <c r="MJT3" s="65"/>
      <c r="MJU3" s="65"/>
      <c r="MJV3" s="65"/>
      <c r="MJW3" s="65"/>
      <c r="MJX3" s="65"/>
      <c r="MJY3" s="65"/>
      <c r="MJZ3" s="65"/>
      <c r="MKA3" s="65"/>
      <c r="MKB3" s="65"/>
      <c r="MKC3" s="65"/>
      <c r="MKD3" s="65"/>
      <c r="MKE3" s="65"/>
      <c r="MKF3" s="65"/>
      <c r="MKG3" s="65"/>
      <c r="MKH3" s="65"/>
      <c r="MKI3" s="65"/>
      <c r="MKJ3" s="65"/>
      <c r="MKK3" s="65"/>
      <c r="MKL3" s="65"/>
      <c r="MKM3" s="65"/>
      <c r="MKN3" s="65"/>
      <c r="MKO3" s="65"/>
      <c r="MKP3" s="65"/>
      <c r="MKQ3" s="65"/>
      <c r="MKR3" s="65"/>
      <c r="MKS3" s="65"/>
      <c r="MKT3" s="65"/>
      <c r="MKU3" s="65"/>
      <c r="MKV3" s="65"/>
      <c r="MKW3" s="65"/>
      <c r="MKX3" s="65"/>
      <c r="MKY3" s="65"/>
      <c r="MKZ3" s="65"/>
      <c r="MLA3" s="65"/>
      <c r="MLB3" s="65"/>
      <c r="MLC3" s="65"/>
      <c r="MLD3" s="65"/>
      <c r="MLE3" s="65"/>
      <c r="MLF3" s="65"/>
      <c r="MLG3" s="65"/>
      <c r="MLH3" s="65"/>
      <c r="MLI3" s="65"/>
      <c r="MLJ3" s="65"/>
      <c r="MLK3" s="65"/>
      <c r="MLL3" s="65"/>
      <c r="MLM3" s="65"/>
      <c r="MLN3" s="65"/>
      <c r="MLO3" s="65"/>
      <c r="MLP3" s="65"/>
      <c r="MLQ3" s="65"/>
      <c r="MLR3" s="65"/>
      <c r="MLS3" s="65"/>
      <c r="MLT3" s="65"/>
      <c r="MLU3" s="65"/>
      <c r="MLV3" s="65"/>
      <c r="MLW3" s="65"/>
      <c r="MLX3" s="65"/>
      <c r="MLY3" s="65"/>
      <c r="MLZ3" s="65"/>
      <c r="MMA3" s="65"/>
      <c r="MMB3" s="65"/>
      <c r="MMC3" s="65"/>
      <c r="MMD3" s="65"/>
      <c r="MME3" s="65"/>
      <c r="MMF3" s="65"/>
      <c r="MMG3" s="65"/>
      <c r="MMH3" s="65"/>
      <c r="MMI3" s="65"/>
      <c r="MMJ3" s="65"/>
      <c r="MMK3" s="65"/>
      <c r="MML3" s="65"/>
      <c r="MMM3" s="65"/>
      <c r="MMN3" s="65"/>
      <c r="MMO3" s="65"/>
      <c r="MMP3" s="65"/>
      <c r="MMQ3" s="65"/>
      <c r="MMR3" s="65"/>
      <c r="MMS3" s="65"/>
      <c r="MMT3" s="65"/>
      <c r="MMU3" s="65"/>
      <c r="MMV3" s="65"/>
      <c r="MMW3" s="65"/>
      <c r="MMX3" s="65"/>
      <c r="MMY3" s="65"/>
      <c r="MMZ3" s="65"/>
      <c r="MNA3" s="65"/>
      <c r="MNB3" s="65"/>
      <c r="MNC3" s="65"/>
      <c r="MND3" s="65"/>
      <c r="MNE3" s="65"/>
      <c r="MNF3" s="65"/>
      <c r="MNG3" s="65"/>
      <c r="MNH3" s="65"/>
      <c r="MNI3" s="65"/>
      <c r="MNJ3" s="65"/>
      <c r="MNK3" s="65"/>
      <c r="MNL3" s="65"/>
      <c r="MNM3" s="65"/>
      <c r="MNN3" s="65"/>
      <c r="MNO3" s="65"/>
      <c r="MNP3" s="65"/>
      <c r="MNQ3" s="65"/>
      <c r="MNR3" s="65"/>
      <c r="MNS3" s="65"/>
      <c r="MNT3" s="65"/>
      <c r="MNU3" s="65"/>
      <c r="MNV3" s="65"/>
      <c r="MNW3" s="65"/>
      <c r="MNX3" s="65"/>
      <c r="MNY3" s="65"/>
      <c r="MNZ3" s="65"/>
      <c r="MOA3" s="65"/>
      <c r="MOB3" s="65"/>
      <c r="MOC3" s="65"/>
      <c r="MOD3" s="65"/>
      <c r="MOE3" s="65"/>
      <c r="MOF3" s="65"/>
      <c r="MOG3" s="65"/>
      <c r="MOH3" s="65"/>
      <c r="MOI3" s="65"/>
      <c r="MOJ3" s="65"/>
      <c r="MOK3" s="65"/>
      <c r="MOL3" s="65"/>
      <c r="MOM3" s="65"/>
      <c r="MON3" s="65"/>
      <c r="MOO3" s="65"/>
      <c r="MOP3" s="65"/>
      <c r="MOQ3" s="65"/>
      <c r="MOR3" s="65"/>
      <c r="MOS3" s="65"/>
      <c r="MOT3" s="65"/>
      <c r="MOU3" s="65"/>
      <c r="MOV3" s="65"/>
      <c r="MOW3" s="65"/>
      <c r="MOX3" s="65"/>
      <c r="MOY3" s="65"/>
      <c r="MOZ3" s="65"/>
      <c r="MPA3" s="65"/>
      <c r="MPB3" s="65"/>
      <c r="MPC3" s="65"/>
      <c r="MPD3" s="65"/>
      <c r="MPE3" s="65"/>
      <c r="MPF3" s="65"/>
      <c r="MPG3" s="65"/>
      <c r="MPH3" s="65"/>
      <c r="MPI3" s="65"/>
      <c r="MPJ3" s="65"/>
      <c r="MPK3" s="65"/>
      <c r="MPL3" s="65"/>
      <c r="MPM3" s="65"/>
      <c r="MPN3" s="65"/>
      <c r="MPO3" s="65"/>
      <c r="MPP3" s="65"/>
      <c r="MPQ3" s="65"/>
      <c r="MPR3" s="65"/>
      <c r="MPS3" s="65"/>
      <c r="MPT3" s="65"/>
      <c r="MPU3" s="65"/>
      <c r="MPV3" s="65"/>
      <c r="MPW3" s="65"/>
      <c r="MPX3" s="65"/>
      <c r="MPY3" s="65"/>
      <c r="MPZ3" s="65"/>
      <c r="MQA3" s="65"/>
      <c r="MQB3" s="65"/>
      <c r="MQC3" s="65"/>
      <c r="MQD3" s="65"/>
      <c r="MQE3" s="65"/>
      <c r="MQF3" s="65"/>
      <c r="MQG3" s="65"/>
      <c r="MQH3" s="65"/>
      <c r="MQI3" s="65"/>
      <c r="MQJ3" s="65"/>
      <c r="MQK3" s="65"/>
      <c r="MQL3" s="65"/>
      <c r="MQM3" s="65"/>
      <c r="MQN3" s="65"/>
      <c r="MQO3" s="65"/>
      <c r="MQP3" s="65"/>
      <c r="MQQ3" s="65"/>
      <c r="MQR3" s="65"/>
      <c r="MQS3" s="65"/>
      <c r="MQT3" s="65"/>
      <c r="MQU3" s="65"/>
      <c r="MQV3" s="65"/>
      <c r="MQW3" s="65"/>
      <c r="MQX3" s="65"/>
      <c r="MQY3" s="65"/>
      <c r="MQZ3" s="65"/>
      <c r="MRA3" s="65"/>
      <c r="MRB3" s="65"/>
      <c r="MRC3" s="65"/>
      <c r="MRD3" s="65"/>
      <c r="MRE3" s="65"/>
      <c r="MRF3" s="65"/>
      <c r="MRG3" s="65"/>
      <c r="MRH3" s="65"/>
      <c r="MRI3" s="65"/>
      <c r="MRJ3" s="65"/>
      <c r="MRK3" s="65"/>
      <c r="MRL3" s="65"/>
      <c r="MRM3" s="65"/>
      <c r="MRN3" s="65"/>
      <c r="MRO3" s="65"/>
      <c r="MRP3" s="65"/>
      <c r="MRQ3" s="65"/>
      <c r="MRR3" s="65"/>
      <c r="MRS3" s="65"/>
      <c r="MRT3" s="65"/>
      <c r="MRU3" s="65"/>
      <c r="MRV3" s="65"/>
      <c r="MRW3" s="65"/>
      <c r="MRX3" s="65"/>
      <c r="MRY3" s="65"/>
      <c r="MRZ3" s="65"/>
      <c r="MSA3" s="65"/>
      <c r="MSB3" s="65"/>
      <c r="MSC3" s="65"/>
      <c r="MSD3" s="65"/>
      <c r="MSE3" s="65"/>
      <c r="MSF3" s="65"/>
      <c r="MSG3" s="65"/>
      <c r="MSH3" s="65"/>
      <c r="MSI3" s="65"/>
      <c r="MSJ3" s="65"/>
      <c r="MSK3" s="65"/>
      <c r="MSL3" s="65"/>
      <c r="MSM3" s="65"/>
      <c r="MSN3" s="65"/>
      <c r="MSO3" s="65"/>
      <c r="MSP3" s="65"/>
      <c r="MSQ3" s="65"/>
      <c r="MSR3" s="65"/>
      <c r="MSS3" s="65"/>
      <c r="MST3" s="65"/>
      <c r="MSU3" s="65"/>
      <c r="MSV3" s="65"/>
      <c r="MSW3" s="65"/>
      <c r="MSX3" s="65"/>
      <c r="MSY3" s="65"/>
      <c r="MSZ3" s="65"/>
      <c r="MTA3" s="65"/>
      <c r="MTB3" s="65"/>
      <c r="MTC3" s="65"/>
      <c r="MTD3" s="65"/>
      <c r="MTE3" s="65"/>
      <c r="MTF3" s="65"/>
      <c r="MTG3" s="65"/>
      <c r="MTH3" s="65"/>
      <c r="MTI3" s="65"/>
      <c r="MTJ3" s="65"/>
      <c r="MTK3" s="65"/>
      <c r="MTL3" s="65"/>
      <c r="MTM3" s="65"/>
      <c r="MTN3" s="65"/>
      <c r="MTO3" s="65"/>
      <c r="MTP3" s="65"/>
      <c r="MTQ3" s="65"/>
      <c r="MTR3" s="65"/>
      <c r="MTS3" s="65"/>
      <c r="MTT3" s="65"/>
      <c r="MTU3" s="65"/>
      <c r="MTV3" s="65"/>
      <c r="MTW3" s="65"/>
      <c r="MTX3" s="65"/>
      <c r="MTY3" s="65"/>
      <c r="MTZ3" s="65"/>
      <c r="MUA3" s="65"/>
      <c r="MUB3" s="65"/>
      <c r="MUC3" s="65"/>
      <c r="MUD3" s="65"/>
      <c r="MUE3" s="65"/>
      <c r="MUF3" s="65"/>
      <c r="MUG3" s="65"/>
      <c r="MUH3" s="65"/>
      <c r="MUI3" s="65"/>
      <c r="MUJ3" s="65"/>
      <c r="MUK3" s="65"/>
      <c r="MUL3" s="65"/>
      <c r="MUM3" s="65"/>
      <c r="MUN3" s="65"/>
      <c r="MUO3" s="65"/>
      <c r="MUP3" s="65"/>
      <c r="MUQ3" s="65"/>
      <c r="MUR3" s="65"/>
      <c r="MUS3" s="65"/>
      <c r="MUT3" s="65"/>
      <c r="MUU3" s="65"/>
      <c r="MUV3" s="65"/>
      <c r="MUW3" s="65"/>
      <c r="MUX3" s="65"/>
      <c r="MUY3" s="65"/>
      <c r="MUZ3" s="65"/>
      <c r="MVA3" s="65"/>
      <c r="MVB3" s="65"/>
      <c r="MVC3" s="65"/>
      <c r="MVD3" s="65"/>
      <c r="MVE3" s="65"/>
      <c r="MVF3" s="65"/>
      <c r="MVG3" s="65"/>
      <c r="MVH3" s="65"/>
      <c r="MVI3" s="65"/>
      <c r="MVJ3" s="65"/>
      <c r="MVK3" s="65"/>
      <c r="MVL3" s="65"/>
      <c r="MVM3" s="65"/>
      <c r="MVN3" s="65"/>
      <c r="MVO3" s="65"/>
      <c r="MVP3" s="65"/>
      <c r="MVQ3" s="65"/>
      <c r="MVR3" s="65"/>
      <c r="MVS3" s="65"/>
      <c r="MVT3" s="65"/>
      <c r="MVU3" s="65"/>
      <c r="MVV3" s="65"/>
      <c r="MVW3" s="65"/>
      <c r="MVX3" s="65"/>
      <c r="MVY3" s="65"/>
      <c r="MVZ3" s="65"/>
      <c r="MWA3" s="65"/>
      <c r="MWB3" s="65"/>
      <c r="MWC3" s="65"/>
      <c r="MWD3" s="65"/>
      <c r="MWE3" s="65"/>
      <c r="MWF3" s="65"/>
      <c r="MWG3" s="65"/>
      <c r="MWH3" s="65"/>
      <c r="MWI3" s="65"/>
      <c r="MWJ3" s="65"/>
      <c r="MWK3" s="65"/>
      <c r="MWL3" s="65"/>
      <c r="MWM3" s="65"/>
      <c r="MWN3" s="65"/>
      <c r="MWO3" s="65"/>
      <c r="MWP3" s="65"/>
      <c r="MWQ3" s="65"/>
      <c r="MWR3" s="65"/>
      <c r="MWS3" s="65"/>
      <c r="MWT3" s="65"/>
      <c r="MWU3" s="65"/>
      <c r="MWV3" s="65"/>
      <c r="MWW3" s="65"/>
      <c r="MWX3" s="65"/>
      <c r="MWY3" s="65"/>
      <c r="MWZ3" s="65"/>
      <c r="MXA3" s="65"/>
      <c r="MXB3" s="65"/>
      <c r="MXC3" s="65"/>
      <c r="MXD3" s="65"/>
      <c r="MXE3" s="65"/>
      <c r="MXF3" s="65"/>
      <c r="MXG3" s="65"/>
      <c r="MXH3" s="65"/>
      <c r="MXI3" s="65"/>
      <c r="MXJ3" s="65"/>
      <c r="MXK3" s="65"/>
      <c r="MXL3" s="65"/>
      <c r="MXM3" s="65"/>
      <c r="MXN3" s="65"/>
      <c r="MXO3" s="65"/>
      <c r="MXP3" s="65"/>
      <c r="MXQ3" s="65"/>
      <c r="MXR3" s="65"/>
      <c r="MXS3" s="65"/>
      <c r="MXT3" s="65"/>
      <c r="MXU3" s="65"/>
      <c r="MXV3" s="65"/>
      <c r="MXW3" s="65"/>
      <c r="MXX3" s="65"/>
      <c r="MXY3" s="65"/>
      <c r="MXZ3" s="65"/>
      <c r="MYA3" s="65"/>
      <c r="MYB3" s="65"/>
      <c r="MYC3" s="65"/>
      <c r="MYD3" s="65"/>
      <c r="MYE3" s="65"/>
      <c r="MYF3" s="65"/>
      <c r="MYG3" s="65"/>
      <c r="MYH3" s="65"/>
      <c r="MYI3" s="65"/>
      <c r="MYJ3" s="65"/>
      <c r="MYK3" s="65"/>
      <c r="MYL3" s="65"/>
      <c r="MYM3" s="65"/>
      <c r="MYN3" s="65"/>
      <c r="MYO3" s="65"/>
      <c r="MYP3" s="65"/>
      <c r="MYQ3" s="65"/>
      <c r="MYR3" s="65"/>
      <c r="MYS3" s="65"/>
      <c r="MYT3" s="65"/>
      <c r="MYU3" s="65"/>
      <c r="MYV3" s="65"/>
      <c r="MYW3" s="65"/>
      <c r="MYX3" s="65"/>
      <c r="MYY3" s="65"/>
      <c r="MYZ3" s="65"/>
      <c r="MZA3" s="65"/>
      <c r="MZB3" s="65"/>
      <c r="MZC3" s="65"/>
      <c r="MZD3" s="65"/>
      <c r="MZE3" s="65"/>
      <c r="MZF3" s="65"/>
      <c r="MZG3" s="65"/>
      <c r="MZH3" s="65"/>
      <c r="MZI3" s="65"/>
      <c r="MZJ3" s="65"/>
      <c r="MZK3" s="65"/>
      <c r="MZL3" s="65"/>
      <c r="MZM3" s="65"/>
      <c r="MZN3" s="65"/>
      <c r="MZO3" s="65"/>
      <c r="MZP3" s="65"/>
      <c r="MZQ3" s="65"/>
      <c r="MZR3" s="65"/>
      <c r="MZS3" s="65"/>
      <c r="MZT3" s="65"/>
      <c r="MZU3" s="65"/>
      <c r="MZV3" s="65"/>
      <c r="MZW3" s="65"/>
      <c r="MZX3" s="65"/>
      <c r="MZY3" s="65"/>
      <c r="MZZ3" s="65"/>
      <c r="NAA3" s="65"/>
      <c r="NAB3" s="65"/>
      <c r="NAC3" s="65"/>
      <c r="NAD3" s="65"/>
      <c r="NAE3" s="65"/>
      <c r="NAF3" s="65"/>
      <c r="NAG3" s="65"/>
      <c r="NAH3" s="65"/>
      <c r="NAI3" s="65"/>
      <c r="NAJ3" s="65"/>
      <c r="NAK3" s="65"/>
      <c r="NAL3" s="65"/>
      <c r="NAM3" s="65"/>
      <c r="NAN3" s="65"/>
      <c r="NAO3" s="65"/>
      <c r="NAP3" s="65"/>
      <c r="NAQ3" s="65"/>
      <c r="NAR3" s="65"/>
      <c r="NAS3" s="65"/>
      <c r="NAT3" s="65"/>
      <c r="NAU3" s="65"/>
      <c r="NAV3" s="65"/>
      <c r="NAW3" s="65"/>
      <c r="NAX3" s="65"/>
      <c r="NAY3" s="65"/>
      <c r="NAZ3" s="65"/>
      <c r="NBA3" s="65"/>
      <c r="NBB3" s="65"/>
      <c r="NBC3" s="65"/>
      <c r="NBD3" s="65"/>
      <c r="NBE3" s="65"/>
      <c r="NBF3" s="65"/>
      <c r="NBG3" s="65"/>
      <c r="NBH3" s="65"/>
      <c r="NBI3" s="65"/>
      <c r="NBJ3" s="65"/>
      <c r="NBK3" s="65"/>
      <c r="NBL3" s="65"/>
      <c r="NBM3" s="65"/>
      <c r="NBN3" s="65"/>
      <c r="NBO3" s="65"/>
      <c r="NBP3" s="65"/>
      <c r="NBQ3" s="65"/>
      <c r="NBR3" s="65"/>
      <c r="NBS3" s="65"/>
      <c r="NBT3" s="65"/>
      <c r="NBU3" s="65"/>
      <c r="NBV3" s="65"/>
      <c r="NBW3" s="65"/>
      <c r="NBX3" s="65"/>
      <c r="NBY3" s="65"/>
      <c r="NBZ3" s="65"/>
      <c r="NCA3" s="65"/>
      <c r="NCB3" s="65"/>
      <c r="NCC3" s="65"/>
      <c r="NCD3" s="65"/>
      <c r="NCE3" s="65"/>
      <c r="NCF3" s="65"/>
      <c r="NCG3" s="65"/>
      <c r="NCH3" s="65"/>
      <c r="NCI3" s="65"/>
      <c r="NCJ3" s="65"/>
      <c r="NCK3" s="65"/>
      <c r="NCL3" s="65"/>
      <c r="NCM3" s="65"/>
      <c r="NCN3" s="65"/>
      <c r="NCO3" s="65"/>
      <c r="NCP3" s="65"/>
      <c r="NCQ3" s="65"/>
      <c r="NCR3" s="65"/>
      <c r="NCS3" s="65"/>
      <c r="NCT3" s="65"/>
      <c r="NCU3" s="65"/>
      <c r="NCV3" s="65"/>
      <c r="NCW3" s="65"/>
      <c r="NCX3" s="65"/>
      <c r="NCY3" s="65"/>
      <c r="NCZ3" s="65"/>
      <c r="NDA3" s="65"/>
      <c r="NDB3" s="65"/>
      <c r="NDC3" s="65"/>
      <c r="NDD3" s="65"/>
      <c r="NDE3" s="65"/>
      <c r="NDF3" s="65"/>
      <c r="NDG3" s="65"/>
      <c r="NDH3" s="65"/>
      <c r="NDI3" s="65"/>
      <c r="NDJ3" s="65"/>
      <c r="NDK3" s="65"/>
      <c r="NDL3" s="65"/>
      <c r="NDM3" s="65"/>
      <c r="NDN3" s="65"/>
      <c r="NDO3" s="65"/>
      <c r="NDP3" s="65"/>
      <c r="NDQ3" s="65"/>
      <c r="NDR3" s="65"/>
      <c r="NDS3" s="65"/>
      <c r="NDT3" s="65"/>
      <c r="NDU3" s="65"/>
      <c r="NDV3" s="65"/>
      <c r="NDW3" s="65"/>
      <c r="NDX3" s="65"/>
      <c r="NDY3" s="65"/>
      <c r="NDZ3" s="65"/>
      <c r="NEA3" s="65"/>
      <c r="NEB3" s="65"/>
      <c r="NEC3" s="65"/>
      <c r="NED3" s="65"/>
      <c r="NEE3" s="65"/>
      <c r="NEF3" s="65"/>
      <c r="NEG3" s="65"/>
      <c r="NEH3" s="65"/>
      <c r="NEI3" s="65"/>
      <c r="NEJ3" s="65"/>
      <c r="NEK3" s="65"/>
      <c r="NEL3" s="65"/>
      <c r="NEM3" s="65"/>
      <c r="NEN3" s="65"/>
      <c r="NEO3" s="65"/>
      <c r="NEP3" s="65"/>
      <c r="NEQ3" s="65"/>
      <c r="NER3" s="65"/>
      <c r="NES3" s="65"/>
      <c r="NET3" s="65"/>
      <c r="NEU3" s="65"/>
      <c r="NEV3" s="65"/>
      <c r="NEW3" s="65"/>
      <c r="NEX3" s="65"/>
      <c r="NEY3" s="65"/>
      <c r="NEZ3" s="65"/>
      <c r="NFA3" s="65"/>
      <c r="NFB3" s="65"/>
      <c r="NFC3" s="65"/>
      <c r="NFD3" s="65"/>
      <c r="NFE3" s="65"/>
      <c r="NFF3" s="65"/>
      <c r="NFG3" s="65"/>
      <c r="NFH3" s="65"/>
      <c r="NFI3" s="65"/>
      <c r="NFJ3" s="65"/>
      <c r="NFK3" s="65"/>
      <c r="NFL3" s="65"/>
      <c r="NFM3" s="65"/>
      <c r="NFN3" s="65"/>
      <c r="NFO3" s="65"/>
      <c r="NFP3" s="65"/>
      <c r="NFQ3" s="65"/>
      <c r="NFR3" s="65"/>
      <c r="NFS3" s="65"/>
      <c r="NFT3" s="65"/>
      <c r="NFU3" s="65"/>
      <c r="NFV3" s="65"/>
      <c r="NFW3" s="65"/>
      <c r="NFX3" s="65"/>
      <c r="NFY3" s="65"/>
      <c r="NFZ3" s="65"/>
      <c r="NGA3" s="65"/>
      <c r="NGB3" s="65"/>
      <c r="NGC3" s="65"/>
      <c r="NGD3" s="65"/>
      <c r="NGE3" s="65"/>
      <c r="NGF3" s="65"/>
      <c r="NGG3" s="65"/>
      <c r="NGH3" s="65"/>
      <c r="NGI3" s="65"/>
      <c r="NGJ3" s="65"/>
      <c r="NGK3" s="65"/>
      <c r="NGL3" s="65"/>
      <c r="NGM3" s="65"/>
      <c r="NGN3" s="65"/>
      <c r="NGO3" s="65"/>
      <c r="NGP3" s="65"/>
      <c r="NGQ3" s="65"/>
      <c r="NGR3" s="65"/>
      <c r="NGS3" s="65"/>
      <c r="NGT3" s="65"/>
      <c r="NGU3" s="65"/>
      <c r="NGV3" s="65"/>
      <c r="NGW3" s="65"/>
      <c r="NGX3" s="65"/>
      <c r="NGY3" s="65"/>
      <c r="NGZ3" s="65"/>
      <c r="NHA3" s="65"/>
      <c r="NHB3" s="65"/>
      <c r="NHC3" s="65"/>
      <c r="NHD3" s="65"/>
      <c r="NHE3" s="65"/>
      <c r="NHF3" s="65"/>
      <c r="NHG3" s="65"/>
      <c r="NHH3" s="65"/>
      <c r="NHI3" s="65"/>
      <c r="NHJ3" s="65"/>
      <c r="NHK3" s="65"/>
      <c r="NHL3" s="65"/>
      <c r="NHM3" s="65"/>
      <c r="NHN3" s="65"/>
      <c r="NHO3" s="65"/>
      <c r="NHP3" s="65"/>
      <c r="NHQ3" s="65"/>
      <c r="NHR3" s="65"/>
      <c r="NHS3" s="65"/>
      <c r="NHT3" s="65"/>
      <c r="NHU3" s="65"/>
      <c r="NHV3" s="65"/>
      <c r="NHW3" s="65"/>
      <c r="NHX3" s="65"/>
      <c r="NHY3" s="65"/>
      <c r="NHZ3" s="65"/>
      <c r="NIA3" s="65"/>
      <c r="NIB3" s="65"/>
      <c r="NIC3" s="65"/>
      <c r="NID3" s="65"/>
      <c r="NIE3" s="65"/>
      <c r="NIF3" s="65"/>
      <c r="NIG3" s="65"/>
      <c r="NIH3" s="65"/>
      <c r="NII3" s="65"/>
      <c r="NIJ3" s="65"/>
      <c r="NIK3" s="65"/>
      <c r="NIL3" s="65"/>
      <c r="NIM3" s="65"/>
      <c r="NIN3" s="65"/>
      <c r="NIO3" s="65"/>
      <c r="NIP3" s="65"/>
      <c r="NIQ3" s="65"/>
      <c r="NIR3" s="65"/>
      <c r="NIS3" s="65"/>
      <c r="NIT3" s="65"/>
      <c r="NIU3" s="65"/>
      <c r="NIV3" s="65"/>
      <c r="NIW3" s="65"/>
      <c r="NIX3" s="65"/>
      <c r="NIY3" s="65"/>
      <c r="NIZ3" s="65"/>
      <c r="NJA3" s="65"/>
      <c r="NJB3" s="65"/>
      <c r="NJC3" s="65"/>
      <c r="NJD3" s="65"/>
      <c r="NJE3" s="65"/>
      <c r="NJF3" s="65"/>
      <c r="NJG3" s="65"/>
      <c r="NJH3" s="65"/>
      <c r="NJI3" s="65"/>
      <c r="NJJ3" s="65"/>
      <c r="NJK3" s="65"/>
      <c r="NJL3" s="65"/>
      <c r="NJM3" s="65"/>
      <c r="NJN3" s="65"/>
      <c r="NJO3" s="65"/>
      <c r="NJP3" s="65"/>
      <c r="NJQ3" s="65"/>
      <c r="NJR3" s="65"/>
      <c r="NJS3" s="65"/>
      <c r="NJT3" s="65"/>
      <c r="NJU3" s="65"/>
      <c r="NJV3" s="65"/>
      <c r="NJW3" s="65"/>
      <c r="NJX3" s="65"/>
      <c r="NJY3" s="65"/>
      <c r="NJZ3" s="65"/>
      <c r="NKA3" s="65"/>
      <c r="NKB3" s="65"/>
      <c r="NKC3" s="65"/>
      <c r="NKD3" s="65"/>
      <c r="NKE3" s="65"/>
      <c r="NKF3" s="65"/>
      <c r="NKG3" s="65"/>
      <c r="NKH3" s="65"/>
      <c r="NKI3" s="65"/>
      <c r="NKJ3" s="65"/>
      <c r="NKK3" s="65"/>
      <c r="NKL3" s="65"/>
      <c r="NKM3" s="65"/>
      <c r="NKN3" s="65"/>
      <c r="NKO3" s="65"/>
      <c r="NKP3" s="65"/>
      <c r="NKQ3" s="65"/>
      <c r="NKR3" s="65"/>
      <c r="NKS3" s="65"/>
      <c r="NKT3" s="65"/>
      <c r="NKU3" s="65"/>
      <c r="NKV3" s="65"/>
      <c r="NKW3" s="65"/>
      <c r="NKX3" s="65"/>
      <c r="NKY3" s="65"/>
      <c r="NKZ3" s="65"/>
      <c r="NLA3" s="65"/>
      <c r="NLB3" s="65"/>
      <c r="NLC3" s="65"/>
      <c r="NLD3" s="65"/>
      <c r="NLE3" s="65"/>
      <c r="NLF3" s="65"/>
      <c r="NLG3" s="65"/>
      <c r="NLH3" s="65"/>
      <c r="NLI3" s="65"/>
      <c r="NLJ3" s="65"/>
      <c r="NLK3" s="65"/>
      <c r="NLL3" s="65"/>
      <c r="NLM3" s="65"/>
      <c r="NLN3" s="65"/>
      <c r="NLO3" s="65"/>
      <c r="NLP3" s="65"/>
      <c r="NLQ3" s="65"/>
      <c r="NLR3" s="65"/>
      <c r="NLS3" s="65"/>
      <c r="NLT3" s="65"/>
      <c r="NLU3" s="65"/>
      <c r="NLV3" s="65"/>
      <c r="NLW3" s="65"/>
      <c r="NLX3" s="65"/>
      <c r="NLY3" s="65"/>
      <c r="NLZ3" s="65"/>
      <c r="NMA3" s="65"/>
      <c r="NMB3" s="65"/>
      <c r="NMC3" s="65"/>
      <c r="NMD3" s="65"/>
      <c r="NME3" s="65"/>
      <c r="NMF3" s="65"/>
      <c r="NMG3" s="65"/>
      <c r="NMH3" s="65"/>
      <c r="NMI3" s="65"/>
      <c r="NMJ3" s="65"/>
      <c r="NMK3" s="65"/>
      <c r="NML3" s="65"/>
      <c r="NMM3" s="65"/>
      <c r="NMN3" s="65"/>
      <c r="NMO3" s="65"/>
      <c r="NMP3" s="65"/>
      <c r="NMQ3" s="65"/>
      <c r="NMR3" s="65"/>
      <c r="NMS3" s="65"/>
      <c r="NMT3" s="65"/>
      <c r="NMU3" s="65"/>
      <c r="NMV3" s="65"/>
      <c r="NMW3" s="65"/>
      <c r="NMX3" s="65"/>
      <c r="NMY3" s="65"/>
      <c r="NMZ3" s="65"/>
      <c r="NNA3" s="65"/>
      <c r="NNB3" s="65"/>
      <c r="NNC3" s="65"/>
      <c r="NND3" s="65"/>
      <c r="NNE3" s="65"/>
      <c r="NNF3" s="65"/>
      <c r="NNG3" s="65"/>
      <c r="NNH3" s="65"/>
      <c r="NNI3" s="65"/>
      <c r="NNJ3" s="65"/>
      <c r="NNK3" s="65"/>
      <c r="NNL3" s="65"/>
      <c r="NNM3" s="65"/>
      <c r="NNN3" s="65"/>
      <c r="NNO3" s="65"/>
      <c r="NNP3" s="65"/>
      <c r="NNQ3" s="65"/>
      <c r="NNR3" s="65"/>
      <c r="NNS3" s="65"/>
      <c r="NNT3" s="65"/>
      <c r="NNU3" s="65"/>
      <c r="NNV3" s="65"/>
      <c r="NNW3" s="65"/>
      <c r="NNX3" s="65"/>
      <c r="NNY3" s="65"/>
      <c r="NNZ3" s="65"/>
      <c r="NOA3" s="65"/>
      <c r="NOB3" s="65"/>
      <c r="NOC3" s="65"/>
      <c r="NOD3" s="65"/>
      <c r="NOE3" s="65"/>
      <c r="NOF3" s="65"/>
      <c r="NOG3" s="65"/>
      <c r="NOH3" s="65"/>
      <c r="NOI3" s="65"/>
      <c r="NOJ3" s="65"/>
      <c r="NOK3" s="65"/>
      <c r="NOL3" s="65"/>
      <c r="NOM3" s="65"/>
      <c r="NON3" s="65"/>
      <c r="NOO3" s="65"/>
      <c r="NOP3" s="65"/>
      <c r="NOQ3" s="65"/>
      <c r="NOR3" s="65"/>
      <c r="NOS3" s="65"/>
      <c r="NOT3" s="65"/>
      <c r="NOU3" s="65"/>
      <c r="NOV3" s="65"/>
      <c r="NOW3" s="65"/>
      <c r="NOX3" s="65"/>
      <c r="NOY3" s="65"/>
      <c r="NOZ3" s="65"/>
      <c r="NPA3" s="65"/>
      <c r="NPB3" s="65"/>
      <c r="NPC3" s="65"/>
      <c r="NPD3" s="65"/>
      <c r="NPE3" s="65"/>
      <c r="NPF3" s="65"/>
      <c r="NPG3" s="65"/>
      <c r="NPH3" s="65"/>
      <c r="NPI3" s="65"/>
      <c r="NPJ3" s="65"/>
      <c r="NPK3" s="65"/>
      <c r="NPL3" s="65"/>
      <c r="NPM3" s="65"/>
      <c r="NPN3" s="65"/>
      <c r="NPO3" s="65"/>
      <c r="NPP3" s="65"/>
      <c r="NPQ3" s="65"/>
      <c r="NPR3" s="65"/>
      <c r="NPS3" s="65"/>
      <c r="NPT3" s="65"/>
      <c r="NPU3" s="65"/>
      <c r="NPV3" s="65"/>
      <c r="NPW3" s="65"/>
      <c r="NPX3" s="65"/>
      <c r="NPY3" s="65"/>
      <c r="NPZ3" s="65"/>
      <c r="NQA3" s="65"/>
      <c r="NQB3" s="65"/>
      <c r="NQC3" s="65"/>
      <c r="NQD3" s="65"/>
      <c r="NQE3" s="65"/>
      <c r="NQF3" s="65"/>
      <c r="NQG3" s="65"/>
      <c r="NQH3" s="65"/>
      <c r="NQI3" s="65"/>
      <c r="NQJ3" s="65"/>
      <c r="NQK3" s="65"/>
      <c r="NQL3" s="65"/>
      <c r="NQM3" s="65"/>
      <c r="NQN3" s="65"/>
      <c r="NQO3" s="65"/>
      <c r="NQP3" s="65"/>
      <c r="NQQ3" s="65"/>
      <c r="NQR3" s="65"/>
      <c r="NQS3" s="65"/>
      <c r="NQT3" s="65"/>
      <c r="NQU3" s="65"/>
      <c r="NQV3" s="65"/>
      <c r="NQW3" s="65"/>
      <c r="NQX3" s="65"/>
      <c r="NQY3" s="65"/>
      <c r="NQZ3" s="65"/>
      <c r="NRA3" s="65"/>
      <c r="NRB3" s="65"/>
      <c r="NRC3" s="65"/>
      <c r="NRD3" s="65"/>
      <c r="NRE3" s="65"/>
      <c r="NRF3" s="65"/>
      <c r="NRG3" s="65"/>
      <c r="NRH3" s="65"/>
      <c r="NRI3" s="65"/>
      <c r="NRJ3" s="65"/>
      <c r="NRK3" s="65"/>
      <c r="NRL3" s="65"/>
      <c r="NRM3" s="65"/>
      <c r="NRN3" s="65"/>
      <c r="NRO3" s="65"/>
      <c r="NRP3" s="65"/>
      <c r="NRQ3" s="65"/>
      <c r="NRR3" s="65"/>
      <c r="NRS3" s="65"/>
      <c r="NRT3" s="65"/>
      <c r="NRU3" s="65"/>
      <c r="NRV3" s="65"/>
      <c r="NRW3" s="65"/>
      <c r="NRX3" s="65"/>
      <c r="NRY3" s="65"/>
      <c r="NRZ3" s="65"/>
      <c r="NSA3" s="65"/>
      <c r="NSB3" s="65"/>
      <c r="NSC3" s="65"/>
      <c r="NSD3" s="65"/>
      <c r="NSE3" s="65"/>
      <c r="NSF3" s="65"/>
      <c r="NSG3" s="65"/>
      <c r="NSH3" s="65"/>
      <c r="NSI3" s="65"/>
      <c r="NSJ3" s="65"/>
      <c r="NSK3" s="65"/>
      <c r="NSL3" s="65"/>
      <c r="NSM3" s="65"/>
      <c r="NSN3" s="65"/>
      <c r="NSO3" s="65"/>
      <c r="NSP3" s="65"/>
      <c r="NSQ3" s="65"/>
      <c r="NSR3" s="65"/>
      <c r="NSS3" s="65"/>
      <c r="NST3" s="65"/>
      <c r="NSU3" s="65"/>
      <c r="NSV3" s="65"/>
      <c r="NSW3" s="65"/>
      <c r="NSX3" s="65"/>
      <c r="NSY3" s="65"/>
      <c r="NSZ3" s="65"/>
      <c r="NTA3" s="65"/>
      <c r="NTB3" s="65"/>
      <c r="NTC3" s="65"/>
      <c r="NTD3" s="65"/>
      <c r="NTE3" s="65"/>
      <c r="NTF3" s="65"/>
      <c r="NTG3" s="65"/>
      <c r="NTH3" s="65"/>
      <c r="NTI3" s="65"/>
      <c r="NTJ3" s="65"/>
      <c r="NTK3" s="65"/>
      <c r="NTL3" s="65"/>
      <c r="NTM3" s="65"/>
      <c r="NTN3" s="65"/>
      <c r="NTO3" s="65"/>
      <c r="NTP3" s="65"/>
      <c r="NTQ3" s="65"/>
      <c r="NTR3" s="65"/>
      <c r="NTS3" s="65"/>
      <c r="NTT3" s="65"/>
      <c r="NTU3" s="65"/>
      <c r="NTV3" s="65"/>
      <c r="NTW3" s="65"/>
      <c r="NTX3" s="65"/>
      <c r="NTY3" s="65"/>
      <c r="NTZ3" s="65"/>
      <c r="NUA3" s="65"/>
      <c r="NUB3" s="65"/>
      <c r="NUC3" s="65"/>
      <c r="NUD3" s="65"/>
      <c r="NUE3" s="65"/>
      <c r="NUF3" s="65"/>
      <c r="NUG3" s="65"/>
      <c r="NUH3" s="65"/>
      <c r="NUI3" s="65"/>
      <c r="NUJ3" s="65"/>
      <c r="NUK3" s="65"/>
      <c r="NUL3" s="65"/>
      <c r="NUM3" s="65"/>
      <c r="NUN3" s="65"/>
      <c r="NUO3" s="65"/>
      <c r="NUP3" s="65"/>
      <c r="NUQ3" s="65"/>
      <c r="NUR3" s="65"/>
      <c r="NUS3" s="65"/>
      <c r="NUT3" s="65"/>
      <c r="NUU3" s="65"/>
      <c r="NUV3" s="65"/>
      <c r="NUW3" s="65"/>
      <c r="NUX3" s="65"/>
      <c r="NUY3" s="65"/>
      <c r="NUZ3" s="65"/>
      <c r="NVA3" s="65"/>
      <c r="NVB3" s="65"/>
      <c r="NVC3" s="65"/>
      <c r="NVD3" s="65"/>
      <c r="NVE3" s="65"/>
      <c r="NVF3" s="65"/>
      <c r="NVG3" s="65"/>
      <c r="NVH3" s="65"/>
      <c r="NVI3" s="65"/>
      <c r="NVJ3" s="65"/>
      <c r="NVK3" s="65"/>
      <c r="NVL3" s="65"/>
      <c r="NVM3" s="65"/>
      <c r="NVN3" s="65"/>
      <c r="NVO3" s="65"/>
      <c r="NVP3" s="65"/>
      <c r="NVQ3" s="65"/>
      <c r="NVR3" s="65"/>
      <c r="NVS3" s="65"/>
      <c r="NVT3" s="65"/>
      <c r="NVU3" s="65"/>
      <c r="NVV3" s="65"/>
      <c r="NVW3" s="65"/>
      <c r="NVX3" s="65"/>
      <c r="NVY3" s="65"/>
      <c r="NVZ3" s="65"/>
      <c r="NWA3" s="65"/>
      <c r="NWB3" s="65"/>
      <c r="NWC3" s="65"/>
      <c r="NWD3" s="65"/>
      <c r="NWE3" s="65"/>
      <c r="NWF3" s="65"/>
      <c r="NWG3" s="65"/>
      <c r="NWH3" s="65"/>
      <c r="NWI3" s="65"/>
      <c r="NWJ3" s="65"/>
      <c r="NWK3" s="65"/>
      <c r="NWL3" s="65"/>
      <c r="NWM3" s="65"/>
      <c r="NWN3" s="65"/>
      <c r="NWO3" s="65"/>
      <c r="NWP3" s="65"/>
      <c r="NWQ3" s="65"/>
      <c r="NWR3" s="65"/>
      <c r="NWS3" s="65"/>
      <c r="NWT3" s="65"/>
      <c r="NWU3" s="65"/>
      <c r="NWV3" s="65"/>
      <c r="NWW3" s="65"/>
      <c r="NWX3" s="65"/>
      <c r="NWY3" s="65"/>
      <c r="NWZ3" s="65"/>
      <c r="NXA3" s="65"/>
      <c r="NXB3" s="65"/>
      <c r="NXC3" s="65"/>
      <c r="NXD3" s="65"/>
      <c r="NXE3" s="65"/>
      <c r="NXF3" s="65"/>
      <c r="NXG3" s="65"/>
      <c r="NXH3" s="65"/>
      <c r="NXI3" s="65"/>
      <c r="NXJ3" s="65"/>
      <c r="NXK3" s="65"/>
      <c r="NXL3" s="65"/>
      <c r="NXM3" s="65"/>
      <c r="NXN3" s="65"/>
      <c r="NXO3" s="65"/>
      <c r="NXP3" s="65"/>
      <c r="NXQ3" s="65"/>
      <c r="NXR3" s="65"/>
      <c r="NXS3" s="65"/>
      <c r="NXT3" s="65"/>
      <c r="NXU3" s="65"/>
      <c r="NXV3" s="65"/>
      <c r="NXW3" s="65"/>
      <c r="NXX3" s="65"/>
      <c r="NXY3" s="65"/>
      <c r="NXZ3" s="65"/>
      <c r="NYA3" s="65"/>
      <c r="NYB3" s="65"/>
      <c r="NYC3" s="65"/>
      <c r="NYD3" s="65"/>
      <c r="NYE3" s="65"/>
      <c r="NYF3" s="65"/>
      <c r="NYG3" s="65"/>
      <c r="NYH3" s="65"/>
      <c r="NYI3" s="65"/>
      <c r="NYJ3" s="65"/>
      <c r="NYK3" s="65"/>
      <c r="NYL3" s="65"/>
      <c r="NYM3" s="65"/>
      <c r="NYN3" s="65"/>
      <c r="NYO3" s="65"/>
      <c r="NYP3" s="65"/>
      <c r="NYQ3" s="65"/>
      <c r="NYR3" s="65"/>
      <c r="NYS3" s="65"/>
      <c r="NYT3" s="65"/>
      <c r="NYU3" s="65"/>
      <c r="NYV3" s="65"/>
      <c r="NYW3" s="65"/>
      <c r="NYX3" s="65"/>
      <c r="NYY3" s="65"/>
      <c r="NYZ3" s="65"/>
      <c r="NZA3" s="65"/>
      <c r="NZB3" s="65"/>
      <c r="NZC3" s="65"/>
      <c r="NZD3" s="65"/>
      <c r="NZE3" s="65"/>
      <c r="NZF3" s="65"/>
      <c r="NZG3" s="65"/>
      <c r="NZH3" s="65"/>
      <c r="NZI3" s="65"/>
      <c r="NZJ3" s="65"/>
      <c r="NZK3" s="65"/>
      <c r="NZL3" s="65"/>
      <c r="NZM3" s="65"/>
      <c r="NZN3" s="65"/>
      <c r="NZO3" s="65"/>
      <c r="NZP3" s="65"/>
      <c r="NZQ3" s="65"/>
      <c r="NZR3" s="65"/>
      <c r="NZS3" s="65"/>
      <c r="NZT3" s="65"/>
      <c r="NZU3" s="65"/>
      <c r="NZV3" s="65"/>
      <c r="NZW3" s="65"/>
      <c r="NZX3" s="65"/>
      <c r="NZY3" s="65"/>
      <c r="NZZ3" s="65"/>
      <c r="OAA3" s="65"/>
      <c r="OAB3" s="65"/>
      <c r="OAC3" s="65"/>
      <c r="OAD3" s="65"/>
      <c r="OAE3" s="65"/>
      <c r="OAF3" s="65"/>
      <c r="OAG3" s="65"/>
      <c r="OAH3" s="65"/>
      <c r="OAI3" s="65"/>
      <c r="OAJ3" s="65"/>
      <c r="OAK3" s="65"/>
      <c r="OAL3" s="65"/>
      <c r="OAM3" s="65"/>
      <c r="OAN3" s="65"/>
      <c r="OAO3" s="65"/>
      <c r="OAP3" s="65"/>
      <c r="OAQ3" s="65"/>
      <c r="OAR3" s="65"/>
      <c r="OAS3" s="65"/>
      <c r="OAT3" s="65"/>
      <c r="OAU3" s="65"/>
      <c r="OAV3" s="65"/>
      <c r="OAW3" s="65"/>
      <c r="OAX3" s="65"/>
      <c r="OAY3" s="65"/>
      <c r="OAZ3" s="65"/>
      <c r="OBA3" s="65"/>
      <c r="OBB3" s="65"/>
      <c r="OBC3" s="65"/>
      <c r="OBD3" s="65"/>
      <c r="OBE3" s="65"/>
      <c r="OBF3" s="65"/>
      <c r="OBG3" s="65"/>
      <c r="OBH3" s="65"/>
      <c r="OBI3" s="65"/>
      <c r="OBJ3" s="65"/>
      <c r="OBK3" s="65"/>
      <c r="OBL3" s="65"/>
      <c r="OBM3" s="65"/>
      <c r="OBN3" s="65"/>
      <c r="OBO3" s="65"/>
      <c r="OBP3" s="65"/>
      <c r="OBQ3" s="65"/>
      <c r="OBR3" s="65"/>
      <c r="OBS3" s="65"/>
      <c r="OBT3" s="65"/>
      <c r="OBU3" s="65"/>
      <c r="OBV3" s="65"/>
      <c r="OBW3" s="65"/>
      <c r="OBX3" s="65"/>
      <c r="OBY3" s="65"/>
      <c r="OBZ3" s="65"/>
      <c r="OCA3" s="65"/>
      <c r="OCB3" s="65"/>
      <c r="OCC3" s="65"/>
      <c r="OCD3" s="65"/>
      <c r="OCE3" s="65"/>
      <c r="OCF3" s="65"/>
      <c r="OCG3" s="65"/>
      <c r="OCH3" s="65"/>
      <c r="OCI3" s="65"/>
      <c r="OCJ3" s="65"/>
      <c r="OCK3" s="65"/>
      <c r="OCL3" s="65"/>
      <c r="OCM3" s="65"/>
      <c r="OCN3" s="65"/>
      <c r="OCO3" s="65"/>
      <c r="OCP3" s="65"/>
      <c r="OCQ3" s="65"/>
      <c r="OCR3" s="65"/>
      <c r="OCS3" s="65"/>
      <c r="OCT3" s="65"/>
      <c r="OCU3" s="65"/>
      <c r="OCV3" s="65"/>
      <c r="OCW3" s="65"/>
      <c r="OCX3" s="65"/>
      <c r="OCY3" s="65"/>
      <c r="OCZ3" s="65"/>
      <c r="ODA3" s="65"/>
      <c r="ODB3" s="65"/>
      <c r="ODC3" s="65"/>
      <c r="ODD3" s="65"/>
      <c r="ODE3" s="65"/>
      <c r="ODF3" s="65"/>
      <c r="ODG3" s="65"/>
      <c r="ODH3" s="65"/>
      <c r="ODI3" s="65"/>
      <c r="ODJ3" s="65"/>
      <c r="ODK3" s="65"/>
      <c r="ODL3" s="65"/>
      <c r="ODM3" s="65"/>
      <c r="ODN3" s="65"/>
      <c r="ODO3" s="65"/>
      <c r="ODP3" s="65"/>
      <c r="ODQ3" s="65"/>
      <c r="ODR3" s="65"/>
      <c r="ODS3" s="65"/>
      <c r="ODT3" s="65"/>
      <c r="ODU3" s="65"/>
      <c r="ODV3" s="65"/>
      <c r="ODW3" s="65"/>
      <c r="ODX3" s="65"/>
      <c r="ODY3" s="65"/>
      <c r="ODZ3" s="65"/>
      <c r="OEA3" s="65"/>
      <c r="OEB3" s="65"/>
      <c r="OEC3" s="65"/>
      <c r="OED3" s="65"/>
      <c r="OEE3" s="65"/>
      <c r="OEF3" s="65"/>
      <c r="OEG3" s="65"/>
      <c r="OEH3" s="65"/>
      <c r="OEI3" s="65"/>
      <c r="OEJ3" s="65"/>
      <c r="OEK3" s="65"/>
      <c r="OEL3" s="65"/>
      <c r="OEM3" s="65"/>
      <c r="OEN3" s="65"/>
      <c r="OEO3" s="65"/>
      <c r="OEP3" s="65"/>
      <c r="OEQ3" s="65"/>
      <c r="OER3" s="65"/>
      <c r="OES3" s="65"/>
      <c r="OET3" s="65"/>
      <c r="OEU3" s="65"/>
      <c r="OEV3" s="65"/>
      <c r="OEW3" s="65"/>
      <c r="OEX3" s="65"/>
      <c r="OEY3" s="65"/>
      <c r="OEZ3" s="65"/>
      <c r="OFA3" s="65"/>
      <c r="OFB3" s="65"/>
      <c r="OFC3" s="65"/>
      <c r="OFD3" s="65"/>
      <c r="OFE3" s="65"/>
      <c r="OFF3" s="65"/>
      <c r="OFG3" s="65"/>
      <c r="OFH3" s="65"/>
      <c r="OFI3" s="65"/>
      <c r="OFJ3" s="65"/>
      <c r="OFK3" s="65"/>
      <c r="OFL3" s="65"/>
      <c r="OFM3" s="65"/>
      <c r="OFN3" s="65"/>
      <c r="OFO3" s="65"/>
      <c r="OFP3" s="65"/>
      <c r="OFQ3" s="65"/>
      <c r="OFR3" s="65"/>
      <c r="OFS3" s="65"/>
      <c r="OFT3" s="65"/>
      <c r="OFU3" s="65"/>
      <c r="OFV3" s="65"/>
      <c r="OFW3" s="65"/>
      <c r="OFX3" s="65"/>
      <c r="OFY3" s="65"/>
      <c r="OFZ3" s="65"/>
      <c r="OGA3" s="65"/>
      <c r="OGB3" s="65"/>
      <c r="OGC3" s="65"/>
      <c r="OGD3" s="65"/>
      <c r="OGE3" s="65"/>
      <c r="OGF3" s="65"/>
      <c r="OGG3" s="65"/>
      <c r="OGH3" s="65"/>
      <c r="OGI3" s="65"/>
      <c r="OGJ3" s="65"/>
      <c r="OGK3" s="65"/>
      <c r="OGL3" s="65"/>
      <c r="OGM3" s="65"/>
      <c r="OGN3" s="65"/>
      <c r="OGO3" s="65"/>
      <c r="OGP3" s="65"/>
      <c r="OGQ3" s="65"/>
      <c r="OGR3" s="65"/>
      <c r="OGS3" s="65"/>
      <c r="OGT3" s="65"/>
      <c r="OGU3" s="65"/>
      <c r="OGV3" s="65"/>
      <c r="OGW3" s="65"/>
      <c r="OGX3" s="65"/>
      <c r="OGY3" s="65"/>
      <c r="OGZ3" s="65"/>
      <c r="OHA3" s="65"/>
      <c r="OHB3" s="65"/>
      <c r="OHC3" s="65"/>
      <c r="OHD3" s="65"/>
      <c r="OHE3" s="65"/>
      <c r="OHF3" s="65"/>
      <c r="OHG3" s="65"/>
      <c r="OHH3" s="65"/>
      <c r="OHI3" s="65"/>
      <c r="OHJ3" s="65"/>
      <c r="OHK3" s="65"/>
      <c r="OHL3" s="65"/>
      <c r="OHM3" s="65"/>
      <c r="OHN3" s="65"/>
      <c r="OHO3" s="65"/>
      <c r="OHP3" s="65"/>
      <c r="OHQ3" s="65"/>
      <c r="OHR3" s="65"/>
      <c r="OHS3" s="65"/>
      <c r="OHT3" s="65"/>
      <c r="OHU3" s="65"/>
      <c r="OHV3" s="65"/>
      <c r="OHW3" s="65"/>
      <c r="OHX3" s="65"/>
      <c r="OHY3" s="65"/>
      <c r="OHZ3" s="65"/>
      <c r="OIA3" s="65"/>
      <c r="OIB3" s="65"/>
      <c r="OIC3" s="65"/>
      <c r="OID3" s="65"/>
      <c r="OIE3" s="65"/>
      <c r="OIF3" s="65"/>
      <c r="OIG3" s="65"/>
      <c r="OIH3" s="65"/>
      <c r="OII3" s="65"/>
      <c r="OIJ3" s="65"/>
      <c r="OIK3" s="65"/>
      <c r="OIL3" s="65"/>
      <c r="OIM3" s="65"/>
      <c r="OIN3" s="65"/>
      <c r="OIO3" s="65"/>
      <c r="OIP3" s="65"/>
      <c r="OIQ3" s="65"/>
      <c r="OIR3" s="65"/>
      <c r="OIS3" s="65"/>
      <c r="OIT3" s="65"/>
      <c r="OIU3" s="65"/>
      <c r="OIV3" s="65"/>
      <c r="OIW3" s="65"/>
      <c r="OIX3" s="65"/>
      <c r="OIY3" s="65"/>
      <c r="OIZ3" s="65"/>
      <c r="OJA3" s="65"/>
      <c r="OJB3" s="65"/>
      <c r="OJC3" s="65"/>
      <c r="OJD3" s="65"/>
      <c r="OJE3" s="65"/>
      <c r="OJF3" s="65"/>
      <c r="OJG3" s="65"/>
      <c r="OJH3" s="65"/>
      <c r="OJI3" s="65"/>
      <c r="OJJ3" s="65"/>
      <c r="OJK3" s="65"/>
      <c r="OJL3" s="65"/>
      <c r="OJM3" s="65"/>
      <c r="OJN3" s="65"/>
      <c r="OJO3" s="65"/>
      <c r="OJP3" s="65"/>
      <c r="OJQ3" s="65"/>
      <c r="OJR3" s="65"/>
      <c r="OJS3" s="65"/>
      <c r="OJT3" s="65"/>
      <c r="OJU3" s="65"/>
      <c r="OJV3" s="65"/>
      <c r="OJW3" s="65"/>
      <c r="OJX3" s="65"/>
      <c r="OJY3" s="65"/>
      <c r="OJZ3" s="65"/>
      <c r="OKA3" s="65"/>
      <c r="OKB3" s="65"/>
      <c r="OKC3" s="65"/>
      <c r="OKD3" s="65"/>
      <c r="OKE3" s="65"/>
      <c r="OKF3" s="65"/>
      <c r="OKG3" s="65"/>
      <c r="OKH3" s="65"/>
      <c r="OKI3" s="65"/>
      <c r="OKJ3" s="65"/>
      <c r="OKK3" s="65"/>
      <c r="OKL3" s="65"/>
      <c r="OKM3" s="65"/>
      <c r="OKN3" s="65"/>
      <c r="OKO3" s="65"/>
      <c r="OKP3" s="65"/>
      <c r="OKQ3" s="65"/>
      <c r="OKR3" s="65"/>
      <c r="OKS3" s="65"/>
      <c r="OKT3" s="65"/>
      <c r="OKU3" s="65"/>
      <c r="OKV3" s="65"/>
      <c r="OKW3" s="65"/>
      <c r="OKX3" s="65"/>
      <c r="OKY3" s="65"/>
      <c r="OKZ3" s="65"/>
      <c r="OLA3" s="65"/>
      <c r="OLB3" s="65"/>
      <c r="OLC3" s="65"/>
      <c r="OLD3" s="65"/>
      <c r="OLE3" s="65"/>
      <c r="OLF3" s="65"/>
      <c r="OLG3" s="65"/>
      <c r="OLH3" s="65"/>
      <c r="OLI3" s="65"/>
      <c r="OLJ3" s="65"/>
      <c r="OLK3" s="65"/>
      <c r="OLL3" s="65"/>
      <c r="OLM3" s="65"/>
      <c r="OLN3" s="65"/>
      <c r="OLO3" s="65"/>
      <c r="OLP3" s="65"/>
      <c r="OLQ3" s="65"/>
      <c r="OLR3" s="65"/>
      <c r="OLS3" s="65"/>
      <c r="OLT3" s="65"/>
      <c r="OLU3" s="65"/>
      <c r="OLV3" s="65"/>
      <c r="OLW3" s="65"/>
      <c r="OLX3" s="65"/>
      <c r="OLY3" s="65"/>
      <c r="OLZ3" s="65"/>
      <c r="OMA3" s="65"/>
      <c r="OMB3" s="65"/>
      <c r="OMC3" s="65"/>
      <c r="OMD3" s="65"/>
      <c r="OME3" s="65"/>
      <c r="OMF3" s="65"/>
      <c r="OMG3" s="65"/>
      <c r="OMH3" s="65"/>
      <c r="OMI3" s="65"/>
      <c r="OMJ3" s="65"/>
      <c r="OMK3" s="65"/>
      <c r="OML3" s="65"/>
      <c r="OMM3" s="65"/>
      <c r="OMN3" s="65"/>
      <c r="OMO3" s="65"/>
      <c r="OMP3" s="65"/>
      <c r="OMQ3" s="65"/>
      <c r="OMR3" s="65"/>
      <c r="OMS3" s="65"/>
      <c r="OMT3" s="65"/>
      <c r="OMU3" s="65"/>
      <c r="OMV3" s="65"/>
      <c r="OMW3" s="65"/>
      <c r="OMX3" s="65"/>
      <c r="OMY3" s="65"/>
      <c r="OMZ3" s="65"/>
      <c r="ONA3" s="65"/>
      <c r="ONB3" s="65"/>
      <c r="ONC3" s="65"/>
      <c r="OND3" s="65"/>
      <c r="ONE3" s="65"/>
      <c r="ONF3" s="65"/>
      <c r="ONG3" s="65"/>
      <c r="ONH3" s="65"/>
      <c r="ONI3" s="65"/>
      <c r="ONJ3" s="65"/>
      <c r="ONK3" s="65"/>
      <c r="ONL3" s="65"/>
      <c r="ONM3" s="65"/>
      <c r="ONN3" s="65"/>
      <c r="ONO3" s="65"/>
      <c r="ONP3" s="65"/>
      <c r="ONQ3" s="65"/>
      <c r="ONR3" s="65"/>
      <c r="ONS3" s="65"/>
      <c r="ONT3" s="65"/>
      <c r="ONU3" s="65"/>
      <c r="ONV3" s="65"/>
      <c r="ONW3" s="65"/>
      <c r="ONX3" s="65"/>
      <c r="ONY3" s="65"/>
      <c r="ONZ3" s="65"/>
      <c r="OOA3" s="65"/>
      <c r="OOB3" s="65"/>
      <c r="OOC3" s="65"/>
      <c r="OOD3" s="65"/>
      <c r="OOE3" s="65"/>
      <c r="OOF3" s="65"/>
      <c r="OOG3" s="65"/>
      <c r="OOH3" s="65"/>
      <c r="OOI3" s="65"/>
      <c r="OOJ3" s="65"/>
      <c r="OOK3" s="65"/>
      <c r="OOL3" s="65"/>
      <c r="OOM3" s="65"/>
      <c r="OON3" s="65"/>
      <c r="OOO3" s="65"/>
      <c r="OOP3" s="65"/>
      <c r="OOQ3" s="65"/>
      <c r="OOR3" s="65"/>
      <c r="OOS3" s="65"/>
      <c r="OOT3" s="65"/>
      <c r="OOU3" s="65"/>
      <c r="OOV3" s="65"/>
      <c r="OOW3" s="65"/>
      <c r="OOX3" s="65"/>
      <c r="OOY3" s="65"/>
      <c r="OOZ3" s="65"/>
      <c r="OPA3" s="65"/>
      <c r="OPB3" s="65"/>
      <c r="OPC3" s="65"/>
      <c r="OPD3" s="65"/>
      <c r="OPE3" s="65"/>
      <c r="OPF3" s="65"/>
      <c r="OPG3" s="65"/>
      <c r="OPH3" s="65"/>
      <c r="OPI3" s="65"/>
      <c r="OPJ3" s="65"/>
      <c r="OPK3" s="65"/>
      <c r="OPL3" s="65"/>
      <c r="OPM3" s="65"/>
      <c r="OPN3" s="65"/>
      <c r="OPO3" s="65"/>
      <c r="OPP3" s="65"/>
      <c r="OPQ3" s="65"/>
      <c r="OPR3" s="65"/>
      <c r="OPS3" s="65"/>
      <c r="OPT3" s="65"/>
      <c r="OPU3" s="65"/>
      <c r="OPV3" s="65"/>
      <c r="OPW3" s="65"/>
      <c r="OPX3" s="65"/>
      <c r="OPY3" s="65"/>
      <c r="OPZ3" s="65"/>
      <c r="OQA3" s="65"/>
      <c r="OQB3" s="65"/>
      <c r="OQC3" s="65"/>
      <c r="OQD3" s="65"/>
      <c r="OQE3" s="65"/>
      <c r="OQF3" s="65"/>
      <c r="OQG3" s="65"/>
      <c r="OQH3" s="65"/>
      <c r="OQI3" s="65"/>
      <c r="OQJ3" s="65"/>
      <c r="OQK3" s="65"/>
      <c r="OQL3" s="65"/>
      <c r="OQM3" s="65"/>
      <c r="OQN3" s="65"/>
      <c r="OQO3" s="65"/>
      <c r="OQP3" s="65"/>
      <c r="OQQ3" s="65"/>
      <c r="OQR3" s="65"/>
      <c r="OQS3" s="65"/>
      <c r="OQT3" s="65"/>
      <c r="OQU3" s="65"/>
      <c r="OQV3" s="65"/>
      <c r="OQW3" s="65"/>
      <c r="OQX3" s="65"/>
      <c r="OQY3" s="65"/>
      <c r="OQZ3" s="65"/>
      <c r="ORA3" s="65"/>
      <c r="ORB3" s="65"/>
      <c r="ORC3" s="65"/>
      <c r="ORD3" s="65"/>
      <c r="ORE3" s="65"/>
      <c r="ORF3" s="65"/>
      <c r="ORG3" s="65"/>
      <c r="ORH3" s="65"/>
      <c r="ORI3" s="65"/>
      <c r="ORJ3" s="65"/>
      <c r="ORK3" s="65"/>
      <c r="ORL3" s="65"/>
      <c r="ORM3" s="65"/>
      <c r="ORN3" s="65"/>
      <c r="ORO3" s="65"/>
      <c r="ORP3" s="65"/>
      <c r="ORQ3" s="65"/>
      <c r="ORR3" s="65"/>
      <c r="ORS3" s="65"/>
      <c r="ORT3" s="65"/>
      <c r="ORU3" s="65"/>
      <c r="ORV3" s="65"/>
      <c r="ORW3" s="65"/>
      <c r="ORX3" s="65"/>
      <c r="ORY3" s="65"/>
      <c r="ORZ3" s="65"/>
      <c r="OSA3" s="65"/>
      <c r="OSB3" s="65"/>
      <c r="OSC3" s="65"/>
      <c r="OSD3" s="65"/>
      <c r="OSE3" s="65"/>
      <c r="OSF3" s="65"/>
      <c r="OSG3" s="65"/>
      <c r="OSH3" s="65"/>
      <c r="OSI3" s="65"/>
      <c r="OSJ3" s="65"/>
      <c r="OSK3" s="65"/>
      <c r="OSL3" s="65"/>
      <c r="OSM3" s="65"/>
      <c r="OSN3" s="65"/>
      <c r="OSO3" s="65"/>
      <c r="OSP3" s="65"/>
      <c r="OSQ3" s="65"/>
      <c r="OSR3" s="65"/>
      <c r="OSS3" s="65"/>
      <c r="OST3" s="65"/>
      <c r="OSU3" s="65"/>
      <c r="OSV3" s="65"/>
      <c r="OSW3" s="65"/>
      <c r="OSX3" s="65"/>
      <c r="OSY3" s="65"/>
      <c r="OSZ3" s="65"/>
      <c r="OTA3" s="65"/>
      <c r="OTB3" s="65"/>
      <c r="OTC3" s="65"/>
      <c r="OTD3" s="65"/>
      <c r="OTE3" s="65"/>
      <c r="OTF3" s="65"/>
      <c r="OTG3" s="65"/>
      <c r="OTH3" s="65"/>
      <c r="OTI3" s="65"/>
      <c r="OTJ3" s="65"/>
      <c r="OTK3" s="65"/>
      <c r="OTL3" s="65"/>
      <c r="OTM3" s="65"/>
      <c r="OTN3" s="65"/>
      <c r="OTO3" s="65"/>
      <c r="OTP3" s="65"/>
      <c r="OTQ3" s="65"/>
      <c r="OTR3" s="65"/>
      <c r="OTS3" s="65"/>
      <c r="OTT3" s="65"/>
      <c r="OTU3" s="65"/>
      <c r="OTV3" s="65"/>
      <c r="OTW3" s="65"/>
      <c r="OTX3" s="65"/>
      <c r="OTY3" s="65"/>
      <c r="OTZ3" s="65"/>
      <c r="OUA3" s="65"/>
      <c r="OUB3" s="65"/>
      <c r="OUC3" s="65"/>
      <c r="OUD3" s="65"/>
      <c r="OUE3" s="65"/>
      <c r="OUF3" s="65"/>
      <c r="OUG3" s="65"/>
      <c r="OUH3" s="65"/>
      <c r="OUI3" s="65"/>
      <c r="OUJ3" s="65"/>
      <c r="OUK3" s="65"/>
      <c r="OUL3" s="65"/>
      <c r="OUM3" s="65"/>
      <c r="OUN3" s="65"/>
      <c r="OUO3" s="65"/>
      <c r="OUP3" s="65"/>
      <c r="OUQ3" s="65"/>
      <c r="OUR3" s="65"/>
      <c r="OUS3" s="65"/>
      <c r="OUT3" s="65"/>
      <c r="OUU3" s="65"/>
      <c r="OUV3" s="65"/>
      <c r="OUW3" s="65"/>
      <c r="OUX3" s="65"/>
      <c r="OUY3" s="65"/>
      <c r="OUZ3" s="65"/>
      <c r="OVA3" s="65"/>
      <c r="OVB3" s="65"/>
      <c r="OVC3" s="65"/>
      <c r="OVD3" s="65"/>
      <c r="OVE3" s="65"/>
      <c r="OVF3" s="65"/>
      <c r="OVG3" s="65"/>
      <c r="OVH3" s="65"/>
      <c r="OVI3" s="65"/>
      <c r="OVJ3" s="65"/>
      <c r="OVK3" s="65"/>
      <c r="OVL3" s="65"/>
      <c r="OVM3" s="65"/>
      <c r="OVN3" s="65"/>
      <c r="OVO3" s="65"/>
      <c r="OVP3" s="65"/>
      <c r="OVQ3" s="65"/>
      <c r="OVR3" s="65"/>
      <c r="OVS3" s="65"/>
      <c r="OVT3" s="65"/>
      <c r="OVU3" s="65"/>
      <c r="OVV3" s="65"/>
      <c r="OVW3" s="65"/>
      <c r="OVX3" s="65"/>
      <c r="OVY3" s="65"/>
      <c r="OVZ3" s="65"/>
      <c r="OWA3" s="65"/>
      <c r="OWB3" s="65"/>
      <c r="OWC3" s="65"/>
      <c r="OWD3" s="65"/>
      <c r="OWE3" s="65"/>
      <c r="OWF3" s="65"/>
      <c r="OWG3" s="65"/>
      <c r="OWH3" s="65"/>
      <c r="OWI3" s="65"/>
      <c r="OWJ3" s="65"/>
      <c r="OWK3" s="65"/>
      <c r="OWL3" s="65"/>
      <c r="OWM3" s="65"/>
      <c r="OWN3" s="65"/>
      <c r="OWO3" s="65"/>
      <c r="OWP3" s="65"/>
      <c r="OWQ3" s="65"/>
      <c r="OWR3" s="65"/>
      <c r="OWS3" s="65"/>
      <c r="OWT3" s="65"/>
      <c r="OWU3" s="65"/>
      <c r="OWV3" s="65"/>
      <c r="OWW3" s="65"/>
      <c r="OWX3" s="65"/>
      <c r="OWY3" s="65"/>
      <c r="OWZ3" s="65"/>
      <c r="OXA3" s="65"/>
      <c r="OXB3" s="65"/>
      <c r="OXC3" s="65"/>
      <c r="OXD3" s="65"/>
      <c r="OXE3" s="65"/>
      <c r="OXF3" s="65"/>
      <c r="OXG3" s="65"/>
      <c r="OXH3" s="65"/>
      <c r="OXI3" s="65"/>
      <c r="OXJ3" s="65"/>
      <c r="OXK3" s="65"/>
      <c r="OXL3" s="65"/>
      <c r="OXM3" s="65"/>
      <c r="OXN3" s="65"/>
      <c r="OXO3" s="65"/>
      <c r="OXP3" s="65"/>
      <c r="OXQ3" s="65"/>
      <c r="OXR3" s="65"/>
      <c r="OXS3" s="65"/>
      <c r="OXT3" s="65"/>
      <c r="OXU3" s="65"/>
      <c r="OXV3" s="65"/>
      <c r="OXW3" s="65"/>
      <c r="OXX3" s="65"/>
      <c r="OXY3" s="65"/>
      <c r="OXZ3" s="65"/>
      <c r="OYA3" s="65"/>
      <c r="OYB3" s="65"/>
      <c r="OYC3" s="65"/>
      <c r="OYD3" s="65"/>
      <c r="OYE3" s="65"/>
      <c r="OYF3" s="65"/>
      <c r="OYG3" s="65"/>
      <c r="OYH3" s="65"/>
      <c r="OYI3" s="65"/>
      <c r="OYJ3" s="65"/>
      <c r="OYK3" s="65"/>
      <c r="OYL3" s="65"/>
      <c r="OYM3" s="65"/>
      <c r="OYN3" s="65"/>
      <c r="OYO3" s="65"/>
      <c r="OYP3" s="65"/>
      <c r="OYQ3" s="65"/>
      <c r="OYR3" s="65"/>
      <c r="OYS3" s="65"/>
      <c r="OYT3" s="65"/>
      <c r="OYU3" s="65"/>
      <c r="OYV3" s="65"/>
      <c r="OYW3" s="65"/>
      <c r="OYX3" s="65"/>
      <c r="OYY3" s="65"/>
      <c r="OYZ3" s="65"/>
      <c r="OZA3" s="65"/>
      <c r="OZB3" s="65"/>
      <c r="OZC3" s="65"/>
      <c r="OZD3" s="65"/>
      <c r="OZE3" s="65"/>
      <c r="OZF3" s="65"/>
      <c r="OZG3" s="65"/>
      <c r="OZH3" s="65"/>
      <c r="OZI3" s="65"/>
      <c r="OZJ3" s="65"/>
      <c r="OZK3" s="65"/>
      <c r="OZL3" s="65"/>
      <c r="OZM3" s="65"/>
      <c r="OZN3" s="65"/>
      <c r="OZO3" s="65"/>
      <c r="OZP3" s="65"/>
      <c r="OZQ3" s="65"/>
      <c r="OZR3" s="65"/>
      <c r="OZS3" s="65"/>
      <c r="OZT3" s="65"/>
      <c r="OZU3" s="65"/>
      <c r="OZV3" s="65"/>
      <c r="OZW3" s="65"/>
      <c r="OZX3" s="65"/>
      <c r="OZY3" s="65"/>
      <c r="OZZ3" s="65"/>
      <c r="PAA3" s="65"/>
      <c r="PAB3" s="65"/>
      <c r="PAC3" s="65"/>
      <c r="PAD3" s="65"/>
      <c r="PAE3" s="65"/>
      <c r="PAF3" s="65"/>
      <c r="PAG3" s="65"/>
      <c r="PAH3" s="65"/>
      <c r="PAI3" s="65"/>
      <c r="PAJ3" s="65"/>
      <c r="PAK3" s="65"/>
      <c r="PAL3" s="65"/>
      <c r="PAM3" s="65"/>
      <c r="PAN3" s="65"/>
      <c r="PAO3" s="65"/>
      <c r="PAP3" s="65"/>
      <c r="PAQ3" s="65"/>
      <c r="PAR3" s="65"/>
      <c r="PAS3" s="65"/>
      <c r="PAT3" s="65"/>
      <c r="PAU3" s="65"/>
      <c r="PAV3" s="65"/>
      <c r="PAW3" s="65"/>
      <c r="PAX3" s="65"/>
      <c r="PAY3" s="65"/>
      <c r="PAZ3" s="65"/>
      <c r="PBA3" s="65"/>
      <c r="PBB3" s="65"/>
      <c r="PBC3" s="65"/>
      <c r="PBD3" s="65"/>
      <c r="PBE3" s="65"/>
      <c r="PBF3" s="65"/>
      <c r="PBG3" s="65"/>
      <c r="PBH3" s="65"/>
      <c r="PBI3" s="65"/>
      <c r="PBJ3" s="65"/>
      <c r="PBK3" s="65"/>
      <c r="PBL3" s="65"/>
      <c r="PBM3" s="65"/>
      <c r="PBN3" s="65"/>
      <c r="PBO3" s="65"/>
      <c r="PBP3" s="65"/>
      <c r="PBQ3" s="65"/>
      <c r="PBR3" s="65"/>
      <c r="PBS3" s="65"/>
      <c r="PBT3" s="65"/>
      <c r="PBU3" s="65"/>
      <c r="PBV3" s="65"/>
      <c r="PBW3" s="65"/>
      <c r="PBX3" s="65"/>
      <c r="PBY3" s="65"/>
      <c r="PBZ3" s="65"/>
      <c r="PCA3" s="65"/>
      <c r="PCB3" s="65"/>
      <c r="PCC3" s="65"/>
      <c r="PCD3" s="65"/>
      <c r="PCE3" s="65"/>
      <c r="PCF3" s="65"/>
      <c r="PCG3" s="65"/>
      <c r="PCH3" s="65"/>
      <c r="PCI3" s="65"/>
      <c r="PCJ3" s="65"/>
      <c r="PCK3" s="65"/>
      <c r="PCL3" s="65"/>
      <c r="PCM3" s="65"/>
      <c r="PCN3" s="65"/>
      <c r="PCO3" s="65"/>
      <c r="PCP3" s="65"/>
      <c r="PCQ3" s="65"/>
      <c r="PCR3" s="65"/>
      <c r="PCS3" s="65"/>
      <c r="PCT3" s="65"/>
      <c r="PCU3" s="65"/>
      <c r="PCV3" s="65"/>
      <c r="PCW3" s="65"/>
      <c r="PCX3" s="65"/>
      <c r="PCY3" s="65"/>
      <c r="PCZ3" s="65"/>
      <c r="PDA3" s="65"/>
      <c r="PDB3" s="65"/>
      <c r="PDC3" s="65"/>
      <c r="PDD3" s="65"/>
      <c r="PDE3" s="65"/>
      <c r="PDF3" s="65"/>
      <c r="PDG3" s="65"/>
      <c r="PDH3" s="65"/>
      <c r="PDI3" s="65"/>
      <c r="PDJ3" s="65"/>
      <c r="PDK3" s="65"/>
      <c r="PDL3" s="65"/>
      <c r="PDM3" s="65"/>
      <c r="PDN3" s="65"/>
      <c r="PDO3" s="65"/>
      <c r="PDP3" s="65"/>
      <c r="PDQ3" s="65"/>
      <c r="PDR3" s="65"/>
      <c r="PDS3" s="65"/>
      <c r="PDT3" s="65"/>
      <c r="PDU3" s="65"/>
      <c r="PDV3" s="65"/>
      <c r="PDW3" s="65"/>
      <c r="PDX3" s="65"/>
      <c r="PDY3" s="65"/>
      <c r="PDZ3" s="65"/>
      <c r="PEA3" s="65"/>
      <c r="PEB3" s="65"/>
      <c r="PEC3" s="65"/>
      <c r="PED3" s="65"/>
      <c r="PEE3" s="65"/>
      <c r="PEF3" s="65"/>
      <c r="PEG3" s="65"/>
      <c r="PEH3" s="65"/>
      <c r="PEI3" s="65"/>
      <c r="PEJ3" s="65"/>
      <c r="PEK3" s="65"/>
      <c r="PEL3" s="65"/>
      <c r="PEM3" s="65"/>
      <c r="PEN3" s="65"/>
      <c r="PEO3" s="65"/>
      <c r="PEP3" s="65"/>
      <c r="PEQ3" s="65"/>
      <c r="PER3" s="65"/>
      <c r="PES3" s="65"/>
      <c r="PET3" s="65"/>
      <c r="PEU3" s="65"/>
      <c r="PEV3" s="65"/>
      <c r="PEW3" s="65"/>
      <c r="PEX3" s="65"/>
      <c r="PEY3" s="65"/>
      <c r="PEZ3" s="65"/>
      <c r="PFA3" s="65"/>
      <c r="PFB3" s="65"/>
      <c r="PFC3" s="65"/>
      <c r="PFD3" s="65"/>
      <c r="PFE3" s="65"/>
      <c r="PFF3" s="65"/>
      <c r="PFG3" s="65"/>
      <c r="PFH3" s="65"/>
      <c r="PFI3" s="65"/>
      <c r="PFJ3" s="65"/>
      <c r="PFK3" s="65"/>
      <c r="PFL3" s="65"/>
      <c r="PFM3" s="65"/>
      <c r="PFN3" s="65"/>
      <c r="PFO3" s="65"/>
      <c r="PFP3" s="65"/>
      <c r="PFQ3" s="65"/>
      <c r="PFR3" s="65"/>
      <c r="PFS3" s="65"/>
      <c r="PFT3" s="65"/>
      <c r="PFU3" s="65"/>
      <c r="PFV3" s="65"/>
      <c r="PFW3" s="65"/>
      <c r="PFX3" s="65"/>
      <c r="PFY3" s="65"/>
      <c r="PFZ3" s="65"/>
      <c r="PGA3" s="65"/>
      <c r="PGB3" s="65"/>
      <c r="PGC3" s="65"/>
      <c r="PGD3" s="65"/>
      <c r="PGE3" s="65"/>
      <c r="PGF3" s="65"/>
      <c r="PGG3" s="65"/>
      <c r="PGH3" s="65"/>
      <c r="PGI3" s="65"/>
      <c r="PGJ3" s="65"/>
      <c r="PGK3" s="65"/>
      <c r="PGL3" s="65"/>
      <c r="PGM3" s="65"/>
      <c r="PGN3" s="65"/>
      <c r="PGO3" s="65"/>
      <c r="PGP3" s="65"/>
      <c r="PGQ3" s="65"/>
      <c r="PGR3" s="65"/>
      <c r="PGS3" s="65"/>
      <c r="PGT3" s="65"/>
      <c r="PGU3" s="65"/>
      <c r="PGV3" s="65"/>
      <c r="PGW3" s="65"/>
      <c r="PGX3" s="65"/>
      <c r="PGY3" s="65"/>
      <c r="PGZ3" s="65"/>
      <c r="PHA3" s="65"/>
      <c r="PHB3" s="65"/>
      <c r="PHC3" s="65"/>
      <c r="PHD3" s="65"/>
      <c r="PHE3" s="65"/>
      <c r="PHF3" s="65"/>
      <c r="PHG3" s="65"/>
      <c r="PHH3" s="65"/>
      <c r="PHI3" s="65"/>
      <c r="PHJ3" s="65"/>
      <c r="PHK3" s="65"/>
      <c r="PHL3" s="65"/>
      <c r="PHM3" s="65"/>
      <c r="PHN3" s="65"/>
      <c r="PHO3" s="65"/>
      <c r="PHP3" s="65"/>
      <c r="PHQ3" s="65"/>
      <c r="PHR3" s="65"/>
      <c r="PHS3" s="65"/>
      <c r="PHT3" s="65"/>
      <c r="PHU3" s="65"/>
      <c r="PHV3" s="65"/>
      <c r="PHW3" s="65"/>
      <c r="PHX3" s="65"/>
      <c r="PHY3" s="65"/>
      <c r="PHZ3" s="65"/>
      <c r="PIA3" s="65"/>
      <c r="PIB3" s="65"/>
      <c r="PIC3" s="65"/>
      <c r="PID3" s="65"/>
      <c r="PIE3" s="65"/>
      <c r="PIF3" s="65"/>
      <c r="PIG3" s="65"/>
      <c r="PIH3" s="65"/>
      <c r="PII3" s="65"/>
      <c r="PIJ3" s="65"/>
      <c r="PIK3" s="65"/>
      <c r="PIL3" s="65"/>
      <c r="PIM3" s="65"/>
      <c r="PIN3" s="65"/>
      <c r="PIO3" s="65"/>
      <c r="PIP3" s="65"/>
      <c r="PIQ3" s="65"/>
      <c r="PIR3" s="65"/>
      <c r="PIS3" s="65"/>
      <c r="PIT3" s="65"/>
      <c r="PIU3" s="65"/>
      <c r="PIV3" s="65"/>
      <c r="PIW3" s="65"/>
      <c r="PIX3" s="65"/>
      <c r="PIY3" s="65"/>
      <c r="PIZ3" s="65"/>
      <c r="PJA3" s="65"/>
      <c r="PJB3" s="65"/>
      <c r="PJC3" s="65"/>
      <c r="PJD3" s="65"/>
      <c r="PJE3" s="65"/>
      <c r="PJF3" s="65"/>
      <c r="PJG3" s="65"/>
      <c r="PJH3" s="65"/>
      <c r="PJI3" s="65"/>
      <c r="PJJ3" s="65"/>
      <c r="PJK3" s="65"/>
      <c r="PJL3" s="65"/>
      <c r="PJM3" s="65"/>
      <c r="PJN3" s="65"/>
      <c r="PJO3" s="65"/>
      <c r="PJP3" s="65"/>
      <c r="PJQ3" s="65"/>
      <c r="PJR3" s="65"/>
      <c r="PJS3" s="65"/>
      <c r="PJT3" s="65"/>
      <c r="PJU3" s="65"/>
      <c r="PJV3" s="65"/>
      <c r="PJW3" s="65"/>
      <c r="PJX3" s="65"/>
      <c r="PJY3" s="65"/>
      <c r="PJZ3" s="65"/>
      <c r="PKA3" s="65"/>
      <c r="PKB3" s="65"/>
      <c r="PKC3" s="65"/>
      <c r="PKD3" s="65"/>
      <c r="PKE3" s="65"/>
      <c r="PKF3" s="65"/>
      <c r="PKG3" s="65"/>
      <c r="PKH3" s="65"/>
      <c r="PKI3" s="65"/>
      <c r="PKJ3" s="65"/>
      <c r="PKK3" s="65"/>
      <c r="PKL3" s="65"/>
      <c r="PKM3" s="65"/>
      <c r="PKN3" s="65"/>
      <c r="PKO3" s="65"/>
      <c r="PKP3" s="65"/>
      <c r="PKQ3" s="65"/>
      <c r="PKR3" s="65"/>
      <c r="PKS3" s="65"/>
      <c r="PKT3" s="65"/>
      <c r="PKU3" s="65"/>
      <c r="PKV3" s="65"/>
      <c r="PKW3" s="65"/>
      <c r="PKX3" s="65"/>
      <c r="PKY3" s="65"/>
      <c r="PKZ3" s="65"/>
      <c r="PLA3" s="65"/>
      <c r="PLB3" s="65"/>
      <c r="PLC3" s="65"/>
      <c r="PLD3" s="65"/>
      <c r="PLE3" s="65"/>
      <c r="PLF3" s="65"/>
      <c r="PLG3" s="65"/>
      <c r="PLH3" s="65"/>
      <c r="PLI3" s="65"/>
      <c r="PLJ3" s="65"/>
      <c r="PLK3" s="65"/>
      <c r="PLL3" s="65"/>
      <c r="PLM3" s="65"/>
      <c r="PLN3" s="65"/>
      <c r="PLO3" s="65"/>
      <c r="PLP3" s="65"/>
      <c r="PLQ3" s="65"/>
      <c r="PLR3" s="65"/>
      <c r="PLS3" s="65"/>
      <c r="PLT3" s="65"/>
      <c r="PLU3" s="65"/>
      <c r="PLV3" s="65"/>
      <c r="PLW3" s="65"/>
      <c r="PLX3" s="65"/>
      <c r="PLY3" s="65"/>
      <c r="PLZ3" s="65"/>
      <c r="PMA3" s="65"/>
      <c r="PMB3" s="65"/>
      <c r="PMC3" s="65"/>
      <c r="PMD3" s="65"/>
      <c r="PME3" s="65"/>
      <c r="PMF3" s="65"/>
      <c r="PMG3" s="65"/>
      <c r="PMH3" s="65"/>
      <c r="PMI3" s="65"/>
      <c r="PMJ3" s="65"/>
      <c r="PMK3" s="65"/>
      <c r="PML3" s="65"/>
      <c r="PMM3" s="65"/>
      <c r="PMN3" s="65"/>
      <c r="PMO3" s="65"/>
      <c r="PMP3" s="65"/>
      <c r="PMQ3" s="65"/>
      <c r="PMR3" s="65"/>
      <c r="PMS3" s="65"/>
      <c r="PMT3" s="65"/>
      <c r="PMU3" s="65"/>
      <c r="PMV3" s="65"/>
      <c r="PMW3" s="65"/>
      <c r="PMX3" s="65"/>
      <c r="PMY3" s="65"/>
      <c r="PMZ3" s="65"/>
      <c r="PNA3" s="65"/>
      <c r="PNB3" s="65"/>
      <c r="PNC3" s="65"/>
      <c r="PND3" s="65"/>
      <c r="PNE3" s="65"/>
      <c r="PNF3" s="65"/>
      <c r="PNG3" s="65"/>
      <c r="PNH3" s="65"/>
      <c r="PNI3" s="65"/>
      <c r="PNJ3" s="65"/>
      <c r="PNK3" s="65"/>
      <c r="PNL3" s="65"/>
      <c r="PNM3" s="65"/>
      <c r="PNN3" s="65"/>
      <c r="PNO3" s="65"/>
      <c r="PNP3" s="65"/>
      <c r="PNQ3" s="65"/>
      <c r="PNR3" s="65"/>
      <c r="PNS3" s="65"/>
      <c r="PNT3" s="65"/>
      <c r="PNU3" s="65"/>
      <c r="PNV3" s="65"/>
      <c r="PNW3" s="65"/>
      <c r="PNX3" s="65"/>
      <c r="PNY3" s="65"/>
      <c r="PNZ3" s="65"/>
      <c r="POA3" s="65"/>
      <c r="POB3" s="65"/>
      <c r="POC3" s="65"/>
      <c r="POD3" s="65"/>
      <c r="POE3" s="65"/>
      <c r="POF3" s="65"/>
      <c r="POG3" s="65"/>
      <c r="POH3" s="65"/>
      <c r="POI3" s="65"/>
      <c r="POJ3" s="65"/>
      <c r="POK3" s="65"/>
      <c r="POL3" s="65"/>
      <c r="POM3" s="65"/>
      <c r="PON3" s="65"/>
      <c r="POO3" s="65"/>
      <c r="POP3" s="65"/>
      <c r="POQ3" s="65"/>
      <c r="POR3" s="65"/>
      <c r="POS3" s="65"/>
      <c r="POT3" s="65"/>
      <c r="POU3" s="65"/>
      <c r="POV3" s="65"/>
      <c r="POW3" s="65"/>
      <c r="POX3" s="65"/>
      <c r="POY3" s="65"/>
      <c r="POZ3" s="65"/>
      <c r="PPA3" s="65"/>
      <c r="PPB3" s="65"/>
      <c r="PPC3" s="65"/>
      <c r="PPD3" s="65"/>
      <c r="PPE3" s="65"/>
      <c r="PPF3" s="65"/>
      <c r="PPG3" s="65"/>
      <c r="PPH3" s="65"/>
      <c r="PPI3" s="65"/>
      <c r="PPJ3" s="65"/>
      <c r="PPK3" s="65"/>
      <c r="PPL3" s="65"/>
      <c r="PPM3" s="65"/>
      <c r="PPN3" s="65"/>
      <c r="PPO3" s="65"/>
      <c r="PPP3" s="65"/>
      <c r="PPQ3" s="65"/>
      <c r="PPR3" s="65"/>
      <c r="PPS3" s="65"/>
      <c r="PPT3" s="65"/>
      <c r="PPU3" s="65"/>
      <c r="PPV3" s="65"/>
      <c r="PPW3" s="65"/>
      <c r="PPX3" s="65"/>
      <c r="PPY3" s="65"/>
      <c r="PPZ3" s="65"/>
      <c r="PQA3" s="65"/>
      <c r="PQB3" s="65"/>
      <c r="PQC3" s="65"/>
      <c r="PQD3" s="65"/>
      <c r="PQE3" s="65"/>
      <c r="PQF3" s="65"/>
      <c r="PQG3" s="65"/>
      <c r="PQH3" s="65"/>
      <c r="PQI3" s="65"/>
      <c r="PQJ3" s="65"/>
      <c r="PQK3" s="65"/>
      <c r="PQL3" s="65"/>
      <c r="PQM3" s="65"/>
      <c r="PQN3" s="65"/>
      <c r="PQO3" s="65"/>
      <c r="PQP3" s="65"/>
      <c r="PQQ3" s="65"/>
      <c r="PQR3" s="65"/>
      <c r="PQS3" s="65"/>
      <c r="PQT3" s="65"/>
      <c r="PQU3" s="65"/>
      <c r="PQV3" s="65"/>
      <c r="PQW3" s="65"/>
      <c r="PQX3" s="65"/>
      <c r="PQY3" s="65"/>
      <c r="PQZ3" s="65"/>
      <c r="PRA3" s="65"/>
      <c r="PRB3" s="65"/>
      <c r="PRC3" s="65"/>
      <c r="PRD3" s="65"/>
      <c r="PRE3" s="65"/>
      <c r="PRF3" s="65"/>
      <c r="PRG3" s="65"/>
      <c r="PRH3" s="65"/>
      <c r="PRI3" s="65"/>
      <c r="PRJ3" s="65"/>
      <c r="PRK3" s="65"/>
      <c r="PRL3" s="65"/>
      <c r="PRM3" s="65"/>
      <c r="PRN3" s="65"/>
      <c r="PRO3" s="65"/>
      <c r="PRP3" s="65"/>
      <c r="PRQ3" s="65"/>
      <c r="PRR3" s="65"/>
      <c r="PRS3" s="65"/>
      <c r="PRT3" s="65"/>
      <c r="PRU3" s="65"/>
      <c r="PRV3" s="65"/>
      <c r="PRW3" s="65"/>
      <c r="PRX3" s="65"/>
      <c r="PRY3" s="65"/>
      <c r="PRZ3" s="65"/>
      <c r="PSA3" s="65"/>
      <c r="PSB3" s="65"/>
      <c r="PSC3" s="65"/>
      <c r="PSD3" s="65"/>
      <c r="PSE3" s="65"/>
      <c r="PSF3" s="65"/>
      <c r="PSG3" s="65"/>
      <c r="PSH3" s="65"/>
      <c r="PSI3" s="65"/>
      <c r="PSJ3" s="65"/>
      <c r="PSK3" s="65"/>
      <c r="PSL3" s="65"/>
      <c r="PSM3" s="65"/>
      <c r="PSN3" s="65"/>
      <c r="PSO3" s="65"/>
      <c r="PSP3" s="65"/>
      <c r="PSQ3" s="65"/>
      <c r="PSR3" s="65"/>
      <c r="PSS3" s="65"/>
      <c r="PST3" s="65"/>
      <c r="PSU3" s="65"/>
      <c r="PSV3" s="65"/>
      <c r="PSW3" s="65"/>
      <c r="PSX3" s="65"/>
      <c r="PSY3" s="65"/>
      <c r="PSZ3" s="65"/>
      <c r="PTA3" s="65"/>
      <c r="PTB3" s="65"/>
      <c r="PTC3" s="65"/>
      <c r="PTD3" s="65"/>
      <c r="PTE3" s="65"/>
      <c r="PTF3" s="65"/>
      <c r="PTG3" s="65"/>
      <c r="PTH3" s="65"/>
      <c r="PTI3" s="65"/>
      <c r="PTJ3" s="65"/>
      <c r="PTK3" s="65"/>
      <c r="PTL3" s="65"/>
      <c r="PTM3" s="65"/>
      <c r="PTN3" s="65"/>
      <c r="PTO3" s="65"/>
      <c r="PTP3" s="65"/>
      <c r="PTQ3" s="65"/>
      <c r="PTR3" s="65"/>
      <c r="PTS3" s="65"/>
      <c r="PTT3" s="65"/>
      <c r="PTU3" s="65"/>
      <c r="PTV3" s="65"/>
      <c r="PTW3" s="65"/>
      <c r="PTX3" s="65"/>
      <c r="PTY3" s="65"/>
      <c r="PTZ3" s="65"/>
      <c r="PUA3" s="65"/>
      <c r="PUB3" s="65"/>
      <c r="PUC3" s="65"/>
      <c r="PUD3" s="65"/>
      <c r="PUE3" s="65"/>
      <c r="PUF3" s="65"/>
      <c r="PUG3" s="65"/>
      <c r="PUH3" s="65"/>
      <c r="PUI3" s="65"/>
      <c r="PUJ3" s="65"/>
      <c r="PUK3" s="65"/>
      <c r="PUL3" s="65"/>
      <c r="PUM3" s="65"/>
      <c r="PUN3" s="65"/>
      <c r="PUO3" s="65"/>
      <c r="PUP3" s="65"/>
      <c r="PUQ3" s="65"/>
      <c r="PUR3" s="65"/>
      <c r="PUS3" s="65"/>
      <c r="PUT3" s="65"/>
      <c r="PUU3" s="65"/>
      <c r="PUV3" s="65"/>
      <c r="PUW3" s="65"/>
      <c r="PUX3" s="65"/>
      <c r="PUY3" s="65"/>
      <c r="PUZ3" s="65"/>
      <c r="PVA3" s="65"/>
      <c r="PVB3" s="65"/>
      <c r="PVC3" s="65"/>
      <c r="PVD3" s="65"/>
      <c r="PVE3" s="65"/>
      <c r="PVF3" s="65"/>
      <c r="PVG3" s="65"/>
      <c r="PVH3" s="65"/>
      <c r="PVI3" s="65"/>
      <c r="PVJ3" s="65"/>
      <c r="PVK3" s="65"/>
      <c r="PVL3" s="65"/>
      <c r="PVM3" s="65"/>
      <c r="PVN3" s="65"/>
      <c r="PVO3" s="65"/>
      <c r="PVP3" s="65"/>
      <c r="PVQ3" s="65"/>
      <c r="PVR3" s="65"/>
      <c r="PVS3" s="65"/>
      <c r="PVT3" s="65"/>
      <c r="PVU3" s="65"/>
      <c r="PVV3" s="65"/>
      <c r="PVW3" s="65"/>
      <c r="PVX3" s="65"/>
      <c r="PVY3" s="65"/>
      <c r="PVZ3" s="65"/>
      <c r="PWA3" s="65"/>
      <c r="PWB3" s="65"/>
      <c r="PWC3" s="65"/>
      <c r="PWD3" s="65"/>
      <c r="PWE3" s="65"/>
      <c r="PWF3" s="65"/>
      <c r="PWG3" s="65"/>
      <c r="PWH3" s="65"/>
      <c r="PWI3" s="65"/>
      <c r="PWJ3" s="65"/>
      <c r="PWK3" s="65"/>
      <c r="PWL3" s="65"/>
      <c r="PWM3" s="65"/>
      <c r="PWN3" s="65"/>
      <c r="PWO3" s="65"/>
      <c r="PWP3" s="65"/>
      <c r="PWQ3" s="65"/>
      <c r="PWR3" s="65"/>
      <c r="PWS3" s="65"/>
      <c r="PWT3" s="65"/>
      <c r="PWU3" s="65"/>
      <c r="PWV3" s="65"/>
      <c r="PWW3" s="65"/>
      <c r="PWX3" s="65"/>
      <c r="PWY3" s="65"/>
      <c r="PWZ3" s="65"/>
      <c r="PXA3" s="65"/>
      <c r="PXB3" s="65"/>
      <c r="PXC3" s="65"/>
      <c r="PXD3" s="65"/>
      <c r="PXE3" s="65"/>
      <c r="PXF3" s="65"/>
      <c r="PXG3" s="65"/>
      <c r="PXH3" s="65"/>
      <c r="PXI3" s="65"/>
      <c r="PXJ3" s="65"/>
      <c r="PXK3" s="65"/>
      <c r="PXL3" s="65"/>
      <c r="PXM3" s="65"/>
      <c r="PXN3" s="65"/>
      <c r="PXO3" s="65"/>
      <c r="PXP3" s="65"/>
      <c r="PXQ3" s="65"/>
      <c r="PXR3" s="65"/>
      <c r="PXS3" s="65"/>
      <c r="PXT3" s="65"/>
      <c r="PXU3" s="65"/>
      <c r="PXV3" s="65"/>
      <c r="PXW3" s="65"/>
      <c r="PXX3" s="65"/>
      <c r="PXY3" s="65"/>
      <c r="PXZ3" s="65"/>
      <c r="PYA3" s="65"/>
      <c r="PYB3" s="65"/>
      <c r="PYC3" s="65"/>
      <c r="PYD3" s="65"/>
      <c r="PYE3" s="65"/>
      <c r="PYF3" s="65"/>
      <c r="PYG3" s="65"/>
      <c r="PYH3" s="65"/>
      <c r="PYI3" s="65"/>
      <c r="PYJ3" s="65"/>
      <c r="PYK3" s="65"/>
      <c r="PYL3" s="65"/>
      <c r="PYM3" s="65"/>
      <c r="PYN3" s="65"/>
      <c r="PYO3" s="65"/>
      <c r="PYP3" s="65"/>
      <c r="PYQ3" s="65"/>
      <c r="PYR3" s="65"/>
      <c r="PYS3" s="65"/>
      <c r="PYT3" s="65"/>
      <c r="PYU3" s="65"/>
      <c r="PYV3" s="65"/>
      <c r="PYW3" s="65"/>
      <c r="PYX3" s="65"/>
      <c r="PYY3" s="65"/>
      <c r="PYZ3" s="65"/>
      <c r="PZA3" s="65"/>
      <c r="PZB3" s="65"/>
      <c r="PZC3" s="65"/>
      <c r="PZD3" s="65"/>
      <c r="PZE3" s="65"/>
      <c r="PZF3" s="65"/>
      <c r="PZG3" s="65"/>
      <c r="PZH3" s="65"/>
      <c r="PZI3" s="65"/>
      <c r="PZJ3" s="65"/>
      <c r="PZK3" s="65"/>
      <c r="PZL3" s="65"/>
      <c r="PZM3" s="65"/>
      <c r="PZN3" s="65"/>
      <c r="PZO3" s="65"/>
      <c r="PZP3" s="65"/>
      <c r="PZQ3" s="65"/>
      <c r="PZR3" s="65"/>
      <c r="PZS3" s="65"/>
      <c r="PZT3" s="65"/>
      <c r="PZU3" s="65"/>
      <c r="PZV3" s="65"/>
      <c r="PZW3" s="65"/>
      <c r="PZX3" s="65"/>
      <c r="PZY3" s="65"/>
      <c r="PZZ3" s="65"/>
      <c r="QAA3" s="65"/>
      <c r="QAB3" s="65"/>
      <c r="QAC3" s="65"/>
      <c r="QAD3" s="65"/>
      <c r="QAE3" s="65"/>
      <c r="QAF3" s="65"/>
      <c r="QAG3" s="65"/>
      <c r="QAH3" s="65"/>
      <c r="QAI3" s="65"/>
      <c r="QAJ3" s="65"/>
      <c r="QAK3" s="65"/>
      <c r="QAL3" s="65"/>
      <c r="QAM3" s="65"/>
      <c r="QAN3" s="65"/>
      <c r="QAO3" s="65"/>
      <c r="QAP3" s="65"/>
      <c r="QAQ3" s="65"/>
      <c r="QAR3" s="65"/>
      <c r="QAS3" s="65"/>
      <c r="QAT3" s="65"/>
      <c r="QAU3" s="65"/>
      <c r="QAV3" s="65"/>
      <c r="QAW3" s="65"/>
      <c r="QAX3" s="65"/>
      <c r="QAY3" s="65"/>
      <c r="QAZ3" s="65"/>
      <c r="QBA3" s="65"/>
      <c r="QBB3" s="65"/>
      <c r="QBC3" s="65"/>
      <c r="QBD3" s="65"/>
      <c r="QBE3" s="65"/>
      <c r="QBF3" s="65"/>
      <c r="QBG3" s="65"/>
      <c r="QBH3" s="65"/>
      <c r="QBI3" s="65"/>
      <c r="QBJ3" s="65"/>
      <c r="QBK3" s="65"/>
      <c r="QBL3" s="65"/>
      <c r="QBM3" s="65"/>
      <c r="QBN3" s="65"/>
      <c r="QBO3" s="65"/>
      <c r="QBP3" s="65"/>
      <c r="QBQ3" s="65"/>
      <c r="QBR3" s="65"/>
      <c r="QBS3" s="65"/>
      <c r="QBT3" s="65"/>
      <c r="QBU3" s="65"/>
      <c r="QBV3" s="65"/>
      <c r="QBW3" s="65"/>
      <c r="QBX3" s="65"/>
      <c r="QBY3" s="65"/>
      <c r="QBZ3" s="65"/>
      <c r="QCA3" s="65"/>
      <c r="QCB3" s="65"/>
      <c r="QCC3" s="65"/>
      <c r="QCD3" s="65"/>
      <c r="QCE3" s="65"/>
      <c r="QCF3" s="65"/>
      <c r="QCG3" s="65"/>
      <c r="QCH3" s="65"/>
      <c r="QCI3" s="65"/>
      <c r="QCJ3" s="65"/>
      <c r="QCK3" s="65"/>
      <c r="QCL3" s="65"/>
      <c r="QCM3" s="65"/>
      <c r="QCN3" s="65"/>
      <c r="QCO3" s="65"/>
      <c r="QCP3" s="65"/>
      <c r="QCQ3" s="65"/>
      <c r="QCR3" s="65"/>
      <c r="QCS3" s="65"/>
      <c r="QCT3" s="65"/>
      <c r="QCU3" s="65"/>
      <c r="QCV3" s="65"/>
      <c r="QCW3" s="65"/>
      <c r="QCX3" s="65"/>
      <c r="QCY3" s="65"/>
      <c r="QCZ3" s="65"/>
      <c r="QDA3" s="65"/>
      <c r="QDB3" s="65"/>
      <c r="QDC3" s="65"/>
      <c r="QDD3" s="65"/>
      <c r="QDE3" s="65"/>
      <c r="QDF3" s="65"/>
      <c r="QDG3" s="65"/>
      <c r="QDH3" s="65"/>
      <c r="QDI3" s="65"/>
      <c r="QDJ3" s="65"/>
      <c r="QDK3" s="65"/>
      <c r="QDL3" s="65"/>
      <c r="QDM3" s="65"/>
      <c r="QDN3" s="65"/>
      <c r="QDO3" s="65"/>
      <c r="QDP3" s="65"/>
      <c r="QDQ3" s="65"/>
      <c r="QDR3" s="65"/>
      <c r="QDS3" s="65"/>
      <c r="QDT3" s="65"/>
      <c r="QDU3" s="65"/>
      <c r="QDV3" s="65"/>
      <c r="QDW3" s="65"/>
      <c r="QDX3" s="65"/>
      <c r="QDY3" s="65"/>
      <c r="QDZ3" s="65"/>
      <c r="QEA3" s="65"/>
      <c r="QEB3" s="65"/>
      <c r="QEC3" s="65"/>
      <c r="QED3" s="65"/>
      <c r="QEE3" s="65"/>
      <c r="QEF3" s="65"/>
      <c r="QEG3" s="65"/>
      <c r="QEH3" s="65"/>
      <c r="QEI3" s="65"/>
      <c r="QEJ3" s="65"/>
      <c r="QEK3" s="65"/>
      <c r="QEL3" s="65"/>
      <c r="QEM3" s="65"/>
      <c r="QEN3" s="65"/>
      <c r="QEO3" s="65"/>
      <c r="QEP3" s="65"/>
      <c r="QEQ3" s="65"/>
      <c r="QER3" s="65"/>
      <c r="QES3" s="65"/>
      <c r="QET3" s="65"/>
      <c r="QEU3" s="65"/>
      <c r="QEV3" s="65"/>
      <c r="QEW3" s="65"/>
      <c r="QEX3" s="65"/>
      <c r="QEY3" s="65"/>
      <c r="QEZ3" s="65"/>
      <c r="QFA3" s="65"/>
      <c r="QFB3" s="65"/>
      <c r="QFC3" s="65"/>
      <c r="QFD3" s="65"/>
      <c r="QFE3" s="65"/>
      <c r="QFF3" s="65"/>
      <c r="QFG3" s="65"/>
      <c r="QFH3" s="65"/>
      <c r="QFI3" s="65"/>
      <c r="QFJ3" s="65"/>
      <c r="QFK3" s="65"/>
      <c r="QFL3" s="65"/>
      <c r="QFM3" s="65"/>
      <c r="QFN3" s="65"/>
      <c r="QFO3" s="65"/>
      <c r="QFP3" s="65"/>
      <c r="QFQ3" s="65"/>
      <c r="QFR3" s="65"/>
      <c r="QFS3" s="65"/>
      <c r="QFT3" s="65"/>
      <c r="QFU3" s="65"/>
      <c r="QFV3" s="65"/>
      <c r="QFW3" s="65"/>
      <c r="QFX3" s="65"/>
      <c r="QFY3" s="65"/>
      <c r="QFZ3" s="65"/>
      <c r="QGA3" s="65"/>
      <c r="QGB3" s="65"/>
      <c r="QGC3" s="65"/>
      <c r="QGD3" s="65"/>
      <c r="QGE3" s="65"/>
      <c r="QGF3" s="65"/>
      <c r="QGG3" s="65"/>
      <c r="QGH3" s="65"/>
      <c r="QGI3" s="65"/>
      <c r="QGJ3" s="65"/>
      <c r="QGK3" s="65"/>
      <c r="QGL3" s="65"/>
      <c r="QGM3" s="65"/>
      <c r="QGN3" s="65"/>
      <c r="QGO3" s="65"/>
      <c r="QGP3" s="65"/>
      <c r="QGQ3" s="65"/>
      <c r="QGR3" s="65"/>
      <c r="QGS3" s="65"/>
      <c r="QGT3" s="65"/>
      <c r="QGU3" s="65"/>
      <c r="QGV3" s="65"/>
      <c r="QGW3" s="65"/>
      <c r="QGX3" s="65"/>
      <c r="QGY3" s="65"/>
      <c r="QGZ3" s="65"/>
      <c r="QHA3" s="65"/>
      <c r="QHB3" s="65"/>
      <c r="QHC3" s="65"/>
      <c r="QHD3" s="65"/>
      <c r="QHE3" s="65"/>
      <c r="QHF3" s="65"/>
      <c r="QHG3" s="65"/>
      <c r="QHH3" s="65"/>
      <c r="QHI3" s="65"/>
      <c r="QHJ3" s="65"/>
      <c r="QHK3" s="65"/>
      <c r="QHL3" s="65"/>
      <c r="QHM3" s="65"/>
      <c r="QHN3" s="65"/>
      <c r="QHO3" s="65"/>
      <c r="QHP3" s="65"/>
      <c r="QHQ3" s="65"/>
      <c r="QHR3" s="65"/>
      <c r="QHS3" s="65"/>
      <c r="QHT3" s="65"/>
      <c r="QHU3" s="65"/>
      <c r="QHV3" s="65"/>
      <c r="QHW3" s="65"/>
      <c r="QHX3" s="65"/>
      <c r="QHY3" s="65"/>
      <c r="QHZ3" s="65"/>
      <c r="QIA3" s="65"/>
      <c r="QIB3" s="65"/>
      <c r="QIC3" s="65"/>
      <c r="QID3" s="65"/>
      <c r="QIE3" s="65"/>
      <c r="QIF3" s="65"/>
      <c r="QIG3" s="65"/>
      <c r="QIH3" s="65"/>
      <c r="QII3" s="65"/>
      <c r="QIJ3" s="65"/>
      <c r="QIK3" s="65"/>
      <c r="QIL3" s="65"/>
      <c r="QIM3" s="65"/>
      <c r="QIN3" s="65"/>
      <c r="QIO3" s="65"/>
      <c r="QIP3" s="65"/>
      <c r="QIQ3" s="65"/>
      <c r="QIR3" s="65"/>
      <c r="QIS3" s="65"/>
      <c r="QIT3" s="65"/>
      <c r="QIU3" s="65"/>
      <c r="QIV3" s="65"/>
      <c r="QIW3" s="65"/>
      <c r="QIX3" s="65"/>
      <c r="QIY3" s="65"/>
      <c r="QIZ3" s="65"/>
      <c r="QJA3" s="65"/>
      <c r="QJB3" s="65"/>
      <c r="QJC3" s="65"/>
      <c r="QJD3" s="65"/>
      <c r="QJE3" s="65"/>
      <c r="QJF3" s="65"/>
      <c r="QJG3" s="65"/>
      <c r="QJH3" s="65"/>
      <c r="QJI3" s="65"/>
      <c r="QJJ3" s="65"/>
      <c r="QJK3" s="65"/>
      <c r="QJL3" s="65"/>
      <c r="QJM3" s="65"/>
      <c r="QJN3" s="65"/>
      <c r="QJO3" s="65"/>
      <c r="QJP3" s="65"/>
      <c r="QJQ3" s="65"/>
      <c r="QJR3" s="65"/>
      <c r="QJS3" s="65"/>
      <c r="QJT3" s="65"/>
      <c r="QJU3" s="65"/>
      <c r="QJV3" s="65"/>
      <c r="QJW3" s="65"/>
      <c r="QJX3" s="65"/>
      <c r="QJY3" s="65"/>
      <c r="QJZ3" s="65"/>
      <c r="QKA3" s="65"/>
      <c r="QKB3" s="65"/>
      <c r="QKC3" s="65"/>
      <c r="QKD3" s="65"/>
      <c r="QKE3" s="65"/>
      <c r="QKF3" s="65"/>
      <c r="QKG3" s="65"/>
      <c r="QKH3" s="65"/>
      <c r="QKI3" s="65"/>
      <c r="QKJ3" s="65"/>
      <c r="QKK3" s="65"/>
      <c r="QKL3" s="65"/>
      <c r="QKM3" s="65"/>
      <c r="QKN3" s="65"/>
      <c r="QKO3" s="65"/>
      <c r="QKP3" s="65"/>
      <c r="QKQ3" s="65"/>
      <c r="QKR3" s="65"/>
      <c r="QKS3" s="65"/>
      <c r="QKT3" s="65"/>
      <c r="QKU3" s="65"/>
      <c r="QKV3" s="65"/>
      <c r="QKW3" s="65"/>
      <c r="QKX3" s="65"/>
      <c r="QKY3" s="65"/>
      <c r="QKZ3" s="65"/>
      <c r="QLA3" s="65"/>
      <c r="QLB3" s="65"/>
      <c r="QLC3" s="65"/>
      <c r="QLD3" s="65"/>
      <c r="QLE3" s="65"/>
      <c r="QLF3" s="65"/>
      <c r="QLG3" s="65"/>
      <c r="QLH3" s="65"/>
      <c r="QLI3" s="65"/>
      <c r="QLJ3" s="65"/>
      <c r="QLK3" s="65"/>
      <c r="QLL3" s="65"/>
      <c r="QLM3" s="65"/>
      <c r="QLN3" s="65"/>
      <c r="QLO3" s="65"/>
      <c r="QLP3" s="65"/>
      <c r="QLQ3" s="65"/>
      <c r="QLR3" s="65"/>
      <c r="QLS3" s="65"/>
      <c r="QLT3" s="65"/>
      <c r="QLU3" s="65"/>
      <c r="QLV3" s="65"/>
      <c r="QLW3" s="65"/>
      <c r="QLX3" s="65"/>
      <c r="QLY3" s="65"/>
      <c r="QLZ3" s="65"/>
      <c r="QMA3" s="65"/>
      <c r="QMB3" s="65"/>
      <c r="QMC3" s="65"/>
      <c r="QMD3" s="65"/>
      <c r="QME3" s="65"/>
      <c r="QMF3" s="65"/>
      <c r="QMG3" s="65"/>
      <c r="QMH3" s="65"/>
      <c r="QMI3" s="65"/>
      <c r="QMJ3" s="65"/>
      <c r="QMK3" s="65"/>
      <c r="QML3" s="65"/>
      <c r="QMM3" s="65"/>
      <c r="QMN3" s="65"/>
      <c r="QMO3" s="65"/>
      <c r="QMP3" s="65"/>
      <c r="QMQ3" s="65"/>
      <c r="QMR3" s="65"/>
      <c r="QMS3" s="65"/>
      <c r="QMT3" s="65"/>
      <c r="QMU3" s="65"/>
      <c r="QMV3" s="65"/>
      <c r="QMW3" s="65"/>
      <c r="QMX3" s="65"/>
      <c r="QMY3" s="65"/>
      <c r="QMZ3" s="65"/>
      <c r="QNA3" s="65"/>
      <c r="QNB3" s="65"/>
      <c r="QNC3" s="65"/>
      <c r="QND3" s="65"/>
      <c r="QNE3" s="65"/>
      <c r="QNF3" s="65"/>
      <c r="QNG3" s="65"/>
      <c r="QNH3" s="65"/>
      <c r="QNI3" s="65"/>
      <c r="QNJ3" s="65"/>
      <c r="QNK3" s="65"/>
      <c r="QNL3" s="65"/>
      <c r="QNM3" s="65"/>
      <c r="QNN3" s="65"/>
      <c r="QNO3" s="65"/>
      <c r="QNP3" s="65"/>
      <c r="QNQ3" s="65"/>
      <c r="QNR3" s="65"/>
      <c r="QNS3" s="65"/>
      <c r="QNT3" s="65"/>
      <c r="QNU3" s="65"/>
      <c r="QNV3" s="65"/>
      <c r="QNW3" s="65"/>
      <c r="QNX3" s="65"/>
      <c r="QNY3" s="65"/>
      <c r="QNZ3" s="65"/>
      <c r="QOA3" s="65"/>
      <c r="QOB3" s="65"/>
      <c r="QOC3" s="65"/>
      <c r="QOD3" s="65"/>
      <c r="QOE3" s="65"/>
      <c r="QOF3" s="65"/>
      <c r="QOG3" s="65"/>
      <c r="QOH3" s="65"/>
      <c r="QOI3" s="65"/>
      <c r="QOJ3" s="65"/>
      <c r="QOK3" s="65"/>
      <c r="QOL3" s="65"/>
      <c r="QOM3" s="65"/>
      <c r="QON3" s="65"/>
      <c r="QOO3" s="65"/>
      <c r="QOP3" s="65"/>
      <c r="QOQ3" s="65"/>
      <c r="QOR3" s="65"/>
      <c r="QOS3" s="65"/>
      <c r="QOT3" s="65"/>
      <c r="QOU3" s="65"/>
      <c r="QOV3" s="65"/>
      <c r="QOW3" s="65"/>
      <c r="QOX3" s="65"/>
      <c r="QOY3" s="65"/>
      <c r="QOZ3" s="65"/>
      <c r="QPA3" s="65"/>
      <c r="QPB3" s="65"/>
      <c r="QPC3" s="65"/>
      <c r="QPD3" s="65"/>
      <c r="QPE3" s="65"/>
      <c r="QPF3" s="65"/>
      <c r="QPG3" s="65"/>
      <c r="QPH3" s="65"/>
      <c r="QPI3" s="65"/>
      <c r="QPJ3" s="65"/>
      <c r="QPK3" s="65"/>
      <c r="QPL3" s="65"/>
      <c r="QPM3" s="65"/>
      <c r="QPN3" s="65"/>
      <c r="QPO3" s="65"/>
      <c r="QPP3" s="65"/>
      <c r="QPQ3" s="65"/>
      <c r="QPR3" s="65"/>
      <c r="QPS3" s="65"/>
      <c r="QPT3" s="65"/>
      <c r="QPU3" s="65"/>
      <c r="QPV3" s="65"/>
      <c r="QPW3" s="65"/>
      <c r="QPX3" s="65"/>
      <c r="QPY3" s="65"/>
      <c r="QPZ3" s="65"/>
      <c r="QQA3" s="65"/>
      <c r="QQB3" s="65"/>
      <c r="QQC3" s="65"/>
      <c r="QQD3" s="65"/>
      <c r="QQE3" s="65"/>
      <c r="QQF3" s="65"/>
      <c r="QQG3" s="65"/>
      <c r="QQH3" s="65"/>
      <c r="QQI3" s="65"/>
      <c r="QQJ3" s="65"/>
      <c r="QQK3" s="65"/>
      <c r="QQL3" s="65"/>
      <c r="QQM3" s="65"/>
      <c r="QQN3" s="65"/>
      <c r="QQO3" s="65"/>
      <c r="QQP3" s="65"/>
      <c r="QQQ3" s="65"/>
      <c r="QQR3" s="65"/>
      <c r="QQS3" s="65"/>
      <c r="QQT3" s="65"/>
      <c r="QQU3" s="65"/>
      <c r="QQV3" s="65"/>
      <c r="QQW3" s="65"/>
      <c r="QQX3" s="65"/>
      <c r="QQY3" s="65"/>
      <c r="QQZ3" s="65"/>
      <c r="QRA3" s="65"/>
      <c r="QRB3" s="65"/>
      <c r="QRC3" s="65"/>
      <c r="QRD3" s="65"/>
      <c r="QRE3" s="65"/>
      <c r="QRF3" s="65"/>
      <c r="QRG3" s="65"/>
      <c r="QRH3" s="65"/>
      <c r="QRI3" s="65"/>
      <c r="QRJ3" s="65"/>
      <c r="QRK3" s="65"/>
      <c r="QRL3" s="65"/>
      <c r="QRM3" s="65"/>
      <c r="QRN3" s="65"/>
      <c r="QRO3" s="65"/>
      <c r="QRP3" s="65"/>
      <c r="QRQ3" s="65"/>
      <c r="QRR3" s="65"/>
      <c r="QRS3" s="65"/>
      <c r="QRT3" s="65"/>
      <c r="QRU3" s="65"/>
      <c r="QRV3" s="65"/>
      <c r="QRW3" s="65"/>
      <c r="QRX3" s="65"/>
      <c r="QRY3" s="65"/>
      <c r="QRZ3" s="65"/>
      <c r="QSA3" s="65"/>
      <c r="QSB3" s="65"/>
      <c r="QSC3" s="65"/>
      <c r="QSD3" s="65"/>
      <c r="QSE3" s="65"/>
      <c r="QSF3" s="65"/>
      <c r="QSG3" s="65"/>
      <c r="QSH3" s="65"/>
      <c r="QSI3" s="65"/>
      <c r="QSJ3" s="65"/>
      <c r="QSK3" s="65"/>
      <c r="QSL3" s="65"/>
      <c r="QSM3" s="65"/>
      <c r="QSN3" s="65"/>
      <c r="QSO3" s="65"/>
      <c r="QSP3" s="65"/>
      <c r="QSQ3" s="65"/>
      <c r="QSR3" s="65"/>
      <c r="QSS3" s="65"/>
      <c r="QST3" s="65"/>
      <c r="QSU3" s="65"/>
      <c r="QSV3" s="65"/>
      <c r="QSW3" s="65"/>
      <c r="QSX3" s="65"/>
      <c r="QSY3" s="65"/>
      <c r="QSZ3" s="65"/>
      <c r="QTA3" s="65"/>
      <c r="QTB3" s="65"/>
      <c r="QTC3" s="65"/>
      <c r="QTD3" s="65"/>
      <c r="QTE3" s="65"/>
      <c r="QTF3" s="65"/>
      <c r="QTG3" s="65"/>
      <c r="QTH3" s="65"/>
      <c r="QTI3" s="65"/>
      <c r="QTJ3" s="65"/>
      <c r="QTK3" s="65"/>
      <c r="QTL3" s="65"/>
      <c r="QTM3" s="65"/>
      <c r="QTN3" s="65"/>
      <c r="QTO3" s="65"/>
      <c r="QTP3" s="65"/>
      <c r="QTQ3" s="65"/>
      <c r="QTR3" s="65"/>
      <c r="QTS3" s="65"/>
      <c r="QTT3" s="65"/>
      <c r="QTU3" s="65"/>
      <c r="QTV3" s="65"/>
      <c r="QTW3" s="65"/>
      <c r="QTX3" s="65"/>
      <c r="QTY3" s="65"/>
      <c r="QTZ3" s="65"/>
      <c r="QUA3" s="65"/>
      <c r="QUB3" s="65"/>
      <c r="QUC3" s="65"/>
      <c r="QUD3" s="65"/>
      <c r="QUE3" s="65"/>
      <c r="QUF3" s="65"/>
      <c r="QUG3" s="65"/>
      <c r="QUH3" s="65"/>
      <c r="QUI3" s="65"/>
      <c r="QUJ3" s="65"/>
      <c r="QUK3" s="65"/>
      <c r="QUL3" s="65"/>
      <c r="QUM3" s="65"/>
      <c r="QUN3" s="65"/>
      <c r="QUO3" s="65"/>
      <c r="QUP3" s="65"/>
      <c r="QUQ3" s="65"/>
      <c r="QUR3" s="65"/>
      <c r="QUS3" s="65"/>
      <c r="QUT3" s="65"/>
      <c r="QUU3" s="65"/>
      <c r="QUV3" s="65"/>
      <c r="QUW3" s="65"/>
      <c r="QUX3" s="65"/>
      <c r="QUY3" s="65"/>
      <c r="QUZ3" s="65"/>
      <c r="QVA3" s="65"/>
      <c r="QVB3" s="65"/>
      <c r="QVC3" s="65"/>
      <c r="QVD3" s="65"/>
      <c r="QVE3" s="65"/>
      <c r="QVF3" s="65"/>
      <c r="QVG3" s="65"/>
      <c r="QVH3" s="65"/>
      <c r="QVI3" s="65"/>
      <c r="QVJ3" s="65"/>
      <c r="QVK3" s="65"/>
      <c r="QVL3" s="65"/>
      <c r="QVM3" s="65"/>
      <c r="QVN3" s="65"/>
      <c r="QVO3" s="65"/>
      <c r="QVP3" s="65"/>
      <c r="QVQ3" s="65"/>
      <c r="QVR3" s="65"/>
      <c r="QVS3" s="65"/>
      <c r="QVT3" s="65"/>
      <c r="QVU3" s="65"/>
      <c r="QVV3" s="65"/>
      <c r="QVW3" s="65"/>
      <c r="QVX3" s="65"/>
      <c r="QVY3" s="65"/>
      <c r="QVZ3" s="65"/>
      <c r="QWA3" s="65"/>
      <c r="QWB3" s="65"/>
      <c r="QWC3" s="65"/>
      <c r="QWD3" s="65"/>
      <c r="QWE3" s="65"/>
      <c r="QWF3" s="65"/>
      <c r="QWG3" s="65"/>
      <c r="QWH3" s="65"/>
      <c r="QWI3" s="65"/>
      <c r="QWJ3" s="65"/>
      <c r="QWK3" s="65"/>
      <c r="QWL3" s="65"/>
      <c r="QWM3" s="65"/>
      <c r="QWN3" s="65"/>
      <c r="QWO3" s="65"/>
      <c r="QWP3" s="65"/>
      <c r="QWQ3" s="65"/>
      <c r="QWR3" s="65"/>
      <c r="QWS3" s="65"/>
      <c r="QWT3" s="65"/>
      <c r="QWU3" s="65"/>
      <c r="QWV3" s="65"/>
      <c r="QWW3" s="65"/>
      <c r="QWX3" s="65"/>
      <c r="QWY3" s="65"/>
      <c r="QWZ3" s="65"/>
      <c r="QXA3" s="65"/>
      <c r="QXB3" s="65"/>
      <c r="QXC3" s="65"/>
      <c r="QXD3" s="65"/>
      <c r="QXE3" s="65"/>
      <c r="QXF3" s="65"/>
      <c r="QXG3" s="65"/>
      <c r="QXH3" s="65"/>
      <c r="QXI3" s="65"/>
      <c r="QXJ3" s="65"/>
      <c r="QXK3" s="65"/>
      <c r="QXL3" s="65"/>
      <c r="QXM3" s="65"/>
      <c r="QXN3" s="65"/>
      <c r="QXO3" s="65"/>
      <c r="QXP3" s="65"/>
      <c r="QXQ3" s="65"/>
      <c r="QXR3" s="65"/>
      <c r="QXS3" s="65"/>
      <c r="QXT3" s="65"/>
      <c r="QXU3" s="65"/>
      <c r="QXV3" s="65"/>
      <c r="QXW3" s="65"/>
      <c r="QXX3" s="65"/>
      <c r="QXY3" s="65"/>
      <c r="QXZ3" s="65"/>
      <c r="QYA3" s="65"/>
      <c r="QYB3" s="65"/>
      <c r="QYC3" s="65"/>
      <c r="QYD3" s="65"/>
      <c r="QYE3" s="65"/>
      <c r="QYF3" s="65"/>
      <c r="QYG3" s="65"/>
      <c r="QYH3" s="65"/>
      <c r="QYI3" s="65"/>
      <c r="QYJ3" s="65"/>
      <c r="QYK3" s="65"/>
      <c r="QYL3" s="65"/>
      <c r="QYM3" s="65"/>
      <c r="QYN3" s="65"/>
      <c r="QYO3" s="65"/>
      <c r="QYP3" s="65"/>
      <c r="QYQ3" s="65"/>
      <c r="QYR3" s="65"/>
      <c r="QYS3" s="65"/>
      <c r="QYT3" s="65"/>
      <c r="QYU3" s="65"/>
      <c r="QYV3" s="65"/>
      <c r="QYW3" s="65"/>
      <c r="QYX3" s="65"/>
      <c r="QYY3" s="65"/>
      <c r="QYZ3" s="65"/>
      <c r="QZA3" s="65"/>
      <c r="QZB3" s="65"/>
      <c r="QZC3" s="65"/>
      <c r="QZD3" s="65"/>
      <c r="QZE3" s="65"/>
      <c r="QZF3" s="65"/>
      <c r="QZG3" s="65"/>
      <c r="QZH3" s="65"/>
      <c r="QZI3" s="65"/>
      <c r="QZJ3" s="65"/>
      <c r="QZK3" s="65"/>
      <c r="QZL3" s="65"/>
      <c r="QZM3" s="65"/>
      <c r="QZN3" s="65"/>
      <c r="QZO3" s="65"/>
      <c r="QZP3" s="65"/>
      <c r="QZQ3" s="65"/>
      <c r="QZR3" s="65"/>
      <c r="QZS3" s="65"/>
      <c r="QZT3" s="65"/>
      <c r="QZU3" s="65"/>
      <c r="QZV3" s="65"/>
      <c r="QZW3" s="65"/>
      <c r="QZX3" s="65"/>
      <c r="QZY3" s="65"/>
      <c r="QZZ3" s="65"/>
      <c r="RAA3" s="65"/>
      <c r="RAB3" s="65"/>
      <c r="RAC3" s="65"/>
      <c r="RAD3" s="65"/>
      <c r="RAE3" s="65"/>
      <c r="RAF3" s="65"/>
      <c r="RAG3" s="65"/>
      <c r="RAH3" s="65"/>
      <c r="RAI3" s="65"/>
      <c r="RAJ3" s="65"/>
      <c r="RAK3" s="65"/>
      <c r="RAL3" s="65"/>
      <c r="RAM3" s="65"/>
      <c r="RAN3" s="65"/>
      <c r="RAO3" s="65"/>
      <c r="RAP3" s="65"/>
      <c r="RAQ3" s="65"/>
      <c r="RAR3" s="65"/>
      <c r="RAS3" s="65"/>
      <c r="RAT3" s="65"/>
      <c r="RAU3" s="65"/>
      <c r="RAV3" s="65"/>
      <c r="RAW3" s="65"/>
      <c r="RAX3" s="65"/>
      <c r="RAY3" s="65"/>
      <c r="RAZ3" s="65"/>
      <c r="RBA3" s="65"/>
      <c r="RBB3" s="65"/>
      <c r="RBC3" s="65"/>
      <c r="RBD3" s="65"/>
      <c r="RBE3" s="65"/>
      <c r="RBF3" s="65"/>
      <c r="RBG3" s="65"/>
      <c r="RBH3" s="65"/>
      <c r="RBI3" s="65"/>
      <c r="RBJ3" s="65"/>
      <c r="RBK3" s="65"/>
      <c r="RBL3" s="65"/>
      <c r="RBM3" s="65"/>
      <c r="RBN3" s="65"/>
      <c r="RBO3" s="65"/>
      <c r="RBP3" s="65"/>
      <c r="RBQ3" s="65"/>
      <c r="RBR3" s="65"/>
      <c r="RBS3" s="65"/>
      <c r="RBT3" s="65"/>
      <c r="RBU3" s="65"/>
      <c r="RBV3" s="65"/>
      <c r="RBW3" s="65"/>
      <c r="RBX3" s="65"/>
      <c r="RBY3" s="65"/>
      <c r="RBZ3" s="65"/>
      <c r="RCA3" s="65"/>
      <c r="RCB3" s="65"/>
      <c r="RCC3" s="65"/>
      <c r="RCD3" s="65"/>
      <c r="RCE3" s="65"/>
      <c r="RCF3" s="65"/>
      <c r="RCG3" s="65"/>
      <c r="RCH3" s="65"/>
      <c r="RCI3" s="65"/>
      <c r="RCJ3" s="65"/>
      <c r="RCK3" s="65"/>
      <c r="RCL3" s="65"/>
      <c r="RCM3" s="65"/>
      <c r="RCN3" s="65"/>
      <c r="RCO3" s="65"/>
      <c r="RCP3" s="65"/>
      <c r="RCQ3" s="65"/>
      <c r="RCR3" s="65"/>
      <c r="RCS3" s="65"/>
      <c r="RCT3" s="65"/>
      <c r="RCU3" s="65"/>
      <c r="RCV3" s="65"/>
      <c r="RCW3" s="65"/>
      <c r="RCX3" s="65"/>
      <c r="RCY3" s="65"/>
      <c r="RCZ3" s="65"/>
      <c r="RDA3" s="65"/>
      <c r="RDB3" s="65"/>
      <c r="RDC3" s="65"/>
      <c r="RDD3" s="65"/>
      <c r="RDE3" s="65"/>
      <c r="RDF3" s="65"/>
      <c r="RDG3" s="65"/>
      <c r="RDH3" s="65"/>
      <c r="RDI3" s="65"/>
      <c r="RDJ3" s="65"/>
      <c r="RDK3" s="65"/>
      <c r="RDL3" s="65"/>
      <c r="RDM3" s="65"/>
      <c r="RDN3" s="65"/>
      <c r="RDO3" s="65"/>
      <c r="RDP3" s="65"/>
      <c r="RDQ3" s="65"/>
      <c r="RDR3" s="65"/>
      <c r="RDS3" s="65"/>
      <c r="RDT3" s="65"/>
      <c r="RDU3" s="65"/>
      <c r="RDV3" s="65"/>
      <c r="RDW3" s="65"/>
      <c r="RDX3" s="65"/>
      <c r="RDY3" s="65"/>
      <c r="RDZ3" s="65"/>
      <c r="REA3" s="65"/>
      <c r="REB3" s="65"/>
      <c r="REC3" s="65"/>
      <c r="RED3" s="65"/>
      <c r="REE3" s="65"/>
      <c r="REF3" s="65"/>
      <c r="REG3" s="65"/>
      <c r="REH3" s="65"/>
      <c r="REI3" s="65"/>
      <c r="REJ3" s="65"/>
      <c r="REK3" s="65"/>
      <c r="REL3" s="65"/>
      <c r="REM3" s="65"/>
      <c r="REN3" s="65"/>
      <c r="REO3" s="65"/>
      <c r="REP3" s="65"/>
      <c r="REQ3" s="65"/>
      <c r="RER3" s="65"/>
      <c r="RES3" s="65"/>
      <c r="RET3" s="65"/>
      <c r="REU3" s="65"/>
      <c r="REV3" s="65"/>
      <c r="REW3" s="65"/>
      <c r="REX3" s="65"/>
      <c r="REY3" s="65"/>
      <c r="REZ3" s="65"/>
      <c r="RFA3" s="65"/>
      <c r="RFB3" s="65"/>
      <c r="RFC3" s="65"/>
      <c r="RFD3" s="65"/>
      <c r="RFE3" s="65"/>
      <c r="RFF3" s="65"/>
      <c r="RFG3" s="65"/>
      <c r="RFH3" s="65"/>
      <c r="RFI3" s="65"/>
      <c r="RFJ3" s="65"/>
      <c r="RFK3" s="65"/>
      <c r="RFL3" s="65"/>
      <c r="RFM3" s="65"/>
      <c r="RFN3" s="65"/>
      <c r="RFO3" s="65"/>
      <c r="RFP3" s="65"/>
      <c r="RFQ3" s="65"/>
      <c r="RFR3" s="65"/>
      <c r="RFS3" s="65"/>
      <c r="RFT3" s="65"/>
      <c r="RFU3" s="65"/>
      <c r="RFV3" s="65"/>
      <c r="RFW3" s="65"/>
      <c r="RFX3" s="65"/>
      <c r="RFY3" s="65"/>
      <c r="RFZ3" s="65"/>
      <c r="RGA3" s="65"/>
      <c r="RGB3" s="65"/>
      <c r="RGC3" s="65"/>
      <c r="RGD3" s="65"/>
      <c r="RGE3" s="65"/>
      <c r="RGF3" s="65"/>
      <c r="RGG3" s="65"/>
      <c r="RGH3" s="65"/>
      <c r="RGI3" s="65"/>
      <c r="RGJ3" s="65"/>
      <c r="RGK3" s="65"/>
      <c r="RGL3" s="65"/>
      <c r="RGM3" s="65"/>
      <c r="RGN3" s="65"/>
      <c r="RGO3" s="65"/>
      <c r="RGP3" s="65"/>
      <c r="RGQ3" s="65"/>
      <c r="RGR3" s="65"/>
      <c r="RGS3" s="65"/>
      <c r="RGT3" s="65"/>
      <c r="RGU3" s="65"/>
      <c r="RGV3" s="65"/>
      <c r="RGW3" s="65"/>
      <c r="RGX3" s="65"/>
      <c r="RGY3" s="65"/>
      <c r="RGZ3" s="65"/>
      <c r="RHA3" s="65"/>
      <c r="RHB3" s="65"/>
      <c r="RHC3" s="65"/>
      <c r="RHD3" s="65"/>
      <c r="RHE3" s="65"/>
      <c r="RHF3" s="65"/>
      <c r="RHG3" s="65"/>
      <c r="RHH3" s="65"/>
      <c r="RHI3" s="65"/>
      <c r="RHJ3" s="65"/>
      <c r="RHK3" s="65"/>
      <c r="RHL3" s="65"/>
      <c r="RHM3" s="65"/>
      <c r="RHN3" s="65"/>
      <c r="RHO3" s="65"/>
      <c r="RHP3" s="65"/>
      <c r="RHQ3" s="65"/>
      <c r="RHR3" s="65"/>
      <c r="RHS3" s="65"/>
      <c r="RHT3" s="65"/>
      <c r="RHU3" s="65"/>
      <c r="RHV3" s="65"/>
      <c r="RHW3" s="65"/>
      <c r="RHX3" s="65"/>
      <c r="RHY3" s="65"/>
      <c r="RHZ3" s="65"/>
      <c r="RIA3" s="65"/>
      <c r="RIB3" s="65"/>
      <c r="RIC3" s="65"/>
      <c r="RID3" s="65"/>
      <c r="RIE3" s="65"/>
      <c r="RIF3" s="65"/>
      <c r="RIG3" s="65"/>
      <c r="RIH3" s="65"/>
      <c r="RII3" s="65"/>
      <c r="RIJ3" s="65"/>
      <c r="RIK3" s="65"/>
      <c r="RIL3" s="65"/>
      <c r="RIM3" s="65"/>
      <c r="RIN3" s="65"/>
      <c r="RIO3" s="65"/>
      <c r="RIP3" s="65"/>
      <c r="RIQ3" s="65"/>
      <c r="RIR3" s="65"/>
      <c r="RIS3" s="65"/>
      <c r="RIT3" s="65"/>
      <c r="RIU3" s="65"/>
      <c r="RIV3" s="65"/>
      <c r="RIW3" s="65"/>
      <c r="RIX3" s="65"/>
      <c r="RIY3" s="65"/>
      <c r="RIZ3" s="65"/>
      <c r="RJA3" s="65"/>
      <c r="RJB3" s="65"/>
      <c r="RJC3" s="65"/>
      <c r="RJD3" s="65"/>
      <c r="RJE3" s="65"/>
      <c r="RJF3" s="65"/>
      <c r="RJG3" s="65"/>
      <c r="RJH3" s="65"/>
      <c r="RJI3" s="65"/>
      <c r="RJJ3" s="65"/>
      <c r="RJK3" s="65"/>
      <c r="RJL3" s="65"/>
      <c r="RJM3" s="65"/>
      <c r="RJN3" s="65"/>
      <c r="RJO3" s="65"/>
      <c r="RJP3" s="65"/>
      <c r="RJQ3" s="65"/>
      <c r="RJR3" s="65"/>
      <c r="RJS3" s="65"/>
      <c r="RJT3" s="65"/>
      <c r="RJU3" s="65"/>
      <c r="RJV3" s="65"/>
      <c r="RJW3" s="65"/>
      <c r="RJX3" s="65"/>
      <c r="RJY3" s="65"/>
      <c r="RJZ3" s="65"/>
      <c r="RKA3" s="65"/>
      <c r="RKB3" s="65"/>
      <c r="RKC3" s="65"/>
      <c r="RKD3" s="65"/>
      <c r="RKE3" s="65"/>
      <c r="RKF3" s="65"/>
      <c r="RKG3" s="65"/>
      <c r="RKH3" s="65"/>
      <c r="RKI3" s="65"/>
      <c r="RKJ3" s="65"/>
      <c r="RKK3" s="65"/>
      <c r="RKL3" s="65"/>
      <c r="RKM3" s="65"/>
      <c r="RKN3" s="65"/>
      <c r="RKO3" s="65"/>
      <c r="RKP3" s="65"/>
      <c r="RKQ3" s="65"/>
      <c r="RKR3" s="65"/>
      <c r="RKS3" s="65"/>
      <c r="RKT3" s="65"/>
      <c r="RKU3" s="65"/>
      <c r="RKV3" s="65"/>
      <c r="RKW3" s="65"/>
      <c r="RKX3" s="65"/>
      <c r="RKY3" s="65"/>
      <c r="RKZ3" s="65"/>
      <c r="RLA3" s="65"/>
      <c r="RLB3" s="65"/>
      <c r="RLC3" s="65"/>
      <c r="RLD3" s="65"/>
      <c r="RLE3" s="65"/>
      <c r="RLF3" s="65"/>
      <c r="RLG3" s="65"/>
      <c r="RLH3" s="65"/>
      <c r="RLI3" s="65"/>
      <c r="RLJ3" s="65"/>
      <c r="RLK3" s="65"/>
      <c r="RLL3" s="65"/>
      <c r="RLM3" s="65"/>
      <c r="RLN3" s="65"/>
      <c r="RLO3" s="65"/>
      <c r="RLP3" s="65"/>
      <c r="RLQ3" s="65"/>
      <c r="RLR3" s="65"/>
      <c r="RLS3" s="65"/>
      <c r="RLT3" s="65"/>
      <c r="RLU3" s="65"/>
      <c r="RLV3" s="65"/>
      <c r="RLW3" s="65"/>
      <c r="RLX3" s="65"/>
      <c r="RLY3" s="65"/>
      <c r="RLZ3" s="65"/>
      <c r="RMA3" s="65"/>
      <c r="RMB3" s="65"/>
      <c r="RMC3" s="65"/>
      <c r="RMD3" s="65"/>
      <c r="RME3" s="65"/>
      <c r="RMF3" s="65"/>
      <c r="RMG3" s="65"/>
      <c r="RMH3" s="65"/>
      <c r="RMI3" s="65"/>
      <c r="RMJ3" s="65"/>
      <c r="RMK3" s="65"/>
      <c r="RML3" s="65"/>
      <c r="RMM3" s="65"/>
      <c r="RMN3" s="65"/>
      <c r="RMO3" s="65"/>
      <c r="RMP3" s="65"/>
      <c r="RMQ3" s="65"/>
      <c r="RMR3" s="65"/>
      <c r="RMS3" s="65"/>
      <c r="RMT3" s="65"/>
      <c r="RMU3" s="65"/>
      <c r="RMV3" s="65"/>
      <c r="RMW3" s="65"/>
      <c r="RMX3" s="65"/>
      <c r="RMY3" s="65"/>
      <c r="RMZ3" s="65"/>
      <c r="RNA3" s="65"/>
      <c r="RNB3" s="65"/>
      <c r="RNC3" s="65"/>
      <c r="RND3" s="65"/>
      <c r="RNE3" s="65"/>
      <c r="RNF3" s="65"/>
      <c r="RNG3" s="65"/>
      <c r="RNH3" s="65"/>
      <c r="RNI3" s="65"/>
      <c r="RNJ3" s="65"/>
      <c r="RNK3" s="65"/>
      <c r="RNL3" s="65"/>
      <c r="RNM3" s="65"/>
      <c r="RNN3" s="65"/>
      <c r="RNO3" s="65"/>
      <c r="RNP3" s="65"/>
      <c r="RNQ3" s="65"/>
      <c r="RNR3" s="65"/>
      <c r="RNS3" s="65"/>
      <c r="RNT3" s="65"/>
      <c r="RNU3" s="65"/>
      <c r="RNV3" s="65"/>
      <c r="RNW3" s="65"/>
      <c r="RNX3" s="65"/>
      <c r="RNY3" s="65"/>
      <c r="RNZ3" s="65"/>
      <c r="ROA3" s="65"/>
      <c r="ROB3" s="65"/>
      <c r="ROC3" s="65"/>
      <c r="ROD3" s="65"/>
      <c r="ROE3" s="65"/>
      <c r="ROF3" s="65"/>
      <c r="ROG3" s="65"/>
      <c r="ROH3" s="65"/>
      <c r="ROI3" s="65"/>
      <c r="ROJ3" s="65"/>
      <c r="ROK3" s="65"/>
      <c r="ROL3" s="65"/>
      <c r="ROM3" s="65"/>
      <c r="RON3" s="65"/>
      <c r="ROO3" s="65"/>
      <c r="ROP3" s="65"/>
      <c r="ROQ3" s="65"/>
      <c r="ROR3" s="65"/>
      <c r="ROS3" s="65"/>
      <c r="ROT3" s="65"/>
      <c r="ROU3" s="65"/>
      <c r="ROV3" s="65"/>
      <c r="ROW3" s="65"/>
      <c r="ROX3" s="65"/>
      <c r="ROY3" s="65"/>
      <c r="ROZ3" s="65"/>
      <c r="RPA3" s="65"/>
      <c r="RPB3" s="65"/>
      <c r="RPC3" s="65"/>
      <c r="RPD3" s="65"/>
      <c r="RPE3" s="65"/>
      <c r="RPF3" s="65"/>
      <c r="RPG3" s="65"/>
      <c r="RPH3" s="65"/>
      <c r="RPI3" s="65"/>
      <c r="RPJ3" s="65"/>
      <c r="RPK3" s="65"/>
      <c r="RPL3" s="65"/>
      <c r="RPM3" s="65"/>
      <c r="RPN3" s="65"/>
      <c r="RPO3" s="65"/>
      <c r="RPP3" s="65"/>
      <c r="RPQ3" s="65"/>
      <c r="RPR3" s="65"/>
      <c r="RPS3" s="65"/>
      <c r="RPT3" s="65"/>
      <c r="RPU3" s="65"/>
      <c r="RPV3" s="65"/>
      <c r="RPW3" s="65"/>
      <c r="RPX3" s="65"/>
      <c r="RPY3" s="65"/>
      <c r="RPZ3" s="65"/>
      <c r="RQA3" s="65"/>
      <c r="RQB3" s="65"/>
      <c r="RQC3" s="65"/>
      <c r="RQD3" s="65"/>
      <c r="RQE3" s="65"/>
      <c r="RQF3" s="65"/>
      <c r="RQG3" s="65"/>
      <c r="RQH3" s="65"/>
      <c r="RQI3" s="65"/>
      <c r="RQJ3" s="65"/>
      <c r="RQK3" s="65"/>
      <c r="RQL3" s="65"/>
      <c r="RQM3" s="65"/>
      <c r="RQN3" s="65"/>
      <c r="RQO3" s="65"/>
      <c r="RQP3" s="65"/>
      <c r="RQQ3" s="65"/>
      <c r="RQR3" s="65"/>
      <c r="RQS3" s="65"/>
      <c r="RQT3" s="65"/>
      <c r="RQU3" s="65"/>
      <c r="RQV3" s="65"/>
      <c r="RQW3" s="65"/>
      <c r="RQX3" s="65"/>
      <c r="RQY3" s="65"/>
      <c r="RQZ3" s="65"/>
      <c r="RRA3" s="65"/>
      <c r="RRB3" s="65"/>
      <c r="RRC3" s="65"/>
      <c r="RRD3" s="65"/>
      <c r="RRE3" s="65"/>
      <c r="RRF3" s="65"/>
      <c r="RRG3" s="65"/>
      <c r="RRH3" s="65"/>
      <c r="RRI3" s="65"/>
      <c r="RRJ3" s="65"/>
      <c r="RRK3" s="65"/>
      <c r="RRL3" s="65"/>
      <c r="RRM3" s="65"/>
      <c r="RRN3" s="65"/>
      <c r="RRO3" s="65"/>
      <c r="RRP3" s="65"/>
      <c r="RRQ3" s="65"/>
      <c r="RRR3" s="65"/>
      <c r="RRS3" s="65"/>
      <c r="RRT3" s="65"/>
      <c r="RRU3" s="65"/>
      <c r="RRV3" s="65"/>
      <c r="RRW3" s="65"/>
      <c r="RRX3" s="65"/>
      <c r="RRY3" s="65"/>
      <c r="RRZ3" s="65"/>
      <c r="RSA3" s="65"/>
      <c r="RSB3" s="65"/>
      <c r="RSC3" s="65"/>
      <c r="RSD3" s="65"/>
      <c r="RSE3" s="65"/>
      <c r="RSF3" s="65"/>
      <c r="RSG3" s="65"/>
      <c r="RSH3" s="65"/>
      <c r="RSI3" s="65"/>
      <c r="RSJ3" s="65"/>
      <c r="RSK3" s="65"/>
      <c r="RSL3" s="65"/>
      <c r="RSM3" s="65"/>
      <c r="RSN3" s="65"/>
      <c r="RSO3" s="65"/>
      <c r="RSP3" s="65"/>
      <c r="RSQ3" s="65"/>
      <c r="RSR3" s="65"/>
      <c r="RSS3" s="65"/>
      <c r="RST3" s="65"/>
      <c r="RSU3" s="65"/>
      <c r="RSV3" s="65"/>
      <c r="RSW3" s="65"/>
      <c r="RSX3" s="65"/>
      <c r="RSY3" s="65"/>
      <c r="RSZ3" s="65"/>
      <c r="RTA3" s="65"/>
      <c r="RTB3" s="65"/>
      <c r="RTC3" s="65"/>
      <c r="RTD3" s="65"/>
      <c r="RTE3" s="65"/>
      <c r="RTF3" s="65"/>
      <c r="RTG3" s="65"/>
      <c r="RTH3" s="65"/>
      <c r="RTI3" s="65"/>
      <c r="RTJ3" s="65"/>
      <c r="RTK3" s="65"/>
      <c r="RTL3" s="65"/>
      <c r="RTM3" s="65"/>
      <c r="RTN3" s="65"/>
      <c r="RTO3" s="65"/>
      <c r="RTP3" s="65"/>
      <c r="RTQ3" s="65"/>
      <c r="RTR3" s="65"/>
      <c r="RTS3" s="65"/>
      <c r="RTT3" s="65"/>
      <c r="RTU3" s="65"/>
      <c r="RTV3" s="65"/>
      <c r="RTW3" s="65"/>
      <c r="RTX3" s="65"/>
      <c r="RTY3" s="65"/>
      <c r="RTZ3" s="65"/>
      <c r="RUA3" s="65"/>
      <c r="RUB3" s="65"/>
      <c r="RUC3" s="65"/>
      <c r="RUD3" s="65"/>
      <c r="RUE3" s="65"/>
      <c r="RUF3" s="65"/>
      <c r="RUG3" s="65"/>
      <c r="RUH3" s="65"/>
      <c r="RUI3" s="65"/>
      <c r="RUJ3" s="65"/>
      <c r="RUK3" s="65"/>
      <c r="RUL3" s="65"/>
      <c r="RUM3" s="65"/>
      <c r="RUN3" s="65"/>
      <c r="RUO3" s="65"/>
      <c r="RUP3" s="65"/>
      <c r="RUQ3" s="65"/>
      <c r="RUR3" s="65"/>
      <c r="RUS3" s="65"/>
      <c r="RUT3" s="65"/>
      <c r="RUU3" s="65"/>
      <c r="RUV3" s="65"/>
      <c r="RUW3" s="65"/>
      <c r="RUX3" s="65"/>
      <c r="RUY3" s="65"/>
      <c r="RUZ3" s="65"/>
      <c r="RVA3" s="65"/>
      <c r="RVB3" s="65"/>
      <c r="RVC3" s="65"/>
      <c r="RVD3" s="65"/>
      <c r="RVE3" s="65"/>
      <c r="RVF3" s="65"/>
      <c r="RVG3" s="65"/>
      <c r="RVH3" s="65"/>
      <c r="RVI3" s="65"/>
      <c r="RVJ3" s="65"/>
      <c r="RVK3" s="65"/>
      <c r="RVL3" s="65"/>
      <c r="RVM3" s="65"/>
      <c r="RVN3" s="65"/>
      <c r="RVO3" s="65"/>
      <c r="RVP3" s="65"/>
      <c r="RVQ3" s="65"/>
      <c r="RVR3" s="65"/>
      <c r="RVS3" s="65"/>
      <c r="RVT3" s="65"/>
      <c r="RVU3" s="65"/>
      <c r="RVV3" s="65"/>
      <c r="RVW3" s="65"/>
      <c r="RVX3" s="65"/>
      <c r="RVY3" s="65"/>
      <c r="RVZ3" s="65"/>
      <c r="RWA3" s="65"/>
      <c r="RWB3" s="65"/>
      <c r="RWC3" s="65"/>
      <c r="RWD3" s="65"/>
      <c r="RWE3" s="65"/>
      <c r="RWF3" s="65"/>
      <c r="RWG3" s="65"/>
      <c r="RWH3" s="65"/>
      <c r="RWI3" s="65"/>
      <c r="RWJ3" s="65"/>
      <c r="RWK3" s="65"/>
      <c r="RWL3" s="65"/>
      <c r="RWM3" s="65"/>
      <c r="RWN3" s="65"/>
      <c r="RWO3" s="65"/>
      <c r="RWP3" s="65"/>
      <c r="RWQ3" s="65"/>
      <c r="RWR3" s="65"/>
      <c r="RWS3" s="65"/>
      <c r="RWT3" s="65"/>
      <c r="RWU3" s="65"/>
      <c r="RWV3" s="65"/>
      <c r="RWW3" s="65"/>
      <c r="RWX3" s="65"/>
      <c r="RWY3" s="65"/>
      <c r="RWZ3" s="65"/>
      <c r="RXA3" s="65"/>
      <c r="RXB3" s="65"/>
      <c r="RXC3" s="65"/>
      <c r="RXD3" s="65"/>
      <c r="RXE3" s="65"/>
      <c r="RXF3" s="65"/>
      <c r="RXG3" s="65"/>
      <c r="RXH3" s="65"/>
      <c r="RXI3" s="65"/>
      <c r="RXJ3" s="65"/>
      <c r="RXK3" s="65"/>
      <c r="RXL3" s="65"/>
      <c r="RXM3" s="65"/>
      <c r="RXN3" s="65"/>
      <c r="RXO3" s="65"/>
      <c r="RXP3" s="65"/>
      <c r="RXQ3" s="65"/>
      <c r="RXR3" s="65"/>
      <c r="RXS3" s="65"/>
      <c r="RXT3" s="65"/>
      <c r="RXU3" s="65"/>
      <c r="RXV3" s="65"/>
      <c r="RXW3" s="65"/>
      <c r="RXX3" s="65"/>
      <c r="RXY3" s="65"/>
      <c r="RXZ3" s="65"/>
      <c r="RYA3" s="65"/>
      <c r="RYB3" s="65"/>
      <c r="RYC3" s="65"/>
      <c r="RYD3" s="65"/>
      <c r="RYE3" s="65"/>
      <c r="RYF3" s="65"/>
      <c r="RYG3" s="65"/>
      <c r="RYH3" s="65"/>
      <c r="RYI3" s="65"/>
      <c r="RYJ3" s="65"/>
      <c r="RYK3" s="65"/>
      <c r="RYL3" s="65"/>
      <c r="RYM3" s="65"/>
      <c r="RYN3" s="65"/>
      <c r="RYO3" s="65"/>
      <c r="RYP3" s="65"/>
      <c r="RYQ3" s="65"/>
      <c r="RYR3" s="65"/>
      <c r="RYS3" s="65"/>
      <c r="RYT3" s="65"/>
      <c r="RYU3" s="65"/>
      <c r="RYV3" s="65"/>
      <c r="RYW3" s="65"/>
      <c r="RYX3" s="65"/>
      <c r="RYY3" s="65"/>
      <c r="RYZ3" s="65"/>
      <c r="RZA3" s="65"/>
      <c r="RZB3" s="65"/>
      <c r="RZC3" s="65"/>
      <c r="RZD3" s="65"/>
      <c r="RZE3" s="65"/>
      <c r="RZF3" s="65"/>
      <c r="RZG3" s="65"/>
      <c r="RZH3" s="65"/>
      <c r="RZI3" s="65"/>
      <c r="RZJ3" s="65"/>
      <c r="RZK3" s="65"/>
      <c r="RZL3" s="65"/>
      <c r="RZM3" s="65"/>
      <c r="RZN3" s="65"/>
      <c r="RZO3" s="65"/>
      <c r="RZP3" s="65"/>
      <c r="RZQ3" s="65"/>
      <c r="RZR3" s="65"/>
      <c r="RZS3" s="65"/>
      <c r="RZT3" s="65"/>
      <c r="RZU3" s="65"/>
      <c r="RZV3" s="65"/>
      <c r="RZW3" s="65"/>
      <c r="RZX3" s="65"/>
      <c r="RZY3" s="65"/>
      <c r="RZZ3" s="65"/>
      <c r="SAA3" s="65"/>
      <c r="SAB3" s="65"/>
      <c r="SAC3" s="65"/>
      <c r="SAD3" s="65"/>
      <c r="SAE3" s="65"/>
      <c r="SAF3" s="65"/>
      <c r="SAG3" s="65"/>
      <c r="SAH3" s="65"/>
      <c r="SAI3" s="65"/>
      <c r="SAJ3" s="65"/>
      <c r="SAK3" s="65"/>
      <c r="SAL3" s="65"/>
      <c r="SAM3" s="65"/>
      <c r="SAN3" s="65"/>
      <c r="SAO3" s="65"/>
      <c r="SAP3" s="65"/>
      <c r="SAQ3" s="65"/>
      <c r="SAR3" s="65"/>
      <c r="SAS3" s="65"/>
      <c r="SAT3" s="65"/>
      <c r="SAU3" s="65"/>
      <c r="SAV3" s="65"/>
      <c r="SAW3" s="65"/>
      <c r="SAX3" s="65"/>
      <c r="SAY3" s="65"/>
      <c r="SAZ3" s="65"/>
      <c r="SBA3" s="65"/>
      <c r="SBB3" s="65"/>
      <c r="SBC3" s="65"/>
      <c r="SBD3" s="65"/>
      <c r="SBE3" s="65"/>
      <c r="SBF3" s="65"/>
      <c r="SBG3" s="65"/>
      <c r="SBH3" s="65"/>
      <c r="SBI3" s="65"/>
      <c r="SBJ3" s="65"/>
      <c r="SBK3" s="65"/>
      <c r="SBL3" s="65"/>
      <c r="SBM3" s="65"/>
      <c r="SBN3" s="65"/>
      <c r="SBO3" s="65"/>
      <c r="SBP3" s="65"/>
      <c r="SBQ3" s="65"/>
      <c r="SBR3" s="65"/>
      <c r="SBS3" s="65"/>
      <c r="SBT3" s="65"/>
      <c r="SBU3" s="65"/>
      <c r="SBV3" s="65"/>
      <c r="SBW3" s="65"/>
      <c r="SBX3" s="65"/>
      <c r="SBY3" s="65"/>
      <c r="SBZ3" s="65"/>
      <c r="SCA3" s="65"/>
      <c r="SCB3" s="65"/>
      <c r="SCC3" s="65"/>
      <c r="SCD3" s="65"/>
      <c r="SCE3" s="65"/>
      <c r="SCF3" s="65"/>
      <c r="SCG3" s="65"/>
      <c r="SCH3" s="65"/>
      <c r="SCI3" s="65"/>
      <c r="SCJ3" s="65"/>
      <c r="SCK3" s="65"/>
      <c r="SCL3" s="65"/>
      <c r="SCM3" s="65"/>
      <c r="SCN3" s="65"/>
      <c r="SCO3" s="65"/>
      <c r="SCP3" s="65"/>
      <c r="SCQ3" s="65"/>
      <c r="SCR3" s="65"/>
      <c r="SCS3" s="65"/>
      <c r="SCT3" s="65"/>
      <c r="SCU3" s="65"/>
      <c r="SCV3" s="65"/>
      <c r="SCW3" s="65"/>
      <c r="SCX3" s="65"/>
      <c r="SCY3" s="65"/>
      <c r="SCZ3" s="65"/>
      <c r="SDA3" s="65"/>
      <c r="SDB3" s="65"/>
      <c r="SDC3" s="65"/>
      <c r="SDD3" s="65"/>
      <c r="SDE3" s="65"/>
      <c r="SDF3" s="65"/>
      <c r="SDG3" s="65"/>
      <c r="SDH3" s="65"/>
      <c r="SDI3" s="65"/>
      <c r="SDJ3" s="65"/>
      <c r="SDK3" s="65"/>
      <c r="SDL3" s="65"/>
      <c r="SDM3" s="65"/>
      <c r="SDN3" s="65"/>
      <c r="SDO3" s="65"/>
      <c r="SDP3" s="65"/>
      <c r="SDQ3" s="65"/>
      <c r="SDR3" s="65"/>
      <c r="SDS3" s="65"/>
      <c r="SDT3" s="65"/>
      <c r="SDU3" s="65"/>
      <c r="SDV3" s="65"/>
      <c r="SDW3" s="65"/>
      <c r="SDX3" s="65"/>
      <c r="SDY3" s="65"/>
      <c r="SDZ3" s="65"/>
      <c r="SEA3" s="65"/>
      <c r="SEB3" s="65"/>
      <c r="SEC3" s="65"/>
      <c r="SED3" s="65"/>
      <c r="SEE3" s="65"/>
      <c r="SEF3" s="65"/>
      <c r="SEG3" s="65"/>
      <c r="SEH3" s="65"/>
      <c r="SEI3" s="65"/>
      <c r="SEJ3" s="65"/>
      <c r="SEK3" s="65"/>
      <c r="SEL3" s="65"/>
      <c r="SEM3" s="65"/>
      <c r="SEN3" s="65"/>
      <c r="SEO3" s="65"/>
      <c r="SEP3" s="65"/>
      <c r="SEQ3" s="65"/>
      <c r="SER3" s="65"/>
      <c r="SES3" s="65"/>
      <c r="SET3" s="65"/>
      <c r="SEU3" s="65"/>
      <c r="SEV3" s="65"/>
      <c r="SEW3" s="65"/>
      <c r="SEX3" s="65"/>
      <c r="SEY3" s="65"/>
      <c r="SEZ3" s="65"/>
      <c r="SFA3" s="65"/>
      <c r="SFB3" s="65"/>
      <c r="SFC3" s="65"/>
      <c r="SFD3" s="65"/>
      <c r="SFE3" s="65"/>
      <c r="SFF3" s="65"/>
      <c r="SFG3" s="65"/>
      <c r="SFH3" s="65"/>
      <c r="SFI3" s="65"/>
      <c r="SFJ3" s="65"/>
      <c r="SFK3" s="65"/>
      <c r="SFL3" s="65"/>
      <c r="SFM3" s="65"/>
      <c r="SFN3" s="65"/>
      <c r="SFO3" s="65"/>
      <c r="SFP3" s="65"/>
      <c r="SFQ3" s="65"/>
      <c r="SFR3" s="65"/>
      <c r="SFS3" s="65"/>
      <c r="SFT3" s="65"/>
      <c r="SFU3" s="65"/>
      <c r="SFV3" s="65"/>
      <c r="SFW3" s="65"/>
      <c r="SFX3" s="65"/>
      <c r="SFY3" s="65"/>
      <c r="SFZ3" s="65"/>
      <c r="SGA3" s="65"/>
      <c r="SGB3" s="65"/>
      <c r="SGC3" s="65"/>
      <c r="SGD3" s="65"/>
      <c r="SGE3" s="65"/>
      <c r="SGF3" s="65"/>
      <c r="SGG3" s="65"/>
      <c r="SGH3" s="65"/>
      <c r="SGI3" s="65"/>
      <c r="SGJ3" s="65"/>
      <c r="SGK3" s="65"/>
      <c r="SGL3" s="65"/>
      <c r="SGM3" s="65"/>
      <c r="SGN3" s="65"/>
      <c r="SGO3" s="65"/>
      <c r="SGP3" s="65"/>
      <c r="SGQ3" s="65"/>
      <c r="SGR3" s="65"/>
      <c r="SGS3" s="65"/>
      <c r="SGT3" s="65"/>
      <c r="SGU3" s="65"/>
      <c r="SGV3" s="65"/>
      <c r="SGW3" s="65"/>
      <c r="SGX3" s="65"/>
      <c r="SGY3" s="65"/>
      <c r="SGZ3" s="65"/>
      <c r="SHA3" s="65"/>
      <c r="SHB3" s="65"/>
      <c r="SHC3" s="65"/>
      <c r="SHD3" s="65"/>
      <c r="SHE3" s="65"/>
      <c r="SHF3" s="65"/>
      <c r="SHG3" s="65"/>
      <c r="SHH3" s="65"/>
      <c r="SHI3" s="65"/>
      <c r="SHJ3" s="65"/>
      <c r="SHK3" s="65"/>
      <c r="SHL3" s="65"/>
      <c r="SHM3" s="65"/>
      <c r="SHN3" s="65"/>
      <c r="SHO3" s="65"/>
      <c r="SHP3" s="65"/>
      <c r="SHQ3" s="65"/>
      <c r="SHR3" s="65"/>
      <c r="SHS3" s="65"/>
      <c r="SHT3" s="65"/>
      <c r="SHU3" s="65"/>
      <c r="SHV3" s="65"/>
      <c r="SHW3" s="65"/>
      <c r="SHX3" s="65"/>
      <c r="SHY3" s="65"/>
      <c r="SHZ3" s="65"/>
      <c r="SIA3" s="65"/>
      <c r="SIB3" s="65"/>
      <c r="SIC3" s="65"/>
      <c r="SID3" s="65"/>
      <c r="SIE3" s="65"/>
      <c r="SIF3" s="65"/>
      <c r="SIG3" s="65"/>
      <c r="SIH3" s="65"/>
      <c r="SII3" s="65"/>
      <c r="SIJ3" s="65"/>
      <c r="SIK3" s="65"/>
      <c r="SIL3" s="65"/>
      <c r="SIM3" s="65"/>
      <c r="SIN3" s="65"/>
      <c r="SIO3" s="65"/>
      <c r="SIP3" s="65"/>
      <c r="SIQ3" s="65"/>
      <c r="SIR3" s="65"/>
      <c r="SIS3" s="65"/>
      <c r="SIT3" s="65"/>
      <c r="SIU3" s="65"/>
      <c r="SIV3" s="65"/>
      <c r="SIW3" s="65"/>
      <c r="SIX3" s="65"/>
      <c r="SIY3" s="65"/>
      <c r="SIZ3" s="65"/>
      <c r="SJA3" s="65"/>
      <c r="SJB3" s="65"/>
      <c r="SJC3" s="65"/>
      <c r="SJD3" s="65"/>
      <c r="SJE3" s="65"/>
      <c r="SJF3" s="65"/>
      <c r="SJG3" s="65"/>
      <c r="SJH3" s="65"/>
      <c r="SJI3" s="65"/>
      <c r="SJJ3" s="65"/>
      <c r="SJK3" s="65"/>
      <c r="SJL3" s="65"/>
      <c r="SJM3" s="65"/>
      <c r="SJN3" s="65"/>
      <c r="SJO3" s="65"/>
      <c r="SJP3" s="65"/>
      <c r="SJQ3" s="65"/>
      <c r="SJR3" s="65"/>
      <c r="SJS3" s="65"/>
      <c r="SJT3" s="65"/>
      <c r="SJU3" s="65"/>
      <c r="SJV3" s="65"/>
      <c r="SJW3" s="65"/>
      <c r="SJX3" s="65"/>
      <c r="SJY3" s="65"/>
      <c r="SJZ3" s="65"/>
      <c r="SKA3" s="65"/>
      <c r="SKB3" s="65"/>
      <c r="SKC3" s="65"/>
      <c r="SKD3" s="65"/>
      <c r="SKE3" s="65"/>
      <c r="SKF3" s="65"/>
      <c r="SKG3" s="65"/>
      <c r="SKH3" s="65"/>
      <c r="SKI3" s="65"/>
      <c r="SKJ3" s="65"/>
      <c r="SKK3" s="65"/>
      <c r="SKL3" s="65"/>
      <c r="SKM3" s="65"/>
      <c r="SKN3" s="65"/>
      <c r="SKO3" s="65"/>
      <c r="SKP3" s="65"/>
      <c r="SKQ3" s="65"/>
      <c r="SKR3" s="65"/>
      <c r="SKS3" s="65"/>
      <c r="SKT3" s="65"/>
      <c r="SKU3" s="65"/>
      <c r="SKV3" s="65"/>
      <c r="SKW3" s="65"/>
      <c r="SKX3" s="65"/>
      <c r="SKY3" s="65"/>
      <c r="SKZ3" s="65"/>
      <c r="SLA3" s="65"/>
      <c r="SLB3" s="65"/>
      <c r="SLC3" s="65"/>
      <c r="SLD3" s="65"/>
      <c r="SLE3" s="65"/>
      <c r="SLF3" s="65"/>
      <c r="SLG3" s="65"/>
      <c r="SLH3" s="65"/>
      <c r="SLI3" s="65"/>
      <c r="SLJ3" s="65"/>
      <c r="SLK3" s="65"/>
      <c r="SLL3" s="65"/>
      <c r="SLM3" s="65"/>
      <c r="SLN3" s="65"/>
      <c r="SLO3" s="65"/>
      <c r="SLP3" s="65"/>
      <c r="SLQ3" s="65"/>
      <c r="SLR3" s="65"/>
      <c r="SLS3" s="65"/>
      <c r="SLT3" s="65"/>
      <c r="SLU3" s="65"/>
      <c r="SLV3" s="65"/>
      <c r="SLW3" s="65"/>
      <c r="SLX3" s="65"/>
      <c r="SLY3" s="65"/>
      <c r="SLZ3" s="65"/>
      <c r="SMA3" s="65"/>
      <c r="SMB3" s="65"/>
      <c r="SMC3" s="65"/>
      <c r="SMD3" s="65"/>
      <c r="SME3" s="65"/>
      <c r="SMF3" s="65"/>
      <c r="SMG3" s="65"/>
      <c r="SMH3" s="65"/>
      <c r="SMI3" s="65"/>
      <c r="SMJ3" s="65"/>
      <c r="SMK3" s="65"/>
      <c r="SML3" s="65"/>
      <c r="SMM3" s="65"/>
      <c r="SMN3" s="65"/>
      <c r="SMO3" s="65"/>
      <c r="SMP3" s="65"/>
      <c r="SMQ3" s="65"/>
      <c r="SMR3" s="65"/>
      <c r="SMS3" s="65"/>
      <c r="SMT3" s="65"/>
      <c r="SMU3" s="65"/>
      <c r="SMV3" s="65"/>
      <c r="SMW3" s="65"/>
      <c r="SMX3" s="65"/>
      <c r="SMY3" s="65"/>
      <c r="SMZ3" s="65"/>
      <c r="SNA3" s="65"/>
      <c r="SNB3" s="65"/>
      <c r="SNC3" s="65"/>
      <c r="SND3" s="65"/>
      <c r="SNE3" s="65"/>
      <c r="SNF3" s="65"/>
      <c r="SNG3" s="65"/>
      <c r="SNH3" s="65"/>
      <c r="SNI3" s="65"/>
      <c r="SNJ3" s="65"/>
      <c r="SNK3" s="65"/>
      <c r="SNL3" s="65"/>
      <c r="SNM3" s="65"/>
      <c r="SNN3" s="65"/>
      <c r="SNO3" s="65"/>
      <c r="SNP3" s="65"/>
      <c r="SNQ3" s="65"/>
      <c r="SNR3" s="65"/>
      <c r="SNS3" s="65"/>
      <c r="SNT3" s="65"/>
      <c r="SNU3" s="65"/>
      <c r="SNV3" s="65"/>
      <c r="SNW3" s="65"/>
      <c r="SNX3" s="65"/>
      <c r="SNY3" s="65"/>
      <c r="SNZ3" s="65"/>
      <c r="SOA3" s="65"/>
      <c r="SOB3" s="65"/>
      <c r="SOC3" s="65"/>
      <c r="SOD3" s="65"/>
      <c r="SOE3" s="65"/>
      <c r="SOF3" s="65"/>
      <c r="SOG3" s="65"/>
      <c r="SOH3" s="65"/>
      <c r="SOI3" s="65"/>
      <c r="SOJ3" s="65"/>
      <c r="SOK3" s="65"/>
      <c r="SOL3" s="65"/>
      <c r="SOM3" s="65"/>
      <c r="SON3" s="65"/>
      <c r="SOO3" s="65"/>
      <c r="SOP3" s="65"/>
      <c r="SOQ3" s="65"/>
      <c r="SOR3" s="65"/>
      <c r="SOS3" s="65"/>
      <c r="SOT3" s="65"/>
      <c r="SOU3" s="65"/>
      <c r="SOV3" s="65"/>
      <c r="SOW3" s="65"/>
      <c r="SOX3" s="65"/>
      <c r="SOY3" s="65"/>
      <c r="SOZ3" s="65"/>
      <c r="SPA3" s="65"/>
      <c r="SPB3" s="65"/>
      <c r="SPC3" s="65"/>
      <c r="SPD3" s="65"/>
      <c r="SPE3" s="65"/>
      <c r="SPF3" s="65"/>
      <c r="SPG3" s="65"/>
      <c r="SPH3" s="65"/>
      <c r="SPI3" s="65"/>
      <c r="SPJ3" s="65"/>
      <c r="SPK3" s="65"/>
      <c r="SPL3" s="65"/>
      <c r="SPM3" s="65"/>
      <c r="SPN3" s="65"/>
      <c r="SPO3" s="65"/>
      <c r="SPP3" s="65"/>
      <c r="SPQ3" s="65"/>
      <c r="SPR3" s="65"/>
      <c r="SPS3" s="65"/>
      <c r="SPT3" s="65"/>
      <c r="SPU3" s="65"/>
      <c r="SPV3" s="65"/>
      <c r="SPW3" s="65"/>
      <c r="SPX3" s="65"/>
      <c r="SPY3" s="65"/>
      <c r="SPZ3" s="65"/>
      <c r="SQA3" s="65"/>
      <c r="SQB3" s="65"/>
      <c r="SQC3" s="65"/>
      <c r="SQD3" s="65"/>
      <c r="SQE3" s="65"/>
      <c r="SQF3" s="65"/>
      <c r="SQG3" s="65"/>
      <c r="SQH3" s="65"/>
      <c r="SQI3" s="65"/>
      <c r="SQJ3" s="65"/>
      <c r="SQK3" s="65"/>
      <c r="SQL3" s="65"/>
      <c r="SQM3" s="65"/>
      <c r="SQN3" s="65"/>
      <c r="SQO3" s="65"/>
      <c r="SQP3" s="65"/>
      <c r="SQQ3" s="65"/>
      <c r="SQR3" s="65"/>
      <c r="SQS3" s="65"/>
      <c r="SQT3" s="65"/>
      <c r="SQU3" s="65"/>
      <c r="SQV3" s="65"/>
      <c r="SQW3" s="65"/>
      <c r="SQX3" s="65"/>
      <c r="SQY3" s="65"/>
      <c r="SQZ3" s="65"/>
      <c r="SRA3" s="65"/>
      <c r="SRB3" s="65"/>
      <c r="SRC3" s="65"/>
      <c r="SRD3" s="65"/>
      <c r="SRE3" s="65"/>
      <c r="SRF3" s="65"/>
      <c r="SRG3" s="65"/>
      <c r="SRH3" s="65"/>
      <c r="SRI3" s="65"/>
      <c r="SRJ3" s="65"/>
      <c r="SRK3" s="65"/>
      <c r="SRL3" s="65"/>
      <c r="SRM3" s="65"/>
      <c r="SRN3" s="65"/>
      <c r="SRO3" s="65"/>
      <c r="SRP3" s="65"/>
      <c r="SRQ3" s="65"/>
      <c r="SRR3" s="65"/>
      <c r="SRS3" s="65"/>
      <c r="SRT3" s="65"/>
      <c r="SRU3" s="65"/>
      <c r="SRV3" s="65"/>
      <c r="SRW3" s="65"/>
      <c r="SRX3" s="65"/>
      <c r="SRY3" s="65"/>
      <c r="SRZ3" s="65"/>
      <c r="SSA3" s="65"/>
      <c r="SSB3" s="65"/>
      <c r="SSC3" s="65"/>
      <c r="SSD3" s="65"/>
      <c r="SSE3" s="65"/>
      <c r="SSF3" s="65"/>
      <c r="SSG3" s="65"/>
      <c r="SSH3" s="65"/>
      <c r="SSI3" s="65"/>
      <c r="SSJ3" s="65"/>
      <c r="SSK3" s="65"/>
      <c r="SSL3" s="65"/>
      <c r="SSM3" s="65"/>
      <c r="SSN3" s="65"/>
      <c r="SSO3" s="65"/>
      <c r="SSP3" s="65"/>
      <c r="SSQ3" s="65"/>
      <c r="SSR3" s="65"/>
      <c r="SSS3" s="65"/>
      <c r="SST3" s="65"/>
      <c r="SSU3" s="65"/>
      <c r="SSV3" s="65"/>
      <c r="SSW3" s="65"/>
      <c r="SSX3" s="65"/>
      <c r="SSY3" s="65"/>
      <c r="SSZ3" s="65"/>
      <c r="STA3" s="65"/>
      <c r="STB3" s="65"/>
      <c r="STC3" s="65"/>
      <c r="STD3" s="65"/>
      <c r="STE3" s="65"/>
      <c r="STF3" s="65"/>
      <c r="STG3" s="65"/>
      <c r="STH3" s="65"/>
      <c r="STI3" s="65"/>
      <c r="STJ3" s="65"/>
      <c r="STK3" s="65"/>
      <c r="STL3" s="65"/>
      <c r="STM3" s="65"/>
      <c r="STN3" s="65"/>
      <c r="STO3" s="65"/>
      <c r="STP3" s="65"/>
      <c r="STQ3" s="65"/>
      <c r="STR3" s="65"/>
      <c r="STS3" s="65"/>
      <c r="STT3" s="65"/>
      <c r="STU3" s="65"/>
      <c r="STV3" s="65"/>
      <c r="STW3" s="65"/>
      <c r="STX3" s="65"/>
      <c r="STY3" s="65"/>
      <c r="STZ3" s="65"/>
      <c r="SUA3" s="65"/>
      <c r="SUB3" s="65"/>
      <c r="SUC3" s="65"/>
      <c r="SUD3" s="65"/>
      <c r="SUE3" s="65"/>
      <c r="SUF3" s="65"/>
      <c r="SUG3" s="65"/>
      <c r="SUH3" s="65"/>
      <c r="SUI3" s="65"/>
      <c r="SUJ3" s="65"/>
      <c r="SUK3" s="65"/>
      <c r="SUL3" s="65"/>
      <c r="SUM3" s="65"/>
      <c r="SUN3" s="65"/>
      <c r="SUO3" s="65"/>
      <c r="SUP3" s="65"/>
      <c r="SUQ3" s="65"/>
      <c r="SUR3" s="65"/>
      <c r="SUS3" s="65"/>
      <c r="SUT3" s="65"/>
      <c r="SUU3" s="65"/>
      <c r="SUV3" s="65"/>
      <c r="SUW3" s="65"/>
      <c r="SUX3" s="65"/>
      <c r="SUY3" s="65"/>
      <c r="SUZ3" s="65"/>
      <c r="SVA3" s="65"/>
      <c r="SVB3" s="65"/>
      <c r="SVC3" s="65"/>
      <c r="SVD3" s="65"/>
      <c r="SVE3" s="65"/>
      <c r="SVF3" s="65"/>
      <c r="SVG3" s="65"/>
      <c r="SVH3" s="65"/>
      <c r="SVI3" s="65"/>
      <c r="SVJ3" s="65"/>
      <c r="SVK3" s="65"/>
      <c r="SVL3" s="65"/>
      <c r="SVM3" s="65"/>
      <c r="SVN3" s="65"/>
      <c r="SVO3" s="65"/>
      <c r="SVP3" s="65"/>
      <c r="SVQ3" s="65"/>
      <c r="SVR3" s="65"/>
      <c r="SVS3" s="65"/>
      <c r="SVT3" s="65"/>
      <c r="SVU3" s="65"/>
      <c r="SVV3" s="65"/>
      <c r="SVW3" s="65"/>
      <c r="SVX3" s="65"/>
      <c r="SVY3" s="65"/>
      <c r="SVZ3" s="65"/>
      <c r="SWA3" s="65"/>
      <c r="SWB3" s="65"/>
      <c r="SWC3" s="65"/>
      <c r="SWD3" s="65"/>
      <c r="SWE3" s="65"/>
      <c r="SWF3" s="65"/>
      <c r="SWG3" s="65"/>
      <c r="SWH3" s="65"/>
      <c r="SWI3" s="65"/>
      <c r="SWJ3" s="65"/>
      <c r="SWK3" s="65"/>
      <c r="SWL3" s="65"/>
      <c r="SWM3" s="65"/>
      <c r="SWN3" s="65"/>
      <c r="SWO3" s="65"/>
      <c r="SWP3" s="65"/>
      <c r="SWQ3" s="65"/>
      <c r="SWR3" s="65"/>
      <c r="SWS3" s="65"/>
      <c r="SWT3" s="65"/>
      <c r="SWU3" s="65"/>
      <c r="SWV3" s="65"/>
      <c r="SWW3" s="65"/>
      <c r="SWX3" s="65"/>
      <c r="SWY3" s="65"/>
      <c r="SWZ3" s="65"/>
      <c r="SXA3" s="65"/>
      <c r="SXB3" s="65"/>
      <c r="SXC3" s="65"/>
      <c r="SXD3" s="65"/>
      <c r="SXE3" s="65"/>
      <c r="SXF3" s="65"/>
      <c r="SXG3" s="65"/>
      <c r="SXH3" s="65"/>
      <c r="SXI3" s="65"/>
      <c r="SXJ3" s="65"/>
      <c r="SXK3" s="65"/>
      <c r="SXL3" s="65"/>
      <c r="SXM3" s="65"/>
      <c r="SXN3" s="65"/>
      <c r="SXO3" s="65"/>
      <c r="SXP3" s="65"/>
      <c r="SXQ3" s="65"/>
      <c r="SXR3" s="65"/>
      <c r="SXS3" s="65"/>
      <c r="SXT3" s="65"/>
      <c r="SXU3" s="65"/>
      <c r="SXV3" s="65"/>
      <c r="SXW3" s="65"/>
      <c r="SXX3" s="65"/>
      <c r="SXY3" s="65"/>
      <c r="SXZ3" s="65"/>
      <c r="SYA3" s="65"/>
      <c r="SYB3" s="65"/>
      <c r="SYC3" s="65"/>
      <c r="SYD3" s="65"/>
      <c r="SYE3" s="65"/>
      <c r="SYF3" s="65"/>
      <c r="SYG3" s="65"/>
      <c r="SYH3" s="65"/>
      <c r="SYI3" s="65"/>
      <c r="SYJ3" s="65"/>
      <c r="SYK3" s="65"/>
      <c r="SYL3" s="65"/>
      <c r="SYM3" s="65"/>
      <c r="SYN3" s="65"/>
      <c r="SYO3" s="65"/>
      <c r="SYP3" s="65"/>
      <c r="SYQ3" s="65"/>
      <c r="SYR3" s="65"/>
      <c r="SYS3" s="65"/>
      <c r="SYT3" s="65"/>
      <c r="SYU3" s="65"/>
      <c r="SYV3" s="65"/>
      <c r="SYW3" s="65"/>
      <c r="SYX3" s="65"/>
      <c r="SYY3" s="65"/>
      <c r="SYZ3" s="65"/>
      <c r="SZA3" s="65"/>
      <c r="SZB3" s="65"/>
      <c r="SZC3" s="65"/>
      <c r="SZD3" s="65"/>
      <c r="SZE3" s="65"/>
      <c r="SZF3" s="65"/>
      <c r="SZG3" s="65"/>
      <c r="SZH3" s="65"/>
      <c r="SZI3" s="65"/>
      <c r="SZJ3" s="65"/>
      <c r="SZK3" s="65"/>
      <c r="SZL3" s="65"/>
      <c r="SZM3" s="65"/>
      <c r="SZN3" s="65"/>
      <c r="SZO3" s="65"/>
      <c r="SZP3" s="65"/>
      <c r="SZQ3" s="65"/>
      <c r="SZR3" s="65"/>
      <c r="SZS3" s="65"/>
      <c r="SZT3" s="65"/>
      <c r="SZU3" s="65"/>
      <c r="SZV3" s="65"/>
      <c r="SZW3" s="65"/>
      <c r="SZX3" s="65"/>
      <c r="SZY3" s="65"/>
      <c r="SZZ3" s="65"/>
      <c r="TAA3" s="65"/>
      <c r="TAB3" s="65"/>
      <c r="TAC3" s="65"/>
      <c r="TAD3" s="65"/>
      <c r="TAE3" s="65"/>
      <c r="TAF3" s="65"/>
      <c r="TAG3" s="65"/>
      <c r="TAH3" s="65"/>
      <c r="TAI3" s="65"/>
      <c r="TAJ3" s="65"/>
      <c r="TAK3" s="65"/>
      <c r="TAL3" s="65"/>
      <c r="TAM3" s="65"/>
      <c r="TAN3" s="65"/>
      <c r="TAO3" s="65"/>
      <c r="TAP3" s="65"/>
      <c r="TAQ3" s="65"/>
      <c r="TAR3" s="65"/>
      <c r="TAS3" s="65"/>
      <c r="TAT3" s="65"/>
      <c r="TAU3" s="65"/>
      <c r="TAV3" s="65"/>
      <c r="TAW3" s="65"/>
      <c r="TAX3" s="65"/>
      <c r="TAY3" s="65"/>
      <c r="TAZ3" s="65"/>
      <c r="TBA3" s="65"/>
      <c r="TBB3" s="65"/>
      <c r="TBC3" s="65"/>
      <c r="TBD3" s="65"/>
      <c r="TBE3" s="65"/>
      <c r="TBF3" s="65"/>
      <c r="TBG3" s="65"/>
      <c r="TBH3" s="65"/>
      <c r="TBI3" s="65"/>
      <c r="TBJ3" s="65"/>
      <c r="TBK3" s="65"/>
      <c r="TBL3" s="65"/>
      <c r="TBM3" s="65"/>
      <c r="TBN3" s="65"/>
      <c r="TBO3" s="65"/>
      <c r="TBP3" s="65"/>
      <c r="TBQ3" s="65"/>
      <c r="TBR3" s="65"/>
      <c r="TBS3" s="65"/>
      <c r="TBT3" s="65"/>
      <c r="TBU3" s="65"/>
      <c r="TBV3" s="65"/>
      <c r="TBW3" s="65"/>
      <c r="TBX3" s="65"/>
      <c r="TBY3" s="65"/>
      <c r="TBZ3" s="65"/>
      <c r="TCA3" s="65"/>
      <c r="TCB3" s="65"/>
      <c r="TCC3" s="65"/>
      <c r="TCD3" s="65"/>
      <c r="TCE3" s="65"/>
      <c r="TCF3" s="65"/>
      <c r="TCG3" s="65"/>
      <c r="TCH3" s="65"/>
      <c r="TCI3" s="65"/>
      <c r="TCJ3" s="65"/>
      <c r="TCK3" s="65"/>
      <c r="TCL3" s="65"/>
      <c r="TCM3" s="65"/>
      <c r="TCN3" s="65"/>
      <c r="TCO3" s="65"/>
      <c r="TCP3" s="65"/>
      <c r="TCQ3" s="65"/>
      <c r="TCR3" s="65"/>
      <c r="TCS3" s="65"/>
      <c r="TCT3" s="65"/>
      <c r="TCU3" s="65"/>
      <c r="TCV3" s="65"/>
      <c r="TCW3" s="65"/>
      <c r="TCX3" s="65"/>
      <c r="TCY3" s="65"/>
      <c r="TCZ3" s="65"/>
      <c r="TDA3" s="65"/>
      <c r="TDB3" s="65"/>
      <c r="TDC3" s="65"/>
      <c r="TDD3" s="65"/>
      <c r="TDE3" s="65"/>
      <c r="TDF3" s="65"/>
      <c r="TDG3" s="65"/>
      <c r="TDH3" s="65"/>
      <c r="TDI3" s="65"/>
      <c r="TDJ3" s="65"/>
      <c r="TDK3" s="65"/>
      <c r="TDL3" s="65"/>
      <c r="TDM3" s="65"/>
      <c r="TDN3" s="65"/>
      <c r="TDO3" s="65"/>
      <c r="TDP3" s="65"/>
      <c r="TDQ3" s="65"/>
      <c r="TDR3" s="65"/>
      <c r="TDS3" s="65"/>
      <c r="TDT3" s="65"/>
      <c r="TDU3" s="65"/>
      <c r="TDV3" s="65"/>
      <c r="TDW3" s="65"/>
      <c r="TDX3" s="65"/>
      <c r="TDY3" s="65"/>
      <c r="TDZ3" s="65"/>
      <c r="TEA3" s="65"/>
      <c r="TEB3" s="65"/>
      <c r="TEC3" s="65"/>
      <c r="TED3" s="65"/>
      <c r="TEE3" s="65"/>
      <c r="TEF3" s="65"/>
      <c r="TEG3" s="65"/>
      <c r="TEH3" s="65"/>
      <c r="TEI3" s="65"/>
      <c r="TEJ3" s="65"/>
      <c r="TEK3" s="65"/>
      <c r="TEL3" s="65"/>
      <c r="TEM3" s="65"/>
      <c r="TEN3" s="65"/>
      <c r="TEO3" s="65"/>
      <c r="TEP3" s="65"/>
      <c r="TEQ3" s="65"/>
      <c r="TER3" s="65"/>
      <c r="TES3" s="65"/>
      <c r="TET3" s="65"/>
      <c r="TEU3" s="65"/>
      <c r="TEV3" s="65"/>
      <c r="TEW3" s="65"/>
      <c r="TEX3" s="65"/>
      <c r="TEY3" s="65"/>
      <c r="TEZ3" s="65"/>
      <c r="TFA3" s="65"/>
      <c r="TFB3" s="65"/>
      <c r="TFC3" s="65"/>
      <c r="TFD3" s="65"/>
      <c r="TFE3" s="65"/>
      <c r="TFF3" s="65"/>
      <c r="TFG3" s="65"/>
      <c r="TFH3" s="65"/>
      <c r="TFI3" s="65"/>
      <c r="TFJ3" s="65"/>
      <c r="TFK3" s="65"/>
      <c r="TFL3" s="65"/>
      <c r="TFM3" s="65"/>
      <c r="TFN3" s="65"/>
      <c r="TFO3" s="65"/>
      <c r="TFP3" s="65"/>
      <c r="TFQ3" s="65"/>
      <c r="TFR3" s="65"/>
      <c r="TFS3" s="65"/>
      <c r="TFT3" s="65"/>
      <c r="TFU3" s="65"/>
      <c r="TFV3" s="65"/>
      <c r="TFW3" s="65"/>
      <c r="TFX3" s="65"/>
      <c r="TFY3" s="65"/>
      <c r="TFZ3" s="65"/>
      <c r="TGA3" s="65"/>
      <c r="TGB3" s="65"/>
      <c r="TGC3" s="65"/>
      <c r="TGD3" s="65"/>
      <c r="TGE3" s="65"/>
      <c r="TGF3" s="65"/>
      <c r="TGG3" s="65"/>
      <c r="TGH3" s="65"/>
      <c r="TGI3" s="65"/>
      <c r="TGJ3" s="65"/>
      <c r="TGK3" s="65"/>
      <c r="TGL3" s="65"/>
      <c r="TGM3" s="65"/>
      <c r="TGN3" s="65"/>
      <c r="TGO3" s="65"/>
      <c r="TGP3" s="65"/>
      <c r="TGQ3" s="65"/>
      <c r="TGR3" s="65"/>
      <c r="TGS3" s="65"/>
      <c r="TGT3" s="65"/>
      <c r="TGU3" s="65"/>
      <c r="TGV3" s="65"/>
      <c r="TGW3" s="65"/>
      <c r="TGX3" s="65"/>
      <c r="TGY3" s="65"/>
      <c r="TGZ3" s="65"/>
      <c r="THA3" s="65"/>
      <c r="THB3" s="65"/>
      <c r="THC3" s="65"/>
      <c r="THD3" s="65"/>
      <c r="THE3" s="65"/>
      <c r="THF3" s="65"/>
      <c r="THG3" s="65"/>
      <c r="THH3" s="65"/>
      <c r="THI3" s="65"/>
      <c r="THJ3" s="65"/>
      <c r="THK3" s="65"/>
      <c r="THL3" s="65"/>
      <c r="THM3" s="65"/>
      <c r="THN3" s="65"/>
      <c r="THO3" s="65"/>
      <c r="THP3" s="65"/>
      <c r="THQ3" s="65"/>
      <c r="THR3" s="65"/>
      <c r="THS3" s="65"/>
      <c r="THT3" s="65"/>
      <c r="THU3" s="65"/>
      <c r="THV3" s="65"/>
      <c r="THW3" s="65"/>
      <c r="THX3" s="65"/>
      <c r="THY3" s="65"/>
      <c r="THZ3" s="65"/>
      <c r="TIA3" s="65"/>
      <c r="TIB3" s="65"/>
      <c r="TIC3" s="65"/>
      <c r="TID3" s="65"/>
      <c r="TIE3" s="65"/>
      <c r="TIF3" s="65"/>
      <c r="TIG3" s="65"/>
      <c r="TIH3" s="65"/>
      <c r="TII3" s="65"/>
      <c r="TIJ3" s="65"/>
      <c r="TIK3" s="65"/>
      <c r="TIL3" s="65"/>
      <c r="TIM3" s="65"/>
      <c r="TIN3" s="65"/>
      <c r="TIO3" s="65"/>
      <c r="TIP3" s="65"/>
      <c r="TIQ3" s="65"/>
      <c r="TIR3" s="65"/>
      <c r="TIS3" s="65"/>
      <c r="TIT3" s="65"/>
      <c r="TIU3" s="65"/>
      <c r="TIV3" s="65"/>
      <c r="TIW3" s="65"/>
      <c r="TIX3" s="65"/>
      <c r="TIY3" s="65"/>
      <c r="TIZ3" s="65"/>
      <c r="TJA3" s="65"/>
      <c r="TJB3" s="65"/>
      <c r="TJC3" s="65"/>
      <c r="TJD3" s="65"/>
      <c r="TJE3" s="65"/>
      <c r="TJF3" s="65"/>
      <c r="TJG3" s="65"/>
      <c r="TJH3" s="65"/>
      <c r="TJI3" s="65"/>
      <c r="TJJ3" s="65"/>
      <c r="TJK3" s="65"/>
      <c r="TJL3" s="65"/>
      <c r="TJM3" s="65"/>
      <c r="TJN3" s="65"/>
      <c r="TJO3" s="65"/>
      <c r="TJP3" s="65"/>
      <c r="TJQ3" s="65"/>
      <c r="TJR3" s="65"/>
      <c r="TJS3" s="65"/>
      <c r="TJT3" s="65"/>
      <c r="TJU3" s="65"/>
      <c r="TJV3" s="65"/>
      <c r="TJW3" s="65"/>
      <c r="TJX3" s="65"/>
      <c r="TJY3" s="65"/>
      <c r="TJZ3" s="65"/>
      <c r="TKA3" s="65"/>
      <c r="TKB3" s="65"/>
      <c r="TKC3" s="65"/>
      <c r="TKD3" s="65"/>
      <c r="TKE3" s="65"/>
      <c r="TKF3" s="65"/>
      <c r="TKG3" s="65"/>
      <c r="TKH3" s="65"/>
      <c r="TKI3" s="65"/>
      <c r="TKJ3" s="65"/>
      <c r="TKK3" s="65"/>
      <c r="TKL3" s="65"/>
      <c r="TKM3" s="65"/>
      <c r="TKN3" s="65"/>
      <c r="TKO3" s="65"/>
      <c r="TKP3" s="65"/>
      <c r="TKQ3" s="65"/>
      <c r="TKR3" s="65"/>
      <c r="TKS3" s="65"/>
      <c r="TKT3" s="65"/>
      <c r="TKU3" s="65"/>
      <c r="TKV3" s="65"/>
      <c r="TKW3" s="65"/>
      <c r="TKX3" s="65"/>
      <c r="TKY3" s="65"/>
      <c r="TKZ3" s="65"/>
      <c r="TLA3" s="65"/>
      <c r="TLB3" s="65"/>
      <c r="TLC3" s="65"/>
      <c r="TLD3" s="65"/>
      <c r="TLE3" s="65"/>
      <c r="TLF3" s="65"/>
      <c r="TLG3" s="65"/>
      <c r="TLH3" s="65"/>
      <c r="TLI3" s="65"/>
      <c r="TLJ3" s="65"/>
      <c r="TLK3" s="65"/>
      <c r="TLL3" s="65"/>
      <c r="TLM3" s="65"/>
      <c r="TLN3" s="65"/>
      <c r="TLO3" s="65"/>
      <c r="TLP3" s="65"/>
      <c r="TLQ3" s="65"/>
      <c r="TLR3" s="65"/>
      <c r="TLS3" s="65"/>
      <c r="TLT3" s="65"/>
      <c r="TLU3" s="65"/>
      <c r="TLV3" s="65"/>
      <c r="TLW3" s="65"/>
      <c r="TLX3" s="65"/>
      <c r="TLY3" s="65"/>
      <c r="TLZ3" s="65"/>
      <c r="TMA3" s="65"/>
      <c r="TMB3" s="65"/>
      <c r="TMC3" s="65"/>
      <c r="TMD3" s="65"/>
      <c r="TME3" s="65"/>
      <c r="TMF3" s="65"/>
      <c r="TMG3" s="65"/>
      <c r="TMH3" s="65"/>
      <c r="TMI3" s="65"/>
      <c r="TMJ3" s="65"/>
      <c r="TMK3" s="65"/>
      <c r="TML3" s="65"/>
      <c r="TMM3" s="65"/>
      <c r="TMN3" s="65"/>
      <c r="TMO3" s="65"/>
      <c r="TMP3" s="65"/>
      <c r="TMQ3" s="65"/>
      <c r="TMR3" s="65"/>
      <c r="TMS3" s="65"/>
      <c r="TMT3" s="65"/>
      <c r="TMU3" s="65"/>
      <c r="TMV3" s="65"/>
      <c r="TMW3" s="65"/>
      <c r="TMX3" s="65"/>
      <c r="TMY3" s="65"/>
      <c r="TMZ3" s="65"/>
      <c r="TNA3" s="65"/>
      <c r="TNB3" s="65"/>
      <c r="TNC3" s="65"/>
      <c r="TND3" s="65"/>
      <c r="TNE3" s="65"/>
      <c r="TNF3" s="65"/>
      <c r="TNG3" s="65"/>
      <c r="TNH3" s="65"/>
      <c r="TNI3" s="65"/>
      <c r="TNJ3" s="65"/>
      <c r="TNK3" s="65"/>
      <c r="TNL3" s="65"/>
      <c r="TNM3" s="65"/>
      <c r="TNN3" s="65"/>
      <c r="TNO3" s="65"/>
      <c r="TNP3" s="65"/>
      <c r="TNQ3" s="65"/>
      <c r="TNR3" s="65"/>
      <c r="TNS3" s="65"/>
      <c r="TNT3" s="65"/>
      <c r="TNU3" s="65"/>
      <c r="TNV3" s="65"/>
      <c r="TNW3" s="65"/>
      <c r="TNX3" s="65"/>
      <c r="TNY3" s="65"/>
      <c r="TNZ3" s="65"/>
      <c r="TOA3" s="65"/>
      <c r="TOB3" s="65"/>
      <c r="TOC3" s="65"/>
      <c r="TOD3" s="65"/>
      <c r="TOE3" s="65"/>
      <c r="TOF3" s="65"/>
      <c r="TOG3" s="65"/>
      <c r="TOH3" s="65"/>
      <c r="TOI3" s="65"/>
      <c r="TOJ3" s="65"/>
      <c r="TOK3" s="65"/>
      <c r="TOL3" s="65"/>
      <c r="TOM3" s="65"/>
      <c r="TON3" s="65"/>
      <c r="TOO3" s="65"/>
      <c r="TOP3" s="65"/>
      <c r="TOQ3" s="65"/>
      <c r="TOR3" s="65"/>
      <c r="TOS3" s="65"/>
      <c r="TOT3" s="65"/>
      <c r="TOU3" s="65"/>
      <c r="TOV3" s="65"/>
      <c r="TOW3" s="65"/>
      <c r="TOX3" s="65"/>
      <c r="TOY3" s="65"/>
      <c r="TOZ3" s="65"/>
      <c r="TPA3" s="65"/>
      <c r="TPB3" s="65"/>
      <c r="TPC3" s="65"/>
      <c r="TPD3" s="65"/>
      <c r="TPE3" s="65"/>
      <c r="TPF3" s="65"/>
      <c r="TPG3" s="65"/>
      <c r="TPH3" s="65"/>
      <c r="TPI3" s="65"/>
      <c r="TPJ3" s="65"/>
      <c r="TPK3" s="65"/>
      <c r="TPL3" s="65"/>
      <c r="TPM3" s="65"/>
      <c r="TPN3" s="65"/>
      <c r="TPO3" s="65"/>
      <c r="TPP3" s="65"/>
      <c r="TPQ3" s="65"/>
      <c r="TPR3" s="65"/>
      <c r="TPS3" s="65"/>
      <c r="TPT3" s="65"/>
      <c r="TPU3" s="65"/>
      <c r="TPV3" s="65"/>
      <c r="TPW3" s="65"/>
      <c r="TPX3" s="65"/>
      <c r="TPY3" s="65"/>
      <c r="TPZ3" s="65"/>
      <c r="TQA3" s="65"/>
      <c r="TQB3" s="65"/>
      <c r="TQC3" s="65"/>
      <c r="TQD3" s="65"/>
      <c r="TQE3" s="65"/>
      <c r="TQF3" s="65"/>
      <c r="TQG3" s="65"/>
      <c r="TQH3" s="65"/>
      <c r="TQI3" s="65"/>
      <c r="TQJ3" s="65"/>
      <c r="TQK3" s="65"/>
      <c r="TQL3" s="65"/>
      <c r="TQM3" s="65"/>
      <c r="TQN3" s="65"/>
      <c r="TQO3" s="65"/>
      <c r="TQP3" s="65"/>
      <c r="TQQ3" s="65"/>
      <c r="TQR3" s="65"/>
      <c r="TQS3" s="65"/>
      <c r="TQT3" s="65"/>
      <c r="TQU3" s="65"/>
      <c r="TQV3" s="65"/>
      <c r="TQW3" s="65"/>
      <c r="TQX3" s="65"/>
      <c r="TQY3" s="65"/>
      <c r="TQZ3" s="65"/>
      <c r="TRA3" s="65"/>
      <c r="TRB3" s="65"/>
      <c r="TRC3" s="65"/>
      <c r="TRD3" s="65"/>
      <c r="TRE3" s="65"/>
      <c r="TRF3" s="65"/>
      <c r="TRG3" s="65"/>
      <c r="TRH3" s="65"/>
      <c r="TRI3" s="65"/>
      <c r="TRJ3" s="65"/>
      <c r="TRK3" s="65"/>
      <c r="TRL3" s="65"/>
      <c r="TRM3" s="65"/>
      <c r="TRN3" s="65"/>
      <c r="TRO3" s="65"/>
      <c r="TRP3" s="65"/>
      <c r="TRQ3" s="65"/>
      <c r="TRR3" s="65"/>
      <c r="TRS3" s="65"/>
      <c r="TRT3" s="65"/>
      <c r="TRU3" s="65"/>
      <c r="TRV3" s="65"/>
      <c r="TRW3" s="65"/>
      <c r="TRX3" s="65"/>
      <c r="TRY3" s="65"/>
      <c r="TRZ3" s="65"/>
      <c r="TSA3" s="65"/>
      <c r="TSB3" s="65"/>
      <c r="TSC3" s="65"/>
      <c r="TSD3" s="65"/>
      <c r="TSE3" s="65"/>
      <c r="TSF3" s="65"/>
      <c r="TSG3" s="65"/>
      <c r="TSH3" s="65"/>
      <c r="TSI3" s="65"/>
      <c r="TSJ3" s="65"/>
      <c r="TSK3" s="65"/>
      <c r="TSL3" s="65"/>
      <c r="TSM3" s="65"/>
      <c r="TSN3" s="65"/>
      <c r="TSO3" s="65"/>
      <c r="TSP3" s="65"/>
      <c r="TSQ3" s="65"/>
      <c r="TSR3" s="65"/>
      <c r="TSS3" s="65"/>
      <c r="TST3" s="65"/>
      <c r="TSU3" s="65"/>
      <c r="TSV3" s="65"/>
      <c r="TSW3" s="65"/>
      <c r="TSX3" s="65"/>
      <c r="TSY3" s="65"/>
      <c r="TSZ3" s="65"/>
      <c r="TTA3" s="65"/>
      <c r="TTB3" s="65"/>
      <c r="TTC3" s="65"/>
      <c r="TTD3" s="65"/>
      <c r="TTE3" s="65"/>
      <c r="TTF3" s="65"/>
      <c r="TTG3" s="65"/>
      <c r="TTH3" s="65"/>
      <c r="TTI3" s="65"/>
      <c r="TTJ3" s="65"/>
      <c r="TTK3" s="65"/>
      <c r="TTL3" s="65"/>
      <c r="TTM3" s="65"/>
      <c r="TTN3" s="65"/>
      <c r="TTO3" s="65"/>
      <c r="TTP3" s="65"/>
      <c r="TTQ3" s="65"/>
      <c r="TTR3" s="65"/>
      <c r="TTS3" s="65"/>
      <c r="TTT3" s="65"/>
      <c r="TTU3" s="65"/>
      <c r="TTV3" s="65"/>
      <c r="TTW3" s="65"/>
      <c r="TTX3" s="65"/>
      <c r="TTY3" s="65"/>
      <c r="TTZ3" s="65"/>
      <c r="TUA3" s="65"/>
      <c r="TUB3" s="65"/>
      <c r="TUC3" s="65"/>
      <c r="TUD3" s="65"/>
      <c r="TUE3" s="65"/>
      <c r="TUF3" s="65"/>
      <c r="TUG3" s="65"/>
      <c r="TUH3" s="65"/>
      <c r="TUI3" s="65"/>
      <c r="TUJ3" s="65"/>
      <c r="TUK3" s="65"/>
      <c r="TUL3" s="65"/>
      <c r="TUM3" s="65"/>
      <c r="TUN3" s="65"/>
      <c r="TUO3" s="65"/>
      <c r="TUP3" s="65"/>
      <c r="TUQ3" s="65"/>
      <c r="TUR3" s="65"/>
      <c r="TUS3" s="65"/>
      <c r="TUT3" s="65"/>
      <c r="TUU3" s="65"/>
      <c r="TUV3" s="65"/>
      <c r="TUW3" s="65"/>
      <c r="TUX3" s="65"/>
      <c r="TUY3" s="65"/>
      <c r="TUZ3" s="65"/>
      <c r="TVA3" s="65"/>
      <c r="TVB3" s="65"/>
      <c r="TVC3" s="65"/>
      <c r="TVD3" s="65"/>
      <c r="TVE3" s="65"/>
      <c r="TVF3" s="65"/>
      <c r="TVG3" s="65"/>
      <c r="TVH3" s="65"/>
      <c r="TVI3" s="65"/>
      <c r="TVJ3" s="65"/>
      <c r="TVK3" s="65"/>
      <c r="TVL3" s="65"/>
      <c r="TVM3" s="65"/>
      <c r="TVN3" s="65"/>
      <c r="TVO3" s="65"/>
      <c r="TVP3" s="65"/>
      <c r="TVQ3" s="65"/>
      <c r="TVR3" s="65"/>
      <c r="TVS3" s="65"/>
      <c r="TVT3" s="65"/>
      <c r="TVU3" s="65"/>
      <c r="TVV3" s="65"/>
      <c r="TVW3" s="65"/>
      <c r="TVX3" s="65"/>
      <c r="TVY3" s="65"/>
      <c r="TVZ3" s="65"/>
      <c r="TWA3" s="65"/>
      <c r="TWB3" s="65"/>
      <c r="TWC3" s="65"/>
      <c r="TWD3" s="65"/>
      <c r="TWE3" s="65"/>
      <c r="TWF3" s="65"/>
      <c r="TWG3" s="65"/>
      <c r="TWH3" s="65"/>
      <c r="TWI3" s="65"/>
      <c r="TWJ3" s="65"/>
      <c r="TWK3" s="65"/>
      <c r="TWL3" s="65"/>
      <c r="TWM3" s="65"/>
      <c r="TWN3" s="65"/>
      <c r="TWO3" s="65"/>
      <c r="TWP3" s="65"/>
      <c r="TWQ3" s="65"/>
      <c r="TWR3" s="65"/>
      <c r="TWS3" s="65"/>
      <c r="TWT3" s="65"/>
      <c r="TWU3" s="65"/>
      <c r="TWV3" s="65"/>
      <c r="TWW3" s="65"/>
      <c r="TWX3" s="65"/>
      <c r="TWY3" s="65"/>
      <c r="TWZ3" s="65"/>
      <c r="TXA3" s="65"/>
      <c r="TXB3" s="65"/>
      <c r="TXC3" s="65"/>
      <c r="TXD3" s="65"/>
      <c r="TXE3" s="65"/>
      <c r="TXF3" s="65"/>
      <c r="TXG3" s="65"/>
      <c r="TXH3" s="65"/>
      <c r="TXI3" s="65"/>
      <c r="TXJ3" s="65"/>
      <c r="TXK3" s="65"/>
      <c r="TXL3" s="65"/>
      <c r="TXM3" s="65"/>
      <c r="TXN3" s="65"/>
      <c r="TXO3" s="65"/>
      <c r="TXP3" s="65"/>
      <c r="TXQ3" s="65"/>
      <c r="TXR3" s="65"/>
      <c r="TXS3" s="65"/>
      <c r="TXT3" s="65"/>
      <c r="TXU3" s="65"/>
      <c r="TXV3" s="65"/>
      <c r="TXW3" s="65"/>
      <c r="TXX3" s="65"/>
      <c r="TXY3" s="65"/>
      <c r="TXZ3" s="65"/>
      <c r="TYA3" s="65"/>
      <c r="TYB3" s="65"/>
      <c r="TYC3" s="65"/>
      <c r="TYD3" s="65"/>
      <c r="TYE3" s="65"/>
      <c r="TYF3" s="65"/>
      <c r="TYG3" s="65"/>
      <c r="TYH3" s="65"/>
      <c r="TYI3" s="65"/>
      <c r="TYJ3" s="65"/>
      <c r="TYK3" s="65"/>
      <c r="TYL3" s="65"/>
      <c r="TYM3" s="65"/>
      <c r="TYN3" s="65"/>
      <c r="TYO3" s="65"/>
      <c r="TYP3" s="65"/>
      <c r="TYQ3" s="65"/>
      <c r="TYR3" s="65"/>
      <c r="TYS3" s="65"/>
      <c r="TYT3" s="65"/>
      <c r="TYU3" s="65"/>
      <c r="TYV3" s="65"/>
      <c r="TYW3" s="65"/>
      <c r="TYX3" s="65"/>
      <c r="TYY3" s="65"/>
      <c r="TYZ3" s="65"/>
      <c r="TZA3" s="65"/>
      <c r="TZB3" s="65"/>
      <c r="TZC3" s="65"/>
      <c r="TZD3" s="65"/>
      <c r="TZE3" s="65"/>
      <c r="TZF3" s="65"/>
      <c r="TZG3" s="65"/>
      <c r="TZH3" s="65"/>
      <c r="TZI3" s="65"/>
      <c r="TZJ3" s="65"/>
      <c r="TZK3" s="65"/>
      <c r="TZL3" s="65"/>
      <c r="TZM3" s="65"/>
      <c r="TZN3" s="65"/>
      <c r="TZO3" s="65"/>
      <c r="TZP3" s="65"/>
      <c r="TZQ3" s="65"/>
      <c r="TZR3" s="65"/>
      <c r="TZS3" s="65"/>
      <c r="TZT3" s="65"/>
      <c r="TZU3" s="65"/>
      <c r="TZV3" s="65"/>
      <c r="TZW3" s="65"/>
      <c r="TZX3" s="65"/>
      <c r="TZY3" s="65"/>
      <c r="TZZ3" s="65"/>
      <c r="UAA3" s="65"/>
      <c r="UAB3" s="65"/>
      <c r="UAC3" s="65"/>
      <c r="UAD3" s="65"/>
      <c r="UAE3" s="65"/>
      <c r="UAF3" s="65"/>
      <c r="UAG3" s="65"/>
      <c r="UAH3" s="65"/>
      <c r="UAI3" s="65"/>
      <c r="UAJ3" s="65"/>
      <c r="UAK3" s="65"/>
      <c r="UAL3" s="65"/>
      <c r="UAM3" s="65"/>
      <c r="UAN3" s="65"/>
      <c r="UAO3" s="65"/>
      <c r="UAP3" s="65"/>
      <c r="UAQ3" s="65"/>
      <c r="UAR3" s="65"/>
      <c r="UAS3" s="65"/>
      <c r="UAT3" s="65"/>
      <c r="UAU3" s="65"/>
      <c r="UAV3" s="65"/>
      <c r="UAW3" s="65"/>
      <c r="UAX3" s="65"/>
      <c r="UAY3" s="65"/>
      <c r="UAZ3" s="65"/>
      <c r="UBA3" s="65"/>
      <c r="UBB3" s="65"/>
      <c r="UBC3" s="65"/>
      <c r="UBD3" s="65"/>
      <c r="UBE3" s="65"/>
      <c r="UBF3" s="65"/>
      <c r="UBG3" s="65"/>
      <c r="UBH3" s="65"/>
      <c r="UBI3" s="65"/>
      <c r="UBJ3" s="65"/>
      <c r="UBK3" s="65"/>
      <c r="UBL3" s="65"/>
      <c r="UBM3" s="65"/>
      <c r="UBN3" s="65"/>
      <c r="UBO3" s="65"/>
      <c r="UBP3" s="65"/>
      <c r="UBQ3" s="65"/>
      <c r="UBR3" s="65"/>
      <c r="UBS3" s="65"/>
      <c r="UBT3" s="65"/>
      <c r="UBU3" s="65"/>
      <c r="UBV3" s="65"/>
      <c r="UBW3" s="65"/>
      <c r="UBX3" s="65"/>
      <c r="UBY3" s="65"/>
      <c r="UBZ3" s="65"/>
      <c r="UCA3" s="65"/>
      <c r="UCB3" s="65"/>
      <c r="UCC3" s="65"/>
      <c r="UCD3" s="65"/>
      <c r="UCE3" s="65"/>
      <c r="UCF3" s="65"/>
      <c r="UCG3" s="65"/>
      <c r="UCH3" s="65"/>
      <c r="UCI3" s="65"/>
      <c r="UCJ3" s="65"/>
      <c r="UCK3" s="65"/>
      <c r="UCL3" s="65"/>
      <c r="UCM3" s="65"/>
      <c r="UCN3" s="65"/>
      <c r="UCO3" s="65"/>
      <c r="UCP3" s="65"/>
      <c r="UCQ3" s="65"/>
      <c r="UCR3" s="65"/>
      <c r="UCS3" s="65"/>
      <c r="UCT3" s="65"/>
      <c r="UCU3" s="65"/>
      <c r="UCV3" s="65"/>
      <c r="UCW3" s="65"/>
      <c r="UCX3" s="65"/>
      <c r="UCY3" s="65"/>
      <c r="UCZ3" s="65"/>
      <c r="UDA3" s="65"/>
      <c r="UDB3" s="65"/>
      <c r="UDC3" s="65"/>
      <c r="UDD3" s="65"/>
      <c r="UDE3" s="65"/>
      <c r="UDF3" s="65"/>
      <c r="UDG3" s="65"/>
      <c r="UDH3" s="65"/>
      <c r="UDI3" s="65"/>
      <c r="UDJ3" s="65"/>
      <c r="UDK3" s="65"/>
      <c r="UDL3" s="65"/>
      <c r="UDM3" s="65"/>
      <c r="UDN3" s="65"/>
      <c r="UDO3" s="65"/>
      <c r="UDP3" s="65"/>
      <c r="UDQ3" s="65"/>
      <c r="UDR3" s="65"/>
      <c r="UDS3" s="65"/>
      <c r="UDT3" s="65"/>
      <c r="UDU3" s="65"/>
      <c r="UDV3" s="65"/>
      <c r="UDW3" s="65"/>
      <c r="UDX3" s="65"/>
      <c r="UDY3" s="65"/>
      <c r="UDZ3" s="65"/>
      <c r="UEA3" s="65"/>
      <c r="UEB3" s="65"/>
      <c r="UEC3" s="65"/>
      <c r="UED3" s="65"/>
      <c r="UEE3" s="65"/>
      <c r="UEF3" s="65"/>
      <c r="UEG3" s="65"/>
      <c r="UEH3" s="65"/>
      <c r="UEI3" s="65"/>
      <c r="UEJ3" s="65"/>
      <c r="UEK3" s="65"/>
      <c r="UEL3" s="65"/>
      <c r="UEM3" s="65"/>
      <c r="UEN3" s="65"/>
      <c r="UEO3" s="65"/>
      <c r="UEP3" s="65"/>
      <c r="UEQ3" s="65"/>
      <c r="UER3" s="65"/>
      <c r="UES3" s="65"/>
      <c r="UET3" s="65"/>
      <c r="UEU3" s="65"/>
      <c r="UEV3" s="65"/>
      <c r="UEW3" s="65"/>
      <c r="UEX3" s="65"/>
      <c r="UEY3" s="65"/>
      <c r="UEZ3" s="65"/>
      <c r="UFA3" s="65"/>
      <c r="UFB3" s="65"/>
      <c r="UFC3" s="65"/>
      <c r="UFD3" s="65"/>
      <c r="UFE3" s="65"/>
      <c r="UFF3" s="65"/>
      <c r="UFG3" s="65"/>
      <c r="UFH3" s="65"/>
      <c r="UFI3" s="65"/>
      <c r="UFJ3" s="65"/>
      <c r="UFK3" s="65"/>
      <c r="UFL3" s="65"/>
      <c r="UFM3" s="65"/>
      <c r="UFN3" s="65"/>
      <c r="UFO3" s="65"/>
      <c r="UFP3" s="65"/>
      <c r="UFQ3" s="65"/>
      <c r="UFR3" s="65"/>
      <c r="UFS3" s="65"/>
      <c r="UFT3" s="65"/>
      <c r="UFU3" s="65"/>
      <c r="UFV3" s="65"/>
      <c r="UFW3" s="65"/>
      <c r="UFX3" s="65"/>
      <c r="UFY3" s="65"/>
      <c r="UFZ3" s="65"/>
      <c r="UGA3" s="65"/>
      <c r="UGB3" s="65"/>
      <c r="UGC3" s="65"/>
      <c r="UGD3" s="65"/>
      <c r="UGE3" s="65"/>
      <c r="UGF3" s="65"/>
      <c r="UGG3" s="65"/>
      <c r="UGH3" s="65"/>
      <c r="UGI3" s="65"/>
      <c r="UGJ3" s="65"/>
      <c r="UGK3" s="65"/>
      <c r="UGL3" s="65"/>
      <c r="UGM3" s="65"/>
      <c r="UGN3" s="65"/>
      <c r="UGO3" s="65"/>
      <c r="UGP3" s="65"/>
      <c r="UGQ3" s="65"/>
      <c r="UGR3" s="65"/>
      <c r="UGS3" s="65"/>
      <c r="UGT3" s="65"/>
      <c r="UGU3" s="65"/>
      <c r="UGV3" s="65"/>
      <c r="UGW3" s="65"/>
      <c r="UGX3" s="65"/>
      <c r="UGY3" s="65"/>
      <c r="UGZ3" s="65"/>
      <c r="UHA3" s="65"/>
      <c r="UHB3" s="65"/>
      <c r="UHC3" s="65"/>
      <c r="UHD3" s="65"/>
      <c r="UHE3" s="65"/>
      <c r="UHF3" s="65"/>
      <c r="UHG3" s="65"/>
      <c r="UHH3" s="65"/>
      <c r="UHI3" s="65"/>
      <c r="UHJ3" s="65"/>
      <c r="UHK3" s="65"/>
      <c r="UHL3" s="65"/>
      <c r="UHM3" s="65"/>
      <c r="UHN3" s="65"/>
      <c r="UHO3" s="65"/>
      <c r="UHP3" s="65"/>
      <c r="UHQ3" s="65"/>
      <c r="UHR3" s="65"/>
      <c r="UHS3" s="65"/>
      <c r="UHT3" s="65"/>
      <c r="UHU3" s="65"/>
      <c r="UHV3" s="65"/>
      <c r="UHW3" s="65"/>
      <c r="UHX3" s="65"/>
      <c r="UHY3" s="65"/>
      <c r="UHZ3" s="65"/>
      <c r="UIA3" s="65"/>
      <c r="UIB3" s="65"/>
      <c r="UIC3" s="65"/>
      <c r="UID3" s="65"/>
      <c r="UIE3" s="65"/>
      <c r="UIF3" s="65"/>
      <c r="UIG3" s="65"/>
      <c r="UIH3" s="65"/>
      <c r="UII3" s="65"/>
      <c r="UIJ3" s="65"/>
      <c r="UIK3" s="65"/>
      <c r="UIL3" s="65"/>
      <c r="UIM3" s="65"/>
      <c r="UIN3" s="65"/>
      <c r="UIO3" s="65"/>
      <c r="UIP3" s="65"/>
      <c r="UIQ3" s="65"/>
      <c r="UIR3" s="65"/>
      <c r="UIS3" s="65"/>
      <c r="UIT3" s="65"/>
      <c r="UIU3" s="65"/>
      <c r="UIV3" s="65"/>
      <c r="UIW3" s="65"/>
      <c r="UIX3" s="65"/>
      <c r="UIY3" s="65"/>
      <c r="UIZ3" s="65"/>
      <c r="UJA3" s="65"/>
      <c r="UJB3" s="65"/>
      <c r="UJC3" s="65"/>
      <c r="UJD3" s="65"/>
      <c r="UJE3" s="65"/>
      <c r="UJF3" s="65"/>
      <c r="UJG3" s="65"/>
      <c r="UJH3" s="65"/>
      <c r="UJI3" s="65"/>
      <c r="UJJ3" s="65"/>
      <c r="UJK3" s="65"/>
      <c r="UJL3" s="65"/>
      <c r="UJM3" s="65"/>
      <c r="UJN3" s="65"/>
      <c r="UJO3" s="65"/>
      <c r="UJP3" s="65"/>
      <c r="UJQ3" s="65"/>
      <c r="UJR3" s="65"/>
      <c r="UJS3" s="65"/>
      <c r="UJT3" s="65"/>
      <c r="UJU3" s="65"/>
      <c r="UJV3" s="65"/>
      <c r="UJW3" s="65"/>
      <c r="UJX3" s="65"/>
      <c r="UJY3" s="65"/>
      <c r="UJZ3" s="65"/>
      <c r="UKA3" s="65"/>
      <c r="UKB3" s="65"/>
      <c r="UKC3" s="65"/>
      <c r="UKD3" s="65"/>
      <c r="UKE3" s="65"/>
      <c r="UKF3" s="65"/>
      <c r="UKG3" s="65"/>
      <c r="UKH3" s="65"/>
      <c r="UKI3" s="65"/>
      <c r="UKJ3" s="65"/>
      <c r="UKK3" s="65"/>
      <c r="UKL3" s="65"/>
      <c r="UKM3" s="65"/>
      <c r="UKN3" s="65"/>
      <c r="UKO3" s="65"/>
      <c r="UKP3" s="65"/>
      <c r="UKQ3" s="65"/>
      <c r="UKR3" s="65"/>
      <c r="UKS3" s="65"/>
      <c r="UKT3" s="65"/>
      <c r="UKU3" s="65"/>
      <c r="UKV3" s="65"/>
      <c r="UKW3" s="65"/>
      <c r="UKX3" s="65"/>
      <c r="UKY3" s="65"/>
      <c r="UKZ3" s="65"/>
      <c r="ULA3" s="65"/>
      <c r="ULB3" s="65"/>
      <c r="ULC3" s="65"/>
      <c r="ULD3" s="65"/>
      <c r="ULE3" s="65"/>
      <c r="ULF3" s="65"/>
      <c r="ULG3" s="65"/>
      <c r="ULH3" s="65"/>
      <c r="ULI3" s="65"/>
      <c r="ULJ3" s="65"/>
      <c r="ULK3" s="65"/>
      <c r="ULL3" s="65"/>
      <c r="ULM3" s="65"/>
      <c r="ULN3" s="65"/>
      <c r="ULO3" s="65"/>
      <c r="ULP3" s="65"/>
      <c r="ULQ3" s="65"/>
      <c r="ULR3" s="65"/>
      <c r="ULS3" s="65"/>
      <c r="ULT3" s="65"/>
      <c r="ULU3" s="65"/>
      <c r="ULV3" s="65"/>
      <c r="ULW3" s="65"/>
      <c r="ULX3" s="65"/>
      <c r="ULY3" s="65"/>
      <c r="ULZ3" s="65"/>
      <c r="UMA3" s="65"/>
      <c r="UMB3" s="65"/>
      <c r="UMC3" s="65"/>
      <c r="UMD3" s="65"/>
      <c r="UME3" s="65"/>
      <c r="UMF3" s="65"/>
      <c r="UMG3" s="65"/>
      <c r="UMH3" s="65"/>
      <c r="UMI3" s="65"/>
      <c r="UMJ3" s="65"/>
      <c r="UMK3" s="65"/>
      <c r="UML3" s="65"/>
      <c r="UMM3" s="65"/>
      <c r="UMN3" s="65"/>
      <c r="UMO3" s="65"/>
      <c r="UMP3" s="65"/>
      <c r="UMQ3" s="65"/>
      <c r="UMR3" s="65"/>
      <c r="UMS3" s="65"/>
      <c r="UMT3" s="65"/>
      <c r="UMU3" s="65"/>
      <c r="UMV3" s="65"/>
      <c r="UMW3" s="65"/>
      <c r="UMX3" s="65"/>
      <c r="UMY3" s="65"/>
      <c r="UMZ3" s="65"/>
      <c r="UNA3" s="65"/>
      <c r="UNB3" s="65"/>
      <c r="UNC3" s="65"/>
      <c r="UND3" s="65"/>
      <c r="UNE3" s="65"/>
      <c r="UNF3" s="65"/>
      <c r="UNG3" s="65"/>
      <c r="UNH3" s="65"/>
      <c r="UNI3" s="65"/>
      <c r="UNJ3" s="65"/>
      <c r="UNK3" s="65"/>
      <c r="UNL3" s="65"/>
      <c r="UNM3" s="65"/>
      <c r="UNN3" s="65"/>
      <c r="UNO3" s="65"/>
      <c r="UNP3" s="65"/>
      <c r="UNQ3" s="65"/>
      <c r="UNR3" s="65"/>
      <c r="UNS3" s="65"/>
      <c r="UNT3" s="65"/>
      <c r="UNU3" s="65"/>
      <c r="UNV3" s="65"/>
      <c r="UNW3" s="65"/>
      <c r="UNX3" s="65"/>
      <c r="UNY3" s="65"/>
      <c r="UNZ3" s="65"/>
      <c r="UOA3" s="65"/>
      <c r="UOB3" s="65"/>
      <c r="UOC3" s="65"/>
      <c r="UOD3" s="65"/>
      <c r="UOE3" s="65"/>
      <c r="UOF3" s="65"/>
      <c r="UOG3" s="65"/>
      <c r="UOH3" s="65"/>
      <c r="UOI3" s="65"/>
      <c r="UOJ3" s="65"/>
      <c r="UOK3" s="65"/>
      <c r="UOL3" s="65"/>
      <c r="UOM3" s="65"/>
      <c r="UON3" s="65"/>
      <c r="UOO3" s="65"/>
      <c r="UOP3" s="65"/>
      <c r="UOQ3" s="65"/>
      <c r="UOR3" s="65"/>
      <c r="UOS3" s="65"/>
      <c r="UOT3" s="65"/>
      <c r="UOU3" s="65"/>
      <c r="UOV3" s="65"/>
      <c r="UOW3" s="65"/>
      <c r="UOX3" s="65"/>
      <c r="UOY3" s="65"/>
      <c r="UOZ3" s="65"/>
      <c r="UPA3" s="65"/>
      <c r="UPB3" s="65"/>
      <c r="UPC3" s="65"/>
      <c r="UPD3" s="65"/>
      <c r="UPE3" s="65"/>
      <c r="UPF3" s="65"/>
      <c r="UPG3" s="65"/>
      <c r="UPH3" s="65"/>
      <c r="UPI3" s="65"/>
      <c r="UPJ3" s="65"/>
      <c r="UPK3" s="65"/>
      <c r="UPL3" s="65"/>
      <c r="UPM3" s="65"/>
      <c r="UPN3" s="65"/>
      <c r="UPO3" s="65"/>
      <c r="UPP3" s="65"/>
      <c r="UPQ3" s="65"/>
      <c r="UPR3" s="65"/>
      <c r="UPS3" s="65"/>
      <c r="UPT3" s="65"/>
      <c r="UPU3" s="65"/>
      <c r="UPV3" s="65"/>
      <c r="UPW3" s="65"/>
      <c r="UPX3" s="65"/>
      <c r="UPY3" s="65"/>
      <c r="UPZ3" s="65"/>
      <c r="UQA3" s="65"/>
      <c r="UQB3" s="65"/>
      <c r="UQC3" s="65"/>
      <c r="UQD3" s="65"/>
      <c r="UQE3" s="65"/>
      <c r="UQF3" s="65"/>
      <c r="UQG3" s="65"/>
      <c r="UQH3" s="65"/>
      <c r="UQI3" s="65"/>
      <c r="UQJ3" s="65"/>
      <c r="UQK3" s="65"/>
      <c r="UQL3" s="65"/>
      <c r="UQM3" s="65"/>
      <c r="UQN3" s="65"/>
      <c r="UQO3" s="65"/>
      <c r="UQP3" s="65"/>
      <c r="UQQ3" s="65"/>
      <c r="UQR3" s="65"/>
      <c r="UQS3" s="65"/>
      <c r="UQT3" s="65"/>
      <c r="UQU3" s="65"/>
      <c r="UQV3" s="65"/>
      <c r="UQW3" s="65"/>
      <c r="UQX3" s="65"/>
      <c r="UQY3" s="65"/>
      <c r="UQZ3" s="65"/>
      <c r="URA3" s="65"/>
      <c r="URB3" s="65"/>
      <c r="URC3" s="65"/>
      <c r="URD3" s="65"/>
      <c r="URE3" s="65"/>
      <c r="URF3" s="65"/>
      <c r="URG3" s="65"/>
      <c r="URH3" s="65"/>
      <c r="URI3" s="65"/>
      <c r="URJ3" s="65"/>
      <c r="URK3" s="65"/>
      <c r="URL3" s="65"/>
      <c r="URM3" s="65"/>
      <c r="URN3" s="65"/>
      <c r="URO3" s="65"/>
      <c r="URP3" s="65"/>
      <c r="URQ3" s="65"/>
      <c r="URR3" s="65"/>
      <c r="URS3" s="65"/>
      <c r="URT3" s="65"/>
      <c r="URU3" s="65"/>
      <c r="URV3" s="65"/>
      <c r="URW3" s="65"/>
      <c r="URX3" s="65"/>
      <c r="URY3" s="65"/>
      <c r="URZ3" s="65"/>
      <c r="USA3" s="65"/>
      <c r="USB3" s="65"/>
      <c r="USC3" s="65"/>
      <c r="USD3" s="65"/>
      <c r="USE3" s="65"/>
      <c r="USF3" s="65"/>
      <c r="USG3" s="65"/>
      <c r="USH3" s="65"/>
      <c r="USI3" s="65"/>
      <c r="USJ3" s="65"/>
      <c r="USK3" s="65"/>
      <c r="USL3" s="65"/>
      <c r="USM3" s="65"/>
      <c r="USN3" s="65"/>
      <c r="USO3" s="65"/>
      <c r="USP3" s="65"/>
      <c r="USQ3" s="65"/>
      <c r="USR3" s="65"/>
      <c r="USS3" s="65"/>
      <c r="UST3" s="65"/>
      <c r="USU3" s="65"/>
      <c r="USV3" s="65"/>
      <c r="USW3" s="65"/>
      <c r="USX3" s="65"/>
      <c r="USY3" s="65"/>
      <c r="USZ3" s="65"/>
      <c r="UTA3" s="65"/>
      <c r="UTB3" s="65"/>
      <c r="UTC3" s="65"/>
      <c r="UTD3" s="65"/>
      <c r="UTE3" s="65"/>
      <c r="UTF3" s="65"/>
      <c r="UTG3" s="65"/>
      <c r="UTH3" s="65"/>
      <c r="UTI3" s="65"/>
      <c r="UTJ3" s="65"/>
      <c r="UTK3" s="65"/>
      <c r="UTL3" s="65"/>
      <c r="UTM3" s="65"/>
      <c r="UTN3" s="65"/>
      <c r="UTO3" s="65"/>
      <c r="UTP3" s="65"/>
      <c r="UTQ3" s="65"/>
      <c r="UTR3" s="65"/>
      <c r="UTS3" s="65"/>
      <c r="UTT3" s="65"/>
      <c r="UTU3" s="65"/>
      <c r="UTV3" s="65"/>
      <c r="UTW3" s="65"/>
      <c r="UTX3" s="65"/>
      <c r="UTY3" s="65"/>
      <c r="UTZ3" s="65"/>
      <c r="UUA3" s="65"/>
      <c r="UUB3" s="65"/>
      <c r="UUC3" s="65"/>
      <c r="UUD3" s="65"/>
      <c r="UUE3" s="65"/>
      <c r="UUF3" s="65"/>
      <c r="UUG3" s="65"/>
      <c r="UUH3" s="65"/>
      <c r="UUI3" s="65"/>
      <c r="UUJ3" s="65"/>
      <c r="UUK3" s="65"/>
      <c r="UUL3" s="65"/>
      <c r="UUM3" s="65"/>
      <c r="UUN3" s="65"/>
      <c r="UUO3" s="65"/>
      <c r="UUP3" s="65"/>
      <c r="UUQ3" s="65"/>
      <c r="UUR3" s="65"/>
      <c r="UUS3" s="65"/>
      <c r="UUT3" s="65"/>
      <c r="UUU3" s="65"/>
      <c r="UUV3" s="65"/>
      <c r="UUW3" s="65"/>
      <c r="UUX3" s="65"/>
      <c r="UUY3" s="65"/>
      <c r="UUZ3" s="65"/>
      <c r="UVA3" s="65"/>
      <c r="UVB3" s="65"/>
      <c r="UVC3" s="65"/>
      <c r="UVD3" s="65"/>
      <c r="UVE3" s="65"/>
      <c r="UVF3" s="65"/>
      <c r="UVG3" s="65"/>
      <c r="UVH3" s="65"/>
      <c r="UVI3" s="65"/>
      <c r="UVJ3" s="65"/>
      <c r="UVK3" s="65"/>
      <c r="UVL3" s="65"/>
      <c r="UVM3" s="65"/>
      <c r="UVN3" s="65"/>
      <c r="UVO3" s="65"/>
      <c r="UVP3" s="65"/>
      <c r="UVQ3" s="65"/>
      <c r="UVR3" s="65"/>
      <c r="UVS3" s="65"/>
      <c r="UVT3" s="65"/>
      <c r="UVU3" s="65"/>
      <c r="UVV3" s="65"/>
      <c r="UVW3" s="65"/>
      <c r="UVX3" s="65"/>
      <c r="UVY3" s="65"/>
      <c r="UVZ3" s="65"/>
      <c r="UWA3" s="65"/>
      <c r="UWB3" s="65"/>
      <c r="UWC3" s="65"/>
      <c r="UWD3" s="65"/>
      <c r="UWE3" s="65"/>
      <c r="UWF3" s="65"/>
      <c r="UWG3" s="65"/>
      <c r="UWH3" s="65"/>
      <c r="UWI3" s="65"/>
      <c r="UWJ3" s="65"/>
      <c r="UWK3" s="65"/>
      <c r="UWL3" s="65"/>
      <c r="UWM3" s="65"/>
      <c r="UWN3" s="65"/>
      <c r="UWO3" s="65"/>
      <c r="UWP3" s="65"/>
      <c r="UWQ3" s="65"/>
      <c r="UWR3" s="65"/>
      <c r="UWS3" s="65"/>
      <c r="UWT3" s="65"/>
      <c r="UWU3" s="65"/>
      <c r="UWV3" s="65"/>
      <c r="UWW3" s="65"/>
      <c r="UWX3" s="65"/>
      <c r="UWY3" s="65"/>
      <c r="UWZ3" s="65"/>
      <c r="UXA3" s="65"/>
      <c r="UXB3" s="65"/>
      <c r="UXC3" s="65"/>
      <c r="UXD3" s="65"/>
      <c r="UXE3" s="65"/>
      <c r="UXF3" s="65"/>
      <c r="UXG3" s="65"/>
      <c r="UXH3" s="65"/>
      <c r="UXI3" s="65"/>
      <c r="UXJ3" s="65"/>
      <c r="UXK3" s="65"/>
      <c r="UXL3" s="65"/>
      <c r="UXM3" s="65"/>
      <c r="UXN3" s="65"/>
      <c r="UXO3" s="65"/>
      <c r="UXP3" s="65"/>
      <c r="UXQ3" s="65"/>
      <c r="UXR3" s="65"/>
      <c r="UXS3" s="65"/>
      <c r="UXT3" s="65"/>
      <c r="UXU3" s="65"/>
      <c r="UXV3" s="65"/>
      <c r="UXW3" s="65"/>
      <c r="UXX3" s="65"/>
      <c r="UXY3" s="65"/>
      <c r="UXZ3" s="65"/>
      <c r="UYA3" s="65"/>
      <c r="UYB3" s="65"/>
      <c r="UYC3" s="65"/>
      <c r="UYD3" s="65"/>
      <c r="UYE3" s="65"/>
      <c r="UYF3" s="65"/>
      <c r="UYG3" s="65"/>
      <c r="UYH3" s="65"/>
      <c r="UYI3" s="65"/>
      <c r="UYJ3" s="65"/>
      <c r="UYK3" s="65"/>
      <c r="UYL3" s="65"/>
      <c r="UYM3" s="65"/>
      <c r="UYN3" s="65"/>
      <c r="UYO3" s="65"/>
      <c r="UYP3" s="65"/>
      <c r="UYQ3" s="65"/>
      <c r="UYR3" s="65"/>
      <c r="UYS3" s="65"/>
      <c r="UYT3" s="65"/>
      <c r="UYU3" s="65"/>
      <c r="UYV3" s="65"/>
      <c r="UYW3" s="65"/>
      <c r="UYX3" s="65"/>
      <c r="UYY3" s="65"/>
      <c r="UYZ3" s="65"/>
      <c r="UZA3" s="65"/>
      <c r="UZB3" s="65"/>
      <c r="UZC3" s="65"/>
      <c r="UZD3" s="65"/>
      <c r="UZE3" s="65"/>
      <c r="UZF3" s="65"/>
      <c r="UZG3" s="65"/>
      <c r="UZH3" s="65"/>
      <c r="UZI3" s="65"/>
      <c r="UZJ3" s="65"/>
      <c r="UZK3" s="65"/>
      <c r="UZL3" s="65"/>
      <c r="UZM3" s="65"/>
      <c r="UZN3" s="65"/>
      <c r="UZO3" s="65"/>
      <c r="UZP3" s="65"/>
      <c r="UZQ3" s="65"/>
      <c r="UZR3" s="65"/>
      <c r="UZS3" s="65"/>
      <c r="UZT3" s="65"/>
      <c r="UZU3" s="65"/>
      <c r="UZV3" s="65"/>
      <c r="UZW3" s="65"/>
      <c r="UZX3" s="65"/>
      <c r="UZY3" s="65"/>
      <c r="UZZ3" s="65"/>
      <c r="VAA3" s="65"/>
      <c r="VAB3" s="65"/>
      <c r="VAC3" s="65"/>
      <c r="VAD3" s="65"/>
      <c r="VAE3" s="65"/>
      <c r="VAF3" s="65"/>
      <c r="VAG3" s="65"/>
      <c r="VAH3" s="65"/>
      <c r="VAI3" s="65"/>
      <c r="VAJ3" s="65"/>
      <c r="VAK3" s="65"/>
      <c r="VAL3" s="65"/>
      <c r="VAM3" s="65"/>
      <c r="VAN3" s="65"/>
      <c r="VAO3" s="65"/>
      <c r="VAP3" s="65"/>
      <c r="VAQ3" s="65"/>
      <c r="VAR3" s="65"/>
      <c r="VAS3" s="65"/>
      <c r="VAT3" s="65"/>
      <c r="VAU3" s="65"/>
      <c r="VAV3" s="65"/>
      <c r="VAW3" s="65"/>
      <c r="VAX3" s="65"/>
      <c r="VAY3" s="65"/>
      <c r="VAZ3" s="65"/>
      <c r="VBA3" s="65"/>
      <c r="VBB3" s="65"/>
      <c r="VBC3" s="65"/>
      <c r="VBD3" s="65"/>
      <c r="VBE3" s="65"/>
      <c r="VBF3" s="65"/>
      <c r="VBG3" s="65"/>
      <c r="VBH3" s="65"/>
      <c r="VBI3" s="65"/>
      <c r="VBJ3" s="65"/>
      <c r="VBK3" s="65"/>
      <c r="VBL3" s="65"/>
      <c r="VBM3" s="65"/>
      <c r="VBN3" s="65"/>
      <c r="VBO3" s="65"/>
      <c r="VBP3" s="65"/>
      <c r="VBQ3" s="65"/>
      <c r="VBR3" s="65"/>
      <c r="VBS3" s="65"/>
      <c r="VBT3" s="65"/>
      <c r="VBU3" s="65"/>
      <c r="VBV3" s="65"/>
      <c r="VBW3" s="65"/>
      <c r="VBX3" s="65"/>
      <c r="VBY3" s="65"/>
      <c r="VBZ3" s="65"/>
      <c r="VCA3" s="65"/>
      <c r="VCB3" s="65"/>
      <c r="VCC3" s="65"/>
      <c r="VCD3" s="65"/>
      <c r="VCE3" s="65"/>
      <c r="VCF3" s="65"/>
      <c r="VCG3" s="65"/>
      <c r="VCH3" s="65"/>
      <c r="VCI3" s="65"/>
      <c r="VCJ3" s="65"/>
      <c r="VCK3" s="65"/>
      <c r="VCL3" s="65"/>
      <c r="VCM3" s="65"/>
      <c r="VCN3" s="65"/>
      <c r="VCO3" s="65"/>
      <c r="VCP3" s="65"/>
      <c r="VCQ3" s="65"/>
      <c r="VCR3" s="65"/>
      <c r="VCS3" s="65"/>
      <c r="VCT3" s="65"/>
      <c r="VCU3" s="65"/>
      <c r="VCV3" s="65"/>
      <c r="VCW3" s="65"/>
      <c r="VCX3" s="65"/>
      <c r="VCY3" s="65"/>
      <c r="VCZ3" s="65"/>
      <c r="VDA3" s="65"/>
      <c r="VDB3" s="65"/>
      <c r="VDC3" s="65"/>
      <c r="VDD3" s="65"/>
      <c r="VDE3" s="65"/>
      <c r="VDF3" s="65"/>
      <c r="VDG3" s="65"/>
      <c r="VDH3" s="65"/>
      <c r="VDI3" s="65"/>
      <c r="VDJ3" s="65"/>
      <c r="VDK3" s="65"/>
      <c r="VDL3" s="65"/>
      <c r="VDM3" s="65"/>
      <c r="VDN3" s="65"/>
      <c r="VDO3" s="65"/>
      <c r="VDP3" s="65"/>
      <c r="VDQ3" s="65"/>
      <c r="VDR3" s="65"/>
      <c r="VDS3" s="65"/>
      <c r="VDT3" s="65"/>
      <c r="VDU3" s="65"/>
      <c r="VDV3" s="65"/>
      <c r="VDW3" s="65"/>
      <c r="VDX3" s="65"/>
      <c r="VDY3" s="65"/>
      <c r="VDZ3" s="65"/>
      <c r="VEA3" s="65"/>
      <c r="VEB3" s="65"/>
      <c r="VEC3" s="65"/>
      <c r="VED3" s="65"/>
      <c r="VEE3" s="65"/>
      <c r="VEF3" s="65"/>
      <c r="VEG3" s="65"/>
      <c r="VEH3" s="65"/>
      <c r="VEI3" s="65"/>
      <c r="VEJ3" s="65"/>
      <c r="VEK3" s="65"/>
      <c r="VEL3" s="65"/>
      <c r="VEM3" s="65"/>
      <c r="VEN3" s="65"/>
      <c r="VEO3" s="65"/>
      <c r="VEP3" s="65"/>
      <c r="VEQ3" s="65"/>
      <c r="VER3" s="65"/>
      <c r="VES3" s="65"/>
      <c r="VET3" s="65"/>
      <c r="VEU3" s="65"/>
      <c r="VEV3" s="65"/>
      <c r="VEW3" s="65"/>
      <c r="VEX3" s="65"/>
      <c r="VEY3" s="65"/>
      <c r="VEZ3" s="65"/>
      <c r="VFA3" s="65"/>
      <c r="VFB3" s="65"/>
      <c r="VFC3" s="65"/>
      <c r="VFD3" s="65"/>
      <c r="VFE3" s="65"/>
      <c r="VFF3" s="65"/>
      <c r="VFG3" s="65"/>
      <c r="VFH3" s="65"/>
      <c r="VFI3" s="65"/>
      <c r="VFJ3" s="65"/>
      <c r="VFK3" s="65"/>
      <c r="VFL3" s="65"/>
      <c r="VFM3" s="65"/>
      <c r="VFN3" s="65"/>
      <c r="VFO3" s="65"/>
      <c r="VFP3" s="65"/>
      <c r="VFQ3" s="65"/>
      <c r="VFR3" s="65"/>
      <c r="VFS3" s="65"/>
      <c r="VFT3" s="65"/>
      <c r="VFU3" s="65"/>
      <c r="VFV3" s="65"/>
      <c r="VFW3" s="65"/>
      <c r="VFX3" s="65"/>
      <c r="VFY3" s="65"/>
      <c r="VFZ3" s="65"/>
      <c r="VGA3" s="65"/>
      <c r="VGB3" s="65"/>
      <c r="VGC3" s="65"/>
      <c r="VGD3" s="65"/>
      <c r="VGE3" s="65"/>
      <c r="VGF3" s="65"/>
      <c r="VGG3" s="65"/>
      <c r="VGH3" s="65"/>
      <c r="VGI3" s="65"/>
      <c r="VGJ3" s="65"/>
      <c r="VGK3" s="65"/>
      <c r="VGL3" s="65"/>
      <c r="VGM3" s="65"/>
      <c r="VGN3" s="65"/>
      <c r="VGO3" s="65"/>
      <c r="VGP3" s="65"/>
      <c r="VGQ3" s="65"/>
      <c r="VGR3" s="65"/>
      <c r="VGS3" s="65"/>
      <c r="VGT3" s="65"/>
      <c r="VGU3" s="65"/>
      <c r="VGV3" s="65"/>
      <c r="VGW3" s="65"/>
      <c r="VGX3" s="65"/>
      <c r="VGY3" s="65"/>
      <c r="VGZ3" s="65"/>
      <c r="VHA3" s="65"/>
      <c r="VHB3" s="65"/>
      <c r="VHC3" s="65"/>
      <c r="VHD3" s="65"/>
      <c r="VHE3" s="65"/>
      <c r="VHF3" s="65"/>
      <c r="VHG3" s="65"/>
      <c r="VHH3" s="65"/>
      <c r="VHI3" s="65"/>
      <c r="VHJ3" s="65"/>
      <c r="VHK3" s="65"/>
      <c r="VHL3" s="65"/>
      <c r="VHM3" s="65"/>
      <c r="VHN3" s="65"/>
      <c r="VHO3" s="65"/>
      <c r="VHP3" s="65"/>
      <c r="VHQ3" s="65"/>
      <c r="VHR3" s="65"/>
      <c r="VHS3" s="65"/>
      <c r="VHT3" s="65"/>
      <c r="VHU3" s="65"/>
      <c r="VHV3" s="65"/>
      <c r="VHW3" s="65"/>
      <c r="VHX3" s="65"/>
      <c r="VHY3" s="65"/>
      <c r="VHZ3" s="65"/>
      <c r="VIA3" s="65"/>
      <c r="VIB3" s="65"/>
      <c r="VIC3" s="65"/>
      <c r="VID3" s="65"/>
      <c r="VIE3" s="65"/>
      <c r="VIF3" s="65"/>
      <c r="VIG3" s="65"/>
      <c r="VIH3" s="65"/>
      <c r="VII3" s="65"/>
      <c r="VIJ3" s="65"/>
      <c r="VIK3" s="65"/>
      <c r="VIL3" s="65"/>
      <c r="VIM3" s="65"/>
      <c r="VIN3" s="65"/>
      <c r="VIO3" s="65"/>
      <c r="VIP3" s="65"/>
      <c r="VIQ3" s="65"/>
      <c r="VIR3" s="65"/>
      <c r="VIS3" s="65"/>
      <c r="VIT3" s="65"/>
      <c r="VIU3" s="65"/>
      <c r="VIV3" s="65"/>
      <c r="VIW3" s="65"/>
      <c r="VIX3" s="65"/>
      <c r="VIY3" s="65"/>
      <c r="VIZ3" s="65"/>
      <c r="VJA3" s="65"/>
      <c r="VJB3" s="65"/>
      <c r="VJC3" s="65"/>
      <c r="VJD3" s="65"/>
      <c r="VJE3" s="65"/>
      <c r="VJF3" s="65"/>
      <c r="VJG3" s="65"/>
      <c r="VJH3" s="65"/>
      <c r="VJI3" s="65"/>
      <c r="VJJ3" s="65"/>
      <c r="VJK3" s="65"/>
      <c r="VJL3" s="65"/>
      <c r="VJM3" s="65"/>
      <c r="VJN3" s="65"/>
      <c r="VJO3" s="65"/>
      <c r="VJP3" s="65"/>
      <c r="VJQ3" s="65"/>
      <c r="VJR3" s="65"/>
      <c r="VJS3" s="65"/>
      <c r="VJT3" s="65"/>
      <c r="VJU3" s="65"/>
      <c r="VJV3" s="65"/>
      <c r="VJW3" s="65"/>
      <c r="VJX3" s="65"/>
      <c r="VJY3" s="65"/>
      <c r="VJZ3" s="65"/>
      <c r="VKA3" s="65"/>
      <c r="VKB3" s="65"/>
      <c r="VKC3" s="65"/>
      <c r="VKD3" s="65"/>
      <c r="VKE3" s="65"/>
      <c r="VKF3" s="65"/>
      <c r="VKG3" s="65"/>
      <c r="VKH3" s="65"/>
      <c r="VKI3" s="65"/>
      <c r="VKJ3" s="65"/>
      <c r="VKK3" s="65"/>
      <c r="VKL3" s="65"/>
      <c r="VKM3" s="65"/>
      <c r="VKN3" s="65"/>
      <c r="VKO3" s="65"/>
      <c r="VKP3" s="65"/>
      <c r="VKQ3" s="65"/>
      <c r="VKR3" s="65"/>
      <c r="VKS3" s="65"/>
      <c r="VKT3" s="65"/>
      <c r="VKU3" s="65"/>
      <c r="VKV3" s="65"/>
      <c r="VKW3" s="65"/>
      <c r="VKX3" s="65"/>
      <c r="VKY3" s="65"/>
      <c r="VKZ3" s="65"/>
      <c r="VLA3" s="65"/>
      <c r="VLB3" s="65"/>
      <c r="VLC3" s="65"/>
      <c r="VLD3" s="65"/>
      <c r="VLE3" s="65"/>
      <c r="VLF3" s="65"/>
      <c r="VLG3" s="65"/>
      <c r="VLH3" s="65"/>
      <c r="VLI3" s="65"/>
      <c r="VLJ3" s="65"/>
      <c r="VLK3" s="65"/>
      <c r="VLL3" s="65"/>
      <c r="VLM3" s="65"/>
      <c r="VLN3" s="65"/>
      <c r="VLO3" s="65"/>
      <c r="VLP3" s="65"/>
      <c r="VLQ3" s="65"/>
      <c r="VLR3" s="65"/>
      <c r="VLS3" s="65"/>
      <c r="VLT3" s="65"/>
      <c r="VLU3" s="65"/>
      <c r="VLV3" s="65"/>
      <c r="VLW3" s="65"/>
      <c r="VLX3" s="65"/>
      <c r="VLY3" s="65"/>
      <c r="VLZ3" s="65"/>
      <c r="VMA3" s="65"/>
      <c r="VMB3" s="65"/>
      <c r="VMC3" s="65"/>
      <c r="VMD3" s="65"/>
      <c r="VME3" s="65"/>
      <c r="VMF3" s="65"/>
      <c r="VMG3" s="65"/>
      <c r="VMH3" s="65"/>
      <c r="VMI3" s="65"/>
      <c r="VMJ3" s="65"/>
      <c r="VMK3" s="65"/>
      <c r="VML3" s="65"/>
      <c r="VMM3" s="65"/>
      <c r="VMN3" s="65"/>
      <c r="VMO3" s="65"/>
      <c r="VMP3" s="65"/>
      <c r="VMQ3" s="65"/>
      <c r="VMR3" s="65"/>
      <c r="VMS3" s="65"/>
      <c r="VMT3" s="65"/>
      <c r="VMU3" s="65"/>
      <c r="VMV3" s="65"/>
      <c r="VMW3" s="65"/>
      <c r="VMX3" s="65"/>
      <c r="VMY3" s="65"/>
      <c r="VMZ3" s="65"/>
      <c r="VNA3" s="65"/>
      <c r="VNB3" s="65"/>
      <c r="VNC3" s="65"/>
      <c r="VND3" s="65"/>
      <c r="VNE3" s="65"/>
      <c r="VNF3" s="65"/>
      <c r="VNG3" s="65"/>
      <c r="VNH3" s="65"/>
      <c r="VNI3" s="65"/>
      <c r="VNJ3" s="65"/>
      <c r="VNK3" s="65"/>
      <c r="VNL3" s="65"/>
      <c r="VNM3" s="65"/>
      <c r="VNN3" s="65"/>
      <c r="VNO3" s="65"/>
      <c r="VNP3" s="65"/>
      <c r="VNQ3" s="65"/>
      <c r="VNR3" s="65"/>
      <c r="VNS3" s="65"/>
      <c r="VNT3" s="65"/>
      <c r="VNU3" s="65"/>
      <c r="VNV3" s="65"/>
      <c r="VNW3" s="65"/>
      <c r="VNX3" s="65"/>
      <c r="VNY3" s="65"/>
      <c r="VNZ3" s="65"/>
      <c r="VOA3" s="65"/>
      <c r="VOB3" s="65"/>
      <c r="VOC3" s="65"/>
      <c r="VOD3" s="65"/>
      <c r="VOE3" s="65"/>
      <c r="VOF3" s="65"/>
      <c r="VOG3" s="65"/>
      <c r="VOH3" s="65"/>
      <c r="VOI3" s="65"/>
      <c r="VOJ3" s="65"/>
      <c r="VOK3" s="65"/>
      <c r="VOL3" s="65"/>
      <c r="VOM3" s="65"/>
      <c r="VON3" s="65"/>
      <c r="VOO3" s="65"/>
      <c r="VOP3" s="65"/>
      <c r="VOQ3" s="65"/>
      <c r="VOR3" s="65"/>
      <c r="VOS3" s="65"/>
      <c r="VOT3" s="65"/>
      <c r="VOU3" s="65"/>
      <c r="VOV3" s="65"/>
      <c r="VOW3" s="65"/>
      <c r="VOX3" s="65"/>
      <c r="VOY3" s="65"/>
      <c r="VOZ3" s="65"/>
      <c r="VPA3" s="65"/>
      <c r="VPB3" s="65"/>
      <c r="VPC3" s="65"/>
      <c r="VPD3" s="65"/>
      <c r="VPE3" s="65"/>
      <c r="VPF3" s="65"/>
      <c r="VPG3" s="65"/>
      <c r="VPH3" s="65"/>
      <c r="VPI3" s="65"/>
      <c r="VPJ3" s="65"/>
      <c r="VPK3" s="65"/>
      <c r="VPL3" s="65"/>
      <c r="VPM3" s="65"/>
      <c r="VPN3" s="65"/>
      <c r="VPO3" s="65"/>
      <c r="VPP3" s="65"/>
      <c r="VPQ3" s="65"/>
      <c r="VPR3" s="65"/>
      <c r="VPS3" s="65"/>
      <c r="VPT3" s="65"/>
      <c r="VPU3" s="65"/>
      <c r="VPV3" s="65"/>
      <c r="VPW3" s="65"/>
      <c r="VPX3" s="65"/>
      <c r="VPY3" s="65"/>
      <c r="VPZ3" s="65"/>
      <c r="VQA3" s="65"/>
      <c r="VQB3" s="65"/>
      <c r="VQC3" s="65"/>
      <c r="VQD3" s="65"/>
      <c r="VQE3" s="65"/>
      <c r="VQF3" s="65"/>
      <c r="VQG3" s="65"/>
      <c r="VQH3" s="65"/>
      <c r="VQI3" s="65"/>
      <c r="VQJ3" s="65"/>
      <c r="VQK3" s="65"/>
      <c r="VQL3" s="65"/>
      <c r="VQM3" s="65"/>
      <c r="VQN3" s="65"/>
      <c r="VQO3" s="65"/>
      <c r="VQP3" s="65"/>
      <c r="VQQ3" s="65"/>
      <c r="VQR3" s="65"/>
      <c r="VQS3" s="65"/>
      <c r="VQT3" s="65"/>
      <c r="VQU3" s="65"/>
      <c r="VQV3" s="65"/>
      <c r="VQW3" s="65"/>
      <c r="VQX3" s="65"/>
      <c r="VQY3" s="65"/>
      <c r="VQZ3" s="65"/>
      <c r="VRA3" s="65"/>
      <c r="VRB3" s="65"/>
      <c r="VRC3" s="65"/>
      <c r="VRD3" s="65"/>
      <c r="VRE3" s="65"/>
      <c r="VRF3" s="65"/>
      <c r="VRG3" s="65"/>
      <c r="VRH3" s="65"/>
      <c r="VRI3" s="65"/>
      <c r="VRJ3" s="65"/>
      <c r="VRK3" s="65"/>
      <c r="VRL3" s="65"/>
      <c r="VRM3" s="65"/>
      <c r="VRN3" s="65"/>
      <c r="VRO3" s="65"/>
      <c r="VRP3" s="65"/>
      <c r="VRQ3" s="65"/>
      <c r="VRR3" s="65"/>
      <c r="VRS3" s="65"/>
      <c r="VRT3" s="65"/>
      <c r="VRU3" s="65"/>
      <c r="VRV3" s="65"/>
      <c r="VRW3" s="65"/>
      <c r="VRX3" s="65"/>
      <c r="VRY3" s="65"/>
      <c r="VRZ3" s="65"/>
      <c r="VSA3" s="65"/>
      <c r="VSB3" s="65"/>
      <c r="VSC3" s="65"/>
      <c r="VSD3" s="65"/>
      <c r="VSE3" s="65"/>
      <c r="VSF3" s="65"/>
      <c r="VSG3" s="65"/>
      <c r="VSH3" s="65"/>
      <c r="VSI3" s="65"/>
      <c r="VSJ3" s="65"/>
      <c r="VSK3" s="65"/>
      <c r="VSL3" s="65"/>
      <c r="VSM3" s="65"/>
      <c r="VSN3" s="65"/>
      <c r="VSO3" s="65"/>
      <c r="VSP3" s="65"/>
      <c r="VSQ3" s="65"/>
      <c r="VSR3" s="65"/>
      <c r="VSS3" s="65"/>
      <c r="VST3" s="65"/>
      <c r="VSU3" s="65"/>
      <c r="VSV3" s="65"/>
      <c r="VSW3" s="65"/>
      <c r="VSX3" s="65"/>
      <c r="VSY3" s="65"/>
      <c r="VSZ3" s="65"/>
      <c r="VTA3" s="65"/>
      <c r="VTB3" s="65"/>
      <c r="VTC3" s="65"/>
      <c r="VTD3" s="65"/>
      <c r="VTE3" s="65"/>
      <c r="VTF3" s="65"/>
      <c r="VTG3" s="65"/>
      <c r="VTH3" s="65"/>
      <c r="VTI3" s="65"/>
      <c r="VTJ3" s="65"/>
      <c r="VTK3" s="65"/>
      <c r="VTL3" s="65"/>
      <c r="VTM3" s="65"/>
      <c r="VTN3" s="65"/>
      <c r="VTO3" s="65"/>
      <c r="VTP3" s="65"/>
      <c r="VTQ3" s="65"/>
      <c r="VTR3" s="65"/>
      <c r="VTS3" s="65"/>
      <c r="VTT3" s="65"/>
      <c r="VTU3" s="65"/>
      <c r="VTV3" s="65"/>
      <c r="VTW3" s="65"/>
      <c r="VTX3" s="65"/>
      <c r="VTY3" s="65"/>
      <c r="VTZ3" s="65"/>
      <c r="VUA3" s="65"/>
      <c r="VUB3" s="65"/>
      <c r="VUC3" s="65"/>
      <c r="VUD3" s="65"/>
      <c r="VUE3" s="65"/>
      <c r="VUF3" s="65"/>
      <c r="VUG3" s="65"/>
      <c r="VUH3" s="65"/>
      <c r="VUI3" s="65"/>
      <c r="VUJ3" s="65"/>
      <c r="VUK3" s="65"/>
      <c r="VUL3" s="65"/>
      <c r="VUM3" s="65"/>
      <c r="VUN3" s="65"/>
      <c r="VUO3" s="65"/>
      <c r="VUP3" s="65"/>
      <c r="VUQ3" s="65"/>
      <c r="VUR3" s="65"/>
      <c r="VUS3" s="65"/>
      <c r="VUT3" s="65"/>
      <c r="VUU3" s="65"/>
      <c r="VUV3" s="65"/>
      <c r="VUW3" s="65"/>
      <c r="VUX3" s="65"/>
      <c r="VUY3" s="65"/>
      <c r="VUZ3" s="65"/>
      <c r="VVA3" s="65"/>
      <c r="VVB3" s="65"/>
      <c r="VVC3" s="65"/>
      <c r="VVD3" s="65"/>
      <c r="VVE3" s="65"/>
      <c r="VVF3" s="65"/>
      <c r="VVG3" s="65"/>
      <c r="VVH3" s="65"/>
      <c r="VVI3" s="65"/>
      <c r="VVJ3" s="65"/>
      <c r="VVK3" s="65"/>
      <c r="VVL3" s="65"/>
      <c r="VVM3" s="65"/>
      <c r="VVN3" s="65"/>
      <c r="VVO3" s="65"/>
      <c r="VVP3" s="65"/>
      <c r="VVQ3" s="65"/>
      <c r="VVR3" s="65"/>
      <c r="VVS3" s="65"/>
      <c r="VVT3" s="65"/>
      <c r="VVU3" s="65"/>
      <c r="VVV3" s="65"/>
      <c r="VVW3" s="65"/>
      <c r="VVX3" s="65"/>
      <c r="VVY3" s="65"/>
      <c r="VVZ3" s="65"/>
      <c r="VWA3" s="65"/>
      <c r="VWB3" s="65"/>
      <c r="VWC3" s="65"/>
      <c r="VWD3" s="65"/>
      <c r="VWE3" s="65"/>
      <c r="VWF3" s="65"/>
      <c r="VWG3" s="65"/>
      <c r="VWH3" s="65"/>
      <c r="VWI3" s="65"/>
      <c r="VWJ3" s="65"/>
      <c r="VWK3" s="65"/>
      <c r="VWL3" s="65"/>
      <c r="VWM3" s="65"/>
      <c r="VWN3" s="65"/>
      <c r="VWO3" s="65"/>
      <c r="VWP3" s="65"/>
      <c r="VWQ3" s="65"/>
      <c r="VWR3" s="65"/>
      <c r="VWS3" s="65"/>
      <c r="VWT3" s="65"/>
      <c r="VWU3" s="65"/>
      <c r="VWV3" s="65"/>
      <c r="VWW3" s="65"/>
      <c r="VWX3" s="65"/>
      <c r="VWY3" s="65"/>
      <c r="VWZ3" s="65"/>
      <c r="VXA3" s="65"/>
      <c r="VXB3" s="65"/>
      <c r="VXC3" s="65"/>
      <c r="VXD3" s="65"/>
      <c r="VXE3" s="65"/>
      <c r="VXF3" s="65"/>
      <c r="VXG3" s="65"/>
      <c r="VXH3" s="65"/>
      <c r="VXI3" s="65"/>
      <c r="VXJ3" s="65"/>
      <c r="VXK3" s="65"/>
      <c r="VXL3" s="65"/>
      <c r="VXM3" s="65"/>
      <c r="VXN3" s="65"/>
      <c r="VXO3" s="65"/>
      <c r="VXP3" s="65"/>
      <c r="VXQ3" s="65"/>
      <c r="VXR3" s="65"/>
      <c r="VXS3" s="65"/>
      <c r="VXT3" s="65"/>
      <c r="VXU3" s="65"/>
      <c r="VXV3" s="65"/>
      <c r="VXW3" s="65"/>
      <c r="VXX3" s="65"/>
      <c r="VXY3" s="65"/>
      <c r="VXZ3" s="65"/>
      <c r="VYA3" s="65"/>
      <c r="VYB3" s="65"/>
      <c r="VYC3" s="65"/>
      <c r="VYD3" s="65"/>
      <c r="VYE3" s="65"/>
      <c r="VYF3" s="65"/>
      <c r="VYG3" s="65"/>
      <c r="VYH3" s="65"/>
      <c r="VYI3" s="65"/>
      <c r="VYJ3" s="65"/>
      <c r="VYK3" s="65"/>
      <c r="VYL3" s="65"/>
      <c r="VYM3" s="65"/>
      <c r="VYN3" s="65"/>
      <c r="VYO3" s="65"/>
      <c r="VYP3" s="65"/>
      <c r="VYQ3" s="65"/>
      <c r="VYR3" s="65"/>
      <c r="VYS3" s="65"/>
      <c r="VYT3" s="65"/>
      <c r="VYU3" s="65"/>
      <c r="VYV3" s="65"/>
      <c r="VYW3" s="65"/>
      <c r="VYX3" s="65"/>
      <c r="VYY3" s="65"/>
      <c r="VYZ3" s="65"/>
      <c r="VZA3" s="65"/>
      <c r="VZB3" s="65"/>
      <c r="VZC3" s="65"/>
      <c r="VZD3" s="65"/>
      <c r="VZE3" s="65"/>
      <c r="VZF3" s="65"/>
      <c r="VZG3" s="65"/>
      <c r="VZH3" s="65"/>
      <c r="VZI3" s="65"/>
      <c r="VZJ3" s="65"/>
      <c r="VZK3" s="65"/>
      <c r="VZL3" s="65"/>
      <c r="VZM3" s="65"/>
      <c r="VZN3" s="65"/>
      <c r="VZO3" s="65"/>
      <c r="VZP3" s="65"/>
      <c r="VZQ3" s="65"/>
      <c r="VZR3" s="65"/>
      <c r="VZS3" s="65"/>
      <c r="VZT3" s="65"/>
      <c r="VZU3" s="65"/>
      <c r="VZV3" s="65"/>
      <c r="VZW3" s="65"/>
      <c r="VZX3" s="65"/>
      <c r="VZY3" s="65"/>
      <c r="VZZ3" s="65"/>
      <c r="WAA3" s="65"/>
      <c r="WAB3" s="65"/>
      <c r="WAC3" s="65"/>
      <c r="WAD3" s="65"/>
      <c r="WAE3" s="65"/>
      <c r="WAF3" s="65"/>
      <c r="WAG3" s="65"/>
      <c r="WAH3" s="65"/>
      <c r="WAI3" s="65"/>
      <c r="WAJ3" s="65"/>
      <c r="WAK3" s="65"/>
      <c r="WAL3" s="65"/>
      <c r="WAM3" s="65"/>
      <c r="WAN3" s="65"/>
      <c r="WAO3" s="65"/>
      <c r="WAP3" s="65"/>
      <c r="WAQ3" s="65"/>
      <c r="WAR3" s="65"/>
      <c r="WAS3" s="65"/>
      <c r="WAT3" s="65"/>
      <c r="WAU3" s="65"/>
      <c r="WAV3" s="65"/>
      <c r="WAW3" s="65"/>
      <c r="WAX3" s="65"/>
      <c r="WAY3" s="65"/>
      <c r="WAZ3" s="65"/>
      <c r="WBA3" s="65"/>
      <c r="WBB3" s="65"/>
      <c r="WBC3" s="65"/>
      <c r="WBD3" s="65"/>
      <c r="WBE3" s="65"/>
      <c r="WBF3" s="65"/>
      <c r="WBG3" s="65"/>
      <c r="WBH3" s="65"/>
      <c r="WBI3" s="65"/>
      <c r="WBJ3" s="65"/>
      <c r="WBK3" s="65"/>
      <c r="WBL3" s="65"/>
      <c r="WBM3" s="65"/>
      <c r="WBN3" s="65"/>
      <c r="WBO3" s="65"/>
      <c r="WBP3" s="65"/>
      <c r="WBQ3" s="65"/>
      <c r="WBR3" s="65"/>
      <c r="WBS3" s="65"/>
      <c r="WBT3" s="65"/>
      <c r="WBU3" s="65"/>
      <c r="WBV3" s="65"/>
      <c r="WBW3" s="65"/>
      <c r="WBX3" s="65"/>
      <c r="WBY3" s="65"/>
      <c r="WBZ3" s="65"/>
      <c r="WCA3" s="65"/>
      <c r="WCB3" s="65"/>
      <c r="WCC3" s="65"/>
      <c r="WCD3" s="65"/>
      <c r="WCE3" s="65"/>
      <c r="WCF3" s="65"/>
      <c r="WCG3" s="65"/>
      <c r="WCH3" s="65"/>
      <c r="WCI3" s="65"/>
      <c r="WCJ3" s="65"/>
      <c r="WCK3" s="65"/>
      <c r="WCL3" s="65"/>
      <c r="WCM3" s="65"/>
      <c r="WCN3" s="65"/>
      <c r="WCO3" s="65"/>
      <c r="WCP3" s="65"/>
      <c r="WCQ3" s="65"/>
      <c r="WCR3" s="65"/>
      <c r="WCS3" s="65"/>
      <c r="WCT3" s="65"/>
      <c r="WCU3" s="65"/>
      <c r="WCV3" s="65"/>
      <c r="WCW3" s="65"/>
      <c r="WCX3" s="65"/>
      <c r="WCY3" s="65"/>
      <c r="WCZ3" s="65"/>
      <c r="WDA3" s="65"/>
      <c r="WDB3" s="65"/>
      <c r="WDC3" s="65"/>
      <c r="WDD3" s="65"/>
      <c r="WDE3" s="65"/>
      <c r="WDF3" s="65"/>
      <c r="WDG3" s="65"/>
      <c r="WDH3" s="65"/>
      <c r="WDI3" s="65"/>
      <c r="WDJ3" s="65"/>
      <c r="WDK3" s="65"/>
      <c r="WDL3" s="65"/>
      <c r="WDM3" s="65"/>
      <c r="WDN3" s="65"/>
      <c r="WDO3" s="65"/>
      <c r="WDP3" s="65"/>
      <c r="WDQ3" s="65"/>
      <c r="WDR3" s="65"/>
      <c r="WDS3" s="65"/>
      <c r="WDT3" s="65"/>
      <c r="WDU3" s="65"/>
      <c r="WDV3" s="65"/>
      <c r="WDW3" s="65"/>
      <c r="WDX3" s="65"/>
      <c r="WDY3" s="65"/>
      <c r="WDZ3" s="65"/>
      <c r="WEA3" s="65"/>
      <c r="WEB3" s="65"/>
      <c r="WEC3" s="65"/>
      <c r="WED3" s="65"/>
      <c r="WEE3" s="65"/>
      <c r="WEF3" s="65"/>
      <c r="WEG3" s="65"/>
      <c r="WEH3" s="65"/>
      <c r="WEI3" s="65"/>
      <c r="WEJ3" s="65"/>
      <c r="WEK3" s="65"/>
      <c r="WEL3" s="65"/>
      <c r="WEM3" s="65"/>
      <c r="WEN3" s="65"/>
      <c r="WEO3" s="65"/>
      <c r="WEP3" s="65"/>
      <c r="WEQ3" s="65"/>
      <c r="WER3" s="65"/>
      <c r="WES3" s="65"/>
      <c r="WET3" s="65"/>
      <c r="WEU3" s="65"/>
      <c r="WEV3" s="65"/>
      <c r="WEW3" s="65"/>
      <c r="WEX3" s="65"/>
      <c r="WEY3" s="65"/>
      <c r="WEZ3" s="65"/>
      <c r="WFA3" s="65"/>
      <c r="WFB3" s="65"/>
      <c r="WFC3" s="65"/>
      <c r="WFD3" s="65"/>
      <c r="WFE3" s="65"/>
      <c r="WFF3" s="65"/>
      <c r="WFG3" s="65"/>
      <c r="WFH3" s="65"/>
      <c r="WFI3" s="65"/>
      <c r="WFJ3" s="65"/>
      <c r="WFK3" s="65"/>
      <c r="WFL3" s="65"/>
      <c r="WFM3" s="65"/>
      <c r="WFN3" s="65"/>
      <c r="WFO3" s="65"/>
      <c r="WFP3" s="65"/>
      <c r="WFQ3" s="65"/>
      <c r="WFR3" s="65"/>
      <c r="WFS3" s="65"/>
      <c r="WFT3" s="65"/>
      <c r="WFU3" s="65"/>
      <c r="WFV3" s="65"/>
      <c r="WFW3" s="65"/>
      <c r="WFX3" s="65"/>
      <c r="WFY3" s="65"/>
      <c r="WFZ3" s="65"/>
      <c r="WGA3" s="65"/>
      <c r="WGB3" s="65"/>
      <c r="WGC3" s="65"/>
      <c r="WGD3" s="65"/>
      <c r="WGE3" s="65"/>
      <c r="WGF3" s="65"/>
      <c r="WGG3" s="65"/>
      <c r="WGH3" s="65"/>
      <c r="WGI3" s="65"/>
      <c r="WGJ3" s="65"/>
      <c r="WGK3" s="65"/>
      <c r="WGL3" s="65"/>
      <c r="WGM3" s="65"/>
      <c r="WGN3" s="65"/>
      <c r="WGO3" s="65"/>
      <c r="WGP3" s="65"/>
      <c r="WGQ3" s="65"/>
      <c r="WGR3" s="65"/>
      <c r="WGS3" s="65"/>
      <c r="WGT3" s="65"/>
      <c r="WGU3" s="65"/>
      <c r="WGV3" s="65"/>
      <c r="WGW3" s="65"/>
      <c r="WGX3" s="65"/>
      <c r="WGY3" s="65"/>
      <c r="WGZ3" s="65"/>
      <c r="WHA3" s="65"/>
      <c r="WHB3" s="65"/>
      <c r="WHC3" s="65"/>
      <c r="WHD3" s="65"/>
      <c r="WHE3" s="65"/>
      <c r="WHF3" s="65"/>
      <c r="WHG3" s="65"/>
      <c r="WHH3" s="65"/>
      <c r="WHI3" s="65"/>
      <c r="WHJ3" s="65"/>
      <c r="WHK3" s="65"/>
      <c r="WHL3" s="65"/>
      <c r="WHM3" s="65"/>
      <c r="WHN3" s="65"/>
      <c r="WHO3" s="65"/>
      <c r="WHP3" s="65"/>
      <c r="WHQ3" s="65"/>
      <c r="WHR3" s="65"/>
      <c r="WHS3" s="65"/>
      <c r="WHT3" s="65"/>
      <c r="WHU3" s="65"/>
      <c r="WHV3" s="65"/>
      <c r="WHW3" s="65"/>
      <c r="WHX3" s="65"/>
      <c r="WHY3" s="65"/>
      <c r="WHZ3" s="65"/>
      <c r="WIA3" s="65"/>
      <c r="WIB3" s="65"/>
      <c r="WIC3" s="65"/>
      <c r="WID3" s="65"/>
      <c r="WIE3" s="65"/>
      <c r="WIF3" s="65"/>
      <c r="WIG3" s="65"/>
      <c r="WIH3" s="65"/>
      <c r="WII3" s="65"/>
      <c r="WIJ3" s="65"/>
      <c r="WIK3" s="65"/>
      <c r="WIL3" s="65"/>
      <c r="WIM3" s="65"/>
      <c r="WIN3" s="65"/>
      <c r="WIO3" s="65"/>
      <c r="WIP3" s="65"/>
      <c r="WIQ3" s="65"/>
      <c r="WIR3" s="65"/>
      <c r="WIS3" s="65"/>
      <c r="WIT3" s="65"/>
      <c r="WIU3" s="65"/>
      <c r="WIV3" s="65"/>
      <c r="WIW3" s="65"/>
      <c r="WIX3" s="65"/>
      <c r="WIY3" s="65"/>
      <c r="WIZ3" s="65"/>
      <c r="WJA3" s="65"/>
      <c r="WJB3" s="65"/>
      <c r="WJC3" s="65"/>
      <c r="WJD3" s="65"/>
      <c r="WJE3" s="65"/>
      <c r="WJF3" s="65"/>
      <c r="WJG3" s="65"/>
      <c r="WJH3" s="65"/>
      <c r="WJI3" s="65"/>
      <c r="WJJ3" s="65"/>
      <c r="WJK3" s="65"/>
      <c r="WJL3" s="65"/>
      <c r="WJM3" s="65"/>
      <c r="WJN3" s="65"/>
      <c r="WJO3" s="65"/>
      <c r="WJP3" s="65"/>
      <c r="WJQ3" s="65"/>
      <c r="WJR3" s="65"/>
      <c r="WJS3" s="65"/>
      <c r="WJT3" s="65"/>
      <c r="WJU3" s="65"/>
      <c r="WJV3" s="65"/>
      <c r="WJW3" s="65"/>
      <c r="WJX3" s="65"/>
      <c r="WJY3" s="65"/>
      <c r="WJZ3" s="65"/>
      <c r="WKA3" s="65"/>
      <c r="WKB3" s="65"/>
      <c r="WKC3" s="65"/>
      <c r="WKD3" s="65"/>
      <c r="WKE3" s="65"/>
      <c r="WKF3" s="65"/>
      <c r="WKG3" s="65"/>
      <c r="WKH3" s="65"/>
      <c r="WKI3" s="65"/>
      <c r="WKJ3" s="65"/>
      <c r="WKK3" s="65"/>
      <c r="WKL3" s="65"/>
      <c r="WKM3" s="65"/>
      <c r="WKN3" s="65"/>
      <c r="WKO3" s="65"/>
      <c r="WKP3" s="65"/>
      <c r="WKQ3" s="65"/>
      <c r="WKR3" s="65"/>
      <c r="WKS3" s="65"/>
      <c r="WKT3" s="65"/>
      <c r="WKU3" s="65"/>
      <c r="WKV3" s="65"/>
      <c r="WKW3" s="65"/>
      <c r="WKX3" s="65"/>
      <c r="WKY3" s="65"/>
      <c r="WKZ3" s="65"/>
      <c r="WLA3" s="65"/>
      <c r="WLB3" s="65"/>
      <c r="WLC3" s="65"/>
      <c r="WLD3" s="65"/>
      <c r="WLE3" s="65"/>
      <c r="WLF3" s="65"/>
      <c r="WLG3" s="65"/>
      <c r="WLH3" s="65"/>
      <c r="WLI3" s="65"/>
      <c r="WLJ3" s="65"/>
      <c r="WLK3" s="65"/>
      <c r="WLL3" s="65"/>
      <c r="WLM3" s="65"/>
      <c r="WLN3" s="65"/>
      <c r="WLO3" s="65"/>
      <c r="WLP3" s="65"/>
      <c r="WLQ3" s="65"/>
      <c r="WLR3" s="65"/>
      <c r="WLS3" s="65"/>
      <c r="WLT3" s="65"/>
      <c r="WLU3" s="65"/>
      <c r="WLV3" s="65"/>
      <c r="WLW3" s="65"/>
      <c r="WLX3" s="65"/>
      <c r="WLY3" s="65"/>
      <c r="WLZ3" s="65"/>
      <c r="WMA3" s="65"/>
      <c r="WMB3" s="65"/>
      <c r="WMC3" s="65"/>
      <c r="WMD3" s="65"/>
      <c r="WME3" s="65"/>
      <c r="WMF3" s="65"/>
      <c r="WMG3" s="65"/>
      <c r="WMH3" s="65"/>
      <c r="WMI3" s="65"/>
      <c r="WMJ3" s="65"/>
      <c r="WMK3" s="65"/>
      <c r="WML3" s="65"/>
      <c r="WMM3" s="65"/>
      <c r="WMN3" s="65"/>
      <c r="WMO3" s="65"/>
      <c r="WMP3" s="65"/>
      <c r="WMQ3" s="65"/>
      <c r="WMR3" s="65"/>
      <c r="WMS3" s="65"/>
      <c r="WMT3" s="65"/>
      <c r="WMU3" s="65"/>
      <c r="WMV3" s="65"/>
      <c r="WMW3" s="65"/>
      <c r="WMX3" s="65"/>
      <c r="WMY3" s="65"/>
      <c r="WMZ3" s="65"/>
      <c r="WNA3" s="65"/>
      <c r="WNB3" s="65"/>
      <c r="WNC3" s="65"/>
      <c r="WND3" s="65"/>
      <c r="WNE3" s="65"/>
      <c r="WNF3" s="65"/>
      <c r="WNG3" s="65"/>
      <c r="WNH3" s="65"/>
      <c r="WNI3" s="65"/>
      <c r="WNJ3" s="65"/>
      <c r="WNK3" s="65"/>
      <c r="WNL3" s="65"/>
      <c r="WNM3" s="65"/>
      <c r="WNN3" s="65"/>
      <c r="WNO3" s="65"/>
      <c r="WNP3" s="65"/>
      <c r="WNQ3" s="65"/>
      <c r="WNR3" s="65"/>
      <c r="WNS3" s="65"/>
      <c r="WNT3" s="65"/>
      <c r="WNU3" s="65"/>
      <c r="WNV3" s="65"/>
      <c r="WNW3" s="65"/>
      <c r="WNX3" s="65"/>
      <c r="WNY3" s="65"/>
      <c r="WNZ3" s="65"/>
      <c r="WOA3" s="65"/>
      <c r="WOB3" s="65"/>
      <c r="WOC3" s="65"/>
      <c r="WOD3" s="65"/>
      <c r="WOE3" s="65"/>
      <c r="WOF3" s="65"/>
      <c r="WOG3" s="65"/>
      <c r="WOH3" s="65"/>
      <c r="WOI3" s="65"/>
      <c r="WOJ3" s="65"/>
      <c r="WOK3" s="65"/>
      <c r="WOL3" s="65"/>
      <c r="WOM3" s="65"/>
      <c r="WON3" s="65"/>
      <c r="WOO3" s="65"/>
      <c r="WOP3" s="65"/>
      <c r="WOQ3" s="65"/>
      <c r="WOR3" s="65"/>
      <c r="WOS3" s="65"/>
      <c r="WOT3" s="65"/>
      <c r="WOU3" s="65"/>
      <c r="WOV3" s="65"/>
      <c r="WOW3" s="65"/>
      <c r="WOX3" s="65"/>
      <c r="WOY3" s="65"/>
      <c r="WOZ3" s="65"/>
      <c r="WPA3" s="65"/>
      <c r="WPB3" s="65"/>
      <c r="WPC3" s="65"/>
      <c r="WPD3" s="65"/>
      <c r="WPE3" s="65"/>
      <c r="WPF3" s="65"/>
      <c r="WPG3" s="65"/>
      <c r="WPH3" s="65"/>
      <c r="WPI3" s="65"/>
      <c r="WPJ3" s="65"/>
      <c r="WPK3" s="65"/>
      <c r="WPL3" s="65"/>
      <c r="WPM3" s="65"/>
      <c r="WPN3" s="65"/>
      <c r="WPO3" s="65"/>
      <c r="WPP3" s="65"/>
      <c r="WPQ3" s="65"/>
      <c r="WPR3" s="65"/>
      <c r="WPS3" s="65"/>
      <c r="WPT3" s="65"/>
      <c r="WPU3" s="65"/>
      <c r="WPV3" s="65"/>
      <c r="WPW3" s="65"/>
      <c r="WPX3" s="65"/>
      <c r="WPY3" s="65"/>
      <c r="WPZ3" s="65"/>
      <c r="WQA3" s="65"/>
      <c r="WQB3" s="65"/>
      <c r="WQC3" s="65"/>
      <c r="WQD3" s="65"/>
      <c r="WQE3" s="65"/>
      <c r="WQF3" s="65"/>
      <c r="WQG3" s="65"/>
      <c r="WQH3" s="65"/>
      <c r="WQI3" s="65"/>
      <c r="WQJ3" s="65"/>
      <c r="WQK3" s="65"/>
      <c r="WQL3" s="65"/>
      <c r="WQM3" s="65"/>
      <c r="WQN3" s="65"/>
      <c r="WQO3" s="65"/>
      <c r="WQP3" s="65"/>
      <c r="WQQ3" s="65"/>
      <c r="WQR3" s="65"/>
      <c r="WQS3" s="65"/>
      <c r="WQT3" s="65"/>
      <c r="WQU3" s="65"/>
      <c r="WQV3" s="65"/>
      <c r="WQW3" s="65"/>
      <c r="WQX3" s="65"/>
      <c r="WQY3" s="65"/>
      <c r="WQZ3" s="65"/>
      <c r="WRA3" s="65"/>
      <c r="WRB3" s="65"/>
      <c r="WRC3" s="65"/>
      <c r="WRD3" s="65"/>
      <c r="WRE3" s="65"/>
      <c r="WRF3" s="65"/>
      <c r="WRG3" s="65"/>
      <c r="WRH3" s="65"/>
      <c r="WRI3" s="65"/>
      <c r="WRJ3" s="65"/>
      <c r="WRK3" s="65"/>
      <c r="WRL3" s="65"/>
      <c r="WRM3" s="65"/>
      <c r="WRN3" s="65"/>
      <c r="WRO3" s="65"/>
      <c r="WRP3" s="65"/>
      <c r="WRQ3" s="65"/>
      <c r="WRR3" s="65"/>
      <c r="WRS3" s="65"/>
      <c r="WRT3" s="65"/>
      <c r="WRU3" s="65"/>
      <c r="WRV3" s="65"/>
      <c r="WRW3" s="65"/>
      <c r="WRX3" s="65"/>
      <c r="WRY3" s="65"/>
      <c r="WRZ3" s="65"/>
      <c r="WSA3" s="65"/>
      <c r="WSB3" s="65"/>
      <c r="WSC3" s="65"/>
      <c r="WSD3" s="65"/>
      <c r="WSE3" s="65"/>
      <c r="WSF3" s="65"/>
      <c r="WSG3" s="65"/>
      <c r="WSH3" s="65"/>
      <c r="WSI3" s="65"/>
      <c r="WSJ3" s="65"/>
      <c r="WSK3" s="65"/>
      <c r="WSL3" s="65"/>
      <c r="WSM3" s="65"/>
      <c r="WSN3" s="65"/>
      <c r="WSO3" s="65"/>
      <c r="WSP3" s="65"/>
      <c r="WSQ3" s="65"/>
      <c r="WSR3" s="65"/>
      <c r="WSS3" s="65"/>
      <c r="WST3" s="65"/>
      <c r="WSU3" s="65"/>
      <c r="WSV3" s="65"/>
      <c r="WSW3" s="65"/>
      <c r="WSX3" s="65"/>
      <c r="WSY3" s="65"/>
      <c r="WSZ3" s="65"/>
      <c r="WTA3" s="65"/>
      <c r="WTB3" s="65"/>
      <c r="WTC3" s="65"/>
      <c r="WTD3" s="65"/>
      <c r="WTE3" s="65"/>
      <c r="WTF3" s="65"/>
      <c r="WTG3" s="65"/>
      <c r="WTH3" s="65"/>
      <c r="WTI3" s="65"/>
      <c r="WTJ3" s="65"/>
      <c r="WTK3" s="65"/>
      <c r="WTL3" s="65"/>
      <c r="WTM3" s="65"/>
      <c r="WTN3" s="65"/>
      <c r="WTO3" s="65"/>
      <c r="WTP3" s="65"/>
      <c r="WTQ3" s="65"/>
      <c r="WTR3" s="65"/>
      <c r="WTS3" s="65"/>
      <c r="WTT3" s="65"/>
      <c r="WTU3" s="65"/>
      <c r="WTV3" s="65"/>
      <c r="WTW3" s="65"/>
      <c r="WTX3" s="65"/>
      <c r="WTY3" s="65"/>
      <c r="WTZ3" s="65"/>
      <c r="WUA3" s="65"/>
      <c r="WUB3" s="65"/>
      <c r="WUC3" s="65"/>
      <c r="WUD3" s="65"/>
      <c r="WUE3" s="65"/>
      <c r="WUF3" s="65"/>
      <c r="WUG3" s="65"/>
      <c r="WUH3" s="65"/>
      <c r="WUI3" s="65"/>
      <c r="WUJ3" s="65"/>
      <c r="WUK3" s="65"/>
      <c r="WUL3" s="65"/>
      <c r="WUM3" s="65"/>
      <c r="WUN3" s="65"/>
      <c r="WUO3" s="65"/>
      <c r="WUP3" s="65"/>
      <c r="WUQ3" s="65"/>
      <c r="WUR3" s="65"/>
      <c r="WUS3" s="65"/>
      <c r="WUT3" s="65"/>
      <c r="WUU3" s="65"/>
      <c r="WUV3" s="65"/>
      <c r="WUW3" s="65"/>
      <c r="WUX3" s="65"/>
      <c r="WUY3" s="65"/>
      <c r="WUZ3" s="65"/>
      <c r="WVA3" s="65"/>
      <c r="WVB3" s="65"/>
      <c r="WVC3" s="65"/>
      <c r="WVD3" s="65"/>
      <c r="WVE3" s="65"/>
      <c r="WVF3" s="65"/>
      <c r="WVG3" s="65"/>
      <c r="WVH3" s="65"/>
      <c r="WVI3" s="65"/>
      <c r="WVJ3" s="65"/>
      <c r="WVK3" s="65"/>
      <c r="WVL3" s="65"/>
      <c r="WVM3" s="65"/>
      <c r="WVN3" s="65"/>
      <c r="WVO3" s="65"/>
      <c r="WVP3" s="65"/>
      <c r="WVQ3" s="65"/>
      <c r="WVR3" s="65"/>
      <c r="WVS3" s="65"/>
      <c r="WVT3" s="65"/>
      <c r="WVU3" s="65"/>
      <c r="WVV3" s="65"/>
      <c r="WVW3" s="65"/>
      <c r="WVX3" s="65"/>
      <c r="WVY3" s="65"/>
      <c r="WVZ3" s="65"/>
      <c r="WWA3" s="65"/>
      <c r="WWB3" s="65"/>
      <c r="WWC3" s="65"/>
      <c r="WWD3" s="65"/>
      <c r="WWE3" s="65"/>
      <c r="WWF3" s="65"/>
      <c r="WWG3" s="65"/>
      <c r="WWH3" s="65"/>
      <c r="WWI3" s="65"/>
      <c r="WWJ3" s="65"/>
      <c r="WWK3" s="65"/>
      <c r="WWL3" s="65"/>
      <c r="WWM3" s="65"/>
      <c r="WWN3" s="65"/>
      <c r="WWO3" s="65"/>
      <c r="WWP3" s="65"/>
      <c r="WWQ3" s="65"/>
      <c r="WWR3" s="65"/>
      <c r="WWS3" s="65"/>
      <c r="WWT3" s="65"/>
      <c r="WWU3" s="65"/>
      <c r="WWV3" s="65"/>
      <c r="WWW3" s="65"/>
      <c r="WWX3" s="65"/>
      <c r="WWY3" s="65"/>
      <c r="WWZ3" s="65"/>
      <c r="WXA3" s="65"/>
      <c r="WXB3" s="65"/>
      <c r="WXC3" s="65"/>
      <c r="WXD3" s="65"/>
      <c r="WXE3" s="65"/>
      <c r="WXF3" s="65"/>
      <c r="WXG3" s="65"/>
      <c r="WXH3" s="65"/>
      <c r="WXI3" s="65"/>
      <c r="WXJ3" s="65"/>
      <c r="WXK3" s="65"/>
      <c r="WXL3" s="65"/>
      <c r="WXM3" s="65"/>
      <c r="WXN3" s="65"/>
      <c r="WXO3" s="65"/>
      <c r="WXP3" s="65"/>
      <c r="WXQ3" s="65"/>
      <c r="WXR3" s="65"/>
      <c r="WXS3" s="65"/>
      <c r="WXT3" s="65"/>
      <c r="WXU3" s="65"/>
      <c r="WXV3" s="65"/>
      <c r="WXW3" s="65"/>
      <c r="WXX3" s="65"/>
      <c r="WXY3" s="65"/>
      <c r="WXZ3" s="65"/>
      <c r="WYA3" s="65"/>
      <c r="WYB3" s="65"/>
      <c r="WYC3" s="65"/>
      <c r="WYD3" s="65"/>
      <c r="WYE3" s="65"/>
      <c r="WYF3" s="65"/>
      <c r="WYG3" s="65"/>
      <c r="WYH3" s="65"/>
      <c r="WYI3" s="65"/>
      <c r="WYJ3" s="65"/>
      <c r="WYK3" s="65"/>
      <c r="WYL3" s="65"/>
      <c r="WYM3" s="65"/>
      <c r="WYN3" s="65"/>
      <c r="WYO3" s="65"/>
      <c r="WYP3" s="65"/>
      <c r="WYQ3" s="65"/>
      <c r="WYR3" s="65"/>
      <c r="WYS3" s="65"/>
      <c r="WYT3" s="65"/>
      <c r="WYU3" s="65"/>
      <c r="WYV3" s="65"/>
      <c r="WYW3" s="65"/>
      <c r="WYX3" s="65"/>
      <c r="WYY3" s="65"/>
      <c r="WYZ3" s="65"/>
      <c r="WZA3" s="65"/>
      <c r="WZB3" s="65"/>
      <c r="WZC3" s="65"/>
      <c r="WZD3" s="65"/>
      <c r="WZE3" s="65"/>
      <c r="WZF3" s="65"/>
      <c r="WZG3" s="65"/>
      <c r="WZH3" s="65"/>
      <c r="WZI3" s="65"/>
      <c r="WZJ3" s="65"/>
      <c r="WZK3" s="65"/>
      <c r="WZL3" s="65"/>
      <c r="WZM3" s="65"/>
      <c r="WZN3" s="65"/>
      <c r="WZO3" s="65"/>
      <c r="WZP3" s="65"/>
      <c r="WZQ3" s="65"/>
      <c r="WZR3" s="65"/>
      <c r="WZS3" s="65"/>
      <c r="WZT3" s="65"/>
      <c r="WZU3" s="65"/>
      <c r="WZV3" s="65"/>
      <c r="WZW3" s="65"/>
      <c r="WZX3" s="65"/>
      <c r="WZY3" s="65"/>
      <c r="WZZ3" s="65"/>
      <c r="XAA3" s="65"/>
      <c r="XAB3" s="65"/>
      <c r="XAC3" s="65"/>
      <c r="XAD3" s="65"/>
      <c r="XAE3" s="65"/>
      <c r="XAF3" s="65"/>
      <c r="XAG3" s="65"/>
      <c r="XAH3" s="65"/>
      <c r="XAI3" s="65"/>
      <c r="XAJ3" s="65"/>
      <c r="XAK3" s="65"/>
      <c r="XAL3" s="65"/>
      <c r="XAM3" s="65"/>
      <c r="XAN3" s="65"/>
      <c r="XAO3" s="65"/>
      <c r="XAP3" s="65"/>
      <c r="XAQ3" s="65"/>
      <c r="XAR3" s="65"/>
      <c r="XAS3" s="65"/>
      <c r="XAT3" s="65"/>
      <c r="XAU3" s="65"/>
      <c r="XAV3" s="65"/>
      <c r="XAW3" s="65"/>
      <c r="XAX3" s="65"/>
      <c r="XAY3" s="65"/>
      <c r="XAZ3" s="65"/>
      <c r="XBA3" s="65"/>
      <c r="XBB3" s="65"/>
      <c r="XBC3" s="65"/>
      <c r="XBD3" s="65"/>
      <c r="XBE3" s="65"/>
      <c r="XBF3" s="65"/>
      <c r="XBG3" s="65"/>
      <c r="XBH3" s="65"/>
      <c r="XBI3" s="65"/>
      <c r="XBJ3" s="65"/>
      <c r="XBK3" s="65"/>
      <c r="XBL3" s="65"/>
      <c r="XBM3" s="65"/>
      <c r="XBN3" s="65"/>
      <c r="XBO3" s="65"/>
      <c r="XBP3" s="65"/>
      <c r="XBQ3" s="65"/>
      <c r="XBR3" s="65"/>
      <c r="XBS3" s="65"/>
      <c r="XBT3" s="65"/>
      <c r="XBU3" s="65"/>
      <c r="XBV3" s="65"/>
      <c r="XBW3" s="65"/>
      <c r="XBX3" s="65"/>
      <c r="XBY3" s="65"/>
      <c r="XBZ3" s="65"/>
      <c r="XCA3" s="65"/>
      <c r="XCB3" s="65"/>
      <c r="XCC3" s="65"/>
      <c r="XCD3" s="65"/>
      <c r="XCE3" s="65"/>
      <c r="XCF3" s="65"/>
      <c r="XCG3" s="65"/>
      <c r="XCH3" s="65"/>
      <c r="XCI3" s="65"/>
      <c r="XCJ3" s="65"/>
      <c r="XCK3" s="65"/>
      <c r="XCL3" s="65"/>
      <c r="XCM3" s="65"/>
      <c r="XCN3" s="65"/>
      <c r="XCO3" s="65"/>
      <c r="XCP3" s="65"/>
      <c r="XCQ3" s="65"/>
      <c r="XCR3" s="65"/>
      <c r="XCS3" s="65"/>
      <c r="XCT3" s="65"/>
      <c r="XCU3" s="65"/>
      <c r="XCV3" s="65"/>
      <c r="XCW3" s="65"/>
      <c r="XCX3" s="65"/>
      <c r="XCY3" s="65"/>
      <c r="XCZ3" s="65"/>
      <c r="XDA3" s="65"/>
      <c r="XDB3" s="65"/>
      <c r="XDC3" s="65"/>
      <c r="XDD3" s="65"/>
      <c r="XDE3" s="65"/>
      <c r="XDF3" s="65"/>
      <c r="XDG3" s="65"/>
      <c r="XDH3" s="65"/>
      <c r="XDI3" s="65"/>
      <c r="XDJ3" s="65"/>
      <c r="XDK3" s="65"/>
      <c r="XDL3" s="65"/>
      <c r="XDM3" s="65"/>
      <c r="XDN3" s="65"/>
      <c r="XDO3" s="65"/>
      <c r="XDP3" s="65"/>
      <c r="XDQ3" s="65"/>
      <c r="XDR3" s="65"/>
      <c r="XDS3" s="65"/>
      <c r="XDT3" s="65"/>
      <c r="XDU3" s="65"/>
      <c r="XDV3" s="65"/>
      <c r="XDW3" s="65"/>
      <c r="XDX3" s="65"/>
      <c r="XDY3" s="65"/>
      <c r="XDZ3" s="65"/>
      <c r="XEA3" s="65"/>
      <c r="XEB3" s="65"/>
      <c r="XEC3" s="65"/>
      <c r="XED3" s="65"/>
      <c r="XEE3" s="65"/>
      <c r="XEF3" s="65"/>
      <c r="XEG3" s="65"/>
      <c r="XEH3" s="65"/>
      <c r="XEI3" s="65"/>
      <c r="XEJ3" s="65"/>
      <c r="XEK3" s="65"/>
      <c r="XEL3" s="65"/>
      <c r="XEM3" s="65"/>
      <c r="XEN3" s="65"/>
      <c r="XEO3" s="65"/>
      <c r="XEP3" s="65"/>
      <c r="XEQ3" s="65"/>
      <c r="XER3" s="65"/>
      <c r="XES3" s="65"/>
      <c r="XET3" s="65"/>
      <c r="XEU3" s="65"/>
      <c r="XEV3" s="65"/>
      <c r="XEW3" s="65"/>
      <c r="XEX3" s="65"/>
      <c r="XEY3" s="65"/>
      <c r="XEZ3" s="65"/>
      <c r="XFA3" s="65"/>
      <c r="XFB3" s="65"/>
      <c r="XFC3" s="65"/>
      <c r="XFD3" s="65"/>
    </row>
    <row r="6" spans="1:16384">
      <c r="C6" t="s">
        <v>1</v>
      </c>
      <c r="D6" t="s">
        <v>373</v>
      </c>
      <c r="E6" t="s">
        <v>374</v>
      </c>
    </row>
    <row r="7" spans="1:16384">
      <c r="C7" t="s">
        <v>282</v>
      </c>
      <c r="D7">
        <v>22</v>
      </c>
      <c r="E7">
        <v>5440</v>
      </c>
      <c r="G7">
        <f>COUNT(C7:C15)</f>
        <v>1</v>
      </c>
      <c r="H7" s="31" t="str">
        <f ca="1">_xlfn.FORMULATEXT(G7)</f>
        <v>=COUNT(C7:C15)</v>
      </c>
      <c r="I7" s="3"/>
    </row>
    <row r="8" spans="1:16384">
      <c r="C8" t="s">
        <v>320</v>
      </c>
      <c r="D8">
        <v>32</v>
      </c>
      <c r="E8">
        <v>3080</v>
      </c>
      <c r="G8">
        <f>COUNTA(C7:C15)</f>
        <v>8</v>
      </c>
      <c r="H8" s="31" t="str">
        <f t="shared" ref="H8:H12" ca="1" si="0">_xlfn.FORMULATEXT(G8)</f>
        <v>=COUNTA(C7:C15)</v>
      </c>
      <c r="I8" s="3"/>
    </row>
    <row r="9" spans="1:16384">
      <c r="C9" t="s">
        <v>369</v>
      </c>
      <c r="D9">
        <v>7</v>
      </c>
      <c r="E9">
        <v>900</v>
      </c>
    </row>
    <row r="10" spans="1:16384">
      <c r="C10">
        <v>1</v>
      </c>
      <c r="D10">
        <v>12</v>
      </c>
      <c r="E10">
        <v>1680</v>
      </c>
      <c r="G10">
        <f>COUNT(E7:E15)</f>
        <v>8</v>
      </c>
      <c r="H10" s="31" t="str">
        <f t="shared" ca="1" si="0"/>
        <v>=COUNT(E7:E15)</v>
      </c>
      <c r="I10" s="3"/>
    </row>
    <row r="11" spans="1:16384">
      <c r="C11" t="s">
        <v>330</v>
      </c>
      <c r="D11">
        <v>17</v>
      </c>
      <c r="E11">
        <v>2030</v>
      </c>
      <c r="G11">
        <f>COUNTA(E7:E15)</f>
        <v>8</v>
      </c>
      <c r="H11" s="31" t="str">
        <f t="shared" ca="1" si="0"/>
        <v>=COUNTA(E7:E15)</v>
      </c>
      <c r="I11" s="3"/>
    </row>
    <row r="12" spans="1:16384">
      <c r="D12">
        <v>29</v>
      </c>
      <c r="G12">
        <f>COUNTIF(E7:E15,"")</f>
        <v>1</v>
      </c>
      <c r="H12" s="31" t="str">
        <f t="shared" ca="1" si="0"/>
        <v>=COUNTIF(E7:E15,"")</v>
      </c>
      <c r="I12" s="3"/>
    </row>
    <row r="13" spans="1:16384">
      <c r="C13" t="s">
        <v>361</v>
      </c>
      <c r="D13">
        <v>23</v>
      </c>
      <c r="E13">
        <v>2260</v>
      </c>
    </row>
    <row r="14" spans="1:16384">
      <c r="C14" t="s">
        <v>355</v>
      </c>
      <c r="D14">
        <v>9</v>
      </c>
      <c r="E14">
        <v>2190</v>
      </c>
    </row>
    <row r="15" spans="1:16384">
      <c r="C15" t="s">
        <v>348</v>
      </c>
      <c r="D15">
        <v>53</v>
      </c>
      <c r="E15">
        <v>2080</v>
      </c>
    </row>
    <row r="20" spans="1:16384" ht="25.2">
      <c r="A20" s="65" t="s">
        <v>781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65"/>
      <c r="DH20" s="65"/>
      <c r="DI20" s="65"/>
      <c r="DJ20" s="65"/>
      <c r="DK20" s="65"/>
      <c r="DL20" s="65"/>
      <c r="DM20" s="65"/>
      <c r="DN20" s="65"/>
      <c r="DO20" s="65"/>
      <c r="DP20" s="65"/>
      <c r="DQ20" s="65"/>
      <c r="DR20" s="65"/>
      <c r="DS20" s="65"/>
      <c r="DT20" s="65"/>
      <c r="DU20" s="65"/>
      <c r="DV20" s="65"/>
      <c r="DW20" s="65"/>
      <c r="DX20" s="65"/>
      <c r="DY20" s="65"/>
      <c r="DZ20" s="65"/>
      <c r="EA20" s="65"/>
      <c r="EB20" s="65"/>
      <c r="EC20" s="65"/>
      <c r="ED20" s="65"/>
      <c r="EE20" s="65"/>
      <c r="EF20" s="65"/>
      <c r="EG20" s="65"/>
      <c r="EH20" s="65"/>
      <c r="EI20" s="65"/>
      <c r="EJ20" s="65"/>
      <c r="EK20" s="65"/>
      <c r="EL20" s="65"/>
      <c r="EM20" s="65"/>
      <c r="EN20" s="65"/>
      <c r="EO20" s="65"/>
      <c r="EP20" s="65"/>
      <c r="EQ20" s="65"/>
      <c r="ER20" s="65"/>
      <c r="ES20" s="65"/>
      <c r="ET20" s="65"/>
      <c r="EU20" s="65"/>
      <c r="EV20" s="65"/>
      <c r="EW20" s="65"/>
      <c r="EX20" s="65"/>
      <c r="EY20" s="65"/>
      <c r="EZ20" s="65"/>
      <c r="FA20" s="65"/>
      <c r="FB20" s="65"/>
      <c r="FC20" s="65"/>
      <c r="FD20" s="65"/>
      <c r="FE20" s="65"/>
      <c r="FF20" s="65"/>
      <c r="FG20" s="65"/>
      <c r="FH20" s="65"/>
      <c r="FI20" s="65"/>
      <c r="FJ20" s="65"/>
      <c r="FK20" s="65"/>
      <c r="FL20" s="65"/>
      <c r="FM20" s="65"/>
      <c r="FN20" s="65"/>
      <c r="FO20" s="65"/>
      <c r="FP20" s="65"/>
      <c r="FQ20" s="65"/>
      <c r="FR20" s="65"/>
      <c r="FS20" s="65"/>
      <c r="FT20" s="65"/>
      <c r="FU20" s="65"/>
      <c r="FV20" s="65"/>
      <c r="FW20" s="65"/>
      <c r="FX20" s="65"/>
      <c r="FY20" s="65"/>
      <c r="FZ20" s="65"/>
      <c r="GA20" s="65"/>
      <c r="GB20" s="65"/>
      <c r="GC20" s="65"/>
      <c r="GD20" s="65"/>
      <c r="GE20" s="65"/>
      <c r="GF20" s="65"/>
      <c r="GG20" s="65"/>
      <c r="GH20" s="65"/>
      <c r="GI20" s="65"/>
      <c r="GJ20" s="65"/>
      <c r="GK20" s="65"/>
      <c r="GL20" s="65"/>
      <c r="GM20" s="65"/>
      <c r="GN20" s="65"/>
      <c r="GO20" s="65"/>
      <c r="GP20" s="65"/>
      <c r="GQ20" s="65"/>
      <c r="GR20" s="65"/>
      <c r="GS20" s="65"/>
      <c r="GT20" s="65"/>
      <c r="GU20" s="65"/>
      <c r="GV20" s="65"/>
      <c r="GW20" s="65"/>
      <c r="GX20" s="65"/>
      <c r="GY20" s="65"/>
      <c r="GZ20" s="65"/>
      <c r="HA20" s="65"/>
      <c r="HB20" s="65"/>
      <c r="HC20" s="65"/>
      <c r="HD20" s="65"/>
      <c r="HE20" s="65"/>
      <c r="HF20" s="65"/>
      <c r="HG20" s="65"/>
      <c r="HH20" s="65"/>
      <c r="HI20" s="65"/>
      <c r="HJ20" s="65"/>
      <c r="HK20" s="65"/>
      <c r="HL20" s="65"/>
      <c r="HM20" s="65"/>
      <c r="HN20" s="65"/>
      <c r="HO20" s="65"/>
      <c r="HP20" s="65"/>
      <c r="HQ20" s="65"/>
      <c r="HR20" s="65"/>
      <c r="HS20" s="65"/>
      <c r="HT20" s="65"/>
      <c r="HU20" s="65"/>
      <c r="HV20" s="65"/>
      <c r="HW20" s="65"/>
      <c r="HX20" s="65"/>
      <c r="HY20" s="65"/>
      <c r="HZ20" s="65"/>
      <c r="IA20" s="65"/>
      <c r="IB20" s="65"/>
      <c r="IC20" s="65"/>
      <c r="ID20" s="65"/>
      <c r="IE20" s="65"/>
      <c r="IF20" s="65"/>
      <c r="IG20" s="65"/>
      <c r="IH20" s="65"/>
      <c r="II20" s="65"/>
      <c r="IJ20" s="65"/>
      <c r="IK20" s="65"/>
      <c r="IL20" s="65"/>
      <c r="IM20" s="65"/>
      <c r="IN20" s="65"/>
      <c r="IO20" s="65"/>
      <c r="IP20" s="65"/>
      <c r="IQ20" s="65"/>
      <c r="IR20" s="65"/>
      <c r="IS20" s="65"/>
      <c r="IT20" s="65"/>
      <c r="IU20" s="65"/>
      <c r="IV20" s="65"/>
      <c r="IW20" s="65"/>
      <c r="IX20" s="65"/>
      <c r="IY20" s="65"/>
      <c r="IZ20" s="65"/>
      <c r="JA20" s="65"/>
      <c r="JB20" s="65"/>
      <c r="JC20" s="65"/>
      <c r="JD20" s="65"/>
      <c r="JE20" s="65"/>
      <c r="JF20" s="65"/>
      <c r="JG20" s="65"/>
      <c r="JH20" s="65"/>
      <c r="JI20" s="65"/>
      <c r="JJ20" s="65"/>
      <c r="JK20" s="65"/>
      <c r="JL20" s="65"/>
      <c r="JM20" s="65"/>
      <c r="JN20" s="65"/>
      <c r="JO20" s="65"/>
      <c r="JP20" s="65"/>
      <c r="JQ20" s="65"/>
      <c r="JR20" s="65"/>
      <c r="JS20" s="65"/>
      <c r="JT20" s="65"/>
      <c r="JU20" s="65"/>
      <c r="JV20" s="65"/>
      <c r="JW20" s="65"/>
      <c r="JX20" s="65"/>
      <c r="JY20" s="65"/>
      <c r="JZ20" s="65"/>
      <c r="KA20" s="65"/>
      <c r="KB20" s="65"/>
      <c r="KC20" s="65"/>
      <c r="KD20" s="65"/>
      <c r="KE20" s="65"/>
      <c r="KF20" s="65"/>
      <c r="KG20" s="65"/>
      <c r="KH20" s="65"/>
      <c r="KI20" s="65"/>
      <c r="KJ20" s="65"/>
      <c r="KK20" s="65"/>
      <c r="KL20" s="65"/>
      <c r="KM20" s="65"/>
      <c r="KN20" s="65"/>
      <c r="KO20" s="65"/>
      <c r="KP20" s="65"/>
      <c r="KQ20" s="65"/>
      <c r="KR20" s="65"/>
      <c r="KS20" s="65"/>
      <c r="KT20" s="65"/>
      <c r="KU20" s="65"/>
      <c r="KV20" s="65"/>
      <c r="KW20" s="65"/>
      <c r="KX20" s="65"/>
      <c r="KY20" s="65"/>
      <c r="KZ20" s="65"/>
      <c r="LA20" s="65"/>
      <c r="LB20" s="65"/>
      <c r="LC20" s="65"/>
      <c r="LD20" s="65"/>
      <c r="LE20" s="65"/>
      <c r="LF20" s="65"/>
      <c r="LG20" s="65"/>
      <c r="LH20" s="65"/>
      <c r="LI20" s="65"/>
      <c r="LJ20" s="65"/>
      <c r="LK20" s="65"/>
      <c r="LL20" s="65"/>
      <c r="LM20" s="65"/>
      <c r="LN20" s="65"/>
      <c r="LO20" s="65"/>
      <c r="LP20" s="65"/>
      <c r="LQ20" s="65"/>
      <c r="LR20" s="65"/>
      <c r="LS20" s="65"/>
      <c r="LT20" s="65"/>
      <c r="LU20" s="65"/>
      <c r="LV20" s="65"/>
      <c r="LW20" s="65"/>
      <c r="LX20" s="65"/>
      <c r="LY20" s="65"/>
      <c r="LZ20" s="65"/>
      <c r="MA20" s="65"/>
      <c r="MB20" s="65"/>
      <c r="MC20" s="65"/>
      <c r="MD20" s="65"/>
      <c r="ME20" s="65"/>
      <c r="MF20" s="65"/>
      <c r="MG20" s="65"/>
      <c r="MH20" s="65"/>
      <c r="MI20" s="65"/>
      <c r="MJ20" s="65"/>
      <c r="MK20" s="65"/>
      <c r="ML20" s="65"/>
      <c r="MM20" s="65"/>
      <c r="MN20" s="65"/>
      <c r="MO20" s="65"/>
      <c r="MP20" s="65"/>
      <c r="MQ20" s="65"/>
      <c r="MR20" s="65"/>
      <c r="MS20" s="65"/>
      <c r="MT20" s="65"/>
      <c r="MU20" s="65"/>
      <c r="MV20" s="65"/>
      <c r="MW20" s="65"/>
      <c r="MX20" s="65"/>
      <c r="MY20" s="65"/>
      <c r="MZ20" s="65"/>
      <c r="NA20" s="65"/>
      <c r="NB20" s="65"/>
      <c r="NC20" s="65"/>
      <c r="ND20" s="65"/>
      <c r="NE20" s="65"/>
      <c r="NF20" s="65"/>
      <c r="NG20" s="65"/>
      <c r="NH20" s="65"/>
      <c r="NI20" s="65"/>
      <c r="NJ20" s="65"/>
      <c r="NK20" s="65"/>
      <c r="NL20" s="65"/>
      <c r="NM20" s="65"/>
      <c r="NN20" s="65"/>
      <c r="NO20" s="65"/>
      <c r="NP20" s="65"/>
      <c r="NQ20" s="65"/>
      <c r="NR20" s="65"/>
      <c r="NS20" s="65"/>
      <c r="NT20" s="65"/>
      <c r="NU20" s="65"/>
      <c r="NV20" s="65"/>
      <c r="NW20" s="65"/>
      <c r="NX20" s="65"/>
      <c r="NY20" s="65"/>
      <c r="NZ20" s="65"/>
      <c r="OA20" s="65"/>
      <c r="OB20" s="65"/>
      <c r="OC20" s="65"/>
      <c r="OD20" s="65"/>
      <c r="OE20" s="65"/>
      <c r="OF20" s="65"/>
      <c r="OG20" s="65"/>
      <c r="OH20" s="65"/>
      <c r="OI20" s="65"/>
      <c r="OJ20" s="65"/>
      <c r="OK20" s="65"/>
      <c r="OL20" s="65"/>
      <c r="OM20" s="65"/>
      <c r="ON20" s="65"/>
      <c r="OO20" s="65"/>
      <c r="OP20" s="65"/>
      <c r="OQ20" s="65"/>
      <c r="OR20" s="65"/>
      <c r="OS20" s="65"/>
      <c r="OT20" s="65"/>
      <c r="OU20" s="65"/>
      <c r="OV20" s="65"/>
      <c r="OW20" s="65"/>
      <c r="OX20" s="65"/>
      <c r="OY20" s="65"/>
      <c r="OZ20" s="65"/>
      <c r="PA20" s="65"/>
      <c r="PB20" s="65"/>
      <c r="PC20" s="65"/>
      <c r="PD20" s="65"/>
      <c r="PE20" s="65"/>
      <c r="PF20" s="65"/>
      <c r="PG20" s="65"/>
      <c r="PH20" s="65"/>
      <c r="PI20" s="65"/>
      <c r="PJ20" s="65"/>
      <c r="PK20" s="65"/>
      <c r="PL20" s="65"/>
      <c r="PM20" s="65"/>
      <c r="PN20" s="65"/>
      <c r="PO20" s="65"/>
      <c r="PP20" s="65"/>
      <c r="PQ20" s="65"/>
      <c r="PR20" s="65"/>
      <c r="PS20" s="65"/>
      <c r="PT20" s="65"/>
      <c r="PU20" s="65"/>
      <c r="PV20" s="65"/>
      <c r="PW20" s="65"/>
      <c r="PX20" s="65"/>
      <c r="PY20" s="65"/>
      <c r="PZ20" s="65"/>
      <c r="QA20" s="65"/>
      <c r="QB20" s="65"/>
      <c r="QC20" s="65"/>
      <c r="QD20" s="65"/>
      <c r="QE20" s="65"/>
      <c r="QF20" s="65"/>
      <c r="QG20" s="65"/>
      <c r="QH20" s="65"/>
      <c r="QI20" s="65"/>
      <c r="QJ20" s="65"/>
      <c r="QK20" s="65"/>
      <c r="QL20" s="65"/>
      <c r="QM20" s="65"/>
      <c r="QN20" s="65"/>
      <c r="QO20" s="65"/>
      <c r="QP20" s="65"/>
      <c r="QQ20" s="65"/>
      <c r="QR20" s="65"/>
      <c r="QS20" s="65"/>
      <c r="QT20" s="65"/>
      <c r="QU20" s="65"/>
      <c r="QV20" s="65"/>
      <c r="QW20" s="65"/>
      <c r="QX20" s="65"/>
      <c r="QY20" s="65"/>
      <c r="QZ20" s="65"/>
      <c r="RA20" s="65"/>
      <c r="RB20" s="65"/>
      <c r="RC20" s="65"/>
      <c r="RD20" s="65"/>
      <c r="RE20" s="65"/>
      <c r="RF20" s="65"/>
      <c r="RG20" s="65"/>
      <c r="RH20" s="65"/>
      <c r="RI20" s="65"/>
      <c r="RJ20" s="65"/>
      <c r="RK20" s="65"/>
      <c r="RL20" s="65"/>
      <c r="RM20" s="65"/>
      <c r="RN20" s="65"/>
      <c r="RO20" s="65"/>
      <c r="RP20" s="65"/>
      <c r="RQ20" s="65"/>
      <c r="RR20" s="65"/>
      <c r="RS20" s="65"/>
      <c r="RT20" s="65"/>
      <c r="RU20" s="65"/>
      <c r="RV20" s="65"/>
      <c r="RW20" s="65"/>
      <c r="RX20" s="65"/>
      <c r="RY20" s="65"/>
      <c r="RZ20" s="65"/>
      <c r="SA20" s="65"/>
      <c r="SB20" s="65"/>
      <c r="SC20" s="65"/>
      <c r="SD20" s="65"/>
      <c r="SE20" s="65"/>
      <c r="SF20" s="65"/>
      <c r="SG20" s="65"/>
      <c r="SH20" s="65"/>
      <c r="SI20" s="65"/>
      <c r="SJ20" s="65"/>
      <c r="SK20" s="65"/>
      <c r="SL20" s="65"/>
      <c r="SM20" s="65"/>
      <c r="SN20" s="65"/>
      <c r="SO20" s="65"/>
      <c r="SP20" s="65"/>
      <c r="SQ20" s="65"/>
      <c r="SR20" s="65"/>
      <c r="SS20" s="65"/>
      <c r="ST20" s="65"/>
      <c r="SU20" s="65"/>
      <c r="SV20" s="65"/>
      <c r="SW20" s="65"/>
      <c r="SX20" s="65"/>
      <c r="SY20" s="65"/>
      <c r="SZ20" s="65"/>
      <c r="TA20" s="65"/>
      <c r="TB20" s="65"/>
      <c r="TC20" s="65"/>
      <c r="TD20" s="65"/>
      <c r="TE20" s="65"/>
      <c r="TF20" s="65"/>
      <c r="TG20" s="65"/>
      <c r="TH20" s="65"/>
      <c r="TI20" s="65"/>
      <c r="TJ20" s="65"/>
      <c r="TK20" s="65"/>
      <c r="TL20" s="65"/>
      <c r="TM20" s="65"/>
      <c r="TN20" s="65"/>
      <c r="TO20" s="65"/>
      <c r="TP20" s="65"/>
      <c r="TQ20" s="65"/>
      <c r="TR20" s="65"/>
      <c r="TS20" s="65"/>
      <c r="TT20" s="65"/>
      <c r="TU20" s="65"/>
      <c r="TV20" s="65"/>
      <c r="TW20" s="65"/>
      <c r="TX20" s="65"/>
      <c r="TY20" s="65"/>
      <c r="TZ20" s="65"/>
      <c r="UA20" s="65"/>
      <c r="UB20" s="65"/>
      <c r="UC20" s="65"/>
      <c r="UD20" s="65"/>
      <c r="UE20" s="65"/>
      <c r="UF20" s="65"/>
      <c r="UG20" s="65"/>
      <c r="UH20" s="65"/>
      <c r="UI20" s="65"/>
      <c r="UJ20" s="65"/>
      <c r="UK20" s="65"/>
      <c r="UL20" s="65"/>
      <c r="UM20" s="65"/>
      <c r="UN20" s="65"/>
      <c r="UO20" s="65"/>
      <c r="UP20" s="65"/>
      <c r="UQ20" s="65"/>
      <c r="UR20" s="65"/>
      <c r="US20" s="65"/>
      <c r="UT20" s="65"/>
      <c r="UU20" s="65"/>
      <c r="UV20" s="65"/>
      <c r="UW20" s="65"/>
      <c r="UX20" s="65"/>
      <c r="UY20" s="65"/>
      <c r="UZ20" s="65"/>
      <c r="VA20" s="65"/>
      <c r="VB20" s="65"/>
      <c r="VC20" s="65"/>
      <c r="VD20" s="65"/>
      <c r="VE20" s="65"/>
      <c r="VF20" s="65"/>
      <c r="VG20" s="65"/>
      <c r="VH20" s="65"/>
      <c r="VI20" s="65"/>
      <c r="VJ20" s="65"/>
      <c r="VK20" s="65"/>
      <c r="VL20" s="65"/>
      <c r="VM20" s="65"/>
      <c r="VN20" s="65"/>
      <c r="VO20" s="65"/>
      <c r="VP20" s="65"/>
      <c r="VQ20" s="65"/>
      <c r="VR20" s="65"/>
      <c r="VS20" s="65"/>
      <c r="VT20" s="65"/>
      <c r="VU20" s="65"/>
      <c r="VV20" s="65"/>
      <c r="VW20" s="65"/>
      <c r="VX20" s="65"/>
      <c r="VY20" s="65"/>
      <c r="VZ20" s="65"/>
      <c r="WA20" s="65"/>
      <c r="WB20" s="65"/>
      <c r="WC20" s="65"/>
      <c r="WD20" s="65"/>
      <c r="WE20" s="65"/>
      <c r="WF20" s="65"/>
      <c r="WG20" s="65"/>
      <c r="WH20" s="65"/>
      <c r="WI20" s="65"/>
      <c r="WJ20" s="65"/>
      <c r="WK20" s="65"/>
      <c r="WL20" s="65"/>
      <c r="WM20" s="65"/>
      <c r="WN20" s="65"/>
      <c r="WO20" s="65"/>
      <c r="WP20" s="65"/>
      <c r="WQ20" s="65"/>
      <c r="WR20" s="65"/>
      <c r="WS20" s="65"/>
      <c r="WT20" s="65"/>
      <c r="WU20" s="65"/>
      <c r="WV20" s="65"/>
      <c r="WW20" s="65"/>
      <c r="WX20" s="65"/>
      <c r="WY20" s="65"/>
      <c r="WZ20" s="65"/>
      <c r="XA20" s="65"/>
      <c r="XB20" s="65"/>
      <c r="XC20" s="65"/>
      <c r="XD20" s="65"/>
      <c r="XE20" s="65"/>
      <c r="XF20" s="65"/>
      <c r="XG20" s="65"/>
      <c r="XH20" s="65"/>
      <c r="XI20" s="65"/>
      <c r="XJ20" s="65"/>
      <c r="XK20" s="65"/>
      <c r="XL20" s="65"/>
      <c r="XM20" s="65"/>
      <c r="XN20" s="65"/>
      <c r="XO20" s="65"/>
      <c r="XP20" s="65"/>
      <c r="XQ20" s="65"/>
      <c r="XR20" s="65"/>
      <c r="XS20" s="65"/>
      <c r="XT20" s="65"/>
      <c r="XU20" s="65"/>
      <c r="XV20" s="65"/>
      <c r="XW20" s="65"/>
      <c r="XX20" s="65"/>
      <c r="XY20" s="65"/>
      <c r="XZ20" s="65"/>
      <c r="YA20" s="65"/>
      <c r="YB20" s="65"/>
      <c r="YC20" s="65"/>
      <c r="YD20" s="65"/>
      <c r="YE20" s="65"/>
      <c r="YF20" s="65"/>
      <c r="YG20" s="65"/>
      <c r="YH20" s="65"/>
      <c r="YI20" s="65"/>
      <c r="YJ20" s="65"/>
      <c r="YK20" s="65"/>
      <c r="YL20" s="65"/>
      <c r="YM20" s="65"/>
      <c r="YN20" s="65"/>
      <c r="YO20" s="65"/>
      <c r="YP20" s="65"/>
      <c r="YQ20" s="65"/>
      <c r="YR20" s="65"/>
      <c r="YS20" s="65"/>
      <c r="YT20" s="65"/>
      <c r="YU20" s="65"/>
      <c r="YV20" s="65"/>
      <c r="YW20" s="65"/>
      <c r="YX20" s="65"/>
      <c r="YY20" s="65"/>
      <c r="YZ20" s="65"/>
      <c r="ZA20" s="65"/>
      <c r="ZB20" s="65"/>
      <c r="ZC20" s="65"/>
      <c r="ZD20" s="65"/>
      <c r="ZE20" s="65"/>
      <c r="ZF20" s="65"/>
      <c r="ZG20" s="65"/>
      <c r="ZH20" s="65"/>
      <c r="ZI20" s="65"/>
      <c r="ZJ20" s="65"/>
      <c r="ZK20" s="65"/>
      <c r="ZL20" s="65"/>
      <c r="ZM20" s="65"/>
      <c r="ZN20" s="65"/>
      <c r="ZO20" s="65"/>
      <c r="ZP20" s="65"/>
      <c r="ZQ20" s="65"/>
      <c r="ZR20" s="65"/>
      <c r="ZS20" s="65"/>
      <c r="ZT20" s="65"/>
      <c r="ZU20" s="65"/>
      <c r="ZV20" s="65"/>
      <c r="ZW20" s="65"/>
      <c r="ZX20" s="65"/>
      <c r="ZY20" s="65"/>
      <c r="ZZ20" s="65"/>
      <c r="AAA20" s="65"/>
      <c r="AAB20" s="65"/>
      <c r="AAC20" s="65"/>
      <c r="AAD20" s="65"/>
      <c r="AAE20" s="65"/>
      <c r="AAF20" s="65"/>
      <c r="AAG20" s="65"/>
      <c r="AAH20" s="65"/>
      <c r="AAI20" s="65"/>
      <c r="AAJ20" s="65"/>
      <c r="AAK20" s="65"/>
      <c r="AAL20" s="65"/>
      <c r="AAM20" s="65"/>
      <c r="AAN20" s="65"/>
      <c r="AAO20" s="65"/>
      <c r="AAP20" s="65"/>
      <c r="AAQ20" s="65"/>
      <c r="AAR20" s="65"/>
      <c r="AAS20" s="65"/>
      <c r="AAT20" s="65"/>
      <c r="AAU20" s="65"/>
      <c r="AAV20" s="65"/>
      <c r="AAW20" s="65"/>
      <c r="AAX20" s="65"/>
      <c r="AAY20" s="65"/>
      <c r="AAZ20" s="65"/>
      <c r="ABA20" s="65"/>
      <c r="ABB20" s="65"/>
      <c r="ABC20" s="65"/>
      <c r="ABD20" s="65"/>
      <c r="ABE20" s="65"/>
      <c r="ABF20" s="65"/>
      <c r="ABG20" s="65"/>
      <c r="ABH20" s="65"/>
      <c r="ABI20" s="65"/>
      <c r="ABJ20" s="65"/>
      <c r="ABK20" s="65"/>
      <c r="ABL20" s="65"/>
      <c r="ABM20" s="65"/>
      <c r="ABN20" s="65"/>
      <c r="ABO20" s="65"/>
      <c r="ABP20" s="65"/>
      <c r="ABQ20" s="65"/>
      <c r="ABR20" s="65"/>
      <c r="ABS20" s="65"/>
      <c r="ABT20" s="65"/>
      <c r="ABU20" s="65"/>
      <c r="ABV20" s="65"/>
      <c r="ABW20" s="65"/>
      <c r="ABX20" s="65"/>
      <c r="ABY20" s="65"/>
      <c r="ABZ20" s="65"/>
      <c r="ACA20" s="65"/>
      <c r="ACB20" s="65"/>
      <c r="ACC20" s="65"/>
      <c r="ACD20" s="65"/>
      <c r="ACE20" s="65"/>
      <c r="ACF20" s="65"/>
      <c r="ACG20" s="65"/>
      <c r="ACH20" s="65"/>
      <c r="ACI20" s="65"/>
      <c r="ACJ20" s="65"/>
      <c r="ACK20" s="65"/>
      <c r="ACL20" s="65"/>
      <c r="ACM20" s="65"/>
      <c r="ACN20" s="65"/>
      <c r="ACO20" s="65"/>
      <c r="ACP20" s="65"/>
      <c r="ACQ20" s="65"/>
      <c r="ACR20" s="65"/>
      <c r="ACS20" s="65"/>
      <c r="ACT20" s="65"/>
      <c r="ACU20" s="65"/>
      <c r="ACV20" s="65"/>
      <c r="ACW20" s="65"/>
      <c r="ACX20" s="65"/>
      <c r="ACY20" s="65"/>
      <c r="ACZ20" s="65"/>
      <c r="ADA20" s="65"/>
      <c r="ADB20" s="65"/>
      <c r="ADC20" s="65"/>
      <c r="ADD20" s="65"/>
      <c r="ADE20" s="65"/>
      <c r="ADF20" s="65"/>
      <c r="ADG20" s="65"/>
      <c r="ADH20" s="65"/>
      <c r="ADI20" s="65"/>
      <c r="ADJ20" s="65"/>
      <c r="ADK20" s="65"/>
      <c r="ADL20" s="65"/>
      <c r="ADM20" s="65"/>
      <c r="ADN20" s="65"/>
      <c r="ADO20" s="65"/>
      <c r="ADP20" s="65"/>
      <c r="ADQ20" s="65"/>
      <c r="ADR20" s="65"/>
      <c r="ADS20" s="65"/>
      <c r="ADT20" s="65"/>
      <c r="ADU20" s="65"/>
      <c r="ADV20" s="65"/>
      <c r="ADW20" s="65"/>
      <c r="ADX20" s="65"/>
      <c r="ADY20" s="65"/>
      <c r="ADZ20" s="65"/>
      <c r="AEA20" s="65"/>
      <c r="AEB20" s="65"/>
      <c r="AEC20" s="65"/>
      <c r="AED20" s="65"/>
      <c r="AEE20" s="65"/>
      <c r="AEF20" s="65"/>
      <c r="AEG20" s="65"/>
      <c r="AEH20" s="65"/>
      <c r="AEI20" s="65"/>
      <c r="AEJ20" s="65"/>
      <c r="AEK20" s="65"/>
      <c r="AEL20" s="65"/>
      <c r="AEM20" s="65"/>
      <c r="AEN20" s="65"/>
      <c r="AEO20" s="65"/>
      <c r="AEP20" s="65"/>
      <c r="AEQ20" s="65"/>
      <c r="AER20" s="65"/>
      <c r="AES20" s="65"/>
      <c r="AET20" s="65"/>
      <c r="AEU20" s="65"/>
      <c r="AEV20" s="65"/>
      <c r="AEW20" s="65"/>
      <c r="AEX20" s="65"/>
      <c r="AEY20" s="65"/>
      <c r="AEZ20" s="65"/>
      <c r="AFA20" s="65"/>
      <c r="AFB20" s="65"/>
      <c r="AFC20" s="65"/>
      <c r="AFD20" s="65"/>
      <c r="AFE20" s="65"/>
      <c r="AFF20" s="65"/>
      <c r="AFG20" s="65"/>
      <c r="AFH20" s="65"/>
      <c r="AFI20" s="65"/>
      <c r="AFJ20" s="65"/>
      <c r="AFK20" s="65"/>
      <c r="AFL20" s="65"/>
      <c r="AFM20" s="65"/>
      <c r="AFN20" s="65"/>
      <c r="AFO20" s="65"/>
      <c r="AFP20" s="65"/>
      <c r="AFQ20" s="65"/>
      <c r="AFR20" s="65"/>
      <c r="AFS20" s="65"/>
      <c r="AFT20" s="65"/>
      <c r="AFU20" s="65"/>
      <c r="AFV20" s="65"/>
      <c r="AFW20" s="65"/>
      <c r="AFX20" s="65"/>
      <c r="AFY20" s="65"/>
      <c r="AFZ20" s="65"/>
      <c r="AGA20" s="65"/>
      <c r="AGB20" s="65"/>
      <c r="AGC20" s="65"/>
      <c r="AGD20" s="65"/>
      <c r="AGE20" s="65"/>
      <c r="AGF20" s="65"/>
      <c r="AGG20" s="65"/>
      <c r="AGH20" s="65"/>
      <c r="AGI20" s="65"/>
      <c r="AGJ20" s="65"/>
      <c r="AGK20" s="65"/>
      <c r="AGL20" s="65"/>
      <c r="AGM20" s="65"/>
      <c r="AGN20" s="65"/>
      <c r="AGO20" s="65"/>
      <c r="AGP20" s="65"/>
      <c r="AGQ20" s="65"/>
      <c r="AGR20" s="65"/>
      <c r="AGS20" s="65"/>
      <c r="AGT20" s="65"/>
      <c r="AGU20" s="65"/>
      <c r="AGV20" s="65"/>
      <c r="AGW20" s="65"/>
      <c r="AGX20" s="65"/>
      <c r="AGY20" s="65"/>
      <c r="AGZ20" s="65"/>
      <c r="AHA20" s="65"/>
      <c r="AHB20" s="65"/>
      <c r="AHC20" s="65"/>
      <c r="AHD20" s="65"/>
      <c r="AHE20" s="65"/>
      <c r="AHF20" s="65"/>
      <c r="AHG20" s="65"/>
      <c r="AHH20" s="65"/>
      <c r="AHI20" s="65"/>
      <c r="AHJ20" s="65"/>
      <c r="AHK20" s="65"/>
      <c r="AHL20" s="65"/>
      <c r="AHM20" s="65"/>
      <c r="AHN20" s="65"/>
      <c r="AHO20" s="65"/>
      <c r="AHP20" s="65"/>
      <c r="AHQ20" s="65"/>
      <c r="AHR20" s="65"/>
      <c r="AHS20" s="65"/>
      <c r="AHT20" s="65"/>
      <c r="AHU20" s="65"/>
      <c r="AHV20" s="65"/>
      <c r="AHW20" s="65"/>
      <c r="AHX20" s="65"/>
      <c r="AHY20" s="65"/>
      <c r="AHZ20" s="65"/>
      <c r="AIA20" s="65"/>
      <c r="AIB20" s="65"/>
      <c r="AIC20" s="65"/>
      <c r="AID20" s="65"/>
      <c r="AIE20" s="65"/>
      <c r="AIF20" s="65"/>
      <c r="AIG20" s="65"/>
      <c r="AIH20" s="65"/>
      <c r="AII20" s="65"/>
      <c r="AIJ20" s="65"/>
      <c r="AIK20" s="65"/>
      <c r="AIL20" s="65"/>
      <c r="AIM20" s="65"/>
      <c r="AIN20" s="65"/>
      <c r="AIO20" s="65"/>
      <c r="AIP20" s="65"/>
      <c r="AIQ20" s="65"/>
      <c r="AIR20" s="65"/>
      <c r="AIS20" s="65"/>
      <c r="AIT20" s="65"/>
      <c r="AIU20" s="65"/>
      <c r="AIV20" s="65"/>
      <c r="AIW20" s="65"/>
      <c r="AIX20" s="65"/>
      <c r="AIY20" s="65"/>
      <c r="AIZ20" s="65"/>
      <c r="AJA20" s="65"/>
      <c r="AJB20" s="65"/>
      <c r="AJC20" s="65"/>
      <c r="AJD20" s="65"/>
      <c r="AJE20" s="65"/>
      <c r="AJF20" s="65"/>
      <c r="AJG20" s="65"/>
      <c r="AJH20" s="65"/>
      <c r="AJI20" s="65"/>
      <c r="AJJ20" s="65"/>
      <c r="AJK20" s="65"/>
      <c r="AJL20" s="65"/>
      <c r="AJM20" s="65"/>
      <c r="AJN20" s="65"/>
      <c r="AJO20" s="65"/>
      <c r="AJP20" s="65"/>
      <c r="AJQ20" s="65"/>
      <c r="AJR20" s="65"/>
      <c r="AJS20" s="65"/>
      <c r="AJT20" s="65"/>
      <c r="AJU20" s="65"/>
      <c r="AJV20" s="65"/>
      <c r="AJW20" s="65"/>
      <c r="AJX20" s="65"/>
      <c r="AJY20" s="65"/>
      <c r="AJZ20" s="65"/>
      <c r="AKA20" s="65"/>
      <c r="AKB20" s="65"/>
      <c r="AKC20" s="65"/>
      <c r="AKD20" s="65"/>
      <c r="AKE20" s="65"/>
      <c r="AKF20" s="65"/>
      <c r="AKG20" s="65"/>
      <c r="AKH20" s="65"/>
      <c r="AKI20" s="65"/>
      <c r="AKJ20" s="65"/>
      <c r="AKK20" s="65"/>
      <c r="AKL20" s="65"/>
      <c r="AKM20" s="65"/>
      <c r="AKN20" s="65"/>
      <c r="AKO20" s="65"/>
      <c r="AKP20" s="65"/>
      <c r="AKQ20" s="65"/>
      <c r="AKR20" s="65"/>
      <c r="AKS20" s="65"/>
      <c r="AKT20" s="65"/>
      <c r="AKU20" s="65"/>
      <c r="AKV20" s="65"/>
      <c r="AKW20" s="65"/>
      <c r="AKX20" s="65"/>
      <c r="AKY20" s="65"/>
      <c r="AKZ20" s="65"/>
      <c r="ALA20" s="65"/>
      <c r="ALB20" s="65"/>
      <c r="ALC20" s="65"/>
      <c r="ALD20" s="65"/>
      <c r="ALE20" s="65"/>
      <c r="ALF20" s="65"/>
      <c r="ALG20" s="65"/>
      <c r="ALH20" s="65"/>
      <c r="ALI20" s="65"/>
      <c r="ALJ20" s="65"/>
      <c r="ALK20" s="65"/>
      <c r="ALL20" s="65"/>
      <c r="ALM20" s="65"/>
      <c r="ALN20" s="65"/>
      <c r="ALO20" s="65"/>
      <c r="ALP20" s="65"/>
      <c r="ALQ20" s="65"/>
      <c r="ALR20" s="65"/>
      <c r="ALS20" s="65"/>
      <c r="ALT20" s="65"/>
      <c r="ALU20" s="65"/>
      <c r="ALV20" s="65"/>
      <c r="ALW20" s="65"/>
      <c r="ALX20" s="65"/>
      <c r="ALY20" s="65"/>
      <c r="ALZ20" s="65"/>
      <c r="AMA20" s="65"/>
      <c r="AMB20" s="65"/>
      <c r="AMC20" s="65"/>
      <c r="AMD20" s="65"/>
      <c r="AME20" s="65"/>
      <c r="AMF20" s="65"/>
      <c r="AMG20" s="65"/>
      <c r="AMH20" s="65"/>
      <c r="AMI20" s="65"/>
      <c r="AMJ20" s="65"/>
      <c r="AMK20" s="65"/>
      <c r="AML20" s="65"/>
      <c r="AMM20" s="65"/>
      <c r="AMN20" s="65"/>
      <c r="AMO20" s="65"/>
      <c r="AMP20" s="65"/>
      <c r="AMQ20" s="65"/>
      <c r="AMR20" s="65"/>
      <c r="AMS20" s="65"/>
      <c r="AMT20" s="65"/>
      <c r="AMU20" s="65"/>
      <c r="AMV20" s="65"/>
      <c r="AMW20" s="65"/>
      <c r="AMX20" s="65"/>
      <c r="AMY20" s="65"/>
      <c r="AMZ20" s="65"/>
      <c r="ANA20" s="65"/>
      <c r="ANB20" s="65"/>
      <c r="ANC20" s="65"/>
      <c r="AND20" s="65"/>
      <c r="ANE20" s="65"/>
      <c r="ANF20" s="65"/>
      <c r="ANG20" s="65"/>
      <c r="ANH20" s="65"/>
      <c r="ANI20" s="65"/>
      <c r="ANJ20" s="65"/>
      <c r="ANK20" s="65"/>
      <c r="ANL20" s="65"/>
      <c r="ANM20" s="65"/>
      <c r="ANN20" s="65"/>
      <c r="ANO20" s="65"/>
      <c r="ANP20" s="65"/>
      <c r="ANQ20" s="65"/>
      <c r="ANR20" s="65"/>
      <c r="ANS20" s="65"/>
      <c r="ANT20" s="65"/>
      <c r="ANU20" s="65"/>
      <c r="ANV20" s="65"/>
      <c r="ANW20" s="65"/>
      <c r="ANX20" s="65"/>
      <c r="ANY20" s="65"/>
      <c r="ANZ20" s="65"/>
      <c r="AOA20" s="65"/>
      <c r="AOB20" s="65"/>
      <c r="AOC20" s="65"/>
      <c r="AOD20" s="65"/>
      <c r="AOE20" s="65"/>
      <c r="AOF20" s="65"/>
      <c r="AOG20" s="65"/>
      <c r="AOH20" s="65"/>
      <c r="AOI20" s="65"/>
      <c r="AOJ20" s="65"/>
      <c r="AOK20" s="65"/>
      <c r="AOL20" s="65"/>
      <c r="AOM20" s="65"/>
      <c r="AON20" s="65"/>
      <c r="AOO20" s="65"/>
      <c r="AOP20" s="65"/>
      <c r="AOQ20" s="65"/>
      <c r="AOR20" s="65"/>
      <c r="AOS20" s="65"/>
      <c r="AOT20" s="65"/>
      <c r="AOU20" s="65"/>
      <c r="AOV20" s="65"/>
      <c r="AOW20" s="65"/>
      <c r="AOX20" s="65"/>
      <c r="AOY20" s="65"/>
      <c r="AOZ20" s="65"/>
      <c r="APA20" s="65"/>
      <c r="APB20" s="65"/>
      <c r="APC20" s="65"/>
      <c r="APD20" s="65"/>
      <c r="APE20" s="65"/>
      <c r="APF20" s="65"/>
      <c r="APG20" s="65"/>
      <c r="APH20" s="65"/>
      <c r="API20" s="65"/>
      <c r="APJ20" s="65"/>
      <c r="APK20" s="65"/>
      <c r="APL20" s="65"/>
      <c r="APM20" s="65"/>
      <c r="APN20" s="65"/>
      <c r="APO20" s="65"/>
      <c r="APP20" s="65"/>
      <c r="APQ20" s="65"/>
      <c r="APR20" s="65"/>
      <c r="APS20" s="65"/>
      <c r="APT20" s="65"/>
      <c r="APU20" s="65"/>
      <c r="APV20" s="65"/>
      <c r="APW20" s="65"/>
      <c r="APX20" s="65"/>
      <c r="APY20" s="65"/>
      <c r="APZ20" s="65"/>
      <c r="AQA20" s="65"/>
      <c r="AQB20" s="65"/>
      <c r="AQC20" s="65"/>
      <c r="AQD20" s="65"/>
      <c r="AQE20" s="65"/>
      <c r="AQF20" s="65"/>
      <c r="AQG20" s="65"/>
      <c r="AQH20" s="65"/>
      <c r="AQI20" s="65"/>
      <c r="AQJ20" s="65"/>
      <c r="AQK20" s="65"/>
      <c r="AQL20" s="65"/>
      <c r="AQM20" s="65"/>
      <c r="AQN20" s="65"/>
      <c r="AQO20" s="65"/>
      <c r="AQP20" s="65"/>
      <c r="AQQ20" s="65"/>
      <c r="AQR20" s="65"/>
      <c r="AQS20" s="65"/>
      <c r="AQT20" s="65"/>
      <c r="AQU20" s="65"/>
      <c r="AQV20" s="65"/>
      <c r="AQW20" s="65"/>
      <c r="AQX20" s="65"/>
      <c r="AQY20" s="65"/>
      <c r="AQZ20" s="65"/>
      <c r="ARA20" s="65"/>
      <c r="ARB20" s="65"/>
      <c r="ARC20" s="65"/>
      <c r="ARD20" s="65"/>
      <c r="ARE20" s="65"/>
      <c r="ARF20" s="65"/>
      <c r="ARG20" s="65"/>
      <c r="ARH20" s="65"/>
      <c r="ARI20" s="65"/>
      <c r="ARJ20" s="65"/>
      <c r="ARK20" s="65"/>
      <c r="ARL20" s="65"/>
      <c r="ARM20" s="65"/>
      <c r="ARN20" s="65"/>
      <c r="ARO20" s="65"/>
      <c r="ARP20" s="65"/>
      <c r="ARQ20" s="65"/>
      <c r="ARR20" s="65"/>
      <c r="ARS20" s="65"/>
      <c r="ART20" s="65"/>
      <c r="ARU20" s="65"/>
      <c r="ARV20" s="65"/>
      <c r="ARW20" s="65"/>
      <c r="ARX20" s="65"/>
      <c r="ARY20" s="65"/>
      <c r="ARZ20" s="65"/>
      <c r="ASA20" s="65"/>
      <c r="ASB20" s="65"/>
      <c r="ASC20" s="65"/>
      <c r="ASD20" s="65"/>
      <c r="ASE20" s="65"/>
      <c r="ASF20" s="65"/>
      <c r="ASG20" s="65"/>
      <c r="ASH20" s="65"/>
      <c r="ASI20" s="65"/>
      <c r="ASJ20" s="65"/>
      <c r="ASK20" s="65"/>
      <c r="ASL20" s="65"/>
      <c r="ASM20" s="65"/>
      <c r="ASN20" s="65"/>
      <c r="ASO20" s="65"/>
      <c r="ASP20" s="65"/>
      <c r="ASQ20" s="65"/>
      <c r="ASR20" s="65"/>
      <c r="ASS20" s="65"/>
      <c r="AST20" s="65"/>
      <c r="ASU20" s="65"/>
      <c r="ASV20" s="65"/>
      <c r="ASW20" s="65"/>
      <c r="ASX20" s="65"/>
      <c r="ASY20" s="65"/>
      <c r="ASZ20" s="65"/>
      <c r="ATA20" s="65"/>
      <c r="ATB20" s="65"/>
      <c r="ATC20" s="65"/>
      <c r="ATD20" s="65"/>
      <c r="ATE20" s="65"/>
      <c r="ATF20" s="65"/>
      <c r="ATG20" s="65"/>
      <c r="ATH20" s="65"/>
      <c r="ATI20" s="65"/>
      <c r="ATJ20" s="65"/>
      <c r="ATK20" s="65"/>
      <c r="ATL20" s="65"/>
      <c r="ATM20" s="65"/>
      <c r="ATN20" s="65"/>
      <c r="ATO20" s="65"/>
      <c r="ATP20" s="65"/>
      <c r="ATQ20" s="65"/>
      <c r="ATR20" s="65"/>
      <c r="ATS20" s="65"/>
      <c r="ATT20" s="65"/>
      <c r="ATU20" s="65"/>
      <c r="ATV20" s="65"/>
      <c r="ATW20" s="65"/>
      <c r="ATX20" s="65"/>
      <c r="ATY20" s="65"/>
      <c r="ATZ20" s="65"/>
      <c r="AUA20" s="65"/>
      <c r="AUB20" s="65"/>
      <c r="AUC20" s="65"/>
      <c r="AUD20" s="65"/>
      <c r="AUE20" s="65"/>
      <c r="AUF20" s="65"/>
      <c r="AUG20" s="65"/>
      <c r="AUH20" s="65"/>
      <c r="AUI20" s="65"/>
      <c r="AUJ20" s="65"/>
      <c r="AUK20" s="65"/>
      <c r="AUL20" s="65"/>
      <c r="AUM20" s="65"/>
      <c r="AUN20" s="65"/>
      <c r="AUO20" s="65"/>
      <c r="AUP20" s="65"/>
      <c r="AUQ20" s="65"/>
      <c r="AUR20" s="65"/>
      <c r="AUS20" s="65"/>
      <c r="AUT20" s="65"/>
      <c r="AUU20" s="65"/>
      <c r="AUV20" s="65"/>
      <c r="AUW20" s="65"/>
      <c r="AUX20" s="65"/>
      <c r="AUY20" s="65"/>
      <c r="AUZ20" s="65"/>
      <c r="AVA20" s="65"/>
      <c r="AVB20" s="65"/>
      <c r="AVC20" s="65"/>
      <c r="AVD20" s="65"/>
      <c r="AVE20" s="65"/>
      <c r="AVF20" s="65"/>
      <c r="AVG20" s="65"/>
      <c r="AVH20" s="65"/>
      <c r="AVI20" s="65"/>
      <c r="AVJ20" s="65"/>
      <c r="AVK20" s="65"/>
      <c r="AVL20" s="65"/>
      <c r="AVM20" s="65"/>
      <c r="AVN20" s="65"/>
      <c r="AVO20" s="65"/>
      <c r="AVP20" s="65"/>
      <c r="AVQ20" s="65"/>
      <c r="AVR20" s="65"/>
      <c r="AVS20" s="65"/>
      <c r="AVT20" s="65"/>
      <c r="AVU20" s="65"/>
      <c r="AVV20" s="65"/>
      <c r="AVW20" s="65"/>
      <c r="AVX20" s="65"/>
      <c r="AVY20" s="65"/>
      <c r="AVZ20" s="65"/>
      <c r="AWA20" s="65"/>
      <c r="AWB20" s="65"/>
      <c r="AWC20" s="65"/>
      <c r="AWD20" s="65"/>
      <c r="AWE20" s="65"/>
      <c r="AWF20" s="65"/>
      <c r="AWG20" s="65"/>
      <c r="AWH20" s="65"/>
      <c r="AWI20" s="65"/>
      <c r="AWJ20" s="65"/>
      <c r="AWK20" s="65"/>
      <c r="AWL20" s="65"/>
      <c r="AWM20" s="65"/>
      <c r="AWN20" s="65"/>
      <c r="AWO20" s="65"/>
      <c r="AWP20" s="65"/>
      <c r="AWQ20" s="65"/>
      <c r="AWR20" s="65"/>
      <c r="AWS20" s="65"/>
      <c r="AWT20" s="65"/>
      <c r="AWU20" s="65"/>
      <c r="AWV20" s="65"/>
      <c r="AWW20" s="65"/>
      <c r="AWX20" s="65"/>
      <c r="AWY20" s="65"/>
      <c r="AWZ20" s="65"/>
      <c r="AXA20" s="65"/>
      <c r="AXB20" s="65"/>
      <c r="AXC20" s="65"/>
      <c r="AXD20" s="65"/>
      <c r="AXE20" s="65"/>
      <c r="AXF20" s="65"/>
      <c r="AXG20" s="65"/>
      <c r="AXH20" s="65"/>
      <c r="AXI20" s="65"/>
      <c r="AXJ20" s="65"/>
      <c r="AXK20" s="65"/>
      <c r="AXL20" s="65"/>
      <c r="AXM20" s="65"/>
      <c r="AXN20" s="65"/>
      <c r="AXO20" s="65"/>
      <c r="AXP20" s="65"/>
      <c r="AXQ20" s="65"/>
      <c r="AXR20" s="65"/>
      <c r="AXS20" s="65"/>
      <c r="AXT20" s="65"/>
      <c r="AXU20" s="65"/>
      <c r="AXV20" s="65"/>
      <c r="AXW20" s="65"/>
      <c r="AXX20" s="65"/>
      <c r="AXY20" s="65"/>
      <c r="AXZ20" s="65"/>
      <c r="AYA20" s="65"/>
      <c r="AYB20" s="65"/>
      <c r="AYC20" s="65"/>
      <c r="AYD20" s="65"/>
      <c r="AYE20" s="65"/>
      <c r="AYF20" s="65"/>
      <c r="AYG20" s="65"/>
      <c r="AYH20" s="65"/>
      <c r="AYI20" s="65"/>
      <c r="AYJ20" s="65"/>
      <c r="AYK20" s="65"/>
      <c r="AYL20" s="65"/>
      <c r="AYM20" s="65"/>
      <c r="AYN20" s="65"/>
      <c r="AYO20" s="65"/>
      <c r="AYP20" s="65"/>
      <c r="AYQ20" s="65"/>
      <c r="AYR20" s="65"/>
      <c r="AYS20" s="65"/>
      <c r="AYT20" s="65"/>
      <c r="AYU20" s="65"/>
      <c r="AYV20" s="65"/>
      <c r="AYW20" s="65"/>
      <c r="AYX20" s="65"/>
      <c r="AYY20" s="65"/>
      <c r="AYZ20" s="65"/>
      <c r="AZA20" s="65"/>
      <c r="AZB20" s="65"/>
      <c r="AZC20" s="65"/>
      <c r="AZD20" s="65"/>
      <c r="AZE20" s="65"/>
      <c r="AZF20" s="65"/>
      <c r="AZG20" s="65"/>
      <c r="AZH20" s="65"/>
      <c r="AZI20" s="65"/>
      <c r="AZJ20" s="65"/>
      <c r="AZK20" s="65"/>
      <c r="AZL20" s="65"/>
      <c r="AZM20" s="65"/>
      <c r="AZN20" s="65"/>
      <c r="AZO20" s="65"/>
      <c r="AZP20" s="65"/>
      <c r="AZQ20" s="65"/>
      <c r="AZR20" s="65"/>
      <c r="AZS20" s="65"/>
      <c r="AZT20" s="65"/>
      <c r="AZU20" s="65"/>
      <c r="AZV20" s="65"/>
      <c r="AZW20" s="65"/>
      <c r="AZX20" s="65"/>
      <c r="AZY20" s="65"/>
      <c r="AZZ20" s="65"/>
      <c r="BAA20" s="65"/>
      <c r="BAB20" s="65"/>
      <c r="BAC20" s="65"/>
      <c r="BAD20" s="65"/>
      <c r="BAE20" s="65"/>
      <c r="BAF20" s="65"/>
      <c r="BAG20" s="65"/>
      <c r="BAH20" s="65"/>
      <c r="BAI20" s="65"/>
      <c r="BAJ20" s="65"/>
      <c r="BAK20" s="65"/>
      <c r="BAL20" s="65"/>
      <c r="BAM20" s="65"/>
      <c r="BAN20" s="65"/>
      <c r="BAO20" s="65"/>
      <c r="BAP20" s="65"/>
      <c r="BAQ20" s="65"/>
      <c r="BAR20" s="65"/>
      <c r="BAS20" s="65"/>
      <c r="BAT20" s="65"/>
      <c r="BAU20" s="65"/>
      <c r="BAV20" s="65"/>
      <c r="BAW20" s="65"/>
      <c r="BAX20" s="65"/>
      <c r="BAY20" s="65"/>
      <c r="BAZ20" s="65"/>
      <c r="BBA20" s="65"/>
      <c r="BBB20" s="65"/>
      <c r="BBC20" s="65"/>
      <c r="BBD20" s="65"/>
      <c r="BBE20" s="65"/>
      <c r="BBF20" s="65"/>
      <c r="BBG20" s="65"/>
      <c r="BBH20" s="65"/>
      <c r="BBI20" s="65"/>
      <c r="BBJ20" s="65"/>
      <c r="BBK20" s="65"/>
      <c r="BBL20" s="65"/>
      <c r="BBM20" s="65"/>
      <c r="BBN20" s="65"/>
      <c r="BBO20" s="65"/>
      <c r="BBP20" s="65"/>
      <c r="BBQ20" s="65"/>
      <c r="BBR20" s="65"/>
      <c r="BBS20" s="65"/>
      <c r="BBT20" s="65"/>
      <c r="BBU20" s="65"/>
      <c r="BBV20" s="65"/>
      <c r="BBW20" s="65"/>
      <c r="BBX20" s="65"/>
      <c r="BBY20" s="65"/>
      <c r="BBZ20" s="65"/>
      <c r="BCA20" s="65"/>
      <c r="BCB20" s="65"/>
      <c r="BCC20" s="65"/>
      <c r="BCD20" s="65"/>
      <c r="BCE20" s="65"/>
      <c r="BCF20" s="65"/>
      <c r="BCG20" s="65"/>
      <c r="BCH20" s="65"/>
      <c r="BCI20" s="65"/>
      <c r="BCJ20" s="65"/>
      <c r="BCK20" s="65"/>
      <c r="BCL20" s="65"/>
      <c r="BCM20" s="65"/>
      <c r="BCN20" s="65"/>
      <c r="BCO20" s="65"/>
      <c r="BCP20" s="65"/>
      <c r="BCQ20" s="65"/>
      <c r="BCR20" s="65"/>
      <c r="BCS20" s="65"/>
      <c r="BCT20" s="65"/>
      <c r="BCU20" s="65"/>
      <c r="BCV20" s="65"/>
      <c r="BCW20" s="65"/>
      <c r="BCX20" s="65"/>
      <c r="BCY20" s="65"/>
      <c r="BCZ20" s="65"/>
      <c r="BDA20" s="65"/>
      <c r="BDB20" s="65"/>
      <c r="BDC20" s="65"/>
      <c r="BDD20" s="65"/>
      <c r="BDE20" s="65"/>
      <c r="BDF20" s="65"/>
      <c r="BDG20" s="65"/>
      <c r="BDH20" s="65"/>
      <c r="BDI20" s="65"/>
      <c r="BDJ20" s="65"/>
      <c r="BDK20" s="65"/>
      <c r="BDL20" s="65"/>
      <c r="BDM20" s="65"/>
      <c r="BDN20" s="65"/>
      <c r="BDO20" s="65"/>
      <c r="BDP20" s="65"/>
      <c r="BDQ20" s="65"/>
      <c r="BDR20" s="65"/>
      <c r="BDS20" s="65"/>
      <c r="BDT20" s="65"/>
      <c r="BDU20" s="65"/>
      <c r="BDV20" s="65"/>
      <c r="BDW20" s="65"/>
      <c r="BDX20" s="65"/>
      <c r="BDY20" s="65"/>
      <c r="BDZ20" s="65"/>
      <c r="BEA20" s="65"/>
      <c r="BEB20" s="65"/>
      <c r="BEC20" s="65"/>
      <c r="BED20" s="65"/>
      <c r="BEE20" s="65"/>
      <c r="BEF20" s="65"/>
      <c r="BEG20" s="65"/>
      <c r="BEH20" s="65"/>
      <c r="BEI20" s="65"/>
      <c r="BEJ20" s="65"/>
      <c r="BEK20" s="65"/>
      <c r="BEL20" s="65"/>
      <c r="BEM20" s="65"/>
      <c r="BEN20" s="65"/>
      <c r="BEO20" s="65"/>
      <c r="BEP20" s="65"/>
      <c r="BEQ20" s="65"/>
      <c r="BER20" s="65"/>
      <c r="BES20" s="65"/>
      <c r="BET20" s="65"/>
      <c r="BEU20" s="65"/>
      <c r="BEV20" s="65"/>
      <c r="BEW20" s="65"/>
      <c r="BEX20" s="65"/>
      <c r="BEY20" s="65"/>
      <c r="BEZ20" s="65"/>
      <c r="BFA20" s="65"/>
      <c r="BFB20" s="65"/>
      <c r="BFC20" s="65"/>
      <c r="BFD20" s="65"/>
      <c r="BFE20" s="65"/>
      <c r="BFF20" s="65"/>
      <c r="BFG20" s="65"/>
      <c r="BFH20" s="65"/>
      <c r="BFI20" s="65"/>
      <c r="BFJ20" s="65"/>
      <c r="BFK20" s="65"/>
      <c r="BFL20" s="65"/>
      <c r="BFM20" s="65"/>
      <c r="BFN20" s="65"/>
      <c r="BFO20" s="65"/>
      <c r="BFP20" s="65"/>
      <c r="BFQ20" s="65"/>
      <c r="BFR20" s="65"/>
      <c r="BFS20" s="65"/>
      <c r="BFT20" s="65"/>
      <c r="BFU20" s="65"/>
      <c r="BFV20" s="65"/>
      <c r="BFW20" s="65"/>
      <c r="BFX20" s="65"/>
      <c r="BFY20" s="65"/>
      <c r="BFZ20" s="65"/>
      <c r="BGA20" s="65"/>
      <c r="BGB20" s="65"/>
      <c r="BGC20" s="65"/>
      <c r="BGD20" s="65"/>
      <c r="BGE20" s="65"/>
      <c r="BGF20" s="65"/>
      <c r="BGG20" s="65"/>
      <c r="BGH20" s="65"/>
      <c r="BGI20" s="65"/>
      <c r="BGJ20" s="65"/>
      <c r="BGK20" s="65"/>
      <c r="BGL20" s="65"/>
      <c r="BGM20" s="65"/>
      <c r="BGN20" s="65"/>
      <c r="BGO20" s="65"/>
      <c r="BGP20" s="65"/>
      <c r="BGQ20" s="65"/>
      <c r="BGR20" s="65"/>
      <c r="BGS20" s="65"/>
      <c r="BGT20" s="65"/>
      <c r="BGU20" s="65"/>
      <c r="BGV20" s="65"/>
      <c r="BGW20" s="65"/>
      <c r="BGX20" s="65"/>
      <c r="BGY20" s="65"/>
      <c r="BGZ20" s="65"/>
      <c r="BHA20" s="65"/>
      <c r="BHB20" s="65"/>
      <c r="BHC20" s="65"/>
      <c r="BHD20" s="65"/>
      <c r="BHE20" s="65"/>
      <c r="BHF20" s="65"/>
      <c r="BHG20" s="65"/>
      <c r="BHH20" s="65"/>
      <c r="BHI20" s="65"/>
      <c r="BHJ20" s="65"/>
      <c r="BHK20" s="65"/>
      <c r="BHL20" s="65"/>
      <c r="BHM20" s="65"/>
      <c r="BHN20" s="65"/>
      <c r="BHO20" s="65"/>
      <c r="BHP20" s="65"/>
      <c r="BHQ20" s="65"/>
      <c r="BHR20" s="65"/>
      <c r="BHS20" s="65"/>
      <c r="BHT20" s="65"/>
      <c r="BHU20" s="65"/>
      <c r="BHV20" s="65"/>
      <c r="BHW20" s="65"/>
      <c r="BHX20" s="65"/>
      <c r="BHY20" s="65"/>
      <c r="BHZ20" s="65"/>
      <c r="BIA20" s="65"/>
      <c r="BIB20" s="65"/>
      <c r="BIC20" s="65"/>
      <c r="BID20" s="65"/>
      <c r="BIE20" s="65"/>
      <c r="BIF20" s="65"/>
      <c r="BIG20" s="65"/>
      <c r="BIH20" s="65"/>
      <c r="BII20" s="65"/>
      <c r="BIJ20" s="65"/>
      <c r="BIK20" s="65"/>
      <c r="BIL20" s="65"/>
      <c r="BIM20" s="65"/>
      <c r="BIN20" s="65"/>
      <c r="BIO20" s="65"/>
      <c r="BIP20" s="65"/>
      <c r="BIQ20" s="65"/>
      <c r="BIR20" s="65"/>
      <c r="BIS20" s="65"/>
      <c r="BIT20" s="65"/>
      <c r="BIU20" s="65"/>
      <c r="BIV20" s="65"/>
      <c r="BIW20" s="65"/>
      <c r="BIX20" s="65"/>
      <c r="BIY20" s="65"/>
      <c r="BIZ20" s="65"/>
      <c r="BJA20" s="65"/>
      <c r="BJB20" s="65"/>
      <c r="BJC20" s="65"/>
      <c r="BJD20" s="65"/>
      <c r="BJE20" s="65"/>
      <c r="BJF20" s="65"/>
      <c r="BJG20" s="65"/>
      <c r="BJH20" s="65"/>
      <c r="BJI20" s="65"/>
      <c r="BJJ20" s="65"/>
      <c r="BJK20" s="65"/>
      <c r="BJL20" s="65"/>
      <c r="BJM20" s="65"/>
      <c r="BJN20" s="65"/>
      <c r="BJO20" s="65"/>
      <c r="BJP20" s="65"/>
      <c r="BJQ20" s="65"/>
      <c r="BJR20" s="65"/>
      <c r="BJS20" s="65"/>
      <c r="BJT20" s="65"/>
      <c r="BJU20" s="65"/>
      <c r="BJV20" s="65"/>
      <c r="BJW20" s="65"/>
      <c r="BJX20" s="65"/>
      <c r="BJY20" s="65"/>
      <c r="BJZ20" s="65"/>
      <c r="BKA20" s="65"/>
      <c r="BKB20" s="65"/>
      <c r="BKC20" s="65"/>
      <c r="BKD20" s="65"/>
      <c r="BKE20" s="65"/>
      <c r="BKF20" s="65"/>
      <c r="BKG20" s="65"/>
      <c r="BKH20" s="65"/>
      <c r="BKI20" s="65"/>
      <c r="BKJ20" s="65"/>
      <c r="BKK20" s="65"/>
      <c r="BKL20" s="65"/>
      <c r="BKM20" s="65"/>
      <c r="BKN20" s="65"/>
      <c r="BKO20" s="65"/>
      <c r="BKP20" s="65"/>
      <c r="BKQ20" s="65"/>
      <c r="BKR20" s="65"/>
      <c r="BKS20" s="65"/>
      <c r="BKT20" s="65"/>
      <c r="BKU20" s="65"/>
      <c r="BKV20" s="65"/>
      <c r="BKW20" s="65"/>
      <c r="BKX20" s="65"/>
      <c r="BKY20" s="65"/>
      <c r="BKZ20" s="65"/>
      <c r="BLA20" s="65"/>
      <c r="BLB20" s="65"/>
      <c r="BLC20" s="65"/>
      <c r="BLD20" s="65"/>
      <c r="BLE20" s="65"/>
      <c r="BLF20" s="65"/>
      <c r="BLG20" s="65"/>
      <c r="BLH20" s="65"/>
      <c r="BLI20" s="65"/>
      <c r="BLJ20" s="65"/>
      <c r="BLK20" s="65"/>
      <c r="BLL20" s="65"/>
      <c r="BLM20" s="65"/>
      <c r="BLN20" s="65"/>
      <c r="BLO20" s="65"/>
      <c r="BLP20" s="65"/>
      <c r="BLQ20" s="65"/>
      <c r="BLR20" s="65"/>
      <c r="BLS20" s="65"/>
      <c r="BLT20" s="65"/>
      <c r="BLU20" s="65"/>
      <c r="BLV20" s="65"/>
      <c r="BLW20" s="65"/>
      <c r="BLX20" s="65"/>
      <c r="BLY20" s="65"/>
      <c r="BLZ20" s="65"/>
      <c r="BMA20" s="65"/>
      <c r="BMB20" s="65"/>
      <c r="BMC20" s="65"/>
      <c r="BMD20" s="65"/>
      <c r="BME20" s="65"/>
      <c r="BMF20" s="65"/>
      <c r="BMG20" s="65"/>
      <c r="BMH20" s="65"/>
      <c r="BMI20" s="65"/>
      <c r="BMJ20" s="65"/>
      <c r="BMK20" s="65"/>
      <c r="BML20" s="65"/>
      <c r="BMM20" s="65"/>
      <c r="BMN20" s="65"/>
      <c r="BMO20" s="65"/>
      <c r="BMP20" s="65"/>
      <c r="BMQ20" s="65"/>
      <c r="BMR20" s="65"/>
      <c r="BMS20" s="65"/>
      <c r="BMT20" s="65"/>
      <c r="BMU20" s="65"/>
      <c r="BMV20" s="65"/>
      <c r="BMW20" s="65"/>
      <c r="BMX20" s="65"/>
      <c r="BMY20" s="65"/>
      <c r="BMZ20" s="65"/>
      <c r="BNA20" s="65"/>
      <c r="BNB20" s="65"/>
      <c r="BNC20" s="65"/>
      <c r="BND20" s="65"/>
      <c r="BNE20" s="65"/>
      <c r="BNF20" s="65"/>
      <c r="BNG20" s="65"/>
      <c r="BNH20" s="65"/>
      <c r="BNI20" s="65"/>
      <c r="BNJ20" s="65"/>
      <c r="BNK20" s="65"/>
      <c r="BNL20" s="65"/>
      <c r="BNM20" s="65"/>
      <c r="BNN20" s="65"/>
      <c r="BNO20" s="65"/>
      <c r="BNP20" s="65"/>
      <c r="BNQ20" s="65"/>
      <c r="BNR20" s="65"/>
      <c r="BNS20" s="65"/>
      <c r="BNT20" s="65"/>
      <c r="BNU20" s="65"/>
      <c r="BNV20" s="65"/>
      <c r="BNW20" s="65"/>
      <c r="BNX20" s="65"/>
      <c r="BNY20" s="65"/>
      <c r="BNZ20" s="65"/>
      <c r="BOA20" s="65"/>
      <c r="BOB20" s="65"/>
      <c r="BOC20" s="65"/>
      <c r="BOD20" s="65"/>
      <c r="BOE20" s="65"/>
      <c r="BOF20" s="65"/>
      <c r="BOG20" s="65"/>
      <c r="BOH20" s="65"/>
      <c r="BOI20" s="65"/>
      <c r="BOJ20" s="65"/>
      <c r="BOK20" s="65"/>
      <c r="BOL20" s="65"/>
      <c r="BOM20" s="65"/>
      <c r="BON20" s="65"/>
      <c r="BOO20" s="65"/>
      <c r="BOP20" s="65"/>
      <c r="BOQ20" s="65"/>
      <c r="BOR20" s="65"/>
      <c r="BOS20" s="65"/>
      <c r="BOT20" s="65"/>
      <c r="BOU20" s="65"/>
      <c r="BOV20" s="65"/>
      <c r="BOW20" s="65"/>
      <c r="BOX20" s="65"/>
      <c r="BOY20" s="65"/>
      <c r="BOZ20" s="65"/>
      <c r="BPA20" s="65"/>
      <c r="BPB20" s="65"/>
      <c r="BPC20" s="65"/>
      <c r="BPD20" s="65"/>
      <c r="BPE20" s="65"/>
      <c r="BPF20" s="65"/>
      <c r="BPG20" s="65"/>
      <c r="BPH20" s="65"/>
      <c r="BPI20" s="65"/>
      <c r="BPJ20" s="65"/>
      <c r="BPK20" s="65"/>
      <c r="BPL20" s="65"/>
      <c r="BPM20" s="65"/>
      <c r="BPN20" s="65"/>
      <c r="BPO20" s="65"/>
      <c r="BPP20" s="65"/>
      <c r="BPQ20" s="65"/>
      <c r="BPR20" s="65"/>
      <c r="BPS20" s="65"/>
      <c r="BPT20" s="65"/>
      <c r="BPU20" s="65"/>
      <c r="BPV20" s="65"/>
      <c r="BPW20" s="65"/>
      <c r="BPX20" s="65"/>
      <c r="BPY20" s="65"/>
      <c r="BPZ20" s="65"/>
      <c r="BQA20" s="65"/>
      <c r="BQB20" s="65"/>
      <c r="BQC20" s="65"/>
      <c r="BQD20" s="65"/>
      <c r="BQE20" s="65"/>
      <c r="BQF20" s="65"/>
      <c r="BQG20" s="65"/>
      <c r="BQH20" s="65"/>
      <c r="BQI20" s="65"/>
      <c r="BQJ20" s="65"/>
      <c r="BQK20" s="65"/>
      <c r="BQL20" s="65"/>
      <c r="BQM20" s="65"/>
      <c r="BQN20" s="65"/>
      <c r="BQO20" s="65"/>
      <c r="BQP20" s="65"/>
      <c r="BQQ20" s="65"/>
      <c r="BQR20" s="65"/>
      <c r="BQS20" s="65"/>
      <c r="BQT20" s="65"/>
      <c r="BQU20" s="65"/>
      <c r="BQV20" s="65"/>
      <c r="BQW20" s="65"/>
      <c r="BQX20" s="65"/>
      <c r="BQY20" s="65"/>
      <c r="BQZ20" s="65"/>
      <c r="BRA20" s="65"/>
      <c r="BRB20" s="65"/>
      <c r="BRC20" s="65"/>
      <c r="BRD20" s="65"/>
      <c r="BRE20" s="65"/>
      <c r="BRF20" s="65"/>
      <c r="BRG20" s="65"/>
      <c r="BRH20" s="65"/>
      <c r="BRI20" s="65"/>
      <c r="BRJ20" s="65"/>
      <c r="BRK20" s="65"/>
      <c r="BRL20" s="65"/>
      <c r="BRM20" s="65"/>
      <c r="BRN20" s="65"/>
      <c r="BRO20" s="65"/>
      <c r="BRP20" s="65"/>
      <c r="BRQ20" s="65"/>
      <c r="BRR20" s="65"/>
      <c r="BRS20" s="65"/>
      <c r="BRT20" s="65"/>
      <c r="BRU20" s="65"/>
      <c r="BRV20" s="65"/>
      <c r="BRW20" s="65"/>
      <c r="BRX20" s="65"/>
      <c r="BRY20" s="65"/>
      <c r="BRZ20" s="65"/>
      <c r="BSA20" s="65"/>
      <c r="BSB20" s="65"/>
      <c r="BSC20" s="65"/>
      <c r="BSD20" s="65"/>
      <c r="BSE20" s="65"/>
      <c r="BSF20" s="65"/>
      <c r="BSG20" s="65"/>
      <c r="BSH20" s="65"/>
      <c r="BSI20" s="65"/>
      <c r="BSJ20" s="65"/>
      <c r="BSK20" s="65"/>
      <c r="BSL20" s="65"/>
      <c r="BSM20" s="65"/>
      <c r="BSN20" s="65"/>
      <c r="BSO20" s="65"/>
      <c r="BSP20" s="65"/>
      <c r="BSQ20" s="65"/>
      <c r="BSR20" s="65"/>
      <c r="BSS20" s="65"/>
      <c r="BST20" s="65"/>
      <c r="BSU20" s="65"/>
      <c r="BSV20" s="65"/>
      <c r="BSW20" s="65"/>
      <c r="BSX20" s="65"/>
      <c r="BSY20" s="65"/>
      <c r="BSZ20" s="65"/>
      <c r="BTA20" s="65"/>
      <c r="BTB20" s="65"/>
      <c r="BTC20" s="65"/>
      <c r="BTD20" s="65"/>
      <c r="BTE20" s="65"/>
      <c r="BTF20" s="65"/>
      <c r="BTG20" s="65"/>
      <c r="BTH20" s="65"/>
      <c r="BTI20" s="65"/>
      <c r="BTJ20" s="65"/>
      <c r="BTK20" s="65"/>
      <c r="BTL20" s="65"/>
      <c r="BTM20" s="65"/>
      <c r="BTN20" s="65"/>
      <c r="BTO20" s="65"/>
      <c r="BTP20" s="65"/>
      <c r="BTQ20" s="65"/>
      <c r="BTR20" s="65"/>
      <c r="BTS20" s="65"/>
      <c r="BTT20" s="65"/>
      <c r="BTU20" s="65"/>
      <c r="BTV20" s="65"/>
      <c r="BTW20" s="65"/>
      <c r="BTX20" s="65"/>
      <c r="BTY20" s="65"/>
      <c r="BTZ20" s="65"/>
      <c r="BUA20" s="65"/>
      <c r="BUB20" s="65"/>
      <c r="BUC20" s="65"/>
      <c r="BUD20" s="65"/>
      <c r="BUE20" s="65"/>
      <c r="BUF20" s="65"/>
      <c r="BUG20" s="65"/>
      <c r="BUH20" s="65"/>
      <c r="BUI20" s="65"/>
      <c r="BUJ20" s="65"/>
      <c r="BUK20" s="65"/>
      <c r="BUL20" s="65"/>
      <c r="BUM20" s="65"/>
      <c r="BUN20" s="65"/>
      <c r="BUO20" s="65"/>
      <c r="BUP20" s="65"/>
      <c r="BUQ20" s="65"/>
      <c r="BUR20" s="65"/>
      <c r="BUS20" s="65"/>
      <c r="BUT20" s="65"/>
      <c r="BUU20" s="65"/>
      <c r="BUV20" s="65"/>
      <c r="BUW20" s="65"/>
      <c r="BUX20" s="65"/>
      <c r="BUY20" s="65"/>
      <c r="BUZ20" s="65"/>
      <c r="BVA20" s="65"/>
      <c r="BVB20" s="65"/>
      <c r="BVC20" s="65"/>
      <c r="BVD20" s="65"/>
      <c r="BVE20" s="65"/>
      <c r="BVF20" s="65"/>
      <c r="BVG20" s="65"/>
      <c r="BVH20" s="65"/>
      <c r="BVI20" s="65"/>
      <c r="BVJ20" s="65"/>
      <c r="BVK20" s="65"/>
      <c r="BVL20" s="65"/>
      <c r="BVM20" s="65"/>
      <c r="BVN20" s="65"/>
      <c r="BVO20" s="65"/>
      <c r="BVP20" s="65"/>
      <c r="BVQ20" s="65"/>
      <c r="BVR20" s="65"/>
      <c r="BVS20" s="65"/>
      <c r="BVT20" s="65"/>
      <c r="BVU20" s="65"/>
      <c r="BVV20" s="65"/>
      <c r="BVW20" s="65"/>
      <c r="BVX20" s="65"/>
      <c r="BVY20" s="65"/>
      <c r="BVZ20" s="65"/>
      <c r="BWA20" s="65"/>
      <c r="BWB20" s="65"/>
      <c r="BWC20" s="65"/>
      <c r="BWD20" s="65"/>
      <c r="BWE20" s="65"/>
      <c r="BWF20" s="65"/>
      <c r="BWG20" s="65"/>
      <c r="BWH20" s="65"/>
      <c r="BWI20" s="65"/>
      <c r="BWJ20" s="65"/>
      <c r="BWK20" s="65"/>
      <c r="BWL20" s="65"/>
      <c r="BWM20" s="65"/>
      <c r="BWN20" s="65"/>
      <c r="BWO20" s="65"/>
      <c r="BWP20" s="65"/>
      <c r="BWQ20" s="65"/>
      <c r="BWR20" s="65"/>
      <c r="BWS20" s="65"/>
      <c r="BWT20" s="65"/>
      <c r="BWU20" s="65"/>
      <c r="BWV20" s="65"/>
      <c r="BWW20" s="65"/>
      <c r="BWX20" s="65"/>
      <c r="BWY20" s="65"/>
      <c r="BWZ20" s="65"/>
      <c r="BXA20" s="65"/>
      <c r="BXB20" s="65"/>
      <c r="BXC20" s="65"/>
      <c r="BXD20" s="65"/>
      <c r="BXE20" s="65"/>
      <c r="BXF20" s="65"/>
      <c r="BXG20" s="65"/>
      <c r="BXH20" s="65"/>
      <c r="BXI20" s="65"/>
      <c r="BXJ20" s="65"/>
      <c r="BXK20" s="65"/>
      <c r="BXL20" s="65"/>
      <c r="BXM20" s="65"/>
      <c r="BXN20" s="65"/>
      <c r="BXO20" s="65"/>
      <c r="BXP20" s="65"/>
      <c r="BXQ20" s="65"/>
      <c r="BXR20" s="65"/>
      <c r="BXS20" s="65"/>
      <c r="BXT20" s="65"/>
      <c r="BXU20" s="65"/>
      <c r="BXV20" s="65"/>
      <c r="BXW20" s="65"/>
      <c r="BXX20" s="65"/>
      <c r="BXY20" s="65"/>
      <c r="BXZ20" s="65"/>
      <c r="BYA20" s="65"/>
      <c r="BYB20" s="65"/>
      <c r="BYC20" s="65"/>
      <c r="BYD20" s="65"/>
      <c r="BYE20" s="65"/>
      <c r="BYF20" s="65"/>
      <c r="BYG20" s="65"/>
      <c r="BYH20" s="65"/>
      <c r="BYI20" s="65"/>
      <c r="BYJ20" s="65"/>
      <c r="BYK20" s="65"/>
      <c r="BYL20" s="65"/>
      <c r="BYM20" s="65"/>
      <c r="BYN20" s="65"/>
      <c r="BYO20" s="65"/>
      <c r="BYP20" s="65"/>
      <c r="BYQ20" s="65"/>
      <c r="BYR20" s="65"/>
      <c r="BYS20" s="65"/>
      <c r="BYT20" s="65"/>
      <c r="BYU20" s="65"/>
      <c r="BYV20" s="65"/>
      <c r="BYW20" s="65"/>
      <c r="BYX20" s="65"/>
      <c r="BYY20" s="65"/>
      <c r="BYZ20" s="65"/>
      <c r="BZA20" s="65"/>
      <c r="BZB20" s="65"/>
      <c r="BZC20" s="65"/>
      <c r="BZD20" s="65"/>
      <c r="BZE20" s="65"/>
      <c r="BZF20" s="65"/>
      <c r="BZG20" s="65"/>
      <c r="BZH20" s="65"/>
      <c r="BZI20" s="65"/>
      <c r="BZJ20" s="65"/>
      <c r="BZK20" s="65"/>
      <c r="BZL20" s="65"/>
      <c r="BZM20" s="65"/>
      <c r="BZN20" s="65"/>
      <c r="BZO20" s="65"/>
      <c r="BZP20" s="65"/>
      <c r="BZQ20" s="65"/>
      <c r="BZR20" s="65"/>
      <c r="BZS20" s="65"/>
      <c r="BZT20" s="65"/>
      <c r="BZU20" s="65"/>
      <c r="BZV20" s="65"/>
      <c r="BZW20" s="65"/>
      <c r="BZX20" s="65"/>
      <c r="BZY20" s="65"/>
      <c r="BZZ20" s="65"/>
      <c r="CAA20" s="65"/>
      <c r="CAB20" s="65"/>
      <c r="CAC20" s="65"/>
      <c r="CAD20" s="65"/>
      <c r="CAE20" s="65"/>
      <c r="CAF20" s="65"/>
      <c r="CAG20" s="65"/>
      <c r="CAH20" s="65"/>
      <c r="CAI20" s="65"/>
      <c r="CAJ20" s="65"/>
      <c r="CAK20" s="65"/>
      <c r="CAL20" s="65"/>
      <c r="CAM20" s="65"/>
      <c r="CAN20" s="65"/>
      <c r="CAO20" s="65"/>
      <c r="CAP20" s="65"/>
      <c r="CAQ20" s="65"/>
      <c r="CAR20" s="65"/>
      <c r="CAS20" s="65"/>
      <c r="CAT20" s="65"/>
      <c r="CAU20" s="65"/>
      <c r="CAV20" s="65"/>
      <c r="CAW20" s="65"/>
      <c r="CAX20" s="65"/>
      <c r="CAY20" s="65"/>
      <c r="CAZ20" s="65"/>
      <c r="CBA20" s="65"/>
      <c r="CBB20" s="65"/>
      <c r="CBC20" s="65"/>
      <c r="CBD20" s="65"/>
      <c r="CBE20" s="65"/>
      <c r="CBF20" s="65"/>
      <c r="CBG20" s="65"/>
      <c r="CBH20" s="65"/>
      <c r="CBI20" s="65"/>
      <c r="CBJ20" s="65"/>
      <c r="CBK20" s="65"/>
      <c r="CBL20" s="65"/>
      <c r="CBM20" s="65"/>
      <c r="CBN20" s="65"/>
      <c r="CBO20" s="65"/>
      <c r="CBP20" s="65"/>
      <c r="CBQ20" s="65"/>
      <c r="CBR20" s="65"/>
      <c r="CBS20" s="65"/>
      <c r="CBT20" s="65"/>
      <c r="CBU20" s="65"/>
      <c r="CBV20" s="65"/>
      <c r="CBW20" s="65"/>
      <c r="CBX20" s="65"/>
      <c r="CBY20" s="65"/>
      <c r="CBZ20" s="65"/>
      <c r="CCA20" s="65"/>
      <c r="CCB20" s="65"/>
      <c r="CCC20" s="65"/>
      <c r="CCD20" s="65"/>
      <c r="CCE20" s="65"/>
      <c r="CCF20" s="65"/>
      <c r="CCG20" s="65"/>
      <c r="CCH20" s="65"/>
      <c r="CCI20" s="65"/>
      <c r="CCJ20" s="65"/>
      <c r="CCK20" s="65"/>
      <c r="CCL20" s="65"/>
      <c r="CCM20" s="65"/>
      <c r="CCN20" s="65"/>
      <c r="CCO20" s="65"/>
      <c r="CCP20" s="65"/>
      <c r="CCQ20" s="65"/>
      <c r="CCR20" s="65"/>
      <c r="CCS20" s="65"/>
      <c r="CCT20" s="65"/>
      <c r="CCU20" s="65"/>
      <c r="CCV20" s="65"/>
      <c r="CCW20" s="65"/>
      <c r="CCX20" s="65"/>
      <c r="CCY20" s="65"/>
      <c r="CCZ20" s="65"/>
      <c r="CDA20" s="65"/>
      <c r="CDB20" s="65"/>
      <c r="CDC20" s="65"/>
      <c r="CDD20" s="65"/>
      <c r="CDE20" s="65"/>
      <c r="CDF20" s="65"/>
      <c r="CDG20" s="65"/>
      <c r="CDH20" s="65"/>
      <c r="CDI20" s="65"/>
      <c r="CDJ20" s="65"/>
      <c r="CDK20" s="65"/>
      <c r="CDL20" s="65"/>
      <c r="CDM20" s="65"/>
      <c r="CDN20" s="65"/>
      <c r="CDO20" s="65"/>
      <c r="CDP20" s="65"/>
      <c r="CDQ20" s="65"/>
      <c r="CDR20" s="65"/>
      <c r="CDS20" s="65"/>
      <c r="CDT20" s="65"/>
      <c r="CDU20" s="65"/>
      <c r="CDV20" s="65"/>
      <c r="CDW20" s="65"/>
      <c r="CDX20" s="65"/>
      <c r="CDY20" s="65"/>
      <c r="CDZ20" s="65"/>
      <c r="CEA20" s="65"/>
      <c r="CEB20" s="65"/>
      <c r="CEC20" s="65"/>
      <c r="CED20" s="65"/>
      <c r="CEE20" s="65"/>
      <c r="CEF20" s="65"/>
      <c r="CEG20" s="65"/>
      <c r="CEH20" s="65"/>
      <c r="CEI20" s="65"/>
      <c r="CEJ20" s="65"/>
      <c r="CEK20" s="65"/>
      <c r="CEL20" s="65"/>
      <c r="CEM20" s="65"/>
      <c r="CEN20" s="65"/>
      <c r="CEO20" s="65"/>
      <c r="CEP20" s="65"/>
      <c r="CEQ20" s="65"/>
      <c r="CER20" s="65"/>
      <c r="CES20" s="65"/>
      <c r="CET20" s="65"/>
      <c r="CEU20" s="65"/>
      <c r="CEV20" s="65"/>
      <c r="CEW20" s="65"/>
      <c r="CEX20" s="65"/>
      <c r="CEY20" s="65"/>
      <c r="CEZ20" s="65"/>
      <c r="CFA20" s="65"/>
      <c r="CFB20" s="65"/>
      <c r="CFC20" s="65"/>
      <c r="CFD20" s="65"/>
      <c r="CFE20" s="65"/>
      <c r="CFF20" s="65"/>
      <c r="CFG20" s="65"/>
      <c r="CFH20" s="65"/>
      <c r="CFI20" s="65"/>
      <c r="CFJ20" s="65"/>
      <c r="CFK20" s="65"/>
      <c r="CFL20" s="65"/>
      <c r="CFM20" s="65"/>
      <c r="CFN20" s="65"/>
      <c r="CFO20" s="65"/>
      <c r="CFP20" s="65"/>
      <c r="CFQ20" s="65"/>
      <c r="CFR20" s="65"/>
      <c r="CFS20" s="65"/>
      <c r="CFT20" s="65"/>
      <c r="CFU20" s="65"/>
      <c r="CFV20" s="65"/>
      <c r="CFW20" s="65"/>
      <c r="CFX20" s="65"/>
      <c r="CFY20" s="65"/>
      <c r="CFZ20" s="65"/>
      <c r="CGA20" s="65"/>
      <c r="CGB20" s="65"/>
      <c r="CGC20" s="65"/>
      <c r="CGD20" s="65"/>
      <c r="CGE20" s="65"/>
      <c r="CGF20" s="65"/>
      <c r="CGG20" s="65"/>
      <c r="CGH20" s="65"/>
      <c r="CGI20" s="65"/>
      <c r="CGJ20" s="65"/>
      <c r="CGK20" s="65"/>
      <c r="CGL20" s="65"/>
      <c r="CGM20" s="65"/>
      <c r="CGN20" s="65"/>
      <c r="CGO20" s="65"/>
      <c r="CGP20" s="65"/>
      <c r="CGQ20" s="65"/>
      <c r="CGR20" s="65"/>
      <c r="CGS20" s="65"/>
      <c r="CGT20" s="65"/>
      <c r="CGU20" s="65"/>
      <c r="CGV20" s="65"/>
      <c r="CGW20" s="65"/>
      <c r="CGX20" s="65"/>
      <c r="CGY20" s="65"/>
      <c r="CGZ20" s="65"/>
      <c r="CHA20" s="65"/>
      <c r="CHB20" s="65"/>
      <c r="CHC20" s="65"/>
      <c r="CHD20" s="65"/>
      <c r="CHE20" s="65"/>
      <c r="CHF20" s="65"/>
      <c r="CHG20" s="65"/>
      <c r="CHH20" s="65"/>
      <c r="CHI20" s="65"/>
      <c r="CHJ20" s="65"/>
      <c r="CHK20" s="65"/>
      <c r="CHL20" s="65"/>
      <c r="CHM20" s="65"/>
      <c r="CHN20" s="65"/>
      <c r="CHO20" s="65"/>
      <c r="CHP20" s="65"/>
      <c r="CHQ20" s="65"/>
      <c r="CHR20" s="65"/>
      <c r="CHS20" s="65"/>
      <c r="CHT20" s="65"/>
      <c r="CHU20" s="65"/>
      <c r="CHV20" s="65"/>
      <c r="CHW20" s="65"/>
      <c r="CHX20" s="65"/>
      <c r="CHY20" s="65"/>
      <c r="CHZ20" s="65"/>
      <c r="CIA20" s="65"/>
      <c r="CIB20" s="65"/>
      <c r="CIC20" s="65"/>
      <c r="CID20" s="65"/>
      <c r="CIE20" s="65"/>
      <c r="CIF20" s="65"/>
      <c r="CIG20" s="65"/>
      <c r="CIH20" s="65"/>
      <c r="CII20" s="65"/>
      <c r="CIJ20" s="65"/>
      <c r="CIK20" s="65"/>
      <c r="CIL20" s="65"/>
      <c r="CIM20" s="65"/>
      <c r="CIN20" s="65"/>
      <c r="CIO20" s="65"/>
      <c r="CIP20" s="65"/>
      <c r="CIQ20" s="65"/>
      <c r="CIR20" s="65"/>
      <c r="CIS20" s="65"/>
      <c r="CIT20" s="65"/>
      <c r="CIU20" s="65"/>
      <c r="CIV20" s="65"/>
      <c r="CIW20" s="65"/>
      <c r="CIX20" s="65"/>
      <c r="CIY20" s="65"/>
      <c r="CIZ20" s="65"/>
      <c r="CJA20" s="65"/>
      <c r="CJB20" s="65"/>
      <c r="CJC20" s="65"/>
      <c r="CJD20" s="65"/>
      <c r="CJE20" s="65"/>
      <c r="CJF20" s="65"/>
      <c r="CJG20" s="65"/>
      <c r="CJH20" s="65"/>
      <c r="CJI20" s="65"/>
      <c r="CJJ20" s="65"/>
      <c r="CJK20" s="65"/>
      <c r="CJL20" s="65"/>
      <c r="CJM20" s="65"/>
      <c r="CJN20" s="65"/>
      <c r="CJO20" s="65"/>
      <c r="CJP20" s="65"/>
      <c r="CJQ20" s="65"/>
      <c r="CJR20" s="65"/>
      <c r="CJS20" s="65"/>
      <c r="CJT20" s="65"/>
      <c r="CJU20" s="65"/>
      <c r="CJV20" s="65"/>
      <c r="CJW20" s="65"/>
      <c r="CJX20" s="65"/>
      <c r="CJY20" s="65"/>
      <c r="CJZ20" s="65"/>
      <c r="CKA20" s="65"/>
      <c r="CKB20" s="65"/>
      <c r="CKC20" s="65"/>
      <c r="CKD20" s="65"/>
      <c r="CKE20" s="65"/>
      <c r="CKF20" s="65"/>
      <c r="CKG20" s="65"/>
      <c r="CKH20" s="65"/>
      <c r="CKI20" s="65"/>
      <c r="CKJ20" s="65"/>
      <c r="CKK20" s="65"/>
      <c r="CKL20" s="65"/>
      <c r="CKM20" s="65"/>
      <c r="CKN20" s="65"/>
      <c r="CKO20" s="65"/>
      <c r="CKP20" s="65"/>
      <c r="CKQ20" s="65"/>
      <c r="CKR20" s="65"/>
      <c r="CKS20" s="65"/>
      <c r="CKT20" s="65"/>
      <c r="CKU20" s="65"/>
      <c r="CKV20" s="65"/>
      <c r="CKW20" s="65"/>
      <c r="CKX20" s="65"/>
      <c r="CKY20" s="65"/>
      <c r="CKZ20" s="65"/>
      <c r="CLA20" s="65"/>
      <c r="CLB20" s="65"/>
      <c r="CLC20" s="65"/>
      <c r="CLD20" s="65"/>
      <c r="CLE20" s="65"/>
      <c r="CLF20" s="65"/>
      <c r="CLG20" s="65"/>
      <c r="CLH20" s="65"/>
      <c r="CLI20" s="65"/>
      <c r="CLJ20" s="65"/>
      <c r="CLK20" s="65"/>
      <c r="CLL20" s="65"/>
      <c r="CLM20" s="65"/>
      <c r="CLN20" s="65"/>
      <c r="CLO20" s="65"/>
      <c r="CLP20" s="65"/>
      <c r="CLQ20" s="65"/>
      <c r="CLR20" s="65"/>
      <c r="CLS20" s="65"/>
      <c r="CLT20" s="65"/>
      <c r="CLU20" s="65"/>
      <c r="CLV20" s="65"/>
      <c r="CLW20" s="65"/>
      <c r="CLX20" s="65"/>
      <c r="CLY20" s="65"/>
      <c r="CLZ20" s="65"/>
      <c r="CMA20" s="65"/>
      <c r="CMB20" s="65"/>
      <c r="CMC20" s="65"/>
      <c r="CMD20" s="65"/>
      <c r="CME20" s="65"/>
      <c r="CMF20" s="65"/>
      <c r="CMG20" s="65"/>
      <c r="CMH20" s="65"/>
      <c r="CMI20" s="65"/>
      <c r="CMJ20" s="65"/>
      <c r="CMK20" s="65"/>
      <c r="CML20" s="65"/>
      <c r="CMM20" s="65"/>
      <c r="CMN20" s="65"/>
      <c r="CMO20" s="65"/>
      <c r="CMP20" s="65"/>
      <c r="CMQ20" s="65"/>
      <c r="CMR20" s="65"/>
      <c r="CMS20" s="65"/>
      <c r="CMT20" s="65"/>
      <c r="CMU20" s="65"/>
      <c r="CMV20" s="65"/>
      <c r="CMW20" s="65"/>
      <c r="CMX20" s="65"/>
      <c r="CMY20" s="65"/>
      <c r="CMZ20" s="65"/>
      <c r="CNA20" s="65"/>
      <c r="CNB20" s="65"/>
      <c r="CNC20" s="65"/>
      <c r="CND20" s="65"/>
      <c r="CNE20" s="65"/>
      <c r="CNF20" s="65"/>
      <c r="CNG20" s="65"/>
      <c r="CNH20" s="65"/>
      <c r="CNI20" s="65"/>
      <c r="CNJ20" s="65"/>
      <c r="CNK20" s="65"/>
      <c r="CNL20" s="65"/>
      <c r="CNM20" s="65"/>
      <c r="CNN20" s="65"/>
      <c r="CNO20" s="65"/>
      <c r="CNP20" s="65"/>
      <c r="CNQ20" s="65"/>
      <c r="CNR20" s="65"/>
      <c r="CNS20" s="65"/>
      <c r="CNT20" s="65"/>
      <c r="CNU20" s="65"/>
      <c r="CNV20" s="65"/>
      <c r="CNW20" s="65"/>
      <c r="CNX20" s="65"/>
      <c r="CNY20" s="65"/>
      <c r="CNZ20" s="65"/>
      <c r="COA20" s="65"/>
      <c r="COB20" s="65"/>
      <c r="COC20" s="65"/>
      <c r="COD20" s="65"/>
      <c r="COE20" s="65"/>
      <c r="COF20" s="65"/>
      <c r="COG20" s="65"/>
      <c r="COH20" s="65"/>
      <c r="COI20" s="65"/>
      <c r="COJ20" s="65"/>
      <c r="COK20" s="65"/>
      <c r="COL20" s="65"/>
      <c r="COM20" s="65"/>
      <c r="CON20" s="65"/>
      <c r="COO20" s="65"/>
      <c r="COP20" s="65"/>
      <c r="COQ20" s="65"/>
      <c r="COR20" s="65"/>
      <c r="COS20" s="65"/>
      <c r="COT20" s="65"/>
      <c r="COU20" s="65"/>
      <c r="COV20" s="65"/>
      <c r="COW20" s="65"/>
      <c r="COX20" s="65"/>
      <c r="COY20" s="65"/>
      <c r="COZ20" s="65"/>
      <c r="CPA20" s="65"/>
      <c r="CPB20" s="65"/>
      <c r="CPC20" s="65"/>
      <c r="CPD20" s="65"/>
      <c r="CPE20" s="65"/>
      <c r="CPF20" s="65"/>
      <c r="CPG20" s="65"/>
      <c r="CPH20" s="65"/>
      <c r="CPI20" s="65"/>
      <c r="CPJ20" s="65"/>
      <c r="CPK20" s="65"/>
      <c r="CPL20" s="65"/>
      <c r="CPM20" s="65"/>
      <c r="CPN20" s="65"/>
      <c r="CPO20" s="65"/>
      <c r="CPP20" s="65"/>
      <c r="CPQ20" s="65"/>
      <c r="CPR20" s="65"/>
      <c r="CPS20" s="65"/>
      <c r="CPT20" s="65"/>
      <c r="CPU20" s="65"/>
      <c r="CPV20" s="65"/>
      <c r="CPW20" s="65"/>
      <c r="CPX20" s="65"/>
      <c r="CPY20" s="65"/>
      <c r="CPZ20" s="65"/>
      <c r="CQA20" s="65"/>
      <c r="CQB20" s="65"/>
      <c r="CQC20" s="65"/>
      <c r="CQD20" s="65"/>
      <c r="CQE20" s="65"/>
      <c r="CQF20" s="65"/>
      <c r="CQG20" s="65"/>
      <c r="CQH20" s="65"/>
      <c r="CQI20" s="65"/>
      <c r="CQJ20" s="65"/>
      <c r="CQK20" s="65"/>
      <c r="CQL20" s="65"/>
      <c r="CQM20" s="65"/>
      <c r="CQN20" s="65"/>
      <c r="CQO20" s="65"/>
      <c r="CQP20" s="65"/>
      <c r="CQQ20" s="65"/>
      <c r="CQR20" s="65"/>
      <c r="CQS20" s="65"/>
      <c r="CQT20" s="65"/>
      <c r="CQU20" s="65"/>
      <c r="CQV20" s="65"/>
      <c r="CQW20" s="65"/>
      <c r="CQX20" s="65"/>
      <c r="CQY20" s="65"/>
      <c r="CQZ20" s="65"/>
      <c r="CRA20" s="65"/>
      <c r="CRB20" s="65"/>
      <c r="CRC20" s="65"/>
      <c r="CRD20" s="65"/>
      <c r="CRE20" s="65"/>
      <c r="CRF20" s="65"/>
      <c r="CRG20" s="65"/>
      <c r="CRH20" s="65"/>
      <c r="CRI20" s="65"/>
      <c r="CRJ20" s="65"/>
      <c r="CRK20" s="65"/>
      <c r="CRL20" s="65"/>
      <c r="CRM20" s="65"/>
      <c r="CRN20" s="65"/>
      <c r="CRO20" s="65"/>
      <c r="CRP20" s="65"/>
      <c r="CRQ20" s="65"/>
      <c r="CRR20" s="65"/>
      <c r="CRS20" s="65"/>
      <c r="CRT20" s="65"/>
      <c r="CRU20" s="65"/>
      <c r="CRV20" s="65"/>
      <c r="CRW20" s="65"/>
      <c r="CRX20" s="65"/>
      <c r="CRY20" s="65"/>
      <c r="CRZ20" s="65"/>
      <c r="CSA20" s="65"/>
      <c r="CSB20" s="65"/>
      <c r="CSC20" s="65"/>
      <c r="CSD20" s="65"/>
      <c r="CSE20" s="65"/>
      <c r="CSF20" s="65"/>
      <c r="CSG20" s="65"/>
      <c r="CSH20" s="65"/>
      <c r="CSI20" s="65"/>
      <c r="CSJ20" s="65"/>
      <c r="CSK20" s="65"/>
      <c r="CSL20" s="65"/>
      <c r="CSM20" s="65"/>
      <c r="CSN20" s="65"/>
      <c r="CSO20" s="65"/>
      <c r="CSP20" s="65"/>
      <c r="CSQ20" s="65"/>
      <c r="CSR20" s="65"/>
      <c r="CSS20" s="65"/>
      <c r="CST20" s="65"/>
      <c r="CSU20" s="65"/>
      <c r="CSV20" s="65"/>
      <c r="CSW20" s="65"/>
      <c r="CSX20" s="65"/>
      <c r="CSY20" s="65"/>
      <c r="CSZ20" s="65"/>
      <c r="CTA20" s="65"/>
      <c r="CTB20" s="65"/>
      <c r="CTC20" s="65"/>
      <c r="CTD20" s="65"/>
      <c r="CTE20" s="65"/>
      <c r="CTF20" s="65"/>
      <c r="CTG20" s="65"/>
      <c r="CTH20" s="65"/>
      <c r="CTI20" s="65"/>
      <c r="CTJ20" s="65"/>
      <c r="CTK20" s="65"/>
      <c r="CTL20" s="65"/>
      <c r="CTM20" s="65"/>
      <c r="CTN20" s="65"/>
      <c r="CTO20" s="65"/>
      <c r="CTP20" s="65"/>
      <c r="CTQ20" s="65"/>
      <c r="CTR20" s="65"/>
      <c r="CTS20" s="65"/>
      <c r="CTT20" s="65"/>
      <c r="CTU20" s="65"/>
      <c r="CTV20" s="65"/>
      <c r="CTW20" s="65"/>
      <c r="CTX20" s="65"/>
      <c r="CTY20" s="65"/>
      <c r="CTZ20" s="65"/>
      <c r="CUA20" s="65"/>
      <c r="CUB20" s="65"/>
      <c r="CUC20" s="65"/>
      <c r="CUD20" s="65"/>
      <c r="CUE20" s="65"/>
      <c r="CUF20" s="65"/>
      <c r="CUG20" s="65"/>
      <c r="CUH20" s="65"/>
      <c r="CUI20" s="65"/>
      <c r="CUJ20" s="65"/>
      <c r="CUK20" s="65"/>
      <c r="CUL20" s="65"/>
      <c r="CUM20" s="65"/>
      <c r="CUN20" s="65"/>
      <c r="CUO20" s="65"/>
      <c r="CUP20" s="65"/>
      <c r="CUQ20" s="65"/>
      <c r="CUR20" s="65"/>
      <c r="CUS20" s="65"/>
      <c r="CUT20" s="65"/>
      <c r="CUU20" s="65"/>
      <c r="CUV20" s="65"/>
      <c r="CUW20" s="65"/>
      <c r="CUX20" s="65"/>
      <c r="CUY20" s="65"/>
      <c r="CUZ20" s="65"/>
      <c r="CVA20" s="65"/>
      <c r="CVB20" s="65"/>
      <c r="CVC20" s="65"/>
      <c r="CVD20" s="65"/>
      <c r="CVE20" s="65"/>
      <c r="CVF20" s="65"/>
      <c r="CVG20" s="65"/>
      <c r="CVH20" s="65"/>
      <c r="CVI20" s="65"/>
      <c r="CVJ20" s="65"/>
      <c r="CVK20" s="65"/>
      <c r="CVL20" s="65"/>
      <c r="CVM20" s="65"/>
      <c r="CVN20" s="65"/>
      <c r="CVO20" s="65"/>
      <c r="CVP20" s="65"/>
      <c r="CVQ20" s="65"/>
      <c r="CVR20" s="65"/>
      <c r="CVS20" s="65"/>
      <c r="CVT20" s="65"/>
      <c r="CVU20" s="65"/>
      <c r="CVV20" s="65"/>
      <c r="CVW20" s="65"/>
      <c r="CVX20" s="65"/>
      <c r="CVY20" s="65"/>
      <c r="CVZ20" s="65"/>
      <c r="CWA20" s="65"/>
      <c r="CWB20" s="65"/>
      <c r="CWC20" s="65"/>
      <c r="CWD20" s="65"/>
      <c r="CWE20" s="65"/>
      <c r="CWF20" s="65"/>
      <c r="CWG20" s="65"/>
      <c r="CWH20" s="65"/>
      <c r="CWI20" s="65"/>
      <c r="CWJ20" s="65"/>
      <c r="CWK20" s="65"/>
      <c r="CWL20" s="65"/>
      <c r="CWM20" s="65"/>
      <c r="CWN20" s="65"/>
      <c r="CWO20" s="65"/>
      <c r="CWP20" s="65"/>
      <c r="CWQ20" s="65"/>
      <c r="CWR20" s="65"/>
      <c r="CWS20" s="65"/>
      <c r="CWT20" s="65"/>
      <c r="CWU20" s="65"/>
      <c r="CWV20" s="65"/>
      <c r="CWW20" s="65"/>
      <c r="CWX20" s="65"/>
      <c r="CWY20" s="65"/>
      <c r="CWZ20" s="65"/>
      <c r="CXA20" s="65"/>
      <c r="CXB20" s="65"/>
      <c r="CXC20" s="65"/>
      <c r="CXD20" s="65"/>
      <c r="CXE20" s="65"/>
      <c r="CXF20" s="65"/>
      <c r="CXG20" s="65"/>
      <c r="CXH20" s="65"/>
      <c r="CXI20" s="65"/>
      <c r="CXJ20" s="65"/>
      <c r="CXK20" s="65"/>
      <c r="CXL20" s="65"/>
      <c r="CXM20" s="65"/>
      <c r="CXN20" s="65"/>
      <c r="CXO20" s="65"/>
      <c r="CXP20" s="65"/>
      <c r="CXQ20" s="65"/>
      <c r="CXR20" s="65"/>
      <c r="CXS20" s="65"/>
      <c r="CXT20" s="65"/>
      <c r="CXU20" s="65"/>
      <c r="CXV20" s="65"/>
      <c r="CXW20" s="65"/>
      <c r="CXX20" s="65"/>
      <c r="CXY20" s="65"/>
      <c r="CXZ20" s="65"/>
      <c r="CYA20" s="65"/>
      <c r="CYB20" s="65"/>
      <c r="CYC20" s="65"/>
      <c r="CYD20" s="65"/>
      <c r="CYE20" s="65"/>
      <c r="CYF20" s="65"/>
      <c r="CYG20" s="65"/>
      <c r="CYH20" s="65"/>
      <c r="CYI20" s="65"/>
      <c r="CYJ20" s="65"/>
      <c r="CYK20" s="65"/>
      <c r="CYL20" s="65"/>
      <c r="CYM20" s="65"/>
      <c r="CYN20" s="65"/>
      <c r="CYO20" s="65"/>
      <c r="CYP20" s="65"/>
      <c r="CYQ20" s="65"/>
      <c r="CYR20" s="65"/>
      <c r="CYS20" s="65"/>
      <c r="CYT20" s="65"/>
      <c r="CYU20" s="65"/>
      <c r="CYV20" s="65"/>
      <c r="CYW20" s="65"/>
      <c r="CYX20" s="65"/>
      <c r="CYY20" s="65"/>
      <c r="CYZ20" s="65"/>
      <c r="CZA20" s="65"/>
      <c r="CZB20" s="65"/>
      <c r="CZC20" s="65"/>
      <c r="CZD20" s="65"/>
      <c r="CZE20" s="65"/>
      <c r="CZF20" s="65"/>
      <c r="CZG20" s="65"/>
      <c r="CZH20" s="65"/>
      <c r="CZI20" s="65"/>
      <c r="CZJ20" s="65"/>
      <c r="CZK20" s="65"/>
      <c r="CZL20" s="65"/>
      <c r="CZM20" s="65"/>
      <c r="CZN20" s="65"/>
      <c r="CZO20" s="65"/>
      <c r="CZP20" s="65"/>
      <c r="CZQ20" s="65"/>
      <c r="CZR20" s="65"/>
      <c r="CZS20" s="65"/>
      <c r="CZT20" s="65"/>
      <c r="CZU20" s="65"/>
      <c r="CZV20" s="65"/>
      <c r="CZW20" s="65"/>
      <c r="CZX20" s="65"/>
      <c r="CZY20" s="65"/>
      <c r="CZZ20" s="65"/>
      <c r="DAA20" s="65"/>
      <c r="DAB20" s="65"/>
      <c r="DAC20" s="65"/>
      <c r="DAD20" s="65"/>
      <c r="DAE20" s="65"/>
      <c r="DAF20" s="65"/>
      <c r="DAG20" s="65"/>
      <c r="DAH20" s="65"/>
      <c r="DAI20" s="65"/>
      <c r="DAJ20" s="65"/>
      <c r="DAK20" s="65"/>
      <c r="DAL20" s="65"/>
      <c r="DAM20" s="65"/>
      <c r="DAN20" s="65"/>
      <c r="DAO20" s="65"/>
      <c r="DAP20" s="65"/>
      <c r="DAQ20" s="65"/>
      <c r="DAR20" s="65"/>
      <c r="DAS20" s="65"/>
      <c r="DAT20" s="65"/>
      <c r="DAU20" s="65"/>
      <c r="DAV20" s="65"/>
      <c r="DAW20" s="65"/>
      <c r="DAX20" s="65"/>
      <c r="DAY20" s="65"/>
      <c r="DAZ20" s="65"/>
      <c r="DBA20" s="65"/>
      <c r="DBB20" s="65"/>
      <c r="DBC20" s="65"/>
      <c r="DBD20" s="65"/>
      <c r="DBE20" s="65"/>
      <c r="DBF20" s="65"/>
      <c r="DBG20" s="65"/>
      <c r="DBH20" s="65"/>
      <c r="DBI20" s="65"/>
      <c r="DBJ20" s="65"/>
      <c r="DBK20" s="65"/>
      <c r="DBL20" s="65"/>
      <c r="DBM20" s="65"/>
      <c r="DBN20" s="65"/>
      <c r="DBO20" s="65"/>
      <c r="DBP20" s="65"/>
      <c r="DBQ20" s="65"/>
      <c r="DBR20" s="65"/>
      <c r="DBS20" s="65"/>
      <c r="DBT20" s="65"/>
      <c r="DBU20" s="65"/>
      <c r="DBV20" s="65"/>
      <c r="DBW20" s="65"/>
      <c r="DBX20" s="65"/>
      <c r="DBY20" s="65"/>
      <c r="DBZ20" s="65"/>
      <c r="DCA20" s="65"/>
      <c r="DCB20" s="65"/>
      <c r="DCC20" s="65"/>
      <c r="DCD20" s="65"/>
      <c r="DCE20" s="65"/>
      <c r="DCF20" s="65"/>
      <c r="DCG20" s="65"/>
      <c r="DCH20" s="65"/>
      <c r="DCI20" s="65"/>
      <c r="DCJ20" s="65"/>
      <c r="DCK20" s="65"/>
      <c r="DCL20" s="65"/>
      <c r="DCM20" s="65"/>
      <c r="DCN20" s="65"/>
      <c r="DCO20" s="65"/>
      <c r="DCP20" s="65"/>
      <c r="DCQ20" s="65"/>
      <c r="DCR20" s="65"/>
      <c r="DCS20" s="65"/>
      <c r="DCT20" s="65"/>
      <c r="DCU20" s="65"/>
      <c r="DCV20" s="65"/>
      <c r="DCW20" s="65"/>
      <c r="DCX20" s="65"/>
      <c r="DCY20" s="65"/>
      <c r="DCZ20" s="65"/>
      <c r="DDA20" s="65"/>
      <c r="DDB20" s="65"/>
      <c r="DDC20" s="65"/>
      <c r="DDD20" s="65"/>
      <c r="DDE20" s="65"/>
      <c r="DDF20" s="65"/>
      <c r="DDG20" s="65"/>
      <c r="DDH20" s="65"/>
      <c r="DDI20" s="65"/>
      <c r="DDJ20" s="65"/>
      <c r="DDK20" s="65"/>
      <c r="DDL20" s="65"/>
      <c r="DDM20" s="65"/>
      <c r="DDN20" s="65"/>
      <c r="DDO20" s="65"/>
      <c r="DDP20" s="65"/>
      <c r="DDQ20" s="65"/>
      <c r="DDR20" s="65"/>
      <c r="DDS20" s="65"/>
      <c r="DDT20" s="65"/>
      <c r="DDU20" s="65"/>
      <c r="DDV20" s="65"/>
      <c r="DDW20" s="65"/>
      <c r="DDX20" s="65"/>
      <c r="DDY20" s="65"/>
      <c r="DDZ20" s="65"/>
      <c r="DEA20" s="65"/>
      <c r="DEB20" s="65"/>
      <c r="DEC20" s="65"/>
      <c r="DED20" s="65"/>
      <c r="DEE20" s="65"/>
      <c r="DEF20" s="65"/>
      <c r="DEG20" s="65"/>
      <c r="DEH20" s="65"/>
      <c r="DEI20" s="65"/>
      <c r="DEJ20" s="65"/>
      <c r="DEK20" s="65"/>
      <c r="DEL20" s="65"/>
      <c r="DEM20" s="65"/>
      <c r="DEN20" s="65"/>
      <c r="DEO20" s="65"/>
      <c r="DEP20" s="65"/>
      <c r="DEQ20" s="65"/>
      <c r="DER20" s="65"/>
      <c r="DES20" s="65"/>
      <c r="DET20" s="65"/>
      <c r="DEU20" s="65"/>
      <c r="DEV20" s="65"/>
      <c r="DEW20" s="65"/>
      <c r="DEX20" s="65"/>
      <c r="DEY20" s="65"/>
      <c r="DEZ20" s="65"/>
      <c r="DFA20" s="65"/>
      <c r="DFB20" s="65"/>
      <c r="DFC20" s="65"/>
      <c r="DFD20" s="65"/>
      <c r="DFE20" s="65"/>
      <c r="DFF20" s="65"/>
      <c r="DFG20" s="65"/>
      <c r="DFH20" s="65"/>
      <c r="DFI20" s="65"/>
      <c r="DFJ20" s="65"/>
      <c r="DFK20" s="65"/>
      <c r="DFL20" s="65"/>
      <c r="DFM20" s="65"/>
      <c r="DFN20" s="65"/>
      <c r="DFO20" s="65"/>
      <c r="DFP20" s="65"/>
      <c r="DFQ20" s="65"/>
      <c r="DFR20" s="65"/>
      <c r="DFS20" s="65"/>
      <c r="DFT20" s="65"/>
      <c r="DFU20" s="65"/>
      <c r="DFV20" s="65"/>
      <c r="DFW20" s="65"/>
      <c r="DFX20" s="65"/>
      <c r="DFY20" s="65"/>
      <c r="DFZ20" s="65"/>
      <c r="DGA20" s="65"/>
      <c r="DGB20" s="65"/>
      <c r="DGC20" s="65"/>
      <c r="DGD20" s="65"/>
      <c r="DGE20" s="65"/>
      <c r="DGF20" s="65"/>
      <c r="DGG20" s="65"/>
      <c r="DGH20" s="65"/>
      <c r="DGI20" s="65"/>
      <c r="DGJ20" s="65"/>
      <c r="DGK20" s="65"/>
      <c r="DGL20" s="65"/>
      <c r="DGM20" s="65"/>
      <c r="DGN20" s="65"/>
      <c r="DGO20" s="65"/>
      <c r="DGP20" s="65"/>
      <c r="DGQ20" s="65"/>
      <c r="DGR20" s="65"/>
      <c r="DGS20" s="65"/>
      <c r="DGT20" s="65"/>
      <c r="DGU20" s="65"/>
      <c r="DGV20" s="65"/>
      <c r="DGW20" s="65"/>
      <c r="DGX20" s="65"/>
      <c r="DGY20" s="65"/>
      <c r="DGZ20" s="65"/>
      <c r="DHA20" s="65"/>
      <c r="DHB20" s="65"/>
      <c r="DHC20" s="65"/>
      <c r="DHD20" s="65"/>
      <c r="DHE20" s="65"/>
      <c r="DHF20" s="65"/>
      <c r="DHG20" s="65"/>
      <c r="DHH20" s="65"/>
      <c r="DHI20" s="65"/>
      <c r="DHJ20" s="65"/>
      <c r="DHK20" s="65"/>
      <c r="DHL20" s="65"/>
      <c r="DHM20" s="65"/>
      <c r="DHN20" s="65"/>
      <c r="DHO20" s="65"/>
      <c r="DHP20" s="65"/>
      <c r="DHQ20" s="65"/>
      <c r="DHR20" s="65"/>
      <c r="DHS20" s="65"/>
      <c r="DHT20" s="65"/>
      <c r="DHU20" s="65"/>
      <c r="DHV20" s="65"/>
      <c r="DHW20" s="65"/>
      <c r="DHX20" s="65"/>
      <c r="DHY20" s="65"/>
      <c r="DHZ20" s="65"/>
      <c r="DIA20" s="65"/>
      <c r="DIB20" s="65"/>
      <c r="DIC20" s="65"/>
      <c r="DID20" s="65"/>
      <c r="DIE20" s="65"/>
      <c r="DIF20" s="65"/>
      <c r="DIG20" s="65"/>
      <c r="DIH20" s="65"/>
      <c r="DII20" s="65"/>
      <c r="DIJ20" s="65"/>
      <c r="DIK20" s="65"/>
      <c r="DIL20" s="65"/>
      <c r="DIM20" s="65"/>
      <c r="DIN20" s="65"/>
      <c r="DIO20" s="65"/>
      <c r="DIP20" s="65"/>
      <c r="DIQ20" s="65"/>
      <c r="DIR20" s="65"/>
      <c r="DIS20" s="65"/>
      <c r="DIT20" s="65"/>
      <c r="DIU20" s="65"/>
      <c r="DIV20" s="65"/>
      <c r="DIW20" s="65"/>
      <c r="DIX20" s="65"/>
      <c r="DIY20" s="65"/>
      <c r="DIZ20" s="65"/>
      <c r="DJA20" s="65"/>
      <c r="DJB20" s="65"/>
      <c r="DJC20" s="65"/>
      <c r="DJD20" s="65"/>
      <c r="DJE20" s="65"/>
      <c r="DJF20" s="65"/>
      <c r="DJG20" s="65"/>
      <c r="DJH20" s="65"/>
      <c r="DJI20" s="65"/>
      <c r="DJJ20" s="65"/>
      <c r="DJK20" s="65"/>
      <c r="DJL20" s="65"/>
      <c r="DJM20" s="65"/>
      <c r="DJN20" s="65"/>
      <c r="DJO20" s="65"/>
      <c r="DJP20" s="65"/>
      <c r="DJQ20" s="65"/>
      <c r="DJR20" s="65"/>
      <c r="DJS20" s="65"/>
      <c r="DJT20" s="65"/>
      <c r="DJU20" s="65"/>
      <c r="DJV20" s="65"/>
      <c r="DJW20" s="65"/>
      <c r="DJX20" s="65"/>
      <c r="DJY20" s="65"/>
      <c r="DJZ20" s="65"/>
      <c r="DKA20" s="65"/>
      <c r="DKB20" s="65"/>
      <c r="DKC20" s="65"/>
      <c r="DKD20" s="65"/>
      <c r="DKE20" s="65"/>
      <c r="DKF20" s="65"/>
      <c r="DKG20" s="65"/>
      <c r="DKH20" s="65"/>
      <c r="DKI20" s="65"/>
      <c r="DKJ20" s="65"/>
      <c r="DKK20" s="65"/>
      <c r="DKL20" s="65"/>
      <c r="DKM20" s="65"/>
      <c r="DKN20" s="65"/>
      <c r="DKO20" s="65"/>
      <c r="DKP20" s="65"/>
      <c r="DKQ20" s="65"/>
      <c r="DKR20" s="65"/>
      <c r="DKS20" s="65"/>
      <c r="DKT20" s="65"/>
      <c r="DKU20" s="65"/>
      <c r="DKV20" s="65"/>
      <c r="DKW20" s="65"/>
      <c r="DKX20" s="65"/>
      <c r="DKY20" s="65"/>
      <c r="DKZ20" s="65"/>
      <c r="DLA20" s="65"/>
      <c r="DLB20" s="65"/>
      <c r="DLC20" s="65"/>
      <c r="DLD20" s="65"/>
      <c r="DLE20" s="65"/>
      <c r="DLF20" s="65"/>
      <c r="DLG20" s="65"/>
      <c r="DLH20" s="65"/>
      <c r="DLI20" s="65"/>
      <c r="DLJ20" s="65"/>
      <c r="DLK20" s="65"/>
      <c r="DLL20" s="65"/>
      <c r="DLM20" s="65"/>
      <c r="DLN20" s="65"/>
      <c r="DLO20" s="65"/>
      <c r="DLP20" s="65"/>
      <c r="DLQ20" s="65"/>
      <c r="DLR20" s="65"/>
      <c r="DLS20" s="65"/>
      <c r="DLT20" s="65"/>
      <c r="DLU20" s="65"/>
      <c r="DLV20" s="65"/>
      <c r="DLW20" s="65"/>
      <c r="DLX20" s="65"/>
      <c r="DLY20" s="65"/>
      <c r="DLZ20" s="65"/>
      <c r="DMA20" s="65"/>
      <c r="DMB20" s="65"/>
      <c r="DMC20" s="65"/>
      <c r="DMD20" s="65"/>
      <c r="DME20" s="65"/>
      <c r="DMF20" s="65"/>
      <c r="DMG20" s="65"/>
      <c r="DMH20" s="65"/>
      <c r="DMI20" s="65"/>
      <c r="DMJ20" s="65"/>
      <c r="DMK20" s="65"/>
      <c r="DML20" s="65"/>
      <c r="DMM20" s="65"/>
      <c r="DMN20" s="65"/>
      <c r="DMO20" s="65"/>
      <c r="DMP20" s="65"/>
      <c r="DMQ20" s="65"/>
      <c r="DMR20" s="65"/>
      <c r="DMS20" s="65"/>
      <c r="DMT20" s="65"/>
      <c r="DMU20" s="65"/>
      <c r="DMV20" s="65"/>
      <c r="DMW20" s="65"/>
      <c r="DMX20" s="65"/>
      <c r="DMY20" s="65"/>
      <c r="DMZ20" s="65"/>
      <c r="DNA20" s="65"/>
      <c r="DNB20" s="65"/>
      <c r="DNC20" s="65"/>
      <c r="DND20" s="65"/>
      <c r="DNE20" s="65"/>
      <c r="DNF20" s="65"/>
      <c r="DNG20" s="65"/>
      <c r="DNH20" s="65"/>
      <c r="DNI20" s="65"/>
      <c r="DNJ20" s="65"/>
      <c r="DNK20" s="65"/>
      <c r="DNL20" s="65"/>
      <c r="DNM20" s="65"/>
      <c r="DNN20" s="65"/>
      <c r="DNO20" s="65"/>
      <c r="DNP20" s="65"/>
      <c r="DNQ20" s="65"/>
      <c r="DNR20" s="65"/>
      <c r="DNS20" s="65"/>
      <c r="DNT20" s="65"/>
      <c r="DNU20" s="65"/>
      <c r="DNV20" s="65"/>
      <c r="DNW20" s="65"/>
      <c r="DNX20" s="65"/>
      <c r="DNY20" s="65"/>
      <c r="DNZ20" s="65"/>
      <c r="DOA20" s="65"/>
      <c r="DOB20" s="65"/>
      <c r="DOC20" s="65"/>
      <c r="DOD20" s="65"/>
      <c r="DOE20" s="65"/>
      <c r="DOF20" s="65"/>
      <c r="DOG20" s="65"/>
      <c r="DOH20" s="65"/>
      <c r="DOI20" s="65"/>
      <c r="DOJ20" s="65"/>
      <c r="DOK20" s="65"/>
      <c r="DOL20" s="65"/>
      <c r="DOM20" s="65"/>
      <c r="DON20" s="65"/>
      <c r="DOO20" s="65"/>
      <c r="DOP20" s="65"/>
      <c r="DOQ20" s="65"/>
      <c r="DOR20" s="65"/>
      <c r="DOS20" s="65"/>
      <c r="DOT20" s="65"/>
      <c r="DOU20" s="65"/>
      <c r="DOV20" s="65"/>
      <c r="DOW20" s="65"/>
      <c r="DOX20" s="65"/>
      <c r="DOY20" s="65"/>
      <c r="DOZ20" s="65"/>
      <c r="DPA20" s="65"/>
      <c r="DPB20" s="65"/>
      <c r="DPC20" s="65"/>
      <c r="DPD20" s="65"/>
      <c r="DPE20" s="65"/>
      <c r="DPF20" s="65"/>
      <c r="DPG20" s="65"/>
      <c r="DPH20" s="65"/>
      <c r="DPI20" s="65"/>
      <c r="DPJ20" s="65"/>
      <c r="DPK20" s="65"/>
      <c r="DPL20" s="65"/>
      <c r="DPM20" s="65"/>
      <c r="DPN20" s="65"/>
      <c r="DPO20" s="65"/>
      <c r="DPP20" s="65"/>
      <c r="DPQ20" s="65"/>
      <c r="DPR20" s="65"/>
      <c r="DPS20" s="65"/>
      <c r="DPT20" s="65"/>
      <c r="DPU20" s="65"/>
      <c r="DPV20" s="65"/>
      <c r="DPW20" s="65"/>
      <c r="DPX20" s="65"/>
      <c r="DPY20" s="65"/>
      <c r="DPZ20" s="65"/>
      <c r="DQA20" s="65"/>
      <c r="DQB20" s="65"/>
      <c r="DQC20" s="65"/>
      <c r="DQD20" s="65"/>
      <c r="DQE20" s="65"/>
      <c r="DQF20" s="65"/>
      <c r="DQG20" s="65"/>
      <c r="DQH20" s="65"/>
      <c r="DQI20" s="65"/>
      <c r="DQJ20" s="65"/>
      <c r="DQK20" s="65"/>
      <c r="DQL20" s="65"/>
      <c r="DQM20" s="65"/>
      <c r="DQN20" s="65"/>
      <c r="DQO20" s="65"/>
      <c r="DQP20" s="65"/>
      <c r="DQQ20" s="65"/>
      <c r="DQR20" s="65"/>
      <c r="DQS20" s="65"/>
      <c r="DQT20" s="65"/>
      <c r="DQU20" s="65"/>
      <c r="DQV20" s="65"/>
      <c r="DQW20" s="65"/>
      <c r="DQX20" s="65"/>
      <c r="DQY20" s="65"/>
      <c r="DQZ20" s="65"/>
      <c r="DRA20" s="65"/>
      <c r="DRB20" s="65"/>
      <c r="DRC20" s="65"/>
      <c r="DRD20" s="65"/>
      <c r="DRE20" s="65"/>
      <c r="DRF20" s="65"/>
      <c r="DRG20" s="65"/>
      <c r="DRH20" s="65"/>
      <c r="DRI20" s="65"/>
      <c r="DRJ20" s="65"/>
      <c r="DRK20" s="65"/>
      <c r="DRL20" s="65"/>
      <c r="DRM20" s="65"/>
      <c r="DRN20" s="65"/>
      <c r="DRO20" s="65"/>
      <c r="DRP20" s="65"/>
      <c r="DRQ20" s="65"/>
      <c r="DRR20" s="65"/>
      <c r="DRS20" s="65"/>
      <c r="DRT20" s="65"/>
      <c r="DRU20" s="65"/>
      <c r="DRV20" s="65"/>
      <c r="DRW20" s="65"/>
      <c r="DRX20" s="65"/>
      <c r="DRY20" s="65"/>
      <c r="DRZ20" s="65"/>
      <c r="DSA20" s="65"/>
      <c r="DSB20" s="65"/>
      <c r="DSC20" s="65"/>
      <c r="DSD20" s="65"/>
      <c r="DSE20" s="65"/>
      <c r="DSF20" s="65"/>
      <c r="DSG20" s="65"/>
      <c r="DSH20" s="65"/>
      <c r="DSI20" s="65"/>
      <c r="DSJ20" s="65"/>
      <c r="DSK20" s="65"/>
      <c r="DSL20" s="65"/>
      <c r="DSM20" s="65"/>
      <c r="DSN20" s="65"/>
      <c r="DSO20" s="65"/>
      <c r="DSP20" s="65"/>
      <c r="DSQ20" s="65"/>
      <c r="DSR20" s="65"/>
      <c r="DSS20" s="65"/>
      <c r="DST20" s="65"/>
      <c r="DSU20" s="65"/>
      <c r="DSV20" s="65"/>
      <c r="DSW20" s="65"/>
      <c r="DSX20" s="65"/>
      <c r="DSY20" s="65"/>
      <c r="DSZ20" s="65"/>
      <c r="DTA20" s="65"/>
      <c r="DTB20" s="65"/>
      <c r="DTC20" s="65"/>
      <c r="DTD20" s="65"/>
      <c r="DTE20" s="65"/>
      <c r="DTF20" s="65"/>
      <c r="DTG20" s="65"/>
      <c r="DTH20" s="65"/>
      <c r="DTI20" s="65"/>
      <c r="DTJ20" s="65"/>
      <c r="DTK20" s="65"/>
      <c r="DTL20" s="65"/>
      <c r="DTM20" s="65"/>
      <c r="DTN20" s="65"/>
      <c r="DTO20" s="65"/>
      <c r="DTP20" s="65"/>
      <c r="DTQ20" s="65"/>
      <c r="DTR20" s="65"/>
      <c r="DTS20" s="65"/>
      <c r="DTT20" s="65"/>
      <c r="DTU20" s="65"/>
      <c r="DTV20" s="65"/>
      <c r="DTW20" s="65"/>
      <c r="DTX20" s="65"/>
      <c r="DTY20" s="65"/>
      <c r="DTZ20" s="65"/>
      <c r="DUA20" s="65"/>
      <c r="DUB20" s="65"/>
      <c r="DUC20" s="65"/>
      <c r="DUD20" s="65"/>
      <c r="DUE20" s="65"/>
      <c r="DUF20" s="65"/>
      <c r="DUG20" s="65"/>
      <c r="DUH20" s="65"/>
      <c r="DUI20" s="65"/>
      <c r="DUJ20" s="65"/>
      <c r="DUK20" s="65"/>
      <c r="DUL20" s="65"/>
      <c r="DUM20" s="65"/>
      <c r="DUN20" s="65"/>
      <c r="DUO20" s="65"/>
      <c r="DUP20" s="65"/>
      <c r="DUQ20" s="65"/>
      <c r="DUR20" s="65"/>
      <c r="DUS20" s="65"/>
      <c r="DUT20" s="65"/>
      <c r="DUU20" s="65"/>
      <c r="DUV20" s="65"/>
      <c r="DUW20" s="65"/>
      <c r="DUX20" s="65"/>
      <c r="DUY20" s="65"/>
      <c r="DUZ20" s="65"/>
      <c r="DVA20" s="65"/>
      <c r="DVB20" s="65"/>
      <c r="DVC20" s="65"/>
      <c r="DVD20" s="65"/>
      <c r="DVE20" s="65"/>
      <c r="DVF20" s="65"/>
      <c r="DVG20" s="65"/>
      <c r="DVH20" s="65"/>
      <c r="DVI20" s="65"/>
      <c r="DVJ20" s="65"/>
      <c r="DVK20" s="65"/>
      <c r="DVL20" s="65"/>
      <c r="DVM20" s="65"/>
      <c r="DVN20" s="65"/>
      <c r="DVO20" s="65"/>
      <c r="DVP20" s="65"/>
      <c r="DVQ20" s="65"/>
      <c r="DVR20" s="65"/>
      <c r="DVS20" s="65"/>
      <c r="DVT20" s="65"/>
      <c r="DVU20" s="65"/>
      <c r="DVV20" s="65"/>
      <c r="DVW20" s="65"/>
      <c r="DVX20" s="65"/>
      <c r="DVY20" s="65"/>
      <c r="DVZ20" s="65"/>
      <c r="DWA20" s="65"/>
      <c r="DWB20" s="65"/>
      <c r="DWC20" s="65"/>
      <c r="DWD20" s="65"/>
      <c r="DWE20" s="65"/>
      <c r="DWF20" s="65"/>
      <c r="DWG20" s="65"/>
      <c r="DWH20" s="65"/>
      <c r="DWI20" s="65"/>
      <c r="DWJ20" s="65"/>
      <c r="DWK20" s="65"/>
      <c r="DWL20" s="65"/>
      <c r="DWM20" s="65"/>
      <c r="DWN20" s="65"/>
      <c r="DWO20" s="65"/>
      <c r="DWP20" s="65"/>
      <c r="DWQ20" s="65"/>
      <c r="DWR20" s="65"/>
      <c r="DWS20" s="65"/>
      <c r="DWT20" s="65"/>
      <c r="DWU20" s="65"/>
      <c r="DWV20" s="65"/>
      <c r="DWW20" s="65"/>
      <c r="DWX20" s="65"/>
      <c r="DWY20" s="65"/>
      <c r="DWZ20" s="65"/>
      <c r="DXA20" s="65"/>
      <c r="DXB20" s="65"/>
      <c r="DXC20" s="65"/>
      <c r="DXD20" s="65"/>
      <c r="DXE20" s="65"/>
      <c r="DXF20" s="65"/>
      <c r="DXG20" s="65"/>
      <c r="DXH20" s="65"/>
      <c r="DXI20" s="65"/>
      <c r="DXJ20" s="65"/>
      <c r="DXK20" s="65"/>
      <c r="DXL20" s="65"/>
      <c r="DXM20" s="65"/>
      <c r="DXN20" s="65"/>
      <c r="DXO20" s="65"/>
      <c r="DXP20" s="65"/>
      <c r="DXQ20" s="65"/>
      <c r="DXR20" s="65"/>
      <c r="DXS20" s="65"/>
      <c r="DXT20" s="65"/>
      <c r="DXU20" s="65"/>
      <c r="DXV20" s="65"/>
      <c r="DXW20" s="65"/>
      <c r="DXX20" s="65"/>
      <c r="DXY20" s="65"/>
      <c r="DXZ20" s="65"/>
      <c r="DYA20" s="65"/>
      <c r="DYB20" s="65"/>
      <c r="DYC20" s="65"/>
      <c r="DYD20" s="65"/>
      <c r="DYE20" s="65"/>
      <c r="DYF20" s="65"/>
      <c r="DYG20" s="65"/>
      <c r="DYH20" s="65"/>
      <c r="DYI20" s="65"/>
      <c r="DYJ20" s="65"/>
      <c r="DYK20" s="65"/>
      <c r="DYL20" s="65"/>
      <c r="DYM20" s="65"/>
      <c r="DYN20" s="65"/>
      <c r="DYO20" s="65"/>
      <c r="DYP20" s="65"/>
      <c r="DYQ20" s="65"/>
      <c r="DYR20" s="65"/>
      <c r="DYS20" s="65"/>
      <c r="DYT20" s="65"/>
      <c r="DYU20" s="65"/>
      <c r="DYV20" s="65"/>
      <c r="DYW20" s="65"/>
      <c r="DYX20" s="65"/>
      <c r="DYY20" s="65"/>
      <c r="DYZ20" s="65"/>
      <c r="DZA20" s="65"/>
      <c r="DZB20" s="65"/>
      <c r="DZC20" s="65"/>
      <c r="DZD20" s="65"/>
      <c r="DZE20" s="65"/>
      <c r="DZF20" s="65"/>
      <c r="DZG20" s="65"/>
      <c r="DZH20" s="65"/>
      <c r="DZI20" s="65"/>
      <c r="DZJ20" s="65"/>
      <c r="DZK20" s="65"/>
      <c r="DZL20" s="65"/>
      <c r="DZM20" s="65"/>
      <c r="DZN20" s="65"/>
      <c r="DZO20" s="65"/>
      <c r="DZP20" s="65"/>
      <c r="DZQ20" s="65"/>
      <c r="DZR20" s="65"/>
      <c r="DZS20" s="65"/>
      <c r="DZT20" s="65"/>
      <c r="DZU20" s="65"/>
      <c r="DZV20" s="65"/>
      <c r="DZW20" s="65"/>
      <c r="DZX20" s="65"/>
      <c r="DZY20" s="65"/>
      <c r="DZZ20" s="65"/>
      <c r="EAA20" s="65"/>
      <c r="EAB20" s="65"/>
      <c r="EAC20" s="65"/>
      <c r="EAD20" s="65"/>
      <c r="EAE20" s="65"/>
      <c r="EAF20" s="65"/>
      <c r="EAG20" s="65"/>
      <c r="EAH20" s="65"/>
      <c r="EAI20" s="65"/>
      <c r="EAJ20" s="65"/>
      <c r="EAK20" s="65"/>
      <c r="EAL20" s="65"/>
      <c r="EAM20" s="65"/>
      <c r="EAN20" s="65"/>
      <c r="EAO20" s="65"/>
      <c r="EAP20" s="65"/>
      <c r="EAQ20" s="65"/>
      <c r="EAR20" s="65"/>
      <c r="EAS20" s="65"/>
      <c r="EAT20" s="65"/>
      <c r="EAU20" s="65"/>
      <c r="EAV20" s="65"/>
      <c r="EAW20" s="65"/>
      <c r="EAX20" s="65"/>
      <c r="EAY20" s="65"/>
      <c r="EAZ20" s="65"/>
      <c r="EBA20" s="65"/>
      <c r="EBB20" s="65"/>
      <c r="EBC20" s="65"/>
      <c r="EBD20" s="65"/>
      <c r="EBE20" s="65"/>
      <c r="EBF20" s="65"/>
      <c r="EBG20" s="65"/>
      <c r="EBH20" s="65"/>
      <c r="EBI20" s="65"/>
      <c r="EBJ20" s="65"/>
      <c r="EBK20" s="65"/>
      <c r="EBL20" s="65"/>
      <c r="EBM20" s="65"/>
      <c r="EBN20" s="65"/>
      <c r="EBO20" s="65"/>
      <c r="EBP20" s="65"/>
      <c r="EBQ20" s="65"/>
      <c r="EBR20" s="65"/>
      <c r="EBS20" s="65"/>
      <c r="EBT20" s="65"/>
      <c r="EBU20" s="65"/>
      <c r="EBV20" s="65"/>
      <c r="EBW20" s="65"/>
      <c r="EBX20" s="65"/>
      <c r="EBY20" s="65"/>
      <c r="EBZ20" s="65"/>
      <c r="ECA20" s="65"/>
      <c r="ECB20" s="65"/>
      <c r="ECC20" s="65"/>
      <c r="ECD20" s="65"/>
      <c r="ECE20" s="65"/>
      <c r="ECF20" s="65"/>
      <c r="ECG20" s="65"/>
      <c r="ECH20" s="65"/>
      <c r="ECI20" s="65"/>
      <c r="ECJ20" s="65"/>
      <c r="ECK20" s="65"/>
      <c r="ECL20" s="65"/>
      <c r="ECM20" s="65"/>
      <c r="ECN20" s="65"/>
      <c r="ECO20" s="65"/>
      <c r="ECP20" s="65"/>
      <c r="ECQ20" s="65"/>
      <c r="ECR20" s="65"/>
      <c r="ECS20" s="65"/>
      <c r="ECT20" s="65"/>
      <c r="ECU20" s="65"/>
      <c r="ECV20" s="65"/>
      <c r="ECW20" s="65"/>
      <c r="ECX20" s="65"/>
      <c r="ECY20" s="65"/>
      <c r="ECZ20" s="65"/>
      <c r="EDA20" s="65"/>
      <c r="EDB20" s="65"/>
      <c r="EDC20" s="65"/>
      <c r="EDD20" s="65"/>
      <c r="EDE20" s="65"/>
      <c r="EDF20" s="65"/>
      <c r="EDG20" s="65"/>
      <c r="EDH20" s="65"/>
      <c r="EDI20" s="65"/>
      <c r="EDJ20" s="65"/>
      <c r="EDK20" s="65"/>
      <c r="EDL20" s="65"/>
      <c r="EDM20" s="65"/>
      <c r="EDN20" s="65"/>
      <c r="EDO20" s="65"/>
      <c r="EDP20" s="65"/>
      <c r="EDQ20" s="65"/>
      <c r="EDR20" s="65"/>
      <c r="EDS20" s="65"/>
      <c r="EDT20" s="65"/>
      <c r="EDU20" s="65"/>
      <c r="EDV20" s="65"/>
      <c r="EDW20" s="65"/>
      <c r="EDX20" s="65"/>
      <c r="EDY20" s="65"/>
      <c r="EDZ20" s="65"/>
      <c r="EEA20" s="65"/>
      <c r="EEB20" s="65"/>
      <c r="EEC20" s="65"/>
      <c r="EED20" s="65"/>
      <c r="EEE20" s="65"/>
      <c r="EEF20" s="65"/>
      <c r="EEG20" s="65"/>
      <c r="EEH20" s="65"/>
      <c r="EEI20" s="65"/>
      <c r="EEJ20" s="65"/>
      <c r="EEK20" s="65"/>
      <c r="EEL20" s="65"/>
      <c r="EEM20" s="65"/>
      <c r="EEN20" s="65"/>
      <c r="EEO20" s="65"/>
      <c r="EEP20" s="65"/>
      <c r="EEQ20" s="65"/>
      <c r="EER20" s="65"/>
      <c r="EES20" s="65"/>
      <c r="EET20" s="65"/>
      <c r="EEU20" s="65"/>
      <c r="EEV20" s="65"/>
      <c r="EEW20" s="65"/>
      <c r="EEX20" s="65"/>
      <c r="EEY20" s="65"/>
      <c r="EEZ20" s="65"/>
      <c r="EFA20" s="65"/>
      <c r="EFB20" s="65"/>
      <c r="EFC20" s="65"/>
      <c r="EFD20" s="65"/>
      <c r="EFE20" s="65"/>
      <c r="EFF20" s="65"/>
      <c r="EFG20" s="65"/>
      <c r="EFH20" s="65"/>
      <c r="EFI20" s="65"/>
      <c r="EFJ20" s="65"/>
      <c r="EFK20" s="65"/>
      <c r="EFL20" s="65"/>
      <c r="EFM20" s="65"/>
      <c r="EFN20" s="65"/>
      <c r="EFO20" s="65"/>
      <c r="EFP20" s="65"/>
      <c r="EFQ20" s="65"/>
      <c r="EFR20" s="65"/>
      <c r="EFS20" s="65"/>
      <c r="EFT20" s="65"/>
      <c r="EFU20" s="65"/>
      <c r="EFV20" s="65"/>
      <c r="EFW20" s="65"/>
      <c r="EFX20" s="65"/>
      <c r="EFY20" s="65"/>
      <c r="EFZ20" s="65"/>
      <c r="EGA20" s="65"/>
      <c r="EGB20" s="65"/>
      <c r="EGC20" s="65"/>
      <c r="EGD20" s="65"/>
      <c r="EGE20" s="65"/>
      <c r="EGF20" s="65"/>
      <c r="EGG20" s="65"/>
      <c r="EGH20" s="65"/>
      <c r="EGI20" s="65"/>
      <c r="EGJ20" s="65"/>
      <c r="EGK20" s="65"/>
      <c r="EGL20" s="65"/>
      <c r="EGM20" s="65"/>
      <c r="EGN20" s="65"/>
      <c r="EGO20" s="65"/>
      <c r="EGP20" s="65"/>
      <c r="EGQ20" s="65"/>
      <c r="EGR20" s="65"/>
      <c r="EGS20" s="65"/>
      <c r="EGT20" s="65"/>
      <c r="EGU20" s="65"/>
      <c r="EGV20" s="65"/>
      <c r="EGW20" s="65"/>
      <c r="EGX20" s="65"/>
      <c r="EGY20" s="65"/>
      <c r="EGZ20" s="65"/>
      <c r="EHA20" s="65"/>
      <c r="EHB20" s="65"/>
      <c r="EHC20" s="65"/>
      <c r="EHD20" s="65"/>
      <c r="EHE20" s="65"/>
      <c r="EHF20" s="65"/>
      <c r="EHG20" s="65"/>
      <c r="EHH20" s="65"/>
      <c r="EHI20" s="65"/>
      <c r="EHJ20" s="65"/>
      <c r="EHK20" s="65"/>
      <c r="EHL20" s="65"/>
      <c r="EHM20" s="65"/>
      <c r="EHN20" s="65"/>
      <c r="EHO20" s="65"/>
      <c r="EHP20" s="65"/>
      <c r="EHQ20" s="65"/>
      <c r="EHR20" s="65"/>
      <c r="EHS20" s="65"/>
      <c r="EHT20" s="65"/>
      <c r="EHU20" s="65"/>
      <c r="EHV20" s="65"/>
      <c r="EHW20" s="65"/>
      <c r="EHX20" s="65"/>
      <c r="EHY20" s="65"/>
      <c r="EHZ20" s="65"/>
      <c r="EIA20" s="65"/>
      <c r="EIB20" s="65"/>
      <c r="EIC20" s="65"/>
      <c r="EID20" s="65"/>
      <c r="EIE20" s="65"/>
      <c r="EIF20" s="65"/>
      <c r="EIG20" s="65"/>
      <c r="EIH20" s="65"/>
      <c r="EII20" s="65"/>
      <c r="EIJ20" s="65"/>
      <c r="EIK20" s="65"/>
      <c r="EIL20" s="65"/>
      <c r="EIM20" s="65"/>
      <c r="EIN20" s="65"/>
      <c r="EIO20" s="65"/>
      <c r="EIP20" s="65"/>
      <c r="EIQ20" s="65"/>
      <c r="EIR20" s="65"/>
      <c r="EIS20" s="65"/>
      <c r="EIT20" s="65"/>
      <c r="EIU20" s="65"/>
      <c r="EIV20" s="65"/>
      <c r="EIW20" s="65"/>
      <c r="EIX20" s="65"/>
      <c r="EIY20" s="65"/>
      <c r="EIZ20" s="65"/>
      <c r="EJA20" s="65"/>
      <c r="EJB20" s="65"/>
      <c r="EJC20" s="65"/>
      <c r="EJD20" s="65"/>
      <c r="EJE20" s="65"/>
      <c r="EJF20" s="65"/>
      <c r="EJG20" s="65"/>
      <c r="EJH20" s="65"/>
      <c r="EJI20" s="65"/>
      <c r="EJJ20" s="65"/>
      <c r="EJK20" s="65"/>
      <c r="EJL20" s="65"/>
      <c r="EJM20" s="65"/>
      <c r="EJN20" s="65"/>
      <c r="EJO20" s="65"/>
      <c r="EJP20" s="65"/>
      <c r="EJQ20" s="65"/>
      <c r="EJR20" s="65"/>
      <c r="EJS20" s="65"/>
      <c r="EJT20" s="65"/>
      <c r="EJU20" s="65"/>
      <c r="EJV20" s="65"/>
      <c r="EJW20" s="65"/>
      <c r="EJX20" s="65"/>
      <c r="EJY20" s="65"/>
      <c r="EJZ20" s="65"/>
      <c r="EKA20" s="65"/>
      <c r="EKB20" s="65"/>
      <c r="EKC20" s="65"/>
      <c r="EKD20" s="65"/>
      <c r="EKE20" s="65"/>
      <c r="EKF20" s="65"/>
      <c r="EKG20" s="65"/>
      <c r="EKH20" s="65"/>
      <c r="EKI20" s="65"/>
      <c r="EKJ20" s="65"/>
      <c r="EKK20" s="65"/>
      <c r="EKL20" s="65"/>
      <c r="EKM20" s="65"/>
      <c r="EKN20" s="65"/>
      <c r="EKO20" s="65"/>
      <c r="EKP20" s="65"/>
      <c r="EKQ20" s="65"/>
      <c r="EKR20" s="65"/>
      <c r="EKS20" s="65"/>
      <c r="EKT20" s="65"/>
      <c r="EKU20" s="65"/>
      <c r="EKV20" s="65"/>
      <c r="EKW20" s="65"/>
      <c r="EKX20" s="65"/>
      <c r="EKY20" s="65"/>
      <c r="EKZ20" s="65"/>
      <c r="ELA20" s="65"/>
      <c r="ELB20" s="65"/>
      <c r="ELC20" s="65"/>
      <c r="ELD20" s="65"/>
      <c r="ELE20" s="65"/>
      <c r="ELF20" s="65"/>
      <c r="ELG20" s="65"/>
      <c r="ELH20" s="65"/>
      <c r="ELI20" s="65"/>
      <c r="ELJ20" s="65"/>
      <c r="ELK20" s="65"/>
      <c r="ELL20" s="65"/>
      <c r="ELM20" s="65"/>
      <c r="ELN20" s="65"/>
      <c r="ELO20" s="65"/>
      <c r="ELP20" s="65"/>
      <c r="ELQ20" s="65"/>
      <c r="ELR20" s="65"/>
      <c r="ELS20" s="65"/>
      <c r="ELT20" s="65"/>
      <c r="ELU20" s="65"/>
      <c r="ELV20" s="65"/>
      <c r="ELW20" s="65"/>
      <c r="ELX20" s="65"/>
      <c r="ELY20" s="65"/>
      <c r="ELZ20" s="65"/>
      <c r="EMA20" s="65"/>
      <c r="EMB20" s="65"/>
      <c r="EMC20" s="65"/>
      <c r="EMD20" s="65"/>
      <c r="EME20" s="65"/>
      <c r="EMF20" s="65"/>
      <c r="EMG20" s="65"/>
      <c r="EMH20" s="65"/>
      <c r="EMI20" s="65"/>
      <c r="EMJ20" s="65"/>
      <c r="EMK20" s="65"/>
      <c r="EML20" s="65"/>
      <c r="EMM20" s="65"/>
      <c r="EMN20" s="65"/>
      <c r="EMO20" s="65"/>
      <c r="EMP20" s="65"/>
      <c r="EMQ20" s="65"/>
      <c r="EMR20" s="65"/>
      <c r="EMS20" s="65"/>
      <c r="EMT20" s="65"/>
      <c r="EMU20" s="65"/>
      <c r="EMV20" s="65"/>
      <c r="EMW20" s="65"/>
      <c r="EMX20" s="65"/>
      <c r="EMY20" s="65"/>
      <c r="EMZ20" s="65"/>
      <c r="ENA20" s="65"/>
      <c r="ENB20" s="65"/>
      <c r="ENC20" s="65"/>
      <c r="END20" s="65"/>
      <c r="ENE20" s="65"/>
      <c r="ENF20" s="65"/>
      <c r="ENG20" s="65"/>
      <c r="ENH20" s="65"/>
      <c r="ENI20" s="65"/>
      <c r="ENJ20" s="65"/>
      <c r="ENK20" s="65"/>
      <c r="ENL20" s="65"/>
      <c r="ENM20" s="65"/>
      <c r="ENN20" s="65"/>
      <c r="ENO20" s="65"/>
      <c r="ENP20" s="65"/>
      <c r="ENQ20" s="65"/>
      <c r="ENR20" s="65"/>
      <c r="ENS20" s="65"/>
      <c r="ENT20" s="65"/>
      <c r="ENU20" s="65"/>
      <c r="ENV20" s="65"/>
      <c r="ENW20" s="65"/>
      <c r="ENX20" s="65"/>
      <c r="ENY20" s="65"/>
      <c r="ENZ20" s="65"/>
      <c r="EOA20" s="65"/>
      <c r="EOB20" s="65"/>
      <c r="EOC20" s="65"/>
      <c r="EOD20" s="65"/>
      <c r="EOE20" s="65"/>
      <c r="EOF20" s="65"/>
      <c r="EOG20" s="65"/>
      <c r="EOH20" s="65"/>
      <c r="EOI20" s="65"/>
      <c r="EOJ20" s="65"/>
      <c r="EOK20" s="65"/>
      <c r="EOL20" s="65"/>
      <c r="EOM20" s="65"/>
      <c r="EON20" s="65"/>
      <c r="EOO20" s="65"/>
      <c r="EOP20" s="65"/>
      <c r="EOQ20" s="65"/>
      <c r="EOR20" s="65"/>
      <c r="EOS20" s="65"/>
      <c r="EOT20" s="65"/>
      <c r="EOU20" s="65"/>
      <c r="EOV20" s="65"/>
      <c r="EOW20" s="65"/>
      <c r="EOX20" s="65"/>
      <c r="EOY20" s="65"/>
      <c r="EOZ20" s="65"/>
      <c r="EPA20" s="65"/>
      <c r="EPB20" s="65"/>
      <c r="EPC20" s="65"/>
      <c r="EPD20" s="65"/>
      <c r="EPE20" s="65"/>
      <c r="EPF20" s="65"/>
      <c r="EPG20" s="65"/>
      <c r="EPH20" s="65"/>
      <c r="EPI20" s="65"/>
      <c r="EPJ20" s="65"/>
      <c r="EPK20" s="65"/>
      <c r="EPL20" s="65"/>
      <c r="EPM20" s="65"/>
      <c r="EPN20" s="65"/>
      <c r="EPO20" s="65"/>
      <c r="EPP20" s="65"/>
      <c r="EPQ20" s="65"/>
      <c r="EPR20" s="65"/>
      <c r="EPS20" s="65"/>
      <c r="EPT20" s="65"/>
      <c r="EPU20" s="65"/>
      <c r="EPV20" s="65"/>
      <c r="EPW20" s="65"/>
      <c r="EPX20" s="65"/>
      <c r="EPY20" s="65"/>
      <c r="EPZ20" s="65"/>
      <c r="EQA20" s="65"/>
      <c r="EQB20" s="65"/>
      <c r="EQC20" s="65"/>
      <c r="EQD20" s="65"/>
      <c r="EQE20" s="65"/>
      <c r="EQF20" s="65"/>
      <c r="EQG20" s="65"/>
      <c r="EQH20" s="65"/>
      <c r="EQI20" s="65"/>
      <c r="EQJ20" s="65"/>
      <c r="EQK20" s="65"/>
      <c r="EQL20" s="65"/>
      <c r="EQM20" s="65"/>
      <c r="EQN20" s="65"/>
      <c r="EQO20" s="65"/>
      <c r="EQP20" s="65"/>
      <c r="EQQ20" s="65"/>
      <c r="EQR20" s="65"/>
      <c r="EQS20" s="65"/>
      <c r="EQT20" s="65"/>
      <c r="EQU20" s="65"/>
      <c r="EQV20" s="65"/>
      <c r="EQW20" s="65"/>
      <c r="EQX20" s="65"/>
      <c r="EQY20" s="65"/>
      <c r="EQZ20" s="65"/>
      <c r="ERA20" s="65"/>
      <c r="ERB20" s="65"/>
      <c r="ERC20" s="65"/>
      <c r="ERD20" s="65"/>
      <c r="ERE20" s="65"/>
      <c r="ERF20" s="65"/>
      <c r="ERG20" s="65"/>
      <c r="ERH20" s="65"/>
      <c r="ERI20" s="65"/>
      <c r="ERJ20" s="65"/>
      <c r="ERK20" s="65"/>
      <c r="ERL20" s="65"/>
      <c r="ERM20" s="65"/>
      <c r="ERN20" s="65"/>
      <c r="ERO20" s="65"/>
      <c r="ERP20" s="65"/>
      <c r="ERQ20" s="65"/>
      <c r="ERR20" s="65"/>
      <c r="ERS20" s="65"/>
      <c r="ERT20" s="65"/>
      <c r="ERU20" s="65"/>
      <c r="ERV20" s="65"/>
      <c r="ERW20" s="65"/>
      <c r="ERX20" s="65"/>
      <c r="ERY20" s="65"/>
      <c r="ERZ20" s="65"/>
      <c r="ESA20" s="65"/>
      <c r="ESB20" s="65"/>
      <c r="ESC20" s="65"/>
      <c r="ESD20" s="65"/>
      <c r="ESE20" s="65"/>
      <c r="ESF20" s="65"/>
      <c r="ESG20" s="65"/>
      <c r="ESH20" s="65"/>
      <c r="ESI20" s="65"/>
      <c r="ESJ20" s="65"/>
      <c r="ESK20" s="65"/>
      <c r="ESL20" s="65"/>
      <c r="ESM20" s="65"/>
      <c r="ESN20" s="65"/>
      <c r="ESO20" s="65"/>
      <c r="ESP20" s="65"/>
      <c r="ESQ20" s="65"/>
      <c r="ESR20" s="65"/>
      <c r="ESS20" s="65"/>
      <c r="EST20" s="65"/>
      <c r="ESU20" s="65"/>
      <c r="ESV20" s="65"/>
      <c r="ESW20" s="65"/>
      <c r="ESX20" s="65"/>
      <c r="ESY20" s="65"/>
      <c r="ESZ20" s="65"/>
      <c r="ETA20" s="65"/>
      <c r="ETB20" s="65"/>
      <c r="ETC20" s="65"/>
      <c r="ETD20" s="65"/>
      <c r="ETE20" s="65"/>
      <c r="ETF20" s="65"/>
      <c r="ETG20" s="65"/>
      <c r="ETH20" s="65"/>
      <c r="ETI20" s="65"/>
      <c r="ETJ20" s="65"/>
      <c r="ETK20" s="65"/>
      <c r="ETL20" s="65"/>
      <c r="ETM20" s="65"/>
      <c r="ETN20" s="65"/>
      <c r="ETO20" s="65"/>
      <c r="ETP20" s="65"/>
      <c r="ETQ20" s="65"/>
      <c r="ETR20" s="65"/>
      <c r="ETS20" s="65"/>
      <c r="ETT20" s="65"/>
      <c r="ETU20" s="65"/>
      <c r="ETV20" s="65"/>
      <c r="ETW20" s="65"/>
      <c r="ETX20" s="65"/>
      <c r="ETY20" s="65"/>
      <c r="ETZ20" s="65"/>
      <c r="EUA20" s="65"/>
      <c r="EUB20" s="65"/>
      <c r="EUC20" s="65"/>
      <c r="EUD20" s="65"/>
      <c r="EUE20" s="65"/>
      <c r="EUF20" s="65"/>
      <c r="EUG20" s="65"/>
      <c r="EUH20" s="65"/>
      <c r="EUI20" s="65"/>
      <c r="EUJ20" s="65"/>
      <c r="EUK20" s="65"/>
      <c r="EUL20" s="65"/>
      <c r="EUM20" s="65"/>
      <c r="EUN20" s="65"/>
      <c r="EUO20" s="65"/>
      <c r="EUP20" s="65"/>
      <c r="EUQ20" s="65"/>
      <c r="EUR20" s="65"/>
      <c r="EUS20" s="65"/>
      <c r="EUT20" s="65"/>
      <c r="EUU20" s="65"/>
      <c r="EUV20" s="65"/>
      <c r="EUW20" s="65"/>
      <c r="EUX20" s="65"/>
      <c r="EUY20" s="65"/>
      <c r="EUZ20" s="65"/>
      <c r="EVA20" s="65"/>
      <c r="EVB20" s="65"/>
      <c r="EVC20" s="65"/>
      <c r="EVD20" s="65"/>
      <c r="EVE20" s="65"/>
      <c r="EVF20" s="65"/>
      <c r="EVG20" s="65"/>
      <c r="EVH20" s="65"/>
      <c r="EVI20" s="65"/>
      <c r="EVJ20" s="65"/>
      <c r="EVK20" s="65"/>
      <c r="EVL20" s="65"/>
      <c r="EVM20" s="65"/>
      <c r="EVN20" s="65"/>
      <c r="EVO20" s="65"/>
      <c r="EVP20" s="65"/>
      <c r="EVQ20" s="65"/>
      <c r="EVR20" s="65"/>
      <c r="EVS20" s="65"/>
      <c r="EVT20" s="65"/>
      <c r="EVU20" s="65"/>
      <c r="EVV20" s="65"/>
      <c r="EVW20" s="65"/>
      <c r="EVX20" s="65"/>
      <c r="EVY20" s="65"/>
      <c r="EVZ20" s="65"/>
      <c r="EWA20" s="65"/>
      <c r="EWB20" s="65"/>
      <c r="EWC20" s="65"/>
      <c r="EWD20" s="65"/>
      <c r="EWE20" s="65"/>
      <c r="EWF20" s="65"/>
      <c r="EWG20" s="65"/>
      <c r="EWH20" s="65"/>
      <c r="EWI20" s="65"/>
      <c r="EWJ20" s="65"/>
      <c r="EWK20" s="65"/>
      <c r="EWL20" s="65"/>
      <c r="EWM20" s="65"/>
      <c r="EWN20" s="65"/>
      <c r="EWO20" s="65"/>
      <c r="EWP20" s="65"/>
      <c r="EWQ20" s="65"/>
      <c r="EWR20" s="65"/>
      <c r="EWS20" s="65"/>
      <c r="EWT20" s="65"/>
      <c r="EWU20" s="65"/>
      <c r="EWV20" s="65"/>
      <c r="EWW20" s="65"/>
      <c r="EWX20" s="65"/>
      <c r="EWY20" s="65"/>
      <c r="EWZ20" s="65"/>
      <c r="EXA20" s="65"/>
      <c r="EXB20" s="65"/>
      <c r="EXC20" s="65"/>
      <c r="EXD20" s="65"/>
      <c r="EXE20" s="65"/>
      <c r="EXF20" s="65"/>
      <c r="EXG20" s="65"/>
      <c r="EXH20" s="65"/>
      <c r="EXI20" s="65"/>
      <c r="EXJ20" s="65"/>
      <c r="EXK20" s="65"/>
      <c r="EXL20" s="65"/>
      <c r="EXM20" s="65"/>
      <c r="EXN20" s="65"/>
      <c r="EXO20" s="65"/>
      <c r="EXP20" s="65"/>
      <c r="EXQ20" s="65"/>
      <c r="EXR20" s="65"/>
      <c r="EXS20" s="65"/>
      <c r="EXT20" s="65"/>
      <c r="EXU20" s="65"/>
      <c r="EXV20" s="65"/>
      <c r="EXW20" s="65"/>
      <c r="EXX20" s="65"/>
      <c r="EXY20" s="65"/>
      <c r="EXZ20" s="65"/>
      <c r="EYA20" s="65"/>
      <c r="EYB20" s="65"/>
      <c r="EYC20" s="65"/>
      <c r="EYD20" s="65"/>
      <c r="EYE20" s="65"/>
      <c r="EYF20" s="65"/>
      <c r="EYG20" s="65"/>
      <c r="EYH20" s="65"/>
      <c r="EYI20" s="65"/>
      <c r="EYJ20" s="65"/>
      <c r="EYK20" s="65"/>
      <c r="EYL20" s="65"/>
      <c r="EYM20" s="65"/>
      <c r="EYN20" s="65"/>
      <c r="EYO20" s="65"/>
      <c r="EYP20" s="65"/>
      <c r="EYQ20" s="65"/>
      <c r="EYR20" s="65"/>
      <c r="EYS20" s="65"/>
      <c r="EYT20" s="65"/>
      <c r="EYU20" s="65"/>
      <c r="EYV20" s="65"/>
      <c r="EYW20" s="65"/>
      <c r="EYX20" s="65"/>
      <c r="EYY20" s="65"/>
      <c r="EYZ20" s="65"/>
      <c r="EZA20" s="65"/>
      <c r="EZB20" s="65"/>
      <c r="EZC20" s="65"/>
      <c r="EZD20" s="65"/>
      <c r="EZE20" s="65"/>
      <c r="EZF20" s="65"/>
      <c r="EZG20" s="65"/>
      <c r="EZH20" s="65"/>
      <c r="EZI20" s="65"/>
      <c r="EZJ20" s="65"/>
      <c r="EZK20" s="65"/>
      <c r="EZL20" s="65"/>
      <c r="EZM20" s="65"/>
      <c r="EZN20" s="65"/>
      <c r="EZO20" s="65"/>
      <c r="EZP20" s="65"/>
      <c r="EZQ20" s="65"/>
      <c r="EZR20" s="65"/>
      <c r="EZS20" s="65"/>
      <c r="EZT20" s="65"/>
      <c r="EZU20" s="65"/>
      <c r="EZV20" s="65"/>
      <c r="EZW20" s="65"/>
      <c r="EZX20" s="65"/>
      <c r="EZY20" s="65"/>
      <c r="EZZ20" s="65"/>
      <c r="FAA20" s="65"/>
      <c r="FAB20" s="65"/>
      <c r="FAC20" s="65"/>
      <c r="FAD20" s="65"/>
      <c r="FAE20" s="65"/>
      <c r="FAF20" s="65"/>
      <c r="FAG20" s="65"/>
      <c r="FAH20" s="65"/>
      <c r="FAI20" s="65"/>
      <c r="FAJ20" s="65"/>
      <c r="FAK20" s="65"/>
      <c r="FAL20" s="65"/>
      <c r="FAM20" s="65"/>
      <c r="FAN20" s="65"/>
      <c r="FAO20" s="65"/>
      <c r="FAP20" s="65"/>
      <c r="FAQ20" s="65"/>
      <c r="FAR20" s="65"/>
      <c r="FAS20" s="65"/>
      <c r="FAT20" s="65"/>
      <c r="FAU20" s="65"/>
      <c r="FAV20" s="65"/>
      <c r="FAW20" s="65"/>
      <c r="FAX20" s="65"/>
      <c r="FAY20" s="65"/>
      <c r="FAZ20" s="65"/>
      <c r="FBA20" s="65"/>
      <c r="FBB20" s="65"/>
      <c r="FBC20" s="65"/>
      <c r="FBD20" s="65"/>
      <c r="FBE20" s="65"/>
      <c r="FBF20" s="65"/>
      <c r="FBG20" s="65"/>
      <c r="FBH20" s="65"/>
      <c r="FBI20" s="65"/>
      <c r="FBJ20" s="65"/>
      <c r="FBK20" s="65"/>
      <c r="FBL20" s="65"/>
      <c r="FBM20" s="65"/>
      <c r="FBN20" s="65"/>
      <c r="FBO20" s="65"/>
      <c r="FBP20" s="65"/>
      <c r="FBQ20" s="65"/>
      <c r="FBR20" s="65"/>
      <c r="FBS20" s="65"/>
      <c r="FBT20" s="65"/>
      <c r="FBU20" s="65"/>
      <c r="FBV20" s="65"/>
      <c r="FBW20" s="65"/>
      <c r="FBX20" s="65"/>
      <c r="FBY20" s="65"/>
      <c r="FBZ20" s="65"/>
      <c r="FCA20" s="65"/>
      <c r="FCB20" s="65"/>
      <c r="FCC20" s="65"/>
      <c r="FCD20" s="65"/>
      <c r="FCE20" s="65"/>
      <c r="FCF20" s="65"/>
      <c r="FCG20" s="65"/>
      <c r="FCH20" s="65"/>
      <c r="FCI20" s="65"/>
      <c r="FCJ20" s="65"/>
      <c r="FCK20" s="65"/>
      <c r="FCL20" s="65"/>
      <c r="FCM20" s="65"/>
      <c r="FCN20" s="65"/>
      <c r="FCO20" s="65"/>
      <c r="FCP20" s="65"/>
      <c r="FCQ20" s="65"/>
      <c r="FCR20" s="65"/>
      <c r="FCS20" s="65"/>
      <c r="FCT20" s="65"/>
      <c r="FCU20" s="65"/>
      <c r="FCV20" s="65"/>
      <c r="FCW20" s="65"/>
      <c r="FCX20" s="65"/>
      <c r="FCY20" s="65"/>
      <c r="FCZ20" s="65"/>
      <c r="FDA20" s="65"/>
      <c r="FDB20" s="65"/>
      <c r="FDC20" s="65"/>
      <c r="FDD20" s="65"/>
      <c r="FDE20" s="65"/>
      <c r="FDF20" s="65"/>
      <c r="FDG20" s="65"/>
      <c r="FDH20" s="65"/>
      <c r="FDI20" s="65"/>
      <c r="FDJ20" s="65"/>
      <c r="FDK20" s="65"/>
      <c r="FDL20" s="65"/>
      <c r="FDM20" s="65"/>
      <c r="FDN20" s="65"/>
      <c r="FDO20" s="65"/>
      <c r="FDP20" s="65"/>
      <c r="FDQ20" s="65"/>
      <c r="FDR20" s="65"/>
      <c r="FDS20" s="65"/>
      <c r="FDT20" s="65"/>
      <c r="FDU20" s="65"/>
      <c r="FDV20" s="65"/>
      <c r="FDW20" s="65"/>
      <c r="FDX20" s="65"/>
      <c r="FDY20" s="65"/>
      <c r="FDZ20" s="65"/>
      <c r="FEA20" s="65"/>
      <c r="FEB20" s="65"/>
      <c r="FEC20" s="65"/>
      <c r="FED20" s="65"/>
      <c r="FEE20" s="65"/>
      <c r="FEF20" s="65"/>
      <c r="FEG20" s="65"/>
      <c r="FEH20" s="65"/>
      <c r="FEI20" s="65"/>
      <c r="FEJ20" s="65"/>
      <c r="FEK20" s="65"/>
      <c r="FEL20" s="65"/>
      <c r="FEM20" s="65"/>
      <c r="FEN20" s="65"/>
      <c r="FEO20" s="65"/>
      <c r="FEP20" s="65"/>
      <c r="FEQ20" s="65"/>
      <c r="FER20" s="65"/>
      <c r="FES20" s="65"/>
      <c r="FET20" s="65"/>
      <c r="FEU20" s="65"/>
      <c r="FEV20" s="65"/>
      <c r="FEW20" s="65"/>
      <c r="FEX20" s="65"/>
      <c r="FEY20" s="65"/>
      <c r="FEZ20" s="65"/>
      <c r="FFA20" s="65"/>
      <c r="FFB20" s="65"/>
      <c r="FFC20" s="65"/>
      <c r="FFD20" s="65"/>
      <c r="FFE20" s="65"/>
      <c r="FFF20" s="65"/>
      <c r="FFG20" s="65"/>
      <c r="FFH20" s="65"/>
      <c r="FFI20" s="65"/>
      <c r="FFJ20" s="65"/>
      <c r="FFK20" s="65"/>
      <c r="FFL20" s="65"/>
      <c r="FFM20" s="65"/>
      <c r="FFN20" s="65"/>
      <c r="FFO20" s="65"/>
      <c r="FFP20" s="65"/>
      <c r="FFQ20" s="65"/>
      <c r="FFR20" s="65"/>
      <c r="FFS20" s="65"/>
      <c r="FFT20" s="65"/>
      <c r="FFU20" s="65"/>
      <c r="FFV20" s="65"/>
      <c r="FFW20" s="65"/>
      <c r="FFX20" s="65"/>
      <c r="FFY20" s="65"/>
      <c r="FFZ20" s="65"/>
      <c r="FGA20" s="65"/>
      <c r="FGB20" s="65"/>
      <c r="FGC20" s="65"/>
      <c r="FGD20" s="65"/>
      <c r="FGE20" s="65"/>
      <c r="FGF20" s="65"/>
      <c r="FGG20" s="65"/>
      <c r="FGH20" s="65"/>
      <c r="FGI20" s="65"/>
      <c r="FGJ20" s="65"/>
      <c r="FGK20" s="65"/>
      <c r="FGL20" s="65"/>
      <c r="FGM20" s="65"/>
      <c r="FGN20" s="65"/>
      <c r="FGO20" s="65"/>
      <c r="FGP20" s="65"/>
      <c r="FGQ20" s="65"/>
      <c r="FGR20" s="65"/>
      <c r="FGS20" s="65"/>
      <c r="FGT20" s="65"/>
      <c r="FGU20" s="65"/>
      <c r="FGV20" s="65"/>
      <c r="FGW20" s="65"/>
      <c r="FGX20" s="65"/>
      <c r="FGY20" s="65"/>
      <c r="FGZ20" s="65"/>
      <c r="FHA20" s="65"/>
      <c r="FHB20" s="65"/>
      <c r="FHC20" s="65"/>
      <c r="FHD20" s="65"/>
      <c r="FHE20" s="65"/>
      <c r="FHF20" s="65"/>
      <c r="FHG20" s="65"/>
      <c r="FHH20" s="65"/>
      <c r="FHI20" s="65"/>
      <c r="FHJ20" s="65"/>
      <c r="FHK20" s="65"/>
      <c r="FHL20" s="65"/>
      <c r="FHM20" s="65"/>
      <c r="FHN20" s="65"/>
      <c r="FHO20" s="65"/>
      <c r="FHP20" s="65"/>
      <c r="FHQ20" s="65"/>
      <c r="FHR20" s="65"/>
      <c r="FHS20" s="65"/>
      <c r="FHT20" s="65"/>
      <c r="FHU20" s="65"/>
      <c r="FHV20" s="65"/>
      <c r="FHW20" s="65"/>
      <c r="FHX20" s="65"/>
      <c r="FHY20" s="65"/>
      <c r="FHZ20" s="65"/>
      <c r="FIA20" s="65"/>
      <c r="FIB20" s="65"/>
      <c r="FIC20" s="65"/>
      <c r="FID20" s="65"/>
      <c r="FIE20" s="65"/>
      <c r="FIF20" s="65"/>
      <c r="FIG20" s="65"/>
      <c r="FIH20" s="65"/>
      <c r="FII20" s="65"/>
      <c r="FIJ20" s="65"/>
      <c r="FIK20" s="65"/>
      <c r="FIL20" s="65"/>
      <c r="FIM20" s="65"/>
      <c r="FIN20" s="65"/>
      <c r="FIO20" s="65"/>
      <c r="FIP20" s="65"/>
      <c r="FIQ20" s="65"/>
      <c r="FIR20" s="65"/>
      <c r="FIS20" s="65"/>
      <c r="FIT20" s="65"/>
      <c r="FIU20" s="65"/>
      <c r="FIV20" s="65"/>
      <c r="FIW20" s="65"/>
      <c r="FIX20" s="65"/>
      <c r="FIY20" s="65"/>
      <c r="FIZ20" s="65"/>
      <c r="FJA20" s="65"/>
      <c r="FJB20" s="65"/>
      <c r="FJC20" s="65"/>
      <c r="FJD20" s="65"/>
      <c r="FJE20" s="65"/>
      <c r="FJF20" s="65"/>
      <c r="FJG20" s="65"/>
      <c r="FJH20" s="65"/>
      <c r="FJI20" s="65"/>
      <c r="FJJ20" s="65"/>
      <c r="FJK20" s="65"/>
      <c r="FJL20" s="65"/>
      <c r="FJM20" s="65"/>
      <c r="FJN20" s="65"/>
      <c r="FJO20" s="65"/>
      <c r="FJP20" s="65"/>
      <c r="FJQ20" s="65"/>
      <c r="FJR20" s="65"/>
      <c r="FJS20" s="65"/>
      <c r="FJT20" s="65"/>
      <c r="FJU20" s="65"/>
      <c r="FJV20" s="65"/>
      <c r="FJW20" s="65"/>
      <c r="FJX20" s="65"/>
      <c r="FJY20" s="65"/>
      <c r="FJZ20" s="65"/>
      <c r="FKA20" s="65"/>
      <c r="FKB20" s="65"/>
      <c r="FKC20" s="65"/>
      <c r="FKD20" s="65"/>
      <c r="FKE20" s="65"/>
      <c r="FKF20" s="65"/>
      <c r="FKG20" s="65"/>
      <c r="FKH20" s="65"/>
      <c r="FKI20" s="65"/>
      <c r="FKJ20" s="65"/>
      <c r="FKK20" s="65"/>
      <c r="FKL20" s="65"/>
      <c r="FKM20" s="65"/>
      <c r="FKN20" s="65"/>
      <c r="FKO20" s="65"/>
      <c r="FKP20" s="65"/>
      <c r="FKQ20" s="65"/>
      <c r="FKR20" s="65"/>
      <c r="FKS20" s="65"/>
      <c r="FKT20" s="65"/>
      <c r="FKU20" s="65"/>
      <c r="FKV20" s="65"/>
      <c r="FKW20" s="65"/>
      <c r="FKX20" s="65"/>
      <c r="FKY20" s="65"/>
      <c r="FKZ20" s="65"/>
      <c r="FLA20" s="65"/>
      <c r="FLB20" s="65"/>
      <c r="FLC20" s="65"/>
      <c r="FLD20" s="65"/>
      <c r="FLE20" s="65"/>
      <c r="FLF20" s="65"/>
      <c r="FLG20" s="65"/>
      <c r="FLH20" s="65"/>
      <c r="FLI20" s="65"/>
      <c r="FLJ20" s="65"/>
      <c r="FLK20" s="65"/>
      <c r="FLL20" s="65"/>
      <c r="FLM20" s="65"/>
      <c r="FLN20" s="65"/>
      <c r="FLO20" s="65"/>
      <c r="FLP20" s="65"/>
      <c r="FLQ20" s="65"/>
      <c r="FLR20" s="65"/>
      <c r="FLS20" s="65"/>
      <c r="FLT20" s="65"/>
      <c r="FLU20" s="65"/>
      <c r="FLV20" s="65"/>
      <c r="FLW20" s="65"/>
      <c r="FLX20" s="65"/>
      <c r="FLY20" s="65"/>
      <c r="FLZ20" s="65"/>
      <c r="FMA20" s="65"/>
      <c r="FMB20" s="65"/>
      <c r="FMC20" s="65"/>
      <c r="FMD20" s="65"/>
      <c r="FME20" s="65"/>
      <c r="FMF20" s="65"/>
      <c r="FMG20" s="65"/>
      <c r="FMH20" s="65"/>
      <c r="FMI20" s="65"/>
      <c r="FMJ20" s="65"/>
      <c r="FMK20" s="65"/>
      <c r="FML20" s="65"/>
      <c r="FMM20" s="65"/>
      <c r="FMN20" s="65"/>
      <c r="FMO20" s="65"/>
      <c r="FMP20" s="65"/>
      <c r="FMQ20" s="65"/>
      <c r="FMR20" s="65"/>
      <c r="FMS20" s="65"/>
      <c r="FMT20" s="65"/>
      <c r="FMU20" s="65"/>
      <c r="FMV20" s="65"/>
      <c r="FMW20" s="65"/>
      <c r="FMX20" s="65"/>
      <c r="FMY20" s="65"/>
      <c r="FMZ20" s="65"/>
      <c r="FNA20" s="65"/>
      <c r="FNB20" s="65"/>
      <c r="FNC20" s="65"/>
      <c r="FND20" s="65"/>
      <c r="FNE20" s="65"/>
      <c r="FNF20" s="65"/>
      <c r="FNG20" s="65"/>
      <c r="FNH20" s="65"/>
      <c r="FNI20" s="65"/>
      <c r="FNJ20" s="65"/>
      <c r="FNK20" s="65"/>
      <c r="FNL20" s="65"/>
      <c r="FNM20" s="65"/>
      <c r="FNN20" s="65"/>
      <c r="FNO20" s="65"/>
      <c r="FNP20" s="65"/>
      <c r="FNQ20" s="65"/>
      <c r="FNR20" s="65"/>
      <c r="FNS20" s="65"/>
      <c r="FNT20" s="65"/>
      <c r="FNU20" s="65"/>
      <c r="FNV20" s="65"/>
      <c r="FNW20" s="65"/>
      <c r="FNX20" s="65"/>
      <c r="FNY20" s="65"/>
      <c r="FNZ20" s="65"/>
      <c r="FOA20" s="65"/>
      <c r="FOB20" s="65"/>
      <c r="FOC20" s="65"/>
      <c r="FOD20" s="65"/>
      <c r="FOE20" s="65"/>
      <c r="FOF20" s="65"/>
      <c r="FOG20" s="65"/>
      <c r="FOH20" s="65"/>
      <c r="FOI20" s="65"/>
      <c r="FOJ20" s="65"/>
      <c r="FOK20" s="65"/>
      <c r="FOL20" s="65"/>
      <c r="FOM20" s="65"/>
      <c r="FON20" s="65"/>
      <c r="FOO20" s="65"/>
      <c r="FOP20" s="65"/>
      <c r="FOQ20" s="65"/>
      <c r="FOR20" s="65"/>
      <c r="FOS20" s="65"/>
      <c r="FOT20" s="65"/>
      <c r="FOU20" s="65"/>
      <c r="FOV20" s="65"/>
      <c r="FOW20" s="65"/>
      <c r="FOX20" s="65"/>
      <c r="FOY20" s="65"/>
      <c r="FOZ20" s="65"/>
      <c r="FPA20" s="65"/>
      <c r="FPB20" s="65"/>
      <c r="FPC20" s="65"/>
      <c r="FPD20" s="65"/>
      <c r="FPE20" s="65"/>
      <c r="FPF20" s="65"/>
      <c r="FPG20" s="65"/>
      <c r="FPH20" s="65"/>
      <c r="FPI20" s="65"/>
      <c r="FPJ20" s="65"/>
      <c r="FPK20" s="65"/>
      <c r="FPL20" s="65"/>
      <c r="FPM20" s="65"/>
      <c r="FPN20" s="65"/>
      <c r="FPO20" s="65"/>
      <c r="FPP20" s="65"/>
      <c r="FPQ20" s="65"/>
      <c r="FPR20" s="65"/>
      <c r="FPS20" s="65"/>
      <c r="FPT20" s="65"/>
      <c r="FPU20" s="65"/>
      <c r="FPV20" s="65"/>
      <c r="FPW20" s="65"/>
      <c r="FPX20" s="65"/>
      <c r="FPY20" s="65"/>
      <c r="FPZ20" s="65"/>
      <c r="FQA20" s="65"/>
      <c r="FQB20" s="65"/>
      <c r="FQC20" s="65"/>
      <c r="FQD20" s="65"/>
      <c r="FQE20" s="65"/>
      <c r="FQF20" s="65"/>
      <c r="FQG20" s="65"/>
      <c r="FQH20" s="65"/>
      <c r="FQI20" s="65"/>
      <c r="FQJ20" s="65"/>
      <c r="FQK20" s="65"/>
      <c r="FQL20" s="65"/>
      <c r="FQM20" s="65"/>
      <c r="FQN20" s="65"/>
      <c r="FQO20" s="65"/>
      <c r="FQP20" s="65"/>
      <c r="FQQ20" s="65"/>
      <c r="FQR20" s="65"/>
      <c r="FQS20" s="65"/>
      <c r="FQT20" s="65"/>
      <c r="FQU20" s="65"/>
      <c r="FQV20" s="65"/>
      <c r="FQW20" s="65"/>
      <c r="FQX20" s="65"/>
      <c r="FQY20" s="65"/>
      <c r="FQZ20" s="65"/>
      <c r="FRA20" s="65"/>
      <c r="FRB20" s="65"/>
      <c r="FRC20" s="65"/>
      <c r="FRD20" s="65"/>
      <c r="FRE20" s="65"/>
      <c r="FRF20" s="65"/>
      <c r="FRG20" s="65"/>
      <c r="FRH20" s="65"/>
      <c r="FRI20" s="65"/>
      <c r="FRJ20" s="65"/>
      <c r="FRK20" s="65"/>
      <c r="FRL20" s="65"/>
      <c r="FRM20" s="65"/>
      <c r="FRN20" s="65"/>
      <c r="FRO20" s="65"/>
      <c r="FRP20" s="65"/>
      <c r="FRQ20" s="65"/>
      <c r="FRR20" s="65"/>
      <c r="FRS20" s="65"/>
      <c r="FRT20" s="65"/>
      <c r="FRU20" s="65"/>
      <c r="FRV20" s="65"/>
      <c r="FRW20" s="65"/>
      <c r="FRX20" s="65"/>
      <c r="FRY20" s="65"/>
      <c r="FRZ20" s="65"/>
      <c r="FSA20" s="65"/>
      <c r="FSB20" s="65"/>
      <c r="FSC20" s="65"/>
      <c r="FSD20" s="65"/>
      <c r="FSE20" s="65"/>
      <c r="FSF20" s="65"/>
      <c r="FSG20" s="65"/>
      <c r="FSH20" s="65"/>
      <c r="FSI20" s="65"/>
      <c r="FSJ20" s="65"/>
      <c r="FSK20" s="65"/>
      <c r="FSL20" s="65"/>
      <c r="FSM20" s="65"/>
      <c r="FSN20" s="65"/>
      <c r="FSO20" s="65"/>
      <c r="FSP20" s="65"/>
      <c r="FSQ20" s="65"/>
      <c r="FSR20" s="65"/>
      <c r="FSS20" s="65"/>
      <c r="FST20" s="65"/>
      <c r="FSU20" s="65"/>
      <c r="FSV20" s="65"/>
      <c r="FSW20" s="65"/>
      <c r="FSX20" s="65"/>
      <c r="FSY20" s="65"/>
      <c r="FSZ20" s="65"/>
      <c r="FTA20" s="65"/>
      <c r="FTB20" s="65"/>
      <c r="FTC20" s="65"/>
      <c r="FTD20" s="65"/>
      <c r="FTE20" s="65"/>
      <c r="FTF20" s="65"/>
      <c r="FTG20" s="65"/>
      <c r="FTH20" s="65"/>
      <c r="FTI20" s="65"/>
      <c r="FTJ20" s="65"/>
      <c r="FTK20" s="65"/>
      <c r="FTL20" s="65"/>
      <c r="FTM20" s="65"/>
      <c r="FTN20" s="65"/>
      <c r="FTO20" s="65"/>
      <c r="FTP20" s="65"/>
      <c r="FTQ20" s="65"/>
      <c r="FTR20" s="65"/>
      <c r="FTS20" s="65"/>
      <c r="FTT20" s="65"/>
      <c r="FTU20" s="65"/>
      <c r="FTV20" s="65"/>
      <c r="FTW20" s="65"/>
      <c r="FTX20" s="65"/>
      <c r="FTY20" s="65"/>
      <c r="FTZ20" s="65"/>
      <c r="FUA20" s="65"/>
      <c r="FUB20" s="65"/>
      <c r="FUC20" s="65"/>
      <c r="FUD20" s="65"/>
      <c r="FUE20" s="65"/>
      <c r="FUF20" s="65"/>
      <c r="FUG20" s="65"/>
      <c r="FUH20" s="65"/>
      <c r="FUI20" s="65"/>
      <c r="FUJ20" s="65"/>
      <c r="FUK20" s="65"/>
      <c r="FUL20" s="65"/>
      <c r="FUM20" s="65"/>
      <c r="FUN20" s="65"/>
      <c r="FUO20" s="65"/>
      <c r="FUP20" s="65"/>
      <c r="FUQ20" s="65"/>
      <c r="FUR20" s="65"/>
      <c r="FUS20" s="65"/>
      <c r="FUT20" s="65"/>
      <c r="FUU20" s="65"/>
      <c r="FUV20" s="65"/>
      <c r="FUW20" s="65"/>
      <c r="FUX20" s="65"/>
      <c r="FUY20" s="65"/>
      <c r="FUZ20" s="65"/>
      <c r="FVA20" s="65"/>
      <c r="FVB20" s="65"/>
      <c r="FVC20" s="65"/>
      <c r="FVD20" s="65"/>
      <c r="FVE20" s="65"/>
      <c r="FVF20" s="65"/>
      <c r="FVG20" s="65"/>
      <c r="FVH20" s="65"/>
      <c r="FVI20" s="65"/>
      <c r="FVJ20" s="65"/>
      <c r="FVK20" s="65"/>
      <c r="FVL20" s="65"/>
      <c r="FVM20" s="65"/>
      <c r="FVN20" s="65"/>
      <c r="FVO20" s="65"/>
      <c r="FVP20" s="65"/>
      <c r="FVQ20" s="65"/>
      <c r="FVR20" s="65"/>
      <c r="FVS20" s="65"/>
      <c r="FVT20" s="65"/>
      <c r="FVU20" s="65"/>
      <c r="FVV20" s="65"/>
      <c r="FVW20" s="65"/>
      <c r="FVX20" s="65"/>
      <c r="FVY20" s="65"/>
      <c r="FVZ20" s="65"/>
      <c r="FWA20" s="65"/>
      <c r="FWB20" s="65"/>
      <c r="FWC20" s="65"/>
      <c r="FWD20" s="65"/>
      <c r="FWE20" s="65"/>
      <c r="FWF20" s="65"/>
      <c r="FWG20" s="65"/>
      <c r="FWH20" s="65"/>
      <c r="FWI20" s="65"/>
      <c r="FWJ20" s="65"/>
      <c r="FWK20" s="65"/>
      <c r="FWL20" s="65"/>
      <c r="FWM20" s="65"/>
      <c r="FWN20" s="65"/>
      <c r="FWO20" s="65"/>
      <c r="FWP20" s="65"/>
      <c r="FWQ20" s="65"/>
      <c r="FWR20" s="65"/>
      <c r="FWS20" s="65"/>
      <c r="FWT20" s="65"/>
      <c r="FWU20" s="65"/>
      <c r="FWV20" s="65"/>
      <c r="FWW20" s="65"/>
      <c r="FWX20" s="65"/>
      <c r="FWY20" s="65"/>
      <c r="FWZ20" s="65"/>
      <c r="FXA20" s="65"/>
      <c r="FXB20" s="65"/>
      <c r="FXC20" s="65"/>
      <c r="FXD20" s="65"/>
      <c r="FXE20" s="65"/>
      <c r="FXF20" s="65"/>
      <c r="FXG20" s="65"/>
      <c r="FXH20" s="65"/>
      <c r="FXI20" s="65"/>
      <c r="FXJ20" s="65"/>
      <c r="FXK20" s="65"/>
      <c r="FXL20" s="65"/>
      <c r="FXM20" s="65"/>
      <c r="FXN20" s="65"/>
      <c r="FXO20" s="65"/>
      <c r="FXP20" s="65"/>
      <c r="FXQ20" s="65"/>
      <c r="FXR20" s="65"/>
      <c r="FXS20" s="65"/>
      <c r="FXT20" s="65"/>
      <c r="FXU20" s="65"/>
      <c r="FXV20" s="65"/>
      <c r="FXW20" s="65"/>
      <c r="FXX20" s="65"/>
      <c r="FXY20" s="65"/>
      <c r="FXZ20" s="65"/>
      <c r="FYA20" s="65"/>
      <c r="FYB20" s="65"/>
      <c r="FYC20" s="65"/>
      <c r="FYD20" s="65"/>
      <c r="FYE20" s="65"/>
      <c r="FYF20" s="65"/>
      <c r="FYG20" s="65"/>
      <c r="FYH20" s="65"/>
      <c r="FYI20" s="65"/>
      <c r="FYJ20" s="65"/>
      <c r="FYK20" s="65"/>
      <c r="FYL20" s="65"/>
      <c r="FYM20" s="65"/>
      <c r="FYN20" s="65"/>
      <c r="FYO20" s="65"/>
      <c r="FYP20" s="65"/>
      <c r="FYQ20" s="65"/>
      <c r="FYR20" s="65"/>
      <c r="FYS20" s="65"/>
      <c r="FYT20" s="65"/>
      <c r="FYU20" s="65"/>
      <c r="FYV20" s="65"/>
      <c r="FYW20" s="65"/>
      <c r="FYX20" s="65"/>
      <c r="FYY20" s="65"/>
      <c r="FYZ20" s="65"/>
      <c r="FZA20" s="65"/>
      <c r="FZB20" s="65"/>
      <c r="FZC20" s="65"/>
      <c r="FZD20" s="65"/>
      <c r="FZE20" s="65"/>
      <c r="FZF20" s="65"/>
      <c r="FZG20" s="65"/>
      <c r="FZH20" s="65"/>
      <c r="FZI20" s="65"/>
      <c r="FZJ20" s="65"/>
      <c r="FZK20" s="65"/>
      <c r="FZL20" s="65"/>
      <c r="FZM20" s="65"/>
      <c r="FZN20" s="65"/>
      <c r="FZO20" s="65"/>
      <c r="FZP20" s="65"/>
      <c r="FZQ20" s="65"/>
      <c r="FZR20" s="65"/>
      <c r="FZS20" s="65"/>
      <c r="FZT20" s="65"/>
      <c r="FZU20" s="65"/>
      <c r="FZV20" s="65"/>
      <c r="FZW20" s="65"/>
      <c r="FZX20" s="65"/>
      <c r="FZY20" s="65"/>
      <c r="FZZ20" s="65"/>
      <c r="GAA20" s="65"/>
      <c r="GAB20" s="65"/>
      <c r="GAC20" s="65"/>
      <c r="GAD20" s="65"/>
      <c r="GAE20" s="65"/>
      <c r="GAF20" s="65"/>
      <c r="GAG20" s="65"/>
      <c r="GAH20" s="65"/>
      <c r="GAI20" s="65"/>
      <c r="GAJ20" s="65"/>
      <c r="GAK20" s="65"/>
      <c r="GAL20" s="65"/>
      <c r="GAM20" s="65"/>
      <c r="GAN20" s="65"/>
      <c r="GAO20" s="65"/>
      <c r="GAP20" s="65"/>
      <c r="GAQ20" s="65"/>
      <c r="GAR20" s="65"/>
      <c r="GAS20" s="65"/>
      <c r="GAT20" s="65"/>
      <c r="GAU20" s="65"/>
      <c r="GAV20" s="65"/>
      <c r="GAW20" s="65"/>
      <c r="GAX20" s="65"/>
      <c r="GAY20" s="65"/>
      <c r="GAZ20" s="65"/>
      <c r="GBA20" s="65"/>
      <c r="GBB20" s="65"/>
      <c r="GBC20" s="65"/>
      <c r="GBD20" s="65"/>
      <c r="GBE20" s="65"/>
      <c r="GBF20" s="65"/>
      <c r="GBG20" s="65"/>
      <c r="GBH20" s="65"/>
      <c r="GBI20" s="65"/>
      <c r="GBJ20" s="65"/>
      <c r="GBK20" s="65"/>
      <c r="GBL20" s="65"/>
      <c r="GBM20" s="65"/>
      <c r="GBN20" s="65"/>
      <c r="GBO20" s="65"/>
      <c r="GBP20" s="65"/>
      <c r="GBQ20" s="65"/>
      <c r="GBR20" s="65"/>
      <c r="GBS20" s="65"/>
      <c r="GBT20" s="65"/>
      <c r="GBU20" s="65"/>
      <c r="GBV20" s="65"/>
      <c r="GBW20" s="65"/>
      <c r="GBX20" s="65"/>
      <c r="GBY20" s="65"/>
      <c r="GBZ20" s="65"/>
      <c r="GCA20" s="65"/>
      <c r="GCB20" s="65"/>
      <c r="GCC20" s="65"/>
      <c r="GCD20" s="65"/>
      <c r="GCE20" s="65"/>
      <c r="GCF20" s="65"/>
      <c r="GCG20" s="65"/>
      <c r="GCH20" s="65"/>
      <c r="GCI20" s="65"/>
      <c r="GCJ20" s="65"/>
      <c r="GCK20" s="65"/>
      <c r="GCL20" s="65"/>
      <c r="GCM20" s="65"/>
      <c r="GCN20" s="65"/>
      <c r="GCO20" s="65"/>
      <c r="GCP20" s="65"/>
      <c r="GCQ20" s="65"/>
      <c r="GCR20" s="65"/>
      <c r="GCS20" s="65"/>
      <c r="GCT20" s="65"/>
      <c r="GCU20" s="65"/>
      <c r="GCV20" s="65"/>
      <c r="GCW20" s="65"/>
      <c r="GCX20" s="65"/>
      <c r="GCY20" s="65"/>
      <c r="GCZ20" s="65"/>
      <c r="GDA20" s="65"/>
      <c r="GDB20" s="65"/>
      <c r="GDC20" s="65"/>
      <c r="GDD20" s="65"/>
      <c r="GDE20" s="65"/>
      <c r="GDF20" s="65"/>
      <c r="GDG20" s="65"/>
      <c r="GDH20" s="65"/>
      <c r="GDI20" s="65"/>
      <c r="GDJ20" s="65"/>
      <c r="GDK20" s="65"/>
      <c r="GDL20" s="65"/>
      <c r="GDM20" s="65"/>
      <c r="GDN20" s="65"/>
      <c r="GDO20" s="65"/>
      <c r="GDP20" s="65"/>
      <c r="GDQ20" s="65"/>
      <c r="GDR20" s="65"/>
      <c r="GDS20" s="65"/>
      <c r="GDT20" s="65"/>
      <c r="GDU20" s="65"/>
      <c r="GDV20" s="65"/>
      <c r="GDW20" s="65"/>
      <c r="GDX20" s="65"/>
      <c r="GDY20" s="65"/>
      <c r="GDZ20" s="65"/>
      <c r="GEA20" s="65"/>
      <c r="GEB20" s="65"/>
      <c r="GEC20" s="65"/>
      <c r="GED20" s="65"/>
      <c r="GEE20" s="65"/>
      <c r="GEF20" s="65"/>
      <c r="GEG20" s="65"/>
      <c r="GEH20" s="65"/>
      <c r="GEI20" s="65"/>
      <c r="GEJ20" s="65"/>
      <c r="GEK20" s="65"/>
      <c r="GEL20" s="65"/>
      <c r="GEM20" s="65"/>
      <c r="GEN20" s="65"/>
      <c r="GEO20" s="65"/>
      <c r="GEP20" s="65"/>
      <c r="GEQ20" s="65"/>
      <c r="GER20" s="65"/>
      <c r="GES20" s="65"/>
      <c r="GET20" s="65"/>
      <c r="GEU20" s="65"/>
      <c r="GEV20" s="65"/>
      <c r="GEW20" s="65"/>
      <c r="GEX20" s="65"/>
      <c r="GEY20" s="65"/>
      <c r="GEZ20" s="65"/>
      <c r="GFA20" s="65"/>
      <c r="GFB20" s="65"/>
      <c r="GFC20" s="65"/>
      <c r="GFD20" s="65"/>
      <c r="GFE20" s="65"/>
      <c r="GFF20" s="65"/>
      <c r="GFG20" s="65"/>
      <c r="GFH20" s="65"/>
      <c r="GFI20" s="65"/>
      <c r="GFJ20" s="65"/>
      <c r="GFK20" s="65"/>
      <c r="GFL20" s="65"/>
      <c r="GFM20" s="65"/>
      <c r="GFN20" s="65"/>
      <c r="GFO20" s="65"/>
      <c r="GFP20" s="65"/>
      <c r="GFQ20" s="65"/>
      <c r="GFR20" s="65"/>
      <c r="GFS20" s="65"/>
      <c r="GFT20" s="65"/>
      <c r="GFU20" s="65"/>
      <c r="GFV20" s="65"/>
      <c r="GFW20" s="65"/>
      <c r="GFX20" s="65"/>
      <c r="GFY20" s="65"/>
      <c r="GFZ20" s="65"/>
      <c r="GGA20" s="65"/>
      <c r="GGB20" s="65"/>
      <c r="GGC20" s="65"/>
      <c r="GGD20" s="65"/>
      <c r="GGE20" s="65"/>
      <c r="GGF20" s="65"/>
      <c r="GGG20" s="65"/>
      <c r="GGH20" s="65"/>
      <c r="GGI20" s="65"/>
      <c r="GGJ20" s="65"/>
      <c r="GGK20" s="65"/>
      <c r="GGL20" s="65"/>
      <c r="GGM20" s="65"/>
      <c r="GGN20" s="65"/>
      <c r="GGO20" s="65"/>
      <c r="GGP20" s="65"/>
      <c r="GGQ20" s="65"/>
      <c r="GGR20" s="65"/>
      <c r="GGS20" s="65"/>
      <c r="GGT20" s="65"/>
      <c r="GGU20" s="65"/>
      <c r="GGV20" s="65"/>
      <c r="GGW20" s="65"/>
      <c r="GGX20" s="65"/>
      <c r="GGY20" s="65"/>
      <c r="GGZ20" s="65"/>
      <c r="GHA20" s="65"/>
      <c r="GHB20" s="65"/>
      <c r="GHC20" s="65"/>
      <c r="GHD20" s="65"/>
      <c r="GHE20" s="65"/>
      <c r="GHF20" s="65"/>
      <c r="GHG20" s="65"/>
      <c r="GHH20" s="65"/>
      <c r="GHI20" s="65"/>
      <c r="GHJ20" s="65"/>
      <c r="GHK20" s="65"/>
      <c r="GHL20" s="65"/>
      <c r="GHM20" s="65"/>
      <c r="GHN20" s="65"/>
      <c r="GHO20" s="65"/>
      <c r="GHP20" s="65"/>
      <c r="GHQ20" s="65"/>
      <c r="GHR20" s="65"/>
      <c r="GHS20" s="65"/>
      <c r="GHT20" s="65"/>
      <c r="GHU20" s="65"/>
      <c r="GHV20" s="65"/>
      <c r="GHW20" s="65"/>
      <c r="GHX20" s="65"/>
      <c r="GHY20" s="65"/>
      <c r="GHZ20" s="65"/>
      <c r="GIA20" s="65"/>
      <c r="GIB20" s="65"/>
      <c r="GIC20" s="65"/>
      <c r="GID20" s="65"/>
      <c r="GIE20" s="65"/>
      <c r="GIF20" s="65"/>
      <c r="GIG20" s="65"/>
      <c r="GIH20" s="65"/>
      <c r="GII20" s="65"/>
      <c r="GIJ20" s="65"/>
      <c r="GIK20" s="65"/>
      <c r="GIL20" s="65"/>
      <c r="GIM20" s="65"/>
      <c r="GIN20" s="65"/>
      <c r="GIO20" s="65"/>
      <c r="GIP20" s="65"/>
      <c r="GIQ20" s="65"/>
      <c r="GIR20" s="65"/>
      <c r="GIS20" s="65"/>
      <c r="GIT20" s="65"/>
      <c r="GIU20" s="65"/>
      <c r="GIV20" s="65"/>
      <c r="GIW20" s="65"/>
      <c r="GIX20" s="65"/>
      <c r="GIY20" s="65"/>
      <c r="GIZ20" s="65"/>
      <c r="GJA20" s="65"/>
      <c r="GJB20" s="65"/>
      <c r="GJC20" s="65"/>
      <c r="GJD20" s="65"/>
      <c r="GJE20" s="65"/>
      <c r="GJF20" s="65"/>
      <c r="GJG20" s="65"/>
      <c r="GJH20" s="65"/>
      <c r="GJI20" s="65"/>
      <c r="GJJ20" s="65"/>
      <c r="GJK20" s="65"/>
      <c r="GJL20" s="65"/>
      <c r="GJM20" s="65"/>
      <c r="GJN20" s="65"/>
      <c r="GJO20" s="65"/>
      <c r="GJP20" s="65"/>
      <c r="GJQ20" s="65"/>
      <c r="GJR20" s="65"/>
      <c r="GJS20" s="65"/>
      <c r="GJT20" s="65"/>
      <c r="GJU20" s="65"/>
      <c r="GJV20" s="65"/>
      <c r="GJW20" s="65"/>
      <c r="GJX20" s="65"/>
      <c r="GJY20" s="65"/>
      <c r="GJZ20" s="65"/>
      <c r="GKA20" s="65"/>
      <c r="GKB20" s="65"/>
      <c r="GKC20" s="65"/>
      <c r="GKD20" s="65"/>
      <c r="GKE20" s="65"/>
      <c r="GKF20" s="65"/>
      <c r="GKG20" s="65"/>
      <c r="GKH20" s="65"/>
      <c r="GKI20" s="65"/>
      <c r="GKJ20" s="65"/>
      <c r="GKK20" s="65"/>
      <c r="GKL20" s="65"/>
      <c r="GKM20" s="65"/>
      <c r="GKN20" s="65"/>
      <c r="GKO20" s="65"/>
      <c r="GKP20" s="65"/>
      <c r="GKQ20" s="65"/>
      <c r="GKR20" s="65"/>
      <c r="GKS20" s="65"/>
      <c r="GKT20" s="65"/>
      <c r="GKU20" s="65"/>
      <c r="GKV20" s="65"/>
      <c r="GKW20" s="65"/>
      <c r="GKX20" s="65"/>
      <c r="GKY20" s="65"/>
      <c r="GKZ20" s="65"/>
      <c r="GLA20" s="65"/>
      <c r="GLB20" s="65"/>
      <c r="GLC20" s="65"/>
      <c r="GLD20" s="65"/>
      <c r="GLE20" s="65"/>
      <c r="GLF20" s="65"/>
      <c r="GLG20" s="65"/>
      <c r="GLH20" s="65"/>
      <c r="GLI20" s="65"/>
      <c r="GLJ20" s="65"/>
      <c r="GLK20" s="65"/>
      <c r="GLL20" s="65"/>
      <c r="GLM20" s="65"/>
      <c r="GLN20" s="65"/>
      <c r="GLO20" s="65"/>
      <c r="GLP20" s="65"/>
      <c r="GLQ20" s="65"/>
      <c r="GLR20" s="65"/>
      <c r="GLS20" s="65"/>
      <c r="GLT20" s="65"/>
      <c r="GLU20" s="65"/>
      <c r="GLV20" s="65"/>
      <c r="GLW20" s="65"/>
      <c r="GLX20" s="65"/>
      <c r="GLY20" s="65"/>
      <c r="GLZ20" s="65"/>
      <c r="GMA20" s="65"/>
      <c r="GMB20" s="65"/>
      <c r="GMC20" s="65"/>
      <c r="GMD20" s="65"/>
      <c r="GME20" s="65"/>
      <c r="GMF20" s="65"/>
      <c r="GMG20" s="65"/>
      <c r="GMH20" s="65"/>
      <c r="GMI20" s="65"/>
      <c r="GMJ20" s="65"/>
      <c r="GMK20" s="65"/>
      <c r="GML20" s="65"/>
      <c r="GMM20" s="65"/>
      <c r="GMN20" s="65"/>
      <c r="GMO20" s="65"/>
      <c r="GMP20" s="65"/>
      <c r="GMQ20" s="65"/>
      <c r="GMR20" s="65"/>
      <c r="GMS20" s="65"/>
      <c r="GMT20" s="65"/>
      <c r="GMU20" s="65"/>
      <c r="GMV20" s="65"/>
      <c r="GMW20" s="65"/>
      <c r="GMX20" s="65"/>
      <c r="GMY20" s="65"/>
      <c r="GMZ20" s="65"/>
      <c r="GNA20" s="65"/>
      <c r="GNB20" s="65"/>
      <c r="GNC20" s="65"/>
      <c r="GND20" s="65"/>
      <c r="GNE20" s="65"/>
      <c r="GNF20" s="65"/>
      <c r="GNG20" s="65"/>
      <c r="GNH20" s="65"/>
      <c r="GNI20" s="65"/>
      <c r="GNJ20" s="65"/>
      <c r="GNK20" s="65"/>
      <c r="GNL20" s="65"/>
      <c r="GNM20" s="65"/>
      <c r="GNN20" s="65"/>
      <c r="GNO20" s="65"/>
      <c r="GNP20" s="65"/>
      <c r="GNQ20" s="65"/>
      <c r="GNR20" s="65"/>
      <c r="GNS20" s="65"/>
      <c r="GNT20" s="65"/>
      <c r="GNU20" s="65"/>
      <c r="GNV20" s="65"/>
      <c r="GNW20" s="65"/>
      <c r="GNX20" s="65"/>
      <c r="GNY20" s="65"/>
      <c r="GNZ20" s="65"/>
      <c r="GOA20" s="65"/>
      <c r="GOB20" s="65"/>
      <c r="GOC20" s="65"/>
      <c r="GOD20" s="65"/>
      <c r="GOE20" s="65"/>
      <c r="GOF20" s="65"/>
      <c r="GOG20" s="65"/>
      <c r="GOH20" s="65"/>
      <c r="GOI20" s="65"/>
      <c r="GOJ20" s="65"/>
      <c r="GOK20" s="65"/>
      <c r="GOL20" s="65"/>
      <c r="GOM20" s="65"/>
      <c r="GON20" s="65"/>
      <c r="GOO20" s="65"/>
      <c r="GOP20" s="65"/>
      <c r="GOQ20" s="65"/>
      <c r="GOR20" s="65"/>
      <c r="GOS20" s="65"/>
      <c r="GOT20" s="65"/>
      <c r="GOU20" s="65"/>
      <c r="GOV20" s="65"/>
      <c r="GOW20" s="65"/>
      <c r="GOX20" s="65"/>
      <c r="GOY20" s="65"/>
      <c r="GOZ20" s="65"/>
      <c r="GPA20" s="65"/>
      <c r="GPB20" s="65"/>
      <c r="GPC20" s="65"/>
      <c r="GPD20" s="65"/>
      <c r="GPE20" s="65"/>
      <c r="GPF20" s="65"/>
      <c r="GPG20" s="65"/>
      <c r="GPH20" s="65"/>
      <c r="GPI20" s="65"/>
      <c r="GPJ20" s="65"/>
      <c r="GPK20" s="65"/>
      <c r="GPL20" s="65"/>
      <c r="GPM20" s="65"/>
      <c r="GPN20" s="65"/>
      <c r="GPO20" s="65"/>
      <c r="GPP20" s="65"/>
      <c r="GPQ20" s="65"/>
      <c r="GPR20" s="65"/>
      <c r="GPS20" s="65"/>
      <c r="GPT20" s="65"/>
      <c r="GPU20" s="65"/>
      <c r="GPV20" s="65"/>
      <c r="GPW20" s="65"/>
      <c r="GPX20" s="65"/>
      <c r="GPY20" s="65"/>
      <c r="GPZ20" s="65"/>
      <c r="GQA20" s="65"/>
      <c r="GQB20" s="65"/>
      <c r="GQC20" s="65"/>
      <c r="GQD20" s="65"/>
      <c r="GQE20" s="65"/>
      <c r="GQF20" s="65"/>
      <c r="GQG20" s="65"/>
      <c r="GQH20" s="65"/>
      <c r="GQI20" s="65"/>
      <c r="GQJ20" s="65"/>
      <c r="GQK20" s="65"/>
      <c r="GQL20" s="65"/>
      <c r="GQM20" s="65"/>
      <c r="GQN20" s="65"/>
      <c r="GQO20" s="65"/>
      <c r="GQP20" s="65"/>
      <c r="GQQ20" s="65"/>
      <c r="GQR20" s="65"/>
      <c r="GQS20" s="65"/>
      <c r="GQT20" s="65"/>
      <c r="GQU20" s="65"/>
      <c r="GQV20" s="65"/>
      <c r="GQW20" s="65"/>
      <c r="GQX20" s="65"/>
      <c r="GQY20" s="65"/>
      <c r="GQZ20" s="65"/>
      <c r="GRA20" s="65"/>
      <c r="GRB20" s="65"/>
      <c r="GRC20" s="65"/>
      <c r="GRD20" s="65"/>
      <c r="GRE20" s="65"/>
      <c r="GRF20" s="65"/>
      <c r="GRG20" s="65"/>
      <c r="GRH20" s="65"/>
      <c r="GRI20" s="65"/>
      <c r="GRJ20" s="65"/>
      <c r="GRK20" s="65"/>
      <c r="GRL20" s="65"/>
      <c r="GRM20" s="65"/>
      <c r="GRN20" s="65"/>
      <c r="GRO20" s="65"/>
      <c r="GRP20" s="65"/>
      <c r="GRQ20" s="65"/>
      <c r="GRR20" s="65"/>
      <c r="GRS20" s="65"/>
      <c r="GRT20" s="65"/>
      <c r="GRU20" s="65"/>
      <c r="GRV20" s="65"/>
      <c r="GRW20" s="65"/>
      <c r="GRX20" s="65"/>
      <c r="GRY20" s="65"/>
      <c r="GRZ20" s="65"/>
      <c r="GSA20" s="65"/>
      <c r="GSB20" s="65"/>
      <c r="GSC20" s="65"/>
      <c r="GSD20" s="65"/>
      <c r="GSE20" s="65"/>
      <c r="GSF20" s="65"/>
      <c r="GSG20" s="65"/>
      <c r="GSH20" s="65"/>
      <c r="GSI20" s="65"/>
      <c r="GSJ20" s="65"/>
      <c r="GSK20" s="65"/>
      <c r="GSL20" s="65"/>
      <c r="GSM20" s="65"/>
      <c r="GSN20" s="65"/>
      <c r="GSO20" s="65"/>
      <c r="GSP20" s="65"/>
      <c r="GSQ20" s="65"/>
      <c r="GSR20" s="65"/>
      <c r="GSS20" s="65"/>
      <c r="GST20" s="65"/>
      <c r="GSU20" s="65"/>
      <c r="GSV20" s="65"/>
      <c r="GSW20" s="65"/>
      <c r="GSX20" s="65"/>
      <c r="GSY20" s="65"/>
      <c r="GSZ20" s="65"/>
      <c r="GTA20" s="65"/>
      <c r="GTB20" s="65"/>
      <c r="GTC20" s="65"/>
      <c r="GTD20" s="65"/>
      <c r="GTE20" s="65"/>
      <c r="GTF20" s="65"/>
      <c r="GTG20" s="65"/>
      <c r="GTH20" s="65"/>
      <c r="GTI20" s="65"/>
      <c r="GTJ20" s="65"/>
      <c r="GTK20" s="65"/>
      <c r="GTL20" s="65"/>
      <c r="GTM20" s="65"/>
      <c r="GTN20" s="65"/>
      <c r="GTO20" s="65"/>
      <c r="GTP20" s="65"/>
      <c r="GTQ20" s="65"/>
      <c r="GTR20" s="65"/>
      <c r="GTS20" s="65"/>
      <c r="GTT20" s="65"/>
      <c r="GTU20" s="65"/>
      <c r="GTV20" s="65"/>
      <c r="GTW20" s="65"/>
      <c r="GTX20" s="65"/>
      <c r="GTY20" s="65"/>
      <c r="GTZ20" s="65"/>
      <c r="GUA20" s="65"/>
      <c r="GUB20" s="65"/>
      <c r="GUC20" s="65"/>
      <c r="GUD20" s="65"/>
      <c r="GUE20" s="65"/>
      <c r="GUF20" s="65"/>
      <c r="GUG20" s="65"/>
      <c r="GUH20" s="65"/>
      <c r="GUI20" s="65"/>
      <c r="GUJ20" s="65"/>
      <c r="GUK20" s="65"/>
      <c r="GUL20" s="65"/>
      <c r="GUM20" s="65"/>
      <c r="GUN20" s="65"/>
      <c r="GUO20" s="65"/>
      <c r="GUP20" s="65"/>
      <c r="GUQ20" s="65"/>
      <c r="GUR20" s="65"/>
      <c r="GUS20" s="65"/>
      <c r="GUT20" s="65"/>
      <c r="GUU20" s="65"/>
      <c r="GUV20" s="65"/>
      <c r="GUW20" s="65"/>
      <c r="GUX20" s="65"/>
      <c r="GUY20" s="65"/>
      <c r="GUZ20" s="65"/>
      <c r="GVA20" s="65"/>
      <c r="GVB20" s="65"/>
      <c r="GVC20" s="65"/>
      <c r="GVD20" s="65"/>
      <c r="GVE20" s="65"/>
      <c r="GVF20" s="65"/>
      <c r="GVG20" s="65"/>
      <c r="GVH20" s="65"/>
      <c r="GVI20" s="65"/>
      <c r="GVJ20" s="65"/>
      <c r="GVK20" s="65"/>
      <c r="GVL20" s="65"/>
      <c r="GVM20" s="65"/>
      <c r="GVN20" s="65"/>
      <c r="GVO20" s="65"/>
      <c r="GVP20" s="65"/>
      <c r="GVQ20" s="65"/>
      <c r="GVR20" s="65"/>
      <c r="GVS20" s="65"/>
      <c r="GVT20" s="65"/>
      <c r="GVU20" s="65"/>
      <c r="GVV20" s="65"/>
      <c r="GVW20" s="65"/>
      <c r="GVX20" s="65"/>
      <c r="GVY20" s="65"/>
      <c r="GVZ20" s="65"/>
      <c r="GWA20" s="65"/>
      <c r="GWB20" s="65"/>
      <c r="GWC20" s="65"/>
      <c r="GWD20" s="65"/>
      <c r="GWE20" s="65"/>
      <c r="GWF20" s="65"/>
      <c r="GWG20" s="65"/>
      <c r="GWH20" s="65"/>
      <c r="GWI20" s="65"/>
      <c r="GWJ20" s="65"/>
      <c r="GWK20" s="65"/>
      <c r="GWL20" s="65"/>
      <c r="GWM20" s="65"/>
      <c r="GWN20" s="65"/>
      <c r="GWO20" s="65"/>
      <c r="GWP20" s="65"/>
      <c r="GWQ20" s="65"/>
      <c r="GWR20" s="65"/>
      <c r="GWS20" s="65"/>
      <c r="GWT20" s="65"/>
      <c r="GWU20" s="65"/>
      <c r="GWV20" s="65"/>
      <c r="GWW20" s="65"/>
      <c r="GWX20" s="65"/>
      <c r="GWY20" s="65"/>
      <c r="GWZ20" s="65"/>
      <c r="GXA20" s="65"/>
      <c r="GXB20" s="65"/>
      <c r="GXC20" s="65"/>
      <c r="GXD20" s="65"/>
      <c r="GXE20" s="65"/>
      <c r="GXF20" s="65"/>
      <c r="GXG20" s="65"/>
      <c r="GXH20" s="65"/>
      <c r="GXI20" s="65"/>
      <c r="GXJ20" s="65"/>
      <c r="GXK20" s="65"/>
      <c r="GXL20" s="65"/>
      <c r="GXM20" s="65"/>
      <c r="GXN20" s="65"/>
      <c r="GXO20" s="65"/>
      <c r="GXP20" s="65"/>
      <c r="GXQ20" s="65"/>
      <c r="GXR20" s="65"/>
      <c r="GXS20" s="65"/>
      <c r="GXT20" s="65"/>
      <c r="GXU20" s="65"/>
      <c r="GXV20" s="65"/>
      <c r="GXW20" s="65"/>
      <c r="GXX20" s="65"/>
      <c r="GXY20" s="65"/>
      <c r="GXZ20" s="65"/>
      <c r="GYA20" s="65"/>
      <c r="GYB20" s="65"/>
      <c r="GYC20" s="65"/>
      <c r="GYD20" s="65"/>
      <c r="GYE20" s="65"/>
      <c r="GYF20" s="65"/>
      <c r="GYG20" s="65"/>
      <c r="GYH20" s="65"/>
      <c r="GYI20" s="65"/>
      <c r="GYJ20" s="65"/>
      <c r="GYK20" s="65"/>
      <c r="GYL20" s="65"/>
      <c r="GYM20" s="65"/>
      <c r="GYN20" s="65"/>
      <c r="GYO20" s="65"/>
      <c r="GYP20" s="65"/>
      <c r="GYQ20" s="65"/>
      <c r="GYR20" s="65"/>
      <c r="GYS20" s="65"/>
      <c r="GYT20" s="65"/>
      <c r="GYU20" s="65"/>
      <c r="GYV20" s="65"/>
      <c r="GYW20" s="65"/>
      <c r="GYX20" s="65"/>
      <c r="GYY20" s="65"/>
      <c r="GYZ20" s="65"/>
      <c r="GZA20" s="65"/>
      <c r="GZB20" s="65"/>
      <c r="GZC20" s="65"/>
      <c r="GZD20" s="65"/>
      <c r="GZE20" s="65"/>
      <c r="GZF20" s="65"/>
      <c r="GZG20" s="65"/>
      <c r="GZH20" s="65"/>
      <c r="GZI20" s="65"/>
      <c r="GZJ20" s="65"/>
      <c r="GZK20" s="65"/>
      <c r="GZL20" s="65"/>
      <c r="GZM20" s="65"/>
      <c r="GZN20" s="65"/>
      <c r="GZO20" s="65"/>
      <c r="GZP20" s="65"/>
      <c r="GZQ20" s="65"/>
      <c r="GZR20" s="65"/>
      <c r="GZS20" s="65"/>
      <c r="GZT20" s="65"/>
      <c r="GZU20" s="65"/>
      <c r="GZV20" s="65"/>
      <c r="GZW20" s="65"/>
      <c r="GZX20" s="65"/>
      <c r="GZY20" s="65"/>
      <c r="GZZ20" s="65"/>
      <c r="HAA20" s="65"/>
      <c r="HAB20" s="65"/>
      <c r="HAC20" s="65"/>
      <c r="HAD20" s="65"/>
      <c r="HAE20" s="65"/>
      <c r="HAF20" s="65"/>
      <c r="HAG20" s="65"/>
      <c r="HAH20" s="65"/>
      <c r="HAI20" s="65"/>
      <c r="HAJ20" s="65"/>
      <c r="HAK20" s="65"/>
      <c r="HAL20" s="65"/>
      <c r="HAM20" s="65"/>
      <c r="HAN20" s="65"/>
      <c r="HAO20" s="65"/>
      <c r="HAP20" s="65"/>
      <c r="HAQ20" s="65"/>
      <c r="HAR20" s="65"/>
      <c r="HAS20" s="65"/>
      <c r="HAT20" s="65"/>
      <c r="HAU20" s="65"/>
      <c r="HAV20" s="65"/>
      <c r="HAW20" s="65"/>
      <c r="HAX20" s="65"/>
      <c r="HAY20" s="65"/>
      <c r="HAZ20" s="65"/>
      <c r="HBA20" s="65"/>
      <c r="HBB20" s="65"/>
      <c r="HBC20" s="65"/>
      <c r="HBD20" s="65"/>
      <c r="HBE20" s="65"/>
      <c r="HBF20" s="65"/>
      <c r="HBG20" s="65"/>
      <c r="HBH20" s="65"/>
      <c r="HBI20" s="65"/>
      <c r="HBJ20" s="65"/>
      <c r="HBK20" s="65"/>
      <c r="HBL20" s="65"/>
      <c r="HBM20" s="65"/>
      <c r="HBN20" s="65"/>
      <c r="HBO20" s="65"/>
      <c r="HBP20" s="65"/>
      <c r="HBQ20" s="65"/>
      <c r="HBR20" s="65"/>
      <c r="HBS20" s="65"/>
      <c r="HBT20" s="65"/>
      <c r="HBU20" s="65"/>
      <c r="HBV20" s="65"/>
      <c r="HBW20" s="65"/>
      <c r="HBX20" s="65"/>
      <c r="HBY20" s="65"/>
      <c r="HBZ20" s="65"/>
      <c r="HCA20" s="65"/>
      <c r="HCB20" s="65"/>
      <c r="HCC20" s="65"/>
      <c r="HCD20" s="65"/>
      <c r="HCE20" s="65"/>
      <c r="HCF20" s="65"/>
      <c r="HCG20" s="65"/>
      <c r="HCH20" s="65"/>
      <c r="HCI20" s="65"/>
      <c r="HCJ20" s="65"/>
      <c r="HCK20" s="65"/>
      <c r="HCL20" s="65"/>
      <c r="HCM20" s="65"/>
      <c r="HCN20" s="65"/>
      <c r="HCO20" s="65"/>
      <c r="HCP20" s="65"/>
      <c r="HCQ20" s="65"/>
      <c r="HCR20" s="65"/>
      <c r="HCS20" s="65"/>
      <c r="HCT20" s="65"/>
      <c r="HCU20" s="65"/>
      <c r="HCV20" s="65"/>
      <c r="HCW20" s="65"/>
      <c r="HCX20" s="65"/>
      <c r="HCY20" s="65"/>
      <c r="HCZ20" s="65"/>
      <c r="HDA20" s="65"/>
      <c r="HDB20" s="65"/>
      <c r="HDC20" s="65"/>
      <c r="HDD20" s="65"/>
      <c r="HDE20" s="65"/>
      <c r="HDF20" s="65"/>
      <c r="HDG20" s="65"/>
      <c r="HDH20" s="65"/>
      <c r="HDI20" s="65"/>
      <c r="HDJ20" s="65"/>
      <c r="HDK20" s="65"/>
      <c r="HDL20" s="65"/>
      <c r="HDM20" s="65"/>
      <c r="HDN20" s="65"/>
      <c r="HDO20" s="65"/>
      <c r="HDP20" s="65"/>
      <c r="HDQ20" s="65"/>
      <c r="HDR20" s="65"/>
      <c r="HDS20" s="65"/>
      <c r="HDT20" s="65"/>
      <c r="HDU20" s="65"/>
      <c r="HDV20" s="65"/>
      <c r="HDW20" s="65"/>
      <c r="HDX20" s="65"/>
      <c r="HDY20" s="65"/>
      <c r="HDZ20" s="65"/>
      <c r="HEA20" s="65"/>
      <c r="HEB20" s="65"/>
      <c r="HEC20" s="65"/>
      <c r="HED20" s="65"/>
      <c r="HEE20" s="65"/>
      <c r="HEF20" s="65"/>
      <c r="HEG20" s="65"/>
      <c r="HEH20" s="65"/>
      <c r="HEI20" s="65"/>
      <c r="HEJ20" s="65"/>
      <c r="HEK20" s="65"/>
      <c r="HEL20" s="65"/>
      <c r="HEM20" s="65"/>
      <c r="HEN20" s="65"/>
      <c r="HEO20" s="65"/>
      <c r="HEP20" s="65"/>
      <c r="HEQ20" s="65"/>
      <c r="HER20" s="65"/>
      <c r="HES20" s="65"/>
      <c r="HET20" s="65"/>
      <c r="HEU20" s="65"/>
      <c r="HEV20" s="65"/>
      <c r="HEW20" s="65"/>
      <c r="HEX20" s="65"/>
      <c r="HEY20" s="65"/>
      <c r="HEZ20" s="65"/>
      <c r="HFA20" s="65"/>
      <c r="HFB20" s="65"/>
      <c r="HFC20" s="65"/>
      <c r="HFD20" s="65"/>
      <c r="HFE20" s="65"/>
      <c r="HFF20" s="65"/>
      <c r="HFG20" s="65"/>
      <c r="HFH20" s="65"/>
      <c r="HFI20" s="65"/>
      <c r="HFJ20" s="65"/>
      <c r="HFK20" s="65"/>
      <c r="HFL20" s="65"/>
      <c r="HFM20" s="65"/>
      <c r="HFN20" s="65"/>
      <c r="HFO20" s="65"/>
      <c r="HFP20" s="65"/>
      <c r="HFQ20" s="65"/>
      <c r="HFR20" s="65"/>
      <c r="HFS20" s="65"/>
      <c r="HFT20" s="65"/>
      <c r="HFU20" s="65"/>
      <c r="HFV20" s="65"/>
      <c r="HFW20" s="65"/>
      <c r="HFX20" s="65"/>
      <c r="HFY20" s="65"/>
      <c r="HFZ20" s="65"/>
      <c r="HGA20" s="65"/>
      <c r="HGB20" s="65"/>
      <c r="HGC20" s="65"/>
      <c r="HGD20" s="65"/>
      <c r="HGE20" s="65"/>
      <c r="HGF20" s="65"/>
      <c r="HGG20" s="65"/>
      <c r="HGH20" s="65"/>
      <c r="HGI20" s="65"/>
      <c r="HGJ20" s="65"/>
      <c r="HGK20" s="65"/>
      <c r="HGL20" s="65"/>
      <c r="HGM20" s="65"/>
      <c r="HGN20" s="65"/>
      <c r="HGO20" s="65"/>
      <c r="HGP20" s="65"/>
      <c r="HGQ20" s="65"/>
      <c r="HGR20" s="65"/>
      <c r="HGS20" s="65"/>
      <c r="HGT20" s="65"/>
      <c r="HGU20" s="65"/>
      <c r="HGV20" s="65"/>
      <c r="HGW20" s="65"/>
      <c r="HGX20" s="65"/>
      <c r="HGY20" s="65"/>
      <c r="HGZ20" s="65"/>
      <c r="HHA20" s="65"/>
      <c r="HHB20" s="65"/>
      <c r="HHC20" s="65"/>
      <c r="HHD20" s="65"/>
      <c r="HHE20" s="65"/>
      <c r="HHF20" s="65"/>
      <c r="HHG20" s="65"/>
      <c r="HHH20" s="65"/>
      <c r="HHI20" s="65"/>
      <c r="HHJ20" s="65"/>
      <c r="HHK20" s="65"/>
      <c r="HHL20" s="65"/>
      <c r="HHM20" s="65"/>
      <c r="HHN20" s="65"/>
      <c r="HHO20" s="65"/>
      <c r="HHP20" s="65"/>
      <c r="HHQ20" s="65"/>
      <c r="HHR20" s="65"/>
      <c r="HHS20" s="65"/>
      <c r="HHT20" s="65"/>
      <c r="HHU20" s="65"/>
      <c r="HHV20" s="65"/>
      <c r="HHW20" s="65"/>
      <c r="HHX20" s="65"/>
      <c r="HHY20" s="65"/>
      <c r="HHZ20" s="65"/>
      <c r="HIA20" s="65"/>
      <c r="HIB20" s="65"/>
      <c r="HIC20" s="65"/>
      <c r="HID20" s="65"/>
      <c r="HIE20" s="65"/>
      <c r="HIF20" s="65"/>
      <c r="HIG20" s="65"/>
      <c r="HIH20" s="65"/>
      <c r="HII20" s="65"/>
      <c r="HIJ20" s="65"/>
      <c r="HIK20" s="65"/>
      <c r="HIL20" s="65"/>
      <c r="HIM20" s="65"/>
      <c r="HIN20" s="65"/>
      <c r="HIO20" s="65"/>
      <c r="HIP20" s="65"/>
      <c r="HIQ20" s="65"/>
      <c r="HIR20" s="65"/>
      <c r="HIS20" s="65"/>
      <c r="HIT20" s="65"/>
      <c r="HIU20" s="65"/>
      <c r="HIV20" s="65"/>
      <c r="HIW20" s="65"/>
      <c r="HIX20" s="65"/>
      <c r="HIY20" s="65"/>
      <c r="HIZ20" s="65"/>
      <c r="HJA20" s="65"/>
      <c r="HJB20" s="65"/>
      <c r="HJC20" s="65"/>
      <c r="HJD20" s="65"/>
      <c r="HJE20" s="65"/>
      <c r="HJF20" s="65"/>
      <c r="HJG20" s="65"/>
      <c r="HJH20" s="65"/>
      <c r="HJI20" s="65"/>
      <c r="HJJ20" s="65"/>
      <c r="HJK20" s="65"/>
      <c r="HJL20" s="65"/>
      <c r="HJM20" s="65"/>
      <c r="HJN20" s="65"/>
      <c r="HJO20" s="65"/>
      <c r="HJP20" s="65"/>
      <c r="HJQ20" s="65"/>
      <c r="HJR20" s="65"/>
      <c r="HJS20" s="65"/>
      <c r="HJT20" s="65"/>
      <c r="HJU20" s="65"/>
      <c r="HJV20" s="65"/>
      <c r="HJW20" s="65"/>
      <c r="HJX20" s="65"/>
      <c r="HJY20" s="65"/>
      <c r="HJZ20" s="65"/>
      <c r="HKA20" s="65"/>
      <c r="HKB20" s="65"/>
      <c r="HKC20" s="65"/>
      <c r="HKD20" s="65"/>
      <c r="HKE20" s="65"/>
      <c r="HKF20" s="65"/>
      <c r="HKG20" s="65"/>
      <c r="HKH20" s="65"/>
      <c r="HKI20" s="65"/>
      <c r="HKJ20" s="65"/>
      <c r="HKK20" s="65"/>
      <c r="HKL20" s="65"/>
      <c r="HKM20" s="65"/>
      <c r="HKN20" s="65"/>
      <c r="HKO20" s="65"/>
      <c r="HKP20" s="65"/>
      <c r="HKQ20" s="65"/>
      <c r="HKR20" s="65"/>
      <c r="HKS20" s="65"/>
      <c r="HKT20" s="65"/>
      <c r="HKU20" s="65"/>
      <c r="HKV20" s="65"/>
      <c r="HKW20" s="65"/>
      <c r="HKX20" s="65"/>
      <c r="HKY20" s="65"/>
      <c r="HKZ20" s="65"/>
      <c r="HLA20" s="65"/>
      <c r="HLB20" s="65"/>
      <c r="HLC20" s="65"/>
      <c r="HLD20" s="65"/>
      <c r="HLE20" s="65"/>
      <c r="HLF20" s="65"/>
      <c r="HLG20" s="65"/>
      <c r="HLH20" s="65"/>
      <c r="HLI20" s="65"/>
      <c r="HLJ20" s="65"/>
      <c r="HLK20" s="65"/>
      <c r="HLL20" s="65"/>
      <c r="HLM20" s="65"/>
      <c r="HLN20" s="65"/>
      <c r="HLO20" s="65"/>
      <c r="HLP20" s="65"/>
      <c r="HLQ20" s="65"/>
      <c r="HLR20" s="65"/>
      <c r="HLS20" s="65"/>
      <c r="HLT20" s="65"/>
      <c r="HLU20" s="65"/>
      <c r="HLV20" s="65"/>
      <c r="HLW20" s="65"/>
      <c r="HLX20" s="65"/>
      <c r="HLY20" s="65"/>
      <c r="HLZ20" s="65"/>
      <c r="HMA20" s="65"/>
      <c r="HMB20" s="65"/>
      <c r="HMC20" s="65"/>
      <c r="HMD20" s="65"/>
      <c r="HME20" s="65"/>
      <c r="HMF20" s="65"/>
      <c r="HMG20" s="65"/>
      <c r="HMH20" s="65"/>
      <c r="HMI20" s="65"/>
      <c r="HMJ20" s="65"/>
      <c r="HMK20" s="65"/>
      <c r="HML20" s="65"/>
      <c r="HMM20" s="65"/>
      <c r="HMN20" s="65"/>
      <c r="HMO20" s="65"/>
      <c r="HMP20" s="65"/>
      <c r="HMQ20" s="65"/>
      <c r="HMR20" s="65"/>
      <c r="HMS20" s="65"/>
      <c r="HMT20" s="65"/>
      <c r="HMU20" s="65"/>
      <c r="HMV20" s="65"/>
      <c r="HMW20" s="65"/>
      <c r="HMX20" s="65"/>
      <c r="HMY20" s="65"/>
      <c r="HMZ20" s="65"/>
      <c r="HNA20" s="65"/>
      <c r="HNB20" s="65"/>
      <c r="HNC20" s="65"/>
      <c r="HND20" s="65"/>
      <c r="HNE20" s="65"/>
      <c r="HNF20" s="65"/>
      <c r="HNG20" s="65"/>
      <c r="HNH20" s="65"/>
      <c r="HNI20" s="65"/>
      <c r="HNJ20" s="65"/>
      <c r="HNK20" s="65"/>
      <c r="HNL20" s="65"/>
      <c r="HNM20" s="65"/>
      <c r="HNN20" s="65"/>
      <c r="HNO20" s="65"/>
      <c r="HNP20" s="65"/>
      <c r="HNQ20" s="65"/>
      <c r="HNR20" s="65"/>
      <c r="HNS20" s="65"/>
      <c r="HNT20" s="65"/>
      <c r="HNU20" s="65"/>
      <c r="HNV20" s="65"/>
      <c r="HNW20" s="65"/>
      <c r="HNX20" s="65"/>
      <c r="HNY20" s="65"/>
      <c r="HNZ20" s="65"/>
      <c r="HOA20" s="65"/>
      <c r="HOB20" s="65"/>
      <c r="HOC20" s="65"/>
      <c r="HOD20" s="65"/>
      <c r="HOE20" s="65"/>
      <c r="HOF20" s="65"/>
      <c r="HOG20" s="65"/>
      <c r="HOH20" s="65"/>
      <c r="HOI20" s="65"/>
      <c r="HOJ20" s="65"/>
      <c r="HOK20" s="65"/>
      <c r="HOL20" s="65"/>
      <c r="HOM20" s="65"/>
      <c r="HON20" s="65"/>
      <c r="HOO20" s="65"/>
      <c r="HOP20" s="65"/>
      <c r="HOQ20" s="65"/>
      <c r="HOR20" s="65"/>
      <c r="HOS20" s="65"/>
      <c r="HOT20" s="65"/>
      <c r="HOU20" s="65"/>
      <c r="HOV20" s="65"/>
      <c r="HOW20" s="65"/>
      <c r="HOX20" s="65"/>
      <c r="HOY20" s="65"/>
      <c r="HOZ20" s="65"/>
      <c r="HPA20" s="65"/>
      <c r="HPB20" s="65"/>
      <c r="HPC20" s="65"/>
      <c r="HPD20" s="65"/>
      <c r="HPE20" s="65"/>
      <c r="HPF20" s="65"/>
      <c r="HPG20" s="65"/>
      <c r="HPH20" s="65"/>
      <c r="HPI20" s="65"/>
      <c r="HPJ20" s="65"/>
      <c r="HPK20" s="65"/>
      <c r="HPL20" s="65"/>
      <c r="HPM20" s="65"/>
      <c r="HPN20" s="65"/>
      <c r="HPO20" s="65"/>
      <c r="HPP20" s="65"/>
      <c r="HPQ20" s="65"/>
      <c r="HPR20" s="65"/>
      <c r="HPS20" s="65"/>
      <c r="HPT20" s="65"/>
      <c r="HPU20" s="65"/>
      <c r="HPV20" s="65"/>
      <c r="HPW20" s="65"/>
      <c r="HPX20" s="65"/>
      <c r="HPY20" s="65"/>
      <c r="HPZ20" s="65"/>
      <c r="HQA20" s="65"/>
      <c r="HQB20" s="65"/>
      <c r="HQC20" s="65"/>
      <c r="HQD20" s="65"/>
      <c r="HQE20" s="65"/>
      <c r="HQF20" s="65"/>
      <c r="HQG20" s="65"/>
      <c r="HQH20" s="65"/>
      <c r="HQI20" s="65"/>
      <c r="HQJ20" s="65"/>
      <c r="HQK20" s="65"/>
      <c r="HQL20" s="65"/>
      <c r="HQM20" s="65"/>
      <c r="HQN20" s="65"/>
      <c r="HQO20" s="65"/>
      <c r="HQP20" s="65"/>
      <c r="HQQ20" s="65"/>
      <c r="HQR20" s="65"/>
      <c r="HQS20" s="65"/>
      <c r="HQT20" s="65"/>
      <c r="HQU20" s="65"/>
      <c r="HQV20" s="65"/>
      <c r="HQW20" s="65"/>
      <c r="HQX20" s="65"/>
      <c r="HQY20" s="65"/>
      <c r="HQZ20" s="65"/>
      <c r="HRA20" s="65"/>
      <c r="HRB20" s="65"/>
      <c r="HRC20" s="65"/>
      <c r="HRD20" s="65"/>
      <c r="HRE20" s="65"/>
      <c r="HRF20" s="65"/>
      <c r="HRG20" s="65"/>
      <c r="HRH20" s="65"/>
      <c r="HRI20" s="65"/>
      <c r="HRJ20" s="65"/>
      <c r="HRK20" s="65"/>
      <c r="HRL20" s="65"/>
      <c r="HRM20" s="65"/>
      <c r="HRN20" s="65"/>
      <c r="HRO20" s="65"/>
      <c r="HRP20" s="65"/>
      <c r="HRQ20" s="65"/>
      <c r="HRR20" s="65"/>
      <c r="HRS20" s="65"/>
      <c r="HRT20" s="65"/>
      <c r="HRU20" s="65"/>
      <c r="HRV20" s="65"/>
      <c r="HRW20" s="65"/>
      <c r="HRX20" s="65"/>
      <c r="HRY20" s="65"/>
      <c r="HRZ20" s="65"/>
      <c r="HSA20" s="65"/>
      <c r="HSB20" s="65"/>
      <c r="HSC20" s="65"/>
      <c r="HSD20" s="65"/>
      <c r="HSE20" s="65"/>
      <c r="HSF20" s="65"/>
      <c r="HSG20" s="65"/>
      <c r="HSH20" s="65"/>
      <c r="HSI20" s="65"/>
      <c r="HSJ20" s="65"/>
      <c r="HSK20" s="65"/>
      <c r="HSL20" s="65"/>
      <c r="HSM20" s="65"/>
      <c r="HSN20" s="65"/>
      <c r="HSO20" s="65"/>
      <c r="HSP20" s="65"/>
      <c r="HSQ20" s="65"/>
      <c r="HSR20" s="65"/>
      <c r="HSS20" s="65"/>
      <c r="HST20" s="65"/>
      <c r="HSU20" s="65"/>
      <c r="HSV20" s="65"/>
      <c r="HSW20" s="65"/>
      <c r="HSX20" s="65"/>
      <c r="HSY20" s="65"/>
      <c r="HSZ20" s="65"/>
      <c r="HTA20" s="65"/>
      <c r="HTB20" s="65"/>
      <c r="HTC20" s="65"/>
      <c r="HTD20" s="65"/>
      <c r="HTE20" s="65"/>
      <c r="HTF20" s="65"/>
      <c r="HTG20" s="65"/>
      <c r="HTH20" s="65"/>
      <c r="HTI20" s="65"/>
      <c r="HTJ20" s="65"/>
      <c r="HTK20" s="65"/>
      <c r="HTL20" s="65"/>
      <c r="HTM20" s="65"/>
      <c r="HTN20" s="65"/>
      <c r="HTO20" s="65"/>
      <c r="HTP20" s="65"/>
      <c r="HTQ20" s="65"/>
      <c r="HTR20" s="65"/>
      <c r="HTS20" s="65"/>
      <c r="HTT20" s="65"/>
      <c r="HTU20" s="65"/>
      <c r="HTV20" s="65"/>
      <c r="HTW20" s="65"/>
      <c r="HTX20" s="65"/>
      <c r="HTY20" s="65"/>
      <c r="HTZ20" s="65"/>
      <c r="HUA20" s="65"/>
      <c r="HUB20" s="65"/>
      <c r="HUC20" s="65"/>
      <c r="HUD20" s="65"/>
      <c r="HUE20" s="65"/>
      <c r="HUF20" s="65"/>
      <c r="HUG20" s="65"/>
      <c r="HUH20" s="65"/>
      <c r="HUI20" s="65"/>
      <c r="HUJ20" s="65"/>
      <c r="HUK20" s="65"/>
      <c r="HUL20" s="65"/>
      <c r="HUM20" s="65"/>
      <c r="HUN20" s="65"/>
      <c r="HUO20" s="65"/>
      <c r="HUP20" s="65"/>
      <c r="HUQ20" s="65"/>
      <c r="HUR20" s="65"/>
      <c r="HUS20" s="65"/>
      <c r="HUT20" s="65"/>
      <c r="HUU20" s="65"/>
      <c r="HUV20" s="65"/>
      <c r="HUW20" s="65"/>
      <c r="HUX20" s="65"/>
      <c r="HUY20" s="65"/>
      <c r="HUZ20" s="65"/>
      <c r="HVA20" s="65"/>
      <c r="HVB20" s="65"/>
      <c r="HVC20" s="65"/>
      <c r="HVD20" s="65"/>
      <c r="HVE20" s="65"/>
      <c r="HVF20" s="65"/>
      <c r="HVG20" s="65"/>
      <c r="HVH20" s="65"/>
      <c r="HVI20" s="65"/>
      <c r="HVJ20" s="65"/>
      <c r="HVK20" s="65"/>
      <c r="HVL20" s="65"/>
      <c r="HVM20" s="65"/>
      <c r="HVN20" s="65"/>
      <c r="HVO20" s="65"/>
      <c r="HVP20" s="65"/>
      <c r="HVQ20" s="65"/>
      <c r="HVR20" s="65"/>
      <c r="HVS20" s="65"/>
      <c r="HVT20" s="65"/>
      <c r="HVU20" s="65"/>
      <c r="HVV20" s="65"/>
      <c r="HVW20" s="65"/>
      <c r="HVX20" s="65"/>
      <c r="HVY20" s="65"/>
      <c r="HVZ20" s="65"/>
      <c r="HWA20" s="65"/>
      <c r="HWB20" s="65"/>
      <c r="HWC20" s="65"/>
      <c r="HWD20" s="65"/>
      <c r="HWE20" s="65"/>
      <c r="HWF20" s="65"/>
      <c r="HWG20" s="65"/>
      <c r="HWH20" s="65"/>
      <c r="HWI20" s="65"/>
      <c r="HWJ20" s="65"/>
      <c r="HWK20" s="65"/>
      <c r="HWL20" s="65"/>
      <c r="HWM20" s="65"/>
      <c r="HWN20" s="65"/>
      <c r="HWO20" s="65"/>
      <c r="HWP20" s="65"/>
      <c r="HWQ20" s="65"/>
      <c r="HWR20" s="65"/>
      <c r="HWS20" s="65"/>
      <c r="HWT20" s="65"/>
      <c r="HWU20" s="65"/>
      <c r="HWV20" s="65"/>
      <c r="HWW20" s="65"/>
      <c r="HWX20" s="65"/>
      <c r="HWY20" s="65"/>
      <c r="HWZ20" s="65"/>
      <c r="HXA20" s="65"/>
      <c r="HXB20" s="65"/>
      <c r="HXC20" s="65"/>
      <c r="HXD20" s="65"/>
      <c r="HXE20" s="65"/>
      <c r="HXF20" s="65"/>
      <c r="HXG20" s="65"/>
      <c r="HXH20" s="65"/>
      <c r="HXI20" s="65"/>
      <c r="HXJ20" s="65"/>
      <c r="HXK20" s="65"/>
      <c r="HXL20" s="65"/>
      <c r="HXM20" s="65"/>
      <c r="HXN20" s="65"/>
      <c r="HXO20" s="65"/>
      <c r="HXP20" s="65"/>
      <c r="HXQ20" s="65"/>
      <c r="HXR20" s="65"/>
      <c r="HXS20" s="65"/>
      <c r="HXT20" s="65"/>
      <c r="HXU20" s="65"/>
      <c r="HXV20" s="65"/>
      <c r="HXW20" s="65"/>
      <c r="HXX20" s="65"/>
      <c r="HXY20" s="65"/>
      <c r="HXZ20" s="65"/>
      <c r="HYA20" s="65"/>
      <c r="HYB20" s="65"/>
      <c r="HYC20" s="65"/>
      <c r="HYD20" s="65"/>
      <c r="HYE20" s="65"/>
      <c r="HYF20" s="65"/>
      <c r="HYG20" s="65"/>
      <c r="HYH20" s="65"/>
      <c r="HYI20" s="65"/>
      <c r="HYJ20" s="65"/>
      <c r="HYK20" s="65"/>
      <c r="HYL20" s="65"/>
      <c r="HYM20" s="65"/>
      <c r="HYN20" s="65"/>
      <c r="HYO20" s="65"/>
      <c r="HYP20" s="65"/>
      <c r="HYQ20" s="65"/>
      <c r="HYR20" s="65"/>
      <c r="HYS20" s="65"/>
      <c r="HYT20" s="65"/>
      <c r="HYU20" s="65"/>
      <c r="HYV20" s="65"/>
      <c r="HYW20" s="65"/>
      <c r="HYX20" s="65"/>
      <c r="HYY20" s="65"/>
      <c r="HYZ20" s="65"/>
      <c r="HZA20" s="65"/>
      <c r="HZB20" s="65"/>
      <c r="HZC20" s="65"/>
      <c r="HZD20" s="65"/>
      <c r="HZE20" s="65"/>
      <c r="HZF20" s="65"/>
      <c r="HZG20" s="65"/>
      <c r="HZH20" s="65"/>
      <c r="HZI20" s="65"/>
      <c r="HZJ20" s="65"/>
      <c r="HZK20" s="65"/>
      <c r="HZL20" s="65"/>
      <c r="HZM20" s="65"/>
      <c r="HZN20" s="65"/>
      <c r="HZO20" s="65"/>
      <c r="HZP20" s="65"/>
      <c r="HZQ20" s="65"/>
      <c r="HZR20" s="65"/>
      <c r="HZS20" s="65"/>
      <c r="HZT20" s="65"/>
      <c r="HZU20" s="65"/>
      <c r="HZV20" s="65"/>
      <c r="HZW20" s="65"/>
      <c r="HZX20" s="65"/>
      <c r="HZY20" s="65"/>
      <c r="HZZ20" s="65"/>
      <c r="IAA20" s="65"/>
      <c r="IAB20" s="65"/>
      <c r="IAC20" s="65"/>
      <c r="IAD20" s="65"/>
      <c r="IAE20" s="65"/>
      <c r="IAF20" s="65"/>
      <c r="IAG20" s="65"/>
      <c r="IAH20" s="65"/>
      <c r="IAI20" s="65"/>
      <c r="IAJ20" s="65"/>
      <c r="IAK20" s="65"/>
      <c r="IAL20" s="65"/>
      <c r="IAM20" s="65"/>
      <c r="IAN20" s="65"/>
      <c r="IAO20" s="65"/>
      <c r="IAP20" s="65"/>
      <c r="IAQ20" s="65"/>
      <c r="IAR20" s="65"/>
      <c r="IAS20" s="65"/>
      <c r="IAT20" s="65"/>
      <c r="IAU20" s="65"/>
      <c r="IAV20" s="65"/>
      <c r="IAW20" s="65"/>
      <c r="IAX20" s="65"/>
      <c r="IAY20" s="65"/>
      <c r="IAZ20" s="65"/>
      <c r="IBA20" s="65"/>
      <c r="IBB20" s="65"/>
      <c r="IBC20" s="65"/>
      <c r="IBD20" s="65"/>
      <c r="IBE20" s="65"/>
      <c r="IBF20" s="65"/>
      <c r="IBG20" s="65"/>
      <c r="IBH20" s="65"/>
      <c r="IBI20" s="65"/>
      <c r="IBJ20" s="65"/>
      <c r="IBK20" s="65"/>
      <c r="IBL20" s="65"/>
      <c r="IBM20" s="65"/>
      <c r="IBN20" s="65"/>
      <c r="IBO20" s="65"/>
      <c r="IBP20" s="65"/>
      <c r="IBQ20" s="65"/>
      <c r="IBR20" s="65"/>
      <c r="IBS20" s="65"/>
      <c r="IBT20" s="65"/>
      <c r="IBU20" s="65"/>
      <c r="IBV20" s="65"/>
      <c r="IBW20" s="65"/>
      <c r="IBX20" s="65"/>
      <c r="IBY20" s="65"/>
      <c r="IBZ20" s="65"/>
      <c r="ICA20" s="65"/>
      <c r="ICB20" s="65"/>
      <c r="ICC20" s="65"/>
      <c r="ICD20" s="65"/>
      <c r="ICE20" s="65"/>
      <c r="ICF20" s="65"/>
      <c r="ICG20" s="65"/>
      <c r="ICH20" s="65"/>
      <c r="ICI20" s="65"/>
      <c r="ICJ20" s="65"/>
      <c r="ICK20" s="65"/>
      <c r="ICL20" s="65"/>
      <c r="ICM20" s="65"/>
      <c r="ICN20" s="65"/>
      <c r="ICO20" s="65"/>
      <c r="ICP20" s="65"/>
      <c r="ICQ20" s="65"/>
      <c r="ICR20" s="65"/>
      <c r="ICS20" s="65"/>
      <c r="ICT20" s="65"/>
      <c r="ICU20" s="65"/>
      <c r="ICV20" s="65"/>
      <c r="ICW20" s="65"/>
      <c r="ICX20" s="65"/>
      <c r="ICY20" s="65"/>
      <c r="ICZ20" s="65"/>
      <c r="IDA20" s="65"/>
      <c r="IDB20" s="65"/>
      <c r="IDC20" s="65"/>
      <c r="IDD20" s="65"/>
      <c r="IDE20" s="65"/>
      <c r="IDF20" s="65"/>
      <c r="IDG20" s="65"/>
      <c r="IDH20" s="65"/>
      <c r="IDI20" s="65"/>
      <c r="IDJ20" s="65"/>
      <c r="IDK20" s="65"/>
      <c r="IDL20" s="65"/>
      <c r="IDM20" s="65"/>
      <c r="IDN20" s="65"/>
      <c r="IDO20" s="65"/>
      <c r="IDP20" s="65"/>
      <c r="IDQ20" s="65"/>
      <c r="IDR20" s="65"/>
      <c r="IDS20" s="65"/>
      <c r="IDT20" s="65"/>
      <c r="IDU20" s="65"/>
      <c r="IDV20" s="65"/>
      <c r="IDW20" s="65"/>
      <c r="IDX20" s="65"/>
      <c r="IDY20" s="65"/>
      <c r="IDZ20" s="65"/>
      <c r="IEA20" s="65"/>
      <c r="IEB20" s="65"/>
      <c r="IEC20" s="65"/>
      <c r="IED20" s="65"/>
      <c r="IEE20" s="65"/>
      <c r="IEF20" s="65"/>
      <c r="IEG20" s="65"/>
      <c r="IEH20" s="65"/>
      <c r="IEI20" s="65"/>
      <c r="IEJ20" s="65"/>
      <c r="IEK20" s="65"/>
      <c r="IEL20" s="65"/>
      <c r="IEM20" s="65"/>
      <c r="IEN20" s="65"/>
      <c r="IEO20" s="65"/>
      <c r="IEP20" s="65"/>
      <c r="IEQ20" s="65"/>
      <c r="IER20" s="65"/>
      <c r="IES20" s="65"/>
      <c r="IET20" s="65"/>
      <c r="IEU20" s="65"/>
      <c r="IEV20" s="65"/>
      <c r="IEW20" s="65"/>
      <c r="IEX20" s="65"/>
      <c r="IEY20" s="65"/>
      <c r="IEZ20" s="65"/>
      <c r="IFA20" s="65"/>
      <c r="IFB20" s="65"/>
      <c r="IFC20" s="65"/>
      <c r="IFD20" s="65"/>
      <c r="IFE20" s="65"/>
      <c r="IFF20" s="65"/>
      <c r="IFG20" s="65"/>
      <c r="IFH20" s="65"/>
      <c r="IFI20" s="65"/>
      <c r="IFJ20" s="65"/>
      <c r="IFK20" s="65"/>
      <c r="IFL20" s="65"/>
      <c r="IFM20" s="65"/>
      <c r="IFN20" s="65"/>
      <c r="IFO20" s="65"/>
      <c r="IFP20" s="65"/>
      <c r="IFQ20" s="65"/>
      <c r="IFR20" s="65"/>
      <c r="IFS20" s="65"/>
      <c r="IFT20" s="65"/>
      <c r="IFU20" s="65"/>
      <c r="IFV20" s="65"/>
      <c r="IFW20" s="65"/>
      <c r="IFX20" s="65"/>
      <c r="IFY20" s="65"/>
      <c r="IFZ20" s="65"/>
      <c r="IGA20" s="65"/>
      <c r="IGB20" s="65"/>
      <c r="IGC20" s="65"/>
      <c r="IGD20" s="65"/>
      <c r="IGE20" s="65"/>
      <c r="IGF20" s="65"/>
      <c r="IGG20" s="65"/>
      <c r="IGH20" s="65"/>
      <c r="IGI20" s="65"/>
      <c r="IGJ20" s="65"/>
      <c r="IGK20" s="65"/>
      <c r="IGL20" s="65"/>
      <c r="IGM20" s="65"/>
      <c r="IGN20" s="65"/>
      <c r="IGO20" s="65"/>
      <c r="IGP20" s="65"/>
      <c r="IGQ20" s="65"/>
      <c r="IGR20" s="65"/>
      <c r="IGS20" s="65"/>
      <c r="IGT20" s="65"/>
      <c r="IGU20" s="65"/>
      <c r="IGV20" s="65"/>
      <c r="IGW20" s="65"/>
      <c r="IGX20" s="65"/>
      <c r="IGY20" s="65"/>
      <c r="IGZ20" s="65"/>
      <c r="IHA20" s="65"/>
      <c r="IHB20" s="65"/>
      <c r="IHC20" s="65"/>
      <c r="IHD20" s="65"/>
      <c r="IHE20" s="65"/>
      <c r="IHF20" s="65"/>
      <c r="IHG20" s="65"/>
      <c r="IHH20" s="65"/>
      <c r="IHI20" s="65"/>
      <c r="IHJ20" s="65"/>
      <c r="IHK20" s="65"/>
      <c r="IHL20" s="65"/>
      <c r="IHM20" s="65"/>
      <c r="IHN20" s="65"/>
      <c r="IHO20" s="65"/>
      <c r="IHP20" s="65"/>
      <c r="IHQ20" s="65"/>
      <c r="IHR20" s="65"/>
      <c r="IHS20" s="65"/>
      <c r="IHT20" s="65"/>
      <c r="IHU20" s="65"/>
      <c r="IHV20" s="65"/>
      <c r="IHW20" s="65"/>
      <c r="IHX20" s="65"/>
      <c r="IHY20" s="65"/>
      <c r="IHZ20" s="65"/>
      <c r="IIA20" s="65"/>
      <c r="IIB20" s="65"/>
      <c r="IIC20" s="65"/>
      <c r="IID20" s="65"/>
      <c r="IIE20" s="65"/>
      <c r="IIF20" s="65"/>
      <c r="IIG20" s="65"/>
      <c r="IIH20" s="65"/>
      <c r="III20" s="65"/>
      <c r="IIJ20" s="65"/>
      <c r="IIK20" s="65"/>
      <c r="IIL20" s="65"/>
      <c r="IIM20" s="65"/>
      <c r="IIN20" s="65"/>
      <c r="IIO20" s="65"/>
      <c r="IIP20" s="65"/>
      <c r="IIQ20" s="65"/>
      <c r="IIR20" s="65"/>
      <c r="IIS20" s="65"/>
      <c r="IIT20" s="65"/>
      <c r="IIU20" s="65"/>
      <c r="IIV20" s="65"/>
      <c r="IIW20" s="65"/>
      <c r="IIX20" s="65"/>
      <c r="IIY20" s="65"/>
      <c r="IIZ20" s="65"/>
      <c r="IJA20" s="65"/>
      <c r="IJB20" s="65"/>
      <c r="IJC20" s="65"/>
      <c r="IJD20" s="65"/>
      <c r="IJE20" s="65"/>
      <c r="IJF20" s="65"/>
      <c r="IJG20" s="65"/>
      <c r="IJH20" s="65"/>
      <c r="IJI20" s="65"/>
      <c r="IJJ20" s="65"/>
      <c r="IJK20" s="65"/>
      <c r="IJL20" s="65"/>
      <c r="IJM20" s="65"/>
      <c r="IJN20" s="65"/>
      <c r="IJO20" s="65"/>
      <c r="IJP20" s="65"/>
      <c r="IJQ20" s="65"/>
      <c r="IJR20" s="65"/>
      <c r="IJS20" s="65"/>
      <c r="IJT20" s="65"/>
      <c r="IJU20" s="65"/>
      <c r="IJV20" s="65"/>
      <c r="IJW20" s="65"/>
      <c r="IJX20" s="65"/>
      <c r="IJY20" s="65"/>
      <c r="IJZ20" s="65"/>
      <c r="IKA20" s="65"/>
      <c r="IKB20" s="65"/>
      <c r="IKC20" s="65"/>
      <c r="IKD20" s="65"/>
      <c r="IKE20" s="65"/>
      <c r="IKF20" s="65"/>
      <c r="IKG20" s="65"/>
      <c r="IKH20" s="65"/>
      <c r="IKI20" s="65"/>
      <c r="IKJ20" s="65"/>
      <c r="IKK20" s="65"/>
      <c r="IKL20" s="65"/>
      <c r="IKM20" s="65"/>
      <c r="IKN20" s="65"/>
      <c r="IKO20" s="65"/>
      <c r="IKP20" s="65"/>
      <c r="IKQ20" s="65"/>
      <c r="IKR20" s="65"/>
      <c r="IKS20" s="65"/>
      <c r="IKT20" s="65"/>
      <c r="IKU20" s="65"/>
      <c r="IKV20" s="65"/>
      <c r="IKW20" s="65"/>
      <c r="IKX20" s="65"/>
      <c r="IKY20" s="65"/>
      <c r="IKZ20" s="65"/>
      <c r="ILA20" s="65"/>
      <c r="ILB20" s="65"/>
      <c r="ILC20" s="65"/>
      <c r="ILD20" s="65"/>
      <c r="ILE20" s="65"/>
      <c r="ILF20" s="65"/>
      <c r="ILG20" s="65"/>
      <c r="ILH20" s="65"/>
      <c r="ILI20" s="65"/>
      <c r="ILJ20" s="65"/>
      <c r="ILK20" s="65"/>
      <c r="ILL20" s="65"/>
      <c r="ILM20" s="65"/>
      <c r="ILN20" s="65"/>
      <c r="ILO20" s="65"/>
      <c r="ILP20" s="65"/>
      <c r="ILQ20" s="65"/>
      <c r="ILR20" s="65"/>
      <c r="ILS20" s="65"/>
      <c r="ILT20" s="65"/>
      <c r="ILU20" s="65"/>
      <c r="ILV20" s="65"/>
      <c r="ILW20" s="65"/>
      <c r="ILX20" s="65"/>
      <c r="ILY20" s="65"/>
      <c r="ILZ20" s="65"/>
      <c r="IMA20" s="65"/>
      <c r="IMB20" s="65"/>
      <c r="IMC20" s="65"/>
      <c r="IMD20" s="65"/>
      <c r="IME20" s="65"/>
      <c r="IMF20" s="65"/>
      <c r="IMG20" s="65"/>
      <c r="IMH20" s="65"/>
      <c r="IMI20" s="65"/>
      <c r="IMJ20" s="65"/>
      <c r="IMK20" s="65"/>
      <c r="IML20" s="65"/>
      <c r="IMM20" s="65"/>
      <c r="IMN20" s="65"/>
      <c r="IMO20" s="65"/>
      <c r="IMP20" s="65"/>
      <c r="IMQ20" s="65"/>
      <c r="IMR20" s="65"/>
      <c r="IMS20" s="65"/>
      <c r="IMT20" s="65"/>
      <c r="IMU20" s="65"/>
      <c r="IMV20" s="65"/>
      <c r="IMW20" s="65"/>
      <c r="IMX20" s="65"/>
      <c r="IMY20" s="65"/>
      <c r="IMZ20" s="65"/>
      <c r="INA20" s="65"/>
      <c r="INB20" s="65"/>
      <c r="INC20" s="65"/>
      <c r="IND20" s="65"/>
      <c r="INE20" s="65"/>
      <c r="INF20" s="65"/>
      <c r="ING20" s="65"/>
      <c r="INH20" s="65"/>
      <c r="INI20" s="65"/>
      <c r="INJ20" s="65"/>
      <c r="INK20" s="65"/>
      <c r="INL20" s="65"/>
      <c r="INM20" s="65"/>
      <c r="INN20" s="65"/>
      <c r="INO20" s="65"/>
      <c r="INP20" s="65"/>
      <c r="INQ20" s="65"/>
      <c r="INR20" s="65"/>
      <c r="INS20" s="65"/>
      <c r="INT20" s="65"/>
      <c r="INU20" s="65"/>
      <c r="INV20" s="65"/>
      <c r="INW20" s="65"/>
      <c r="INX20" s="65"/>
      <c r="INY20" s="65"/>
      <c r="INZ20" s="65"/>
      <c r="IOA20" s="65"/>
      <c r="IOB20" s="65"/>
      <c r="IOC20" s="65"/>
      <c r="IOD20" s="65"/>
      <c r="IOE20" s="65"/>
      <c r="IOF20" s="65"/>
      <c r="IOG20" s="65"/>
      <c r="IOH20" s="65"/>
      <c r="IOI20" s="65"/>
      <c r="IOJ20" s="65"/>
      <c r="IOK20" s="65"/>
      <c r="IOL20" s="65"/>
      <c r="IOM20" s="65"/>
      <c r="ION20" s="65"/>
      <c r="IOO20" s="65"/>
      <c r="IOP20" s="65"/>
      <c r="IOQ20" s="65"/>
      <c r="IOR20" s="65"/>
      <c r="IOS20" s="65"/>
      <c r="IOT20" s="65"/>
      <c r="IOU20" s="65"/>
      <c r="IOV20" s="65"/>
      <c r="IOW20" s="65"/>
      <c r="IOX20" s="65"/>
      <c r="IOY20" s="65"/>
      <c r="IOZ20" s="65"/>
      <c r="IPA20" s="65"/>
      <c r="IPB20" s="65"/>
      <c r="IPC20" s="65"/>
      <c r="IPD20" s="65"/>
      <c r="IPE20" s="65"/>
      <c r="IPF20" s="65"/>
      <c r="IPG20" s="65"/>
      <c r="IPH20" s="65"/>
      <c r="IPI20" s="65"/>
      <c r="IPJ20" s="65"/>
      <c r="IPK20" s="65"/>
      <c r="IPL20" s="65"/>
      <c r="IPM20" s="65"/>
      <c r="IPN20" s="65"/>
      <c r="IPO20" s="65"/>
      <c r="IPP20" s="65"/>
      <c r="IPQ20" s="65"/>
      <c r="IPR20" s="65"/>
      <c r="IPS20" s="65"/>
      <c r="IPT20" s="65"/>
      <c r="IPU20" s="65"/>
      <c r="IPV20" s="65"/>
      <c r="IPW20" s="65"/>
      <c r="IPX20" s="65"/>
      <c r="IPY20" s="65"/>
      <c r="IPZ20" s="65"/>
      <c r="IQA20" s="65"/>
      <c r="IQB20" s="65"/>
      <c r="IQC20" s="65"/>
      <c r="IQD20" s="65"/>
      <c r="IQE20" s="65"/>
      <c r="IQF20" s="65"/>
      <c r="IQG20" s="65"/>
      <c r="IQH20" s="65"/>
      <c r="IQI20" s="65"/>
      <c r="IQJ20" s="65"/>
      <c r="IQK20" s="65"/>
      <c r="IQL20" s="65"/>
      <c r="IQM20" s="65"/>
      <c r="IQN20" s="65"/>
      <c r="IQO20" s="65"/>
      <c r="IQP20" s="65"/>
      <c r="IQQ20" s="65"/>
      <c r="IQR20" s="65"/>
      <c r="IQS20" s="65"/>
      <c r="IQT20" s="65"/>
      <c r="IQU20" s="65"/>
      <c r="IQV20" s="65"/>
      <c r="IQW20" s="65"/>
      <c r="IQX20" s="65"/>
      <c r="IQY20" s="65"/>
      <c r="IQZ20" s="65"/>
      <c r="IRA20" s="65"/>
      <c r="IRB20" s="65"/>
      <c r="IRC20" s="65"/>
      <c r="IRD20" s="65"/>
      <c r="IRE20" s="65"/>
      <c r="IRF20" s="65"/>
      <c r="IRG20" s="65"/>
      <c r="IRH20" s="65"/>
      <c r="IRI20" s="65"/>
      <c r="IRJ20" s="65"/>
      <c r="IRK20" s="65"/>
      <c r="IRL20" s="65"/>
      <c r="IRM20" s="65"/>
      <c r="IRN20" s="65"/>
      <c r="IRO20" s="65"/>
      <c r="IRP20" s="65"/>
      <c r="IRQ20" s="65"/>
      <c r="IRR20" s="65"/>
      <c r="IRS20" s="65"/>
      <c r="IRT20" s="65"/>
      <c r="IRU20" s="65"/>
      <c r="IRV20" s="65"/>
      <c r="IRW20" s="65"/>
      <c r="IRX20" s="65"/>
      <c r="IRY20" s="65"/>
      <c r="IRZ20" s="65"/>
      <c r="ISA20" s="65"/>
      <c r="ISB20" s="65"/>
      <c r="ISC20" s="65"/>
      <c r="ISD20" s="65"/>
      <c r="ISE20" s="65"/>
      <c r="ISF20" s="65"/>
      <c r="ISG20" s="65"/>
      <c r="ISH20" s="65"/>
      <c r="ISI20" s="65"/>
      <c r="ISJ20" s="65"/>
      <c r="ISK20" s="65"/>
      <c r="ISL20" s="65"/>
      <c r="ISM20" s="65"/>
      <c r="ISN20" s="65"/>
      <c r="ISO20" s="65"/>
      <c r="ISP20" s="65"/>
      <c r="ISQ20" s="65"/>
      <c r="ISR20" s="65"/>
      <c r="ISS20" s="65"/>
      <c r="IST20" s="65"/>
      <c r="ISU20" s="65"/>
      <c r="ISV20" s="65"/>
      <c r="ISW20" s="65"/>
      <c r="ISX20" s="65"/>
      <c r="ISY20" s="65"/>
      <c r="ISZ20" s="65"/>
      <c r="ITA20" s="65"/>
      <c r="ITB20" s="65"/>
      <c r="ITC20" s="65"/>
      <c r="ITD20" s="65"/>
      <c r="ITE20" s="65"/>
      <c r="ITF20" s="65"/>
      <c r="ITG20" s="65"/>
      <c r="ITH20" s="65"/>
      <c r="ITI20" s="65"/>
      <c r="ITJ20" s="65"/>
      <c r="ITK20" s="65"/>
      <c r="ITL20" s="65"/>
      <c r="ITM20" s="65"/>
      <c r="ITN20" s="65"/>
      <c r="ITO20" s="65"/>
      <c r="ITP20" s="65"/>
      <c r="ITQ20" s="65"/>
      <c r="ITR20" s="65"/>
      <c r="ITS20" s="65"/>
      <c r="ITT20" s="65"/>
      <c r="ITU20" s="65"/>
      <c r="ITV20" s="65"/>
      <c r="ITW20" s="65"/>
      <c r="ITX20" s="65"/>
      <c r="ITY20" s="65"/>
      <c r="ITZ20" s="65"/>
      <c r="IUA20" s="65"/>
      <c r="IUB20" s="65"/>
      <c r="IUC20" s="65"/>
      <c r="IUD20" s="65"/>
      <c r="IUE20" s="65"/>
      <c r="IUF20" s="65"/>
      <c r="IUG20" s="65"/>
      <c r="IUH20" s="65"/>
      <c r="IUI20" s="65"/>
      <c r="IUJ20" s="65"/>
      <c r="IUK20" s="65"/>
      <c r="IUL20" s="65"/>
      <c r="IUM20" s="65"/>
      <c r="IUN20" s="65"/>
      <c r="IUO20" s="65"/>
      <c r="IUP20" s="65"/>
      <c r="IUQ20" s="65"/>
      <c r="IUR20" s="65"/>
      <c r="IUS20" s="65"/>
      <c r="IUT20" s="65"/>
      <c r="IUU20" s="65"/>
      <c r="IUV20" s="65"/>
      <c r="IUW20" s="65"/>
      <c r="IUX20" s="65"/>
      <c r="IUY20" s="65"/>
      <c r="IUZ20" s="65"/>
      <c r="IVA20" s="65"/>
      <c r="IVB20" s="65"/>
      <c r="IVC20" s="65"/>
      <c r="IVD20" s="65"/>
      <c r="IVE20" s="65"/>
      <c r="IVF20" s="65"/>
      <c r="IVG20" s="65"/>
      <c r="IVH20" s="65"/>
      <c r="IVI20" s="65"/>
      <c r="IVJ20" s="65"/>
      <c r="IVK20" s="65"/>
      <c r="IVL20" s="65"/>
      <c r="IVM20" s="65"/>
      <c r="IVN20" s="65"/>
      <c r="IVO20" s="65"/>
      <c r="IVP20" s="65"/>
      <c r="IVQ20" s="65"/>
      <c r="IVR20" s="65"/>
      <c r="IVS20" s="65"/>
      <c r="IVT20" s="65"/>
      <c r="IVU20" s="65"/>
      <c r="IVV20" s="65"/>
      <c r="IVW20" s="65"/>
      <c r="IVX20" s="65"/>
      <c r="IVY20" s="65"/>
      <c r="IVZ20" s="65"/>
      <c r="IWA20" s="65"/>
      <c r="IWB20" s="65"/>
      <c r="IWC20" s="65"/>
      <c r="IWD20" s="65"/>
      <c r="IWE20" s="65"/>
      <c r="IWF20" s="65"/>
      <c r="IWG20" s="65"/>
      <c r="IWH20" s="65"/>
      <c r="IWI20" s="65"/>
      <c r="IWJ20" s="65"/>
      <c r="IWK20" s="65"/>
      <c r="IWL20" s="65"/>
      <c r="IWM20" s="65"/>
      <c r="IWN20" s="65"/>
      <c r="IWO20" s="65"/>
      <c r="IWP20" s="65"/>
      <c r="IWQ20" s="65"/>
      <c r="IWR20" s="65"/>
      <c r="IWS20" s="65"/>
      <c r="IWT20" s="65"/>
      <c r="IWU20" s="65"/>
      <c r="IWV20" s="65"/>
      <c r="IWW20" s="65"/>
      <c r="IWX20" s="65"/>
      <c r="IWY20" s="65"/>
      <c r="IWZ20" s="65"/>
      <c r="IXA20" s="65"/>
      <c r="IXB20" s="65"/>
      <c r="IXC20" s="65"/>
      <c r="IXD20" s="65"/>
      <c r="IXE20" s="65"/>
      <c r="IXF20" s="65"/>
      <c r="IXG20" s="65"/>
      <c r="IXH20" s="65"/>
      <c r="IXI20" s="65"/>
      <c r="IXJ20" s="65"/>
      <c r="IXK20" s="65"/>
      <c r="IXL20" s="65"/>
      <c r="IXM20" s="65"/>
      <c r="IXN20" s="65"/>
      <c r="IXO20" s="65"/>
      <c r="IXP20" s="65"/>
      <c r="IXQ20" s="65"/>
      <c r="IXR20" s="65"/>
      <c r="IXS20" s="65"/>
      <c r="IXT20" s="65"/>
      <c r="IXU20" s="65"/>
      <c r="IXV20" s="65"/>
      <c r="IXW20" s="65"/>
      <c r="IXX20" s="65"/>
      <c r="IXY20" s="65"/>
      <c r="IXZ20" s="65"/>
      <c r="IYA20" s="65"/>
      <c r="IYB20" s="65"/>
      <c r="IYC20" s="65"/>
      <c r="IYD20" s="65"/>
      <c r="IYE20" s="65"/>
      <c r="IYF20" s="65"/>
      <c r="IYG20" s="65"/>
      <c r="IYH20" s="65"/>
      <c r="IYI20" s="65"/>
      <c r="IYJ20" s="65"/>
      <c r="IYK20" s="65"/>
      <c r="IYL20" s="65"/>
      <c r="IYM20" s="65"/>
      <c r="IYN20" s="65"/>
      <c r="IYO20" s="65"/>
      <c r="IYP20" s="65"/>
      <c r="IYQ20" s="65"/>
      <c r="IYR20" s="65"/>
      <c r="IYS20" s="65"/>
      <c r="IYT20" s="65"/>
      <c r="IYU20" s="65"/>
      <c r="IYV20" s="65"/>
      <c r="IYW20" s="65"/>
      <c r="IYX20" s="65"/>
      <c r="IYY20" s="65"/>
      <c r="IYZ20" s="65"/>
      <c r="IZA20" s="65"/>
      <c r="IZB20" s="65"/>
      <c r="IZC20" s="65"/>
      <c r="IZD20" s="65"/>
      <c r="IZE20" s="65"/>
      <c r="IZF20" s="65"/>
      <c r="IZG20" s="65"/>
      <c r="IZH20" s="65"/>
      <c r="IZI20" s="65"/>
      <c r="IZJ20" s="65"/>
      <c r="IZK20" s="65"/>
      <c r="IZL20" s="65"/>
      <c r="IZM20" s="65"/>
      <c r="IZN20" s="65"/>
      <c r="IZO20" s="65"/>
      <c r="IZP20" s="65"/>
      <c r="IZQ20" s="65"/>
      <c r="IZR20" s="65"/>
      <c r="IZS20" s="65"/>
      <c r="IZT20" s="65"/>
      <c r="IZU20" s="65"/>
      <c r="IZV20" s="65"/>
      <c r="IZW20" s="65"/>
      <c r="IZX20" s="65"/>
      <c r="IZY20" s="65"/>
      <c r="IZZ20" s="65"/>
      <c r="JAA20" s="65"/>
      <c r="JAB20" s="65"/>
      <c r="JAC20" s="65"/>
      <c r="JAD20" s="65"/>
      <c r="JAE20" s="65"/>
      <c r="JAF20" s="65"/>
      <c r="JAG20" s="65"/>
      <c r="JAH20" s="65"/>
      <c r="JAI20" s="65"/>
      <c r="JAJ20" s="65"/>
      <c r="JAK20" s="65"/>
      <c r="JAL20" s="65"/>
      <c r="JAM20" s="65"/>
      <c r="JAN20" s="65"/>
      <c r="JAO20" s="65"/>
      <c r="JAP20" s="65"/>
      <c r="JAQ20" s="65"/>
      <c r="JAR20" s="65"/>
      <c r="JAS20" s="65"/>
      <c r="JAT20" s="65"/>
      <c r="JAU20" s="65"/>
      <c r="JAV20" s="65"/>
      <c r="JAW20" s="65"/>
      <c r="JAX20" s="65"/>
      <c r="JAY20" s="65"/>
      <c r="JAZ20" s="65"/>
      <c r="JBA20" s="65"/>
      <c r="JBB20" s="65"/>
      <c r="JBC20" s="65"/>
      <c r="JBD20" s="65"/>
      <c r="JBE20" s="65"/>
      <c r="JBF20" s="65"/>
      <c r="JBG20" s="65"/>
      <c r="JBH20" s="65"/>
      <c r="JBI20" s="65"/>
      <c r="JBJ20" s="65"/>
      <c r="JBK20" s="65"/>
      <c r="JBL20" s="65"/>
      <c r="JBM20" s="65"/>
      <c r="JBN20" s="65"/>
      <c r="JBO20" s="65"/>
      <c r="JBP20" s="65"/>
      <c r="JBQ20" s="65"/>
      <c r="JBR20" s="65"/>
      <c r="JBS20" s="65"/>
      <c r="JBT20" s="65"/>
      <c r="JBU20" s="65"/>
      <c r="JBV20" s="65"/>
      <c r="JBW20" s="65"/>
      <c r="JBX20" s="65"/>
      <c r="JBY20" s="65"/>
      <c r="JBZ20" s="65"/>
      <c r="JCA20" s="65"/>
      <c r="JCB20" s="65"/>
      <c r="JCC20" s="65"/>
      <c r="JCD20" s="65"/>
      <c r="JCE20" s="65"/>
      <c r="JCF20" s="65"/>
      <c r="JCG20" s="65"/>
      <c r="JCH20" s="65"/>
      <c r="JCI20" s="65"/>
      <c r="JCJ20" s="65"/>
      <c r="JCK20" s="65"/>
      <c r="JCL20" s="65"/>
      <c r="JCM20" s="65"/>
      <c r="JCN20" s="65"/>
      <c r="JCO20" s="65"/>
      <c r="JCP20" s="65"/>
      <c r="JCQ20" s="65"/>
      <c r="JCR20" s="65"/>
      <c r="JCS20" s="65"/>
      <c r="JCT20" s="65"/>
      <c r="JCU20" s="65"/>
      <c r="JCV20" s="65"/>
      <c r="JCW20" s="65"/>
      <c r="JCX20" s="65"/>
      <c r="JCY20" s="65"/>
      <c r="JCZ20" s="65"/>
      <c r="JDA20" s="65"/>
      <c r="JDB20" s="65"/>
      <c r="JDC20" s="65"/>
      <c r="JDD20" s="65"/>
      <c r="JDE20" s="65"/>
      <c r="JDF20" s="65"/>
      <c r="JDG20" s="65"/>
      <c r="JDH20" s="65"/>
      <c r="JDI20" s="65"/>
      <c r="JDJ20" s="65"/>
      <c r="JDK20" s="65"/>
      <c r="JDL20" s="65"/>
      <c r="JDM20" s="65"/>
      <c r="JDN20" s="65"/>
      <c r="JDO20" s="65"/>
      <c r="JDP20" s="65"/>
      <c r="JDQ20" s="65"/>
      <c r="JDR20" s="65"/>
      <c r="JDS20" s="65"/>
      <c r="JDT20" s="65"/>
      <c r="JDU20" s="65"/>
      <c r="JDV20" s="65"/>
      <c r="JDW20" s="65"/>
      <c r="JDX20" s="65"/>
      <c r="JDY20" s="65"/>
      <c r="JDZ20" s="65"/>
      <c r="JEA20" s="65"/>
      <c r="JEB20" s="65"/>
      <c r="JEC20" s="65"/>
      <c r="JED20" s="65"/>
      <c r="JEE20" s="65"/>
      <c r="JEF20" s="65"/>
      <c r="JEG20" s="65"/>
      <c r="JEH20" s="65"/>
      <c r="JEI20" s="65"/>
      <c r="JEJ20" s="65"/>
      <c r="JEK20" s="65"/>
      <c r="JEL20" s="65"/>
      <c r="JEM20" s="65"/>
      <c r="JEN20" s="65"/>
      <c r="JEO20" s="65"/>
      <c r="JEP20" s="65"/>
      <c r="JEQ20" s="65"/>
      <c r="JER20" s="65"/>
      <c r="JES20" s="65"/>
      <c r="JET20" s="65"/>
      <c r="JEU20" s="65"/>
      <c r="JEV20" s="65"/>
      <c r="JEW20" s="65"/>
      <c r="JEX20" s="65"/>
      <c r="JEY20" s="65"/>
      <c r="JEZ20" s="65"/>
      <c r="JFA20" s="65"/>
      <c r="JFB20" s="65"/>
      <c r="JFC20" s="65"/>
      <c r="JFD20" s="65"/>
      <c r="JFE20" s="65"/>
      <c r="JFF20" s="65"/>
      <c r="JFG20" s="65"/>
      <c r="JFH20" s="65"/>
      <c r="JFI20" s="65"/>
      <c r="JFJ20" s="65"/>
      <c r="JFK20" s="65"/>
      <c r="JFL20" s="65"/>
      <c r="JFM20" s="65"/>
      <c r="JFN20" s="65"/>
      <c r="JFO20" s="65"/>
      <c r="JFP20" s="65"/>
      <c r="JFQ20" s="65"/>
      <c r="JFR20" s="65"/>
      <c r="JFS20" s="65"/>
      <c r="JFT20" s="65"/>
      <c r="JFU20" s="65"/>
      <c r="JFV20" s="65"/>
      <c r="JFW20" s="65"/>
      <c r="JFX20" s="65"/>
      <c r="JFY20" s="65"/>
      <c r="JFZ20" s="65"/>
      <c r="JGA20" s="65"/>
      <c r="JGB20" s="65"/>
      <c r="JGC20" s="65"/>
      <c r="JGD20" s="65"/>
      <c r="JGE20" s="65"/>
      <c r="JGF20" s="65"/>
      <c r="JGG20" s="65"/>
      <c r="JGH20" s="65"/>
      <c r="JGI20" s="65"/>
      <c r="JGJ20" s="65"/>
      <c r="JGK20" s="65"/>
      <c r="JGL20" s="65"/>
      <c r="JGM20" s="65"/>
      <c r="JGN20" s="65"/>
      <c r="JGO20" s="65"/>
      <c r="JGP20" s="65"/>
      <c r="JGQ20" s="65"/>
      <c r="JGR20" s="65"/>
      <c r="JGS20" s="65"/>
      <c r="JGT20" s="65"/>
      <c r="JGU20" s="65"/>
      <c r="JGV20" s="65"/>
      <c r="JGW20" s="65"/>
      <c r="JGX20" s="65"/>
      <c r="JGY20" s="65"/>
      <c r="JGZ20" s="65"/>
      <c r="JHA20" s="65"/>
      <c r="JHB20" s="65"/>
      <c r="JHC20" s="65"/>
      <c r="JHD20" s="65"/>
      <c r="JHE20" s="65"/>
      <c r="JHF20" s="65"/>
      <c r="JHG20" s="65"/>
      <c r="JHH20" s="65"/>
      <c r="JHI20" s="65"/>
      <c r="JHJ20" s="65"/>
      <c r="JHK20" s="65"/>
      <c r="JHL20" s="65"/>
      <c r="JHM20" s="65"/>
      <c r="JHN20" s="65"/>
      <c r="JHO20" s="65"/>
      <c r="JHP20" s="65"/>
      <c r="JHQ20" s="65"/>
      <c r="JHR20" s="65"/>
      <c r="JHS20" s="65"/>
      <c r="JHT20" s="65"/>
      <c r="JHU20" s="65"/>
      <c r="JHV20" s="65"/>
      <c r="JHW20" s="65"/>
      <c r="JHX20" s="65"/>
      <c r="JHY20" s="65"/>
      <c r="JHZ20" s="65"/>
      <c r="JIA20" s="65"/>
      <c r="JIB20" s="65"/>
      <c r="JIC20" s="65"/>
      <c r="JID20" s="65"/>
      <c r="JIE20" s="65"/>
      <c r="JIF20" s="65"/>
      <c r="JIG20" s="65"/>
      <c r="JIH20" s="65"/>
      <c r="JII20" s="65"/>
      <c r="JIJ20" s="65"/>
      <c r="JIK20" s="65"/>
      <c r="JIL20" s="65"/>
      <c r="JIM20" s="65"/>
      <c r="JIN20" s="65"/>
      <c r="JIO20" s="65"/>
      <c r="JIP20" s="65"/>
      <c r="JIQ20" s="65"/>
      <c r="JIR20" s="65"/>
      <c r="JIS20" s="65"/>
      <c r="JIT20" s="65"/>
      <c r="JIU20" s="65"/>
      <c r="JIV20" s="65"/>
      <c r="JIW20" s="65"/>
      <c r="JIX20" s="65"/>
      <c r="JIY20" s="65"/>
      <c r="JIZ20" s="65"/>
      <c r="JJA20" s="65"/>
      <c r="JJB20" s="65"/>
      <c r="JJC20" s="65"/>
      <c r="JJD20" s="65"/>
      <c r="JJE20" s="65"/>
      <c r="JJF20" s="65"/>
      <c r="JJG20" s="65"/>
      <c r="JJH20" s="65"/>
      <c r="JJI20" s="65"/>
      <c r="JJJ20" s="65"/>
      <c r="JJK20" s="65"/>
      <c r="JJL20" s="65"/>
      <c r="JJM20" s="65"/>
      <c r="JJN20" s="65"/>
      <c r="JJO20" s="65"/>
      <c r="JJP20" s="65"/>
      <c r="JJQ20" s="65"/>
      <c r="JJR20" s="65"/>
      <c r="JJS20" s="65"/>
      <c r="JJT20" s="65"/>
      <c r="JJU20" s="65"/>
      <c r="JJV20" s="65"/>
      <c r="JJW20" s="65"/>
      <c r="JJX20" s="65"/>
      <c r="JJY20" s="65"/>
      <c r="JJZ20" s="65"/>
      <c r="JKA20" s="65"/>
      <c r="JKB20" s="65"/>
      <c r="JKC20" s="65"/>
      <c r="JKD20" s="65"/>
      <c r="JKE20" s="65"/>
      <c r="JKF20" s="65"/>
      <c r="JKG20" s="65"/>
      <c r="JKH20" s="65"/>
      <c r="JKI20" s="65"/>
      <c r="JKJ20" s="65"/>
      <c r="JKK20" s="65"/>
      <c r="JKL20" s="65"/>
      <c r="JKM20" s="65"/>
      <c r="JKN20" s="65"/>
      <c r="JKO20" s="65"/>
      <c r="JKP20" s="65"/>
      <c r="JKQ20" s="65"/>
      <c r="JKR20" s="65"/>
      <c r="JKS20" s="65"/>
      <c r="JKT20" s="65"/>
      <c r="JKU20" s="65"/>
      <c r="JKV20" s="65"/>
      <c r="JKW20" s="65"/>
      <c r="JKX20" s="65"/>
      <c r="JKY20" s="65"/>
      <c r="JKZ20" s="65"/>
      <c r="JLA20" s="65"/>
      <c r="JLB20" s="65"/>
      <c r="JLC20" s="65"/>
      <c r="JLD20" s="65"/>
      <c r="JLE20" s="65"/>
      <c r="JLF20" s="65"/>
      <c r="JLG20" s="65"/>
      <c r="JLH20" s="65"/>
      <c r="JLI20" s="65"/>
      <c r="JLJ20" s="65"/>
      <c r="JLK20" s="65"/>
      <c r="JLL20" s="65"/>
      <c r="JLM20" s="65"/>
      <c r="JLN20" s="65"/>
      <c r="JLO20" s="65"/>
      <c r="JLP20" s="65"/>
      <c r="JLQ20" s="65"/>
      <c r="JLR20" s="65"/>
      <c r="JLS20" s="65"/>
      <c r="JLT20" s="65"/>
      <c r="JLU20" s="65"/>
      <c r="JLV20" s="65"/>
      <c r="JLW20" s="65"/>
      <c r="JLX20" s="65"/>
      <c r="JLY20" s="65"/>
      <c r="JLZ20" s="65"/>
      <c r="JMA20" s="65"/>
      <c r="JMB20" s="65"/>
      <c r="JMC20" s="65"/>
      <c r="JMD20" s="65"/>
      <c r="JME20" s="65"/>
      <c r="JMF20" s="65"/>
      <c r="JMG20" s="65"/>
      <c r="JMH20" s="65"/>
      <c r="JMI20" s="65"/>
      <c r="JMJ20" s="65"/>
      <c r="JMK20" s="65"/>
      <c r="JML20" s="65"/>
      <c r="JMM20" s="65"/>
      <c r="JMN20" s="65"/>
      <c r="JMO20" s="65"/>
      <c r="JMP20" s="65"/>
      <c r="JMQ20" s="65"/>
      <c r="JMR20" s="65"/>
      <c r="JMS20" s="65"/>
      <c r="JMT20" s="65"/>
      <c r="JMU20" s="65"/>
      <c r="JMV20" s="65"/>
      <c r="JMW20" s="65"/>
      <c r="JMX20" s="65"/>
      <c r="JMY20" s="65"/>
      <c r="JMZ20" s="65"/>
      <c r="JNA20" s="65"/>
      <c r="JNB20" s="65"/>
      <c r="JNC20" s="65"/>
      <c r="JND20" s="65"/>
      <c r="JNE20" s="65"/>
      <c r="JNF20" s="65"/>
      <c r="JNG20" s="65"/>
      <c r="JNH20" s="65"/>
      <c r="JNI20" s="65"/>
      <c r="JNJ20" s="65"/>
      <c r="JNK20" s="65"/>
      <c r="JNL20" s="65"/>
      <c r="JNM20" s="65"/>
      <c r="JNN20" s="65"/>
      <c r="JNO20" s="65"/>
      <c r="JNP20" s="65"/>
      <c r="JNQ20" s="65"/>
      <c r="JNR20" s="65"/>
      <c r="JNS20" s="65"/>
      <c r="JNT20" s="65"/>
      <c r="JNU20" s="65"/>
      <c r="JNV20" s="65"/>
      <c r="JNW20" s="65"/>
      <c r="JNX20" s="65"/>
      <c r="JNY20" s="65"/>
      <c r="JNZ20" s="65"/>
      <c r="JOA20" s="65"/>
      <c r="JOB20" s="65"/>
      <c r="JOC20" s="65"/>
      <c r="JOD20" s="65"/>
      <c r="JOE20" s="65"/>
      <c r="JOF20" s="65"/>
      <c r="JOG20" s="65"/>
      <c r="JOH20" s="65"/>
      <c r="JOI20" s="65"/>
      <c r="JOJ20" s="65"/>
      <c r="JOK20" s="65"/>
      <c r="JOL20" s="65"/>
      <c r="JOM20" s="65"/>
      <c r="JON20" s="65"/>
      <c r="JOO20" s="65"/>
      <c r="JOP20" s="65"/>
      <c r="JOQ20" s="65"/>
      <c r="JOR20" s="65"/>
      <c r="JOS20" s="65"/>
      <c r="JOT20" s="65"/>
      <c r="JOU20" s="65"/>
      <c r="JOV20" s="65"/>
      <c r="JOW20" s="65"/>
      <c r="JOX20" s="65"/>
      <c r="JOY20" s="65"/>
      <c r="JOZ20" s="65"/>
      <c r="JPA20" s="65"/>
      <c r="JPB20" s="65"/>
      <c r="JPC20" s="65"/>
      <c r="JPD20" s="65"/>
      <c r="JPE20" s="65"/>
      <c r="JPF20" s="65"/>
      <c r="JPG20" s="65"/>
      <c r="JPH20" s="65"/>
      <c r="JPI20" s="65"/>
      <c r="JPJ20" s="65"/>
      <c r="JPK20" s="65"/>
      <c r="JPL20" s="65"/>
      <c r="JPM20" s="65"/>
      <c r="JPN20" s="65"/>
      <c r="JPO20" s="65"/>
      <c r="JPP20" s="65"/>
      <c r="JPQ20" s="65"/>
      <c r="JPR20" s="65"/>
      <c r="JPS20" s="65"/>
      <c r="JPT20" s="65"/>
      <c r="JPU20" s="65"/>
      <c r="JPV20" s="65"/>
      <c r="JPW20" s="65"/>
      <c r="JPX20" s="65"/>
      <c r="JPY20" s="65"/>
      <c r="JPZ20" s="65"/>
      <c r="JQA20" s="65"/>
      <c r="JQB20" s="65"/>
      <c r="JQC20" s="65"/>
      <c r="JQD20" s="65"/>
      <c r="JQE20" s="65"/>
      <c r="JQF20" s="65"/>
      <c r="JQG20" s="65"/>
      <c r="JQH20" s="65"/>
      <c r="JQI20" s="65"/>
      <c r="JQJ20" s="65"/>
      <c r="JQK20" s="65"/>
      <c r="JQL20" s="65"/>
      <c r="JQM20" s="65"/>
      <c r="JQN20" s="65"/>
      <c r="JQO20" s="65"/>
      <c r="JQP20" s="65"/>
      <c r="JQQ20" s="65"/>
      <c r="JQR20" s="65"/>
      <c r="JQS20" s="65"/>
      <c r="JQT20" s="65"/>
      <c r="JQU20" s="65"/>
      <c r="JQV20" s="65"/>
      <c r="JQW20" s="65"/>
      <c r="JQX20" s="65"/>
      <c r="JQY20" s="65"/>
      <c r="JQZ20" s="65"/>
      <c r="JRA20" s="65"/>
      <c r="JRB20" s="65"/>
      <c r="JRC20" s="65"/>
      <c r="JRD20" s="65"/>
      <c r="JRE20" s="65"/>
      <c r="JRF20" s="65"/>
      <c r="JRG20" s="65"/>
      <c r="JRH20" s="65"/>
      <c r="JRI20" s="65"/>
      <c r="JRJ20" s="65"/>
      <c r="JRK20" s="65"/>
      <c r="JRL20" s="65"/>
      <c r="JRM20" s="65"/>
      <c r="JRN20" s="65"/>
      <c r="JRO20" s="65"/>
      <c r="JRP20" s="65"/>
      <c r="JRQ20" s="65"/>
      <c r="JRR20" s="65"/>
      <c r="JRS20" s="65"/>
      <c r="JRT20" s="65"/>
      <c r="JRU20" s="65"/>
      <c r="JRV20" s="65"/>
      <c r="JRW20" s="65"/>
      <c r="JRX20" s="65"/>
      <c r="JRY20" s="65"/>
      <c r="JRZ20" s="65"/>
      <c r="JSA20" s="65"/>
      <c r="JSB20" s="65"/>
      <c r="JSC20" s="65"/>
      <c r="JSD20" s="65"/>
      <c r="JSE20" s="65"/>
      <c r="JSF20" s="65"/>
      <c r="JSG20" s="65"/>
      <c r="JSH20" s="65"/>
      <c r="JSI20" s="65"/>
      <c r="JSJ20" s="65"/>
      <c r="JSK20" s="65"/>
      <c r="JSL20" s="65"/>
      <c r="JSM20" s="65"/>
      <c r="JSN20" s="65"/>
      <c r="JSO20" s="65"/>
      <c r="JSP20" s="65"/>
      <c r="JSQ20" s="65"/>
      <c r="JSR20" s="65"/>
      <c r="JSS20" s="65"/>
      <c r="JST20" s="65"/>
      <c r="JSU20" s="65"/>
      <c r="JSV20" s="65"/>
      <c r="JSW20" s="65"/>
      <c r="JSX20" s="65"/>
      <c r="JSY20" s="65"/>
      <c r="JSZ20" s="65"/>
      <c r="JTA20" s="65"/>
      <c r="JTB20" s="65"/>
      <c r="JTC20" s="65"/>
      <c r="JTD20" s="65"/>
      <c r="JTE20" s="65"/>
      <c r="JTF20" s="65"/>
      <c r="JTG20" s="65"/>
      <c r="JTH20" s="65"/>
      <c r="JTI20" s="65"/>
      <c r="JTJ20" s="65"/>
      <c r="JTK20" s="65"/>
      <c r="JTL20" s="65"/>
      <c r="JTM20" s="65"/>
      <c r="JTN20" s="65"/>
      <c r="JTO20" s="65"/>
      <c r="JTP20" s="65"/>
      <c r="JTQ20" s="65"/>
      <c r="JTR20" s="65"/>
      <c r="JTS20" s="65"/>
      <c r="JTT20" s="65"/>
      <c r="JTU20" s="65"/>
      <c r="JTV20" s="65"/>
      <c r="JTW20" s="65"/>
      <c r="JTX20" s="65"/>
      <c r="JTY20" s="65"/>
      <c r="JTZ20" s="65"/>
      <c r="JUA20" s="65"/>
      <c r="JUB20" s="65"/>
      <c r="JUC20" s="65"/>
      <c r="JUD20" s="65"/>
      <c r="JUE20" s="65"/>
      <c r="JUF20" s="65"/>
      <c r="JUG20" s="65"/>
      <c r="JUH20" s="65"/>
      <c r="JUI20" s="65"/>
      <c r="JUJ20" s="65"/>
      <c r="JUK20" s="65"/>
      <c r="JUL20" s="65"/>
      <c r="JUM20" s="65"/>
      <c r="JUN20" s="65"/>
      <c r="JUO20" s="65"/>
      <c r="JUP20" s="65"/>
      <c r="JUQ20" s="65"/>
      <c r="JUR20" s="65"/>
      <c r="JUS20" s="65"/>
      <c r="JUT20" s="65"/>
      <c r="JUU20" s="65"/>
      <c r="JUV20" s="65"/>
      <c r="JUW20" s="65"/>
      <c r="JUX20" s="65"/>
      <c r="JUY20" s="65"/>
      <c r="JUZ20" s="65"/>
      <c r="JVA20" s="65"/>
      <c r="JVB20" s="65"/>
      <c r="JVC20" s="65"/>
      <c r="JVD20" s="65"/>
      <c r="JVE20" s="65"/>
      <c r="JVF20" s="65"/>
      <c r="JVG20" s="65"/>
      <c r="JVH20" s="65"/>
      <c r="JVI20" s="65"/>
      <c r="JVJ20" s="65"/>
      <c r="JVK20" s="65"/>
      <c r="JVL20" s="65"/>
      <c r="JVM20" s="65"/>
      <c r="JVN20" s="65"/>
      <c r="JVO20" s="65"/>
      <c r="JVP20" s="65"/>
      <c r="JVQ20" s="65"/>
      <c r="JVR20" s="65"/>
      <c r="JVS20" s="65"/>
      <c r="JVT20" s="65"/>
      <c r="JVU20" s="65"/>
      <c r="JVV20" s="65"/>
      <c r="JVW20" s="65"/>
      <c r="JVX20" s="65"/>
      <c r="JVY20" s="65"/>
      <c r="JVZ20" s="65"/>
      <c r="JWA20" s="65"/>
      <c r="JWB20" s="65"/>
      <c r="JWC20" s="65"/>
      <c r="JWD20" s="65"/>
      <c r="JWE20" s="65"/>
      <c r="JWF20" s="65"/>
      <c r="JWG20" s="65"/>
      <c r="JWH20" s="65"/>
      <c r="JWI20" s="65"/>
      <c r="JWJ20" s="65"/>
      <c r="JWK20" s="65"/>
      <c r="JWL20" s="65"/>
      <c r="JWM20" s="65"/>
      <c r="JWN20" s="65"/>
      <c r="JWO20" s="65"/>
      <c r="JWP20" s="65"/>
      <c r="JWQ20" s="65"/>
      <c r="JWR20" s="65"/>
      <c r="JWS20" s="65"/>
      <c r="JWT20" s="65"/>
      <c r="JWU20" s="65"/>
      <c r="JWV20" s="65"/>
      <c r="JWW20" s="65"/>
      <c r="JWX20" s="65"/>
      <c r="JWY20" s="65"/>
      <c r="JWZ20" s="65"/>
      <c r="JXA20" s="65"/>
      <c r="JXB20" s="65"/>
      <c r="JXC20" s="65"/>
      <c r="JXD20" s="65"/>
      <c r="JXE20" s="65"/>
      <c r="JXF20" s="65"/>
      <c r="JXG20" s="65"/>
      <c r="JXH20" s="65"/>
      <c r="JXI20" s="65"/>
      <c r="JXJ20" s="65"/>
      <c r="JXK20" s="65"/>
      <c r="JXL20" s="65"/>
      <c r="JXM20" s="65"/>
      <c r="JXN20" s="65"/>
      <c r="JXO20" s="65"/>
      <c r="JXP20" s="65"/>
      <c r="JXQ20" s="65"/>
      <c r="JXR20" s="65"/>
      <c r="JXS20" s="65"/>
      <c r="JXT20" s="65"/>
      <c r="JXU20" s="65"/>
      <c r="JXV20" s="65"/>
      <c r="JXW20" s="65"/>
      <c r="JXX20" s="65"/>
      <c r="JXY20" s="65"/>
      <c r="JXZ20" s="65"/>
      <c r="JYA20" s="65"/>
      <c r="JYB20" s="65"/>
      <c r="JYC20" s="65"/>
      <c r="JYD20" s="65"/>
      <c r="JYE20" s="65"/>
      <c r="JYF20" s="65"/>
      <c r="JYG20" s="65"/>
      <c r="JYH20" s="65"/>
      <c r="JYI20" s="65"/>
      <c r="JYJ20" s="65"/>
      <c r="JYK20" s="65"/>
      <c r="JYL20" s="65"/>
      <c r="JYM20" s="65"/>
      <c r="JYN20" s="65"/>
      <c r="JYO20" s="65"/>
      <c r="JYP20" s="65"/>
      <c r="JYQ20" s="65"/>
      <c r="JYR20" s="65"/>
      <c r="JYS20" s="65"/>
      <c r="JYT20" s="65"/>
      <c r="JYU20" s="65"/>
      <c r="JYV20" s="65"/>
      <c r="JYW20" s="65"/>
      <c r="JYX20" s="65"/>
      <c r="JYY20" s="65"/>
      <c r="JYZ20" s="65"/>
      <c r="JZA20" s="65"/>
      <c r="JZB20" s="65"/>
      <c r="JZC20" s="65"/>
      <c r="JZD20" s="65"/>
      <c r="JZE20" s="65"/>
      <c r="JZF20" s="65"/>
      <c r="JZG20" s="65"/>
      <c r="JZH20" s="65"/>
      <c r="JZI20" s="65"/>
      <c r="JZJ20" s="65"/>
      <c r="JZK20" s="65"/>
      <c r="JZL20" s="65"/>
      <c r="JZM20" s="65"/>
      <c r="JZN20" s="65"/>
      <c r="JZO20" s="65"/>
      <c r="JZP20" s="65"/>
      <c r="JZQ20" s="65"/>
      <c r="JZR20" s="65"/>
      <c r="JZS20" s="65"/>
      <c r="JZT20" s="65"/>
      <c r="JZU20" s="65"/>
      <c r="JZV20" s="65"/>
      <c r="JZW20" s="65"/>
      <c r="JZX20" s="65"/>
      <c r="JZY20" s="65"/>
      <c r="JZZ20" s="65"/>
      <c r="KAA20" s="65"/>
      <c r="KAB20" s="65"/>
      <c r="KAC20" s="65"/>
      <c r="KAD20" s="65"/>
      <c r="KAE20" s="65"/>
      <c r="KAF20" s="65"/>
      <c r="KAG20" s="65"/>
      <c r="KAH20" s="65"/>
      <c r="KAI20" s="65"/>
      <c r="KAJ20" s="65"/>
      <c r="KAK20" s="65"/>
      <c r="KAL20" s="65"/>
      <c r="KAM20" s="65"/>
      <c r="KAN20" s="65"/>
      <c r="KAO20" s="65"/>
      <c r="KAP20" s="65"/>
      <c r="KAQ20" s="65"/>
      <c r="KAR20" s="65"/>
      <c r="KAS20" s="65"/>
      <c r="KAT20" s="65"/>
      <c r="KAU20" s="65"/>
      <c r="KAV20" s="65"/>
      <c r="KAW20" s="65"/>
      <c r="KAX20" s="65"/>
      <c r="KAY20" s="65"/>
      <c r="KAZ20" s="65"/>
      <c r="KBA20" s="65"/>
      <c r="KBB20" s="65"/>
      <c r="KBC20" s="65"/>
      <c r="KBD20" s="65"/>
      <c r="KBE20" s="65"/>
      <c r="KBF20" s="65"/>
      <c r="KBG20" s="65"/>
      <c r="KBH20" s="65"/>
      <c r="KBI20" s="65"/>
      <c r="KBJ20" s="65"/>
      <c r="KBK20" s="65"/>
      <c r="KBL20" s="65"/>
      <c r="KBM20" s="65"/>
      <c r="KBN20" s="65"/>
      <c r="KBO20" s="65"/>
      <c r="KBP20" s="65"/>
      <c r="KBQ20" s="65"/>
      <c r="KBR20" s="65"/>
      <c r="KBS20" s="65"/>
      <c r="KBT20" s="65"/>
      <c r="KBU20" s="65"/>
      <c r="KBV20" s="65"/>
      <c r="KBW20" s="65"/>
      <c r="KBX20" s="65"/>
      <c r="KBY20" s="65"/>
      <c r="KBZ20" s="65"/>
      <c r="KCA20" s="65"/>
      <c r="KCB20" s="65"/>
      <c r="KCC20" s="65"/>
      <c r="KCD20" s="65"/>
      <c r="KCE20" s="65"/>
      <c r="KCF20" s="65"/>
      <c r="KCG20" s="65"/>
      <c r="KCH20" s="65"/>
      <c r="KCI20" s="65"/>
      <c r="KCJ20" s="65"/>
      <c r="KCK20" s="65"/>
      <c r="KCL20" s="65"/>
      <c r="KCM20" s="65"/>
      <c r="KCN20" s="65"/>
      <c r="KCO20" s="65"/>
      <c r="KCP20" s="65"/>
      <c r="KCQ20" s="65"/>
      <c r="KCR20" s="65"/>
      <c r="KCS20" s="65"/>
      <c r="KCT20" s="65"/>
      <c r="KCU20" s="65"/>
      <c r="KCV20" s="65"/>
      <c r="KCW20" s="65"/>
      <c r="KCX20" s="65"/>
      <c r="KCY20" s="65"/>
      <c r="KCZ20" s="65"/>
      <c r="KDA20" s="65"/>
      <c r="KDB20" s="65"/>
      <c r="KDC20" s="65"/>
      <c r="KDD20" s="65"/>
      <c r="KDE20" s="65"/>
      <c r="KDF20" s="65"/>
      <c r="KDG20" s="65"/>
      <c r="KDH20" s="65"/>
      <c r="KDI20" s="65"/>
      <c r="KDJ20" s="65"/>
      <c r="KDK20" s="65"/>
      <c r="KDL20" s="65"/>
      <c r="KDM20" s="65"/>
      <c r="KDN20" s="65"/>
      <c r="KDO20" s="65"/>
      <c r="KDP20" s="65"/>
      <c r="KDQ20" s="65"/>
      <c r="KDR20" s="65"/>
      <c r="KDS20" s="65"/>
      <c r="KDT20" s="65"/>
      <c r="KDU20" s="65"/>
      <c r="KDV20" s="65"/>
      <c r="KDW20" s="65"/>
      <c r="KDX20" s="65"/>
      <c r="KDY20" s="65"/>
      <c r="KDZ20" s="65"/>
      <c r="KEA20" s="65"/>
      <c r="KEB20" s="65"/>
      <c r="KEC20" s="65"/>
      <c r="KED20" s="65"/>
      <c r="KEE20" s="65"/>
      <c r="KEF20" s="65"/>
      <c r="KEG20" s="65"/>
      <c r="KEH20" s="65"/>
      <c r="KEI20" s="65"/>
      <c r="KEJ20" s="65"/>
      <c r="KEK20" s="65"/>
      <c r="KEL20" s="65"/>
      <c r="KEM20" s="65"/>
      <c r="KEN20" s="65"/>
      <c r="KEO20" s="65"/>
      <c r="KEP20" s="65"/>
      <c r="KEQ20" s="65"/>
      <c r="KER20" s="65"/>
      <c r="KES20" s="65"/>
      <c r="KET20" s="65"/>
      <c r="KEU20" s="65"/>
      <c r="KEV20" s="65"/>
      <c r="KEW20" s="65"/>
      <c r="KEX20" s="65"/>
      <c r="KEY20" s="65"/>
      <c r="KEZ20" s="65"/>
      <c r="KFA20" s="65"/>
      <c r="KFB20" s="65"/>
      <c r="KFC20" s="65"/>
      <c r="KFD20" s="65"/>
      <c r="KFE20" s="65"/>
      <c r="KFF20" s="65"/>
      <c r="KFG20" s="65"/>
      <c r="KFH20" s="65"/>
      <c r="KFI20" s="65"/>
      <c r="KFJ20" s="65"/>
      <c r="KFK20" s="65"/>
      <c r="KFL20" s="65"/>
      <c r="KFM20" s="65"/>
      <c r="KFN20" s="65"/>
      <c r="KFO20" s="65"/>
      <c r="KFP20" s="65"/>
      <c r="KFQ20" s="65"/>
      <c r="KFR20" s="65"/>
      <c r="KFS20" s="65"/>
      <c r="KFT20" s="65"/>
      <c r="KFU20" s="65"/>
      <c r="KFV20" s="65"/>
      <c r="KFW20" s="65"/>
      <c r="KFX20" s="65"/>
      <c r="KFY20" s="65"/>
      <c r="KFZ20" s="65"/>
      <c r="KGA20" s="65"/>
      <c r="KGB20" s="65"/>
      <c r="KGC20" s="65"/>
      <c r="KGD20" s="65"/>
      <c r="KGE20" s="65"/>
      <c r="KGF20" s="65"/>
      <c r="KGG20" s="65"/>
      <c r="KGH20" s="65"/>
      <c r="KGI20" s="65"/>
      <c r="KGJ20" s="65"/>
      <c r="KGK20" s="65"/>
      <c r="KGL20" s="65"/>
      <c r="KGM20" s="65"/>
      <c r="KGN20" s="65"/>
      <c r="KGO20" s="65"/>
      <c r="KGP20" s="65"/>
      <c r="KGQ20" s="65"/>
      <c r="KGR20" s="65"/>
      <c r="KGS20" s="65"/>
      <c r="KGT20" s="65"/>
      <c r="KGU20" s="65"/>
      <c r="KGV20" s="65"/>
      <c r="KGW20" s="65"/>
      <c r="KGX20" s="65"/>
      <c r="KGY20" s="65"/>
      <c r="KGZ20" s="65"/>
      <c r="KHA20" s="65"/>
      <c r="KHB20" s="65"/>
      <c r="KHC20" s="65"/>
      <c r="KHD20" s="65"/>
      <c r="KHE20" s="65"/>
      <c r="KHF20" s="65"/>
      <c r="KHG20" s="65"/>
      <c r="KHH20" s="65"/>
      <c r="KHI20" s="65"/>
      <c r="KHJ20" s="65"/>
      <c r="KHK20" s="65"/>
      <c r="KHL20" s="65"/>
      <c r="KHM20" s="65"/>
      <c r="KHN20" s="65"/>
      <c r="KHO20" s="65"/>
      <c r="KHP20" s="65"/>
      <c r="KHQ20" s="65"/>
      <c r="KHR20" s="65"/>
      <c r="KHS20" s="65"/>
      <c r="KHT20" s="65"/>
      <c r="KHU20" s="65"/>
      <c r="KHV20" s="65"/>
      <c r="KHW20" s="65"/>
      <c r="KHX20" s="65"/>
      <c r="KHY20" s="65"/>
      <c r="KHZ20" s="65"/>
      <c r="KIA20" s="65"/>
      <c r="KIB20" s="65"/>
      <c r="KIC20" s="65"/>
      <c r="KID20" s="65"/>
      <c r="KIE20" s="65"/>
      <c r="KIF20" s="65"/>
      <c r="KIG20" s="65"/>
      <c r="KIH20" s="65"/>
      <c r="KII20" s="65"/>
      <c r="KIJ20" s="65"/>
      <c r="KIK20" s="65"/>
      <c r="KIL20" s="65"/>
      <c r="KIM20" s="65"/>
      <c r="KIN20" s="65"/>
      <c r="KIO20" s="65"/>
      <c r="KIP20" s="65"/>
      <c r="KIQ20" s="65"/>
      <c r="KIR20" s="65"/>
      <c r="KIS20" s="65"/>
      <c r="KIT20" s="65"/>
      <c r="KIU20" s="65"/>
      <c r="KIV20" s="65"/>
      <c r="KIW20" s="65"/>
      <c r="KIX20" s="65"/>
      <c r="KIY20" s="65"/>
      <c r="KIZ20" s="65"/>
      <c r="KJA20" s="65"/>
      <c r="KJB20" s="65"/>
      <c r="KJC20" s="65"/>
      <c r="KJD20" s="65"/>
      <c r="KJE20" s="65"/>
      <c r="KJF20" s="65"/>
      <c r="KJG20" s="65"/>
      <c r="KJH20" s="65"/>
      <c r="KJI20" s="65"/>
      <c r="KJJ20" s="65"/>
      <c r="KJK20" s="65"/>
      <c r="KJL20" s="65"/>
      <c r="KJM20" s="65"/>
      <c r="KJN20" s="65"/>
      <c r="KJO20" s="65"/>
      <c r="KJP20" s="65"/>
      <c r="KJQ20" s="65"/>
      <c r="KJR20" s="65"/>
      <c r="KJS20" s="65"/>
      <c r="KJT20" s="65"/>
      <c r="KJU20" s="65"/>
      <c r="KJV20" s="65"/>
      <c r="KJW20" s="65"/>
      <c r="KJX20" s="65"/>
      <c r="KJY20" s="65"/>
      <c r="KJZ20" s="65"/>
      <c r="KKA20" s="65"/>
      <c r="KKB20" s="65"/>
      <c r="KKC20" s="65"/>
      <c r="KKD20" s="65"/>
      <c r="KKE20" s="65"/>
      <c r="KKF20" s="65"/>
      <c r="KKG20" s="65"/>
      <c r="KKH20" s="65"/>
      <c r="KKI20" s="65"/>
      <c r="KKJ20" s="65"/>
      <c r="KKK20" s="65"/>
      <c r="KKL20" s="65"/>
      <c r="KKM20" s="65"/>
      <c r="KKN20" s="65"/>
      <c r="KKO20" s="65"/>
      <c r="KKP20" s="65"/>
      <c r="KKQ20" s="65"/>
      <c r="KKR20" s="65"/>
      <c r="KKS20" s="65"/>
      <c r="KKT20" s="65"/>
      <c r="KKU20" s="65"/>
      <c r="KKV20" s="65"/>
      <c r="KKW20" s="65"/>
      <c r="KKX20" s="65"/>
      <c r="KKY20" s="65"/>
      <c r="KKZ20" s="65"/>
      <c r="KLA20" s="65"/>
      <c r="KLB20" s="65"/>
      <c r="KLC20" s="65"/>
      <c r="KLD20" s="65"/>
      <c r="KLE20" s="65"/>
      <c r="KLF20" s="65"/>
      <c r="KLG20" s="65"/>
      <c r="KLH20" s="65"/>
      <c r="KLI20" s="65"/>
      <c r="KLJ20" s="65"/>
      <c r="KLK20" s="65"/>
      <c r="KLL20" s="65"/>
      <c r="KLM20" s="65"/>
      <c r="KLN20" s="65"/>
      <c r="KLO20" s="65"/>
      <c r="KLP20" s="65"/>
      <c r="KLQ20" s="65"/>
      <c r="KLR20" s="65"/>
      <c r="KLS20" s="65"/>
      <c r="KLT20" s="65"/>
      <c r="KLU20" s="65"/>
      <c r="KLV20" s="65"/>
      <c r="KLW20" s="65"/>
      <c r="KLX20" s="65"/>
      <c r="KLY20" s="65"/>
      <c r="KLZ20" s="65"/>
      <c r="KMA20" s="65"/>
      <c r="KMB20" s="65"/>
      <c r="KMC20" s="65"/>
      <c r="KMD20" s="65"/>
      <c r="KME20" s="65"/>
      <c r="KMF20" s="65"/>
      <c r="KMG20" s="65"/>
      <c r="KMH20" s="65"/>
      <c r="KMI20" s="65"/>
      <c r="KMJ20" s="65"/>
      <c r="KMK20" s="65"/>
      <c r="KML20" s="65"/>
      <c r="KMM20" s="65"/>
      <c r="KMN20" s="65"/>
      <c r="KMO20" s="65"/>
      <c r="KMP20" s="65"/>
      <c r="KMQ20" s="65"/>
      <c r="KMR20" s="65"/>
      <c r="KMS20" s="65"/>
      <c r="KMT20" s="65"/>
      <c r="KMU20" s="65"/>
      <c r="KMV20" s="65"/>
      <c r="KMW20" s="65"/>
      <c r="KMX20" s="65"/>
      <c r="KMY20" s="65"/>
      <c r="KMZ20" s="65"/>
      <c r="KNA20" s="65"/>
      <c r="KNB20" s="65"/>
      <c r="KNC20" s="65"/>
      <c r="KND20" s="65"/>
      <c r="KNE20" s="65"/>
      <c r="KNF20" s="65"/>
      <c r="KNG20" s="65"/>
      <c r="KNH20" s="65"/>
      <c r="KNI20" s="65"/>
      <c r="KNJ20" s="65"/>
      <c r="KNK20" s="65"/>
      <c r="KNL20" s="65"/>
      <c r="KNM20" s="65"/>
      <c r="KNN20" s="65"/>
      <c r="KNO20" s="65"/>
      <c r="KNP20" s="65"/>
      <c r="KNQ20" s="65"/>
      <c r="KNR20" s="65"/>
      <c r="KNS20" s="65"/>
      <c r="KNT20" s="65"/>
      <c r="KNU20" s="65"/>
      <c r="KNV20" s="65"/>
      <c r="KNW20" s="65"/>
      <c r="KNX20" s="65"/>
      <c r="KNY20" s="65"/>
      <c r="KNZ20" s="65"/>
      <c r="KOA20" s="65"/>
      <c r="KOB20" s="65"/>
      <c r="KOC20" s="65"/>
      <c r="KOD20" s="65"/>
      <c r="KOE20" s="65"/>
      <c r="KOF20" s="65"/>
      <c r="KOG20" s="65"/>
      <c r="KOH20" s="65"/>
      <c r="KOI20" s="65"/>
      <c r="KOJ20" s="65"/>
      <c r="KOK20" s="65"/>
      <c r="KOL20" s="65"/>
      <c r="KOM20" s="65"/>
      <c r="KON20" s="65"/>
      <c r="KOO20" s="65"/>
      <c r="KOP20" s="65"/>
      <c r="KOQ20" s="65"/>
      <c r="KOR20" s="65"/>
      <c r="KOS20" s="65"/>
      <c r="KOT20" s="65"/>
      <c r="KOU20" s="65"/>
      <c r="KOV20" s="65"/>
      <c r="KOW20" s="65"/>
      <c r="KOX20" s="65"/>
      <c r="KOY20" s="65"/>
      <c r="KOZ20" s="65"/>
      <c r="KPA20" s="65"/>
      <c r="KPB20" s="65"/>
      <c r="KPC20" s="65"/>
      <c r="KPD20" s="65"/>
      <c r="KPE20" s="65"/>
      <c r="KPF20" s="65"/>
      <c r="KPG20" s="65"/>
      <c r="KPH20" s="65"/>
      <c r="KPI20" s="65"/>
      <c r="KPJ20" s="65"/>
      <c r="KPK20" s="65"/>
      <c r="KPL20" s="65"/>
      <c r="KPM20" s="65"/>
      <c r="KPN20" s="65"/>
      <c r="KPO20" s="65"/>
      <c r="KPP20" s="65"/>
      <c r="KPQ20" s="65"/>
      <c r="KPR20" s="65"/>
      <c r="KPS20" s="65"/>
      <c r="KPT20" s="65"/>
      <c r="KPU20" s="65"/>
      <c r="KPV20" s="65"/>
      <c r="KPW20" s="65"/>
      <c r="KPX20" s="65"/>
      <c r="KPY20" s="65"/>
      <c r="KPZ20" s="65"/>
      <c r="KQA20" s="65"/>
      <c r="KQB20" s="65"/>
      <c r="KQC20" s="65"/>
      <c r="KQD20" s="65"/>
      <c r="KQE20" s="65"/>
      <c r="KQF20" s="65"/>
      <c r="KQG20" s="65"/>
      <c r="KQH20" s="65"/>
      <c r="KQI20" s="65"/>
      <c r="KQJ20" s="65"/>
      <c r="KQK20" s="65"/>
      <c r="KQL20" s="65"/>
      <c r="KQM20" s="65"/>
      <c r="KQN20" s="65"/>
      <c r="KQO20" s="65"/>
      <c r="KQP20" s="65"/>
      <c r="KQQ20" s="65"/>
      <c r="KQR20" s="65"/>
      <c r="KQS20" s="65"/>
      <c r="KQT20" s="65"/>
      <c r="KQU20" s="65"/>
      <c r="KQV20" s="65"/>
      <c r="KQW20" s="65"/>
      <c r="KQX20" s="65"/>
      <c r="KQY20" s="65"/>
      <c r="KQZ20" s="65"/>
      <c r="KRA20" s="65"/>
      <c r="KRB20" s="65"/>
      <c r="KRC20" s="65"/>
      <c r="KRD20" s="65"/>
      <c r="KRE20" s="65"/>
      <c r="KRF20" s="65"/>
      <c r="KRG20" s="65"/>
      <c r="KRH20" s="65"/>
      <c r="KRI20" s="65"/>
      <c r="KRJ20" s="65"/>
      <c r="KRK20" s="65"/>
      <c r="KRL20" s="65"/>
      <c r="KRM20" s="65"/>
      <c r="KRN20" s="65"/>
      <c r="KRO20" s="65"/>
      <c r="KRP20" s="65"/>
      <c r="KRQ20" s="65"/>
      <c r="KRR20" s="65"/>
      <c r="KRS20" s="65"/>
      <c r="KRT20" s="65"/>
      <c r="KRU20" s="65"/>
      <c r="KRV20" s="65"/>
      <c r="KRW20" s="65"/>
      <c r="KRX20" s="65"/>
      <c r="KRY20" s="65"/>
      <c r="KRZ20" s="65"/>
      <c r="KSA20" s="65"/>
      <c r="KSB20" s="65"/>
      <c r="KSC20" s="65"/>
      <c r="KSD20" s="65"/>
      <c r="KSE20" s="65"/>
      <c r="KSF20" s="65"/>
      <c r="KSG20" s="65"/>
      <c r="KSH20" s="65"/>
      <c r="KSI20" s="65"/>
      <c r="KSJ20" s="65"/>
      <c r="KSK20" s="65"/>
      <c r="KSL20" s="65"/>
      <c r="KSM20" s="65"/>
      <c r="KSN20" s="65"/>
      <c r="KSO20" s="65"/>
      <c r="KSP20" s="65"/>
      <c r="KSQ20" s="65"/>
      <c r="KSR20" s="65"/>
      <c r="KSS20" s="65"/>
      <c r="KST20" s="65"/>
      <c r="KSU20" s="65"/>
      <c r="KSV20" s="65"/>
      <c r="KSW20" s="65"/>
      <c r="KSX20" s="65"/>
      <c r="KSY20" s="65"/>
      <c r="KSZ20" s="65"/>
      <c r="KTA20" s="65"/>
      <c r="KTB20" s="65"/>
      <c r="KTC20" s="65"/>
      <c r="KTD20" s="65"/>
      <c r="KTE20" s="65"/>
      <c r="KTF20" s="65"/>
      <c r="KTG20" s="65"/>
      <c r="KTH20" s="65"/>
      <c r="KTI20" s="65"/>
      <c r="KTJ20" s="65"/>
      <c r="KTK20" s="65"/>
      <c r="KTL20" s="65"/>
      <c r="KTM20" s="65"/>
      <c r="KTN20" s="65"/>
      <c r="KTO20" s="65"/>
      <c r="KTP20" s="65"/>
      <c r="KTQ20" s="65"/>
      <c r="KTR20" s="65"/>
      <c r="KTS20" s="65"/>
      <c r="KTT20" s="65"/>
      <c r="KTU20" s="65"/>
      <c r="KTV20" s="65"/>
      <c r="KTW20" s="65"/>
      <c r="KTX20" s="65"/>
      <c r="KTY20" s="65"/>
      <c r="KTZ20" s="65"/>
      <c r="KUA20" s="65"/>
      <c r="KUB20" s="65"/>
      <c r="KUC20" s="65"/>
      <c r="KUD20" s="65"/>
      <c r="KUE20" s="65"/>
      <c r="KUF20" s="65"/>
      <c r="KUG20" s="65"/>
      <c r="KUH20" s="65"/>
      <c r="KUI20" s="65"/>
      <c r="KUJ20" s="65"/>
      <c r="KUK20" s="65"/>
      <c r="KUL20" s="65"/>
      <c r="KUM20" s="65"/>
      <c r="KUN20" s="65"/>
      <c r="KUO20" s="65"/>
      <c r="KUP20" s="65"/>
      <c r="KUQ20" s="65"/>
      <c r="KUR20" s="65"/>
      <c r="KUS20" s="65"/>
      <c r="KUT20" s="65"/>
      <c r="KUU20" s="65"/>
      <c r="KUV20" s="65"/>
      <c r="KUW20" s="65"/>
      <c r="KUX20" s="65"/>
      <c r="KUY20" s="65"/>
      <c r="KUZ20" s="65"/>
      <c r="KVA20" s="65"/>
      <c r="KVB20" s="65"/>
      <c r="KVC20" s="65"/>
      <c r="KVD20" s="65"/>
      <c r="KVE20" s="65"/>
      <c r="KVF20" s="65"/>
      <c r="KVG20" s="65"/>
      <c r="KVH20" s="65"/>
      <c r="KVI20" s="65"/>
      <c r="KVJ20" s="65"/>
      <c r="KVK20" s="65"/>
      <c r="KVL20" s="65"/>
      <c r="KVM20" s="65"/>
      <c r="KVN20" s="65"/>
      <c r="KVO20" s="65"/>
      <c r="KVP20" s="65"/>
      <c r="KVQ20" s="65"/>
      <c r="KVR20" s="65"/>
      <c r="KVS20" s="65"/>
      <c r="KVT20" s="65"/>
      <c r="KVU20" s="65"/>
      <c r="KVV20" s="65"/>
      <c r="KVW20" s="65"/>
      <c r="KVX20" s="65"/>
      <c r="KVY20" s="65"/>
      <c r="KVZ20" s="65"/>
      <c r="KWA20" s="65"/>
      <c r="KWB20" s="65"/>
      <c r="KWC20" s="65"/>
      <c r="KWD20" s="65"/>
      <c r="KWE20" s="65"/>
      <c r="KWF20" s="65"/>
      <c r="KWG20" s="65"/>
      <c r="KWH20" s="65"/>
      <c r="KWI20" s="65"/>
      <c r="KWJ20" s="65"/>
      <c r="KWK20" s="65"/>
      <c r="KWL20" s="65"/>
      <c r="KWM20" s="65"/>
      <c r="KWN20" s="65"/>
      <c r="KWO20" s="65"/>
      <c r="KWP20" s="65"/>
      <c r="KWQ20" s="65"/>
      <c r="KWR20" s="65"/>
      <c r="KWS20" s="65"/>
      <c r="KWT20" s="65"/>
      <c r="KWU20" s="65"/>
      <c r="KWV20" s="65"/>
      <c r="KWW20" s="65"/>
      <c r="KWX20" s="65"/>
      <c r="KWY20" s="65"/>
      <c r="KWZ20" s="65"/>
      <c r="KXA20" s="65"/>
      <c r="KXB20" s="65"/>
      <c r="KXC20" s="65"/>
      <c r="KXD20" s="65"/>
      <c r="KXE20" s="65"/>
      <c r="KXF20" s="65"/>
      <c r="KXG20" s="65"/>
      <c r="KXH20" s="65"/>
      <c r="KXI20" s="65"/>
      <c r="KXJ20" s="65"/>
      <c r="KXK20" s="65"/>
      <c r="KXL20" s="65"/>
      <c r="KXM20" s="65"/>
      <c r="KXN20" s="65"/>
      <c r="KXO20" s="65"/>
      <c r="KXP20" s="65"/>
      <c r="KXQ20" s="65"/>
      <c r="KXR20" s="65"/>
      <c r="KXS20" s="65"/>
      <c r="KXT20" s="65"/>
      <c r="KXU20" s="65"/>
      <c r="KXV20" s="65"/>
      <c r="KXW20" s="65"/>
      <c r="KXX20" s="65"/>
      <c r="KXY20" s="65"/>
      <c r="KXZ20" s="65"/>
      <c r="KYA20" s="65"/>
      <c r="KYB20" s="65"/>
      <c r="KYC20" s="65"/>
      <c r="KYD20" s="65"/>
      <c r="KYE20" s="65"/>
      <c r="KYF20" s="65"/>
      <c r="KYG20" s="65"/>
      <c r="KYH20" s="65"/>
      <c r="KYI20" s="65"/>
      <c r="KYJ20" s="65"/>
      <c r="KYK20" s="65"/>
      <c r="KYL20" s="65"/>
      <c r="KYM20" s="65"/>
      <c r="KYN20" s="65"/>
      <c r="KYO20" s="65"/>
      <c r="KYP20" s="65"/>
      <c r="KYQ20" s="65"/>
      <c r="KYR20" s="65"/>
      <c r="KYS20" s="65"/>
      <c r="KYT20" s="65"/>
      <c r="KYU20" s="65"/>
      <c r="KYV20" s="65"/>
      <c r="KYW20" s="65"/>
      <c r="KYX20" s="65"/>
      <c r="KYY20" s="65"/>
      <c r="KYZ20" s="65"/>
      <c r="KZA20" s="65"/>
      <c r="KZB20" s="65"/>
      <c r="KZC20" s="65"/>
      <c r="KZD20" s="65"/>
      <c r="KZE20" s="65"/>
      <c r="KZF20" s="65"/>
      <c r="KZG20" s="65"/>
      <c r="KZH20" s="65"/>
      <c r="KZI20" s="65"/>
      <c r="KZJ20" s="65"/>
      <c r="KZK20" s="65"/>
      <c r="KZL20" s="65"/>
      <c r="KZM20" s="65"/>
      <c r="KZN20" s="65"/>
      <c r="KZO20" s="65"/>
      <c r="KZP20" s="65"/>
      <c r="KZQ20" s="65"/>
      <c r="KZR20" s="65"/>
      <c r="KZS20" s="65"/>
      <c r="KZT20" s="65"/>
      <c r="KZU20" s="65"/>
      <c r="KZV20" s="65"/>
      <c r="KZW20" s="65"/>
      <c r="KZX20" s="65"/>
      <c r="KZY20" s="65"/>
      <c r="KZZ20" s="65"/>
      <c r="LAA20" s="65"/>
      <c r="LAB20" s="65"/>
      <c r="LAC20" s="65"/>
      <c r="LAD20" s="65"/>
      <c r="LAE20" s="65"/>
      <c r="LAF20" s="65"/>
      <c r="LAG20" s="65"/>
      <c r="LAH20" s="65"/>
      <c r="LAI20" s="65"/>
      <c r="LAJ20" s="65"/>
      <c r="LAK20" s="65"/>
      <c r="LAL20" s="65"/>
      <c r="LAM20" s="65"/>
      <c r="LAN20" s="65"/>
      <c r="LAO20" s="65"/>
      <c r="LAP20" s="65"/>
      <c r="LAQ20" s="65"/>
      <c r="LAR20" s="65"/>
      <c r="LAS20" s="65"/>
      <c r="LAT20" s="65"/>
      <c r="LAU20" s="65"/>
      <c r="LAV20" s="65"/>
      <c r="LAW20" s="65"/>
      <c r="LAX20" s="65"/>
      <c r="LAY20" s="65"/>
      <c r="LAZ20" s="65"/>
      <c r="LBA20" s="65"/>
      <c r="LBB20" s="65"/>
      <c r="LBC20" s="65"/>
      <c r="LBD20" s="65"/>
      <c r="LBE20" s="65"/>
      <c r="LBF20" s="65"/>
      <c r="LBG20" s="65"/>
      <c r="LBH20" s="65"/>
      <c r="LBI20" s="65"/>
      <c r="LBJ20" s="65"/>
      <c r="LBK20" s="65"/>
      <c r="LBL20" s="65"/>
      <c r="LBM20" s="65"/>
      <c r="LBN20" s="65"/>
      <c r="LBO20" s="65"/>
      <c r="LBP20" s="65"/>
      <c r="LBQ20" s="65"/>
      <c r="LBR20" s="65"/>
      <c r="LBS20" s="65"/>
      <c r="LBT20" s="65"/>
      <c r="LBU20" s="65"/>
      <c r="LBV20" s="65"/>
      <c r="LBW20" s="65"/>
      <c r="LBX20" s="65"/>
      <c r="LBY20" s="65"/>
      <c r="LBZ20" s="65"/>
      <c r="LCA20" s="65"/>
      <c r="LCB20" s="65"/>
      <c r="LCC20" s="65"/>
      <c r="LCD20" s="65"/>
      <c r="LCE20" s="65"/>
      <c r="LCF20" s="65"/>
      <c r="LCG20" s="65"/>
      <c r="LCH20" s="65"/>
      <c r="LCI20" s="65"/>
      <c r="LCJ20" s="65"/>
      <c r="LCK20" s="65"/>
      <c r="LCL20" s="65"/>
      <c r="LCM20" s="65"/>
      <c r="LCN20" s="65"/>
      <c r="LCO20" s="65"/>
      <c r="LCP20" s="65"/>
      <c r="LCQ20" s="65"/>
      <c r="LCR20" s="65"/>
      <c r="LCS20" s="65"/>
      <c r="LCT20" s="65"/>
      <c r="LCU20" s="65"/>
      <c r="LCV20" s="65"/>
      <c r="LCW20" s="65"/>
      <c r="LCX20" s="65"/>
      <c r="LCY20" s="65"/>
      <c r="LCZ20" s="65"/>
      <c r="LDA20" s="65"/>
      <c r="LDB20" s="65"/>
      <c r="LDC20" s="65"/>
      <c r="LDD20" s="65"/>
      <c r="LDE20" s="65"/>
      <c r="LDF20" s="65"/>
      <c r="LDG20" s="65"/>
      <c r="LDH20" s="65"/>
      <c r="LDI20" s="65"/>
      <c r="LDJ20" s="65"/>
      <c r="LDK20" s="65"/>
      <c r="LDL20" s="65"/>
      <c r="LDM20" s="65"/>
      <c r="LDN20" s="65"/>
      <c r="LDO20" s="65"/>
      <c r="LDP20" s="65"/>
      <c r="LDQ20" s="65"/>
      <c r="LDR20" s="65"/>
      <c r="LDS20" s="65"/>
      <c r="LDT20" s="65"/>
      <c r="LDU20" s="65"/>
      <c r="LDV20" s="65"/>
      <c r="LDW20" s="65"/>
      <c r="LDX20" s="65"/>
      <c r="LDY20" s="65"/>
      <c r="LDZ20" s="65"/>
      <c r="LEA20" s="65"/>
      <c r="LEB20" s="65"/>
      <c r="LEC20" s="65"/>
      <c r="LED20" s="65"/>
      <c r="LEE20" s="65"/>
      <c r="LEF20" s="65"/>
      <c r="LEG20" s="65"/>
      <c r="LEH20" s="65"/>
      <c r="LEI20" s="65"/>
      <c r="LEJ20" s="65"/>
      <c r="LEK20" s="65"/>
      <c r="LEL20" s="65"/>
      <c r="LEM20" s="65"/>
      <c r="LEN20" s="65"/>
      <c r="LEO20" s="65"/>
      <c r="LEP20" s="65"/>
      <c r="LEQ20" s="65"/>
      <c r="LER20" s="65"/>
      <c r="LES20" s="65"/>
      <c r="LET20" s="65"/>
      <c r="LEU20" s="65"/>
      <c r="LEV20" s="65"/>
      <c r="LEW20" s="65"/>
      <c r="LEX20" s="65"/>
      <c r="LEY20" s="65"/>
      <c r="LEZ20" s="65"/>
      <c r="LFA20" s="65"/>
      <c r="LFB20" s="65"/>
      <c r="LFC20" s="65"/>
      <c r="LFD20" s="65"/>
      <c r="LFE20" s="65"/>
      <c r="LFF20" s="65"/>
      <c r="LFG20" s="65"/>
      <c r="LFH20" s="65"/>
      <c r="LFI20" s="65"/>
      <c r="LFJ20" s="65"/>
      <c r="LFK20" s="65"/>
      <c r="LFL20" s="65"/>
      <c r="LFM20" s="65"/>
      <c r="LFN20" s="65"/>
      <c r="LFO20" s="65"/>
      <c r="LFP20" s="65"/>
      <c r="LFQ20" s="65"/>
      <c r="LFR20" s="65"/>
      <c r="LFS20" s="65"/>
      <c r="LFT20" s="65"/>
      <c r="LFU20" s="65"/>
      <c r="LFV20" s="65"/>
      <c r="LFW20" s="65"/>
      <c r="LFX20" s="65"/>
      <c r="LFY20" s="65"/>
      <c r="LFZ20" s="65"/>
      <c r="LGA20" s="65"/>
      <c r="LGB20" s="65"/>
      <c r="LGC20" s="65"/>
      <c r="LGD20" s="65"/>
      <c r="LGE20" s="65"/>
      <c r="LGF20" s="65"/>
      <c r="LGG20" s="65"/>
      <c r="LGH20" s="65"/>
      <c r="LGI20" s="65"/>
      <c r="LGJ20" s="65"/>
      <c r="LGK20" s="65"/>
      <c r="LGL20" s="65"/>
      <c r="LGM20" s="65"/>
      <c r="LGN20" s="65"/>
      <c r="LGO20" s="65"/>
      <c r="LGP20" s="65"/>
      <c r="LGQ20" s="65"/>
      <c r="LGR20" s="65"/>
      <c r="LGS20" s="65"/>
      <c r="LGT20" s="65"/>
      <c r="LGU20" s="65"/>
      <c r="LGV20" s="65"/>
      <c r="LGW20" s="65"/>
      <c r="LGX20" s="65"/>
      <c r="LGY20" s="65"/>
      <c r="LGZ20" s="65"/>
      <c r="LHA20" s="65"/>
      <c r="LHB20" s="65"/>
      <c r="LHC20" s="65"/>
      <c r="LHD20" s="65"/>
      <c r="LHE20" s="65"/>
      <c r="LHF20" s="65"/>
      <c r="LHG20" s="65"/>
      <c r="LHH20" s="65"/>
      <c r="LHI20" s="65"/>
      <c r="LHJ20" s="65"/>
      <c r="LHK20" s="65"/>
      <c r="LHL20" s="65"/>
      <c r="LHM20" s="65"/>
      <c r="LHN20" s="65"/>
      <c r="LHO20" s="65"/>
      <c r="LHP20" s="65"/>
      <c r="LHQ20" s="65"/>
      <c r="LHR20" s="65"/>
      <c r="LHS20" s="65"/>
      <c r="LHT20" s="65"/>
      <c r="LHU20" s="65"/>
      <c r="LHV20" s="65"/>
      <c r="LHW20" s="65"/>
      <c r="LHX20" s="65"/>
      <c r="LHY20" s="65"/>
      <c r="LHZ20" s="65"/>
      <c r="LIA20" s="65"/>
      <c r="LIB20" s="65"/>
      <c r="LIC20" s="65"/>
      <c r="LID20" s="65"/>
      <c r="LIE20" s="65"/>
      <c r="LIF20" s="65"/>
      <c r="LIG20" s="65"/>
      <c r="LIH20" s="65"/>
      <c r="LII20" s="65"/>
      <c r="LIJ20" s="65"/>
      <c r="LIK20" s="65"/>
      <c r="LIL20" s="65"/>
      <c r="LIM20" s="65"/>
      <c r="LIN20" s="65"/>
      <c r="LIO20" s="65"/>
      <c r="LIP20" s="65"/>
      <c r="LIQ20" s="65"/>
      <c r="LIR20" s="65"/>
      <c r="LIS20" s="65"/>
      <c r="LIT20" s="65"/>
      <c r="LIU20" s="65"/>
      <c r="LIV20" s="65"/>
      <c r="LIW20" s="65"/>
      <c r="LIX20" s="65"/>
      <c r="LIY20" s="65"/>
      <c r="LIZ20" s="65"/>
      <c r="LJA20" s="65"/>
      <c r="LJB20" s="65"/>
      <c r="LJC20" s="65"/>
      <c r="LJD20" s="65"/>
      <c r="LJE20" s="65"/>
      <c r="LJF20" s="65"/>
      <c r="LJG20" s="65"/>
      <c r="LJH20" s="65"/>
      <c r="LJI20" s="65"/>
      <c r="LJJ20" s="65"/>
      <c r="LJK20" s="65"/>
      <c r="LJL20" s="65"/>
      <c r="LJM20" s="65"/>
      <c r="LJN20" s="65"/>
      <c r="LJO20" s="65"/>
      <c r="LJP20" s="65"/>
      <c r="LJQ20" s="65"/>
      <c r="LJR20" s="65"/>
      <c r="LJS20" s="65"/>
      <c r="LJT20" s="65"/>
      <c r="LJU20" s="65"/>
      <c r="LJV20" s="65"/>
      <c r="LJW20" s="65"/>
      <c r="LJX20" s="65"/>
      <c r="LJY20" s="65"/>
      <c r="LJZ20" s="65"/>
      <c r="LKA20" s="65"/>
      <c r="LKB20" s="65"/>
      <c r="LKC20" s="65"/>
      <c r="LKD20" s="65"/>
      <c r="LKE20" s="65"/>
      <c r="LKF20" s="65"/>
      <c r="LKG20" s="65"/>
      <c r="LKH20" s="65"/>
      <c r="LKI20" s="65"/>
      <c r="LKJ20" s="65"/>
      <c r="LKK20" s="65"/>
      <c r="LKL20" s="65"/>
      <c r="LKM20" s="65"/>
      <c r="LKN20" s="65"/>
      <c r="LKO20" s="65"/>
      <c r="LKP20" s="65"/>
      <c r="LKQ20" s="65"/>
      <c r="LKR20" s="65"/>
      <c r="LKS20" s="65"/>
      <c r="LKT20" s="65"/>
      <c r="LKU20" s="65"/>
      <c r="LKV20" s="65"/>
      <c r="LKW20" s="65"/>
      <c r="LKX20" s="65"/>
      <c r="LKY20" s="65"/>
      <c r="LKZ20" s="65"/>
      <c r="LLA20" s="65"/>
      <c r="LLB20" s="65"/>
      <c r="LLC20" s="65"/>
      <c r="LLD20" s="65"/>
      <c r="LLE20" s="65"/>
      <c r="LLF20" s="65"/>
      <c r="LLG20" s="65"/>
      <c r="LLH20" s="65"/>
      <c r="LLI20" s="65"/>
      <c r="LLJ20" s="65"/>
      <c r="LLK20" s="65"/>
      <c r="LLL20" s="65"/>
      <c r="LLM20" s="65"/>
      <c r="LLN20" s="65"/>
      <c r="LLO20" s="65"/>
      <c r="LLP20" s="65"/>
      <c r="LLQ20" s="65"/>
      <c r="LLR20" s="65"/>
      <c r="LLS20" s="65"/>
      <c r="LLT20" s="65"/>
      <c r="LLU20" s="65"/>
      <c r="LLV20" s="65"/>
      <c r="LLW20" s="65"/>
      <c r="LLX20" s="65"/>
      <c r="LLY20" s="65"/>
      <c r="LLZ20" s="65"/>
      <c r="LMA20" s="65"/>
      <c r="LMB20" s="65"/>
      <c r="LMC20" s="65"/>
      <c r="LMD20" s="65"/>
      <c r="LME20" s="65"/>
      <c r="LMF20" s="65"/>
      <c r="LMG20" s="65"/>
      <c r="LMH20" s="65"/>
      <c r="LMI20" s="65"/>
      <c r="LMJ20" s="65"/>
      <c r="LMK20" s="65"/>
      <c r="LML20" s="65"/>
      <c r="LMM20" s="65"/>
      <c r="LMN20" s="65"/>
      <c r="LMO20" s="65"/>
      <c r="LMP20" s="65"/>
      <c r="LMQ20" s="65"/>
      <c r="LMR20" s="65"/>
      <c r="LMS20" s="65"/>
      <c r="LMT20" s="65"/>
      <c r="LMU20" s="65"/>
      <c r="LMV20" s="65"/>
      <c r="LMW20" s="65"/>
      <c r="LMX20" s="65"/>
      <c r="LMY20" s="65"/>
      <c r="LMZ20" s="65"/>
      <c r="LNA20" s="65"/>
      <c r="LNB20" s="65"/>
      <c r="LNC20" s="65"/>
      <c r="LND20" s="65"/>
      <c r="LNE20" s="65"/>
      <c r="LNF20" s="65"/>
      <c r="LNG20" s="65"/>
      <c r="LNH20" s="65"/>
      <c r="LNI20" s="65"/>
      <c r="LNJ20" s="65"/>
      <c r="LNK20" s="65"/>
      <c r="LNL20" s="65"/>
      <c r="LNM20" s="65"/>
      <c r="LNN20" s="65"/>
      <c r="LNO20" s="65"/>
      <c r="LNP20" s="65"/>
      <c r="LNQ20" s="65"/>
      <c r="LNR20" s="65"/>
      <c r="LNS20" s="65"/>
      <c r="LNT20" s="65"/>
      <c r="LNU20" s="65"/>
      <c r="LNV20" s="65"/>
      <c r="LNW20" s="65"/>
      <c r="LNX20" s="65"/>
      <c r="LNY20" s="65"/>
      <c r="LNZ20" s="65"/>
      <c r="LOA20" s="65"/>
      <c r="LOB20" s="65"/>
      <c r="LOC20" s="65"/>
      <c r="LOD20" s="65"/>
      <c r="LOE20" s="65"/>
      <c r="LOF20" s="65"/>
      <c r="LOG20" s="65"/>
      <c r="LOH20" s="65"/>
      <c r="LOI20" s="65"/>
      <c r="LOJ20" s="65"/>
      <c r="LOK20" s="65"/>
      <c r="LOL20" s="65"/>
      <c r="LOM20" s="65"/>
      <c r="LON20" s="65"/>
      <c r="LOO20" s="65"/>
      <c r="LOP20" s="65"/>
      <c r="LOQ20" s="65"/>
      <c r="LOR20" s="65"/>
      <c r="LOS20" s="65"/>
      <c r="LOT20" s="65"/>
      <c r="LOU20" s="65"/>
      <c r="LOV20" s="65"/>
      <c r="LOW20" s="65"/>
      <c r="LOX20" s="65"/>
      <c r="LOY20" s="65"/>
      <c r="LOZ20" s="65"/>
      <c r="LPA20" s="65"/>
      <c r="LPB20" s="65"/>
      <c r="LPC20" s="65"/>
      <c r="LPD20" s="65"/>
      <c r="LPE20" s="65"/>
      <c r="LPF20" s="65"/>
      <c r="LPG20" s="65"/>
      <c r="LPH20" s="65"/>
      <c r="LPI20" s="65"/>
      <c r="LPJ20" s="65"/>
      <c r="LPK20" s="65"/>
      <c r="LPL20" s="65"/>
      <c r="LPM20" s="65"/>
      <c r="LPN20" s="65"/>
      <c r="LPO20" s="65"/>
      <c r="LPP20" s="65"/>
      <c r="LPQ20" s="65"/>
      <c r="LPR20" s="65"/>
      <c r="LPS20" s="65"/>
      <c r="LPT20" s="65"/>
      <c r="LPU20" s="65"/>
      <c r="LPV20" s="65"/>
      <c r="LPW20" s="65"/>
      <c r="LPX20" s="65"/>
      <c r="LPY20" s="65"/>
      <c r="LPZ20" s="65"/>
      <c r="LQA20" s="65"/>
      <c r="LQB20" s="65"/>
      <c r="LQC20" s="65"/>
      <c r="LQD20" s="65"/>
      <c r="LQE20" s="65"/>
      <c r="LQF20" s="65"/>
      <c r="LQG20" s="65"/>
      <c r="LQH20" s="65"/>
      <c r="LQI20" s="65"/>
      <c r="LQJ20" s="65"/>
      <c r="LQK20" s="65"/>
      <c r="LQL20" s="65"/>
      <c r="LQM20" s="65"/>
      <c r="LQN20" s="65"/>
      <c r="LQO20" s="65"/>
      <c r="LQP20" s="65"/>
      <c r="LQQ20" s="65"/>
      <c r="LQR20" s="65"/>
      <c r="LQS20" s="65"/>
      <c r="LQT20" s="65"/>
      <c r="LQU20" s="65"/>
      <c r="LQV20" s="65"/>
      <c r="LQW20" s="65"/>
      <c r="LQX20" s="65"/>
      <c r="LQY20" s="65"/>
      <c r="LQZ20" s="65"/>
      <c r="LRA20" s="65"/>
      <c r="LRB20" s="65"/>
      <c r="LRC20" s="65"/>
      <c r="LRD20" s="65"/>
      <c r="LRE20" s="65"/>
      <c r="LRF20" s="65"/>
      <c r="LRG20" s="65"/>
      <c r="LRH20" s="65"/>
      <c r="LRI20" s="65"/>
      <c r="LRJ20" s="65"/>
      <c r="LRK20" s="65"/>
      <c r="LRL20" s="65"/>
      <c r="LRM20" s="65"/>
      <c r="LRN20" s="65"/>
      <c r="LRO20" s="65"/>
      <c r="LRP20" s="65"/>
      <c r="LRQ20" s="65"/>
      <c r="LRR20" s="65"/>
      <c r="LRS20" s="65"/>
      <c r="LRT20" s="65"/>
      <c r="LRU20" s="65"/>
      <c r="LRV20" s="65"/>
      <c r="LRW20" s="65"/>
      <c r="LRX20" s="65"/>
      <c r="LRY20" s="65"/>
      <c r="LRZ20" s="65"/>
      <c r="LSA20" s="65"/>
      <c r="LSB20" s="65"/>
      <c r="LSC20" s="65"/>
      <c r="LSD20" s="65"/>
      <c r="LSE20" s="65"/>
      <c r="LSF20" s="65"/>
      <c r="LSG20" s="65"/>
      <c r="LSH20" s="65"/>
      <c r="LSI20" s="65"/>
      <c r="LSJ20" s="65"/>
      <c r="LSK20" s="65"/>
      <c r="LSL20" s="65"/>
      <c r="LSM20" s="65"/>
      <c r="LSN20" s="65"/>
      <c r="LSO20" s="65"/>
      <c r="LSP20" s="65"/>
      <c r="LSQ20" s="65"/>
      <c r="LSR20" s="65"/>
      <c r="LSS20" s="65"/>
      <c r="LST20" s="65"/>
      <c r="LSU20" s="65"/>
      <c r="LSV20" s="65"/>
      <c r="LSW20" s="65"/>
      <c r="LSX20" s="65"/>
      <c r="LSY20" s="65"/>
      <c r="LSZ20" s="65"/>
      <c r="LTA20" s="65"/>
      <c r="LTB20" s="65"/>
      <c r="LTC20" s="65"/>
      <c r="LTD20" s="65"/>
      <c r="LTE20" s="65"/>
      <c r="LTF20" s="65"/>
      <c r="LTG20" s="65"/>
      <c r="LTH20" s="65"/>
      <c r="LTI20" s="65"/>
      <c r="LTJ20" s="65"/>
      <c r="LTK20" s="65"/>
      <c r="LTL20" s="65"/>
      <c r="LTM20" s="65"/>
      <c r="LTN20" s="65"/>
      <c r="LTO20" s="65"/>
      <c r="LTP20" s="65"/>
      <c r="LTQ20" s="65"/>
      <c r="LTR20" s="65"/>
      <c r="LTS20" s="65"/>
      <c r="LTT20" s="65"/>
      <c r="LTU20" s="65"/>
      <c r="LTV20" s="65"/>
      <c r="LTW20" s="65"/>
      <c r="LTX20" s="65"/>
      <c r="LTY20" s="65"/>
      <c r="LTZ20" s="65"/>
      <c r="LUA20" s="65"/>
      <c r="LUB20" s="65"/>
      <c r="LUC20" s="65"/>
      <c r="LUD20" s="65"/>
      <c r="LUE20" s="65"/>
      <c r="LUF20" s="65"/>
      <c r="LUG20" s="65"/>
      <c r="LUH20" s="65"/>
      <c r="LUI20" s="65"/>
      <c r="LUJ20" s="65"/>
      <c r="LUK20" s="65"/>
      <c r="LUL20" s="65"/>
      <c r="LUM20" s="65"/>
      <c r="LUN20" s="65"/>
      <c r="LUO20" s="65"/>
      <c r="LUP20" s="65"/>
      <c r="LUQ20" s="65"/>
      <c r="LUR20" s="65"/>
      <c r="LUS20" s="65"/>
      <c r="LUT20" s="65"/>
      <c r="LUU20" s="65"/>
      <c r="LUV20" s="65"/>
      <c r="LUW20" s="65"/>
      <c r="LUX20" s="65"/>
      <c r="LUY20" s="65"/>
      <c r="LUZ20" s="65"/>
      <c r="LVA20" s="65"/>
      <c r="LVB20" s="65"/>
      <c r="LVC20" s="65"/>
      <c r="LVD20" s="65"/>
      <c r="LVE20" s="65"/>
      <c r="LVF20" s="65"/>
      <c r="LVG20" s="65"/>
      <c r="LVH20" s="65"/>
      <c r="LVI20" s="65"/>
      <c r="LVJ20" s="65"/>
      <c r="LVK20" s="65"/>
      <c r="LVL20" s="65"/>
      <c r="LVM20" s="65"/>
      <c r="LVN20" s="65"/>
      <c r="LVO20" s="65"/>
      <c r="LVP20" s="65"/>
      <c r="LVQ20" s="65"/>
      <c r="LVR20" s="65"/>
      <c r="LVS20" s="65"/>
      <c r="LVT20" s="65"/>
      <c r="LVU20" s="65"/>
      <c r="LVV20" s="65"/>
      <c r="LVW20" s="65"/>
      <c r="LVX20" s="65"/>
      <c r="LVY20" s="65"/>
      <c r="LVZ20" s="65"/>
      <c r="LWA20" s="65"/>
      <c r="LWB20" s="65"/>
      <c r="LWC20" s="65"/>
      <c r="LWD20" s="65"/>
      <c r="LWE20" s="65"/>
      <c r="LWF20" s="65"/>
      <c r="LWG20" s="65"/>
      <c r="LWH20" s="65"/>
      <c r="LWI20" s="65"/>
      <c r="LWJ20" s="65"/>
      <c r="LWK20" s="65"/>
      <c r="LWL20" s="65"/>
      <c r="LWM20" s="65"/>
      <c r="LWN20" s="65"/>
      <c r="LWO20" s="65"/>
      <c r="LWP20" s="65"/>
      <c r="LWQ20" s="65"/>
      <c r="LWR20" s="65"/>
      <c r="LWS20" s="65"/>
      <c r="LWT20" s="65"/>
      <c r="LWU20" s="65"/>
      <c r="LWV20" s="65"/>
      <c r="LWW20" s="65"/>
      <c r="LWX20" s="65"/>
      <c r="LWY20" s="65"/>
      <c r="LWZ20" s="65"/>
      <c r="LXA20" s="65"/>
      <c r="LXB20" s="65"/>
      <c r="LXC20" s="65"/>
      <c r="LXD20" s="65"/>
      <c r="LXE20" s="65"/>
      <c r="LXF20" s="65"/>
      <c r="LXG20" s="65"/>
      <c r="LXH20" s="65"/>
      <c r="LXI20" s="65"/>
      <c r="LXJ20" s="65"/>
      <c r="LXK20" s="65"/>
      <c r="LXL20" s="65"/>
      <c r="LXM20" s="65"/>
      <c r="LXN20" s="65"/>
      <c r="LXO20" s="65"/>
      <c r="LXP20" s="65"/>
      <c r="LXQ20" s="65"/>
      <c r="LXR20" s="65"/>
      <c r="LXS20" s="65"/>
      <c r="LXT20" s="65"/>
      <c r="LXU20" s="65"/>
      <c r="LXV20" s="65"/>
      <c r="LXW20" s="65"/>
      <c r="LXX20" s="65"/>
      <c r="LXY20" s="65"/>
      <c r="LXZ20" s="65"/>
      <c r="LYA20" s="65"/>
      <c r="LYB20" s="65"/>
      <c r="LYC20" s="65"/>
      <c r="LYD20" s="65"/>
      <c r="LYE20" s="65"/>
      <c r="LYF20" s="65"/>
      <c r="LYG20" s="65"/>
      <c r="LYH20" s="65"/>
      <c r="LYI20" s="65"/>
      <c r="LYJ20" s="65"/>
      <c r="LYK20" s="65"/>
      <c r="LYL20" s="65"/>
      <c r="LYM20" s="65"/>
      <c r="LYN20" s="65"/>
      <c r="LYO20" s="65"/>
      <c r="LYP20" s="65"/>
      <c r="LYQ20" s="65"/>
      <c r="LYR20" s="65"/>
      <c r="LYS20" s="65"/>
      <c r="LYT20" s="65"/>
      <c r="LYU20" s="65"/>
      <c r="LYV20" s="65"/>
      <c r="LYW20" s="65"/>
      <c r="LYX20" s="65"/>
      <c r="LYY20" s="65"/>
      <c r="LYZ20" s="65"/>
      <c r="LZA20" s="65"/>
      <c r="LZB20" s="65"/>
      <c r="LZC20" s="65"/>
      <c r="LZD20" s="65"/>
      <c r="LZE20" s="65"/>
      <c r="LZF20" s="65"/>
      <c r="LZG20" s="65"/>
      <c r="LZH20" s="65"/>
      <c r="LZI20" s="65"/>
      <c r="LZJ20" s="65"/>
      <c r="LZK20" s="65"/>
      <c r="LZL20" s="65"/>
      <c r="LZM20" s="65"/>
      <c r="LZN20" s="65"/>
      <c r="LZO20" s="65"/>
      <c r="LZP20" s="65"/>
      <c r="LZQ20" s="65"/>
      <c r="LZR20" s="65"/>
      <c r="LZS20" s="65"/>
      <c r="LZT20" s="65"/>
      <c r="LZU20" s="65"/>
      <c r="LZV20" s="65"/>
      <c r="LZW20" s="65"/>
      <c r="LZX20" s="65"/>
      <c r="LZY20" s="65"/>
      <c r="LZZ20" s="65"/>
      <c r="MAA20" s="65"/>
      <c r="MAB20" s="65"/>
      <c r="MAC20" s="65"/>
      <c r="MAD20" s="65"/>
      <c r="MAE20" s="65"/>
      <c r="MAF20" s="65"/>
      <c r="MAG20" s="65"/>
      <c r="MAH20" s="65"/>
      <c r="MAI20" s="65"/>
      <c r="MAJ20" s="65"/>
      <c r="MAK20" s="65"/>
      <c r="MAL20" s="65"/>
      <c r="MAM20" s="65"/>
      <c r="MAN20" s="65"/>
      <c r="MAO20" s="65"/>
      <c r="MAP20" s="65"/>
      <c r="MAQ20" s="65"/>
      <c r="MAR20" s="65"/>
      <c r="MAS20" s="65"/>
      <c r="MAT20" s="65"/>
      <c r="MAU20" s="65"/>
      <c r="MAV20" s="65"/>
      <c r="MAW20" s="65"/>
      <c r="MAX20" s="65"/>
      <c r="MAY20" s="65"/>
      <c r="MAZ20" s="65"/>
      <c r="MBA20" s="65"/>
      <c r="MBB20" s="65"/>
      <c r="MBC20" s="65"/>
      <c r="MBD20" s="65"/>
      <c r="MBE20" s="65"/>
      <c r="MBF20" s="65"/>
      <c r="MBG20" s="65"/>
      <c r="MBH20" s="65"/>
      <c r="MBI20" s="65"/>
      <c r="MBJ20" s="65"/>
      <c r="MBK20" s="65"/>
      <c r="MBL20" s="65"/>
      <c r="MBM20" s="65"/>
      <c r="MBN20" s="65"/>
      <c r="MBO20" s="65"/>
      <c r="MBP20" s="65"/>
      <c r="MBQ20" s="65"/>
      <c r="MBR20" s="65"/>
      <c r="MBS20" s="65"/>
      <c r="MBT20" s="65"/>
      <c r="MBU20" s="65"/>
      <c r="MBV20" s="65"/>
      <c r="MBW20" s="65"/>
      <c r="MBX20" s="65"/>
      <c r="MBY20" s="65"/>
      <c r="MBZ20" s="65"/>
      <c r="MCA20" s="65"/>
      <c r="MCB20" s="65"/>
      <c r="MCC20" s="65"/>
      <c r="MCD20" s="65"/>
      <c r="MCE20" s="65"/>
      <c r="MCF20" s="65"/>
      <c r="MCG20" s="65"/>
      <c r="MCH20" s="65"/>
      <c r="MCI20" s="65"/>
      <c r="MCJ20" s="65"/>
      <c r="MCK20" s="65"/>
      <c r="MCL20" s="65"/>
      <c r="MCM20" s="65"/>
      <c r="MCN20" s="65"/>
      <c r="MCO20" s="65"/>
      <c r="MCP20" s="65"/>
      <c r="MCQ20" s="65"/>
      <c r="MCR20" s="65"/>
      <c r="MCS20" s="65"/>
      <c r="MCT20" s="65"/>
      <c r="MCU20" s="65"/>
      <c r="MCV20" s="65"/>
      <c r="MCW20" s="65"/>
      <c r="MCX20" s="65"/>
      <c r="MCY20" s="65"/>
      <c r="MCZ20" s="65"/>
      <c r="MDA20" s="65"/>
      <c r="MDB20" s="65"/>
      <c r="MDC20" s="65"/>
      <c r="MDD20" s="65"/>
      <c r="MDE20" s="65"/>
      <c r="MDF20" s="65"/>
      <c r="MDG20" s="65"/>
      <c r="MDH20" s="65"/>
      <c r="MDI20" s="65"/>
      <c r="MDJ20" s="65"/>
      <c r="MDK20" s="65"/>
      <c r="MDL20" s="65"/>
      <c r="MDM20" s="65"/>
      <c r="MDN20" s="65"/>
      <c r="MDO20" s="65"/>
      <c r="MDP20" s="65"/>
      <c r="MDQ20" s="65"/>
      <c r="MDR20" s="65"/>
      <c r="MDS20" s="65"/>
      <c r="MDT20" s="65"/>
      <c r="MDU20" s="65"/>
      <c r="MDV20" s="65"/>
      <c r="MDW20" s="65"/>
      <c r="MDX20" s="65"/>
      <c r="MDY20" s="65"/>
      <c r="MDZ20" s="65"/>
      <c r="MEA20" s="65"/>
      <c r="MEB20" s="65"/>
      <c r="MEC20" s="65"/>
      <c r="MED20" s="65"/>
      <c r="MEE20" s="65"/>
      <c r="MEF20" s="65"/>
      <c r="MEG20" s="65"/>
      <c r="MEH20" s="65"/>
      <c r="MEI20" s="65"/>
      <c r="MEJ20" s="65"/>
      <c r="MEK20" s="65"/>
      <c r="MEL20" s="65"/>
      <c r="MEM20" s="65"/>
      <c r="MEN20" s="65"/>
      <c r="MEO20" s="65"/>
      <c r="MEP20" s="65"/>
      <c r="MEQ20" s="65"/>
      <c r="MER20" s="65"/>
      <c r="MES20" s="65"/>
      <c r="MET20" s="65"/>
      <c r="MEU20" s="65"/>
      <c r="MEV20" s="65"/>
      <c r="MEW20" s="65"/>
      <c r="MEX20" s="65"/>
      <c r="MEY20" s="65"/>
      <c r="MEZ20" s="65"/>
      <c r="MFA20" s="65"/>
      <c r="MFB20" s="65"/>
      <c r="MFC20" s="65"/>
      <c r="MFD20" s="65"/>
      <c r="MFE20" s="65"/>
      <c r="MFF20" s="65"/>
      <c r="MFG20" s="65"/>
      <c r="MFH20" s="65"/>
      <c r="MFI20" s="65"/>
      <c r="MFJ20" s="65"/>
      <c r="MFK20" s="65"/>
      <c r="MFL20" s="65"/>
      <c r="MFM20" s="65"/>
      <c r="MFN20" s="65"/>
      <c r="MFO20" s="65"/>
      <c r="MFP20" s="65"/>
      <c r="MFQ20" s="65"/>
      <c r="MFR20" s="65"/>
      <c r="MFS20" s="65"/>
      <c r="MFT20" s="65"/>
      <c r="MFU20" s="65"/>
      <c r="MFV20" s="65"/>
      <c r="MFW20" s="65"/>
      <c r="MFX20" s="65"/>
      <c r="MFY20" s="65"/>
      <c r="MFZ20" s="65"/>
      <c r="MGA20" s="65"/>
      <c r="MGB20" s="65"/>
      <c r="MGC20" s="65"/>
      <c r="MGD20" s="65"/>
      <c r="MGE20" s="65"/>
      <c r="MGF20" s="65"/>
      <c r="MGG20" s="65"/>
      <c r="MGH20" s="65"/>
      <c r="MGI20" s="65"/>
      <c r="MGJ20" s="65"/>
      <c r="MGK20" s="65"/>
      <c r="MGL20" s="65"/>
      <c r="MGM20" s="65"/>
      <c r="MGN20" s="65"/>
      <c r="MGO20" s="65"/>
      <c r="MGP20" s="65"/>
      <c r="MGQ20" s="65"/>
      <c r="MGR20" s="65"/>
      <c r="MGS20" s="65"/>
      <c r="MGT20" s="65"/>
      <c r="MGU20" s="65"/>
      <c r="MGV20" s="65"/>
      <c r="MGW20" s="65"/>
      <c r="MGX20" s="65"/>
      <c r="MGY20" s="65"/>
      <c r="MGZ20" s="65"/>
      <c r="MHA20" s="65"/>
      <c r="MHB20" s="65"/>
      <c r="MHC20" s="65"/>
      <c r="MHD20" s="65"/>
      <c r="MHE20" s="65"/>
      <c r="MHF20" s="65"/>
      <c r="MHG20" s="65"/>
      <c r="MHH20" s="65"/>
      <c r="MHI20" s="65"/>
      <c r="MHJ20" s="65"/>
      <c r="MHK20" s="65"/>
      <c r="MHL20" s="65"/>
      <c r="MHM20" s="65"/>
      <c r="MHN20" s="65"/>
      <c r="MHO20" s="65"/>
      <c r="MHP20" s="65"/>
      <c r="MHQ20" s="65"/>
      <c r="MHR20" s="65"/>
      <c r="MHS20" s="65"/>
      <c r="MHT20" s="65"/>
      <c r="MHU20" s="65"/>
      <c r="MHV20" s="65"/>
      <c r="MHW20" s="65"/>
      <c r="MHX20" s="65"/>
      <c r="MHY20" s="65"/>
      <c r="MHZ20" s="65"/>
      <c r="MIA20" s="65"/>
      <c r="MIB20" s="65"/>
      <c r="MIC20" s="65"/>
      <c r="MID20" s="65"/>
      <c r="MIE20" s="65"/>
      <c r="MIF20" s="65"/>
      <c r="MIG20" s="65"/>
      <c r="MIH20" s="65"/>
      <c r="MII20" s="65"/>
      <c r="MIJ20" s="65"/>
      <c r="MIK20" s="65"/>
      <c r="MIL20" s="65"/>
      <c r="MIM20" s="65"/>
      <c r="MIN20" s="65"/>
      <c r="MIO20" s="65"/>
      <c r="MIP20" s="65"/>
      <c r="MIQ20" s="65"/>
      <c r="MIR20" s="65"/>
      <c r="MIS20" s="65"/>
      <c r="MIT20" s="65"/>
      <c r="MIU20" s="65"/>
      <c r="MIV20" s="65"/>
      <c r="MIW20" s="65"/>
      <c r="MIX20" s="65"/>
      <c r="MIY20" s="65"/>
      <c r="MIZ20" s="65"/>
      <c r="MJA20" s="65"/>
      <c r="MJB20" s="65"/>
      <c r="MJC20" s="65"/>
      <c r="MJD20" s="65"/>
      <c r="MJE20" s="65"/>
      <c r="MJF20" s="65"/>
      <c r="MJG20" s="65"/>
      <c r="MJH20" s="65"/>
      <c r="MJI20" s="65"/>
      <c r="MJJ20" s="65"/>
      <c r="MJK20" s="65"/>
      <c r="MJL20" s="65"/>
      <c r="MJM20" s="65"/>
      <c r="MJN20" s="65"/>
      <c r="MJO20" s="65"/>
      <c r="MJP20" s="65"/>
      <c r="MJQ20" s="65"/>
      <c r="MJR20" s="65"/>
      <c r="MJS20" s="65"/>
      <c r="MJT20" s="65"/>
      <c r="MJU20" s="65"/>
      <c r="MJV20" s="65"/>
      <c r="MJW20" s="65"/>
      <c r="MJX20" s="65"/>
      <c r="MJY20" s="65"/>
      <c r="MJZ20" s="65"/>
      <c r="MKA20" s="65"/>
      <c r="MKB20" s="65"/>
      <c r="MKC20" s="65"/>
      <c r="MKD20" s="65"/>
      <c r="MKE20" s="65"/>
      <c r="MKF20" s="65"/>
      <c r="MKG20" s="65"/>
      <c r="MKH20" s="65"/>
      <c r="MKI20" s="65"/>
      <c r="MKJ20" s="65"/>
      <c r="MKK20" s="65"/>
      <c r="MKL20" s="65"/>
      <c r="MKM20" s="65"/>
      <c r="MKN20" s="65"/>
      <c r="MKO20" s="65"/>
      <c r="MKP20" s="65"/>
      <c r="MKQ20" s="65"/>
      <c r="MKR20" s="65"/>
      <c r="MKS20" s="65"/>
      <c r="MKT20" s="65"/>
      <c r="MKU20" s="65"/>
      <c r="MKV20" s="65"/>
      <c r="MKW20" s="65"/>
      <c r="MKX20" s="65"/>
      <c r="MKY20" s="65"/>
      <c r="MKZ20" s="65"/>
      <c r="MLA20" s="65"/>
      <c r="MLB20" s="65"/>
      <c r="MLC20" s="65"/>
      <c r="MLD20" s="65"/>
      <c r="MLE20" s="65"/>
      <c r="MLF20" s="65"/>
      <c r="MLG20" s="65"/>
      <c r="MLH20" s="65"/>
      <c r="MLI20" s="65"/>
      <c r="MLJ20" s="65"/>
      <c r="MLK20" s="65"/>
      <c r="MLL20" s="65"/>
      <c r="MLM20" s="65"/>
      <c r="MLN20" s="65"/>
      <c r="MLO20" s="65"/>
      <c r="MLP20" s="65"/>
      <c r="MLQ20" s="65"/>
      <c r="MLR20" s="65"/>
      <c r="MLS20" s="65"/>
      <c r="MLT20" s="65"/>
      <c r="MLU20" s="65"/>
      <c r="MLV20" s="65"/>
      <c r="MLW20" s="65"/>
      <c r="MLX20" s="65"/>
      <c r="MLY20" s="65"/>
      <c r="MLZ20" s="65"/>
      <c r="MMA20" s="65"/>
      <c r="MMB20" s="65"/>
      <c r="MMC20" s="65"/>
      <c r="MMD20" s="65"/>
      <c r="MME20" s="65"/>
      <c r="MMF20" s="65"/>
      <c r="MMG20" s="65"/>
      <c r="MMH20" s="65"/>
      <c r="MMI20" s="65"/>
      <c r="MMJ20" s="65"/>
      <c r="MMK20" s="65"/>
      <c r="MML20" s="65"/>
      <c r="MMM20" s="65"/>
      <c r="MMN20" s="65"/>
      <c r="MMO20" s="65"/>
      <c r="MMP20" s="65"/>
      <c r="MMQ20" s="65"/>
      <c r="MMR20" s="65"/>
      <c r="MMS20" s="65"/>
      <c r="MMT20" s="65"/>
      <c r="MMU20" s="65"/>
      <c r="MMV20" s="65"/>
      <c r="MMW20" s="65"/>
      <c r="MMX20" s="65"/>
      <c r="MMY20" s="65"/>
      <c r="MMZ20" s="65"/>
      <c r="MNA20" s="65"/>
      <c r="MNB20" s="65"/>
      <c r="MNC20" s="65"/>
      <c r="MND20" s="65"/>
      <c r="MNE20" s="65"/>
      <c r="MNF20" s="65"/>
      <c r="MNG20" s="65"/>
      <c r="MNH20" s="65"/>
      <c r="MNI20" s="65"/>
      <c r="MNJ20" s="65"/>
      <c r="MNK20" s="65"/>
      <c r="MNL20" s="65"/>
      <c r="MNM20" s="65"/>
      <c r="MNN20" s="65"/>
      <c r="MNO20" s="65"/>
      <c r="MNP20" s="65"/>
      <c r="MNQ20" s="65"/>
      <c r="MNR20" s="65"/>
      <c r="MNS20" s="65"/>
      <c r="MNT20" s="65"/>
      <c r="MNU20" s="65"/>
      <c r="MNV20" s="65"/>
      <c r="MNW20" s="65"/>
      <c r="MNX20" s="65"/>
      <c r="MNY20" s="65"/>
      <c r="MNZ20" s="65"/>
      <c r="MOA20" s="65"/>
      <c r="MOB20" s="65"/>
      <c r="MOC20" s="65"/>
      <c r="MOD20" s="65"/>
      <c r="MOE20" s="65"/>
      <c r="MOF20" s="65"/>
      <c r="MOG20" s="65"/>
      <c r="MOH20" s="65"/>
      <c r="MOI20" s="65"/>
      <c r="MOJ20" s="65"/>
      <c r="MOK20" s="65"/>
      <c r="MOL20" s="65"/>
      <c r="MOM20" s="65"/>
      <c r="MON20" s="65"/>
      <c r="MOO20" s="65"/>
      <c r="MOP20" s="65"/>
      <c r="MOQ20" s="65"/>
      <c r="MOR20" s="65"/>
      <c r="MOS20" s="65"/>
      <c r="MOT20" s="65"/>
      <c r="MOU20" s="65"/>
      <c r="MOV20" s="65"/>
      <c r="MOW20" s="65"/>
      <c r="MOX20" s="65"/>
      <c r="MOY20" s="65"/>
      <c r="MOZ20" s="65"/>
      <c r="MPA20" s="65"/>
      <c r="MPB20" s="65"/>
      <c r="MPC20" s="65"/>
      <c r="MPD20" s="65"/>
      <c r="MPE20" s="65"/>
      <c r="MPF20" s="65"/>
      <c r="MPG20" s="65"/>
      <c r="MPH20" s="65"/>
      <c r="MPI20" s="65"/>
      <c r="MPJ20" s="65"/>
      <c r="MPK20" s="65"/>
      <c r="MPL20" s="65"/>
      <c r="MPM20" s="65"/>
      <c r="MPN20" s="65"/>
      <c r="MPO20" s="65"/>
      <c r="MPP20" s="65"/>
      <c r="MPQ20" s="65"/>
      <c r="MPR20" s="65"/>
      <c r="MPS20" s="65"/>
      <c r="MPT20" s="65"/>
      <c r="MPU20" s="65"/>
      <c r="MPV20" s="65"/>
      <c r="MPW20" s="65"/>
      <c r="MPX20" s="65"/>
      <c r="MPY20" s="65"/>
      <c r="MPZ20" s="65"/>
      <c r="MQA20" s="65"/>
      <c r="MQB20" s="65"/>
      <c r="MQC20" s="65"/>
      <c r="MQD20" s="65"/>
      <c r="MQE20" s="65"/>
      <c r="MQF20" s="65"/>
      <c r="MQG20" s="65"/>
      <c r="MQH20" s="65"/>
      <c r="MQI20" s="65"/>
      <c r="MQJ20" s="65"/>
      <c r="MQK20" s="65"/>
      <c r="MQL20" s="65"/>
      <c r="MQM20" s="65"/>
      <c r="MQN20" s="65"/>
      <c r="MQO20" s="65"/>
      <c r="MQP20" s="65"/>
      <c r="MQQ20" s="65"/>
      <c r="MQR20" s="65"/>
      <c r="MQS20" s="65"/>
      <c r="MQT20" s="65"/>
      <c r="MQU20" s="65"/>
      <c r="MQV20" s="65"/>
      <c r="MQW20" s="65"/>
      <c r="MQX20" s="65"/>
      <c r="MQY20" s="65"/>
      <c r="MQZ20" s="65"/>
      <c r="MRA20" s="65"/>
      <c r="MRB20" s="65"/>
      <c r="MRC20" s="65"/>
      <c r="MRD20" s="65"/>
      <c r="MRE20" s="65"/>
      <c r="MRF20" s="65"/>
      <c r="MRG20" s="65"/>
      <c r="MRH20" s="65"/>
      <c r="MRI20" s="65"/>
      <c r="MRJ20" s="65"/>
      <c r="MRK20" s="65"/>
      <c r="MRL20" s="65"/>
      <c r="MRM20" s="65"/>
      <c r="MRN20" s="65"/>
      <c r="MRO20" s="65"/>
      <c r="MRP20" s="65"/>
      <c r="MRQ20" s="65"/>
      <c r="MRR20" s="65"/>
      <c r="MRS20" s="65"/>
      <c r="MRT20" s="65"/>
      <c r="MRU20" s="65"/>
      <c r="MRV20" s="65"/>
      <c r="MRW20" s="65"/>
      <c r="MRX20" s="65"/>
      <c r="MRY20" s="65"/>
      <c r="MRZ20" s="65"/>
      <c r="MSA20" s="65"/>
      <c r="MSB20" s="65"/>
      <c r="MSC20" s="65"/>
      <c r="MSD20" s="65"/>
      <c r="MSE20" s="65"/>
      <c r="MSF20" s="65"/>
      <c r="MSG20" s="65"/>
      <c r="MSH20" s="65"/>
      <c r="MSI20" s="65"/>
      <c r="MSJ20" s="65"/>
      <c r="MSK20" s="65"/>
      <c r="MSL20" s="65"/>
      <c r="MSM20" s="65"/>
      <c r="MSN20" s="65"/>
      <c r="MSO20" s="65"/>
      <c r="MSP20" s="65"/>
      <c r="MSQ20" s="65"/>
      <c r="MSR20" s="65"/>
      <c r="MSS20" s="65"/>
      <c r="MST20" s="65"/>
      <c r="MSU20" s="65"/>
      <c r="MSV20" s="65"/>
      <c r="MSW20" s="65"/>
      <c r="MSX20" s="65"/>
      <c r="MSY20" s="65"/>
      <c r="MSZ20" s="65"/>
      <c r="MTA20" s="65"/>
      <c r="MTB20" s="65"/>
      <c r="MTC20" s="65"/>
      <c r="MTD20" s="65"/>
      <c r="MTE20" s="65"/>
      <c r="MTF20" s="65"/>
      <c r="MTG20" s="65"/>
      <c r="MTH20" s="65"/>
      <c r="MTI20" s="65"/>
      <c r="MTJ20" s="65"/>
      <c r="MTK20" s="65"/>
      <c r="MTL20" s="65"/>
      <c r="MTM20" s="65"/>
      <c r="MTN20" s="65"/>
      <c r="MTO20" s="65"/>
      <c r="MTP20" s="65"/>
      <c r="MTQ20" s="65"/>
      <c r="MTR20" s="65"/>
      <c r="MTS20" s="65"/>
      <c r="MTT20" s="65"/>
      <c r="MTU20" s="65"/>
      <c r="MTV20" s="65"/>
      <c r="MTW20" s="65"/>
      <c r="MTX20" s="65"/>
      <c r="MTY20" s="65"/>
      <c r="MTZ20" s="65"/>
      <c r="MUA20" s="65"/>
      <c r="MUB20" s="65"/>
      <c r="MUC20" s="65"/>
      <c r="MUD20" s="65"/>
      <c r="MUE20" s="65"/>
      <c r="MUF20" s="65"/>
      <c r="MUG20" s="65"/>
      <c r="MUH20" s="65"/>
      <c r="MUI20" s="65"/>
      <c r="MUJ20" s="65"/>
      <c r="MUK20" s="65"/>
      <c r="MUL20" s="65"/>
      <c r="MUM20" s="65"/>
      <c r="MUN20" s="65"/>
      <c r="MUO20" s="65"/>
      <c r="MUP20" s="65"/>
      <c r="MUQ20" s="65"/>
      <c r="MUR20" s="65"/>
      <c r="MUS20" s="65"/>
      <c r="MUT20" s="65"/>
      <c r="MUU20" s="65"/>
      <c r="MUV20" s="65"/>
      <c r="MUW20" s="65"/>
      <c r="MUX20" s="65"/>
      <c r="MUY20" s="65"/>
      <c r="MUZ20" s="65"/>
      <c r="MVA20" s="65"/>
      <c r="MVB20" s="65"/>
      <c r="MVC20" s="65"/>
      <c r="MVD20" s="65"/>
      <c r="MVE20" s="65"/>
      <c r="MVF20" s="65"/>
      <c r="MVG20" s="65"/>
      <c r="MVH20" s="65"/>
      <c r="MVI20" s="65"/>
      <c r="MVJ20" s="65"/>
      <c r="MVK20" s="65"/>
      <c r="MVL20" s="65"/>
      <c r="MVM20" s="65"/>
      <c r="MVN20" s="65"/>
      <c r="MVO20" s="65"/>
      <c r="MVP20" s="65"/>
      <c r="MVQ20" s="65"/>
      <c r="MVR20" s="65"/>
      <c r="MVS20" s="65"/>
      <c r="MVT20" s="65"/>
      <c r="MVU20" s="65"/>
      <c r="MVV20" s="65"/>
      <c r="MVW20" s="65"/>
      <c r="MVX20" s="65"/>
      <c r="MVY20" s="65"/>
      <c r="MVZ20" s="65"/>
      <c r="MWA20" s="65"/>
      <c r="MWB20" s="65"/>
      <c r="MWC20" s="65"/>
      <c r="MWD20" s="65"/>
      <c r="MWE20" s="65"/>
      <c r="MWF20" s="65"/>
      <c r="MWG20" s="65"/>
      <c r="MWH20" s="65"/>
      <c r="MWI20" s="65"/>
      <c r="MWJ20" s="65"/>
      <c r="MWK20" s="65"/>
      <c r="MWL20" s="65"/>
      <c r="MWM20" s="65"/>
      <c r="MWN20" s="65"/>
      <c r="MWO20" s="65"/>
      <c r="MWP20" s="65"/>
      <c r="MWQ20" s="65"/>
      <c r="MWR20" s="65"/>
      <c r="MWS20" s="65"/>
      <c r="MWT20" s="65"/>
      <c r="MWU20" s="65"/>
      <c r="MWV20" s="65"/>
      <c r="MWW20" s="65"/>
      <c r="MWX20" s="65"/>
      <c r="MWY20" s="65"/>
      <c r="MWZ20" s="65"/>
      <c r="MXA20" s="65"/>
      <c r="MXB20" s="65"/>
      <c r="MXC20" s="65"/>
      <c r="MXD20" s="65"/>
      <c r="MXE20" s="65"/>
      <c r="MXF20" s="65"/>
      <c r="MXG20" s="65"/>
      <c r="MXH20" s="65"/>
      <c r="MXI20" s="65"/>
      <c r="MXJ20" s="65"/>
      <c r="MXK20" s="65"/>
      <c r="MXL20" s="65"/>
      <c r="MXM20" s="65"/>
      <c r="MXN20" s="65"/>
      <c r="MXO20" s="65"/>
      <c r="MXP20" s="65"/>
      <c r="MXQ20" s="65"/>
      <c r="MXR20" s="65"/>
      <c r="MXS20" s="65"/>
      <c r="MXT20" s="65"/>
      <c r="MXU20" s="65"/>
      <c r="MXV20" s="65"/>
      <c r="MXW20" s="65"/>
      <c r="MXX20" s="65"/>
      <c r="MXY20" s="65"/>
      <c r="MXZ20" s="65"/>
      <c r="MYA20" s="65"/>
      <c r="MYB20" s="65"/>
      <c r="MYC20" s="65"/>
      <c r="MYD20" s="65"/>
      <c r="MYE20" s="65"/>
      <c r="MYF20" s="65"/>
      <c r="MYG20" s="65"/>
      <c r="MYH20" s="65"/>
      <c r="MYI20" s="65"/>
      <c r="MYJ20" s="65"/>
      <c r="MYK20" s="65"/>
      <c r="MYL20" s="65"/>
      <c r="MYM20" s="65"/>
      <c r="MYN20" s="65"/>
      <c r="MYO20" s="65"/>
      <c r="MYP20" s="65"/>
      <c r="MYQ20" s="65"/>
      <c r="MYR20" s="65"/>
      <c r="MYS20" s="65"/>
      <c r="MYT20" s="65"/>
      <c r="MYU20" s="65"/>
      <c r="MYV20" s="65"/>
      <c r="MYW20" s="65"/>
      <c r="MYX20" s="65"/>
      <c r="MYY20" s="65"/>
      <c r="MYZ20" s="65"/>
      <c r="MZA20" s="65"/>
      <c r="MZB20" s="65"/>
      <c r="MZC20" s="65"/>
      <c r="MZD20" s="65"/>
      <c r="MZE20" s="65"/>
      <c r="MZF20" s="65"/>
      <c r="MZG20" s="65"/>
      <c r="MZH20" s="65"/>
      <c r="MZI20" s="65"/>
      <c r="MZJ20" s="65"/>
      <c r="MZK20" s="65"/>
      <c r="MZL20" s="65"/>
      <c r="MZM20" s="65"/>
      <c r="MZN20" s="65"/>
      <c r="MZO20" s="65"/>
      <c r="MZP20" s="65"/>
      <c r="MZQ20" s="65"/>
      <c r="MZR20" s="65"/>
      <c r="MZS20" s="65"/>
      <c r="MZT20" s="65"/>
      <c r="MZU20" s="65"/>
      <c r="MZV20" s="65"/>
      <c r="MZW20" s="65"/>
      <c r="MZX20" s="65"/>
      <c r="MZY20" s="65"/>
      <c r="MZZ20" s="65"/>
      <c r="NAA20" s="65"/>
      <c r="NAB20" s="65"/>
      <c r="NAC20" s="65"/>
      <c r="NAD20" s="65"/>
      <c r="NAE20" s="65"/>
      <c r="NAF20" s="65"/>
      <c r="NAG20" s="65"/>
      <c r="NAH20" s="65"/>
      <c r="NAI20" s="65"/>
      <c r="NAJ20" s="65"/>
      <c r="NAK20" s="65"/>
      <c r="NAL20" s="65"/>
      <c r="NAM20" s="65"/>
      <c r="NAN20" s="65"/>
      <c r="NAO20" s="65"/>
      <c r="NAP20" s="65"/>
      <c r="NAQ20" s="65"/>
      <c r="NAR20" s="65"/>
      <c r="NAS20" s="65"/>
      <c r="NAT20" s="65"/>
      <c r="NAU20" s="65"/>
      <c r="NAV20" s="65"/>
      <c r="NAW20" s="65"/>
      <c r="NAX20" s="65"/>
      <c r="NAY20" s="65"/>
      <c r="NAZ20" s="65"/>
      <c r="NBA20" s="65"/>
      <c r="NBB20" s="65"/>
      <c r="NBC20" s="65"/>
      <c r="NBD20" s="65"/>
      <c r="NBE20" s="65"/>
      <c r="NBF20" s="65"/>
      <c r="NBG20" s="65"/>
      <c r="NBH20" s="65"/>
      <c r="NBI20" s="65"/>
      <c r="NBJ20" s="65"/>
      <c r="NBK20" s="65"/>
      <c r="NBL20" s="65"/>
      <c r="NBM20" s="65"/>
      <c r="NBN20" s="65"/>
      <c r="NBO20" s="65"/>
      <c r="NBP20" s="65"/>
      <c r="NBQ20" s="65"/>
      <c r="NBR20" s="65"/>
      <c r="NBS20" s="65"/>
      <c r="NBT20" s="65"/>
      <c r="NBU20" s="65"/>
      <c r="NBV20" s="65"/>
      <c r="NBW20" s="65"/>
      <c r="NBX20" s="65"/>
      <c r="NBY20" s="65"/>
      <c r="NBZ20" s="65"/>
      <c r="NCA20" s="65"/>
      <c r="NCB20" s="65"/>
      <c r="NCC20" s="65"/>
      <c r="NCD20" s="65"/>
      <c r="NCE20" s="65"/>
      <c r="NCF20" s="65"/>
      <c r="NCG20" s="65"/>
      <c r="NCH20" s="65"/>
      <c r="NCI20" s="65"/>
      <c r="NCJ20" s="65"/>
      <c r="NCK20" s="65"/>
      <c r="NCL20" s="65"/>
      <c r="NCM20" s="65"/>
      <c r="NCN20" s="65"/>
      <c r="NCO20" s="65"/>
      <c r="NCP20" s="65"/>
      <c r="NCQ20" s="65"/>
      <c r="NCR20" s="65"/>
      <c r="NCS20" s="65"/>
      <c r="NCT20" s="65"/>
      <c r="NCU20" s="65"/>
      <c r="NCV20" s="65"/>
      <c r="NCW20" s="65"/>
      <c r="NCX20" s="65"/>
      <c r="NCY20" s="65"/>
      <c r="NCZ20" s="65"/>
      <c r="NDA20" s="65"/>
      <c r="NDB20" s="65"/>
      <c r="NDC20" s="65"/>
      <c r="NDD20" s="65"/>
      <c r="NDE20" s="65"/>
      <c r="NDF20" s="65"/>
      <c r="NDG20" s="65"/>
      <c r="NDH20" s="65"/>
      <c r="NDI20" s="65"/>
      <c r="NDJ20" s="65"/>
      <c r="NDK20" s="65"/>
      <c r="NDL20" s="65"/>
      <c r="NDM20" s="65"/>
      <c r="NDN20" s="65"/>
      <c r="NDO20" s="65"/>
      <c r="NDP20" s="65"/>
      <c r="NDQ20" s="65"/>
      <c r="NDR20" s="65"/>
      <c r="NDS20" s="65"/>
      <c r="NDT20" s="65"/>
      <c r="NDU20" s="65"/>
      <c r="NDV20" s="65"/>
      <c r="NDW20" s="65"/>
      <c r="NDX20" s="65"/>
      <c r="NDY20" s="65"/>
      <c r="NDZ20" s="65"/>
      <c r="NEA20" s="65"/>
      <c r="NEB20" s="65"/>
      <c r="NEC20" s="65"/>
      <c r="NED20" s="65"/>
      <c r="NEE20" s="65"/>
      <c r="NEF20" s="65"/>
      <c r="NEG20" s="65"/>
      <c r="NEH20" s="65"/>
      <c r="NEI20" s="65"/>
      <c r="NEJ20" s="65"/>
      <c r="NEK20" s="65"/>
      <c r="NEL20" s="65"/>
      <c r="NEM20" s="65"/>
      <c r="NEN20" s="65"/>
      <c r="NEO20" s="65"/>
      <c r="NEP20" s="65"/>
      <c r="NEQ20" s="65"/>
      <c r="NER20" s="65"/>
      <c r="NES20" s="65"/>
      <c r="NET20" s="65"/>
      <c r="NEU20" s="65"/>
      <c r="NEV20" s="65"/>
      <c r="NEW20" s="65"/>
      <c r="NEX20" s="65"/>
      <c r="NEY20" s="65"/>
      <c r="NEZ20" s="65"/>
      <c r="NFA20" s="65"/>
      <c r="NFB20" s="65"/>
      <c r="NFC20" s="65"/>
      <c r="NFD20" s="65"/>
      <c r="NFE20" s="65"/>
      <c r="NFF20" s="65"/>
      <c r="NFG20" s="65"/>
      <c r="NFH20" s="65"/>
      <c r="NFI20" s="65"/>
      <c r="NFJ20" s="65"/>
      <c r="NFK20" s="65"/>
      <c r="NFL20" s="65"/>
      <c r="NFM20" s="65"/>
      <c r="NFN20" s="65"/>
      <c r="NFO20" s="65"/>
      <c r="NFP20" s="65"/>
      <c r="NFQ20" s="65"/>
      <c r="NFR20" s="65"/>
      <c r="NFS20" s="65"/>
      <c r="NFT20" s="65"/>
      <c r="NFU20" s="65"/>
      <c r="NFV20" s="65"/>
      <c r="NFW20" s="65"/>
      <c r="NFX20" s="65"/>
      <c r="NFY20" s="65"/>
      <c r="NFZ20" s="65"/>
      <c r="NGA20" s="65"/>
      <c r="NGB20" s="65"/>
      <c r="NGC20" s="65"/>
      <c r="NGD20" s="65"/>
      <c r="NGE20" s="65"/>
      <c r="NGF20" s="65"/>
      <c r="NGG20" s="65"/>
      <c r="NGH20" s="65"/>
      <c r="NGI20" s="65"/>
      <c r="NGJ20" s="65"/>
      <c r="NGK20" s="65"/>
      <c r="NGL20" s="65"/>
      <c r="NGM20" s="65"/>
      <c r="NGN20" s="65"/>
      <c r="NGO20" s="65"/>
      <c r="NGP20" s="65"/>
      <c r="NGQ20" s="65"/>
      <c r="NGR20" s="65"/>
      <c r="NGS20" s="65"/>
      <c r="NGT20" s="65"/>
      <c r="NGU20" s="65"/>
      <c r="NGV20" s="65"/>
      <c r="NGW20" s="65"/>
      <c r="NGX20" s="65"/>
      <c r="NGY20" s="65"/>
      <c r="NGZ20" s="65"/>
      <c r="NHA20" s="65"/>
      <c r="NHB20" s="65"/>
      <c r="NHC20" s="65"/>
      <c r="NHD20" s="65"/>
      <c r="NHE20" s="65"/>
      <c r="NHF20" s="65"/>
      <c r="NHG20" s="65"/>
      <c r="NHH20" s="65"/>
      <c r="NHI20" s="65"/>
      <c r="NHJ20" s="65"/>
      <c r="NHK20" s="65"/>
      <c r="NHL20" s="65"/>
      <c r="NHM20" s="65"/>
      <c r="NHN20" s="65"/>
      <c r="NHO20" s="65"/>
      <c r="NHP20" s="65"/>
      <c r="NHQ20" s="65"/>
      <c r="NHR20" s="65"/>
      <c r="NHS20" s="65"/>
      <c r="NHT20" s="65"/>
      <c r="NHU20" s="65"/>
      <c r="NHV20" s="65"/>
      <c r="NHW20" s="65"/>
      <c r="NHX20" s="65"/>
      <c r="NHY20" s="65"/>
      <c r="NHZ20" s="65"/>
      <c r="NIA20" s="65"/>
      <c r="NIB20" s="65"/>
      <c r="NIC20" s="65"/>
      <c r="NID20" s="65"/>
      <c r="NIE20" s="65"/>
      <c r="NIF20" s="65"/>
      <c r="NIG20" s="65"/>
      <c r="NIH20" s="65"/>
      <c r="NII20" s="65"/>
      <c r="NIJ20" s="65"/>
      <c r="NIK20" s="65"/>
      <c r="NIL20" s="65"/>
      <c r="NIM20" s="65"/>
      <c r="NIN20" s="65"/>
      <c r="NIO20" s="65"/>
      <c r="NIP20" s="65"/>
      <c r="NIQ20" s="65"/>
      <c r="NIR20" s="65"/>
      <c r="NIS20" s="65"/>
      <c r="NIT20" s="65"/>
      <c r="NIU20" s="65"/>
      <c r="NIV20" s="65"/>
      <c r="NIW20" s="65"/>
      <c r="NIX20" s="65"/>
      <c r="NIY20" s="65"/>
      <c r="NIZ20" s="65"/>
      <c r="NJA20" s="65"/>
      <c r="NJB20" s="65"/>
      <c r="NJC20" s="65"/>
      <c r="NJD20" s="65"/>
      <c r="NJE20" s="65"/>
      <c r="NJF20" s="65"/>
      <c r="NJG20" s="65"/>
      <c r="NJH20" s="65"/>
      <c r="NJI20" s="65"/>
      <c r="NJJ20" s="65"/>
      <c r="NJK20" s="65"/>
      <c r="NJL20" s="65"/>
      <c r="NJM20" s="65"/>
      <c r="NJN20" s="65"/>
      <c r="NJO20" s="65"/>
      <c r="NJP20" s="65"/>
      <c r="NJQ20" s="65"/>
      <c r="NJR20" s="65"/>
      <c r="NJS20" s="65"/>
      <c r="NJT20" s="65"/>
      <c r="NJU20" s="65"/>
      <c r="NJV20" s="65"/>
      <c r="NJW20" s="65"/>
      <c r="NJX20" s="65"/>
      <c r="NJY20" s="65"/>
      <c r="NJZ20" s="65"/>
      <c r="NKA20" s="65"/>
      <c r="NKB20" s="65"/>
      <c r="NKC20" s="65"/>
      <c r="NKD20" s="65"/>
      <c r="NKE20" s="65"/>
      <c r="NKF20" s="65"/>
      <c r="NKG20" s="65"/>
      <c r="NKH20" s="65"/>
      <c r="NKI20" s="65"/>
      <c r="NKJ20" s="65"/>
      <c r="NKK20" s="65"/>
      <c r="NKL20" s="65"/>
      <c r="NKM20" s="65"/>
      <c r="NKN20" s="65"/>
      <c r="NKO20" s="65"/>
      <c r="NKP20" s="65"/>
      <c r="NKQ20" s="65"/>
      <c r="NKR20" s="65"/>
      <c r="NKS20" s="65"/>
      <c r="NKT20" s="65"/>
      <c r="NKU20" s="65"/>
      <c r="NKV20" s="65"/>
      <c r="NKW20" s="65"/>
      <c r="NKX20" s="65"/>
      <c r="NKY20" s="65"/>
      <c r="NKZ20" s="65"/>
      <c r="NLA20" s="65"/>
      <c r="NLB20" s="65"/>
      <c r="NLC20" s="65"/>
      <c r="NLD20" s="65"/>
      <c r="NLE20" s="65"/>
      <c r="NLF20" s="65"/>
      <c r="NLG20" s="65"/>
      <c r="NLH20" s="65"/>
      <c r="NLI20" s="65"/>
      <c r="NLJ20" s="65"/>
      <c r="NLK20" s="65"/>
      <c r="NLL20" s="65"/>
      <c r="NLM20" s="65"/>
      <c r="NLN20" s="65"/>
      <c r="NLO20" s="65"/>
      <c r="NLP20" s="65"/>
      <c r="NLQ20" s="65"/>
      <c r="NLR20" s="65"/>
      <c r="NLS20" s="65"/>
      <c r="NLT20" s="65"/>
      <c r="NLU20" s="65"/>
      <c r="NLV20" s="65"/>
      <c r="NLW20" s="65"/>
      <c r="NLX20" s="65"/>
      <c r="NLY20" s="65"/>
      <c r="NLZ20" s="65"/>
      <c r="NMA20" s="65"/>
      <c r="NMB20" s="65"/>
      <c r="NMC20" s="65"/>
      <c r="NMD20" s="65"/>
      <c r="NME20" s="65"/>
      <c r="NMF20" s="65"/>
      <c r="NMG20" s="65"/>
      <c r="NMH20" s="65"/>
      <c r="NMI20" s="65"/>
      <c r="NMJ20" s="65"/>
      <c r="NMK20" s="65"/>
      <c r="NML20" s="65"/>
      <c r="NMM20" s="65"/>
      <c r="NMN20" s="65"/>
      <c r="NMO20" s="65"/>
      <c r="NMP20" s="65"/>
      <c r="NMQ20" s="65"/>
      <c r="NMR20" s="65"/>
      <c r="NMS20" s="65"/>
      <c r="NMT20" s="65"/>
      <c r="NMU20" s="65"/>
      <c r="NMV20" s="65"/>
      <c r="NMW20" s="65"/>
      <c r="NMX20" s="65"/>
      <c r="NMY20" s="65"/>
      <c r="NMZ20" s="65"/>
      <c r="NNA20" s="65"/>
      <c r="NNB20" s="65"/>
      <c r="NNC20" s="65"/>
      <c r="NND20" s="65"/>
      <c r="NNE20" s="65"/>
      <c r="NNF20" s="65"/>
      <c r="NNG20" s="65"/>
      <c r="NNH20" s="65"/>
      <c r="NNI20" s="65"/>
      <c r="NNJ20" s="65"/>
      <c r="NNK20" s="65"/>
      <c r="NNL20" s="65"/>
      <c r="NNM20" s="65"/>
      <c r="NNN20" s="65"/>
      <c r="NNO20" s="65"/>
      <c r="NNP20" s="65"/>
      <c r="NNQ20" s="65"/>
      <c r="NNR20" s="65"/>
      <c r="NNS20" s="65"/>
      <c r="NNT20" s="65"/>
      <c r="NNU20" s="65"/>
      <c r="NNV20" s="65"/>
      <c r="NNW20" s="65"/>
      <c r="NNX20" s="65"/>
      <c r="NNY20" s="65"/>
      <c r="NNZ20" s="65"/>
      <c r="NOA20" s="65"/>
      <c r="NOB20" s="65"/>
      <c r="NOC20" s="65"/>
      <c r="NOD20" s="65"/>
      <c r="NOE20" s="65"/>
      <c r="NOF20" s="65"/>
      <c r="NOG20" s="65"/>
      <c r="NOH20" s="65"/>
      <c r="NOI20" s="65"/>
      <c r="NOJ20" s="65"/>
      <c r="NOK20" s="65"/>
      <c r="NOL20" s="65"/>
      <c r="NOM20" s="65"/>
      <c r="NON20" s="65"/>
      <c r="NOO20" s="65"/>
      <c r="NOP20" s="65"/>
      <c r="NOQ20" s="65"/>
      <c r="NOR20" s="65"/>
      <c r="NOS20" s="65"/>
      <c r="NOT20" s="65"/>
      <c r="NOU20" s="65"/>
      <c r="NOV20" s="65"/>
      <c r="NOW20" s="65"/>
      <c r="NOX20" s="65"/>
      <c r="NOY20" s="65"/>
      <c r="NOZ20" s="65"/>
      <c r="NPA20" s="65"/>
      <c r="NPB20" s="65"/>
      <c r="NPC20" s="65"/>
      <c r="NPD20" s="65"/>
      <c r="NPE20" s="65"/>
      <c r="NPF20" s="65"/>
      <c r="NPG20" s="65"/>
      <c r="NPH20" s="65"/>
      <c r="NPI20" s="65"/>
      <c r="NPJ20" s="65"/>
      <c r="NPK20" s="65"/>
      <c r="NPL20" s="65"/>
      <c r="NPM20" s="65"/>
      <c r="NPN20" s="65"/>
      <c r="NPO20" s="65"/>
      <c r="NPP20" s="65"/>
      <c r="NPQ20" s="65"/>
      <c r="NPR20" s="65"/>
      <c r="NPS20" s="65"/>
      <c r="NPT20" s="65"/>
      <c r="NPU20" s="65"/>
      <c r="NPV20" s="65"/>
      <c r="NPW20" s="65"/>
      <c r="NPX20" s="65"/>
      <c r="NPY20" s="65"/>
      <c r="NPZ20" s="65"/>
      <c r="NQA20" s="65"/>
      <c r="NQB20" s="65"/>
      <c r="NQC20" s="65"/>
      <c r="NQD20" s="65"/>
      <c r="NQE20" s="65"/>
      <c r="NQF20" s="65"/>
      <c r="NQG20" s="65"/>
      <c r="NQH20" s="65"/>
      <c r="NQI20" s="65"/>
      <c r="NQJ20" s="65"/>
      <c r="NQK20" s="65"/>
      <c r="NQL20" s="65"/>
      <c r="NQM20" s="65"/>
      <c r="NQN20" s="65"/>
      <c r="NQO20" s="65"/>
      <c r="NQP20" s="65"/>
      <c r="NQQ20" s="65"/>
      <c r="NQR20" s="65"/>
      <c r="NQS20" s="65"/>
      <c r="NQT20" s="65"/>
      <c r="NQU20" s="65"/>
      <c r="NQV20" s="65"/>
      <c r="NQW20" s="65"/>
      <c r="NQX20" s="65"/>
      <c r="NQY20" s="65"/>
      <c r="NQZ20" s="65"/>
      <c r="NRA20" s="65"/>
      <c r="NRB20" s="65"/>
      <c r="NRC20" s="65"/>
      <c r="NRD20" s="65"/>
      <c r="NRE20" s="65"/>
      <c r="NRF20" s="65"/>
      <c r="NRG20" s="65"/>
      <c r="NRH20" s="65"/>
      <c r="NRI20" s="65"/>
      <c r="NRJ20" s="65"/>
      <c r="NRK20" s="65"/>
      <c r="NRL20" s="65"/>
      <c r="NRM20" s="65"/>
      <c r="NRN20" s="65"/>
      <c r="NRO20" s="65"/>
      <c r="NRP20" s="65"/>
      <c r="NRQ20" s="65"/>
      <c r="NRR20" s="65"/>
      <c r="NRS20" s="65"/>
      <c r="NRT20" s="65"/>
      <c r="NRU20" s="65"/>
      <c r="NRV20" s="65"/>
      <c r="NRW20" s="65"/>
      <c r="NRX20" s="65"/>
      <c r="NRY20" s="65"/>
      <c r="NRZ20" s="65"/>
      <c r="NSA20" s="65"/>
      <c r="NSB20" s="65"/>
      <c r="NSC20" s="65"/>
      <c r="NSD20" s="65"/>
      <c r="NSE20" s="65"/>
      <c r="NSF20" s="65"/>
      <c r="NSG20" s="65"/>
      <c r="NSH20" s="65"/>
      <c r="NSI20" s="65"/>
      <c r="NSJ20" s="65"/>
      <c r="NSK20" s="65"/>
      <c r="NSL20" s="65"/>
      <c r="NSM20" s="65"/>
      <c r="NSN20" s="65"/>
      <c r="NSO20" s="65"/>
      <c r="NSP20" s="65"/>
      <c r="NSQ20" s="65"/>
      <c r="NSR20" s="65"/>
      <c r="NSS20" s="65"/>
      <c r="NST20" s="65"/>
      <c r="NSU20" s="65"/>
      <c r="NSV20" s="65"/>
      <c r="NSW20" s="65"/>
      <c r="NSX20" s="65"/>
      <c r="NSY20" s="65"/>
      <c r="NSZ20" s="65"/>
      <c r="NTA20" s="65"/>
      <c r="NTB20" s="65"/>
      <c r="NTC20" s="65"/>
      <c r="NTD20" s="65"/>
      <c r="NTE20" s="65"/>
      <c r="NTF20" s="65"/>
      <c r="NTG20" s="65"/>
      <c r="NTH20" s="65"/>
      <c r="NTI20" s="65"/>
      <c r="NTJ20" s="65"/>
      <c r="NTK20" s="65"/>
      <c r="NTL20" s="65"/>
      <c r="NTM20" s="65"/>
      <c r="NTN20" s="65"/>
      <c r="NTO20" s="65"/>
      <c r="NTP20" s="65"/>
      <c r="NTQ20" s="65"/>
      <c r="NTR20" s="65"/>
      <c r="NTS20" s="65"/>
      <c r="NTT20" s="65"/>
      <c r="NTU20" s="65"/>
      <c r="NTV20" s="65"/>
      <c r="NTW20" s="65"/>
      <c r="NTX20" s="65"/>
      <c r="NTY20" s="65"/>
      <c r="NTZ20" s="65"/>
      <c r="NUA20" s="65"/>
      <c r="NUB20" s="65"/>
      <c r="NUC20" s="65"/>
      <c r="NUD20" s="65"/>
      <c r="NUE20" s="65"/>
      <c r="NUF20" s="65"/>
      <c r="NUG20" s="65"/>
      <c r="NUH20" s="65"/>
      <c r="NUI20" s="65"/>
      <c r="NUJ20" s="65"/>
      <c r="NUK20" s="65"/>
      <c r="NUL20" s="65"/>
      <c r="NUM20" s="65"/>
      <c r="NUN20" s="65"/>
      <c r="NUO20" s="65"/>
      <c r="NUP20" s="65"/>
      <c r="NUQ20" s="65"/>
      <c r="NUR20" s="65"/>
      <c r="NUS20" s="65"/>
      <c r="NUT20" s="65"/>
      <c r="NUU20" s="65"/>
      <c r="NUV20" s="65"/>
      <c r="NUW20" s="65"/>
      <c r="NUX20" s="65"/>
      <c r="NUY20" s="65"/>
      <c r="NUZ20" s="65"/>
      <c r="NVA20" s="65"/>
      <c r="NVB20" s="65"/>
      <c r="NVC20" s="65"/>
      <c r="NVD20" s="65"/>
      <c r="NVE20" s="65"/>
      <c r="NVF20" s="65"/>
      <c r="NVG20" s="65"/>
      <c r="NVH20" s="65"/>
      <c r="NVI20" s="65"/>
      <c r="NVJ20" s="65"/>
      <c r="NVK20" s="65"/>
      <c r="NVL20" s="65"/>
      <c r="NVM20" s="65"/>
      <c r="NVN20" s="65"/>
      <c r="NVO20" s="65"/>
      <c r="NVP20" s="65"/>
      <c r="NVQ20" s="65"/>
      <c r="NVR20" s="65"/>
      <c r="NVS20" s="65"/>
      <c r="NVT20" s="65"/>
      <c r="NVU20" s="65"/>
      <c r="NVV20" s="65"/>
      <c r="NVW20" s="65"/>
      <c r="NVX20" s="65"/>
      <c r="NVY20" s="65"/>
      <c r="NVZ20" s="65"/>
      <c r="NWA20" s="65"/>
      <c r="NWB20" s="65"/>
      <c r="NWC20" s="65"/>
      <c r="NWD20" s="65"/>
      <c r="NWE20" s="65"/>
      <c r="NWF20" s="65"/>
      <c r="NWG20" s="65"/>
      <c r="NWH20" s="65"/>
      <c r="NWI20" s="65"/>
      <c r="NWJ20" s="65"/>
      <c r="NWK20" s="65"/>
      <c r="NWL20" s="65"/>
      <c r="NWM20" s="65"/>
      <c r="NWN20" s="65"/>
      <c r="NWO20" s="65"/>
      <c r="NWP20" s="65"/>
      <c r="NWQ20" s="65"/>
      <c r="NWR20" s="65"/>
      <c r="NWS20" s="65"/>
      <c r="NWT20" s="65"/>
      <c r="NWU20" s="65"/>
      <c r="NWV20" s="65"/>
      <c r="NWW20" s="65"/>
      <c r="NWX20" s="65"/>
      <c r="NWY20" s="65"/>
      <c r="NWZ20" s="65"/>
      <c r="NXA20" s="65"/>
      <c r="NXB20" s="65"/>
      <c r="NXC20" s="65"/>
      <c r="NXD20" s="65"/>
      <c r="NXE20" s="65"/>
      <c r="NXF20" s="65"/>
      <c r="NXG20" s="65"/>
      <c r="NXH20" s="65"/>
      <c r="NXI20" s="65"/>
      <c r="NXJ20" s="65"/>
      <c r="NXK20" s="65"/>
      <c r="NXL20" s="65"/>
      <c r="NXM20" s="65"/>
      <c r="NXN20" s="65"/>
      <c r="NXO20" s="65"/>
      <c r="NXP20" s="65"/>
      <c r="NXQ20" s="65"/>
      <c r="NXR20" s="65"/>
      <c r="NXS20" s="65"/>
      <c r="NXT20" s="65"/>
      <c r="NXU20" s="65"/>
      <c r="NXV20" s="65"/>
      <c r="NXW20" s="65"/>
      <c r="NXX20" s="65"/>
      <c r="NXY20" s="65"/>
      <c r="NXZ20" s="65"/>
      <c r="NYA20" s="65"/>
      <c r="NYB20" s="65"/>
      <c r="NYC20" s="65"/>
      <c r="NYD20" s="65"/>
      <c r="NYE20" s="65"/>
      <c r="NYF20" s="65"/>
      <c r="NYG20" s="65"/>
      <c r="NYH20" s="65"/>
      <c r="NYI20" s="65"/>
      <c r="NYJ20" s="65"/>
      <c r="NYK20" s="65"/>
      <c r="NYL20" s="65"/>
      <c r="NYM20" s="65"/>
      <c r="NYN20" s="65"/>
      <c r="NYO20" s="65"/>
      <c r="NYP20" s="65"/>
      <c r="NYQ20" s="65"/>
      <c r="NYR20" s="65"/>
      <c r="NYS20" s="65"/>
      <c r="NYT20" s="65"/>
      <c r="NYU20" s="65"/>
      <c r="NYV20" s="65"/>
      <c r="NYW20" s="65"/>
      <c r="NYX20" s="65"/>
      <c r="NYY20" s="65"/>
      <c r="NYZ20" s="65"/>
      <c r="NZA20" s="65"/>
      <c r="NZB20" s="65"/>
      <c r="NZC20" s="65"/>
      <c r="NZD20" s="65"/>
      <c r="NZE20" s="65"/>
      <c r="NZF20" s="65"/>
      <c r="NZG20" s="65"/>
      <c r="NZH20" s="65"/>
      <c r="NZI20" s="65"/>
      <c r="NZJ20" s="65"/>
      <c r="NZK20" s="65"/>
      <c r="NZL20" s="65"/>
      <c r="NZM20" s="65"/>
      <c r="NZN20" s="65"/>
      <c r="NZO20" s="65"/>
      <c r="NZP20" s="65"/>
      <c r="NZQ20" s="65"/>
      <c r="NZR20" s="65"/>
      <c r="NZS20" s="65"/>
      <c r="NZT20" s="65"/>
      <c r="NZU20" s="65"/>
      <c r="NZV20" s="65"/>
      <c r="NZW20" s="65"/>
      <c r="NZX20" s="65"/>
      <c r="NZY20" s="65"/>
      <c r="NZZ20" s="65"/>
      <c r="OAA20" s="65"/>
      <c r="OAB20" s="65"/>
      <c r="OAC20" s="65"/>
      <c r="OAD20" s="65"/>
      <c r="OAE20" s="65"/>
      <c r="OAF20" s="65"/>
      <c r="OAG20" s="65"/>
      <c r="OAH20" s="65"/>
      <c r="OAI20" s="65"/>
      <c r="OAJ20" s="65"/>
      <c r="OAK20" s="65"/>
      <c r="OAL20" s="65"/>
      <c r="OAM20" s="65"/>
      <c r="OAN20" s="65"/>
      <c r="OAO20" s="65"/>
      <c r="OAP20" s="65"/>
      <c r="OAQ20" s="65"/>
      <c r="OAR20" s="65"/>
      <c r="OAS20" s="65"/>
      <c r="OAT20" s="65"/>
      <c r="OAU20" s="65"/>
      <c r="OAV20" s="65"/>
      <c r="OAW20" s="65"/>
      <c r="OAX20" s="65"/>
      <c r="OAY20" s="65"/>
      <c r="OAZ20" s="65"/>
      <c r="OBA20" s="65"/>
      <c r="OBB20" s="65"/>
      <c r="OBC20" s="65"/>
      <c r="OBD20" s="65"/>
      <c r="OBE20" s="65"/>
      <c r="OBF20" s="65"/>
      <c r="OBG20" s="65"/>
      <c r="OBH20" s="65"/>
      <c r="OBI20" s="65"/>
      <c r="OBJ20" s="65"/>
      <c r="OBK20" s="65"/>
      <c r="OBL20" s="65"/>
      <c r="OBM20" s="65"/>
      <c r="OBN20" s="65"/>
      <c r="OBO20" s="65"/>
      <c r="OBP20" s="65"/>
      <c r="OBQ20" s="65"/>
      <c r="OBR20" s="65"/>
      <c r="OBS20" s="65"/>
      <c r="OBT20" s="65"/>
      <c r="OBU20" s="65"/>
      <c r="OBV20" s="65"/>
      <c r="OBW20" s="65"/>
      <c r="OBX20" s="65"/>
      <c r="OBY20" s="65"/>
      <c r="OBZ20" s="65"/>
      <c r="OCA20" s="65"/>
      <c r="OCB20" s="65"/>
      <c r="OCC20" s="65"/>
      <c r="OCD20" s="65"/>
      <c r="OCE20" s="65"/>
      <c r="OCF20" s="65"/>
      <c r="OCG20" s="65"/>
      <c r="OCH20" s="65"/>
      <c r="OCI20" s="65"/>
      <c r="OCJ20" s="65"/>
      <c r="OCK20" s="65"/>
      <c r="OCL20" s="65"/>
      <c r="OCM20" s="65"/>
      <c r="OCN20" s="65"/>
      <c r="OCO20" s="65"/>
      <c r="OCP20" s="65"/>
      <c r="OCQ20" s="65"/>
      <c r="OCR20" s="65"/>
      <c r="OCS20" s="65"/>
      <c r="OCT20" s="65"/>
      <c r="OCU20" s="65"/>
      <c r="OCV20" s="65"/>
      <c r="OCW20" s="65"/>
      <c r="OCX20" s="65"/>
      <c r="OCY20" s="65"/>
      <c r="OCZ20" s="65"/>
      <c r="ODA20" s="65"/>
      <c r="ODB20" s="65"/>
      <c r="ODC20" s="65"/>
      <c r="ODD20" s="65"/>
      <c r="ODE20" s="65"/>
      <c r="ODF20" s="65"/>
      <c r="ODG20" s="65"/>
      <c r="ODH20" s="65"/>
      <c r="ODI20" s="65"/>
      <c r="ODJ20" s="65"/>
      <c r="ODK20" s="65"/>
      <c r="ODL20" s="65"/>
      <c r="ODM20" s="65"/>
      <c r="ODN20" s="65"/>
      <c r="ODO20" s="65"/>
      <c r="ODP20" s="65"/>
      <c r="ODQ20" s="65"/>
      <c r="ODR20" s="65"/>
      <c r="ODS20" s="65"/>
      <c r="ODT20" s="65"/>
      <c r="ODU20" s="65"/>
      <c r="ODV20" s="65"/>
      <c r="ODW20" s="65"/>
      <c r="ODX20" s="65"/>
      <c r="ODY20" s="65"/>
      <c r="ODZ20" s="65"/>
      <c r="OEA20" s="65"/>
      <c r="OEB20" s="65"/>
      <c r="OEC20" s="65"/>
      <c r="OED20" s="65"/>
      <c r="OEE20" s="65"/>
      <c r="OEF20" s="65"/>
      <c r="OEG20" s="65"/>
      <c r="OEH20" s="65"/>
      <c r="OEI20" s="65"/>
      <c r="OEJ20" s="65"/>
      <c r="OEK20" s="65"/>
      <c r="OEL20" s="65"/>
      <c r="OEM20" s="65"/>
      <c r="OEN20" s="65"/>
      <c r="OEO20" s="65"/>
      <c r="OEP20" s="65"/>
      <c r="OEQ20" s="65"/>
      <c r="OER20" s="65"/>
      <c r="OES20" s="65"/>
      <c r="OET20" s="65"/>
      <c r="OEU20" s="65"/>
      <c r="OEV20" s="65"/>
      <c r="OEW20" s="65"/>
      <c r="OEX20" s="65"/>
      <c r="OEY20" s="65"/>
      <c r="OEZ20" s="65"/>
      <c r="OFA20" s="65"/>
      <c r="OFB20" s="65"/>
      <c r="OFC20" s="65"/>
      <c r="OFD20" s="65"/>
      <c r="OFE20" s="65"/>
      <c r="OFF20" s="65"/>
      <c r="OFG20" s="65"/>
      <c r="OFH20" s="65"/>
      <c r="OFI20" s="65"/>
      <c r="OFJ20" s="65"/>
      <c r="OFK20" s="65"/>
      <c r="OFL20" s="65"/>
      <c r="OFM20" s="65"/>
      <c r="OFN20" s="65"/>
      <c r="OFO20" s="65"/>
      <c r="OFP20" s="65"/>
      <c r="OFQ20" s="65"/>
      <c r="OFR20" s="65"/>
      <c r="OFS20" s="65"/>
      <c r="OFT20" s="65"/>
      <c r="OFU20" s="65"/>
      <c r="OFV20" s="65"/>
      <c r="OFW20" s="65"/>
      <c r="OFX20" s="65"/>
      <c r="OFY20" s="65"/>
      <c r="OFZ20" s="65"/>
      <c r="OGA20" s="65"/>
      <c r="OGB20" s="65"/>
      <c r="OGC20" s="65"/>
      <c r="OGD20" s="65"/>
      <c r="OGE20" s="65"/>
      <c r="OGF20" s="65"/>
      <c r="OGG20" s="65"/>
      <c r="OGH20" s="65"/>
      <c r="OGI20" s="65"/>
      <c r="OGJ20" s="65"/>
      <c r="OGK20" s="65"/>
      <c r="OGL20" s="65"/>
      <c r="OGM20" s="65"/>
      <c r="OGN20" s="65"/>
      <c r="OGO20" s="65"/>
      <c r="OGP20" s="65"/>
      <c r="OGQ20" s="65"/>
      <c r="OGR20" s="65"/>
      <c r="OGS20" s="65"/>
      <c r="OGT20" s="65"/>
      <c r="OGU20" s="65"/>
      <c r="OGV20" s="65"/>
      <c r="OGW20" s="65"/>
      <c r="OGX20" s="65"/>
      <c r="OGY20" s="65"/>
      <c r="OGZ20" s="65"/>
      <c r="OHA20" s="65"/>
      <c r="OHB20" s="65"/>
      <c r="OHC20" s="65"/>
      <c r="OHD20" s="65"/>
      <c r="OHE20" s="65"/>
      <c r="OHF20" s="65"/>
      <c r="OHG20" s="65"/>
      <c r="OHH20" s="65"/>
      <c r="OHI20" s="65"/>
      <c r="OHJ20" s="65"/>
      <c r="OHK20" s="65"/>
      <c r="OHL20" s="65"/>
      <c r="OHM20" s="65"/>
      <c r="OHN20" s="65"/>
      <c r="OHO20" s="65"/>
      <c r="OHP20" s="65"/>
      <c r="OHQ20" s="65"/>
      <c r="OHR20" s="65"/>
      <c r="OHS20" s="65"/>
      <c r="OHT20" s="65"/>
      <c r="OHU20" s="65"/>
      <c r="OHV20" s="65"/>
      <c r="OHW20" s="65"/>
      <c r="OHX20" s="65"/>
      <c r="OHY20" s="65"/>
      <c r="OHZ20" s="65"/>
      <c r="OIA20" s="65"/>
      <c r="OIB20" s="65"/>
      <c r="OIC20" s="65"/>
      <c r="OID20" s="65"/>
      <c r="OIE20" s="65"/>
      <c r="OIF20" s="65"/>
      <c r="OIG20" s="65"/>
      <c r="OIH20" s="65"/>
      <c r="OII20" s="65"/>
      <c r="OIJ20" s="65"/>
      <c r="OIK20" s="65"/>
      <c r="OIL20" s="65"/>
      <c r="OIM20" s="65"/>
      <c r="OIN20" s="65"/>
      <c r="OIO20" s="65"/>
      <c r="OIP20" s="65"/>
      <c r="OIQ20" s="65"/>
      <c r="OIR20" s="65"/>
      <c r="OIS20" s="65"/>
      <c r="OIT20" s="65"/>
      <c r="OIU20" s="65"/>
      <c r="OIV20" s="65"/>
      <c r="OIW20" s="65"/>
      <c r="OIX20" s="65"/>
      <c r="OIY20" s="65"/>
      <c r="OIZ20" s="65"/>
      <c r="OJA20" s="65"/>
      <c r="OJB20" s="65"/>
      <c r="OJC20" s="65"/>
      <c r="OJD20" s="65"/>
      <c r="OJE20" s="65"/>
      <c r="OJF20" s="65"/>
      <c r="OJG20" s="65"/>
      <c r="OJH20" s="65"/>
      <c r="OJI20" s="65"/>
      <c r="OJJ20" s="65"/>
      <c r="OJK20" s="65"/>
      <c r="OJL20" s="65"/>
      <c r="OJM20" s="65"/>
      <c r="OJN20" s="65"/>
      <c r="OJO20" s="65"/>
      <c r="OJP20" s="65"/>
      <c r="OJQ20" s="65"/>
      <c r="OJR20" s="65"/>
      <c r="OJS20" s="65"/>
      <c r="OJT20" s="65"/>
      <c r="OJU20" s="65"/>
      <c r="OJV20" s="65"/>
      <c r="OJW20" s="65"/>
      <c r="OJX20" s="65"/>
      <c r="OJY20" s="65"/>
      <c r="OJZ20" s="65"/>
      <c r="OKA20" s="65"/>
      <c r="OKB20" s="65"/>
      <c r="OKC20" s="65"/>
      <c r="OKD20" s="65"/>
      <c r="OKE20" s="65"/>
      <c r="OKF20" s="65"/>
      <c r="OKG20" s="65"/>
      <c r="OKH20" s="65"/>
      <c r="OKI20" s="65"/>
      <c r="OKJ20" s="65"/>
      <c r="OKK20" s="65"/>
      <c r="OKL20" s="65"/>
      <c r="OKM20" s="65"/>
      <c r="OKN20" s="65"/>
      <c r="OKO20" s="65"/>
      <c r="OKP20" s="65"/>
      <c r="OKQ20" s="65"/>
      <c r="OKR20" s="65"/>
      <c r="OKS20" s="65"/>
      <c r="OKT20" s="65"/>
      <c r="OKU20" s="65"/>
      <c r="OKV20" s="65"/>
      <c r="OKW20" s="65"/>
      <c r="OKX20" s="65"/>
      <c r="OKY20" s="65"/>
      <c r="OKZ20" s="65"/>
      <c r="OLA20" s="65"/>
      <c r="OLB20" s="65"/>
      <c r="OLC20" s="65"/>
      <c r="OLD20" s="65"/>
      <c r="OLE20" s="65"/>
      <c r="OLF20" s="65"/>
      <c r="OLG20" s="65"/>
      <c r="OLH20" s="65"/>
      <c r="OLI20" s="65"/>
      <c r="OLJ20" s="65"/>
      <c r="OLK20" s="65"/>
      <c r="OLL20" s="65"/>
      <c r="OLM20" s="65"/>
      <c r="OLN20" s="65"/>
      <c r="OLO20" s="65"/>
      <c r="OLP20" s="65"/>
      <c r="OLQ20" s="65"/>
      <c r="OLR20" s="65"/>
      <c r="OLS20" s="65"/>
      <c r="OLT20" s="65"/>
      <c r="OLU20" s="65"/>
      <c r="OLV20" s="65"/>
      <c r="OLW20" s="65"/>
      <c r="OLX20" s="65"/>
      <c r="OLY20" s="65"/>
      <c r="OLZ20" s="65"/>
      <c r="OMA20" s="65"/>
      <c r="OMB20" s="65"/>
      <c r="OMC20" s="65"/>
      <c r="OMD20" s="65"/>
      <c r="OME20" s="65"/>
      <c r="OMF20" s="65"/>
      <c r="OMG20" s="65"/>
      <c r="OMH20" s="65"/>
      <c r="OMI20" s="65"/>
      <c r="OMJ20" s="65"/>
      <c r="OMK20" s="65"/>
      <c r="OML20" s="65"/>
      <c r="OMM20" s="65"/>
      <c r="OMN20" s="65"/>
      <c r="OMO20" s="65"/>
      <c r="OMP20" s="65"/>
      <c r="OMQ20" s="65"/>
      <c r="OMR20" s="65"/>
      <c r="OMS20" s="65"/>
      <c r="OMT20" s="65"/>
      <c r="OMU20" s="65"/>
      <c r="OMV20" s="65"/>
      <c r="OMW20" s="65"/>
      <c r="OMX20" s="65"/>
      <c r="OMY20" s="65"/>
      <c r="OMZ20" s="65"/>
      <c r="ONA20" s="65"/>
      <c r="ONB20" s="65"/>
      <c r="ONC20" s="65"/>
      <c r="OND20" s="65"/>
      <c r="ONE20" s="65"/>
      <c r="ONF20" s="65"/>
      <c r="ONG20" s="65"/>
      <c r="ONH20" s="65"/>
      <c r="ONI20" s="65"/>
      <c r="ONJ20" s="65"/>
      <c r="ONK20" s="65"/>
      <c r="ONL20" s="65"/>
      <c r="ONM20" s="65"/>
      <c r="ONN20" s="65"/>
      <c r="ONO20" s="65"/>
      <c r="ONP20" s="65"/>
      <c r="ONQ20" s="65"/>
      <c r="ONR20" s="65"/>
      <c r="ONS20" s="65"/>
      <c r="ONT20" s="65"/>
      <c r="ONU20" s="65"/>
      <c r="ONV20" s="65"/>
      <c r="ONW20" s="65"/>
      <c r="ONX20" s="65"/>
      <c r="ONY20" s="65"/>
      <c r="ONZ20" s="65"/>
      <c r="OOA20" s="65"/>
      <c r="OOB20" s="65"/>
      <c r="OOC20" s="65"/>
      <c r="OOD20" s="65"/>
      <c r="OOE20" s="65"/>
      <c r="OOF20" s="65"/>
      <c r="OOG20" s="65"/>
      <c r="OOH20" s="65"/>
      <c r="OOI20" s="65"/>
      <c r="OOJ20" s="65"/>
      <c r="OOK20" s="65"/>
      <c r="OOL20" s="65"/>
      <c r="OOM20" s="65"/>
      <c r="OON20" s="65"/>
      <c r="OOO20" s="65"/>
      <c r="OOP20" s="65"/>
      <c r="OOQ20" s="65"/>
      <c r="OOR20" s="65"/>
      <c r="OOS20" s="65"/>
      <c r="OOT20" s="65"/>
      <c r="OOU20" s="65"/>
      <c r="OOV20" s="65"/>
      <c r="OOW20" s="65"/>
      <c r="OOX20" s="65"/>
      <c r="OOY20" s="65"/>
      <c r="OOZ20" s="65"/>
      <c r="OPA20" s="65"/>
      <c r="OPB20" s="65"/>
      <c r="OPC20" s="65"/>
      <c r="OPD20" s="65"/>
      <c r="OPE20" s="65"/>
      <c r="OPF20" s="65"/>
      <c r="OPG20" s="65"/>
      <c r="OPH20" s="65"/>
      <c r="OPI20" s="65"/>
      <c r="OPJ20" s="65"/>
      <c r="OPK20" s="65"/>
      <c r="OPL20" s="65"/>
      <c r="OPM20" s="65"/>
      <c r="OPN20" s="65"/>
      <c r="OPO20" s="65"/>
      <c r="OPP20" s="65"/>
      <c r="OPQ20" s="65"/>
      <c r="OPR20" s="65"/>
      <c r="OPS20" s="65"/>
      <c r="OPT20" s="65"/>
      <c r="OPU20" s="65"/>
      <c r="OPV20" s="65"/>
      <c r="OPW20" s="65"/>
      <c r="OPX20" s="65"/>
      <c r="OPY20" s="65"/>
      <c r="OPZ20" s="65"/>
      <c r="OQA20" s="65"/>
      <c r="OQB20" s="65"/>
      <c r="OQC20" s="65"/>
      <c r="OQD20" s="65"/>
      <c r="OQE20" s="65"/>
      <c r="OQF20" s="65"/>
      <c r="OQG20" s="65"/>
      <c r="OQH20" s="65"/>
      <c r="OQI20" s="65"/>
      <c r="OQJ20" s="65"/>
      <c r="OQK20" s="65"/>
      <c r="OQL20" s="65"/>
      <c r="OQM20" s="65"/>
      <c r="OQN20" s="65"/>
      <c r="OQO20" s="65"/>
      <c r="OQP20" s="65"/>
      <c r="OQQ20" s="65"/>
      <c r="OQR20" s="65"/>
      <c r="OQS20" s="65"/>
      <c r="OQT20" s="65"/>
      <c r="OQU20" s="65"/>
      <c r="OQV20" s="65"/>
      <c r="OQW20" s="65"/>
      <c r="OQX20" s="65"/>
      <c r="OQY20" s="65"/>
      <c r="OQZ20" s="65"/>
      <c r="ORA20" s="65"/>
      <c r="ORB20" s="65"/>
      <c r="ORC20" s="65"/>
      <c r="ORD20" s="65"/>
      <c r="ORE20" s="65"/>
      <c r="ORF20" s="65"/>
      <c r="ORG20" s="65"/>
      <c r="ORH20" s="65"/>
      <c r="ORI20" s="65"/>
      <c r="ORJ20" s="65"/>
      <c r="ORK20" s="65"/>
      <c r="ORL20" s="65"/>
      <c r="ORM20" s="65"/>
      <c r="ORN20" s="65"/>
      <c r="ORO20" s="65"/>
      <c r="ORP20" s="65"/>
      <c r="ORQ20" s="65"/>
      <c r="ORR20" s="65"/>
      <c r="ORS20" s="65"/>
      <c r="ORT20" s="65"/>
      <c r="ORU20" s="65"/>
      <c r="ORV20" s="65"/>
      <c r="ORW20" s="65"/>
      <c r="ORX20" s="65"/>
      <c r="ORY20" s="65"/>
      <c r="ORZ20" s="65"/>
      <c r="OSA20" s="65"/>
      <c r="OSB20" s="65"/>
      <c r="OSC20" s="65"/>
      <c r="OSD20" s="65"/>
      <c r="OSE20" s="65"/>
      <c r="OSF20" s="65"/>
      <c r="OSG20" s="65"/>
      <c r="OSH20" s="65"/>
      <c r="OSI20" s="65"/>
      <c r="OSJ20" s="65"/>
      <c r="OSK20" s="65"/>
      <c r="OSL20" s="65"/>
      <c r="OSM20" s="65"/>
      <c r="OSN20" s="65"/>
      <c r="OSO20" s="65"/>
      <c r="OSP20" s="65"/>
      <c r="OSQ20" s="65"/>
      <c r="OSR20" s="65"/>
      <c r="OSS20" s="65"/>
      <c r="OST20" s="65"/>
      <c r="OSU20" s="65"/>
      <c r="OSV20" s="65"/>
      <c r="OSW20" s="65"/>
      <c r="OSX20" s="65"/>
      <c r="OSY20" s="65"/>
      <c r="OSZ20" s="65"/>
      <c r="OTA20" s="65"/>
      <c r="OTB20" s="65"/>
      <c r="OTC20" s="65"/>
      <c r="OTD20" s="65"/>
      <c r="OTE20" s="65"/>
      <c r="OTF20" s="65"/>
      <c r="OTG20" s="65"/>
      <c r="OTH20" s="65"/>
      <c r="OTI20" s="65"/>
      <c r="OTJ20" s="65"/>
      <c r="OTK20" s="65"/>
      <c r="OTL20" s="65"/>
      <c r="OTM20" s="65"/>
      <c r="OTN20" s="65"/>
      <c r="OTO20" s="65"/>
      <c r="OTP20" s="65"/>
      <c r="OTQ20" s="65"/>
      <c r="OTR20" s="65"/>
      <c r="OTS20" s="65"/>
      <c r="OTT20" s="65"/>
      <c r="OTU20" s="65"/>
      <c r="OTV20" s="65"/>
      <c r="OTW20" s="65"/>
      <c r="OTX20" s="65"/>
      <c r="OTY20" s="65"/>
      <c r="OTZ20" s="65"/>
      <c r="OUA20" s="65"/>
      <c r="OUB20" s="65"/>
      <c r="OUC20" s="65"/>
      <c r="OUD20" s="65"/>
      <c r="OUE20" s="65"/>
      <c r="OUF20" s="65"/>
      <c r="OUG20" s="65"/>
      <c r="OUH20" s="65"/>
      <c r="OUI20" s="65"/>
      <c r="OUJ20" s="65"/>
      <c r="OUK20" s="65"/>
      <c r="OUL20" s="65"/>
      <c r="OUM20" s="65"/>
      <c r="OUN20" s="65"/>
      <c r="OUO20" s="65"/>
      <c r="OUP20" s="65"/>
      <c r="OUQ20" s="65"/>
      <c r="OUR20" s="65"/>
      <c r="OUS20" s="65"/>
      <c r="OUT20" s="65"/>
      <c r="OUU20" s="65"/>
      <c r="OUV20" s="65"/>
      <c r="OUW20" s="65"/>
      <c r="OUX20" s="65"/>
      <c r="OUY20" s="65"/>
      <c r="OUZ20" s="65"/>
      <c r="OVA20" s="65"/>
      <c r="OVB20" s="65"/>
      <c r="OVC20" s="65"/>
      <c r="OVD20" s="65"/>
      <c r="OVE20" s="65"/>
      <c r="OVF20" s="65"/>
      <c r="OVG20" s="65"/>
      <c r="OVH20" s="65"/>
      <c r="OVI20" s="65"/>
      <c r="OVJ20" s="65"/>
      <c r="OVK20" s="65"/>
      <c r="OVL20" s="65"/>
      <c r="OVM20" s="65"/>
      <c r="OVN20" s="65"/>
      <c r="OVO20" s="65"/>
      <c r="OVP20" s="65"/>
      <c r="OVQ20" s="65"/>
      <c r="OVR20" s="65"/>
      <c r="OVS20" s="65"/>
      <c r="OVT20" s="65"/>
      <c r="OVU20" s="65"/>
      <c r="OVV20" s="65"/>
      <c r="OVW20" s="65"/>
      <c r="OVX20" s="65"/>
      <c r="OVY20" s="65"/>
      <c r="OVZ20" s="65"/>
      <c r="OWA20" s="65"/>
      <c r="OWB20" s="65"/>
      <c r="OWC20" s="65"/>
      <c r="OWD20" s="65"/>
      <c r="OWE20" s="65"/>
      <c r="OWF20" s="65"/>
      <c r="OWG20" s="65"/>
      <c r="OWH20" s="65"/>
      <c r="OWI20" s="65"/>
      <c r="OWJ20" s="65"/>
      <c r="OWK20" s="65"/>
      <c r="OWL20" s="65"/>
      <c r="OWM20" s="65"/>
      <c r="OWN20" s="65"/>
      <c r="OWO20" s="65"/>
      <c r="OWP20" s="65"/>
      <c r="OWQ20" s="65"/>
      <c r="OWR20" s="65"/>
      <c r="OWS20" s="65"/>
      <c r="OWT20" s="65"/>
      <c r="OWU20" s="65"/>
      <c r="OWV20" s="65"/>
      <c r="OWW20" s="65"/>
      <c r="OWX20" s="65"/>
      <c r="OWY20" s="65"/>
      <c r="OWZ20" s="65"/>
      <c r="OXA20" s="65"/>
      <c r="OXB20" s="65"/>
      <c r="OXC20" s="65"/>
      <c r="OXD20" s="65"/>
      <c r="OXE20" s="65"/>
      <c r="OXF20" s="65"/>
      <c r="OXG20" s="65"/>
      <c r="OXH20" s="65"/>
      <c r="OXI20" s="65"/>
      <c r="OXJ20" s="65"/>
      <c r="OXK20" s="65"/>
      <c r="OXL20" s="65"/>
      <c r="OXM20" s="65"/>
      <c r="OXN20" s="65"/>
      <c r="OXO20" s="65"/>
      <c r="OXP20" s="65"/>
      <c r="OXQ20" s="65"/>
      <c r="OXR20" s="65"/>
      <c r="OXS20" s="65"/>
      <c r="OXT20" s="65"/>
      <c r="OXU20" s="65"/>
      <c r="OXV20" s="65"/>
      <c r="OXW20" s="65"/>
      <c r="OXX20" s="65"/>
      <c r="OXY20" s="65"/>
      <c r="OXZ20" s="65"/>
      <c r="OYA20" s="65"/>
      <c r="OYB20" s="65"/>
      <c r="OYC20" s="65"/>
      <c r="OYD20" s="65"/>
      <c r="OYE20" s="65"/>
      <c r="OYF20" s="65"/>
      <c r="OYG20" s="65"/>
      <c r="OYH20" s="65"/>
      <c r="OYI20" s="65"/>
      <c r="OYJ20" s="65"/>
      <c r="OYK20" s="65"/>
      <c r="OYL20" s="65"/>
      <c r="OYM20" s="65"/>
      <c r="OYN20" s="65"/>
      <c r="OYO20" s="65"/>
      <c r="OYP20" s="65"/>
      <c r="OYQ20" s="65"/>
      <c r="OYR20" s="65"/>
      <c r="OYS20" s="65"/>
      <c r="OYT20" s="65"/>
      <c r="OYU20" s="65"/>
      <c r="OYV20" s="65"/>
      <c r="OYW20" s="65"/>
      <c r="OYX20" s="65"/>
      <c r="OYY20" s="65"/>
      <c r="OYZ20" s="65"/>
      <c r="OZA20" s="65"/>
      <c r="OZB20" s="65"/>
      <c r="OZC20" s="65"/>
      <c r="OZD20" s="65"/>
      <c r="OZE20" s="65"/>
      <c r="OZF20" s="65"/>
      <c r="OZG20" s="65"/>
      <c r="OZH20" s="65"/>
      <c r="OZI20" s="65"/>
      <c r="OZJ20" s="65"/>
      <c r="OZK20" s="65"/>
      <c r="OZL20" s="65"/>
      <c r="OZM20" s="65"/>
      <c r="OZN20" s="65"/>
      <c r="OZO20" s="65"/>
      <c r="OZP20" s="65"/>
      <c r="OZQ20" s="65"/>
      <c r="OZR20" s="65"/>
      <c r="OZS20" s="65"/>
      <c r="OZT20" s="65"/>
      <c r="OZU20" s="65"/>
      <c r="OZV20" s="65"/>
      <c r="OZW20" s="65"/>
      <c r="OZX20" s="65"/>
      <c r="OZY20" s="65"/>
      <c r="OZZ20" s="65"/>
      <c r="PAA20" s="65"/>
      <c r="PAB20" s="65"/>
      <c r="PAC20" s="65"/>
      <c r="PAD20" s="65"/>
      <c r="PAE20" s="65"/>
      <c r="PAF20" s="65"/>
      <c r="PAG20" s="65"/>
      <c r="PAH20" s="65"/>
      <c r="PAI20" s="65"/>
      <c r="PAJ20" s="65"/>
      <c r="PAK20" s="65"/>
      <c r="PAL20" s="65"/>
      <c r="PAM20" s="65"/>
      <c r="PAN20" s="65"/>
      <c r="PAO20" s="65"/>
      <c r="PAP20" s="65"/>
      <c r="PAQ20" s="65"/>
      <c r="PAR20" s="65"/>
      <c r="PAS20" s="65"/>
      <c r="PAT20" s="65"/>
      <c r="PAU20" s="65"/>
      <c r="PAV20" s="65"/>
      <c r="PAW20" s="65"/>
      <c r="PAX20" s="65"/>
      <c r="PAY20" s="65"/>
      <c r="PAZ20" s="65"/>
      <c r="PBA20" s="65"/>
      <c r="PBB20" s="65"/>
      <c r="PBC20" s="65"/>
      <c r="PBD20" s="65"/>
      <c r="PBE20" s="65"/>
      <c r="PBF20" s="65"/>
      <c r="PBG20" s="65"/>
      <c r="PBH20" s="65"/>
      <c r="PBI20" s="65"/>
      <c r="PBJ20" s="65"/>
      <c r="PBK20" s="65"/>
      <c r="PBL20" s="65"/>
      <c r="PBM20" s="65"/>
      <c r="PBN20" s="65"/>
      <c r="PBO20" s="65"/>
      <c r="PBP20" s="65"/>
      <c r="PBQ20" s="65"/>
      <c r="PBR20" s="65"/>
      <c r="PBS20" s="65"/>
      <c r="PBT20" s="65"/>
      <c r="PBU20" s="65"/>
      <c r="PBV20" s="65"/>
      <c r="PBW20" s="65"/>
      <c r="PBX20" s="65"/>
      <c r="PBY20" s="65"/>
      <c r="PBZ20" s="65"/>
      <c r="PCA20" s="65"/>
      <c r="PCB20" s="65"/>
      <c r="PCC20" s="65"/>
      <c r="PCD20" s="65"/>
      <c r="PCE20" s="65"/>
      <c r="PCF20" s="65"/>
      <c r="PCG20" s="65"/>
      <c r="PCH20" s="65"/>
      <c r="PCI20" s="65"/>
      <c r="PCJ20" s="65"/>
      <c r="PCK20" s="65"/>
      <c r="PCL20" s="65"/>
      <c r="PCM20" s="65"/>
      <c r="PCN20" s="65"/>
      <c r="PCO20" s="65"/>
      <c r="PCP20" s="65"/>
      <c r="PCQ20" s="65"/>
      <c r="PCR20" s="65"/>
      <c r="PCS20" s="65"/>
      <c r="PCT20" s="65"/>
      <c r="PCU20" s="65"/>
      <c r="PCV20" s="65"/>
      <c r="PCW20" s="65"/>
      <c r="PCX20" s="65"/>
      <c r="PCY20" s="65"/>
      <c r="PCZ20" s="65"/>
      <c r="PDA20" s="65"/>
      <c r="PDB20" s="65"/>
      <c r="PDC20" s="65"/>
      <c r="PDD20" s="65"/>
      <c r="PDE20" s="65"/>
      <c r="PDF20" s="65"/>
      <c r="PDG20" s="65"/>
      <c r="PDH20" s="65"/>
      <c r="PDI20" s="65"/>
      <c r="PDJ20" s="65"/>
      <c r="PDK20" s="65"/>
      <c r="PDL20" s="65"/>
      <c r="PDM20" s="65"/>
      <c r="PDN20" s="65"/>
      <c r="PDO20" s="65"/>
      <c r="PDP20" s="65"/>
      <c r="PDQ20" s="65"/>
      <c r="PDR20" s="65"/>
      <c r="PDS20" s="65"/>
      <c r="PDT20" s="65"/>
      <c r="PDU20" s="65"/>
      <c r="PDV20" s="65"/>
      <c r="PDW20" s="65"/>
      <c r="PDX20" s="65"/>
      <c r="PDY20" s="65"/>
      <c r="PDZ20" s="65"/>
      <c r="PEA20" s="65"/>
      <c r="PEB20" s="65"/>
      <c r="PEC20" s="65"/>
      <c r="PED20" s="65"/>
      <c r="PEE20" s="65"/>
      <c r="PEF20" s="65"/>
      <c r="PEG20" s="65"/>
      <c r="PEH20" s="65"/>
      <c r="PEI20" s="65"/>
      <c r="PEJ20" s="65"/>
      <c r="PEK20" s="65"/>
      <c r="PEL20" s="65"/>
      <c r="PEM20" s="65"/>
      <c r="PEN20" s="65"/>
      <c r="PEO20" s="65"/>
      <c r="PEP20" s="65"/>
      <c r="PEQ20" s="65"/>
      <c r="PER20" s="65"/>
      <c r="PES20" s="65"/>
      <c r="PET20" s="65"/>
      <c r="PEU20" s="65"/>
      <c r="PEV20" s="65"/>
      <c r="PEW20" s="65"/>
      <c r="PEX20" s="65"/>
      <c r="PEY20" s="65"/>
      <c r="PEZ20" s="65"/>
      <c r="PFA20" s="65"/>
      <c r="PFB20" s="65"/>
      <c r="PFC20" s="65"/>
      <c r="PFD20" s="65"/>
      <c r="PFE20" s="65"/>
      <c r="PFF20" s="65"/>
      <c r="PFG20" s="65"/>
      <c r="PFH20" s="65"/>
      <c r="PFI20" s="65"/>
      <c r="PFJ20" s="65"/>
      <c r="PFK20" s="65"/>
      <c r="PFL20" s="65"/>
      <c r="PFM20" s="65"/>
      <c r="PFN20" s="65"/>
      <c r="PFO20" s="65"/>
      <c r="PFP20" s="65"/>
      <c r="PFQ20" s="65"/>
      <c r="PFR20" s="65"/>
      <c r="PFS20" s="65"/>
      <c r="PFT20" s="65"/>
      <c r="PFU20" s="65"/>
      <c r="PFV20" s="65"/>
      <c r="PFW20" s="65"/>
      <c r="PFX20" s="65"/>
      <c r="PFY20" s="65"/>
      <c r="PFZ20" s="65"/>
      <c r="PGA20" s="65"/>
      <c r="PGB20" s="65"/>
      <c r="PGC20" s="65"/>
      <c r="PGD20" s="65"/>
      <c r="PGE20" s="65"/>
      <c r="PGF20" s="65"/>
      <c r="PGG20" s="65"/>
      <c r="PGH20" s="65"/>
      <c r="PGI20" s="65"/>
      <c r="PGJ20" s="65"/>
      <c r="PGK20" s="65"/>
      <c r="PGL20" s="65"/>
      <c r="PGM20" s="65"/>
      <c r="PGN20" s="65"/>
      <c r="PGO20" s="65"/>
      <c r="PGP20" s="65"/>
      <c r="PGQ20" s="65"/>
      <c r="PGR20" s="65"/>
      <c r="PGS20" s="65"/>
      <c r="PGT20" s="65"/>
      <c r="PGU20" s="65"/>
      <c r="PGV20" s="65"/>
      <c r="PGW20" s="65"/>
      <c r="PGX20" s="65"/>
      <c r="PGY20" s="65"/>
      <c r="PGZ20" s="65"/>
      <c r="PHA20" s="65"/>
      <c r="PHB20" s="65"/>
      <c r="PHC20" s="65"/>
      <c r="PHD20" s="65"/>
      <c r="PHE20" s="65"/>
      <c r="PHF20" s="65"/>
      <c r="PHG20" s="65"/>
      <c r="PHH20" s="65"/>
      <c r="PHI20" s="65"/>
      <c r="PHJ20" s="65"/>
      <c r="PHK20" s="65"/>
      <c r="PHL20" s="65"/>
      <c r="PHM20" s="65"/>
      <c r="PHN20" s="65"/>
      <c r="PHO20" s="65"/>
      <c r="PHP20" s="65"/>
      <c r="PHQ20" s="65"/>
      <c r="PHR20" s="65"/>
      <c r="PHS20" s="65"/>
      <c r="PHT20" s="65"/>
      <c r="PHU20" s="65"/>
      <c r="PHV20" s="65"/>
      <c r="PHW20" s="65"/>
      <c r="PHX20" s="65"/>
      <c r="PHY20" s="65"/>
      <c r="PHZ20" s="65"/>
      <c r="PIA20" s="65"/>
      <c r="PIB20" s="65"/>
      <c r="PIC20" s="65"/>
      <c r="PID20" s="65"/>
      <c r="PIE20" s="65"/>
      <c r="PIF20" s="65"/>
      <c r="PIG20" s="65"/>
      <c r="PIH20" s="65"/>
      <c r="PII20" s="65"/>
      <c r="PIJ20" s="65"/>
      <c r="PIK20" s="65"/>
      <c r="PIL20" s="65"/>
      <c r="PIM20" s="65"/>
      <c r="PIN20" s="65"/>
      <c r="PIO20" s="65"/>
      <c r="PIP20" s="65"/>
      <c r="PIQ20" s="65"/>
      <c r="PIR20" s="65"/>
      <c r="PIS20" s="65"/>
      <c r="PIT20" s="65"/>
      <c r="PIU20" s="65"/>
      <c r="PIV20" s="65"/>
      <c r="PIW20" s="65"/>
      <c r="PIX20" s="65"/>
      <c r="PIY20" s="65"/>
      <c r="PIZ20" s="65"/>
      <c r="PJA20" s="65"/>
      <c r="PJB20" s="65"/>
      <c r="PJC20" s="65"/>
      <c r="PJD20" s="65"/>
      <c r="PJE20" s="65"/>
      <c r="PJF20" s="65"/>
      <c r="PJG20" s="65"/>
      <c r="PJH20" s="65"/>
      <c r="PJI20" s="65"/>
      <c r="PJJ20" s="65"/>
      <c r="PJK20" s="65"/>
      <c r="PJL20" s="65"/>
      <c r="PJM20" s="65"/>
      <c r="PJN20" s="65"/>
      <c r="PJO20" s="65"/>
      <c r="PJP20" s="65"/>
      <c r="PJQ20" s="65"/>
      <c r="PJR20" s="65"/>
      <c r="PJS20" s="65"/>
      <c r="PJT20" s="65"/>
      <c r="PJU20" s="65"/>
      <c r="PJV20" s="65"/>
      <c r="PJW20" s="65"/>
      <c r="PJX20" s="65"/>
      <c r="PJY20" s="65"/>
      <c r="PJZ20" s="65"/>
      <c r="PKA20" s="65"/>
      <c r="PKB20" s="65"/>
      <c r="PKC20" s="65"/>
      <c r="PKD20" s="65"/>
      <c r="PKE20" s="65"/>
      <c r="PKF20" s="65"/>
      <c r="PKG20" s="65"/>
      <c r="PKH20" s="65"/>
      <c r="PKI20" s="65"/>
      <c r="PKJ20" s="65"/>
      <c r="PKK20" s="65"/>
      <c r="PKL20" s="65"/>
      <c r="PKM20" s="65"/>
      <c r="PKN20" s="65"/>
      <c r="PKO20" s="65"/>
      <c r="PKP20" s="65"/>
      <c r="PKQ20" s="65"/>
      <c r="PKR20" s="65"/>
      <c r="PKS20" s="65"/>
      <c r="PKT20" s="65"/>
      <c r="PKU20" s="65"/>
      <c r="PKV20" s="65"/>
      <c r="PKW20" s="65"/>
      <c r="PKX20" s="65"/>
      <c r="PKY20" s="65"/>
      <c r="PKZ20" s="65"/>
      <c r="PLA20" s="65"/>
      <c r="PLB20" s="65"/>
      <c r="PLC20" s="65"/>
      <c r="PLD20" s="65"/>
      <c r="PLE20" s="65"/>
      <c r="PLF20" s="65"/>
      <c r="PLG20" s="65"/>
      <c r="PLH20" s="65"/>
      <c r="PLI20" s="65"/>
      <c r="PLJ20" s="65"/>
      <c r="PLK20" s="65"/>
      <c r="PLL20" s="65"/>
      <c r="PLM20" s="65"/>
      <c r="PLN20" s="65"/>
      <c r="PLO20" s="65"/>
      <c r="PLP20" s="65"/>
      <c r="PLQ20" s="65"/>
      <c r="PLR20" s="65"/>
      <c r="PLS20" s="65"/>
      <c r="PLT20" s="65"/>
      <c r="PLU20" s="65"/>
      <c r="PLV20" s="65"/>
      <c r="PLW20" s="65"/>
      <c r="PLX20" s="65"/>
      <c r="PLY20" s="65"/>
      <c r="PLZ20" s="65"/>
      <c r="PMA20" s="65"/>
      <c r="PMB20" s="65"/>
      <c r="PMC20" s="65"/>
      <c r="PMD20" s="65"/>
      <c r="PME20" s="65"/>
      <c r="PMF20" s="65"/>
      <c r="PMG20" s="65"/>
      <c r="PMH20" s="65"/>
      <c r="PMI20" s="65"/>
      <c r="PMJ20" s="65"/>
      <c r="PMK20" s="65"/>
      <c r="PML20" s="65"/>
      <c r="PMM20" s="65"/>
      <c r="PMN20" s="65"/>
      <c r="PMO20" s="65"/>
      <c r="PMP20" s="65"/>
      <c r="PMQ20" s="65"/>
      <c r="PMR20" s="65"/>
      <c r="PMS20" s="65"/>
      <c r="PMT20" s="65"/>
      <c r="PMU20" s="65"/>
      <c r="PMV20" s="65"/>
      <c r="PMW20" s="65"/>
      <c r="PMX20" s="65"/>
      <c r="PMY20" s="65"/>
      <c r="PMZ20" s="65"/>
      <c r="PNA20" s="65"/>
      <c r="PNB20" s="65"/>
      <c r="PNC20" s="65"/>
      <c r="PND20" s="65"/>
      <c r="PNE20" s="65"/>
      <c r="PNF20" s="65"/>
      <c r="PNG20" s="65"/>
      <c r="PNH20" s="65"/>
      <c r="PNI20" s="65"/>
      <c r="PNJ20" s="65"/>
      <c r="PNK20" s="65"/>
      <c r="PNL20" s="65"/>
      <c r="PNM20" s="65"/>
      <c r="PNN20" s="65"/>
      <c r="PNO20" s="65"/>
      <c r="PNP20" s="65"/>
      <c r="PNQ20" s="65"/>
      <c r="PNR20" s="65"/>
      <c r="PNS20" s="65"/>
      <c r="PNT20" s="65"/>
      <c r="PNU20" s="65"/>
      <c r="PNV20" s="65"/>
      <c r="PNW20" s="65"/>
      <c r="PNX20" s="65"/>
      <c r="PNY20" s="65"/>
      <c r="PNZ20" s="65"/>
      <c r="POA20" s="65"/>
      <c r="POB20" s="65"/>
      <c r="POC20" s="65"/>
      <c r="POD20" s="65"/>
      <c r="POE20" s="65"/>
      <c r="POF20" s="65"/>
      <c r="POG20" s="65"/>
      <c r="POH20" s="65"/>
      <c r="POI20" s="65"/>
      <c r="POJ20" s="65"/>
      <c r="POK20" s="65"/>
      <c r="POL20" s="65"/>
      <c r="POM20" s="65"/>
      <c r="PON20" s="65"/>
      <c r="POO20" s="65"/>
      <c r="POP20" s="65"/>
      <c r="POQ20" s="65"/>
      <c r="POR20" s="65"/>
      <c r="POS20" s="65"/>
      <c r="POT20" s="65"/>
      <c r="POU20" s="65"/>
      <c r="POV20" s="65"/>
      <c r="POW20" s="65"/>
      <c r="POX20" s="65"/>
      <c r="POY20" s="65"/>
      <c r="POZ20" s="65"/>
      <c r="PPA20" s="65"/>
      <c r="PPB20" s="65"/>
      <c r="PPC20" s="65"/>
      <c r="PPD20" s="65"/>
      <c r="PPE20" s="65"/>
      <c r="PPF20" s="65"/>
      <c r="PPG20" s="65"/>
      <c r="PPH20" s="65"/>
      <c r="PPI20" s="65"/>
      <c r="PPJ20" s="65"/>
      <c r="PPK20" s="65"/>
      <c r="PPL20" s="65"/>
      <c r="PPM20" s="65"/>
      <c r="PPN20" s="65"/>
      <c r="PPO20" s="65"/>
      <c r="PPP20" s="65"/>
      <c r="PPQ20" s="65"/>
      <c r="PPR20" s="65"/>
      <c r="PPS20" s="65"/>
      <c r="PPT20" s="65"/>
      <c r="PPU20" s="65"/>
      <c r="PPV20" s="65"/>
      <c r="PPW20" s="65"/>
      <c r="PPX20" s="65"/>
      <c r="PPY20" s="65"/>
      <c r="PPZ20" s="65"/>
      <c r="PQA20" s="65"/>
      <c r="PQB20" s="65"/>
      <c r="PQC20" s="65"/>
      <c r="PQD20" s="65"/>
      <c r="PQE20" s="65"/>
      <c r="PQF20" s="65"/>
      <c r="PQG20" s="65"/>
      <c r="PQH20" s="65"/>
      <c r="PQI20" s="65"/>
      <c r="PQJ20" s="65"/>
      <c r="PQK20" s="65"/>
      <c r="PQL20" s="65"/>
      <c r="PQM20" s="65"/>
      <c r="PQN20" s="65"/>
      <c r="PQO20" s="65"/>
      <c r="PQP20" s="65"/>
      <c r="PQQ20" s="65"/>
      <c r="PQR20" s="65"/>
      <c r="PQS20" s="65"/>
      <c r="PQT20" s="65"/>
      <c r="PQU20" s="65"/>
      <c r="PQV20" s="65"/>
      <c r="PQW20" s="65"/>
      <c r="PQX20" s="65"/>
      <c r="PQY20" s="65"/>
      <c r="PQZ20" s="65"/>
      <c r="PRA20" s="65"/>
      <c r="PRB20" s="65"/>
      <c r="PRC20" s="65"/>
      <c r="PRD20" s="65"/>
      <c r="PRE20" s="65"/>
      <c r="PRF20" s="65"/>
      <c r="PRG20" s="65"/>
      <c r="PRH20" s="65"/>
      <c r="PRI20" s="65"/>
      <c r="PRJ20" s="65"/>
      <c r="PRK20" s="65"/>
      <c r="PRL20" s="65"/>
      <c r="PRM20" s="65"/>
      <c r="PRN20" s="65"/>
      <c r="PRO20" s="65"/>
      <c r="PRP20" s="65"/>
      <c r="PRQ20" s="65"/>
      <c r="PRR20" s="65"/>
      <c r="PRS20" s="65"/>
      <c r="PRT20" s="65"/>
      <c r="PRU20" s="65"/>
      <c r="PRV20" s="65"/>
      <c r="PRW20" s="65"/>
      <c r="PRX20" s="65"/>
      <c r="PRY20" s="65"/>
      <c r="PRZ20" s="65"/>
      <c r="PSA20" s="65"/>
      <c r="PSB20" s="65"/>
      <c r="PSC20" s="65"/>
      <c r="PSD20" s="65"/>
      <c r="PSE20" s="65"/>
      <c r="PSF20" s="65"/>
      <c r="PSG20" s="65"/>
      <c r="PSH20" s="65"/>
      <c r="PSI20" s="65"/>
      <c r="PSJ20" s="65"/>
      <c r="PSK20" s="65"/>
      <c r="PSL20" s="65"/>
      <c r="PSM20" s="65"/>
      <c r="PSN20" s="65"/>
      <c r="PSO20" s="65"/>
      <c r="PSP20" s="65"/>
      <c r="PSQ20" s="65"/>
      <c r="PSR20" s="65"/>
      <c r="PSS20" s="65"/>
      <c r="PST20" s="65"/>
      <c r="PSU20" s="65"/>
      <c r="PSV20" s="65"/>
      <c r="PSW20" s="65"/>
      <c r="PSX20" s="65"/>
      <c r="PSY20" s="65"/>
      <c r="PSZ20" s="65"/>
      <c r="PTA20" s="65"/>
      <c r="PTB20" s="65"/>
      <c r="PTC20" s="65"/>
      <c r="PTD20" s="65"/>
      <c r="PTE20" s="65"/>
      <c r="PTF20" s="65"/>
      <c r="PTG20" s="65"/>
      <c r="PTH20" s="65"/>
      <c r="PTI20" s="65"/>
      <c r="PTJ20" s="65"/>
      <c r="PTK20" s="65"/>
      <c r="PTL20" s="65"/>
      <c r="PTM20" s="65"/>
      <c r="PTN20" s="65"/>
      <c r="PTO20" s="65"/>
      <c r="PTP20" s="65"/>
      <c r="PTQ20" s="65"/>
      <c r="PTR20" s="65"/>
      <c r="PTS20" s="65"/>
      <c r="PTT20" s="65"/>
      <c r="PTU20" s="65"/>
      <c r="PTV20" s="65"/>
      <c r="PTW20" s="65"/>
      <c r="PTX20" s="65"/>
      <c r="PTY20" s="65"/>
      <c r="PTZ20" s="65"/>
      <c r="PUA20" s="65"/>
      <c r="PUB20" s="65"/>
      <c r="PUC20" s="65"/>
      <c r="PUD20" s="65"/>
      <c r="PUE20" s="65"/>
      <c r="PUF20" s="65"/>
      <c r="PUG20" s="65"/>
      <c r="PUH20" s="65"/>
      <c r="PUI20" s="65"/>
      <c r="PUJ20" s="65"/>
      <c r="PUK20" s="65"/>
      <c r="PUL20" s="65"/>
      <c r="PUM20" s="65"/>
      <c r="PUN20" s="65"/>
      <c r="PUO20" s="65"/>
      <c r="PUP20" s="65"/>
      <c r="PUQ20" s="65"/>
      <c r="PUR20" s="65"/>
      <c r="PUS20" s="65"/>
      <c r="PUT20" s="65"/>
      <c r="PUU20" s="65"/>
      <c r="PUV20" s="65"/>
      <c r="PUW20" s="65"/>
      <c r="PUX20" s="65"/>
      <c r="PUY20" s="65"/>
      <c r="PUZ20" s="65"/>
      <c r="PVA20" s="65"/>
      <c r="PVB20" s="65"/>
      <c r="PVC20" s="65"/>
      <c r="PVD20" s="65"/>
      <c r="PVE20" s="65"/>
      <c r="PVF20" s="65"/>
      <c r="PVG20" s="65"/>
      <c r="PVH20" s="65"/>
      <c r="PVI20" s="65"/>
      <c r="PVJ20" s="65"/>
      <c r="PVK20" s="65"/>
      <c r="PVL20" s="65"/>
      <c r="PVM20" s="65"/>
      <c r="PVN20" s="65"/>
      <c r="PVO20" s="65"/>
      <c r="PVP20" s="65"/>
      <c r="PVQ20" s="65"/>
      <c r="PVR20" s="65"/>
      <c r="PVS20" s="65"/>
      <c r="PVT20" s="65"/>
      <c r="PVU20" s="65"/>
      <c r="PVV20" s="65"/>
      <c r="PVW20" s="65"/>
      <c r="PVX20" s="65"/>
      <c r="PVY20" s="65"/>
      <c r="PVZ20" s="65"/>
      <c r="PWA20" s="65"/>
      <c r="PWB20" s="65"/>
      <c r="PWC20" s="65"/>
      <c r="PWD20" s="65"/>
      <c r="PWE20" s="65"/>
      <c r="PWF20" s="65"/>
      <c r="PWG20" s="65"/>
      <c r="PWH20" s="65"/>
      <c r="PWI20" s="65"/>
      <c r="PWJ20" s="65"/>
      <c r="PWK20" s="65"/>
      <c r="PWL20" s="65"/>
      <c r="PWM20" s="65"/>
      <c r="PWN20" s="65"/>
      <c r="PWO20" s="65"/>
      <c r="PWP20" s="65"/>
      <c r="PWQ20" s="65"/>
      <c r="PWR20" s="65"/>
      <c r="PWS20" s="65"/>
      <c r="PWT20" s="65"/>
      <c r="PWU20" s="65"/>
      <c r="PWV20" s="65"/>
      <c r="PWW20" s="65"/>
      <c r="PWX20" s="65"/>
      <c r="PWY20" s="65"/>
      <c r="PWZ20" s="65"/>
      <c r="PXA20" s="65"/>
      <c r="PXB20" s="65"/>
      <c r="PXC20" s="65"/>
      <c r="PXD20" s="65"/>
      <c r="PXE20" s="65"/>
      <c r="PXF20" s="65"/>
      <c r="PXG20" s="65"/>
      <c r="PXH20" s="65"/>
      <c r="PXI20" s="65"/>
      <c r="PXJ20" s="65"/>
      <c r="PXK20" s="65"/>
      <c r="PXL20" s="65"/>
      <c r="PXM20" s="65"/>
      <c r="PXN20" s="65"/>
      <c r="PXO20" s="65"/>
      <c r="PXP20" s="65"/>
      <c r="PXQ20" s="65"/>
      <c r="PXR20" s="65"/>
      <c r="PXS20" s="65"/>
      <c r="PXT20" s="65"/>
      <c r="PXU20" s="65"/>
      <c r="PXV20" s="65"/>
      <c r="PXW20" s="65"/>
      <c r="PXX20" s="65"/>
      <c r="PXY20" s="65"/>
      <c r="PXZ20" s="65"/>
      <c r="PYA20" s="65"/>
      <c r="PYB20" s="65"/>
      <c r="PYC20" s="65"/>
      <c r="PYD20" s="65"/>
      <c r="PYE20" s="65"/>
      <c r="PYF20" s="65"/>
      <c r="PYG20" s="65"/>
      <c r="PYH20" s="65"/>
      <c r="PYI20" s="65"/>
      <c r="PYJ20" s="65"/>
      <c r="PYK20" s="65"/>
      <c r="PYL20" s="65"/>
      <c r="PYM20" s="65"/>
      <c r="PYN20" s="65"/>
      <c r="PYO20" s="65"/>
      <c r="PYP20" s="65"/>
      <c r="PYQ20" s="65"/>
      <c r="PYR20" s="65"/>
      <c r="PYS20" s="65"/>
      <c r="PYT20" s="65"/>
      <c r="PYU20" s="65"/>
      <c r="PYV20" s="65"/>
      <c r="PYW20" s="65"/>
      <c r="PYX20" s="65"/>
      <c r="PYY20" s="65"/>
      <c r="PYZ20" s="65"/>
      <c r="PZA20" s="65"/>
      <c r="PZB20" s="65"/>
      <c r="PZC20" s="65"/>
      <c r="PZD20" s="65"/>
      <c r="PZE20" s="65"/>
      <c r="PZF20" s="65"/>
      <c r="PZG20" s="65"/>
      <c r="PZH20" s="65"/>
      <c r="PZI20" s="65"/>
      <c r="PZJ20" s="65"/>
      <c r="PZK20" s="65"/>
      <c r="PZL20" s="65"/>
      <c r="PZM20" s="65"/>
      <c r="PZN20" s="65"/>
      <c r="PZO20" s="65"/>
      <c r="PZP20" s="65"/>
      <c r="PZQ20" s="65"/>
      <c r="PZR20" s="65"/>
      <c r="PZS20" s="65"/>
      <c r="PZT20" s="65"/>
      <c r="PZU20" s="65"/>
      <c r="PZV20" s="65"/>
      <c r="PZW20" s="65"/>
      <c r="PZX20" s="65"/>
      <c r="PZY20" s="65"/>
      <c r="PZZ20" s="65"/>
      <c r="QAA20" s="65"/>
      <c r="QAB20" s="65"/>
      <c r="QAC20" s="65"/>
      <c r="QAD20" s="65"/>
      <c r="QAE20" s="65"/>
      <c r="QAF20" s="65"/>
      <c r="QAG20" s="65"/>
      <c r="QAH20" s="65"/>
      <c r="QAI20" s="65"/>
      <c r="QAJ20" s="65"/>
      <c r="QAK20" s="65"/>
      <c r="QAL20" s="65"/>
      <c r="QAM20" s="65"/>
      <c r="QAN20" s="65"/>
      <c r="QAO20" s="65"/>
      <c r="QAP20" s="65"/>
      <c r="QAQ20" s="65"/>
      <c r="QAR20" s="65"/>
      <c r="QAS20" s="65"/>
      <c r="QAT20" s="65"/>
      <c r="QAU20" s="65"/>
      <c r="QAV20" s="65"/>
      <c r="QAW20" s="65"/>
      <c r="QAX20" s="65"/>
      <c r="QAY20" s="65"/>
      <c r="QAZ20" s="65"/>
      <c r="QBA20" s="65"/>
      <c r="QBB20" s="65"/>
      <c r="QBC20" s="65"/>
      <c r="QBD20" s="65"/>
      <c r="QBE20" s="65"/>
      <c r="QBF20" s="65"/>
      <c r="QBG20" s="65"/>
      <c r="QBH20" s="65"/>
      <c r="QBI20" s="65"/>
      <c r="QBJ20" s="65"/>
      <c r="QBK20" s="65"/>
      <c r="QBL20" s="65"/>
      <c r="QBM20" s="65"/>
      <c r="QBN20" s="65"/>
      <c r="QBO20" s="65"/>
      <c r="QBP20" s="65"/>
      <c r="QBQ20" s="65"/>
      <c r="QBR20" s="65"/>
      <c r="QBS20" s="65"/>
      <c r="QBT20" s="65"/>
      <c r="QBU20" s="65"/>
      <c r="QBV20" s="65"/>
      <c r="QBW20" s="65"/>
      <c r="QBX20" s="65"/>
      <c r="QBY20" s="65"/>
      <c r="QBZ20" s="65"/>
      <c r="QCA20" s="65"/>
      <c r="QCB20" s="65"/>
      <c r="QCC20" s="65"/>
      <c r="QCD20" s="65"/>
      <c r="QCE20" s="65"/>
      <c r="QCF20" s="65"/>
      <c r="QCG20" s="65"/>
      <c r="QCH20" s="65"/>
      <c r="QCI20" s="65"/>
      <c r="QCJ20" s="65"/>
      <c r="QCK20" s="65"/>
      <c r="QCL20" s="65"/>
      <c r="QCM20" s="65"/>
      <c r="QCN20" s="65"/>
      <c r="QCO20" s="65"/>
      <c r="QCP20" s="65"/>
      <c r="QCQ20" s="65"/>
      <c r="QCR20" s="65"/>
      <c r="QCS20" s="65"/>
      <c r="QCT20" s="65"/>
      <c r="QCU20" s="65"/>
      <c r="QCV20" s="65"/>
      <c r="QCW20" s="65"/>
      <c r="QCX20" s="65"/>
      <c r="QCY20" s="65"/>
      <c r="QCZ20" s="65"/>
      <c r="QDA20" s="65"/>
      <c r="QDB20" s="65"/>
      <c r="QDC20" s="65"/>
      <c r="QDD20" s="65"/>
      <c r="QDE20" s="65"/>
      <c r="QDF20" s="65"/>
      <c r="QDG20" s="65"/>
      <c r="QDH20" s="65"/>
      <c r="QDI20" s="65"/>
      <c r="QDJ20" s="65"/>
      <c r="QDK20" s="65"/>
      <c r="QDL20" s="65"/>
      <c r="QDM20" s="65"/>
      <c r="QDN20" s="65"/>
      <c r="QDO20" s="65"/>
      <c r="QDP20" s="65"/>
      <c r="QDQ20" s="65"/>
      <c r="QDR20" s="65"/>
      <c r="QDS20" s="65"/>
      <c r="QDT20" s="65"/>
      <c r="QDU20" s="65"/>
      <c r="QDV20" s="65"/>
      <c r="QDW20" s="65"/>
      <c r="QDX20" s="65"/>
      <c r="QDY20" s="65"/>
      <c r="QDZ20" s="65"/>
      <c r="QEA20" s="65"/>
      <c r="QEB20" s="65"/>
      <c r="QEC20" s="65"/>
      <c r="QED20" s="65"/>
      <c r="QEE20" s="65"/>
      <c r="QEF20" s="65"/>
      <c r="QEG20" s="65"/>
      <c r="QEH20" s="65"/>
      <c r="QEI20" s="65"/>
      <c r="QEJ20" s="65"/>
      <c r="QEK20" s="65"/>
      <c r="QEL20" s="65"/>
      <c r="QEM20" s="65"/>
      <c r="QEN20" s="65"/>
      <c r="QEO20" s="65"/>
      <c r="QEP20" s="65"/>
      <c r="QEQ20" s="65"/>
      <c r="QER20" s="65"/>
      <c r="QES20" s="65"/>
      <c r="QET20" s="65"/>
      <c r="QEU20" s="65"/>
      <c r="QEV20" s="65"/>
      <c r="QEW20" s="65"/>
      <c r="QEX20" s="65"/>
      <c r="QEY20" s="65"/>
      <c r="QEZ20" s="65"/>
      <c r="QFA20" s="65"/>
      <c r="QFB20" s="65"/>
      <c r="QFC20" s="65"/>
      <c r="QFD20" s="65"/>
      <c r="QFE20" s="65"/>
      <c r="QFF20" s="65"/>
      <c r="QFG20" s="65"/>
      <c r="QFH20" s="65"/>
      <c r="QFI20" s="65"/>
      <c r="QFJ20" s="65"/>
      <c r="QFK20" s="65"/>
      <c r="QFL20" s="65"/>
      <c r="QFM20" s="65"/>
      <c r="QFN20" s="65"/>
      <c r="QFO20" s="65"/>
      <c r="QFP20" s="65"/>
      <c r="QFQ20" s="65"/>
      <c r="QFR20" s="65"/>
      <c r="QFS20" s="65"/>
      <c r="QFT20" s="65"/>
      <c r="QFU20" s="65"/>
      <c r="QFV20" s="65"/>
      <c r="QFW20" s="65"/>
      <c r="QFX20" s="65"/>
      <c r="QFY20" s="65"/>
      <c r="QFZ20" s="65"/>
      <c r="QGA20" s="65"/>
      <c r="QGB20" s="65"/>
      <c r="QGC20" s="65"/>
      <c r="QGD20" s="65"/>
      <c r="QGE20" s="65"/>
      <c r="QGF20" s="65"/>
      <c r="QGG20" s="65"/>
      <c r="QGH20" s="65"/>
      <c r="QGI20" s="65"/>
      <c r="QGJ20" s="65"/>
      <c r="QGK20" s="65"/>
      <c r="QGL20" s="65"/>
      <c r="QGM20" s="65"/>
      <c r="QGN20" s="65"/>
      <c r="QGO20" s="65"/>
      <c r="QGP20" s="65"/>
      <c r="QGQ20" s="65"/>
      <c r="QGR20" s="65"/>
      <c r="QGS20" s="65"/>
      <c r="QGT20" s="65"/>
      <c r="QGU20" s="65"/>
      <c r="QGV20" s="65"/>
      <c r="QGW20" s="65"/>
      <c r="QGX20" s="65"/>
      <c r="QGY20" s="65"/>
      <c r="QGZ20" s="65"/>
      <c r="QHA20" s="65"/>
      <c r="QHB20" s="65"/>
      <c r="QHC20" s="65"/>
      <c r="QHD20" s="65"/>
      <c r="QHE20" s="65"/>
      <c r="QHF20" s="65"/>
      <c r="QHG20" s="65"/>
      <c r="QHH20" s="65"/>
      <c r="QHI20" s="65"/>
      <c r="QHJ20" s="65"/>
      <c r="QHK20" s="65"/>
      <c r="QHL20" s="65"/>
      <c r="QHM20" s="65"/>
      <c r="QHN20" s="65"/>
      <c r="QHO20" s="65"/>
      <c r="QHP20" s="65"/>
      <c r="QHQ20" s="65"/>
      <c r="QHR20" s="65"/>
      <c r="QHS20" s="65"/>
      <c r="QHT20" s="65"/>
      <c r="QHU20" s="65"/>
      <c r="QHV20" s="65"/>
      <c r="QHW20" s="65"/>
      <c r="QHX20" s="65"/>
      <c r="QHY20" s="65"/>
      <c r="QHZ20" s="65"/>
      <c r="QIA20" s="65"/>
      <c r="QIB20" s="65"/>
      <c r="QIC20" s="65"/>
      <c r="QID20" s="65"/>
      <c r="QIE20" s="65"/>
      <c r="QIF20" s="65"/>
      <c r="QIG20" s="65"/>
      <c r="QIH20" s="65"/>
      <c r="QII20" s="65"/>
      <c r="QIJ20" s="65"/>
      <c r="QIK20" s="65"/>
      <c r="QIL20" s="65"/>
      <c r="QIM20" s="65"/>
      <c r="QIN20" s="65"/>
      <c r="QIO20" s="65"/>
      <c r="QIP20" s="65"/>
      <c r="QIQ20" s="65"/>
      <c r="QIR20" s="65"/>
      <c r="QIS20" s="65"/>
      <c r="QIT20" s="65"/>
      <c r="QIU20" s="65"/>
      <c r="QIV20" s="65"/>
      <c r="QIW20" s="65"/>
      <c r="QIX20" s="65"/>
      <c r="QIY20" s="65"/>
      <c r="QIZ20" s="65"/>
      <c r="QJA20" s="65"/>
      <c r="QJB20" s="65"/>
      <c r="QJC20" s="65"/>
      <c r="QJD20" s="65"/>
      <c r="QJE20" s="65"/>
      <c r="QJF20" s="65"/>
      <c r="QJG20" s="65"/>
      <c r="QJH20" s="65"/>
      <c r="QJI20" s="65"/>
      <c r="QJJ20" s="65"/>
      <c r="QJK20" s="65"/>
      <c r="QJL20" s="65"/>
      <c r="QJM20" s="65"/>
      <c r="QJN20" s="65"/>
      <c r="QJO20" s="65"/>
      <c r="QJP20" s="65"/>
      <c r="QJQ20" s="65"/>
      <c r="QJR20" s="65"/>
      <c r="QJS20" s="65"/>
      <c r="QJT20" s="65"/>
      <c r="QJU20" s="65"/>
      <c r="QJV20" s="65"/>
      <c r="QJW20" s="65"/>
      <c r="QJX20" s="65"/>
      <c r="QJY20" s="65"/>
      <c r="QJZ20" s="65"/>
      <c r="QKA20" s="65"/>
      <c r="QKB20" s="65"/>
      <c r="QKC20" s="65"/>
      <c r="QKD20" s="65"/>
      <c r="QKE20" s="65"/>
      <c r="QKF20" s="65"/>
      <c r="QKG20" s="65"/>
      <c r="QKH20" s="65"/>
      <c r="QKI20" s="65"/>
      <c r="QKJ20" s="65"/>
      <c r="QKK20" s="65"/>
      <c r="QKL20" s="65"/>
      <c r="QKM20" s="65"/>
      <c r="QKN20" s="65"/>
      <c r="QKO20" s="65"/>
      <c r="QKP20" s="65"/>
      <c r="QKQ20" s="65"/>
      <c r="QKR20" s="65"/>
      <c r="QKS20" s="65"/>
      <c r="QKT20" s="65"/>
      <c r="QKU20" s="65"/>
      <c r="QKV20" s="65"/>
      <c r="QKW20" s="65"/>
      <c r="QKX20" s="65"/>
      <c r="QKY20" s="65"/>
      <c r="QKZ20" s="65"/>
      <c r="QLA20" s="65"/>
      <c r="QLB20" s="65"/>
      <c r="QLC20" s="65"/>
      <c r="QLD20" s="65"/>
      <c r="QLE20" s="65"/>
      <c r="QLF20" s="65"/>
      <c r="QLG20" s="65"/>
      <c r="QLH20" s="65"/>
      <c r="QLI20" s="65"/>
      <c r="QLJ20" s="65"/>
      <c r="QLK20" s="65"/>
      <c r="QLL20" s="65"/>
      <c r="QLM20" s="65"/>
      <c r="QLN20" s="65"/>
      <c r="QLO20" s="65"/>
      <c r="QLP20" s="65"/>
      <c r="QLQ20" s="65"/>
      <c r="QLR20" s="65"/>
      <c r="QLS20" s="65"/>
      <c r="QLT20" s="65"/>
      <c r="QLU20" s="65"/>
      <c r="QLV20" s="65"/>
      <c r="QLW20" s="65"/>
      <c r="QLX20" s="65"/>
      <c r="QLY20" s="65"/>
      <c r="QLZ20" s="65"/>
      <c r="QMA20" s="65"/>
      <c r="QMB20" s="65"/>
      <c r="QMC20" s="65"/>
      <c r="QMD20" s="65"/>
      <c r="QME20" s="65"/>
      <c r="QMF20" s="65"/>
      <c r="QMG20" s="65"/>
      <c r="QMH20" s="65"/>
      <c r="QMI20" s="65"/>
      <c r="QMJ20" s="65"/>
      <c r="QMK20" s="65"/>
      <c r="QML20" s="65"/>
      <c r="QMM20" s="65"/>
      <c r="QMN20" s="65"/>
      <c r="QMO20" s="65"/>
      <c r="QMP20" s="65"/>
      <c r="QMQ20" s="65"/>
      <c r="QMR20" s="65"/>
      <c r="QMS20" s="65"/>
      <c r="QMT20" s="65"/>
      <c r="QMU20" s="65"/>
      <c r="QMV20" s="65"/>
      <c r="QMW20" s="65"/>
      <c r="QMX20" s="65"/>
      <c r="QMY20" s="65"/>
      <c r="QMZ20" s="65"/>
      <c r="QNA20" s="65"/>
      <c r="QNB20" s="65"/>
      <c r="QNC20" s="65"/>
      <c r="QND20" s="65"/>
      <c r="QNE20" s="65"/>
      <c r="QNF20" s="65"/>
      <c r="QNG20" s="65"/>
      <c r="QNH20" s="65"/>
      <c r="QNI20" s="65"/>
      <c r="QNJ20" s="65"/>
      <c r="QNK20" s="65"/>
      <c r="QNL20" s="65"/>
      <c r="QNM20" s="65"/>
      <c r="QNN20" s="65"/>
      <c r="QNO20" s="65"/>
      <c r="QNP20" s="65"/>
      <c r="QNQ20" s="65"/>
      <c r="QNR20" s="65"/>
      <c r="QNS20" s="65"/>
      <c r="QNT20" s="65"/>
      <c r="QNU20" s="65"/>
      <c r="QNV20" s="65"/>
      <c r="QNW20" s="65"/>
      <c r="QNX20" s="65"/>
      <c r="QNY20" s="65"/>
      <c r="QNZ20" s="65"/>
      <c r="QOA20" s="65"/>
      <c r="QOB20" s="65"/>
      <c r="QOC20" s="65"/>
      <c r="QOD20" s="65"/>
      <c r="QOE20" s="65"/>
      <c r="QOF20" s="65"/>
      <c r="QOG20" s="65"/>
      <c r="QOH20" s="65"/>
      <c r="QOI20" s="65"/>
      <c r="QOJ20" s="65"/>
      <c r="QOK20" s="65"/>
      <c r="QOL20" s="65"/>
      <c r="QOM20" s="65"/>
      <c r="QON20" s="65"/>
      <c r="QOO20" s="65"/>
      <c r="QOP20" s="65"/>
      <c r="QOQ20" s="65"/>
      <c r="QOR20" s="65"/>
      <c r="QOS20" s="65"/>
      <c r="QOT20" s="65"/>
      <c r="QOU20" s="65"/>
      <c r="QOV20" s="65"/>
      <c r="QOW20" s="65"/>
      <c r="QOX20" s="65"/>
      <c r="QOY20" s="65"/>
      <c r="QOZ20" s="65"/>
      <c r="QPA20" s="65"/>
      <c r="QPB20" s="65"/>
      <c r="QPC20" s="65"/>
      <c r="QPD20" s="65"/>
      <c r="QPE20" s="65"/>
      <c r="QPF20" s="65"/>
      <c r="QPG20" s="65"/>
      <c r="QPH20" s="65"/>
      <c r="QPI20" s="65"/>
      <c r="QPJ20" s="65"/>
      <c r="QPK20" s="65"/>
      <c r="QPL20" s="65"/>
      <c r="QPM20" s="65"/>
      <c r="QPN20" s="65"/>
      <c r="QPO20" s="65"/>
      <c r="QPP20" s="65"/>
      <c r="QPQ20" s="65"/>
      <c r="QPR20" s="65"/>
      <c r="QPS20" s="65"/>
      <c r="QPT20" s="65"/>
      <c r="QPU20" s="65"/>
      <c r="QPV20" s="65"/>
      <c r="QPW20" s="65"/>
      <c r="QPX20" s="65"/>
      <c r="QPY20" s="65"/>
      <c r="QPZ20" s="65"/>
      <c r="QQA20" s="65"/>
      <c r="QQB20" s="65"/>
      <c r="QQC20" s="65"/>
      <c r="QQD20" s="65"/>
      <c r="QQE20" s="65"/>
      <c r="QQF20" s="65"/>
      <c r="QQG20" s="65"/>
      <c r="QQH20" s="65"/>
      <c r="QQI20" s="65"/>
      <c r="QQJ20" s="65"/>
      <c r="QQK20" s="65"/>
      <c r="QQL20" s="65"/>
      <c r="QQM20" s="65"/>
      <c r="QQN20" s="65"/>
      <c r="QQO20" s="65"/>
      <c r="QQP20" s="65"/>
      <c r="QQQ20" s="65"/>
      <c r="QQR20" s="65"/>
      <c r="QQS20" s="65"/>
      <c r="QQT20" s="65"/>
      <c r="QQU20" s="65"/>
      <c r="QQV20" s="65"/>
      <c r="QQW20" s="65"/>
      <c r="QQX20" s="65"/>
      <c r="QQY20" s="65"/>
      <c r="QQZ20" s="65"/>
      <c r="QRA20" s="65"/>
      <c r="QRB20" s="65"/>
      <c r="QRC20" s="65"/>
      <c r="QRD20" s="65"/>
      <c r="QRE20" s="65"/>
      <c r="QRF20" s="65"/>
      <c r="QRG20" s="65"/>
      <c r="QRH20" s="65"/>
      <c r="QRI20" s="65"/>
      <c r="QRJ20" s="65"/>
      <c r="QRK20" s="65"/>
      <c r="QRL20" s="65"/>
      <c r="QRM20" s="65"/>
      <c r="QRN20" s="65"/>
      <c r="QRO20" s="65"/>
      <c r="QRP20" s="65"/>
      <c r="QRQ20" s="65"/>
      <c r="QRR20" s="65"/>
      <c r="QRS20" s="65"/>
      <c r="QRT20" s="65"/>
      <c r="QRU20" s="65"/>
      <c r="QRV20" s="65"/>
      <c r="QRW20" s="65"/>
      <c r="QRX20" s="65"/>
      <c r="QRY20" s="65"/>
      <c r="QRZ20" s="65"/>
      <c r="QSA20" s="65"/>
      <c r="QSB20" s="65"/>
      <c r="QSC20" s="65"/>
      <c r="QSD20" s="65"/>
      <c r="QSE20" s="65"/>
      <c r="QSF20" s="65"/>
      <c r="QSG20" s="65"/>
      <c r="QSH20" s="65"/>
      <c r="QSI20" s="65"/>
      <c r="QSJ20" s="65"/>
      <c r="QSK20" s="65"/>
      <c r="QSL20" s="65"/>
      <c r="QSM20" s="65"/>
      <c r="QSN20" s="65"/>
      <c r="QSO20" s="65"/>
      <c r="QSP20" s="65"/>
      <c r="QSQ20" s="65"/>
      <c r="QSR20" s="65"/>
      <c r="QSS20" s="65"/>
      <c r="QST20" s="65"/>
      <c r="QSU20" s="65"/>
      <c r="QSV20" s="65"/>
      <c r="QSW20" s="65"/>
      <c r="QSX20" s="65"/>
      <c r="QSY20" s="65"/>
      <c r="QSZ20" s="65"/>
      <c r="QTA20" s="65"/>
      <c r="QTB20" s="65"/>
      <c r="QTC20" s="65"/>
      <c r="QTD20" s="65"/>
      <c r="QTE20" s="65"/>
      <c r="QTF20" s="65"/>
      <c r="QTG20" s="65"/>
      <c r="QTH20" s="65"/>
      <c r="QTI20" s="65"/>
      <c r="QTJ20" s="65"/>
      <c r="QTK20" s="65"/>
      <c r="QTL20" s="65"/>
      <c r="QTM20" s="65"/>
      <c r="QTN20" s="65"/>
      <c r="QTO20" s="65"/>
      <c r="QTP20" s="65"/>
      <c r="QTQ20" s="65"/>
      <c r="QTR20" s="65"/>
      <c r="QTS20" s="65"/>
      <c r="QTT20" s="65"/>
      <c r="QTU20" s="65"/>
      <c r="QTV20" s="65"/>
      <c r="QTW20" s="65"/>
      <c r="QTX20" s="65"/>
      <c r="QTY20" s="65"/>
      <c r="QTZ20" s="65"/>
      <c r="QUA20" s="65"/>
      <c r="QUB20" s="65"/>
      <c r="QUC20" s="65"/>
      <c r="QUD20" s="65"/>
      <c r="QUE20" s="65"/>
      <c r="QUF20" s="65"/>
      <c r="QUG20" s="65"/>
      <c r="QUH20" s="65"/>
      <c r="QUI20" s="65"/>
      <c r="QUJ20" s="65"/>
      <c r="QUK20" s="65"/>
      <c r="QUL20" s="65"/>
      <c r="QUM20" s="65"/>
      <c r="QUN20" s="65"/>
      <c r="QUO20" s="65"/>
      <c r="QUP20" s="65"/>
      <c r="QUQ20" s="65"/>
      <c r="QUR20" s="65"/>
      <c r="QUS20" s="65"/>
      <c r="QUT20" s="65"/>
      <c r="QUU20" s="65"/>
      <c r="QUV20" s="65"/>
      <c r="QUW20" s="65"/>
      <c r="QUX20" s="65"/>
      <c r="QUY20" s="65"/>
      <c r="QUZ20" s="65"/>
      <c r="QVA20" s="65"/>
      <c r="QVB20" s="65"/>
      <c r="QVC20" s="65"/>
      <c r="QVD20" s="65"/>
      <c r="QVE20" s="65"/>
      <c r="QVF20" s="65"/>
      <c r="QVG20" s="65"/>
      <c r="QVH20" s="65"/>
      <c r="QVI20" s="65"/>
      <c r="QVJ20" s="65"/>
      <c r="QVK20" s="65"/>
      <c r="QVL20" s="65"/>
      <c r="QVM20" s="65"/>
      <c r="QVN20" s="65"/>
      <c r="QVO20" s="65"/>
      <c r="QVP20" s="65"/>
      <c r="QVQ20" s="65"/>
      <c r="QVR20" s="65"/>
      <c r="QVS20" s="65"/>
      <c r="QVT20" s="65"/>
      <c r="QVU20" s="65"/>
      <c r="QVV20" s="65"/>
      <c r="QVW20" s="65"/>
      <c r="QVX20" s="65"/>
      <c r="QVY20" s="65"/>
      <c r="QVZ20" s="65"/>
      <c r="QWA20" s="65"/>
      <c r="QWB20" s="65"/>
      <c r="QWC20" s="65"/>
      <c r="QWD20" s="65"/>
      <c r="QWE20" s="65"/>
      <c r="QWF20" s="65"/>
      <c r="QWG20" s="65"/>
      <c r="QWH20" s="65"/>
      <c r="QWI20" s="65"/>
      <c r="QWJ20" s="65"/>
      <c r="QWK20" s="65"/>
      <c r="QWL20" s="65"/>
      <c r="QWM20" s="65"/>
      <c r="QWN20" s="65"/>
      <c r="QWO20" s="65"/>
      <c r="QWP20" s="65"/>
      <c r="QWQ20" s="65"/>
      <c r="QWR20" s="65"/>
      <c r="QWS20" s="65"/>
      <c r="QWT20" s="65"/>
      <c r="QWU20" s="65"/>
      <c r="QWV20" s="65"/>
      <c r="QWW20" s="65"/>
      <c r="QWX20" s="65"/>
      <c r="QWY20" s="65"/>
      <c r="QWZ20" s="65"/>
      <c r="QXA20" s="65"/>
      <c r="QXB20" s="65"/>
      <c r="QXC20" s="65"/>
      <c r="QXD20" s="65"/>
      <c r="QXE20" s="65"/>
      <c r="QXF20" s="65"/>
      <c r="QXG20" s="65"/>
      <c r="QXH20" s="65"/>
      <c r="QXI20" s="65"/>
      <c r="QXJ20" s="65"/>
      <c r="QXK20" s="65"/>
      <c r="QXL20" s="65"/>
      <c r="QXM20" s="65"/>
      <c r="QXN20" s="65"/>
      <c r="QXO20" s="65"/>
      <c r="QXP20" s="65"/>
      <c r="QXQ20" s="65"/>
      <c r="QXR20" s="65"/>
      <c r="QXS20" s="65"/>
      <c r="QXT20" s="65"/>
      <c r="QXU20" s="65"/>
      <c r="QXV20" s="65"/>
      <c r="QXW20" s="65"/>
      <c r="QXX20" s="65"/>
      <c r="QXY20" s="65"/>
      <c r="QXZ20" s="65"/>
      <c r="QYA20" s="65"/>
      <c r="QYB20" s="65"/>
      <c r="QYC20" s="65"/>
      <c r="QYD20" s="65"/>
      <c r="QYE20" s="65"/>
      <c r="QYF20" s="65"/>
      <c r="QYG20" s="65"/>
      <c r="QYH20" s="65"/>
      <c r="QYI20" s="65"/>
      <c r="QYJ20" s="65"/>
      <c r="QYK20" s="65"/>
      <c r="QYL20" s="65"/>
      <c r="QYM20" s="65"/>
      <c r="QYN20" s="65"/>
      <c r="QYO20" s="65"/>
      <c r="QYP20" s="65"/>
      <c r="QYQ20" s="65"/>
      <c r="QYR20" s="65"/>
      <c r="QYS20" s="65"/>
      <c r="QYT20" s="65"/>
      <c r="QYU20" s="65"/>
      <c r="QYV20" s="65"/>
      <c r="QYW20" s="65"/>
      <c r="QYX20" s="65"/>
      <c r="QYY20" s="65"/>
      <c r="QYZ20" s="65"/>
      <c r="QZA20" s="65"/>
      <c r="QZB20" s="65"/>
      <c r="QZC20" s="65"/>
      <c r="QZD20" s="65"/>
      <c r="QZE20" s="65"/>
      <c r="QZF20" s="65"/>
      <c r="QZG20" s="65"/>
      <c r="QZH20" s="65"/>
      <c r="QZI20" s="65"/>
      <c r="QZJ20" s="65"/>
      <c r="QZK20" s="65"/>
      <c r="QZL20" s="65"/>
      <c r="QZM20" s="65"/>
      <c r="QZN20" s="65"/>
      <c r="QZO20" s="65"/>
      <c r="QZP20" s="65"/>
      <c r="QZQ20" s="65"/>
      <c r="QZR20" s="65"/>
      <c r="QZS20" s="65"/>
      <c r="QZT20" s="65"/>
      <c r="QZU20" s="65"/>
      <c r="QZV20" s="65"/>
      <c r="QZW20" s="65"/>
      <c r="QZX20" s="65"/>
      <c r="QZY20" s="65"/>
      <c r="QZZ20" s="65"/>
      <c r="RAA20" s="65"/>
      <c r="RAB20" s="65"/>
      <c r="RAC20" s="65"/>
      <c r="RAD20" s="65"/>
      <c r="RAE20" s="65"/>
      <c r="RAF20" s="65"/>
      <c r="RAG20" s="65"/>
      <c r="RAH20" s="65"/>
      <c r="RAI20" s="65"/>
      <c r="RAJ20" s="65"/>
      <c r="RAK20" s="65"/>
      <c r="RAL20" s="65"/>
      <c r="RAM20" s="65"/>
      <c r="RAN20" s="65"/>
      <c r="RAO20" s="65"/>
      <c r="RAP20" s="65"/>
      <c r="RAQ20" s="65"/>
      <c r="RAR20" s="65"/>
      <c r="RAS20" s="65"/>
      <c r="RAT20" s="65"/>
      <c r="RAU20" s="65"/>
      <c r="RAV20" s="65"/>
      <c r="RAW20" s="65"/>
      <c r="RAX20" s="65"/>
      <c r="RAY20" s="65"/>
      <c r="RAZ20" s="65"/>
      <c r="RBA20" s="65"/>
      <c r="RBB20" s="65"/>
      <c r="RBC20" s="65"/>
      <c r="RBD20" s="65"/>
      <c r="RBE20" s="65"/>
      <c r="RBF20" s="65"/>
      <c r="RBG20" s="65"/>
      <c r="RBH20" s="65"/>
      <c r="RBI20" s="65"/>
      <c r="RBJ20" s="65"/>
      <c r="RBK20" s="65"/>
      <c r="RBL20" s="65"/>
      <c r="RBM20" s="65"/>
      <c r="RBN20" s="65"/>
      <c r="RBO20" s="65"/>
      <c r="RBP20" s="65"/>
      <c r="RBQ20" s="65"/>
      <c r="RBR20" s="65"/>
      <c r="RBS20" s="65"/>
      <c r="RBT20" s="65"/>
      <c r="RBU20" s="65"/>
      <c r="RBV20" s="65"/>
      <c r="RBW20" s="65"/>
      <c r="RBX20" s="65"/>
      <c r="RBY20" s="65"/>
      <c r="RBZ20" s="65"/>
      <c r="RCA20" s="65"/>
      <c r="RCB20" s="65"/>
      <c r="RCC20" s="65"/>
      <c r="RCD20" s="65"/>
      <c r="RCE20" s="65"/>
      <c r="RCF20" s="65"/>
      <c r="RCG20" s="65"/>
      <c r="RCH20" s="65"/>
      <c r="RCI20" s="65"/>
      <c r="RCJ20" s="65"/>
      <c r="RCK20" s="65"/>
      <c r="RCL20" s="65"/>
      <c r="RCM20" s="65"/>
      <c r="RCN20" s="65"/>
      <c r="RCO20" s="65"/>
      <c r="RCP20" s="65"/>
      <c r="RCQ20" s="65"/>
      <c r="RCR20" s="65"/>
      <c r="RCS20" s="65"/>
      <c r="RCT20" s="65"/>
      <c r="RCU20" s="65"/>
      <c r="RCV20" s="65"/>
      <c r="RCW20" s="65"/>
      <c r="RCX20" s="65"/>
      <c r="RCY20" s="65"/>
      <c r="RCZ20" s="65"/>
      <c r="RDA20" s="65"/>
      <c r="RDB20" s="65"/>
      <c r="RDC20" s="65"/>
      <c r="RDD20" s="65"/>
      <c r="RDE20" s="65"/>
      <c r="RDF20" s="65"/>
      <c r="RDG20" s="65"/>
      <c r="RDH20" s="65"/>
      <c r="RDI20" s="65"/>
      <c r="RDJ20" s="65"/>
      <c r="RDK20" s="65"/>
      <c r="RDL20" s="65"/>
      <c r="RDM20" s="65"/>
      <c r="RDN20" s="65"/>
      <c r="RDO20" s="65"/>
      <c r="RDP20" s="65"/>
      <c r="RDQ20" s="65"/>
      <c r="RDR20" s="65"/>
      <c r="RDS20" s="65"/>
      <c r="RDT20" s="65"/>
      <c r="RDU20" s="65"/>
      <c r="RDV20" s="65"/>
      <c r="RDW20" s="65"/>
      <c r="RDX20" s="65"/>
      <c r="RDY20" s="65"/>
      <c r="RDZ20" s="65"/>
      <c r="REA20" s="65"/>
      <c r="REB20" s="65"/>
      <c r="REC20" s="65"/>
      <c r="RED20" s="65"/>
      <c r="REE20" s="65"/>
      <c r="REF20" s="65"/>
      <c r="REG20" s="65"/>
      <c r="REH20" s="65"/>
      <c r="REI20" s="65"/>
      <c r="REJ20" s="65"/>
      <c r="REK20" s="65"/>
      <c r="REL20" s="65"/>
      <c r="REM20" s="65"/>
      <c r="REN20" s="65"/>
      <c r="REO20" s="65"/>
      <c r="REP20" s="65"/>
      <c r="REQ20" s="65"/>
      <c r="RER20" s="65"/>
      <c r="RES20" s="65"/>
      <c r="RET20" s="65"/>
      <c r="REU20" s="65"/>
      <c r="REV20" s="65"/>
      <c r="REW20" s="65"/>
      <c r="REX20" s="65"/>
      <c r="REY20" s="65"/>
      <c r="REZ20" s="65"/>
      <c r="RFA20" s="65"/>
      <c r="RFB20" s="65"/>
      <c r="RFC20" s="65"/>
      <c r="RFD20" s="65"/>
      <c r="RFE20" s="65"/>
      <c r="RFF20" s="65"/>
      <c r="RFG20" s="65"/>
      <c r="RFH20" s="65"/>
      <c r="RFI20" s="65"/>
      <c r="RFJ20" s="65"/>
      <c r="RFK20" s="65"/>
      <c r="RFL20" s="65"/>
      <c r="RFM20" s="65"/>
      <c r="RFN20" s="65"/>
      <c r="RFO20" s="65"/>
      <c r="RFP20" s="65"/>
      <c r="RFQ20" s="65"/>
      <c r="RFR20" s="65"/>
      <c r="RFS20" s="65"/>
      <c r="RFT20" s="65"/>
      <c r="RFU20" s="65"/>
      <c r="RFV20" s="65"/>
      <c r="RFW20" s="65"/>
      <c r="RFX20" s="65"/>
      <c r="RFY20" s="65"/>
      <c r="RFZ20" s="65"/>
      <c r="RGA20" s="65"/>
      <c r="RGB20" s="65"/>
      <c r="RGC20" s="65"/>
      <c r="RGD20" s="65"/>
      <c r="RGE20" s="65"/>
      <c r="RGF20" s="65"/>
      <c r="RGG20" s="65"/>
      <c r="RGH20" s="65"/>
      <c r="RGI20" s="65"/>
      <c r="RGJ20" s="65"/>
      <c r="RGK20" s="65"/>
      <c r="RGL20" s="65"/>
      <c r="RGM20" s="65"/>
      <c r="RGN20" s="65"/>
      <c r="RGO20" s="65"/>
      <c r="RGP20" s="65"/>
      <c r="RGQ20" s="65"/>
      <c r="RGR20" s="65"/>
      <c r="RGS20" s="65"/>
      <c r="RGT20" s="65"/>
      <c r="RGU20" s="65"/>
      <c r="RGV20" s="65"/>
      <c r="RGW20" s="65"/>
      <c r="RGX20" s="65"/>
      <c r="RGY20" s="65"/>
      <c r="RGZ20" s="65"/>
      <c r="RHA20" s="65"/>
      <c r="RHB20" s="65"/>
      <c r="RHC20" s="65"/>
      <c r="RHD20" s="65"/>
      <c r="RHE20" s="65"/>
      <c r="RHF20" s="65"/>
      <c r="RHG20" s="65"/>
      <c r="RHH20" s="65"/>
      <c r="RHI20" s="65"/>
      <c r="RHJ20" s="65"/>
      <c r="RHK20" s="65"/>
      <c r="RHL20" s="65"/>
      <c r="RHM20" s="65"/>
      <c r="RHN20" s="65"/>
      <c r="RHO20" s="65"/>
      <c r="RHP20" s="65"/>
      <c r="RHQ20" s="65"/>
      <c r="RHR20" s="65"/>
      <c r="RHS20" s="65"/>
      <c r="RHT20" s="65"/>
      <c r="RHU20" s="65"/>
      <c r="RHV20" s="65"/>
      <c r="RHW20" s="65"/>
      <c r="RHX20" s="65"/>
      <c r="RHY20" s="65"/>
      <c r="RHZ20" s="65"/>
      <c r="RIA20" s="65"/>
      <c r="RIB20" s="65"/>
      <c r="RIC20" s="65"/>
      <c r="RID20" s="65"/>
      <c r="RIE20" s="65"/>
      <c r="RIF20" s="65"/>
      <c r="RIG20" s="65"/>
      <c r="RIH20" s="65"/>
      <c r="RII20" s="65"/>
      <c r="RIJ20" s="65"/>
      <c r="RIK20" s="65"/>
      <c r="RIL20" s="65"/>
      <c r="RIM20" s="65"/>
      <c r="RIN20" s="65"/>
      <c r="RIO20" s="65"/>
      <c r="RIP20" s="65"/>
      <c r="RIQ20" s="65"/>
      <c r="RIR20" s="65"/>
      <c r="RIS20" s="65"/>
      <c r="RIT20" s="65"/>
      <c r="RIU20" s="65"/>
      <c r="RIV20" s="65"/>
      <c r="RIW20" s="65"/>
      <c r="RIX20" s="65"/>
      <c r="RIY20" s="65"/>
      <c r="RIZ20" s="65"/>
      <c r="RJA20" s="65"/>
      <c r="RJB20" s="65"/>
      <c r="RJC20" s="65"/>
      <c r="RJD20" s="65"/>
      <c r="RJE20" s="65"/>
      <c r="RJF20" s="65"/>
      <c r="RJG20" s="65"/>
      <c r="RJH20" s="65"/>
      <c r="RJI20" s="65"/>
      <c r="RJJ20" s="65"/>
      <c r="RJK20" s="65"/>
      <c r="RJL20" s="65"/>
      <c r="RJM20" s="65"/>
      <c r="RJN20" s="65"/>
      <c r="RJO20" s="65"/>
      <c r="RJP20" s="65"/>
      <c r="RJQ20" s="65"/>
      <c r="RJR20" s="65"/>
      <c r="RJS20" s="65"/>
      <c r="RJT20" s="65"/>
      <c r="RJU20" s="65"/>
      <c r="RJV20" s="65"/>
      <c r="RJW20" s="65"/>
      <c r="RJX20" s="65"/>
      <c r="RJY20" s="65"/>
      <c r="RJZ20" s="65"/>
      <c r="RKA20" s="65"/>
      <c r="RKB20" s="65"/>
      <c r="RKC20" s="65"/>
      <c r="RKD20" s="65"/>
      <c r="RKE20" s="65"/>
      <c r="RKF20" s="65"/>
      <c r="RKG20" s="65"/>
      <c r="RKH20" s="65"/>
      <c r="RKI20" s="65"/>
      <c r="RKJ20" s="65"/>
      <c r="RKK20" s="65"/>
      <c r="RKL20" s="65"/>
      <c r="RKM20" s="65"/>
      <c r="RKN20" s="65"/>
      <c r="RKO20" s="65"/>
      <c r="RKP20" s="65"/>
      <c r="RKQ20" s="65"/>
      <c r="RKR20" s="65"/>
      <c r="RKS20" s="65"/>
      <c r="RKT20" s="65"/>
      <c r="RKU20" s="65"/>
      <c r="RKV20" s="65"/>
      <c r="RKW20" s="65"/>
      <c r="RKX20" s="65"/>
      <c r="RKY20" s="65"/>
      <c r="RKZ20" s="65"/>
      <c r="RLA20" s="65"/>
      <c r="RLB20" s="65"/>
      <c r="RLC20" s="65"/>
      <c r="RLD20" s="65"/>
      <c r="RLE20" s="65"/>
      <c r="RLF20" s="65"/>
      <c r="RLG20" s="65"/>
      <c r="RLH20" s="65"/>
      <c r="RLI20" s="65"/>
      <c r="RLJ20" s="65"/>
      <c r="RLK20" s="65"/>
      <c r="RLL20" s="65"/>
      <c r="RLM20" s="65"/>
      <c r="RLN20" s="65"/>
      <c r="RLO20" s="65"/>
      <c r="RLP20" s="65"/>
      <c r="RLQ20" s="65"/>
      <c r="RLR20" s="65"/>
      <c r="RLS20" s="65"/>
      <c r="RLT20" s="65"/>
      <c r="RLU20" s="65"/>
      <c r="RLV20" s="65"/>
      <c r="RLW20" s="65"/>
      <c r="RLX20" s="65"/>
      <c r="RLY20" s="65"/>
      <c r="RLZ20" s="65"/>
      <c r="RMA20" s="65"/>
      <c r="RMB20" s="65"/>
      <c r="RMC20" s="65"/>
      <c r="RMD20" s="65"/>
      <c r="RME20" s="65"/>
      <c r="RMF20" s="65"/>
      <c r="RMG20" s="65"/>
      <c r="RMH20" s="65"/>
      <c r="RMI20" s="65"/>
      <c r="RMJ20" s="65"/>
      <c r="RMK20" s="65"/>
      <c r="RML20" s="65"/>
      <c r="RMM20" s="65"/>
      <c r="RMN20" s="65"/>
      <c r="RMO20" s="65"/>
      <c r="RMP20" s="65"/>
      <c r="RMQ20" s="65"/>
      <c r="RMR20" s="65"/>
      <c r="RMS20" s="65"/>
      <c r="RMT20" s="65"/>
      <c r="RMU20" s="65"/>
      <c r="RMV20" s="65"/>
      <c r="RMW20" s="65"/>
      <c r="RMX20" s="65"/>
      <c r="RMY20" s="65"/>
      <c r="RMZ20" s="65"/>
      <c r="RNA20" s="65"/>
      <c r="RNB20" s="65"/>
      <c r="RNC20" s="65"/>
      <c r="RND20" s="65"/>
      <c r="RNE20" s="65"/>
      <c r="RNF20" s="65"/>
      <c r="RNG20" s="65"/>
      <c r="RNH20" s="65"/>
      <c r="RNI20" s="65"/>
      <c r="RNJ20" s="65"/>
      <c r="RNK20" s="65"/>
      <c r="RNL20" s="65"/>
      <c r="RNM20" s="65"/>
      <c r="RNN20" s="65"/>
      <c r="RNO20" s="65"/>
      <c r="RNP20" s="65"/>
      <c r="RNQ20" s="65"/>
      <c r="RNR20" s="65"/>
      <c r="RNS20" s="65"/>
      <c r="RNT20" s="65"/>
      <c r="RNU20" s="65"/>
      <c r="RNV20" s="65"/>
      <c r="RNW20" s="65"/>
      <c r="RNX20" s="65"/>
      <c r="RNY20" s="65"/>
      <c r="RNZ20" s="65"/>
      <c r="ROA20" s="65"/>
      <c r="ROB20" s="65"/>
      <c r="ROC20" s="65"/>
      <c r="ROD20" s="65"/>
      <c r="ROE20" s="65"/>
      <c r="ROF20" s="65"/>
      <c r="ROG20" s="65"/>
      <c r="ROH20" s="65"/>
      <c r="ROI20" s="65"/>
      <c r="ROJ20" s="65"/>
      <c r="ROK20" s="65"/>
      <c r="ROL20" s="65"/>
      <c r="ROM20" s="65"/>
      <c r="RON20" s="65"/>
      <c r="ROO20" s="65"/>
      <c r="ROP20" s="65"/>
      <c r="ROQ20" s="65"/>
      <c r="ROR20" s="65"/>
      <c r="ROS20" s="65"/>
      <c r="ROT20" s="65"/>
      <c r="ROU20" s="65"/>
      <c r="ROV20" s="65"/>
      <c r="ROW20" s="65"/>
      <c r="ROX20" s="65"/>
      <c r="ROY20" s="65"/>
      <c r="ROZ20" s="65"/>
      <c r="RPA20" s="65"/>
      <c r="RPB20" s="65"/>
      <c r="RPC20" s="65"/>
      <c r="RPD20" s="65"/>
      <c r="RPE20" s="65"/>
      <c r="RPF20" s="65"/>
      <c r="RPG20" s="65"/>
      <c r="RPH20" s="65"/>
      <c r="RPI20" s="65"/>
      <c r="RPJ20" s="65"/>
      <c r="RPK20" s="65"/>
      <c r="RPL20" s="65"/>
      <c r="RPM20" s="65"/>
      <c r="RPN20" s="65"/>
      <c r="RPO20" s="65"/>
      <c r="RPP20" s="65"/>
      <c r="RPQ20" s="65"/>
      <c r="RPR20" s="65"/>
      <c r="RPS20" s="65"/>
      <c r="RPT20" s="65"/>
      <c r="RPU20" s="65"/>
      <c r="RPV20" s="65"/>
      <c r="RPW20" s="65"/>
      <c r="RPX20" s="65"/>
      <c r="RPY20" s="65"/>
      <c r="RPZ20" s="65"/>
      <c r="RQA20" s="65"/>
      <c r="RQB20" s="65"/>
      <c r="RQC20" s="65"/>
      <c r="RQD20" s="65"/>
      <c r="RQE20" s="65"/>
      <c r="RQF20" s="65"/>
      <c r="RQG20" s="65"/>
      <c r="RQH20" s="65"/>
      <c r="RQI20" s="65"/>
      <c r="RQJ20" s="65"/>
      <c r="RQK20" s="65"/>
      <c r="RQL20" s="65"/>
      <c r="RQM20" s="65"/>
      <c r="RQN20" s="65"/>
      <c r="RQO20" s="65"/>
      <c r="RQP20" s="65"/>
      <c r="RQQ20" s="65"/>
      <c r="RQR20" s="65"/>
      <c r="RQS20" s="65"/>
      <c r="RQT20" s="65"/>
      <c r="RQU20" s="65"/>
      <c r="RQV20" s="65"/>
      <c r="RQW20" s="65"/>
      <c r="RQX20" s="65"/>
      <c r="RQY20" s="65"/>
      <c r="RQZ20" s="65"/>
      <c r="RRA20" s="65"/>
      <c r="RRB20" s="65"/>
      <c r="RRC20" s="65"/>
      <c r="RRD20" s="65"/>
      <c r="RRE20" s="65"/>
      <c r="RRF20" s="65"/>
      <c r="RRG20" s="65"/>
      <c r="RRH20" s="65"/>
      <c r="RRI20" s="65"/>
      <c r="RRJ20" s="65"/>
      <c r="RRK20" s="65"/>
      <c r="RRL20" s="65"/>
      <c r="RRM20" s="65"/>
      <c r="RRN20" s="65"/>
      <c r="RRO20" s="65"/>
      <c r="RRP20" s="65"/>
      <c r="RRQ20" s="65"/>
      <c r="RRR20" s="65"/>
      <c r="RRS20" s="65"/>
      <c r="RRT20" s="65"/>
      <c r="RRU20" s="65"/>
      <c r="RRV20" s="65"/>
      <c r="RRW20" s="65"/>
      <c r="RRX20" s="65"/>
      <c r="RRY20" s="65"/>
      <c r="RRZ20" s="65"/>
      <c r="RSA20" s="65"/>
      <c r="RSB20" s="65"/>
      <c r="RSC20" s="65"/>
      <c r="RSD20" s="65"/>
      <c r="RSE20" s="65"/>
      <c r="RSF20" s="65"/>
      <c r="RSG20" s="65"/>
      <c r="RSH20" s="65"/>
      <c r="RSI20" s="65"/>
      <c r="RSJ20" s="65"/>
      <c r="RSK20" s="65"/>
      <c r="RSL20" s="65"/>
      <c r="RSM20" s="65"/>
      <c r="RSN20" s="65"/>
      <c r="RSO20" s="65"/>
      <c r="RSP20" s="65"/>
      <c r="RSQ20" s="65"/>
      <c r="RSR20" s="65"/>
      <c r="RSS20" s="65"/>
      <c r="RST20" s="65"/>
      <c r="RSU20" s="65"/>
      <c r="RSV20" s="65"/>
      <c r="RSW20" s="65"/>
      <c r="RSX20" s="65"/>
      <c r="RSY20" s="65"/>
      <c r="RSZ20" s="65"/>
      <c r="RTA20" s="65"/>
      <c r="RTB20" s="65"/>
      <c r="RTC20" s="65"/>
      <c r="RTD20" s="65"/>
      <c r="RTE20" s="65"/>
      <c r="RTF20" s="65"/>
      <c r="RTG20" s="65"/>
      <c r="RTH20" s="65"/>
      <c r="RTI20" s="65"/>
      <c r="RTJ20" s="65"/>
      <c r="RTK20" s="65"/>
      <c r="RTL20" s="65"/>
      <c r="RTM20" s="65"/>
      <c r="RTN20" s="65"/>
      <c r="RTO20" s="65"/>
      <c r="RTP20" s="65"/>
      <c r="RTQ20" s="65"/>
      <c r="RTR20" s="65"/>
      <c r="RTS20" s="65"/>
      <c r="RTT20" s="65"/>
      <c r="RTU20" s="65"/>
      <c r="RTV20" s="65"/>
      <c r="RTW20" s="65"/>
      <c r="RTX20" s="65"/>
      <c r="RTY20" s="65"/>
      <c r="RTZ20" s="65"/>
      <c r="RUA20" s="65"/>
      <c r="RUB20" s="65"/>
      <c r="RUC20" s="65"/>
      <c r="RUD20" s="65"/>
      <c r="RUE20" s="65"/>
      <c r="RUF20" s="65"/>
      <c r="RUG20" s="65"/>
      <c r="RUH20" s="65"/>
      <c r="RUI20" s="65"/>
      <c r="RUJ20" s="65"/>
      <c r="RUK20" s="65"/>
      <c r="RUL20" s="65"/>
      <c r="RUM20" s="65"/>
      <c r="RUN20" s="65"/>
      <c r="RUO20" s="65"/>
      <c r="RUP20" s="65"/>
      <c r="RUQ20" s="65"/>
      <c r="RUR20" s="65"/>
      <c r="RUS20" s="65"/>
      <c r="RUT20" s="65"/>
      <c r="RUU20" s="65"/>
      <c r="RUV20" s="65"/>
      <c r="RUW20" s="65"/>
      <c r="RUX20" s="65"/>
      <c r="RUY20" s="65"/>
      <c r="RUZ20" s="65"/>
      <c r="RVA20" s="65"/>
      <c r="RVB20" s="65"/>
      <c r="RVC20" s="65"/>
      <c r="RVD20" s="65"/>
      <c r="RVE20" s="65"/>
      <c r="RVF20" s="65"/>
      <c r="RVG20" s="65"/>
      <c r="RVH20" s="65"/>
      <c r="RVI20" s="65"/>
      <c r="RVJ20" s="65"/>
      <c r="RVK20" s="65"/>
      <c r="RVL20" s="65"/>
      <c r="RVM20" s="65"/>
      <c r="RVN20" s="65"/>
      <c r="RVO20" s="65"/>
      <c r="RVP20" s="65"/>
      <c r="RVQ20" s="65"/>
      <c r="RVR20" s="65"/>
      <c r="RVS20" s="65"/>
      <c r="RVT20" s="65"/>
      <c r="RVU20" s="65"/>
      <c r="RVV20" s="65"/>
      <c r="RVW20" s="65"/>
      <c r="RVX20" s="65"/>
      <c r="RVY20" s="65"/>
      <c r="RVZ20" s="65"/>
      <c r="RWA20" s="65"/>
      <c r="RWB20" s="65"/>
      <c r="RWC20" s="65"/>
      <c r="RWD20" s="65"/>
      <c r="RWE20" s="65"/>
      <c r="RWF20" s="65"/>
      <c r="RWG20" s="65"/>
      <c r="RWH20" s="65"/>
      <c r="RWI20" s="65"/>
      <c r="RWJ20" s="65"/>
      <c r="RWK20" s="65"/>
      <c r="RWL20" s="65"/>
      <c r="RWM20" s="65"/>
      <c r="RWN20" s="65"/>
      <c r="RWO20" s="65"/>
      <c r="RWP20" s="65"/>
      <c r="RWQ20" s="65"/>
      <c r="RWR20" s="65"/>
      <c r="RWS20" s="65"/>
      <c r="RWT20" s="65"/>
      <c r="RWU20" s="65"/>
      <c r="RWV20" s="65"/>
      <c r="RWW20" s="65"/>
      <c r="RWX20" s="65"/>
      <c r="RWY20" s="65"/>
      <c r="RWZ20" s="65"/>
      <c r="RXA20" s="65"/>
      <c r="RXB20" s="65"/>
      <c r="RXC20" s="65"/>
      <c r="RXD20" s="65"/>
      <c r="RXE20" s="65"/>
      <c r="RXF20" s="65"/>
      <c r="RXG20" s="65"/>
      <c r="RXH20" s="65"/>
      <c r="RXI20" s="65"/>
      <c r="RXJ20" s="65"/>
      <c r="RXK20" s="65"/>
      <c r="RXL20" s="65"/>
      <c r="RXM20" s="65"/>
      <c r="RXN20" s="65"/>
      <c r="RXO20" s="65"/>
      <c r="RXP20" s="65"/>
      <c r="RXQ20" s="65"/>
      <c r="RXR20" s="65"/>
      <c r="RXS20" s="65"/>
      <c r="RXT20" s="65"/>
      <c r="RXU20" s="65"/>
      <c r="RXV20" s="65"/>
      <c r="RXW20" s="65"/>
      <c r="RXX20" s="65"/>
      <c r="RXY20" s="65"/>
      <c r="RXZ20" s="65"/>
      <c r="RYA20" s="65"/>
      <c r="RYB20" s="65"/>
      <c r="RYC20" s="65"/>
      <c r="RYD20" s="65"/>
      <c r="RYE20" s="65"/>
      <c r="RYF20" s="65"/>
      <c r="RYG20" s="65"/>
      <c r="RYH20" s="65"/>
      <c r="RYI20" s="65"/>
      <c r="RYJ20" s="65"/>
      <c r="RYK20" s="65"/>
      <c r="RYL20" s="65"/>
      <c r="RYM20" s="65"/>
      <c r="RYN20" s="65"/>
      <c r="RYO20" s="65"/>
      <c r="RYP20" s="65"/>
      <c r="RYQ20" s="65"/>
      <c r="RYR20" s="65"/>
      <c r="RYS20" s="65"/>
      <c r="RYT20" s="65"/>
      <c r="RYU20" s="65"/>
      <c r="RYV20" s="65"/>
      <c r="RYW20" s="65"/>
      <c r="RYX20" s="65"/>
      <c r="RYY20" s="65"/>
      <c r="RYZ20" s="65"/>
      <c r="RZA20" s="65"/>
      <c r="RZB20" s="65"/>
      <c r="RZC20" s="65"/>
      <c r="RZD20" s="65"/>
      <c r="RZE20" s="65"/>
      <c r="RZF20" s="65"/>
      <c r="RZG20" s="65"/>
      <c r="RZH20" s="65"/>
      <c r="RZI20" s="65"/>
      <c r="RZJ20" s="65"/>
      <c r="RZK20" s="65"/>
      <c r="RZL20" s="65"/>
      <c r="RZM20" s="65"/>
      <c r="RZN20" s="65"/>
      <c r="RZO20" s="65"/>
      <c r="RZP20" s="65"/>
      <c r="RZQ20" s="65"/>
      <c r="RZR20" s="65"/>
      <c r="RZS20" s="65"/>
      <c r="RZT20" s="65"/>
      <c r="RZU20" s="65"/>
      <c r="RZV20" s="65"/>
      <c r="RZW20" s="65"/>
      <c r="RZX20" s="65"/>
      <c r="RZY20" s="65"/>
      <c r="RZZ20" s="65"/>
      <c r="SAA20" s="65"/>
      <c r="SAB20" s="65"/>
      <c r="SAC20" s="65"/>
      <c r="SAD20" s="65"/>
      <c r="SAE20" s="65"/>
      <c r="SAF20" s="65"/>
      <c r="SAG20" s="65"/>
      <c r="SAH20" s="65"/>
      <c r="SAI20" s="65"/>
      <c r="SAJ20" s="65"/>
      <c r="SAK20" s="65"/>
      <c r="SAL20" s="65"/>
      <c r="SAM20" s="65"/>
      <c r="SAN20" s="65"/>
      <c r="SAO20" s="65"/>
      <c r="SAP20" s="65"/>
      <c r="SAQ20" s="65"/>
      <c r="SAR20" s="65"/>
      <c r="SAS20" s="65"/>
      <c r="SAT20" s="65"/>
      <c r="SAU20" s="65"/>
      <c r="SAV20" s="65"/>
      <c r="SAW20" s="65"/>
      <c r="SAX20" s="65"/>
      <c r="SAY20" s="65"/>
      <c r="SAZ20" s="65"/>
      <c r="SBA20" s="65"/>
      <c r="SBB20" s="65"/>
      <c r="SBC20" s="65"/>
      <c r="SBD20" s="65"/>
      <c r="SBE20" s="65"/>
      <c r="SBF20" s="65"/>
      <c r="SBG20" s="65"/>
      <c r="SBH20" s="65"/>
      <c r="SBI20" s="65"/>
      <c r="SBJ20" s="65"/>
      <c r="SBK20" s="65"/>
      <c r="SBL20" s="65"/>
      <c r="SBM20" s="65"/>
      <c r="SBN20" s="65"/>
      <c r="SBO20" s="65"/>
      <c r="SBP20" s="65"/>
      <c r="SBQ20" s="65"/>
      <c r="SBR20" s="65"/>
      <c r="SBS20" s="65"/>
      <c r="SBT20" s="65"/>
      <c r="SBU20" s="65"/>
      <c r="SBV20" s="65"/>
      <c r="SBW20" s="65"/>
      <c r="SBX20" s="65"/>
      <c r="SBY20" s="65"/>
      <c r="SBZ20" s="65"/>
      <c r="SCA20" s="65"/>
      <c r="SCB20" s="65"/>
      <c r="SCC20" s="65"/>
      <c r="SCD20" s="65"/>
      <c r="SCE20" s="65"/>
      <c r="SCF20" s="65"/>
      <c r="SCG20" s="65"/>
      <c r="SCH20" s="65"/>
      <c r="SCI20" s="65"/>
      <c r="SCJ20" s="65"/>
      <c r="SCK20" s="65"/>
      <c r="SCL20" s="65"/>
      <c r="SCM20" s="65"/>
      <c r="SCN20" s="65"/>
      <c r="SCO20" s="65"/>
      <c r="SCP20" s="65"/>
      <c r="SCQ20" s="65"/>
      <c r="SCR20" s="65"/>
      <c r="SCS20" s="65"/>
      <c r="SCT20" s="65"/>
      <c r="SCU20" s="65"/>
      <c r="SCV20" s="65"/>
      <c r="SCW20" s="65"/>
      <c r="SCX20" s="65"/>
      <c r="SCY20" s="65"/>
      <c r="SCZ20" s="65"/>
      <c r="SDA20" s="65"/>
      <c r="SDB20" s="65"/>
      <c r="SDC20" s="65"/>
      <c r="SDD20" s="65"/>
      <c r="SDE20" s="65"/>
      <c r="SDF20" s="65"/>
      <c r="SDG20" s="65"/>
      <c r="SDH20" s="65"/>
      <c r="SDI20" s="65"/>
      <c r="SDJ20" s="65"/>
      <c r="SDK20" s="65"/>
      <c r="SDL20" s="65"/>
      <c r="SDM20" s="65"/>
      <c r="SDN20" s="65"/>
      <c r="SDO20" s="65"/>
      <c r="SDP20" s="65"/>
      <c r="SDQ20" s="65"/>
      <c r="SDR20" s="65"/>
      <c r="SDS20" s="65"/>
      <c r="SDT20" s="65"/>
      <c r="SDU20" s="65"/>
      <c r="SDV20" s="65"/>
      <c r="SDW20" s="65"/>
      <c r="SDX20" s="65"/>
      <c r="SDY20" s="65"/>
      <c r="SDZ20" s="65"/>
      <c r="SEA20" s="65"/>
      <c r="SEB20" s="65"/>
      <c r="SEC20" s="65"/>
      <c r="SED20" s="65"/>
      <c r="SEE20" s="65"/>
      <c r="SEF20" s="65"/>
      <c r="SEG20" s="65"/>
      <c r="SEH20" s="65"/>
      <c r="SEI20" s="65"/>
      <c r="SEJ20" s="65"/>
      <c r="SEK20" s="65"/>
      <c r="SEL20" s="65"/>
      <c r="SEM20" s="65"/>
      <c r="SEN20" s="65"/>
      <c r="SEO20" s="65"/>
      <c r="SEP20" s="65"/>
      <c r="SEQ20" s="65"/>
      <c r="SER20" s="65"/>
      <c r="SES20" s="65"/>
      <c r="SET20" s="65"/>
      <c r="SEU20" s="65"/>
      <c r="SEV20" s="65"/>
      <c r="SEW20" s="65"/>
      <c r="SEX20" s="65"/>
      <c r="SEY20" s="65"/>
      <c r="SEZ20" s="65"/>
      <c r="SFA20" s="65"/>
      <c r="SFB20" s="65"/>
      <c r="SFC20" s="65"/>
      <c r="SFD20" s="65"/>
      <c r="SFE20" s="65"/>
      <c r="SFF20" s="65"/>
      <c r="SFG20" s="65"/>
      <c r="SFH20" s="65"/>
      <c r="SFI20" s="65"/>
      <c r="SFJ20" s="65"/>
      <c r="SFK20" s="65"/>
      <c r="SFL20" s="65"/>
      <c r="SFM20" s="65"/>
      <c r="SFN20" s="65"/>
      <c r="SFO20" s="65"/>
      <c r="SFP20" s="65"/>
      <c r="SFQ20" s="65"/>
      <c r="SFR20" s="65"/>
      <c r="SFS20" s="65"/>
      <c r="SFT20" s="65"/>
      <c r="SFU20" s="65"/>
      <c r="SFV20" s="65"/>
      <c r="SFW20" s="65"/>
      <c r="SFX20" s="65"/>
      <c r="SFY20" s="65"/>
      <c r="SFZ20" s="65"/>
      <c r="SGA20" s="65"/>
      <c r="SGB20" s="65"/>
      <c r="SGC20" s="65"/>
      <c r="SGD20" s="65"/>
      <c r="SGE20" s="65"/>
      <c r="SGF20" s="65"/>
      <c r="SGG20" s="65"/>
      <c r="SGH20" s="65"/>
      <c r="SGI20" s="65"/>
      <c r="SGJ20" s="65"/>
      <c r="SGK20" s="65"/>
      <c r="SGL20" s="65"/>
      <c r="SGM20" s="65"/>
      <c r="SGN20" s="65"/>
      <c r="SGO20" s="65"/>
      <c r="SGP20" s="65"/>
      <c r="SGQ20" s="65"/>
      <c r="SGR20" s="65"/>
      <c r="SGS20" s="65"/>
      <c r="SGT20" s="65"/>
      <c r="SGU20" s="65"/>
      <c r="SGV20" s="65"/>
      <c r="SGW20" s="65"/>
      <c r="SGX20" s="65"/>
      <c r="SGY20" s="65"/>
      <c r="SGZ20" s="65"/>
      <c r="SHA20" s="65"/>
      <c r="SHB20" s="65"/>
      <c r="SHC20" s="65"/>
      <c r="SHD20" s="65"/>
      <c r="SHE20" s="65"/>
      <c r="SHF20" s="65"/>
      <c r="SHG20" s="65"/>
      <c r="SHH20" s="65"/>
      <c r="SHI20" s="65"/>
      <c r="SHJ20" s="65"/>
      <c r="SHK20" s="65"/>
      <c r="SHL20" s="65"/>
      <c r="SHM20" s="65"/>
      <c r="SHN20" s="65"/>
      <c r="SHO20" s="65"/>
      <c r="SHP20" s="65"/>
      <c r="SHQ20" s="65"/>
      <c r="SHR20" s="65"/>
      <c r="SHS20" s="65"/>
      <c r="SHT20" s="65"/>
      <c r="SHU20" s="65"/>
      <c r="SHV20" s="65"/>
      <c r="SHW20" s="65"/>
      <c r="SHX20" s="65"/>
      <c r="SHY20" s="65"/>
      <c r="SHZ20" s="65"/>
      <c r="SIA20" s="65"/>
      <c r="SIB20" s="65"/>
      <c r="SIC20" s="65"/>
      <c r="SID20" s="65"/>
      <c r="SIE20" s="65"/>
      <c r="SIF20" s="65"/>
      <c r="SIG20" s="65"/>
      <c r="SIH20" s="65"/>
      <c r="SII20" s="65"/>
      <c r="SIJ20" s="65"/>
      <c r="SIK20" s="65"/>
      <c r="SIL20" s="65"/>
      <c r="SIM20" s="65"/>
      <c r="SIN20" s="65"/>
      <c r="SIO20" s="65"/>
      <c r="SIP20" s="65"/>
      <c r="SIQ20" s="65"/>
      <c r="SIR20" s="65"/>
      <c r="SIS20" s="65"/>
      <c r="SIT20" s="65"/>
      <c r="SIU20" s="65"/>
      <c r="SIV20" s="65"/>
      <c r="SIW20" s="65"/>
      <c r="SIX20" s="65"/>
      <c r="SIY20" s="65"/>
      <c r="SIZ20" s="65"/>
      <c r="SJA20" s="65"/>
      <c r="SJB20" s="65"/>
      <c r="SJC20" s="65"/>
      <c r="SJD20" s="65"/>
      <c r="SJE20" s="65"/>
      <c r="SJF20" s="65"/>
      <c r="SJG20" s="65"/>
      <c r="SJH20" s="65"/>
      <c r="SJI20" s="65"/>
      <c r="SJJ20" s="65"/>
      <c r="SJK20" s="65"/>
      <c r="SJL20" s="65"/>
      <c r="SJM20" s="65"/>
      <c r="SJN20" s="65"/>
      <c r="SJO20" s="65"/>
      <c r="SJP20" s="65"/>
      <c r="SJQ20" s="65"/>
      <c r="SJR20" s="65"/>
      <c r="SJS20" s="65"/>
      <c r="SJT20" s="65"/>
      <c r="SJU20" s="65"/>
      <c r="SJV20" s="65"/>
      <c r="SJW20" s="65"/>
      <c r="SJX20" s="65"/>
      <c r="SJY20" s="65"/>
      <c r="SJZ20" s="65"/>
      <c r="SKA20" s="65"/>
      <c r="SKB20" s="65"/>
      <c r="SKC20" s="65"/>
      <c r="SKD20" s="65"/>
      <c r="SKE20" s="65"/>
      <c r="SKF20" s="65"/>
      <c r="SKG20" s="65"/>
      <c r="SKH20" s="65"/>
      <c r="SKI20" s="65"/>
      <c r="SKJ20" s="65"/>
      <c r="SKK20" s="65"/>
      <c r="SKL20" s="65"/>
      <c r="SKM20" s="65"/>
      <c r="SKN20" s="65"/>
      <c r="SKO20" s="65"/>
      <c r="SKP20" s="65"/>
      <c r="SKQ20" s="65"/>
      <c r="SKR20" s="65"/>
      <c r="SKS20" s="65"/>
      <c r="SKT20" s="65"/>
      <c r="SKU20" s="65"/>
      <c r="SKV20" s="65"/>
      <c r="SKW20" s="65"/>
      <c r="SKX20" s="65"/>
      <c r="SKY20" s="65"/>
      <c r="SKZ20" s="65"/>
      <c r="SLA20" s="65"/>
      <c r="SLB20" s="65"/>
      <c r="SLC20" s="65"/>
      <c r="SLD20" s="65"/>
      <c r="SLE20" s="65"/>
      <c r="SLF20" s="65"/>
      <c r="SLG20" s="65"/>
      <c r="SLH20" s="65"/>
      <c r="SLI20" s="65"/>
      <c r="SLJ20" s="65"/>
      <c r="SLK20" s="65"/>
      <c r="SLL20" s="65"/>
      <c r="SLM20" s="65"/>
      <c r="SLN20" s="65"/>
      <c r="SLO20" s="65"/>
      <c r="SLP20" s="65"/>
      <c r="SLQ20" s="65"/>
      <c r="SLR20" s="65"/>
      <c r="SLS20" s="65"/>
      <c r="SLT20" s="65"/>
      <c r="SLU20" s="65"/>
      <c r="SLV20" s="65"/>
      <c r="SLW20" s="65"/>
      <c r="SLX20" s="65"/>
      <c r="SLY20" s="65"/>
      <c r="SLZ20" s="65"/>
      <c r="SMA20" s="65"/>
      <c r="SMB20" s="65"/>
      <c r="SMC20" s="65"/>
      <c r="SMD20" s="65"/>
      <c r="SME20" s="65"/>
      <c r="SMF20" s="65"/>
      <c r="SMG20" s="65"/>
      <c r="SMH20" s="65"/>
      <c r="SMI20" s="65"/>
      <c r="SMJ20" s="65"/>
      <c r="SMK20" s="65"/>
      <c r="SML20" s="65"/>
      <c r="SMM20" s="65"/>
      <c r="SMN20" s="65"/>
      <c r="SMO20" s="65"/>
      <c r="SMP20" s="65"/>
      <c r="SMQ20" s="65"/>
      <c r="SMR20" s="65"/>
      <c r="SMS20" s="65"/>
      <c r="SMT20" s="65"/>
      <c r="SMU20" s="65"/>
      <c r="SMV20" s="65"/>
      <c r="SMW20" s="65"/>
      <c r="SMX20" s="65"/>
      <c r="SMY20" s="65"/>
      <c r="SMZ20" s="65"/>
      <c r="SNA20" s="65"/>
      <c r="SNB20" s="65"/>
      <c r="SNC20" s="65"/>
      <c r="SND20" s="65"/>
      <c r="SNE20" s="65"/>
      <c r="SNF20" s="65"/>
      <c r="SNG20" s="65"/>
      <c r="SNH20" s="65"/>
      <c r="SNI20" s="65"/>
      <c r="SNJ20" s="65"/>
      <c r="SNK20" s="65"/>
      <c r="SNL20" s="65"/>
      <c r="SNM20" s="65"/>
      <c r="SNN20" s="65"/>
      <c r="SNO20" s="65"/>
      <c r="SNP20" s="65"/>
      <c r="SNQ20" s="65"/>
      <c r="SNR20" s="65"/>
      <c r="SNS20" s="65"/>
      <c r="SNT20" s="65"/>
      <c r="SNU20" s="65"/>
      <c r="SNV20" s="65"/>
      <c r="SNW20" s="65"/>
      <c r="SNX20" s="65"/>
      <c r="SNY20" s="65"/>
      <c r="SNZ20" s="65"/>
      <c r="SOA20" s="65"/>
      <c r="SOB20" s="65"/>
      <c r="SOC20" s="65"/>
      <c r="SOD20" s="65"/>
      <c r="SOE20" s="65"/>
      <c r="SOF20" s="65"/>
      <c r="SOG20" s="65"/>
      <c r="SOH20" s="65"/>
      <c r="SOI20" s="65"/>
      <c r="SOJ20" s="65"/>
      <c r="SOK20" s="65"/>
      <c r="SOL20" s="65"/>
      <c r="SOM20" s="65"/>
      <c r="SON20" s="65"/>
      <c r="SOO20" s="65"/>
      <c r="SOP20" s="65"/>
      <c r="SOQ20" s="65"/>
      <c r="SOR20" s="65"/>
      <c r="SOS20" s="65"/>
      <c r="SOT20" s="65"/>
      <c r="SOU20" s="65"/>
      <c r="SOV20" s="65"/>
      <c r="SOW20" s="65"/>
      <c r="SOX20" s="65"/>
      <c r="SOY20" s="65"/>
      <c r="SOZ20" s="65"/>
      <c r="SPA20" s="65"/>
      <c r="SPB20" s="65"/>
      <c r="SPC20" s="65"/>
      <c r="SPD20" s="65"/>
      <c r="SPE20" s="65"/>
      <c r="SPF20" s="65"/>
      <c r="SPG20" s="65"/>
      <c r="SPH20" s="65"/>
      <c r="SPI20" s="65"/>
      <c r="SPJ20" s="65"/>
      <c r="SPK20" s="65"/>
      <c r="SPL20" s="65"/>
      <c r="SPM20" s="65"/>
      <c r="SPN20" s="65"/>
      <c r="SPO20" s="65"/>
      <c r="SPP20" s="65"/>
      <c r="SPQ20" s="65"/>
      <c r="SPR20" s="65"/>
      <c r="SPS20" s="65"/>
      <c r="SPT20" s="65"/>
      <c r="SPU20" s="65"/>
      <c r="SPV20" s="65"/>
      <c r="SPW20" s="65"/>
      <c r="SPX20" s="65"/>
      <c r="SPY20" s="65"/>
      <c r="SPZ20" s="65"/>
      <c r="SQA20" s="65"/>
      <c r="SQB20" s="65"/>
      <c r="SQC20" s="65"/>
      <c r="SQD20" s="65"/>
      <c r="SQE20" s="65"/>
      <c r="SQF20" s="65"/>
      <c r="SQG20" s="65"/>
      <c r="SQH20" s="65"/>
      <c r="SQI20" s="65"/>
      <c r="SQJ20" s="65"/>
      <c r="SQK20" s="65"/>
      <c r="SQL20" s="65"/>
      <c r="SQM20" s="65"/>
      <c r="SQN20" s="65"/>
      <c r="SQO20" s="65"/>
      <c r="SQP20" s="65"/>
      <c r="SQQ20" s="65"/>
      <c r="SQR20" s="65"/>
      <c r="SQS20" s="65"/>
      <c r="SQT20" s="65"/>
      <c r="SQU20" s="65"/>
      <c r="SQV20" s="65"/>
      <c r="SQW20" s="65"/>
      <c r="SQX20" s="65"/>
      <c r="SQY20" s="65"/>
      <c r="SQZ20" s="65"/>
      <c r="SRA20" s="65"/>
      <c r="SRB20" s="65"/>
      <c r="SRC20" s="65"/>
      <c r="SRD20" s="65"/>
      <c r="SRE20" s="65"/>
      <c r="SRF20" s="65"/>
      <c r="SRG20" s="65"/>
      <c r="SRH20" s="65"/>
      <c r="SRI20" s="65"/>
      <c r="SRJ20" s="65"/>
      <c r="SRK20" s="65"/>
      <c r="SRL20" s="65"/>
      <c r="SRM20" s="65"/>
      <c r="SRN20" s="65"/>
      <c r="SRO20" s="65"/>
      <c r="SRP20" s="65"/>
      <c r="SRQ20" s="65"/>
      <c r="SRR20" s="65"/>
      <c r="SRS20" s="65"/>
      <c r="SRT20" s="65"/>
      <c r="SRU20" s="65"/>
      <c r="SRV20" s="65"/>
      <c r="SRW20" s="65"/>
      <c r="SRX20" s="65"/>
      <c r="SRY20" s="65"/>
      <c r="SRZ20" s="65"/>
      <c r="SSA20" s="65"/>
      <c r="SSB20" s="65"/>
      <c r="SSC20" s="65"/>
      <c r="SSD20" s="65"/>
      <c r="SSE20" s="65"/>
      <c r="SSF20" s="65"/>
      <c r="SSG20" s="65"/>
      <c r="SSH20" s="65"/>
      <c r="SSI20" s="65"/>
      <c r="SSJ20" s="65"/>
      <c r="SSK20" s="65"/>
      <c r="SSL20" s="65"/>
      <c r="SSM20" s="65"/>
      <c r="SSN20" s="65"/>
      <c r="SSO20" s="65"/>
      <c r="SSP20" s="65"/>
      <c r="SSQ20" s="65"/>
      <c r="SSR20" s="65"/>
      <c r="SSS20" s="65"/>
      <c r="SST20" s="65"/>
      <c r="SSU20" s="65"/>
      <c r="SSV20" s="65"/>
      <c r="SSW20" s="65"/>
      <c r="SSX20" s="65"/>
      <c r="SSY20" s="65"/>
      <c r="SSZ20" s="65"/>
      <c r="STA20" s="65"/>
      <c r="STB20" s="65"/>
      <c r="STC20" s="65"/>
      <c r="STD20" s="65"/>
      <c r="STE20" s="65"/>
      <c r="STF20" s="65"/>
      <c r="STG20" s="65"/>
      <c r="STH20" s="65"/>
      <c r="STI20" s="65"/>
      <c r="STJ20" s="65"/>
      <c r="STK20" s="65"/>
      <c r="STL20" s="65"/>
      <c r="STM20" s="65"/>
      <c r="STN20" s="65"/>
      <c r="STO20" s="65"/>
      <c r="STP20" s="65"/>
      <c r="STQ20" s="65"/>
      <c r="STR20" s="65"/>
      <c r="STS20" s="65"/>
      <c r="STT20" s="65"/>
      <c r="STU20" s="65"/>
      <c r="STV20" s="65"/>
      <c r="STW20" s="65"/>
      <c r="STX20" s="65"/>
      <c r="STY20" s="65"/>
      <c r="STZ20" s="65"/>
      <c r="SUA20" s="65"/>
      <c r="SUB20" s="65"/>
      <c r="SUC20" s="65"/>
      <c r="SUD20" s="65"/>
      <c r="SUE20" s="65"/>
      <c r="SUF20" s="65"/>
      <c r="SUG20" s="65"/>
      <c r="SUH20" s="65"/>
      <c r="SUI20" s="65"/>
      <c r="SUJ20" s="65"/>
      <c r="SUK20" s="65"/>
      <c r="SUL20" s="65"/>
      <c r="SUM20" s="65"/>
      <c r="SUN20" s="65"/>
      <c r="SUO20" s="65"/>
      <c r="SUP20" s="65"/>
      <c r="SUQ20" s="65"/>
      <c r="SUR20" s="65"/>
      <c r="SUS20" s="65"/>
      <c r="SUT20" s="65"/>
      <c r="SUU20" s="65"/>
      <c r="SUV20" s="65"/>
      <c r="SUW20" s="65"/>
      <c r="SUX20" s="65"/>
      <c r="SUY20" s="65"/>
      <c r="SUZ20" s="65"/>
      <c r="SVA20" s="65"/>
      <c r="SVB20" s="65"/>
      <c r="SVC20" s="65"/>
      <c r="SVD20" s="65"/>
      <c r="SVE20" s="65"/>
      <c r="SVF20" s="65"/>
      <c r="SVG20" s="65"/>
      <c r="SVH20" s="65"/>
      <c r="SVI20" s="65"/>
      <c r="SVJ20" s="65"/>
      <c r="SVK20" s="65"/>
      <c r="SVL20" s="65"/>
      <c r="SVM20" s="65"/>
      <c r="SVN20" s="65"/>
      <c r="SVO20" s="65"/>
      <c r="SVP20" s="65"/>
      <c r="SVQ20" s="65"/>
      <c r="SVR20" s="65"/>
      <c r="SVS20" s="65"/>
      <c r="SVT20" s="65"/>
      <c r="SVU20" s="65"/>
      <c r="SVV20" s="65"/>
      <c r="SVW20" s="65"/>
      <c r="SVX20" s="65"/>
      <c r="SVY20" s="65"/>
      <c r="SVZ20" s="65"/>
      <c r="SWA20" s="65"/>
      <c r="SWB20" s="65"/>
      <c r="SWC20" s="65"/>
      <c r="SWD20" s="65"/>
      <c r="SWE20" s="65"/>
      <c r="SWF20" s="65"/>
      <c r="SWG20" s="65"/>
      <c r="SWH20" s="65"/>
      <c r="SWI20" s="65"/>
      <c r="SWJ20" s="65"/>
      <c r="SWK20" s="65"/>
      <c r="SWL20" s="65"/>
      <c r="SWM20" s="65"/>
      <c r="SWN20" s="65"/>
      <c r="SWO20" s="65"/>
      <c r="SWP20" s="65"/>
      <c r="SWQ20" s="65"/>
      <c r="SWR20" s="65"/>
      <c r="SWS20" s="65"/>
      <c r="SWT20" s="65"/>
      <c r="SWU20" s="65"/>
      <c r="SWV20" s="65"/>
      <c r="SWW20" s="65"/>
      <c r="SWX20" s="65"/>
      <c r="SWY20" s="65"/>
      <c r="SWZ20" s="65"/>
      <c r="SXA20" s="65"/>
      <c r="SXB20" s="65"/>
      <c r="SXC20" s="65"/>
      <c r="SXD20" s="65"/>
      <c r="SXE20" s="65"/>
      <c r="SXF20" s="65"/>
      <c r="SXG20" s="65"/>
      <c r="SXH20" s="65"/>
      <c r="SXI20" s="65"/>
      <c r="SXJ20" s="65"/>
      <c r="SXK20" s="65"/>
      <c r="SXL20" s="65"/>
      <c r="SXM20" s="65"/>
      <c r="SXN20" s="65"/>
      <c r="SXO20" s="65"/>
      <c r="SXP20" s="65"/>
      <c r="SXQ20" s="65"/>
      <c r="SXR20" s="65"/>
      <c r="SXS20" s="65"/>
      <c r="SXT20" s="65"/>
      <c r="SXU20" s="65"/>
      <c r="SXV20" s="65"/>
      <c r="SXW20" s="65"/>
      <c r="SXX20" s="65"/>
      <c r="SXY20" s="65"/>
      <c r="SXZ20" s="65"/>
      <c r="SYA20" s="65"/>
      <c r="SYB20" s="65"/>
      <c r="SYC20" s="65"/>
      <c r="SYD20" s="65"/>
      <c r="SYE20" s="65"/>
      <c r="SYF20" s="65"/>
      <c r="SYG20" s="65"/>
      <c r="SYH20" s="65"/>
      <c r="SYI20" s="65"/>
      <c r="SYJ20" s="65"/>
      <c r="SYK20" s="65"/>
      <c r="SYL20" s="65"/>
      <c r="SYM20" s="65"/>
      <c r="SYN20" s="65"/>
      <c r="SYO20" s="65"/>
      <c r="SYP20" s="65"/>
      <c r="SYQ20" s="65"/>
      <c r="SYR20" s="65"/>
      <c r="SYS20" s="65"/>
      <c r="SYT20" s="65"/>
      <c r="SYU20" s="65"/>
      <c r="SYV20" s="65"/>
      <c r="SYW20" s="65"/>
      <c r="SYX20" s="65"/>
      <c r="SYY20" s="65"/>
      <c r="SYZ20" s="65"/>
      <c r="SZA20" s="65"/>
      <c r="SZB20" s="65"/>
      <c r="SZC20" s="65"/>
      <c r="SZD20" s="65"/>
      <c r="SZE20" s="65"/>
      <c r="SZF20" s="65"/>
      <c r="SZG20" s="65"/>
      <c r="SZH20" s="65"/>
      <c r="SZI20" s="65"/>
      <c r="SZJ20" s="65"/>
      <c r="SZK20" s="65"/>
      <c r="SZL20" s="65"/>
      <c r="SZM20" s="65"/>
      <c r="SZN20" s="65"/>
      <c r="SZO20" s="65"/>
      <c r="SZP20" s="65"/>
      <c r="SZQ20" s="65"/>
      <c r="SZR20" s="65"/>
      <c r="SZS20" s="65"/>
      <c r="SZT20" s="65"/>
      <c r="SZU20" s="65"/>
      <c r="SZV20" s="65"/>
      <c r="SZW20" s="65"/>
      <c r="SZX20" s="65"/>
      <c r="SZY20" s="65"/>
      <c r="SZZ20" s="65"/>
      <c r="TAA20" s="65"/>
      <c r="TAB20" s="65"/>
      <c r="TAC20" s="65"/>
      <c r="TAD20" s="65"/>
      <c r="TAE20" s="65"/>
      <c r="TAF20" s="65"/>
      <c r="TAG20" s="65"/>
      <c r="TAH20" s="65"/>
      <c r="TAI20" s="65"/>
      <c r="TAJ20" s="65"/>
      <c r="TAK20" s="65"/>
      <c r="TAL20" s="65"/>
      <c r="TAM20" s="65"/>
      <c r="TAN20" s="65"/>
      <c r="TAO20" s="65"/>
      <c r="TAP20" s="65"/>
      <c r="TAQ20" s="65"/>
      <c r="TAR20" s="65"/>
      <c r="TAS20" s="65"/>
      <c r="TAT20" s="65"/>
      <c r="TAU20" s="65"/>
      <c r="TAV20" s="65"/>
      <c r="TAW20" s="65"/>
      <c r="TAX20" s="65"/>
      <c r="TAY20" s="65"/>
      <c r="TAZ20" s="65"/>
      <c r="TBA20" s="65"/>
      <c r="TBB20" s="65"/>
      <c r="TBC20" s="65"/>
      <c r="TBD20" s="65"/>
      <c r="TBE20" s="65"/>
      <c r="TBF20" s="65"/>
      <c r="TBG20" s="65"/>
      <c r="TBH20" s="65"/>
      <c r="TBI20" s="65"/>
      <c r="TBJ20" s="65"/>
      <c r="TBK20" s="65"/>
      <c r="TBL20" s="65"/>
      <c r="TBM20" s="65"/>
      <c r="TBN20" s="65"/>
      <c r="TBO20" s="65"/>
      <c r="TBP20" s="65"/>
      <c r="TBQ20" s="65"/>
      <c r="TBR20" s="65"/>
      <c r="TBS20" s="65"/>
      <c r="TBT20" s="65"/>
      <c r="TBU20" s="65"/>
      <c r="TBV20" s="65"/>
      <c r="TBW20" s="65"/>
      <c r="TBX20" s="65"/>
      <c r="TBY20" s="65"/>
      <c r="TBZ20" s="65"/>
      <c r="TCA20" s="65"/>
      <c r="TCB20" s="65"/>
      <c r="TCC20" s="65"/>
      <c r="TCD20" s="65"/>
      <c r="TCE20" s="65"/>
      <c r="TCF20" s="65"/>
      <c r="TCG20" s="65"/>
      <c r="TCH20" s="65"/>
      <c r="TCI20" s="65"/>
      <c r="TCJ20" s="65"/>
      <c r="TCK20" s="65"/>
      <c r="TCL20" s="65"/>
      <c r="TCM20" s="65"/>
      <c r="TCN20" s="65"/>
      <c r="TCO20" s="65"/>
      <c r="TCP20" s="65"/>
      <c r="TCQ20" s="65"/>
      <c r="TCR20" s="65"/>
      <c r="TCS20" s="65"/>
      <c r="TCT20" s="65"/>
      <c r="TCU20" s="65"/>
      <c r="TCV20" s="65"/>
      <c r="TCW20" s="65"/>
      <c r="TCX20" s="65"/>
      <c r="TCY20" s="65"/>
      <c r="TCZ20" s="65"/>
      <c r="TDA20" s="65"/>
      <c r="TDB20" s="65"/>
      <c r="TDC20" s="65"/>
      <c r="TDD20" s="65"/>
      <c r="TDE20" s="65"/>
      <c r="TDF20" s="65"/>
      <c r="TDG20" s="65"/>
      <c r="TDH20" s="65"/>
      <c r="TDI20" s="65"/>
      <c r="TDJ20" s="65"/>
      <c r="TDK20" s="65"/>
      <c r="TDL20" s="65"/>
      <c r="TDM20" s="65"/>
      <c r="TDN20" s="65"/>
      <c r="TDO20" s="65"/>
      <c r="TDP20" s="65"/>
      <c r="TDQ20" s="65"/>
      <c r="TDR20" s="65"/>
      <c r="TDS20" s="65"/>
      <c r="TDT20" s="65"/>
      <c r="TDU20" s="65"/>
      <c r="TDV20" s="65"/>
      <c r="TDW20" s="65"/>
      <c r="TDX20" s="65"/>
      <c r="TDY20" s="65"/>
      <c r="TDZ20" s="65"/>
      <c r="TEA20" s="65"/>
      <c r="TEB20" s="65"/>
      <c r="TEC20" s="65"/>
      <c r="TED20" s="65"/>
      <c r="TEE20" s="65"/>
      <c r="TEF20" s="65"/>
      <c r="TEG20" s="65"/>
      <c r="TEH20" s="65"/>
      <c r="TEI20" s="65"/>
      <c r="TEJ20" s="65"/>
      <c r="TEK20" s="65"/>
      <c r="TEL20" s="65"/>
      <c r="TEM20" s="65"/>
      <c r="TEN20" s="65"/>
      <c r="TEO20" s="65"/>
      <c r="TEP20" s="65"/>
      <c r="TEQ20" s="65"/>
      <c r="TER20" s="65"/>
      <c r="TES20" s="65"/>
      <c r="TET20" s="65"/>
      <c r="TEU20" s="65"/>
      <c r="TEV20" s="65"/>
      <c r="TEW20" s="65"/>
      <c r="TEX20" s="65"/>
      <c r="TEY20" s="65"/>
      <c r="TEZ20" s="65"/>
      <c r="TFA20" s="65"/>
      <c r="TFB20" s="65"/>
      <c r="TFC20" s="65"/>
      <c r="TFD20" s="65"/>
      <c r="TFE20" s="65"/>
      <c r="TFF20" s="65"/>
      <c r="TFG20" s="65"/>
      <c r="TFH20" s="65"/>
      <c r="TFI20" s="65"/>
      <c r="TFJ20" s="65"/>
      <c r="TFK20" s="65"/>
      <c r="TFL20" s="65"/>
      <c r="TFM20" s="65"/>
      <c r="TFN20" s="65"/>
      <c r="TFO20" s="65"/>
      <c r="TFP20" s="65"/>
      <c r="TFQ20" s="65"/>
      <c r="TFR20" s="65"/>
      <c r="TFS20" s="65"/>
      <c r="TFT20" s="65"/>
      <c r="TFU20" s="65"/>
      <c r="TFV20" s="65"/>
      <c r="TFW20" s="65"/>
      <c r="TFX20" s="65"/>
      <c r="TFY20" s="65"/>
      <c r="TFZ20" s="65"/>
      <c r="TGA20" s="65"/>
      <c r="TGB20" s="65"/>
      <c r="TGC20" s="65"/>
      <c r="TGD20" s="65"/>
      <c r="TGE20" s="65"/>
      <c r="TGF20" s="65"/>
      <c r="TGG20" s="65"/>
      <c r="TGH20" s="65"/>
      <c r="TGI20" s="65"/>
      <c r="TGJ20" s="65"/>
      <c r="TGK20" s="65"/>
      <c r="TGL20" s="65"/>
      <c r="TGM20" s="65"/>
      <c r="TGN20" s="65"/>
      <c r="TGO20" s="65"/>
      <c r="TGP20" s="65"/>
      <c r="TGQ20" s="65"/>
      <c r="TGR20" s="65"/>
      <c r="TGS20" s="65"/>
      <c r="TGT20" s="65"/>
      <c r="TGU20" s="65"/>
      <c r="TGV20" s="65"/>
      <c r="TGW20" s="65"/>
      <c r="TGX20" s="65"/>
      <c r="TGY20" s="65"/>
      <c r="TGZ20" s="65"/>
      <c r="THA20" s="65"/>
      <c r="THB20" s="65"/>
      <c r="THC20" s="65"/>
      <c r="THD20" s="65"/>
      <c r="THE20" s="65"/>
      <c r="THF20" s="65"/>
      <c r="THG20" s="65"/>
      <c r="THH20" s="65"/>
      <c r="THI20" s="65"/>
      <c r="THJ20" s="65"/>
      <c r="THK20" s="65"/>
      <c r="THL20" s="65"/>
      <c r="THM20" s="65"/>
      <c r="THN20" s="65"/>
      <c r="THO20" s="65"/>
      <c r="THP20" s="65"/>
      <c r="THQ20" s="65"/>
      <c r="THR20" s="65"/>
      <c r="THS20" s="65"/>
      <c r="THT20" s="65"/>
      <c r="THU20" s="65"/>
      <c r="THV20" s="65"/>
      <c r="THW20" s="65"/>
      <c r="THX20" s="65"/>
      <c r="THY20" s="65"/>
      <c r="THZ20" s="65"/>
      <c r="TIA20" s="65"/>
      <c r="TIB20" s="65"/>
      <c r="TIC20" s="65"/>
      <c r="TID20" s="65"/>
      <c r="TIE20" s="65"/>
      <c r="TIF20" s="65"/>
      <c r="TIG20" s="65"/>
      <c r="TIH20" s="65"/>
      <c r="TII20" s="65"/>
      <c r="TIJ20" s="65"/>
      <c r="TIK20" s="65"/>
      <c r="TIL20" s="65"/>
      <c r="TIM20" s="65"/>
      <c r="TIN20" s="65"/>
      <c r="TIO20" s="65"/>
      <c r="TIP20" s="65"/>
      <c r="TIQ20" s="65"/>
      <c r="TIR20" s="65"/>
      <c r="TIS20" s="65"/>
      <c r="TIT20" s="65"/>
      <c r="TIU20" s="65"/>
      <c r="TIV20" s="65"/>
      <c r="TIW20" s="65"/>
      <c r="TIX20" s="65"/>
      <c r="TIY20" s="65"/>
      <c r="TIZ20" s="65"/>
      <c r="TJA20" s="65"/>
      <c r="TJB20" s="65"/>
      <c r="TJC20" s="65"/>
      <c r="TJD20" s="65"/>
      <c r="TJE20" s="65"/>
      <c r="TJF20" s="65"/>
      <c r="TJG20" s="65"/>
      <c r="TJH20" s="65"/>
      <c r="TJI20" s="65"/>
      <c r="TJJ20" s="65"/>
      <c r="TJK20" s="65"/>
      <c r="TJL20" s="65"/>
      <c r="TJM20" s="65"/>
      <c r="TJN20" s="65"/>
      <c r="TJO20" s="65"/>
      <c r="TJP20" s="65"/>
      <c r="TJQ20" s="65"/>
      <c r="TJR20" s="65"/>
      <c r="TJS20" s="65"/>
      <c r="TJT20" s="65"/>
      <c r="TJU20" s="65"/>
      <c r="TJV20" s="65"/>
      <c r="TJW20" s="65"/>
      <c r="TJX20" s="65"/>
      <c r="TJY20" s="65"/>
      <c r="TJZ20" s="65"/>
      <c r="TKA20" s="65"/>
      <c r="TKB20" s="65"/>
      <c r="TKC20" s="65"/>
      <c r="TKD20" s="65"/>
      <c r="TKE20" s="65"/>
      <c r="TKF20" s="65"/>
      <c r="TKG20" s="65"/>
      <c r="TKH20" s="65"/>
      <c r="TKI20" s="65"/>
      <c r="TKJ20" s="65"/>
      <c r="TKK20" s="65"/>
      <c r="TKL20" s="65"/>
      <c r="TKM20" s="65"/>
      <c r="TKN20" s="65"/>
      <c r="TKO20" s="65"/>
      <c r="TKP20" s="65"/>
      <c r="TKQ20" s="65"/>
      <c r="TKR20" s="65"/>
      <c r="TKS20" s="65"/>
      <c r="TKT20" s="65"/>
      <c r="TKU20" s="65"/>
      <c r="TKV20" s="65"/>
      <c r="TKW20" s="65"/>
      <c r="TKX20" s="65"/>
      <c r="TKY20" s="65"/>
      <c r="TKZ20" s="65"/>
      <c r="TLA20" s="65"/>
      <c r="TLB20" s="65"/>
      <c r="TLC20" s="65"/>
      <c r="TLD20" s="65"/>
      <c r="TLE20" s="65"/>
      <c r="TLF20" s="65"/>
      <c r="TLG20" s="65"/>
      <c r="TLH20" s="65"/>
      <c r="TLI20" s="65"/>
      <c r="TLJ20" s="65"/>
      <c r="TLK20" s="65"/>
      <c r="TLL20" s="65"/>
      <c r="TLM20" s="65"/>
      <c r="TLN20" s="65"/>
      <c r="TLO20" s="65"/>
      <c r="TLP20" s="65"/>
      <c r="TLQ20" s="65"/>
      <c r="TLR20" s="65"/>
      <c r="TLS20" s="65"/>
      <c r="TLT20" s="65"/>
      <c r="TLU20" s="65"/>
      <c r="TLV20" s="65"/>
      <c r="TLW20" s="65"/>
      <c r="TLX20" s="65"/>
      <c r="TLY20" s="65"/>
      <c r="TLZ20" s="65"/>
      <c r="TMA20" s="65"/>
      <c r="TMB20" s="65"/>
      <c r="TMC20" s="65"/>
      <c r="TMD20" s="65"/>
      <c r="TME20" s="65"/>
      <c r="TMF20" s="65"/>
      <c r="TMG20" s="65"/>
      <c r="TMH20" s="65"/>
      <c r="TMI20" s="65"/>
      <c r="TMJ20" s="65"/>
      <c r="TMK20" s="65"/>
      <c r="TML20" s="65"/>
      <c r="TMM20" s="65"/>
      <c r="TMN20" s="65"/>
      <c r="TMO20" s="65"/>
      <c r="TMP20" s="65"/>
      <c r="TMQ20" s="65"/>
      <c r="TMR20" s="65"/>
      <c r="TMS20" s="65"/>
      <c r="TMT20" s="65"/>
      <c r="TMU20" s="65"/>
      <c r="TMV20" s="65"/>
      <c r="TMW20" s="65"/>
      <c r="TMX20" s="65"/>
      <c r="TMY20" s="65"/>
      <c r="TMZ20" s="65"/>
      <c r="TNA20" s="65"/>
      <c r="TNB20" s="65"/>
      <c r="TNC20" s="65"/>
      <c r="TND20" s="65"/>
      <c r="TNE20" s="65"/>
      <c r="TNF20" s="65"/>
      <c r="TNG20" s="65"/>
      <c r="TNH20" s="65"/>
      <c r="TNI20" s="65"/>
      <c r="TNJ20" s="65"/>
      <c r="TNK20" s="65"/>
      <c r="TNL20" s="65"/>
      <c r="TNM20" s="65"/>
      <c r="TNN20" s="65"/>
      <c r="TNO20" s="65"/>
      <c r="TNP20" s="65"/>
      <c r="TNQ20" s="65"/>
      <c r="TNR20" s="65"/>
      <c r="TNS20" s="65"/>
      <c r="TNT20" s="65"/>
      <c r="TNU20" s="65"/>
      <c r="TNV20" s="65"/>
      <c r="TNW20" s="65"/>
      <c r="TNX20" s="65"/>
      <c r="TNY20" s="65"/>
      <c r="TNZ20" s="65"/>
      <c r="TOA20" s="65"/>
      <c r="TOB20" s="65"/>
      <c r="TOC20" s="65"/>
      <c r="TOD20" s="65"/>
      <c r="TOE20" s="65"/>
      <c r="TOF20" s="65"/>
      <c r="TOG20" s="65"/>
      <c r="TOH20" s="65"/>
      <c r="TOI20" s="65"/>
      <c r="TOJ20" s="65"/>
      <c r="TOK20" s="65"/>
      <c r="TOL20" s="65"/>
      <c r="TOM20" s="65"/>
      <c r="TON20" s="65"/>
      <c r="TOO20" s="65"/>
      <c r="TOP20" s="65"/>
      <c r="TOQ20" s="65"/>
      <c r="TOR20" s="65"/>
      <c r="TOS20" s="65"/>
      <c r="TOT20" s="65"/>
      <c r="TOU20" s="65"/>
      <c r="TOV20" s="65"/>
      <c r="TOW20" s="65"/>
      <c r="TOX20" s="65"/>
      <c r="TOY20" s="65"/>
      <c r="TOZ20" s="65"/>
      <c r="TPA20" s="65"/>
      <c r="TPB20" s="65"/>
      <c r="TPC20" s="65"/>
      <c r="TPD20" s="65"/>
      <c r="TPE20" s="65"/>
      <c r="TPF20" s="65"/>
      <c r="TPG20" s="65"/>
      <c r="TPH20" s="65"/>
      <c r="TPI20" s="65"/>
      <c r="TPJ20" s="65"/>
      <c r="TPK20" s="65"/>
      <c r="TPL20" s="65"/>
      <c r="TPM20" s="65"/>
      <c r="TPN20" s="65"/>
      <c r="TPO20" s="65"/>
      <c r="TPP20" s="65"/>
      <c r="TPQ20" s="65"/>
      <c r="TPR20" s="65"/>
      <c r="TPS20" s="65"/>
      <c r="TPT20" s="65"/>
      <c r="TPU20" s="65"/>
      <c r="TPV20" s="65"/>
      <c r="TPW20" s="65"/>
      <c r="TPX20" s="65"/>
      <c r="TPY20" s="65"/>
      <c r="TPZ20" s="65"/>
      <c r="TQA20" s="65"/>
      <c r="TQB20" s="65"/>
      <c r="TQC20" s="65"/>
      <c r="TQD20" s="65"/>
      <c r="TQE20" s="65"/>
      <c r="TQF20" s="65"/>
      <c r="TQG20" s="65"/>
      <c r="TQH20" s="65"/>
      <c r="TQI20" s="65"/>
      <c r="TQJ20" s="65"/>
      <c r="TQK20" s="65"/>
      <c r="TQL20" s="65"/>
      <c r="TQM20" s="65"/>
      <c r="TQN20" s="65"/>
      <c r="TQO20" s="65"/>
      <c r="TQP20" s="65"/>
      <c r="TQQ20" s="65"/>
      <c r="TQR20" s="65"/>
      <c r="TQS20" s="65"/>
      <c r="TQT20" s="65"/>
      <c r="TQU20" s="65"/>
      <c r="TQV20" s="65"/>
      <c r="TQW20" s="65"/>
      <c r="TQX20" s="65"/>
      <c r="TQY20" s="65"/>
      <c r="TQZ20" s="65"/>
      <c r="TRA20" s="65"/>
      <c r="TRB20" s="65"/>
      <c r="TRC20" s="65"/>
      <c r="TRD20" s="65"/>
      <c r="TRE20" s="65"/>
      <c r="TRF20" s="65"/>
      <c r="TRG20" s="65"/>
      <c r="TRH20" s="65"/>
      <c r="TRI20" s="65"/>
      <c r="TRJ20" s="65"/>
      <c r="TRK20" s="65"/>
      <c r="TRL20" s="65"/>
      <c r="TRM20" s="65"/>
      <c r="TRN20" s="65"/>
      <c r="TRO20" s="65"/>
      <c r="TRP20" s="65"/>
      <c r="TRQ20" s="65"/>
      <c r="TRR20" s="65"/>
      <c r="TRS20" s="65"/>
      <c r="TRT20" s="65"/>
      <c r="TRU20" s="65"/>
      <c r="TRV20" s="65"/>
      <c r="TRW20" s="65"/>
      <c r="TRX20" s="65"/>
      <c r="TRY20" s="65"/>
      <c r="TRZ20" s="65"/>
      <c r="TSA20" s="65"/>
      <c r="TSB20" s="65"/>
      <c r="TSC20" s="65"/>
      <c r="TSD20" s="65"/>
      <c r="TSE20" s="65"/>
      <c r="TSF20" s="65"/>
      <c r="TSG20" s="65"/>
      <c r="TSH20" s="65"/>
      <c r="TSI20" s="65"/>
      <c r="TSJ20" s="65"/>
      <c r="TSK20" s="65"/>
      <c r="TSL20" s="65"/>
      <c r="TSM20" s="65"/>
      <c r="TSN20" s="65"/>
      <c r="TSO20" s="65"/>
      <c r="TSP20" s="65"/>
      <c r="TSQ20" s="65"/>
      <c r="TSR20" s="65"/>
      <c r="TSS20" s="65"/>
      <c r="TST20" s="65"/>
      <c r="TSU20" s="65"/>
      <c r="TSV20" s="65"/>
      <c r="TSW20" s="65"/>
      <c r="TSX20" s="65"/>
      <c r="TSY20" s="65"/>
      <c r="TSZ20" s="65"/>
      <c r="TTA20" s="65"/>
      <c r="TTB20" s="65"/>
      <c r="TTC20" s="65"/>
      <c r="TTD20" s="65"/>
      <c r="TTE20" s="65"/>
      <c r="TTF20" s="65"/>
      <c r="TTG20" s="65"/>
      <c r="TTH20" s="65"/>
      <c r="TTI20" s="65"/>
      <c r="TTJ20" s="65"/>
      <c r="TTK20" s="65"/>
      <c r="TTL20" s="65"/>
      <c r="TTM20" s="65"/>
      <c r="TTN20" s="65"/>
      <c r="TTO20" s="65"/>
      <c r="TTP20" s="65"/>
      <c r="TTQ20" s="65"/>
      <c r="TTR20" s="65"/>
      <c r="TTS20" s="65"/>
      <c r="TTT20" s="65"/>
      <c r="TTU20" s="65"/>
      <c r="TTV20" s="65"/>
      <c r="TTW20" s="65"/>
      <c r="TTX20" s="65"/>
      <c r="TTY20" s="65"/>
      <c r="TTZ20" s="65"/>
      <c r="TUA20" s="65"/>
      <c r="TUB20" s="65"/>
      <c r="TUC20" s="65"/>
      <c r="TUD20" s="65"/>
      <c r="TUE20" s="65"/>
      <c r="TUF20" s="65"/>
      <c r="TUG20" s="65"/>
      <c r="TUH20" s="65"/>
      <c r="TUI20" s="65"/>
      <c r="TUJ20" s="65"/>
      <c r="TUK20" s="65"/>
      <c r="TUL20" s="65"/>
      <c r="TUM20" s="65"/>
      <c r="TUN20" s="65"/>
      <c r="TUO20" s="65"/>
      <c r="TUP20" s="65"/>
      <c r="TUQ20" s="65"/>
      <c r="TUR20" s="65"/>
      <c r="TUS20" s="65"/>
      <c r="TUT20" s="65"/>
      <c r="TUU20" s="65"/>
      <c r="TUV20" s="65"/>
      <c r="TUW20" s="65"/>
      <c r="TUX20" s="65"/>
      <c r="TUY20" s="65"/>
      <c r="TUZ20" s="65"/>
      <c r="TVA20" s="65"/>
      <c r="TVB20" s="65"/>
      <c r="TVC20" s="65"/>
      <c r="TVD20" s="65"/>
      <c r="TVE20" s="65"/>
      <c r="TVF20" s="65"/>
      <c r="TVG20" s="65"/>
      <c r="TVH20" s="65"/>
      <c r="TVI20" s="65"/>
      <c r="TVJ20" s="65"/>
      <c r="TVK20" s="65"/>
      <c r="TVL20" s="65"/>
      <c r="TVM20" s="65"/>
      <c r="TVN20" s="65"/>
      <c r="TVO20" s="65"/>
      <c r="TVP20" s="65"/>
      <c r="TVQ20" s="65"/>
      <c r="TVR20" s="65"/>
      <c r="TVS20" s="65"/>
      <c r="TVT20" s="65"/>
      <c r="TVU20" s="65"/>
      <c r="TVV20" s="65"/>
      <c r="TVW20" s="65"/>
      <c r="TVX20" s="65"/>
      <c r="TVY20" s="65"/>
      <c r="TVZ20" s="65"/>
      <c r="TWA20" s="65"/>
      <c r="TWB20" s="65"/>
      <c r="TWC20" s="65"/>
      <c r="TWD20" s="65"/>
      <c r="TWE20" s="65"/>
      <c r="TWF20" s="65"/>
      <c r="TWG20" s="65"/>
      <c r="TWH20" s="65"/>
      <c r="TWI20" s="65"/>
      <c r="TWJ20" s="65"/>
      <c r="TWK20" s="65"/>
      <c r="TWL20" s="65"/>
      <c r="TWM20" s="65"/>
      <c r="TWN20" s="65"/>
      <c r="TWO20" s="65"/>
      <c r="TWP20" s="65"/>
      <c r="TWQ20" s="65"/>
      <c r="TWR20" s="65"/>
      <c r="TWS20" s="65"/>
      <c r="TWT20" s="65"/>
      <c r="TWU20" s="65"/>
      <c r="TWV20" s="65"/>
      <c r="TWW20" s="65"/>
      <c r="TWX20" s="65"/>
      <c r="TWY20" s="65"/>
      <c r="TWZ20" s="65"/>
      <c r="TXA20" s="65"/>
      <c r="TXB20" s="65"/>
      <c r="TXC20" s="65"/>
      <c r="TXD20" s="65"/>
      <c r="TXE20" s="65"/>
      <c r="TXF20" s="65"/>
      <c r="TXG20" s="65"/>
      <c r="TXH20" s="65"/>
      <c r="TXI20" s="65"/>
      <c r="TXJ20" s="65"/>
      <c r="TXK20" s="65"/>
      <c r="TXL20" s="65"/>
      <c r="TXM20" s="65"/>
      <c r="TXN20" s="65"/>
      <c r="TXO20" s="65"/>
      <c r="TXP20" s="65"/>
      <c r="TXQ20" s="65"/>
      <c r="TXR20" s="65"/>
      <c r="TXS20" s="65"/>
      <c r="TXT20" s="65"/>
      <c r="TXU20" s="65"/>
      <c r="TXV20" s="65"/>
      <c r="TXW20" s="65"/>
      <c r="TXX20" s="65"/>
      <c r="TXY20" s="65"/>
      <c r="TXZ20" s="65"/>
      <c r="TYA20" s="65"/>
      <c r="TYB20" s="65"/>
      <c r="TYC20" s="65"/>
      <c r="TYD20" s="65"/>
      <c r="TYE20" s="65"/>
      <c r="TYF20" s="65"/>
      <c r="TYG20" s="65"/>
      <c r="TYH20" s="65"/>
      <c r="TYI20" s="65"/>
      <c r="TYJ20" s="65"/>
      <c r="TYK20" s="65"/>
      <c r="TYL20" s="65"/>
      <c r="TYM20" s="65"/>
      <c r="TYN20" s="65"/>
      <c r="TYO20" s="65"/>
      <c r="TYP20" s="65"/>
      <c r="TYQ20" s="65"/>
      <c r="TYR20" s="65"/>
      <c r="TYS20" s="65"/>
      <c r="TYT20" s="65"/>
      <c r="TYU20" s="65"/>
      <c r="TYV20" s="65"/>
      <c r="TYW20" s="65"/>
      <c r="TYX20" s="65"/>
      <c r="TYY20" s="65"/>
      <c r="TYZ20" s="65"/>
      <c r="TZA20" s="65"/>
      <c r="TZB20" s="65"/>
      <c r="TZC20" s="65"/>
      <c r="TZD20" s="65"/>
      <c r="TZE20" s="65"/>
      <c r="TZF20" s="65"/>
      <c r="TZG20" s="65"/>
      <c r="TZH20" s="65"/>
      <c r="TZI20" s="65"/>
      <c r="TZJ20" s="65"/>
      <c r="TZK20" s="65"/>
      <c r="TZL20" s="65"/>
      <c r="TZM20" s="65"/>
      <c r="TZN20" s="65"/>
      <c r="TZO20" s="65"/>
      <c r="TZP20" s="65"/>
      <c r="TZQ20" s="65"/>
      <c r="TZR20" s="65"/>
      <c r="TZS20" s="65"/>
      <c r="TZT20" s="65"/>
      <c r="TZU20" s="65"/>
      <c r="TZV20" s="65"/>
      <c r="TZW20" s="65"/>
      <c r="TZX20" s="65"/>
      <c r="TZY20" s="65"/>
      <c r="TZZ20" s="65"/>
      <c r="UAA20" s="65"/>
      <c r="UAB20" s="65"/>
      <c r="UAC20" s="65"/>
      <c r="UAD20" s="65"/>
      <c r="UAE20" s="65"/>
      <c r="UAF20" s="65"/>
      <c r="UAG20" s="65"/>
      <c r="UAH20" s="65"/>
      <c r="UAI20" s="65"/>
      <c r="UAJ20" s="65"/>
      <c r="UAK20" s="65"/>
      <c r="UAL20" s="65"/>
      <c r="UAM20" s="65"/>
      <c r="UAN20" s="65"/>
      <c r="UAO20" s="65"/>
      <c r="UAP20" s="65"/>
      <c r="UAQ20" s="65"/>
      <c r="UAR20" s="65"/>
      <c r="UAS20" s="65"/>
      <c r="UAT20" s="65"/>
      <c r="UAU20" s="65"/>
      <c r="UAV20" s="65"/>
      <c r="UAW20" s="65"/>
      <c r="UAX20" s="65"/>
      <c r="UAY20" s="65"/>
      <c r="UAZ20" s="65"/>
      <c r="UBA20" s="65"/>
      <c r="UBB20" s="65"/>
      <c r="UBC20" s="65"/>
      <c r="UBD20" s="65"/>
      <c r="UBE20" s="65"/>
      <c r="UBF20" s="65"/>
      <c r="UBG20" s="65"/>
      <c r="UBH20" s="65"/>
      <c r="UBI20" s="65"/>
      <c r="UBJ20" s="65"/>
      <c r="UBK20" s="65"/>
      <c r="UBL20" s="65"/>
      <c r="UBM20" s="65"/>
      <c r="UBN20" s="65"/>
      <c r="UBO20" s="65"/>
      <c r="UBP20" s="65"/>
      <c r="UBQ20" s="65"/>
      <c r="UBR20" s="65"/>
      <c r="UBS20" s="65"/>
      <c r="UBT20" s="65"/>
      <c r="UBU20" s="65"/>
      <c r="UBV20" s="65"/>
      <c r="UBW20" s="65"/>
      <c r="UBX20" s="65"/>
      <c r="UBY20" s="65"/>
      <c r="UBZ20" s="65"/>
      <c r="UCA20" s="65"/>
      <c r="UCB20" s="65"/>
      <c r="UCC20" s="65"/>
      <c r="UCD20" s="65"/>
      <c r="UCE20" s="65"/>
      <c r="UCF20" s="65"/>
      <c r="UCG20" s="65"/>
      <c r="UCH20" s="65"/>
      <c r="UCI20" s="65"/>
      <c r="UCJ20" s="65"/>
      <c r="UCK20" s="65"/>
      <c r="UCL20" s="65"/>
      <c r="UCM20" s="65"/>
      <c r="UCN20" s="65"/>
      <c r="UCO20" s="65"/>
      <c r="UCP20" s="65"/>
      <c r="UCQ20" s="65"/>
      <c r="UCR20" s="65"/>
      <c r="UCS20" s="65"/>
      <c r="UCT20" s="65"/>
      <c r="UCU20" s="65"/>
      <c r="UCV20" s="65"/>
      <c r="UCW20" s="65"/>
      <c r="UCX20" s="65"/>
      <c r="UCY20" s="65"/>
      <c r="UCZ20" s="65"/>
      <c r="UDA20" s="65"/>
      <c r="UDB20" s="65"/>
      <c r="UDC20" s="65"/>
      <c r="UDD20" s="65"/>
      <c r="UDE20" s="65"/>
      <c r="UDF20" s="65"/>
      <c r="UDG20" s="65"/>
      <c r="UDH20" s="65"/>
      <c r="UDI20" s="65"/>
      <c r="UDJ20" s="65"/>
      <c r="UDK20" s="65"/>
      <c r="UDL20" s="65"/>
      <c r="UDM20" s="65"/>
      <c r="UDN20" s="65"/>
      <c r="UDO20" s="65"/>
      <c r="UDP20" s="65"/>
      <c r="UDQ20" s="65"/>
      <c r="UDR20" s="65"/>
      <c r="UDS20" s="65"/>
      <c r="UDT20" s="65"/>
      <c r="UDU20" s="65"/>
      <c r="UDV20" s="65"/>
      <c r="UDW20" s="65"/>
      <c r="UDX20" s="65"/>
      <c r="UDY20" s="65"/>
      <c r="UDZ20" s="65"/>
      <c r="UEA20" s="65"/>
      <c r="UEB20" s="65"/>
      <c r="UEC20" s="65"/>
      <c r="UED20" s="65"/>
      <c r="UEE20" s="65"/>
      <c r="UEF20" s="65"/>
      <c r="UEG20" s="65"/>
      <c r="UEH20" s="65"/>
      <c r="UEI20" s="65"/>
      <c r="UEJ20" s="65"/>
      <c r="UEK20" s="65"/>
      <c r="UEL20" s="65"/>
      <c r="UEM20" s="65"/>
      <c r="UEN20" s="65"/>
      <c r="UEO20" s="65"/>
      <c r="UEP20" s="65"/>
      <c r="UEQ20" s="65"/>
      <c r="UER20" s="65"/>
      <c r="UES20" s="65"/>
      <c r="UET20" s="65"/>
      <c r="UEU20" s="65"/>
      <c r="UEV20" s="65"/>
      <c r="UEW20" s="65"/>
      <c r="UEX20" s="65"/>
      <c r="UEY20" s="65"/>
      <c r="UEZ20" s="65"/>
      <c r="UFA20" s="65"/>
      <c r="UFB20" s="65"/>
      <c r="UFC20" s="65"/>
      <c r="UFD20" s="65"/>
      <c r="UFE20" s="65"/>
      <c r="UFF20" s="65"/>
      <c r="UFG20" s="65"/>
      <c r="UFH20" s="65"/>
      <c r="UFI20" s="65"/>
      <c r="UFJ20" s="65"/>
      <c r="UFK20" s="65"/>
      <c r="UFL20" s="65"/>
      <c r="UFM20" s="65"/>
      <c r="UFN20" s="65"/>
      <c r="UFO20" s="65"/>
      <c r="UFP20" s="65"/>
      <c r="UFQ20" s="65"/>
      <c r="UFR20" s="65"/>
      <c r="UFS20" s="65"/>
      <c r="UFT20" s="65"/>
      <c r="UFU20" s="65"/>
      <c r="UFV20" s="65"/>
      <c r="UFW20" s="65"/>
      <c r="UFX20" s="65"/>
      <c r="UFY20" s="65"/>
      <c r="UFZ20" s="65"/>
      <c r="UGA20" s="65"/>
      <c r="UGB20" s="65"/>
      <c r="UGC20" s="65"/>
      <c r="UGD20" s="65"/>
      <c r="UGE20" s="65"/>
      <c r="UGF20" s="65"/>
      <c r="UGG20" s="65"/>
      <c r="UGH20" s="65"/>
      <c r="UGI20" s="65"/>
      <c r="UGJ20" s="65"/>
      <c r="UGK20" s="65"/>
      <c r="UGL20" s="65"/>
      <c r="UGM20" s="65"/>
      <c r="UGN20" s="65"/>
      <c r="UGO20" s="65"/>
      <c r="UGP20" s="65"/>
      <c r="UGQ20" s="65"/>
      <c r="UGR20" s="65"/>
      <c r="UGS20" s="65"/>
      <c r="UGT20" s="65"/>
      <c r="UGU20" s="65"/>
      <c r="UGV20" s="65"/>
      <c r="UGW20" s="65"/>
      <c r="UGX20" s="65"/>
      <c r="UGY20" s="65"/>
      <c r="UGZ20" s="65"/>
      <c r="UHA20" s="65"/>
      <c r="UHB20" s="65"/>
      <c r="UHC20" s="65"/>
      <c r="UHD20" s="65"/>
      <c r="UHE20" s="65"/>
      <c r="UHF20" s="65"/>
      <c r="UHG20" s="65"/>
      <c r="UHH20" s="65"/>
      <c r="UHI20" s="65"/>
      <c r="UHJ20" s="65"/>
      <c r="UHK20" s="65"/>
      <c r="UHL20" s="65"/>
      <c r="UHM20" s="65"/>
      <c r="UHN20" s="65"/>
      <c r="UHO20" s="65"/>
      <c r="UHP20" s="65"/>
      <c r="UHQ20" s="65"/>
      <c r="UHR20" s="65"/>
      <c r="UHS20" s="65"/>
      <c r="UHT20" s="65"/>
      <c r="UHU20" s="65"/>
      <c r="UHV20" s="65"/>
      <c r="UHW20" s="65"/>
      <c r="UHX20" s="65"/>
      <c r="UHY20" s="65"/>
      <c r="UHZ20" s="65"/>
      <c r="UIA20" s="65"/>
      <c r="UIB20" s="65"/>
      <c r="UIC20" s="65"/>
      <c r="UID20" s="65"/>
      <c r="UIE20" s="65"/>
      <c r="UIF20" s="65"/>
      <c r="UIG20" s="65"/>
      <c r="UIH20" s="65"/>
      <c r="UII20" s="65"/>
      <c r="UIJ20" s="65"/>
      <c r="UIK20" s="65"/>
      <c r="UIL20" s="65"/>
      <c r="UIM20" s="65"/>
      <c r="UIN20" s="65"/>
      <c r="UIO20" s="65"/>
      <c r="UIP20" s="65"/>
      <c r="UIQ20" s="65"/>
      <c r="UIR20" s="65"/>
      <c r="UIS20" s="65"/>
      <c r="UIT20" s="65"/>
      <c r="UIU20" s="65"/>
      <c r="UIV20" s="65"/>
      <c r="UIW20" s="65"/>
      <c r="UIX20" s="65"/>
      <c r="UIY20" s="65"/>
      <c r="UIZ20" s="65"/>
      <c r="UJA20" s="65"/>
      <c r="UJB20" s="65"/>
      <c r="UJC20" s="65"/>
      <c r="UJD20" s="65"/>
      <c r="UJE20" s="65"/>
      <c r="UJF20" s="65"/>
      <c r="UJG20" s="65"/>
      <c r="UJH20" s="65"/>
      <c r="UJI20" s="65"/>
      <c r="UJJ20" s="65"/>
      <c r="UJK20" s="65"/>
      <c r="UJL20" s="65"/>
      <c r="UJM20" s="65"/>
      <c r="UJN20" s="65"/>
      <c r="UJO20" s="65"/>
      <c r="UJP20" s="65"/>
      <c r="UJQ20" s="65"/>
      <c r="UJR20" s="65"/>
      <c r="UJS20" s="65"/>
      <c r="UJT20" s="65"/>
      <c r="UJU20" s="65"/>
      <c r="UJV20" s="65"/>
      <c r="UJW20" s="65"/>
      <c r="UJX20" s="65"/>
      <c r="UJY20" s="65"/>
      <c r="UJZ20" s="65"/>
      <c r="UKA20" s="65"/>
      <c r="UKB20" s="65"/>
      <c r="UKC20" s="65"/>
      <c r="UKD20" s="65"/>
      <c r="UKE20" s="65"/>
      <c r="UKF20" s="65"/>
      <c r="UKG20" s="65"/>
      <c r="UKH20" s="65"/>
      <c r="UKI20" s="65"/>
      <c r="UKJ20" s="65"/>
      <c r="UKK20" s="65"/>
      <c r="UKL20" s="65"/>
      <c r="UKM20" s="65"/>
      <c r="UKN20" s="65"/>
      <c r="UKO20" s="65"/>
      <c r="UKP20" s="65"/>
      <c r="UKQ20" s="65"/>
      <c r="UKR20" s="65"/>
      <c r="UKS20" s="65"/>
      <c r="UKT20" s="65"/>
      <c r="UKU20" s="65"/>
      <c r="UKV20" s="65"/>
      <c r="UKW20" s="65"/>
      <c r="UKX20" s="65"/>
      <c r="UKY20" s="65"/>
      <c r="UKZ20" s="65"/>
      <c r="ULA20" s="65"/>
      <c r="ULB20" s="65"/>
      <c r="ULC20" s="65"/>
      <c r="ULD20" s="65"/>
      <c r="ULE20" s="65"/>
      <c r="ULF20" s="65"/>
      <c r="ULG20" s="65"/>
      <c r="ULH20" s="65"/>
      <c r="ULI20" s="65"/>
      <c r="ULJ20" s="65"/>
      <c r="ULK20" s="65"/>
      <c r="ULL20" s="65"/>
      <c r="ULM20" s="65"/>
      <c r="ULN20" s="65"/>
      <c r="ULO20" s="65"/>
      <c r="ULP20" s="65"/>
      <c r="ULQ20" s="65"/>
      <c r="ULR20" s="65"/>
      <c r="ULS20" s="65"/>
      <c r="ULT20" s="65"/>
      <c r="ULU20" s="65"/>
      <c r="ULV20" s="65"/>
      <c r="ULW20" s="65"/>
      <c r="ULX20" s="65"/>
      <c r="ULY20" s="65"/>
      <c r="ULZ20" s="65"/>
      <c r="UMA20" s="65"/>
      <c r="UMB20" s="65"/>
      <c r="UMC20" s="65"/>
      <c r="UMD20" s="65"/>
      <c r="UME20" s="65"/>
      <c r="UMF20" s="65"/>
      <c r="UMG20" s="65"/>
      <c r="UMH20" s="65"/>
      <c r="UMI20" s="65"/>
      <c r="UMJ20" s="65"/>
      <c r="UMK20" s="65"/>
      <c r="UML20" s="65"/>
      <c r="UMM20" s="65"/>
      <c r="UMN20" s="65"/>
      <c r="UMO20" s="65"/>
      <c r="UMP20" s="65"/>
      <c r="UMQ20" s="65"/>
      <c r="UMR20" s="65"/>
      <c r="UMS20" s="65"/>
      <c r="UMT20" s="65"/>
      <c r="UMU20" s="65"/>
      <c r="UMV20" s="65"/>
      <c r="UMW20" s="65"/>
      <c r="UMX20" s="65"/>
      <c r="UMY20" s="65"/>
      <c r="UMZ20" s="65"/>
      <c r="UNA20" s="65"/>
      <c r="UNB20" s="65"/>
      <c r="UNC20" s="65"/>
      <c r="UND20" s="65"/>
      <c r="UNE20" s="65"/>
      <c r="UNF20" s="65"/>
      <c r="UNG20" s="65"/>
      <c r="UNH20" s="65"/>
      <c r="UNI20" s="65"/>
      <c r="UNJ20" s="65"/>
      <c r="UNK20" s="65"/>
      <c r="UNL20" s="65"/>
      <c r="UNM20" s="65"/>
      <c r="UNN20" s="65"/>
      <c r="UNO20" s="65"/>
      <c r="UNP20" s="65"/>
      <c r="UNQ20" s="65"/>
      <c r="UNR20" s="65"/>
      <c r="UNS20" s="65"/>
      <c r="UNT20" s="65"/>
      <c r="UNU20" s="65"/>
      <c r="UNV20" s="65"/>
      <c r="UNW20" s="65"/>
      <c r="UNX20" s="65"/>
      <c r="UNY20" s="65"/>
      <c r="UNZ20" s="65"/>
      <c r="UOA20" s="65"/>
      <c r="UOB20" s="65"/>
      <c r="UOC20" s="65"/>
      <c r="UOD20" s="65"/>
      <c r="UOE20" s="65"/>
      <c r="UOF20" s="65"/>
      <c r="UOG20" s="65"/>
      <c r="UOH20" s="65"/>
      <c r="UOI20" s="65"/>
      <c r="UOJ20" s="65"/>
      <c r="UOK20" s="65"/>
      <c r="UOL20" s="65"/>
      <c r="UOM20" s="65"/>
      <c r="UON20" s="65"/>
      <c r="UOO20" s="65"/>
      <c r="UOP20" s="65"/>
      <c r="UOQ20" s="65"/>
      <c r="UOR20" s="65"/>
      <c r="UOS20" s="65"/>
      <c r="UOT20" s="65"/>
      <c r="UOU20" s="65"/>
      <c r="UOV20" s="65"/>
      <c r="UOW20" s="65"/>
      <c r="UOX20" s="65"/>
      <c r="UOY20" s="65"/>
      <c r="UOZ20" s="65"/>
      <c r="UPA20" s="65"/>
      <c r="UPB20" s="65"/>
      <c r="UPC20" s="65"/>
      <c r="UPD20" s="65"/>
      <c r="UPE20" s="65"/>
      <c r="UPF20" s="65"/>
      <c r="UPG20" s="65"/>
      <c r="UPH20" s="65"/>
      <c r="UPI20" s="65"/>
      <c r="UPJ20" s="65"/>
      <c r="UPK20" s="65"/>
      <c r="UPL20" s="65"/>
      <c r="UPM20" s="65"/>
      <c r="UPN20" s="65"/>
      <c r="UPO20" s="65"/>
      <c r="UPP20" s="65"/>
      <c r="UPQ20" s="65"/>
      <c r="UPR20" s="65"/>
      <c r="UPS20" s="65"/>
      <c r="UPT20" s="65"/>
      <c r="UPU20" s="65"/>
      <c r="UPV20" s="65"/>
      <c r="UPW20" s="65"/>
      <c r="UPX20" s="65"/>
      <c r="UPY20" s="65"/>
      <c r="UPZ20" s="65"/>
      <c r="UQA20" s="65"/>
      <c r="UQB20" s="65"/>
      <c r="UQC20" s="65"/>
      <c r="UQD20" s="65"/>
      <c r="UQE20" s="65"/>
      <c r="UQF20" s="65"/>
      <c r="UQG20" s="65"/>
      <c r="UQH20" s="65"/>
      <c r="UQI20" s="65"/>
      <c r="UQJ20" s="65"/>
      <c r="UQK20" s="65"/>
      <c r="UQL20" s="65"/>
      <c r="UQM20" s="65"/>
      <c r="UQN20" s="65"/>
      <c r="UQO20" s="65"/>
      <c r="UQP20" s="65"/>
      <c r="UQQ20" s="65"/>
      <c r="UQR20" s="65"/>
      <c r="UQS20" s="65"/>
      <c r="UQT20" s="65"/>
      <c r="UQU20" s="65"/>
      <c r="UQV20" s="65"/>
      <c r="UQW20" s="65"/>
      <c r="UQX20" s="65"/>
      <c r="UQY20" s="65"/>
      <c r="UQZ20" s="65"/>
      <c r="URA20" s="65"/>
      <c r="URB20" s="65"/>
      <c r="URC20" s="65"/>
      <c r="URD20" s="65"/>
      <c r="URE20" s="65"/>
      <c r="URF20" s="65"/>
      <c r="URG20" s="65"/>
      <c r="URH20" s="65"/>
      <c r="URI20" s="65"/>
      <c r="URJ20" s="65"/>
      <c r="URK20" s="65"/>
      <c r="URL20" s="65"/>
      <c r="URM20" s="65"/>
      <c r="URN20" s="65"/>
      <c r="URO20" s="65"/>
      <c r="URP20" s="65"/>
      <c r="URQ20" s="65"/>
      <c r="URR20" s="65"/>
      <c r="URS20" s="65"/>
      <c r="URT20" s="65"/>
      <c r="URU20" s="65"/>
      <c r="URV20" s="65"/>
      <c r="URW20" s="65"/>
      <c r="URX20" s="65"/>
      <c r="URY20" s="65"/>
      <c r="URZ20" s="65"/>
      <c r="USA20" s="65"/>
      <c r="USB20" s="65"/>
      <c r="USC20" s="65"/>
      <c r="USD20" s="65"/>
      <c r="USE20" s="65"/>
      <c r="USF20" s="65"/>
      <c r="USG20" s="65"/>
      <c r="USH20" s="65"/>
      <c r="USI20" s="65"/>
      <c r="USJ20" s="65"/>
      <c r="USK20" s="65"/>
      <c r="USL20" s="65"/>
      <c r="USM20" s="65"/>
      <c r="USN20" s="65"/>
      <c r="USO20" s="65"/>
      <c r="USP20" s="65"/>
      <c r="USQ20" s="65"/>
      <c r="USR20" s="65"/>
      <c r="USS20" s="65"/>
      <c r="UST20" s="65"/>
      <c r="USU20" s="65"/>
      <c r="USV20" s="65"/>
      <c r="USW20" s="65"/>
      <c r="USX20" s="65"/>
      <c r="USY20" s="65"/>
      <c r="USZ20" s="65"/>
      <c r="UTA20" s="65"/>
      <c r="UTB20" s="65"/>
      <c r="UTC20" s="65"/>
      <c r="UTD20" s="65"/>
      <c r="UTE20" s="65"/>
      <c r="UTF20" s="65"/>
      <c r="UTG20" s="65"/>
      <c r="UTH20" s="65"/>
      <c r="UTI20" s="65"/>
      <c r="UTJ20" s="65"/>
      <c r="UTK20" s="65"/>
      <c r="UTL20" s="65"/>
      <c r="UTM20" s="65"/>
      <c r="UTN20" s="65"/>
      <c r="UTO20" s="65"/>
      <c r="UTP20" s="65"/>
      <c r="UTQ20" s="65"/>
      <c r="UTR20" s="65"/>
      <c r="UTS20" s="65"/>
      <c r="UTT20" s="65"/>
      <c r="UTU20" s="65"/>
      <c r="UTV20" s="65"/>
      <c r="UTW20" s="65"/>
      <c r="UTX20" s="65"/>
      <c r="UTY20" s="65"/>
      <c r="UTZ20" s="65"/>
      <c r="UUA20" s="65"/>
      <c r="UUB20" s="65"/>
      <c r="UUC20" s="65"/>
      <c r="UUD20" s="65"/>
      <c r="UUE20" s="65"/>
      <c r="UUF20" s="65"/>
      <c r="UUG20" s="65"/>
      <c r="UUH20" s="65"/>
      <c r="UUI20" s="65"/>
      <c r="UUJ20" s="65"/>
      <c r="UUK20" s="65"/>
      <c r="UUL20" s="65"/>
      <c r="UUM20" s="65"/>
      <c r="UUN20" s="65"/>
      <c r="UUO20" s="65"/>
      <c r="UUP20" s="65"/>
      <c r="UUQ20" s="65"/>
      <c r="UUR20" s="65"/>
      <c r="UUS20" s="65"/>
      <c r="UUT20" s="65"/>
      <c r="UUU20" s="65"/>
      <c r="UUV20" s="65"/>
      <c r="UUW20" s="65"/>
      <c r="UUX20" s="65"/>
      <c r="UUY20" s="65"/>
      <c r="UUZ20" s="65"/>
      <c r="UVA20" s="65"/>
      <c r="UVB20" s="65"/>
      <c r="UVC20" s="65"/>
      <c r="UVD20" s="65"/>
      <c r="UVE20" s="65"/>
      <c r="UVF20" s="65"/>
      <c r="UVG20" s="65"/>
      <c r="UVH20" s="65"/>
      <c r="UVI20" s="65"/>
      <c r="UVJ20" s="65"/>
      <c r="UVK20" s="65"/>
      <c r="UVL20" s="65"/>
      <c r="UVM20" s="65"/>
      <c r="UVN20" s="65"/>
      <c r="UVO20" s="65"/>
      <c r="UVP20" s="65"/>
      <c r="UVQ20" s="65"/>
      <c r="UVR20" s="65"/>
      <c r="UVS20" s="65"/>
      <c r="UVT20" s="65"/>
      <c r="UVU20" s="65"/>
      <c r="UVV20" s="65"/>
      <c r="UVW20" s="65"/>
      <c r="UVX20" s="65"/>
      <c r="UVY20" s="65"/>
      <c r="UVZ20" s="65"/>
      <c r="UWA20" s="65"/>
      <c r="UWB20" s="65"/>
      <c r="UWC20" s="65"/>
      <c r="UWD20" s="65"/>
      <c r="UWE20" s="65"/>
      <c r="UWF20" s="65"/>
      <c r="UWG20" s="65"/>
      <c r="UWH20" s="65"/>
      <c r="UWI20" s="65"/>
      <c r="UWJ20" s="65"/>
      <c r="UWK20" s="65"/>
      <c r="UWL20" s="65"/>
      <c r="UWM20" s="65"/>
      <c r="UWN20" s="65"/>
      <c r="UWO20" s="65"/>
      <c r="UWP20" s="65"/>
      <c r="UWQ20" s="65"/>
      <c r="UWR20" s="65"/>
      <c r="UWS20" s="65"/>
      <c r="UWT20" s="65"/>
      <c r="UWU20" s="65"/>
      <c r="UWV20" s="65"/>
      <c r="UWW20" s="65"/>
      <c r="UWX20" s="65"/>
      <c r="UWY20" s="65"/>
      <c r="UWZ20" s="65"/>
      <c r="UXA20" s="65"/>
      <c r="UXB20" s="65"/>
      <c r="UXC20" s="65"/>
      <c r="UXD20" s="65"/>
      <c r="UXE20" s="65"/>
      <c r="UXF20" s="65"/>
      <c r="UXG20" s="65"/>
      <c r="UXH20" s="65"/>
      <c r="UXI20" s="65"/>
      <c r="UXJ20" s="65"/>
      <c r="UXK20" s="65"/>
      <c r="UXL20" s="65"/>
      <c r="UXM20" s="65"/>
      <c r="UXN20" s="65"/>
      <c r="UXO20" s="65"/>
      <c r="UXP20" s="65"/>
      <c r="UXQ20" s="65"/>
      <c r="UXR20" s="65"/>
      <c r="UXS20" s="65"/>
      <c r="UXT20" s="65"/>
      <c r="UXU20" s="65"/>
      <c r="UXV20" s="65"/>
      <c r="UXW20" s="65"/>
      <c r="UXX20" s="65"/>
      <c r="UXY20" s="65"/>
      <c r="UXZ20" s="65"/>
      <c r="UYA20" s="65"/>
      <c r="UYB20" s="65"/>
      <c r="UYC20" s="65"/>
      <c r="UYD20" s="65"/>
      <c r="UYE20" s="65"/>
      <c r="UYF20" s="65"/>
      <c r="UYG20" s="65"/>
      <c r="UYH20" s="65"/>
      <c r="UYI20" s="65"/>
      <c r="UYJ20" s="65"/>
      <c r="UYK20" s="65"/>
      <c r="UYL20" s="65"/>
      <c r="UYM20" s="65"/>
      <c r="UYN20" s="65"/>
      <c r="UYO20" s="65"/>
      <c r="UYP20" s="65"/>
      <c r="UYQ20" s="65"/>
      <c r="UYR20" s="65"/>
      <c r="UYS20" s="65"/>
      <c r="UYT20" s="65"/>
      <c r="UYU20" s="65"/>
      <c r="UYV20" s="65"/>
      <c r="UYW20" s="65"/>
      <c r="UYX20" s="65"/>
      <c r="UYY20" s="65"/>
      <c r="UYZ20" s="65"/>
      <c r="UZA20" s="65"/>
      <c r="UZB20" s="65"/>
      <c r="UZC20" s="65"/>
      <c r="UZD20" s="65"/>
      <c r="UZE20" s="65"/>
      <c r="UZF20" s="65"/>
      <c r="UZG20" s="65"/>
      <c r="UZH20" s="65"/>
      <c r="UZI20" s="65"/>
      <c r="UZJ20" s="65"/>
      <c r="UZK20" s="65"/>
      <c r="UZL20" s="65"/>
      <c r="UZM20" s="65"/>
      <c r="UZN20" s="65"/>
      <c r="UZO20" s="65"/>
      <c r="UZP20" s="65"/>
      <c r="UZQ20" s="65"/>
      <c r="UZR20" s="65"/>
      <c r="UZS20" s="65"/>
      <c r="UZT20" s="65"/>
      <c r="UZU20" s="65"/>
      <c r="UZV20" s="65"/>
      <c r="UZW20" s="65"/>
      <c r="UZX20" s="65"/>
      <c r="UZY20" s="65"/>
      <c r="UZZ20" s="65"/>
      <c r="VAA20" s="65"/>
      <c r="VAB20" s="65"/>
      <c r="VAC20" s="65"/>
      <c r="VAD20" s="65"/>
      <c r="VAE20" s="65"/>
      <c r="VAF20" s="65"/>
      <c r="VAG20" s="65"/>
      <c r="VAH20" s="65"/>
      <c r="VAI20" s="65"/>
      <c r="VAJ20" s="65"/>
      <c r="VAK20" s="65"/>
      <c r="VAL20" s="65"/>
      <c r="VAM20" s="65"/>
      <c r="VAN20" s="65"/>
      <c r="VAO20" s="65"/>
      <c r="VAP20" s="65"/>
      <c r="VAQ20" s="65"/>
      <c r="VAR20" s="65"/>
      <c r="VAS20" s="65"/>
      <c r="VAT20" s="65"/>
      <c r="VAU20" s="65"/>
      <c r="VAV20" s="65"/>
      <c r="VAW20" s="65"/>
      <c r="VAX20" s="65"/>
      <c r="VAY20" s="65"/>
      <c r="VAZ20" s="65"/>
      <c r="VBA20" s="65"/>
      <c r="VBB20" s="65"/>
      <c r="VBC20" s="65"/>
      <c r="VBD20" s="65"/>
      <c r="VBE20" s="65"/>
      <c r="VBF20" s="65"/>
      <c r="VBG20" s="65"/>
      <c r="VBH20" s="65"/>
      <c r="VBI20" s="65"/>
      <c r="VBJ20" s="65"/>
      <c r="VBK20" s="65"/>
      <c r="VBL20" s="65"/>
      <c r="VBM20" s="65"/>
      <c r="VBN20" s="65"/>
      <c r="VBO20" s="65"/>
      <c r="VBP20" s="65"/>
      <c r="VBQ20" s="65"/>
      <c r="VBR20" s="65"/>
      <c r="VBS20" s="65"/>
      <c r="VBT20" s="65"/>
      <c r="VBU20" s="65"/>
      <c r="VBV20" s="65"/>
      <c r="VBW20" s="65"/>
      <c r="VBX20" s="65"/>
      <c r="VBY20" s="65"/>
      <c r="VBZ20" s="65"/>
      <c r="VCA20" s="65"/>
      <c r="VCB20" s="65"/>
      <c r="VCC20" s="65"/>
      <c r="VCD20" s="65"/>
      <c r="VCE20" s="65"/>
      <c r="VCF20" s="65"/>
      <c r="VCG20" s="65"/>
      <c r="VCH20" s="65"/>
      <c r="VCI20" s="65"/>
      <c r="VCJ20" s="65"/>
      <c r="VCK20" s="65"/>
      <c r="VCL20" s="65"/>
      <c r="VCM20" s="65"/>
      <c r="VCN20" s="65"/>
      <c r="VCO20" s="65"/>
      <c r="VCP20" s="65"/>
      <c r="VCQ20" s="65"/>
      <c r="VCR20" s="65"/>
      <c r="VCS20" s="65"/>
      <c r="VCT20" s="65"/>
      <c r="VCU20" s="65"/>
      <c r="VCV20" s="65"/>
      <c r="VCW20" s="65"/>
      <c r="VCX20" s="65"/>
      <c r="VCY20" s="65"/>
      <c r="VCZ20" s="65"/>
      <c r="VDA20" s="65"/>
      <c r="VDB20" s="65"/>
      <c r="VDC20" s="65"/>
      <c r="VDD20" s="65"/>
      <c r="VDE20" s="65"/>
      <c r="VDF20" s="65"/>
      <c r="VDG20" s="65"/>
      <c r="VDH20" s="65"/>
      <c r="VDI20" s="65"/>
      <c r="VDJ20" s="65"/>
      <c r="VDK20" s="65"/>
      <c r="VDL20" s="65"/>
      <c r="VDM20" s="65"/>
      <c r="VDN20" s="65"/>
      <c r="VDO20" s="65"/>
      <c r="VDP20" s="65"/>
      <c r="VDQ20" s="65"/>
      <c r="VDR20" s="65"/>
      <c r="VDS20" s="65"/>
      <c r="VDT20" s="65"/>
      <c r="VDU20" s="65"/>
      <c r="VDV20" s="65"/>
      <c r="VDW20" s="65"/>
      <c r="VDX20" s="65"/>
      <c r="VDY20" s="65"/>
      <c r="VDZ20" s="65"/>
      <c r="VEA20" s="65"/>
      <c r="VEB20" s="65"/>
      <c r="VEC20" s="65"/>
      <c r="VED20" s="65"/>
      <c r="VEE20" s="65"/>
      <c r="VEF20" s="65"/>
      <c r="VEG20" s="65"/>
      <c r="VEH20" s="65"/>
      <c r="VEI20" s="65"/>
      <c r="VEJ20" s="65"/>
      <c r="VEK20" s="65"/>
      <c r="VEL20" s="65"/>
      <c r="VEM20" s="65"/>
      <c r="VEN20" s="65"/>
      <c r="VEO20" s="65"/>
      <c r="VEP20" s="65"/>
      <c r="VEQ20" s="65"/>
      <c r="VER20" s="65"/>
      <c r="VES20" s="65"/>
      <c r="VET20" s="65"/>
      <c r="VEU20" s="65"/>
      <c r="VEV20" s="65"/>
      <c r="VEW20" s="65"/>
      <c r="VEX20" s="65"/>
      <c r="VEY20" s="65"/>
      <c r="VEZ20" s="65"/>
      <c r="VFA20" s="65"/>
      <c r="VFB20" s="65"/>
      <c r="VFC20" s="65"/>
      <c r="VFD20" s="65"/>
      <c r="VFE20" s="65"/>
      <c r="VFF20" s="65"/>
      <c r="VFG20" s="65"/>
      <c r="VFH20" s="65"/>
      <c r="VFI20" s="65"/>
      <c r="VFJ20" s="65"/>
      <c r="VFK20" s="65"/>
      <c r="VFL20" s="65"/>
      <c r="VFM20" s="65"/>
      <c r="VFN20" s="65"/>
      <c r="VFO20" s="65"/>
      <c r="VFP20" s="65"/>
      <c r="VFQ20" s="65"/>
      <c r="VFR20" s="65"/>
      <c r="VFS20" s="65"/>
      <c r="VFT20" s="65"/>
      <c r="VFU20" s="65"/>
      <c r="VFV20" s="65"/>
      <c r="VFW20" s="65"/>
      <c r="VFX20" s="65"/>
      <c r="VFY20" s="65"/>
      <c r="VFZ20" s="65"/>
      <c r="VGA20" s="65"/>
      <c r="VGB20" s="65"/>
      <c r="VGC20" s="65"/>
      <c r="VGD20" s="65"/>
      <c r="VGE20" s="65"/>
      <c r="VGF20" s="65"/>
      <c r="VGG20" s="65"/>
      <c r="VGH20" s="65"/>
      <c r="VGI20" s="65"/>
      <c r="VGJ20" s="65"/>
      <c r="VGK20" s="65"/>
      <c r="VGL20" s="65"/>
      <c r="VGM20" s="65"/>
      <c r="VGN20" s="65"/>
      <c r="VGO20" s="65"/>
      <c r="VGP20" s="65"/>
      <c r="VGQ20" s="65"/>
      <c r="VGR20" s="65"/>
      <c r="VGS20" s="65"/>
      <c r="VGT20" s="65"/>
      <c r="VGU20" s="65"/>
      <c r="VGV20" s="65"/>
      <c r="VGW20" s="65"/>
      <c r="VGX20" s="65"/>
      <c r="VGY20" s="65"/>
      <c r="VGZ20" s="65"/>
      <c r="VHA20" s="65"/>
      <c r="VHB20" s="65"/>
      <c r="VHC20" s="65"/>
      <c r="VHD20" s="65"/>
      <c r="VHE20" s="65"/>
      <c r="VHF20" s="65"/>
      <c r="VHG20" s="65"/>
      <c r="VHH20" s="65"/>
      <c r="VHI20" s="65"/>
      <c r="VHJ20" s="65"/>
      <c r="VHK20" s="65"/>
      <c r="VHL20" s="65"/>
      <c r="VHM20" s="65"/>
      <c r="VHN20" s="65"/>
      <c r="VHO20" s="65"/>
      <c r="VHP20" s="65"/>
      <c r="VHQ20" s="65"/>
      <c r="VHR20" s="65"/>
      <c r="VHS20" s="65"/>
      <c r="VHT20" s="65"/>
      <c r="VHU20" s="65"/>
      <c r="VHV20" s="65"/>
      <c r="VHW20" s="65"/>
      <c r="VHX20" s="65"/>
      <c r="VHY20" s="65"/>
      <c r="VHZ20" s="65"/>
      <c r="VIA20" s="65"/>
      <c r="VIB20" s="65"/>
      <c r="VIC20" s="65"/>
      <c r="VID20" s="65"/>
      <c r="VIE20" s="65"/>
      <c r="VIF20" s="65"/>
      <c r="VIG20" s="65"/>
      <c r="VIH20" s="65"/>
      <c r="VII20" s="65"/>
      <c r="VIJ20" s="65"/>
      <c r="VIK20" s="65"/>
      <c r="VIL20" s="65"/>
      <c r="VIM20" s="65"/>
      <c r="VIN20" s="65"/>
      <c r="VIO20" s="65"/>
      <c r="VIP20" s="65"/>
      <c r="VIQ20" s="65"/>
      <c r="VIR20" s="65"/>
      <c r="VIS20" s="65"/>
      <c r="VIT20" s="65"/>
      <c r="VIU20" s="65"/>
      <c r="VIV20" s="65"/>
      <c r="VIW20" s="65"/>
      <c r="VIX20" s="65"/>
      <c r="VIY20" s="65"/>
      <c r="VIZ20" s="65"/>
      <c r="VJA20" s="65"/>
      <c r="VJB20" s="65"/>
      <c r="VJC20" s="65"/>
      <c r="VJD20" s="65"/>
      <c r="VJE20" s="65"/>
      <c r="VJF20" s="65"/>
      <c r="VJG20" s="65"/>
      <c r="VJH20" s="65"/>
      <c r="VJI20" s="65"/>
      <c r="VJJ20" s="65"/>
      <c r="VJK20" s="65"/>
      <c r="VJL20" s="65"/>
      <c r="VJM20" s="65"/>
      <c r="VJN20" s="65"/>
      <c r="VJO20" s="65"/>
      <c r="VJP20" s="65"/>
      <c r="VJQ20" s="65"/>
      <c r="VJR20" s="65"/>
      <c r="VJS20" s="65"/>
      <c r="VJT20" s="65"/>
      <c r="VJU20" s="65"/>
      <c r="VJV20" s="65"/>
      <c r="VJW20" s="65"/>
      <c r="VJX20" s="65"/>
      <c r="VJY20" s="65"/>
      <c r="VJZ20" s="65"/>
      <c r="VKA20" s="65"/>
      <c r="VKB20" s="65"/>
      <c r="VKC20" s="65"/>
      <c r="VKD20" s="65"/>
      <c r="VKE20" s="65"/>
      <c r="VKF20" s="65"/>
      <c r="VKG20" s="65"/>
      <c r="VKH20" s="65"/>
      <c r="VKI20" s="65"/>
      <c r="VKJ20" s="65"/>
      <c r="VKK20" s="65"/>
      <c r="VKL20" s="65"/>
      <c r="VKM20" s="65"/>
      <c r="VKN20" s="65"/>
      <c r="VKO20" s="65"/>
      <c r="VKP20" s="65"/>
      <c r="VKQ20" s="65"/>
      <c r="VKR20" s="65"/>
      <c r="VKS20" s="65"/>
      <c r="VKT20" s="65"/>
      <c r="VKU20" s="65"/>
      <c r="VKV20" s="65"/>
      <c r="VKW20" s="65"/>
      <c r="VKX20" s="65"/>
      <c r="VKY20" s="65"/>
      <c r="VKZ20" s="65"/>
      <c r="VLA20" s="65"/>
      <c r="VLB20" s="65"/>
      <c r="VLC20" s="65"/>
      <c r="VLD20" s="65"/>
      <c r="VLE20" s="65"/>
      <c r="VLF20" s="65"/>
      <c r="VLG20" s="65"/>
      <c r="VLH20" s="65"/>
      <c r="VLI20" s="65"/>
      <c r="VLJ20" s="65"/>
      <c r="VLK20" s="65"/>
      <c r="VLL20" s="65"/>
      <c r="VLM20" s="65"/>
      <c r="VLN20" s="65"/>
      <c r="VLO20" s="65"/>
      <c r="VLP20" s="65"/>
      <c r="VLQ20" s="65"/>
      <c r="VLR20" s="65"/>
      <c r="VLS20" s="65"/>
      <c r="VLT20" s="65"/>
      <c r="VLU20" s="65"/>
      <c r="VLV20" s="65"/>
      <c r="VLW20" s="65"/>
      <c r="VLX20" s="65"/>
      <c r="VLY20" s="65"/>
      <c r="VLZ20" s="65"/>
      <c r="VMA20" s="65"/>
      <c r="VMB20" s="65"/>
      <c r="VMC20" s="65"/>
      <c r="VMD20" s="65"/>
      <c r="VME20" s="65"/>
      <c r="VMF20" s="65"/>
      <c r="VMG20" s="65"/>
      <c r="VMH20" s="65"/>
      <c r="VMI20" s="65"/>
      <c r="VMJ20" s="65"/>
      <c r="VMK20" s="65"/>
      <c r="VML20" s="65"/>
      <c r="VMM20" s="65"/>
      <c r="VMN20" s="65"/>
      <c r="VMO20" s="65"/>
      <c r="VMP20" s="65"/>
      <c r="VMQ20" s="65"/>
      <c r="VMR20" s="65"/>
      <c r="VMS20" s="65"/>
      <c r="VMT20" s="65"/>
      <c r="VMU20" s="65"/>
      <c r="VMV20" s="65"/>
      <c r="VMW20" s="65"/>
      <c r="VMX20" s="65"/>
      <c r="VMY20" s="65"/>
      <c r="VMZ20" s="65"/>
      <c r="VNA20" s="65"/>
      <c r="VNB20" s="65"/>
      <c r="VNC20" s="65"/>
      <c r="VND20" s="65"/>
      <c r="VNE20" s="65"/>
      <c r="VNF20" s="65"/>
      <c r="VNG20" s="65"/>
      <c r="VNH20" s="65"/>
      <c r="VNI20" s="65"/>
      <c r="VNJ20" s="65"/>
      <c r="VNK20" s="65"/>
      <c r="VNL20" s="65"/>
      <c r="VNM20" s="65"/>
      <c r="VNN20" s="65"/>
      <c r="VNO20" s="65"/>
      <c r="VNP20" s="65"/>
      <c r="VNQ20" s="65"/>
      <c r="VNR20" s="65"/>
      <c r="VNS20" s="65"/>
      <c r="VNT20" s="65"/>
      <c r="VNU20" s="65"/>
      <c r="VNV20" s="65"/>
      <c r="VNW20" s="65"/>
      <c r="VNX20" s="65"/>
      <c r="VNY20" s="65"/>
      <c r="VNZ20" s="65"/>
      <c r="VOA20" s="65"/>
      <c r="VOB20" s="65"/>
      <c r="VOC20" s="65"/>
      <c r="VOD20" s="65"/>
      <c r="VOE20" s="65"/>
      <c r="VOF20" s="65"/>
      <c r="VOG20" s="65"/>
      <c r="VOH20" s="65"/>
      <c r="VOI20" s="65"/>
      <c r="VOJ20" s="65"/>
      <c r="VOK20" s="65"/>
      <c r="VOL20" s="65"/>
      <c r="VOM20" s="65"/>
      <c r="VON20" s="65"/>
      <c r="VOO20" s="65"/>
      <c r="VOP20" s="65"/>
      <c r="VOQ20" s="65"/>
      <c r="VOR20" s="65"/>
      <c r="VOS20" s="65"/>
      <c r="VOT20" s="65"/>
      <c r="VOU20" s="65"/>
      <c r="VOV20" s="65"/>
      <c r="VOW20" s="65"/>
      <c r="VOX20" s="65"/>
      <c r="VOY20" s="65"/>
      <c r="VOZ20" s="65"/>
      <c r="VPA20" s="65"/>
      <c r="VPB20" s="65"/>
      <c r="VPC20" s="65"/>
      <c r="VPD20" s="65"/>
      <c r="VPE20" s="65"/>
      <c r="VPF20" s="65"/>
      <c r="VPG20" s="65"/>
      <c r="VPH20" s="65"/>
      <c r="VPI20" s="65"/>
      <c r="VPJ20" s="65"/>
      <c r="VPK20" s="65"/>
      <c r="VPL20" s="65"/>
      <c r="VPM20" s="65"/>
      <c r="VPN20" s="65"/>
      <c r="VPO20" s="65"/>
      <c r="VPP20" s="65"/>
      <c r="VPQ20" s="65"/>
      <c r="VPR20" s="65"/>
      <c r="VPS20" s="65"/>
      <c r="VPT20" s="65"/>
      <c r="VPU20" s="65"/>
      <c r="VPV20" s="65"/>
      <c r="VPW20" s="65"/>
      <c r="VPX20" s="65"/>
      <c r="VPY20" s="65"/>
      <c r="VPZ20" s="65"/>
      <c r="VQA20" s="65"/>
      <c r="VQB20" s="65"/>
      <c r="VQC20" s="65"/>
      <c r="VQD20" s="65"/>
      <c r="VQE20" s="65"/>
      <c r="VQF20" s="65"/>
      <c r="VQG20" s="65"/>
      <c r="VQH20" s="65"/>
      <c r="VQI20" s="65"/>
      <c r="VQJ20" s="65"/>
      <c r="VQK20" s="65"/>
      <c r="VQL20" s="65"/>
      <c r="VQM20" s="65"/>
      <c r="VQN20" s="65"/>
      <c r="VQO20" s="65"/>
      <c r="VQP20" s="65"/>
      <c r="VQQ20" s="65"/>
      <c r="VQR20" s="65"/>
      <c r="VQS20" s="65"/>
      <c r="VQT20" s="65"/>
      <c r="VQU20" s="65"/>
      <c r="VQV20" s="65"/>
      <c r="VQW20" s="65"/>
      <c r="VQX20" s="65"/>
      <c r="VQY20" s="65"/>
      <c r="VQZ20" s="65"/>
      <c r="VRA20" s="65"/>
      <c r="VRB20" s="65"/>
      <c r="VRC20" s="65"/>
      <c r="VRD20" s="65"/>
      <c r="VRE20" s="65"/>
      <c r="VRF20" s="65"/>
      <c r="VRG20" s="65"/>
      <c r="VRH20" s="65"/>
      <c r="VRI20" s="65"/>
      <c r="VRJ20" s="65"/>
      <c r="VRK20" s="65"/>
      <c r="VRL20" s="65"/>
      <c r="VRM20" s="65"/>
      <c r="VRN20" s="65"/>
      <c r="VRO20" s="65"/>
      <c r="VRP20" s="65"/>
      <c r="VRQ20" s="65"/>
      <c r="VRR20" s="65"/>
      <c r="VRS20" s="65"/>
      <c r="VRT20" s="65"/>
      <c r="VRU20" s="65"/>
      <c r="VRV20" s="65"/>
      <c r="VRW20" s="65"/>
      <c r="VRX20" s="65"/>
      <c r="VRY20" s="65"/>
      <c r="VRZ20" s="65"/>
      <c r="VSA20" s="65"/>
      <c r="VSB20" s="65"/>
      <c r="VSC20" s="65"/>
      <c r="VSD20" s="65"/>
      <c r="VSE20" s="65"/>
      <c r="VSF20" s="65"/>
      <c r="VSG20" s="65"/>
      <c r="VSH20" s="65"/>
      <c r="VSI20" s="65"/>
      <c r="VSJ20" s="65"/>
      <c r="VSK20" s="65"/>
      <c r="VSL20" s="65"/>
      <c r="VSM20" s="65"/>
      <c r="VSN20" s="65"/>
      <c r="VSO20" s="65"/>
      <c r="VSP20" s="65"/>
      <c r="VSQ20" s="65"/>
      <c r="VSR20" s="65"/>
      <c r="VSS20" s="65"/>
      <c r="VST20" s="65"/>
      <c r="VSU20" s="65"/>
      <c r="VSV20" s="65"/>
      <c r="VSW20" s="65"/>
      <c r="VSX20" s="65"/>
      <c r="VSY20" s="65"/>
      <c r="VSZ20" s="65"/>
      <c r="VTA20" s="65"/>
      <c r="VTB20" s="65"/>
      <c r="VTC20" s="65"/>
      <c r="VTD20" s="65"/>
      <c r="VTE20" s="65"/>
      <c r="VTF20" s="65"/>
      <c r="VTG20" s="65"/>
      <c r="VTH20" s="65"/>
      <c r="VTI20" s="65"/>
      <c r="VTJ20" s="65"/>
      <c r="VTK20" s="65"/>
      <c r="VTL20" s="65"/>
      <c r="VTM20" s="65"/>
      <c r="VTN20" s="65"/>
      <c r="VTO20" s="65"/>
      <c r="VTP20" s="65"/>
      <c r="VTQ20" s="65"/>
      <c r="VTR20" s="65"/>
      <c r="VTS20" s="65"/>
      <c r="VTT20" s="65"/>
      <c r="VTU20" s="65"/>
      <c r="VTV20" s="65"/>
      <c r="VTW20" s="65"/>
      <c r="VTX20" s="65"/>
      <c r="VTY20" s="65"/>
      <c r="VTZ20" s="65"/>
      <c r="VUA20" s="65"/>
      <c r="VUB20" s="65"/>
      <c r="VUC20" s="65"/>
      <c r="VUD20" s="65"/>
      <c r="VUE20" s="65"/>
      <c r="VUF20" s="65"/>
      <c r="VUG20" s="65"/>
      <c r="VUH20" s="65"/>
      <c r="VUI20" s="65"/>
      <c r="VUJ20" s="65"/>
      <c r="VUK20" s="65"/>
      <c r="VUL20" s="65"/>
      <c r="VUM20" s="65"/>
      <c r="VUN20" s="65"/>
      <c r="VUO20" s="65"/>
      <c r="VUP20" s="65"/>
      <c r="VUQ20" s="65"/>
      <c r="VUR20" s="65"/>
      <c r="VUS20" s="65"/>
      <c r="VUT20" s="65"/>
      <c r="VUU20" s="65"/>
      <c r="VUV20" s="65"/>
      <c r="VUW20" s="65"/>
      <c r="VUX20" s="65"/>
      <c r="VUY20" s="65"/>
      <c r="VUZ20" s="65"/>
      <c r="VVA20" s="65"/>
      <c r="VVB20" s="65"/>
      <c r="VVC20" s="65"/>
      <c r="VVD20" s="65"/>
      <c r="VVE20" s="65"/>
      <c r="VVF20" s="65"/>
      <c r="VVG20" s="65"/>
      <c r="VVH20" s="65"/>
      <c r="VVI20" s="65"/>
      <c r="VVJ20" s="65"/>
      <c r="VVK20" s="65"/>
      <c r="VVL20" s="65"/>
      <c r="VVM20" s="65"/>
      <c r="VVN20" s="65"/>
      <c r="VVO20" s="65"/>
      <c r="VVP20" s="65"/>
      <c r="VVQ20" s="65"/>
      <c r="VVR20" s="65"/>
      <c r="VVS20" s="65"/>
      <c r="VVT20" s="65"/>
      <c r="VVU20" s="65"/>
      <c r="VVV20" s="65"/>
      <c r="VVW20" s="65"/>
      <c r="VVX20" s="65"/>
      <c r="VVY20" s="65"/>
      <c r="VVZ20" s="65"/>
      <c r="VWA20" s="65"/>
      <c r="VWB20" s="65"/>
      <c r="VWC20" s="65"/>
      <c r="VWD20" s="65"/>
      <c r="VWE20" s="65"/>
      <c r="VWF20" s="65"/>
      <c r="VWG20" s="65"/>
      <c r="VWH20" s="65"/>
      <c r="VWI20" s="65"/>
      <c r="VWJ20" s="65"/>
      <c r="VWK20" s="65"/>
      <c r="VWL20" s="65"/>
      <c r="VWM20" s="65"/>
      <c r="VWN20" s="65"/>
      <c r="VWO20" s="65"/>
      <c r="VWP20" s="65"/>
      <c r="VWQ20" s="65"/>
      <c r="VWR20" s="65"/>
      <c r="VWS20" s="65"/>
      <c r="VWT20" s="65"/>
      <c r="VWU20" s="65"/>
      <c r="VWV20" s="65"/>
      <c r="VWW20" s="65"/>
      <c r="VWX20" s="65"/>
      <c r="VWY20" s="65"/>
      <c r="VWZ20" s="65"/>
      <c r="VXA20" s="65"/>
      <c r="VXB20" s="65"/>
      <c r="VXC20" s="65"/>
      <c r="VXD20" s="65"/>
      <c r="VXE20" s="65"/>
      <c r="VXF20" s="65"/>
      <c r="VXG20" s="65"/>
      <c r="VXH20" s="65"/>
      <c r="VXI20" s="65"/>
      <c r="VXJ20" s="65"/>
      <c r="VXK20" s="65"/>
      <c r="VXL20" s="65"/>
      <c r="VXM20" s="65"/>
      <c r="VXN20" s="65"/>
      <c r="VXO20" s="65"/>
      <c r="VXP20" s="65"/>
      <c r="VXQ20" s="65"/>
      <c r="VXR20" s="65"/>
      <c r="VXS20" s="65"/>
      <c r="VXT20" s="65"/>
      <c r="VXU20" s="65"/>
      <c r="VXV20" s="65"/>
      <c r="VXW20" s="65"/>
      <c r="VXX20" s="65"/>
      <c r="VXY20" s="65"/>
      <c r="VXZ20" s="65"/>
      <c r="VYA20" s="65"/>
      <c r="VYB20" s="65"/>
      <c r="VYC20" s="65"/>
      <c r="VYD20" s="65"/>
      <c r="VYE20" s="65"/>
      <c r="VYF20" s="65"/>
      <c r="VYG20" s="65"/>
      <c r="VYH20" s="65"/>
      <c r="VYI20" s="65"/>
      <c r="VYJ20" s="65"/>
      <c r="VYK20" s="65"/>
      <c r="VYL20" s="65"/>
      <c r="VYM20" s="65"/>
      <c r="VYN20" s="65"/>
      <c r="VYO20" s="65"/>
      <c r="VYP20" s="65"/>
      <c r="VYQ20" s="65"/>
      <c r="VYR20" s="65"/>
      <c r="VYS20" s="65"/>
      <c r="VYT20" s="65"/>
      <c r="VYU20" s="65"/>
      <c r="VYV20" s="65"/>
      <c r="VYW20" s="65"/>
      <c r="VYX20" s="65"/>
      <c r="VYY20" s="65"/>
      <c r="VYZ20" s="65"/>
      <c r="VZA20" s="65"/>
      <c r="VZB20" s="65"/>
      <c r="VZC20" s="65"/>
      <c r="VZD20" s="65"/>
      <c r="VZE20" s="65"/>
      <c r="VZF20" s="65"/>
      <c r="VZG20" s="65"/>
      <c r="VZH20" s="65"/>
      <c r="VZI20" s="65"/>
      <c r="VZJ20" s="65"/>
      <c r="VZK20" s="65"/>
      <c r="VZL20" s="65"/>
      <c r="VZM20" s="65"/>
      <c r="VZN20" s="65"/>
      <c r="VZO20" s="65"/>
      <c r="VZP20" s="65"/>
      <c r="VZQ20" s="65"/>
      <c r="VZR20" s="65"/>
      <c r="VZS20" s="65"/>
      <c r="VZT20" s="65"/>
      <c r="VZU20" s="65"/>
      <c r="VZV20" s="65"/>
      <c r="VZW20" s="65"/>
      <c r="VZX20" s="65"/>
      <c r="VZY20" s="65"/>
      <c r="VZZ20" s="65"/>
      <c r="WAA20" s="65"/>
      <c r="WAB20" s="65"/>
      <c r="WAC20" s="65"/>
      <c r="WAD20" s="65"/>
      <c r="WAE20" s="65"/>
      <c r="WAF20" s="65"/>
      <c r="WAG20" s="65"/>
      <c r="WAH20" s="65"/>
      <c r="WAI20" s="65"/>
      <c r="WAJ20" s="65"/>
      <c r="WAK20" s="65"/>
      <c r="WAL20" s="65"/>
      <c r="WAM20" s="65"/>
      <c r="WAN20" s="65"/>
      <c r="WAO20" s="65"/>
      <c r="WAP20" s="65"/>
      <c r="WAQ20" s="65"/>
      <c r="WAR20" s="65"/>
      <c r="WAS20" s="65"/>
      <c r="WAT20" s="65"/>
      <c r="WAU20" s="65"/>
      <c r="WAV20" s="65"/>
      <c r="WAW20" s="65"/>
      <c r="WAX20" s="65"/>
      <c r="WAY20" s="65"/>
      <c r="WAZ20" s="65"/>
      <c r="WBA20" s="65"/>
      <c r="WBB20" s="65"/>
      <c r="WBC20" s="65"/>
      <c r="WBD20" s="65"/>
      <c r="WBE20" s="65"/>
      <c r="WBF20" s="65"/>
      <c r="WBG20" s="65"/>
      <c r="WBH20" s="65"/>
      <c r="WBI20" s="65"/>
      <c r="WBJ20" s="65"/>
      <c r="WBK20" s="65"/>
      <c r="WBL20" s="65"/>
      <c r="WBM20" s="65"/>
      <c r="WBN20" s="65"/>
      <c r="WBO20" s="65"/>
      <c r="WBP20" s="65"/>
      <c r="WBQ20" s="65"/>
      <c r="WBR20" s="65"/>
      <c r="WBS20" s="65"/>
      <c r="WBT20" s="65"/>
      <c r="WBU20" s="65"/>
      <c r="WBV20" s="65"/>
      <c r="WBW20" s="65"/>
      <c r="WBX20" s="65"/>
      <c r="WBY20" s="65"/>
      <c r="WBZ20" s="65"/>
      <c r="WCA20" s="65"/>
      <c r="WCB20" s="65"/>
      <c r="WCC20" s="65"/>
      <c r="WCD20" s="65"/>
      <c r="WCE20" s="65"/>
      <c r="WCF20" s="65"/>
      <c r="WCG20" s="65"/>
      <c r="WCH20" s="65"/>
      <c r="WCI20" s="65"/>
      <c r="WCJ20" s="65"/>
      <c r="WCK20" s="65"/>
      <c r="WCL20" s="65"/>
      <c r="WCM20" s="65"/>
      <c r="WCN20" s="65"/>
      <c r="WCO20" s="65"/>
      <c r="WCP20" s="65"/>
      <c r="WCQ20" s="65"/>
      <c r="WCR20" s="65"/>
      <c r="WCS20" s="65"/>
      <c r="WCT20" s="65"/>
      <c r="WCU20" s="65"/>
      <c r="WCV20" s="65"/>
      <c r="WCW20" s="65"/>
      <c r="WCX20" s="65"/>
      <c r="WCY20" s="65"/>
      <c r="WCZ20" s="65"/>
      <c r="WDA20" s="65"/>
      <c r="WDB20" s="65"/>
      <c r="WDC20" s="65"/>
      <c r="WDD20" s="65"/>
      <c r="WDE20" s="65"/>
      <c r="WDF20" s="65"/>
      <c r="WDG20" s="65"/>
      <c r="WDH20" s="65"/>
      <c r="WDI20" s="65"/>
      <c r="WDJ20" s="65"/>
      <c r="WDK20" s="65"/>
      <c r="WDL20" s="65"/>
      <c r="WDM20" s="65"/>
      <c r="WDN20" s="65"/>
      <c r="WDO20" s="65"/>
      <c r="WDP20" s="65"/>
      <c r="WDQ20" s="65"/>
      <c r="WDR20" s="65"/>
      <c r="WDS20" s="65"/>
      <c r="WDT20" s="65"/>
      <c r="WDU20" s="65"/>
      <c r="WDV20" s="65"/>
      <c r="WDW20" s="65"/>
      <c r="WDX20" s="65"/>
      <c r="WDY20" s="65"/>
      <c r="WDZ20" s="65"/>
      <c r="WEA20" s="65"/>
      <c r="WEB20" s="65"/>
      <c r="WEC20" s="65"/>
      <c r="WED20" s="65"/>
      <c r="WEE20" s="65"/>
      <c r="WEF20" s="65"/>
      <c r="WEG20" s="65"/>
      <c r="WEH20" s="65"/>
      <c r="WEI20" s="65"/>
      <c r="WEJ20" s="65"/>
      <c r="WEK20" s="65"/>
      <c r="WEL20" s="65"/>
      <c r="WEM20" s="65"/>
      <c r="WEN20" s="65"/>
      <c r="WEO20" s="65"/>
      <c r="WEP20" s="65"/>
      <c r="WEQ20" s="65"/>
      <c r="WER20" s="65"/>
      <c r="WES20" s="65"/>
      <c r="WET20" s="65"/>
      <c r="WEU20" s="65"/>
      <c r="WEV20" s="65"/>
      <c r="WEW20" s="65"/>
      <c r="WEX20" s="65"/>
      <c r="WEY20" s="65"/>
      <c r="WEZ20" s="65"/>
      <c r="WFA20" s="65"/>
      <c r="WFB20" s="65"/>
      <c r="WFC20" s="65"/>
      <c r="WFD20" s="65"/>
      <c r="WFE20" s="65"/>
      <c r="WFF20" s="65"/>
      <c r="WFG20" s="65"/>
      <c r="WFH20" s="65"/>
      <c r="WFI20" s="65"/>
      <c r="WFJ20" s="65"/>
      <c r="WFK20" s="65"/>
      <c r="WFL20" s="65"/>
      <c r="WFM20" s="65"/>
      <c r="WFN20" s="65"/>
      <c r="WFO20" s="65"/>
      <c r="WFP20" s="65"/>
      <c r="WFQ20" s="65"/>
      <c r="WFR20" s="65"/>
      <c r="WFS20" s="65"/>
      <c r="WFT20" s="65"/>
      <c r="WFU20" s="65"/>
      <c r="WFV20" s="65"/>
      <c r="WFW20" s="65"/>
      <c r="WFX20" s="65"/>
      <c r="WFY20" s="65"/>
      <c r="WFZ20" s="65"/>
      <c r="WGA20" s="65"/>
      <c r="WGB20" s="65"/>
      <c r="WGC20" s="65"/>
      <c r="WGD20" s="65"/>
      <c r="WGE20" s="65"/>
      <c r="WGF20" s="65"/>
      <c r="WGG20" s="65"/>
      <c r="WGH20" s="65"/>
      <c r="WGI20" s="65"/>
      <c r="WGJ20" s="65"/>
      <c r="WGK20" s="65"/>
      <c r="WGL20" s="65"/>
      <c r="WGM20" s="65"/>
      <c r="WGN20" s="65"/>
      <c r="WGO20" s="65"/>
      <c r="WGP20" s="65"/>
      <c r="WGQ20" s="65"/>
      <c r="WGR20" s="65"/>
      <c r="WGS20" s="65"/>
      <c r="WGT20" s="65"/>
      <c r="WGU20" s="65"/>
      <c r="WGV20" s="65"/>
      <c r="WGW20" s="65"/>
      <c r="WGX20" s="65"/>
      <c r="WGY20" s="65"/>
      <c r="WGZ20" s="65"/>
      <c r="WHA20" s="65"/>
      <c r="WHB20" s="65"/>
      <c r="WHC20" s="65"/>
      <c r="WHD20" s="65"/>
      <c r="WHE20" s="65"/>
      <c r="WHF20" s="65"/>
      <c r="WHG20" s="65"/>
      <c r="WHH20" s="65"/>
      <c r="WHI20" s="65"/>
      <c r="WHJ20" s="65"/>
      <c r="WHK20" s="65"/>
      <c r="WHL20" s="65"/>
      <c r="WHM20" s="65"/>
      <c r="WHN20" s="65"/>
      <c r="WHO20" s="65"/>
      <c r="WHP20" s="65"/>
      <c r="WHQ20" s="65"/>
      <c r="WHR20" s="65"/>
      <c r="WHS20" s="65"/>
      <c r="WHT20" s="65"/>
      <c r="WHU20" s="65"/>
      <c r="WHV20" s="65"/>
      <c r="WHW20" s="65"/>
      <c r="WHX20" s="65"/>
      <c r="WHY20" s="65"/>
      <c r="WHZ20" s="65"/>
      <c r="WIA20" s="65"/>
      <c r="WIB20" s="65"/>
      <c r="WIC20" s="65"/>
      <c r="WID20" s="65"/>
      <c r="WIE20" s="65"/>
      <c r="WIF20" s="65"/>
      <c r="WIG20" s="65"/>
      <c r="WIH20" s="65"/>
      <c r="WII20" s="65"/>
      <c r="WIJ20" s="65"/>
      <c r="WIK20" s="65"/>
      <c r="WIL20" s="65"/>
      <c r="WIM20" s="65"/>
      <c r="WIN20" s="65"/>
      <c r="WIO20" s="65"/>
      <c r="WIP20" s="65"/>
      <c r="WIQ20" s="65"/>
      <c r="WIR20" s="65"/>
      <c r="WIS20" s="65"/>
      <c r="WIT20" s="65"/>
      <c r="WIU20" s="65"/>
      <c r="WIV20" s="65"/>
      <c r="WIW20" s="65"/>
      <c r="WIX20" s="65"/>
      <c r="WIY20" s="65"/>
      <c r="WIZ20" s="65"/>
      <c r="WJA20" s="65"/>
      <c r="WJB20" s="65"/>
      <c r="WJC20" s="65"/>
      <c r="WJD20" s="65"/>
      <c r="WJE20" s="65"/>
      <c r="WJF20" s="65"/>
      <c r="WJG20" s="65"/>
      <c r="WJH20" s="65"/>
      <c r="WJI20" s="65"/>
      <c r="WJJ20" s="65"/>
      <c r="WJK20" s="65"/>
      <c r="WJL20" s="65"/>
      <c r="WJM20" s="65"/>
      <c r="WJN20" s="65"/>
      <c r="WJO20" s="65"/>
      <c r="WJP20" s="65"/>
      <c r="WJQ20" s="65"/>
      <c r="WJR20" s="65"/>
      <c r="WJS20" s="65"/>
      <c r="WJT20" s="65"/>
      <c r="WJU20" s="65"/>
      <c r="WJV20" s="65"/>
      <c r="WJW20" s="65"/>
      <c r="WJX20" s="65"/>
      <c r="WJY20" s="65"/>
      <c r="WJZ20" s="65"/>
      <c r="WKA20" s="65"/>
      <c r="WKB20" s="65"/>
      <c r="WKC20" s="65"/>
      <c r="WKD20" s="65"/>
      <c r="WKE20" s="65"/>
      <c r="WKF20" s="65"/>
      <c r="WKG20" s="65"/>
      <c r="WKH20" s="65"/>
      <c r="WKI20" s="65"/>
      <c r="WKJ20" s="65"/>
      <c r="WKK20" s="65"/>
      <c r="WKL20" s="65"/>
      <c r="WKM20" s="65"/>
      <c r="WKN20" s="65"/>
      <c r="WKO20" s="65"/>
      <c r="WKP20" s="65"/>
      <c r="WKQ20" s="65"/>
      <c r="WKR20" s="65"/>
      <c r="WKS20" s="65"/>
      <c r="WKT20" s="65"/>
      <c r="WKU20" s="65"/>
      <c r="WKV20" s="65"/>
      <c r="WKW20" s="65"/>
      <c r="WKX20" s="65"/>
      <c r="WKY20" s="65"/>
      <c r="WKZ20" s="65"/>
      <c r="WLA20" s="65"/>
      <c r="WLB20" s="65"/>
      <c r="WLC20" s="65"/>
      <c r="WLD20" s="65"/>
      <c r="WLE20" s="65"/>
      <c r="WLF20" s="65"/>
      <c r="WLG20" s="65"/>
      <c r="WLH20" s="65"/>
      <c r="WLI20" s="65"/>
      <c r="WLJ20" s="65"/>
      <c r="WLK20" s="65"/>
      <c r="WLL20" s="65"/>
      <c r="WLM20" s="65"/>
      <c r="WLN20" s="65"/>
      <c r="WLO20" s="65"/>
      <c r="WLP20" s="65"/>
      <c r="WLQ20" s="65"/>
      <c r="WLR20" s="65"/>
      <c r="WLS20" s="65"/>
      <c r="WLT20" s="65"/>
      <c r="WLU20" s="65"/>
      <c r="WLV20" s="65"/>
      <c r="WLW20" s="65"/>
      <c r="WLX20" s="65"/>
      <c r="WLY20" s="65"/>
      <c r="WLZ20" s="65"/>
      <c r="WMA20" s="65"/>
      <c r="WMB20" s="65"/>
      <c r="WMC20" s="65"/>
      <c r="WMD20" s="65"/>
      <c r="WME20" s="65"/>
      <c r="WMF20" s="65"/>
      <c r="WMG20" s="65"/>
      <c r="WMH20" s="65"/>
      <c r="WMI20" s="65"/>
      <c r="WMJ20" s="65"/>
      <c r="WMK20" s="65"/>
      <c r="WML20" s="65"/>
      <c r="WMM20" s="65"/>
      <c r="WMN20" s="65"/>
      <c r="WMO20" s="65"/>
      <c r="WMP20" s="65"/>
      <c r="WMQ20" s="65"/>
      <c r="WMR20" s="65"/>
      <c r="WMS20" s="65"/>
      <c r="WMT20" s="65"/>
      <c r="WMU20" s="65"/>
      <c r="WMV20" s="65"/>
      <c r="WMW20" s="65"/>
      <c r="WMX20" s="65"/>
      <c r="WMY20" s="65"/>
      <c r="WMZ20" s="65"/>
      <c r="WNA20" s="65"/>
      <c r="WNB20" s="65"/>
      <c r="WNC20" s="65"/>
      <c r="WND20" s="65"/>
      <c r="WNE20" s="65"/>
      <c r="WNF20" s="65"/>
      <c r="WNG20" s="65"/>
      <c r="WNH20" s="65"/>
      <c r="WNI20" s="65"/>
      <c r="WNJ20" s="65"/>
      <c r="WNK20" s="65"/>
      <c r="WNL20" s="65"/>
      <c r="WNM20" s="65"/>
      <c r="WNN20" s="65"/>
      <c r="WNO20" s="65"/>
      <c r="WNP20" s="65"/>
      <c r="WNQ20" s="65"/>
      <c r="WNR20" s="65"/>
      <c r="WNS20" s="65"/>
      <c r="WNT20" s="65"/>
      <c r="WNU20" s="65"/>
      <c r="WNV20" s="65"/>
      <c r="WNW20" s="65"/>
      <c r="WNX20" s="65"/>
      <c r="WNY20" s="65"/>
      <c r="WNZ20" s="65"/>
      <c r="WOA20" s="65"/>
      <c r="WOB20" s="65"/>
      <c r="WOC20" s="65"/>
      <c r="WOD20" s="65"/>
      <c r="WOE20" s="65"/>
      <c r="WOF20" s="65"/>
      <c r="WOG20" s="65"/>
      <c r="WOH20" s="65"/>
      <c r="WOI20" s="65"/>
      <c r="WOJ20" s="65"/>
      <c r="WOK20" s="65"/>
      <c r="WOL20" s="65"/>
      <c r="WOM20" s="65"/>
      <c r="WON20" s="65"/>
      <c r="WOO20" s="65"/>
      <c r="WOP20" s="65"/>
      <c r="WOQ20" s="65"/>
      <c r="WOR20" s="65"/>
      <c r="WOS20" s="65"/>
      <c r="WOT20" s="65"/>
      <c r="WOU20" s="65"/>
      <c r="WOV20" s="65"/>
      <c r="WOW20" s="65"/>
      <c r="WOX20" s="65"/>
      <c r="WOY20" s="65"/>
      <c r="WOZ20" s="65"/>
      <c r="WPA20" s="65"/>
      <c r="WPB20" s="65"/>
      <c r="WPC20" s="65"/>
      <c r="WPD20" s="65"/>
      <c r="WPE20" s="65"/>
      <c r="WPF20" s="65"/>
      <c r="WPG20" s="65"/>
      <c r="WPH20" s="65"/>
      <c r="WPI20" s="65"/>
      <c r="WPJ20" s="65"/>
      <c r="WPK20" s="65"/>
      <c r="WPL20" s="65"/>
      <c r="WPM20" s="65"/>
      <c r="WPN20" s="65"/>
      <c r="WPO20" s="65"/>
      <c r="WPP20" s="65"/>
      <c r="WPQ20" s="65"/>
      <c r="WPR20" s="65"/>
      <c r="WPS20" s="65"/>
      <c r="WPT20" s="65"/>
      <c r="WPU20" s="65"/>
      <c r="WPV20" s="65"/>
      <c r="WPW20" s="65"/>
      <c r="WPX20" s="65"/>
      <c r="WPY20" s="65"/>
      <c r="WPZ20" s="65"/>
      <c r="WQA20" s="65"/>
      <c r="WQB20" s="65"/>
      <c r="WQC20" s="65"/>
      <c r="WQD20" s="65"/>
      <c r="WQE20" s="65"/>
      <c r="WQF20" s="65"/>
      <c r="WQG20" s="65"/>
      <c r="WQH20" s="65"/>
      <c r="WQI20" s="65"/>
      <c r="WQJ20" s="65"/>
      <c r="WQK20" s="65"/>
      <c r="WQL20" s="65"/>
      <c r="WQM20" s="65"/>
      <c r="WQN20" s="65"/>
      <c r="WQO20" s="65"/>
      <c r="WQP20" s="65"/>
      <c r="WQQ20" s="65"/>
      <c r="WQR20" s="65"/>
      <c r="WQS20" s="65"/>
      <c r="WQT20" s="65"/>
      <c r="WQU20" s="65"/>
      <c r="WQV20" s="65"/>
      <c r="WQW20" s="65"/>
      <c r="WQX20" s="65"/>
      <c r="WQY20" s="65"/>
      <c r="WQZ20" s="65"/>
      <c r="WRA20" s="65"/>
      <c r="WRB20" s="65"/>
      <c r="WRC20" s="65"/>
      <c r="WRD20" s="65"/>
      <c r="WRE20" s="65"/>
      <c r="WRF20" s="65"/>
      <c r="WRG20" s="65"/>
      <c r="WRH20" s="65"/>
      <c r="WRI20" s="65"/>
      <c r="WRJ20" s="65"/>
      <c r="WRK20" s="65"/>
      <c r="WRL20" s="65"/>
      <c r="WRM20" s="65"/>
      <c r="WRN20" s="65"/>
      <c r="WRO20" s="65"/>
      <c r="WRP20" s="65"/>
      <c r="WRQ20" s="65"/>
      <c r="WRR20" s="65"/>
      <c r="WRS20" s="65"/>
      <c r="WRT20" s="65"/>
      <c r="WRU20" s="65"/>
      <c r="WRV20" s="65"/>
      <c r="WRW20" s="65"/>
      <c r="WRX20" s="65"/>
      <c r="WRY20" s="65"/>
      <c r="WRZ20" s="65"/>
      <c r="WSA20" s="65"/>
      <c r="WSB20" s="65"/>
      <c r="WSC20" s="65"/>
      <c r="WSD20" s="65"/>
      <c r="WSE20" s="65"/>
      <c r="WSF20" s="65"/>
      <c r="WSG20" s="65"/>
      <c r="WSH20" s="65"/>
      <c r="WSI20" s="65"/>
      <c r="WSJ20" s="65"/>
      <c r="WSK20" s="65"/>
      <c r="WSL20" s="65"/>
      <c r="WSM20" s="65"/>
      <c r="WSN20" s="65"/>
      <c r="WSO20" s="65"/>
      <c r="WSP20" s="65"/>
      <c r="WSQ20" s="65"/>
      <c r="WSR20" s="65"/>
      <c r="WSS20" s="65"/>
      <c r="WST20" s="65"/>
      <c r="WSU20" s="65"/>
      <c r="WSV20" s="65"/>
      <c r="WSW20" s="65"/>
      <c r="WSX20" s="65"/>
      <c r="WSY20" s="65"/>
      <c r="WSZ20" s="65"/>
      <c r="WTA20" s="65"/>
      <c r="WTB20" s="65"/>
      <c r="WTC20" s="65"/>
      <c r="WTD20" s="65"/>
      <c r="WTE20" s="65"/>
      <c r="WTF20" s="65"/>
      <c r="WTG20" s="65"/>
      <c r="WTH20" s="65"/>
      <c r="WTI20" s="65"/>
      <c r="WTJ20" s="65"/>
      <c r="WTK20" s="65"/>
      <c r="WTL20" s="65"/>
      <c r="WTM20" s="65"/>
      <c r="WTN20" s="65"/>
      <c r="WTO20" s="65"/>
      <c r="WTP20" s="65"/>
      <c r="WTQ20" s="65"/>
      <c r="WTR20" s="65"/>
      <c r="WTS20" s="65"/>
      <c r="WTT20" s="65"/>
      <c r="WTU20" s="65"/>
      <c r="WTV20" s="65"/>
      <c r="WTW20" s="65"/>
      <c r="WTX20" s="65"/>
      <c r="WTY20" s="65"/>
      <c r="WTZ20" s="65"/>
      <c r="WUA20" s="65"/>
      <c r="WUB20" s="65"/>
      <c r="WUC20" s="65"/>
      <c r="WUD20" s="65"/>
      <c r="WUE20" s="65"/>
      <c r="WUF20" s="65"/>
      <c r="WUG20" s="65"/>
      <c r="WUH20" s="65"/>
      <c r="WUI20" s="65"/>
      <c r="WUJ20" s="65"/>
      <c r="WUK20" s="65"/>
      <c r="WUL20" s="65"/>
      <c r="WUM20" s="65"/>
      <c r="WUN20" s="65"/>
      <c r="WUO20" s="65"/>
      <c r="WUP20" s="65"/>
      <c r="WUQ20" s="65"/>
      <c r="WUR20" s="65"/>
      <c r="WUS20" s="65"/>
      <c r="WUT20" s="65"/>
      <c r="WUU20" s="65"/>
      <c r="WUV20" s="65"/>
      <c r="WUW20" s="65"/>
      <c r="WUX20" s="65"/>
      <c r="WUY20" s="65"/>
      <c r="WUZ20" s="65"/>
      <c r="WVA20" s="65"/>
      <c r="WVB20" s="65"/>
      <c r="WVC20" s="65"/>
      <c r="WVD20" s="65"/>
      <c r="WVE20" s="65"/>
      <c r="WVF20" s="65"/>
      <c r="WVG20" s="65"/>
      <c r="WVH20" s="65"/>
      <c r="WVI20" s="65"/>
      <c r="WVJ20" s="65"/>
      <c r="WVK20" s="65"/>
      <c r="WVL20" s="65"/>
      <c r="WVM20" s="65"/>
      <c r="WVN20" s="65"/>
      <c r="WVO20" s="65"/>
      <c r="WVP20" s="65"/>
      <c r="WVQ20" s="65"/>
      <c r="WVR20" s="65"/>
      <c r="WVS20" s="65"/>
      <c r="WVT20" s="65"/>
      <c r="WVU20" s="65"/>
      <c r="WVV20" s="65"/>
      <c r="WVW20" s="65"/>
      <c r="WVX20" s="65"/>
      <c r="WVY20" s="65"/>
      <c r="WVZ20" s="65"/>
      <c r="WWA20" s="65"/>
      <c r="WWB20" s="65"/>
      <c r="WWC20" s="65"/>
      <c r="WWD20" s="65"/>
      <c r="WWE20" s="65"/>
      <c r="WWF20" s="65"/>
      <c r="WWG20" s="65"/>
      <c r="WWH20" s="65"/>
      <c r="WWI20" s="65"/>
      <c r="WWJ20" s="65"/>
      <c r="WWK20" s="65"/>
      <c r="WWL20" s="65"/>
      <c r="WWM20" s="65"/>
      <c r="WWN20" s="65"/>
      <c r="WWO20" s="65"/>
      <c r="WWP20" s="65"/>
      <c r="WWQ20" s="65"/>
      <c r="WWR20" s="65"/>
      <c r="WWS20" s="65"/>
      <c r="WWT20" s="65"/>
      <c r="WWU20" s="65"/>
      <c r="WWV20" s="65"/>
      <c r="WWW20" s="65"/>
      <c r="WWX20" s="65"/>
      <c r="WWY20" s="65"/>
      <c r="WWZ20" s="65"/>
      <c r="WXA20" s="65"/>
      <c r="WXB20" s="65"/>
      <c r="WXC20" s="65"/>
      <c r="WXD20" s="65"/>
      <c r="WXE20" s="65"/>
      <c r="WXF20" s="65"/>
      <c r="WXG20" s="65"/>
      <c r="WXH20" s="65"/>
      <c r="WXI20" s="65"/>
      <c r="WXJ20" s="65"/>
      <c r="WXK20" s="65"/>
      <c r="WXL20" s="65"/>
      <c r="WXM20" s="65"/>
      <c r="WXN20" s="65"/>
      <c r="WXO20" s="65"/>
      <c r="WXP20" s="65"/>
      <c r="WXQ20" s="65"/>
      <c r="WXR20" s="65"/>
      <c r="WXS20" s="65"/>
      <c r="WXT20" s="65"/>
      <c r="WXU20" s="65"/>
      <c r="WXV20" s="65"/>
      <c r="WXW20" s="65"/>
      <c r="WXX20" s="65"/>
      <c r="WXY20" s="65"/>
      <c r="WXZ20" s="65"/>
      <c r="WYA20" s="65"/>
      <c r="WYB20" s="65"/>
      <c r="WYC20" s="65"/>
      <c r="WYD20" s="65"/>
      <c r="WYE20" s="65"/>
      <c r="WYF20" s="65"/>
      <c r="WYG20" s="65"/>
      <c r="WYH20" s="65"/>
      <c r="WYI20" s="65"/>
      <c r="WYJ20" s="65"/>
      <c r="WYK20" s="65"/>
      <c r="WYL20" s="65"/>
      <c r="WYM20" s="65"/>
      <c r="WYN20" s="65"/>
      <c r="WYO20" s="65"/>
      <c r="WYP20" s="65"/>
      <c r="WYQ20" s="65"/>
      <c r="WYR20" s="65"/>
      <c r="WYS20" s="65"/>
      <c r="WYT20" s="65"/>
      <c r="WYU20" s="65"/>
      <c r="WYV20" s="65"/>
      <c r="WYW20" s="65"/>
      <c r="WYX20" s="65"/>
      <c r="WYY20" s="65"/>
      <c r="WYZ20" s="65"/>
      <c r="WZA20" s="65"/>
      <c r="WZB20" s="65"/>
      <c r="WZC20" s="65"/>
      <c r="WZD20" s="65"/>
      <c r="WZE20" s="65"/>
      <c r="WZF20" s="65"/>
      <c r="WZG20" s="65"/>
      <c r="WZH20" s="65"/>
      <c r="WZI20" s="65"/>
      <c r="WZJ20" s="65"/>
      <c r="WZK20" s="65"/>
      <c r="WZL20" s="65"/>
      <c r="WZM20" s="65"/>
      <c r="WZN20" s="65"/>
      <c r="WZO20" s="65"/>
      <c r="WZP20" s="65"/>
      <c r="WZQ20" s="65"/>
      <c r="WZR20" s="65"/>
      <c r="WZS20" s="65"/>
      <c r="WZT20" s="65"/>
      <c r="WZU20" s="65"/>
      <c r="WZV20" s="65"/>
      <c r="WZW20" s="65"/>
      <c r="WZX20" s="65"/>
      <c r="WZY20" s="65"/>
      <c r="WZZ20" s="65"/>
      <c r="XAA20" s="65"/>
      <c r="XAB20" s="65"/>
      <c r="XAC20" s="65"/>
      <c r="XAD20" s="65"/>
      <c r="XAE20" s="65"/>
      <c r="XAF20" s="65"/>
      <c r="XAG20" s="65"/>
      <c r="XAH20" s="65"/>
      <c r="XAI20" s="65"/>
      <c r="XAJ20" s="65"/>
      <c r="XAK20" s="65"/>
      <c r="XAL20" s="65"/>
      <c r="XAM20" s="65"/>
      <c r="XAN20" s="65"/>
      <c r="XAO20" s="65"/>
      <c r="XAP20" s="65"/>
      <c r="XAQ20" s="65"/>
      <c r="XAR20" s="65"/>
      <c r="XAS20" s="65"/>
      <c r="XAT20" s="65"/>
      <c r="XAU20" s="65"/>
      <c r="XAV20" s="65"/>
      <c r="XAW20" s="65"/>
      <c r="XAX20" s="65"/>
      <c r="XAY20" s="65"/>
      <c r="XAZ20" s="65"/>
      <c r="XBA20" s="65"/>
      <c r="XBB20" s="65"/>
      <c r="XBC20" s="65"/>
      <c r="XBD20" s="65"/>
      <c r="XBE20" s="65"/>
      <c r="XBF20" s="65"/>
      <c r="XBG20" s="65"/>
      <c r="XBH20" s="65"/>
      <c r="XBI20" s="65"/>
      <c r="XBJ20" s="65"/>
      <c r="XBK20" s="65"/>
      <c r="XBL20" s="65"/>
      <c r="XBM20" s="65"/>
      <c r="XBN20" s="65"/>
      <c r="XBO20" s="65"/>
      <c r="XBP20" s="65"/>
      <c r="XBQ20" s="65"/>
      <c r="XBR20" s="65"/>
      <c r="XBS20" s="65"/>
      <c r="XBT20" s="65"/>
      <c r="XBU20" s="65"/>
      <c r="XBV20" s="65"/>
      <c r="XBW20" s="65"/>
      <c r="XBX20" s="65"/>
      <c r="XBY20" s="65"/>
      <c r="XBZ20" s="65"/>
      <c r="XCA20" s="65"/>
      <c r="XCB20" s="65"/>
      <c r="XCC20" s="65"/>
      <c r="XCD20" s="65"/>
      <c r="XCE20" s="65"/>
      <c r="XCF20" s="65"/>
      <c r="XCG20" s="65"/>
      <c r="XCH20" s="65"/>
      <c r="XCI20" s="65"/>
      <c r="XCJ20" s="65"/>
      <c r="XCK20" s="65"/>
      <c r="XCL20" s="65"/>
      <c r="XCM20" s="65"/>
      <c r="XCN20" s="65"/>
      <c r="XCO20" s="65"/>
      <c r="XCP20" s="65"/>
      <c r="XCQ20" s="65"/>
      <c r="XCR20" s="65"/>
      <c r="XCS20" s="65"/>
      <c r="XCT20" s="65"/>
      <c r="XCU20" s="65"/>
      <c r="XCV20" s="65"/>
      <c r="XCW20" s="65"/>
      <c r="XCX20" s="65"/>
      <c r="XCY20" s="65"/>
      <c r="XCZ20" s="65"/>
      <c r="XDA20" s="65"/>
      <c r="XDB20" s="65"/>
      <c r="XDC20" s="65"/>
      <c r="XDD20" s="65"/>
      <c r="XDE20" s="65"/>
      <c r="XDF20" s="65"/>
      <c r="XDG20" s="65"/>
      <c r="XDH20" s="65"/>
      <c r="XDI20" s="65"/>
      <c r="XDJ20" s="65"/>
      <c r="XDK20" s="65"/>
      <c r="XDL20" s="65"/>
      <c r="XDM20" s="65"/>
      <c r="XDN20" s="65"/>
      <c r="XDO20" s="65"/>
      <c r="XDP20" s="65"/>
      <c r="XDQ20" s="65"/>
      <c r="XDR20" s="65"/>
      <c r="XDS20" s="65"/>
      <c r="XDT20" s="65"/>
      <c r="XDU20" s="65"/>
      <c r="XDV20" s="65"/>
      <c r="XDW20" s="65"/>
      <c r="XDX20" s="65"/>
      <c r="XDY20" s="65"/>
      <c r="XDZ20" s="65"/>
      <c r="XEA20" s="65"/>
      <c r="XEB20" s="65"/>
      <c r="XEC20" s="65"/>
      <c r="XED20" s="65"/>
      <c r="XEE20" s="65"/>
      <c r="XEF20" s="65"/>
      <c r="XEG20" s="65"/>
      <c r="XEH20" s="65"/>
      <c r="XEI20" s="65"/>
      <c r="XEJ20" s="65"/>
      <c r="XEK20" s="65"/>
      <c r="XEL20" s="65"/>
      <c r="XEM20" s="65"/>
      <c r="XEN20" s="65"/>
      <c r="XEO20" s="65"/>
      <c r="XEP20" s="65"/>
      <c r="XEQ20" s="65"/>
      <c r="XER20" s="65"/>
      <c r="XES20" s="65"/>
      <c r="XET20" s="65"/>
      <c r="XEU20" s="65"/>
      <c r="XEV20" s="65"/>
      <c r="XEW20" s="65"/>
      <c r="XEX20" s="65"/>
      <c r="XEY20" s="65"/>
      <c r="XEZ20" s="65"/>
      <c r="XFA20" s="65"/>
      <c r="XFB20" s="65"/>
      <c r="XFC20" s="65"/>
      <c r="XFD20" s="65"/>
    </row>
    <row r="23" spans="1:16384">
      <c r="C23" t="s">
        <v>1</v>
      </c>
      <c r="D23" t="s">
        <v>373</v>
      </c>
      <c r="E23" t="s">
        <v>374</v>
      </c>
    </row>
    <row r="24" spans="1:16384">
      <c r="C24" t="s">
        <v>282</v>
      </c>
      <c r="D24">
        <v>22</v>
      </c>
      <c r="E24">
        <v>5440</v>
      </c>
      <c r="G24">
        <v>9</v>
      </c>
      <c r="H24">
        <f>COUNTIF(D24:D32,G24)</f>
        <v>1</v>
      </c>
      <c r="I24" s="31" t="str">
        <f ca="1">_xlfn.FORMULATEXT(H24)</f>
        <v>=COUNTIF(D24:D32,G24)</v>
      </c>
      <c r="J24" s="3"/>
      <c r="K24" s="3"/>
    </row>
    <row r="25" spans="1:16384">
      <c r="C25" t="s">
        <v>320</v>
      </c>
      <c r="D25">
        <v>32</v>
      </c>
      <c r="E25">
        <v>3080</v>
      </c>
      <c r="G25" t="s">
        <v>782</v>
      </c>
      <c r="H25">
        <f>COUNTIF(D25:D33,G25)</f>
        <v>6</v>
      </c>
      <c r="I25" s="31" t="str">
        <f t="shared" ref="I25:I26" ca="1" si="1">_xlfn.FORMULATEXT(H25)</f>
        <v>=COUNTIF(D25:D33,G25)</v>
      </c>
      <c r="J25" s="3"/>
      <c r="K25" s="3"/>
    </row>
    <row r="26" spans="1:16384">
      <c r="C26" t="s">
        <v>369</v>
      </c>
      <c r="D26">
        <v>7</v>
      </c>
      <c r="E26">
        <v>900</v>
      </c>
      <c r="G26" t="s">
        <v>783</v>
      </c>
      <c r="H26">
        <f>COUNTIFS(D24:D32,"&gt;30",E24:E32,"&gt;3000")</f>
        <v>1</v>
      </c>
      <c r="I26" s="31" t="str">
        <f t="shared" ca="1" si="1"/>
        <v>=COUNTIFS(D24:D32,"&gt;30",E24:E32,"&gt;3000")</v>
      </c>
      <c r="J26" s="3"/>
      <c r="K26" s="3"/>
      <c r="L26" s="3"/>
      <c r="M26" s="3"/>
    </row>
    <row r="27" spans="1:16384">
      <c r="C27" t="s">
        <v>335</v>
      </c>
      <c r="D27">
        <v>12</v>
      </c>
      <c r="E27">
        <v>1680</v>
      </c>
    </row>
    <row r="28" spans="1:16384">
      <c r="C28" t="s">
        <v>330</v>
      </c>
      <c r="D28">
        <v>17</v>
      </c>
      <c r="E28">
        <v>2030</v>
      </c>
    </row>
    <row r="29" spans="1:16384">
      <c r="C29" t="s">
        <v>366</v>
      </c>
      <c r="D29">
        <v>29</v>
      </c>
    </row>
    <row r="30" spans="1:16384">
      <c r="C30" t="s">
        <v>361</v>
      </c>
      <c r="D30">
        <v>23</v>
      </c>
      <c r="E30">
        <v>2260</v>
      </c>
    </row>
    <row r="31" spans="1:16384">
      <c r="C31" t="s">
        <v>355</v>
      </c>
      <c r="D31">
        <v>9</v>
      </c>
      <c r="E31">
        <v>2190</v>
      </c>
    </row>
    <row r="32" spans="1:16384">
      <c r="C32" t="s">
        <v>348</v>
      </c>
      <c r="D32">
        <v>53</v>
      </c>
      <c r="E32">
        <v>2080</v>
      </c>
    </row>
    <row r="37" spans="1:16384" ht="25.2">
      <c r="A37" s="65" t="s">
        <v>784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/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  <c r="GY37" s="65"/>
      <c r="GZ37" s="65"/>
      <c r="HA37" s="65"/>
      <c r="HB37" s="65"/>
      <c r="HC37" s="65"/>
      <c r="HD37" s="65"/>
      <c r="HE37" s="65"/>
      <c r="HF37" s="65"/>
      <c r="HG37" s="65"/>
      <c r="HH37" s="65"/>
      <c r="HI37" s="65"/>
      <c r="HJ37" s="65"/>
      <c r="HK37" s="65"/>
      <c r="HL37" s="65"/>
      <c r="HM37" s="65"/>
      <c r="HN37" s="65"/>
      <c r="HO37" s="65"/>
      <c r="HP37" s="65"/>
      <c r="HQ37" s="65"/>
      <c r="HR37" s="65"/>
      <c r="HS37" s="65"/>
      <c r="HT37" s="65"/>
      <c r="HU37" s="65"/>
      <c r="HV37" s="65"/>
      <c r="HW37" s="65"/>
      <c r="HX37" s="65"/>
      <c r="HY37" s="65"/>
      <c r="HZ37" s="65"/>
      <c r="IA37" s="65"/>
      <c r="IB37" s="65"/>
      <c r="IC37" s="65"/>
      <c r="ID37" s="65"/>
      <c r="IE37" s="65"/>
      <c r="IF37" s="65"/>
      <c r="IG37" s="65"/>
      <c r="IH37" s="65"/>
      <c r="II37" s="65"/>
      <c r="IJ37" s="65"/>
      <c r="IK37" s="65"/>
      <c r="IL37" s="65"/>
      <c r="IM37" s="65"/>
      <c r="IN37" s="65"/>
      <c r="IO37" s="65"/>
      <c r="IP37" s="65"/>
      <c r="IQ37" s="65"/>
      <c r="IR37" s="65"/>
      <c r="IS37" s="65"/>
      <c r="IT37" s="65"/>
      <c r="IU37" s="65"/>
      <c r="IV37" s="65"/>
      <c r="IW37" s="65"/>
      <c r="IX37" s="65"/>
      <c r="IY37" s="65"/>
      <c r="IZ37" s="65"/>
      <c r="JA37" s="65"/>
      <c r="JB37" s="65"/>
      <c r="JC37" s="65"/>
      <c r="JD37" s="65"/>
      <c r="JE37" s="65"/>
      <c r="JF37" s="65"/>
      <c r="JG37" s="65"/>
      <c r="JH37" s="65"/>
      <c r="JI37" s="65"/>
      <c r="JJ37" s="65"/>
      <c r="JK37" s="65"/>
      <c r="JL37" s="65"/>
      <c r="JM37" s="65"/>
      <c r="JN37" s="65"/>
      <c r="JO37" s="65"/>
      <c r="JP37" s="65"/>
      <c r="JQ37" s="65"/>
      <c r="JR37" s="65"/>
      <c r="JS37" s="65"/>
      <c r="JT37" s="65"/>
      <c r="JU37" s="65"/>
      <c r="JV37" s="65"/>
      <c r="JW37" s="65"/>
      <c r="JX37" s="65"/>
      <c r="JY37" s="65"/>
      <c r="JZ37" s="65"/>
      <c r="KA37" s="65"/>
      <c r="KB37" s="65"/>
      <c r="KC37" s="65"/>
      <c r="KD37" s="65"/>
      <c r="KE37" s="65"/>
      <c r="KF37" s="65"/>
      <c r="KG37" s="65"/>
      <c r="KH37" s="65"/>
      <c r="KI37" s="65"/>
      <c r="KJ37" s="65"/>
      <c r="KK37" s="65"/>
      <c r="KL37" s="65"/>
      <c r="KM37" s="65"/>
      <c r="KN37" s="65"/>
      <c r="KO37" s="65"/>
      <c r="KP37" s="65"/>
      <c r="KQ37" s="65"/>
      <c r="KR37" s="65"/>
      <c r="KS37" s="65"/>
      <c r="KT37" s="65"/>
      <c r="KU37" s="65"/>
      <c r="KV37" s="65"/>
      <c r="KW37" s="65"/>
      <c r="KX37" s="65"/>
      <c r="KY37" s="65"/>
      <c r="KZ37" s="65"/>
      <c r="LA37" s="65"/>
      <c r="LB37" s="65"/>
      <c r="LC37" s="65"/>
      <c r="LD37" s="65"/>
      <c r="LE37" s="65"/>
      <c r="LF37" s="65"/>
      <c r="LG37" s="65"/>
      <c r="LH37" s="65"/>
      <c r="LI37" s="65"/>
      <c r="LJ37" s="65"/>
      <c r="LK37" s="65"/>
      <c r="LL37" s="65"/>
      <c r="LM37" s="65"/>
      <c r="LN37" s="65"/>
      <c r="LO37" s="65"/>
      <c r="LP37" s="65"/>
      <c r="LQ37" s="65"/>
      <c r="LR37" s="65"/>
      <c r="LS37" s="65"/>
      <c r="LT37" s="65"/>
      <c r="LU37" s="65"/>
      <c r="LV37" s="65"/>
      <c r="LW37" s="65"/>
      <c r="LX37" s="65"/>
      <c r="LY37" s="65"/>
      <c r="LZ37" s="65"/>
      <c r="MA37" s="65"/>
      <c r="MB37" s="65"/>
      <c r="MC37" s="65"/>
      <c r="MD37" s="65"/>
      <c r="ME37" s="65"/>
      <c r="MF37" s="65"/>
      <c r="MG37" s="65"/>
      <c r="MH37" s="65"/>
      <c r="MI37" s="65"/>
      <c r="MJ37" s="65"/>
      <c r="MK37" s="65"/>
      <c r="ML37" s="65"/>
      <c r="MM37" s="65"/>
      <c r="MN37" s="65"/>
      <c r="MO37" s="65"/>
      <c r="MP37" s="65"/>
      <c r="MQ37" s="65"/>
      <c r="MR37" s="65"/>
      <c r="MS37" s="65"/>
      <c r="MT37" s="65"/>
      <c r="MU37" s="65"/>
      <c r="MV37" s="65"/>
      <c r="MW37" s="65"/>
      <c r="MX37" s="65"/>
      <c r="MY37" s="65"/>
      <c r="MZ37" s="65"/>
      <c r="NA37" s="65"/>
      <c r="NB37" s="65"/>
      <c r="NC37" s="65"/>
      <c r="ND37" s="65"/>
      <c r="NE37" s="65"/>
      <c r="NF37" s="65"/>
      <c r="NG37" s="65"/>
      <c r="NH37" s="65"/>
      <c r="NI37" s="65"/>
      <c r="NJ37" s="65"/>
      <c r="NK37" s="65"/>
      <c r="NL37" s="65"/>
      <c r="NM37" s="65"/>
      <c r="NN37" s="65"/>
      <c r="NO37" s="65"/>
      <c r="NP37" s="65"/>
      <c r="NQ37" s="65"/>
      <c r="NR37" s="65"/>
      <c r="NS37" s="65"/>
      <c r="NT37" s="65"/>
      <c r="NU37" s="65"/>
      <c r="NV37" s="65"/>
      <c r="NW37" s="65"/>
      <c r="NX37" s="65"/>
      <c r="NY37" s="65"/>
      <c r="NZ37" s="65"/>
      <c r="OA37" s="65"/>
      <c r="OB37" s="65"/>
      <c r="OC37" s="65"/>
      <c r="OD37" s="65"/>
      <c r="OE37" s="65"/>
      <c r="OF37" s="65"/>
      <c r="OG37" s="65"/>
      <c r="OH37" s="65"/>
      <c r="OI37" s="65"/>
      <c r="OJ37" s="65"/>
      <c r="OK37" s="65"/>
      <c r="OL37" s="65"/>
      <c r="OM37" s="65"/>
      <c r="ON37" s="65"/>
      <c r="OO37" s="65"/>
      <c r="OP37" s="65"/>
      <c r="OQ37" s="65"/>
      <c r="OR37" s="65"/>
      <c r="OS37" s="65"/>
      <c r="OT37" s="65"/>
      <c r="OU37" s="65"/>
      <c r="OV37" s="65"/>
      <c r="OW37" s="65"/>
      <c r="OX37" s="65"/>
      <c r="OY37" s="65"/>
      <c r="OZ37" s="65"/>
      <c r="PA37" s="65"/>
      <c r="PB37" s="65"/>
      <c r="PC37" s="65"/>
      <c r="PD37" s="65"/>
      <c r="PE37" s="65"/>
      <c r="PF37" s="65"/>
      <c r="PG37" s="65"/>
      <c r="PH37" s="65"/>
      <c r="PI37" s="65"/>
      <c r="PJ37" s="65"/>
      <c r="PK37" s="65"/>
      <c r="PL37" s="65"/>
      <c r="PM37" s="65"/>
      <c r="PN37" s="65"/>
      <c r="PO37" s="65"/>
      <c r="PP37" s="65"/>
      <c r="PQ37" s="65"/>
      <c r="PR37" s="65"/>
      <c r="PS37" s="65"/>
      <c r="PT37" s="65"/>
      <c r="PU37" s="65"/>
      <c r="PV37" s="65"/>
      <c r="PW37" s="65"/>
      <c r="PX37" s="65"/>
      <c r="PY37" s="65"/>
      <c r="PZ37" s="65"/>
      <c r="QA37" s="65"/>
      <c r="QB37" s="65"/>
      <c r="QC37" s="65"/>
      <c r="QD37" s="65"/>
      <c r="QE37" s="65"/>
      <c r="QF37" s="65"/>
      <c r="QG37" s="65"/>
      <c r="QH37" s="65"/>
      <c r="QI37" s="65"/>
      <c r="QJ37" s="65"/>
      <c r="QK37" s="65"/>
      <c r="QL37" s="65"/>
      <c r="QM37" s="65"/>
      <c r="QN37" s="65"/>
      <c r="QO37" s="65"/>
      <c r="QP37" s="65"/>
      <c r="QQ37" s="65"/>
      <c r="QR37" s="65"/>
      <c r="QS37" s="65"/>
      <c r="QT37" s="65"/>
      <c r="QU37" s="65"/>
      <c r="QV37" s="65"/>
      <c r="QW37" s="65"/>
      <c r="QX37" s="65"/>
      <c r="QY37" s="65"/>
      <c r="QZ37" s="65"/>
      <c r="RA37" s="65"/>
      <c r="RB37" s="65"/>
      <c r="RC37" s="65"/>
      <c r="RD37" s="65"/>
      <c r="RE37" s="65"/>
      <c r="RF37" s="65"/>
      <c r="RG37" s="65"/>
      <c r="RH37" s="65"/>
      <c r="RI37" s="65"/>
      <c r="RJ37" s="65"/>
      <c r="RK37" s="65"/>
      <c r="RL37" s="65"/>
      <c r="RM37" s="65"/>
      <c r="RN37" s="65"/>
      <c r="RO37" s="65"/>
      <c r="RP37" s="65"/>
      <c r="RQ37" s="65"/>
      <c r="RR37" s="65"/>
      <c r="RS37" s="65"/>
      <c r="RT37" s="65"/>
      <c r="RU37" s="65"/>
      <c r="RV37" s="65"/>
      <c r="RW37" s="65"/>
      <c r="RX37" s="65"/>
      <c r="RY37" s="65"/>
      <c r="RZ37" s="65"/>
      <c r="SA37" s="65"/>
      <c r="SB37" s="65"/>
      <c r="SC37" s="65"/>
      <c r="SD37" s="65"/>
      <c r="SE37" s="65"/>
      <c r="SF37" s="65"/>
      <c r="SG37" s="65"/>
      <c r="SH37" s="65"/>
      <c r="SI37" s="65"/>
      <c r="SJ37" s="65"/>
      <c r="SK37" s="65"/>
      <c r="SL37" s="65"/>
      <c r="SM37" s="65"/>
      <c r="SN37" s="65"/>
      <c r="SO37" s="65"/>
      <c r="SP37" s="65"/>
      <c r="SQ37" s="65"/>
      <c r="SR37" s="65"/>
      <c r="SS37" s="65"/>
      <c r="ST37" s="65"/>
      <c r="SU37" s="65"/>
      <c r="SV37" s="65"/>
      <c r="SW37" s="65"/>
      <c r="SX37" s="65"/>
      <c r="SY37" s="65"/>
      <c r="SZ37" s="65"/>
      <c r="TA37" s="65"/>
      <c r="TB37" s="65"/>
      <c r="TC37" s="65"/>
      <c r="TD37" s="65"/>
      <c r="TE37" s="65"/>
      <c r="TF37" s="65"/>
      <c r="TG37" s="65"/>
      <c r="TH37" s="65"/>
      <c r="TI37" s="65"/>
      <c r="TJ37" s="65"/>
      <c r="TK37" s="65"/>
      <c r="TL37" s="65"/>
      <c r="TM37" s="65"/>
      <c r="TN37" s="65"/>
      <c r="TO37" s="65"/>
      <c r="TP37" s="65"/>
      <c r="TQ37" s="65"/>
      <c r="TR37" s="65"/>
      <c r="TS37" s="65"/>
      <c r="TT37" s="65"/>
      <c r="TU37" s="65"/>
      <c r="TV37" s="65"/>
      <c r="TW37" s="65"/>
      <c r="TX37" s="65"/>
      <c r="TY37" s="65"/>
      <c r="TZ37" s="65"/>
      <c r="UA37" s="65"/>
      <c r="UB37" s="65"/>
      <c r="UC37" s="65"/>
      <c r="UD37" s="65"/>
      <c r="UE37" s="65"/>
      <c r="UF37" s="65"/>
      <c r="UG37" s="65"/>
      <c r="UH37" s="65"/>
      <c r="UI37" s="65"/>
      <c r="UJ37" s="65"/>
      <c r="UK37" s="65"/>
      <c r="UL37" s="65"/>
      <c r="UM37" s="65"/>
      <c r="UN37" s="65"/>
      <c r="UO37" s="65"/>
      <c r="UP37" s="65"/>
      <c r="UQ37" s="65"/>
      <c r="UR37" s="65"/>
      <c r="US37" s="65"/>
      <c r="UT37" s="65"/>
      <c r="UU37" s="65"/>
      <c r="UV37" s="65"/>
      <c r="UW37" s="65"/>
      <c r="UX37" s="65"/>
      <c r="UY37" s="65"/>
      <c r="UZ37" s="65"/>
      <c r="VA37" s="65"/>
      <c r="VB37" s="65"/>
      <c r="VC37" s="65"/>
      <c r="VD37" s="65"/>
      <c r="VE37" s="65"/>
      <c r="VF37" s="65"/>
      <c r="VG37" s="65"/>
      <c r="VH37" s="65"/>
      <c r="VI37" s="65"/>
      <c r="VJ37" s="65"/>
      <c r="VK37" s="65"/>
      <c r="VL37" s="65"/>
      <c r="VM37" s="65"/>
      <c r="VN37" s="65"/>
      <c r="VO37" s="65"/>
      <c r="VP37" s="65"/>
      <c r="VQ37" s="65"/>
      <c r="VR37" s="65"/>
      <c r="VS37" s="65"/>
      <c r="VT37" s="65"/>
      <c r="VU37" s="65"/>
      <c r="VV37" s="65"/>
      <c r="VW37" s="65"/>
      <c r="VX37" s="65"/>
      <c r="VY37" s="65"/>
      <c r="VZ37" s="65"/>
      <c r="WA37" s="65"/>
      <c r="WB37" s="65"/>
      <c r="WC37" s="65"/>
      <c r="WD37" s="65"/>
      <c r="WE37" s="65"/>
      <c r="WF37" s="65"/>
      <c r="WG37" s="65"/>
      <c r="WH37" s="65"/>
      <c r="WI37" s="65"/>
      <c r="WJ37" s="65"/>
      <c r="WK37" s="65"/>
      <c r="WL37" s="65"/>
      <c r="WM37" s="65"/>
      <c r="WN37" s="65"/>
      <c r="WO37" s="65"/>
      <c r="WP37" s="65"/>
      <c r="WQ37" s="65"/>
      <c r="WR37" s="65"/>
      <c r="WS37" s="65"/>
      <c r="WT37" s="65"/>
      <c r="WU37" s="65"/>
      <c r="WV37" s="65"/>
      <c r="WW37" s="65"/>
      <c r="WX37" s="65"/>
      <c r="WY37" s="65"/>
      <c r="WZ37" s="65"/>
      <c r="XA37" s="65"/>
      <c r="XB37" s="65"/>
      <c r="XC37" s="65"/>
      <c r="XD37" s="65"/>
      <c r="XE37" s="65"/>
      <c r="XF37" s="65"/>
      <c r="XG37" s="65"/>
      <c r="XH37" s="65"/>
      <c r="XI37" s="65"/>
      <c r="XJ37" s="65"/>
      <c r="XK37" s="65"/>
      <c r="XL37" s="65"/>
      <c r="XM37" s="65"/>
      <c r="XN37" s="65"/>
      <c r="XO37" s="65"/>
      <c r="XP37" s="65"/>
      <c r="XQ37" s="65"/>
      <c r="XR37" s="65"/>
      <c r="XS37" s="65"/>
      <c r="XT37" s="65"/>
      <c r="XU37" s="65"/>
      <c r="XV37" s="65"/>
      <c r="XW37" s="65"/>
      <c r="XX37" s="65"/>
      <c r="XY37" s="65"/>
      <c r="XZ37" s="65"/>
      <c r="YA37" s="65"/>
      <c r="YB37" s="65"/>
      <c r="YC37" s="65"/>
      <c r="YD37" s="65"/>
      <c r="YE37" s="65"/>
      <c r="YF37" s="65"/>
      <c r="YG37" s="65"/>
      <c r="YH37" s="65"/>
      <c r="YI37" s="65"/>
      <c r="YJ37" s="65"/>
      <c r="YK37" s="65"/>
      <c r="YL37" s="65"/>
      <c r="YM37" s="65"/>
      <c r="YN37" s="65"/>
      <c r="YO37" s="65"/>
      <c r="YP37" s="65"/>
      <c r="YQ37" s="65"/>
      <c r="YR37" s="65"/>
      <c r="YS37" s="65"/>
      <c r="YT37" s="65"/>
      <c r="YU37" s="65"/>
      <c r="YV37" s="65"/>
      <c r="YW37" s="65"/>
      <c r="YX37" s="65"/>
      <c r="YY37" s="65"/>
      <c r="YZ37" s="65"/>
      <c r="ZA37" s="65"/>
      <c r="ZB37" s="65"/>
      <c r="ZC37" s="65"/>
      <c r="ZD37" s="65"/>
      <c r="ZE37" s="65"/>
      <c r="ZF37" s="65"/>
      <c r="ZG37" s="65"/>
      <c r="ZH37" s="65"/>
      <c r="ZI37" s="65"/>
      <c r="ZJ37" s="65"/>
      <c r="ZK37" s="65"/>
      <c r="ZL37" s="65"/>
      <c r="ZM37" s="65"/>
      <c r="ZN37" s="65"/>
      <c r="ZO37" s="65"/>
      <c r="ZP37" s="65"/>
      <c r="ZQ37" s="65"/>
      <c r="ZR37" s="65"/>
      <c r="ZS37" s="65"/>
      <c r="ZT37" s="65"/>
      <c r="ZU37" s="65"/>
      <c r="ZV37" s="65"/>
      <c r="ZW37" s="65"/>
      <c r="ZX37" s="65"/>
      <c r="ZY37" s="65"/>
      <c r="ZZ37" s="65"/>
      <c r="AAA37" s="65"/>
      <c r="AAB37" s="65"/>
      <c r="AAC37" s="65"/>
      <c r="AAD37" s="65"/>
      <c r="AAE37" s="65"/>
      <c r="AAF37" s="65"/>
      <c r="AAG37" s="65"/>
      <c r="AAH37" s="65"/>
      <c r="AAI37" s="65"/>
      <c r="AAJ37" s="65"/>
      <c r="AAK37" s="65"/>
      <c r="AAL37" s="65"/>
      <c r="AAM37" s="65"/>
      <c r="AAN37" s="65"/>
      <c r="AAO37" s="65"/>
      <c r="AAP37" s="65"/>
      <c r="AAQ37" s="65"/>
      <c r="AAR37" s="65"/>
      <c r="AAS37" s="65"/>
      <c r="AAT37" s="65"/>
      <c r="AAU37" s="65"/>
      <c r="AAV37" s="65"/>
      <c r="AAW37" s="65"/>
      <c r="AAX37" s="65"/>
      <c r="AAY37" s="65"/>
      <c r="AAZ37" s="65"/>
      <c r="ABA37" s="65"/>
      <c r="ABB37" s="65"/>
      <c r="ABC37" s="65"/>
      <c r="ABD37" s="65"/>
      <c r="ABE37" s="65"/>
      <c r="ABF37" s="65"/>
      <c r="ABG37" s="65"/>
      <c r="ABH37" s="65"/>
      <c r="ABI37" s="65"/>
      <c r="ABJ37" s="65"/>
      <c r="ABK37" s="65"/>
      <c r="ABL37" s="65"/>
      <c r="ABM37" s="65"/>
      <c r="ABN37" s="65"/>
      <c r="ABO37" s="65"/>
      <c r="ABP37" s="65"/>
      <c r="ABQ37" s="65"/>
      <c r="ABR37" s="65"/>
      <c r="ABS37" s="65"/>
      <c r="ABT37" s="65"/>
      <c r="ABU37" s="65"/>
      <c r="ABV37" s="65"/>
      <c r="ABW37" s="65"/>
      <c r="ABX37" s="65"/>
      <c r="ABY37" s="65"/>
      <c r="ABZ37" s="65"/>
      <c r="ACA37" s="65"/>
      <c r="ACB37" s="65"/>
      <c r="ACC37" s="65"/>
      <c r="ACD37" s="65"/>
      <c r="ACE37" s="65"/>
      <c r="ACF37" s="65"/>
      <c r="ACG37" s="65"/>
      <c r="ACH37" s="65"/>
      <c r="ACI37" s="65"/>
      <c r="ACJ37" s="65"/>
      <c r="ACK37" s="65"/>
      <c r="ACL37" s="65"/>
      <c r="ACM37" s="65"/>
      <c r="ACN37" s="65"/>
      <c r="ACO37" s="65"/>
      <c r="ACP37" s="65"/>
      <c r="ACQ37" s="65"/>
      <c r="ACR37" s="65"/>
      <c r="ACS37" s="65"/>
      <c r="ACT37" s="65"/>
      <c r="ACU37" s="65"/>
      <c r="ACV37" s="65"/>
      <c r="ACW37" s="65"/>
      <c r="ACX37" s="65"/>
      <c r="ACY37" s="65"/>
      <c r="ACZ37" s="65"/>
      <c r="ADA37" s="65"/>
      <c r="ADB37" s="65"/>
      <c r="ADC37" s="65"/>
      <c r="ADD37" s="65"/>
      <c r="ADE37" s="65"/>
      <c r="ADF37" s="65"/>
      <c r="ADG37" s="65"/>
      <c r="ADH37" s="65"/>
      <c r="ADI37" s="65"/>
      <c r="ADJ37" s="65"/>
      <c r="ADK37" s="65"/>
      <c r="ADL37" s="65"/>
      <c r="ADM37" s="65"/>
      <c r="ADN37" s="65"/>
      <c r="ADO37" s="65"/>
      <c r="ADP37" s="65"/>
      <c r="ADQ37" s="65"/>
      <c r="ADR37" s="65"/>
      <c r="ADS37" s="65"/>
      <c r="ADT37" s="65"/>
      <c r="ADU37" s="65"/>
      <c r="ADV37" s="65"/>
      <c r="ADW37" s="65"/>
      <c r="ADX37" s="65"/>
      <c r="ADY37" s="65"/>
      <c r="ADZ37" s="65"/>
      <c r="AEA37" s="65"/>
      <c r="AEB37" s="65"/>
      <c r="AEC37" s="65"/>
      <c r="AED37" s="65"/>
      <c r="AEE37" s="65"/>
      <c r="AEF37" s="65"/>
      <c r="AEG37" s="65"/>
      <c r="AEH37" s="65"/>
      <c r="AEI37" s="65"/>
      <c r="AEJ37" s="65"/>
      <c r="AEK37" s="65"/>
      <c r="AEL37" s="65"/>
      <c r="AEM37" s="65"/>
      <c r="AEN37" s="65"/>
      <c r="AEO37" s="65"/>
      <c r="AEP37" s="65"/>
      <c r="AEQ37" s="65"/>
      <c r="AER37" s="65"/>
      <c r="AES37" s="65"/>
      <c r="AET37" s="65"/>
      <c r="AEU37" s="65"/>
      <c r="AEV37" s="65"/>
      <c r="AEW37" s="65"/>
      <c r="AEX37" s="65"/>
      <c r="AEY37" s="65"/>
      <c r="AEZ37" s="65"/>
      <c r="AFA37" s="65"/>
      <c r="AFB37" s="65"/>
      <c r="AFC37" s="65"/>
      <c r="AFD37" s="65"/>
      <c r="AFE37" s="65"/>
      <c r="AFF37" s="65"/>
      <c r="AFG37" s="65"/>
      <c r="AFH37" s="65"/>
      <c r="AFI37" s="65"/>
      <c r="AFJ37" s="65"/>
      <c r="AFK37" s="65"/>
      <c r="AFL37" s="65"/>
      <c r="AFM37" s="65"/>
      <c r="AFN37" s="65"/>
      <c r="AFO37" s="65"/>
      <c r="AFP37" s="65"/>
      <c r="AFQ37" s="65"/>
      <c r="AFR37" s="65"/>
      <c r="AFS37" s="65"/>
      <c r="AFT37" s="65"/>
      <c r="AFU37" s="65"/>
      <c r="AFV37" s="65"/>
      <c r="AFW37" s="65"/>
      <c r="AFX37" s="65"/>
      <c r="AFY37" s="65"/>
      <c r="AFZ37" s="65"/>
      <c r="AGA37" s="65"/>
      <c r="AGB37" s="65"/>
      <c r="AGC37" s="65"/>
      <c r="AGD37" s="65"/>
      <c r="AGE37" s="65"/>
      <c r="AGF37" s="65"/>
      <c r="AGG37" s="65"/>
      <c r="AGH37" s="65"/>
      <c r="AGI37" s="65"/>
      <c r="AGJ37" s="65"/>
      <c r="AGK37" s="65"/>
      <c r="AGL37" s="65"/>
      <c r="AGM37" s="65"/>
      <c r="AGN37" s="65"/>
      <c r="AGO37" s="65"/>
      <c r="AGP37" s="65"/>
      <c r="AGQ37" s="65"/>
      <c r="AGR37" s="65"/>
      <c r="AGS37" s="65"/>
      <c r="AGT37" s="65"/>
      <c r="AGU37" s="65"/>
      <c r="AGV37" s="65"/>
      <c r="AGW37" s="65"/>
      <c r="AGX37" s="65"/>
      <c r="AGY37" s="65"/>
      <c r="AGZ37" s="65"/>
      <c r="AHA37" s="65"/>
      <c r="AHB37" s="65"/>
      <c r="AHC37" s="65"/>
      <c r="AHD37" s="65"/>
      <c r="AHE37" s="65"/>
      <c r="AHF37" s="65"/>
      <c r="AHG37" s="65"/>
      <c r="AHH37" s="65"/>
      <c r="AHI37" s="65"/>
      <c r="AHJ37" s="65"/>
      <c r="AHK37" s="65"/>
      <c r="AHL37" s="65"/>
      <c r="AHM37" s="65"/>
      <c r="AHN37" s="65"/>
      <c r="AHO37" s="65"/>
      <c r="AHP37" s="65"/>
      <c r="AHQ37" s="65"/>
      <c r="AHR37" s="65"/>
      <c r="AHS37" s="65"/>
      <c r="AHT37" s="65"/>
      <c r="AHU37" s="65"/>
      <c r="AHV37" s="65"/>
      <c r="AHW37" s="65"/>
      <c r="AHX37" s="65"/>
      <c r="AHY37" s="65"/>
      <c r="AHZ37" s="65"/>
      <c r="AIA37" s="65"/>
      <c r="AIB37" s="65"/>
      <c r="AIC37" s="65"/>
      <c r="AID37" s="65"/>
      <c r="AIE37" s="65"/>
      <c r="AIF37" s="65"/>
      <c r="AIG37" s="65"/>
      <c r="AIH37" s="65"/>
      <c r="AII37" s="65"/>
      <c r="AIJ37" s="65"/>
      <c r="AIK37" s="65"/>
      <c r="AIL37" s="65"/>
      <c r="AIM37" s="65"/>
      <c r="AIN37" s="65"/>
      <c r="AIO37" s="65"/>
      <c r="AIP37" s="65"/>
      <c r="AIQ37" s="65"/>
      <c r="AIR37" s="65"/>
      <c r="AIS37" s="65"/>
      <c r="AIT37" s="65"/>
      <c r="AIU37" s="65"/>
      <c r="AIV37" s="65"/>
      <c r="AIW37" s="65"/>
      <c r="AIX37" s="65"/>
      <c r="AIY37" s="65"/>
      <c r="AIZ37" s="65"/>
      <c r="AJA37" s="65"/>
      <c r="AJB37" s="65"/>
      <c r="AJC37" s="65"/>
      <c r="AJD37" s="65"/>
      <c r="AJE37" s="65"/>
      <c r="AJF37" s="65"/>
      <c r="AJG37" s="65"/>
      <c r="AJH37" s="65"/>
      <c r="AJI37" s="65"/>
      <c r="AJJ37" s="65"/>
      <c r="AJK37" s="65"/>
      <c r="AJL37" s="65"/>
      <c r="AJM37" s="65"/>
      <c r="AJN37" s="65"/>
      <c r="AJO37" s="65"/>
      <c r="AJP37" s="65"/>
      <c r="AJQ37" s="65"/>
      <c r="AJR37" s="65"/>
      <c r="AJS37" s="65"/>
      <c r="AJT37" s="65"/>
      <c r="AJU37" s="65"/>
      <c r="AJV37" s="65"/>
      <c r="AJW37" s="65"/>
      <c r="AJX37" s="65"/>
      <c r="AJY37" s="65"/>
      <c r="AJZ37" s="65"/>
      <c r="AKA37" s="65"/>
      <c r="AKB37" s="65"/>
      <c r="AKC37" s="65"/>
      <c r="AKD37" s="65"/>
      <c r="AKE37" s="65"/>
      <c r="AKF37" s="65"/>
      <c r="AKG37" s="65"/>
      <c r="AKH37" s="65"/>
      <c r="AKI37" s="65"/>
      <c r="AKJ37" s="65"/>
      <c r="AKK37" s="65"/>
      <c r="AKL37" s="65"/>
      <c r="AKM37" s="65"/>
      <c r="AKN37" s="65"/>
      <c r="AKO37" s="65"/>
      <c r="AKP37" s="65"/>
      <c r="AKQ37" s="65"/>
      <c r="AKR37" s="65"/>
      <c r="AKS37" s="65"/>
      <c r="AKT37" s="65"/>
      <c r="AKU37" s="65"/>
      <c r="AKV37" s="65"/>
      <c r="AKW37" s="65"/>
      <c r="AKX37" s="65"/>
      <c r="AKY37" s="65"/>
      <c r="AKZ37" s="65"/>
      <c r="ALA37" s="65"/>
      <c r="ALB37" s="65"/>
      <c r="ALC37" s="65"/>
      <c r="ALD37" s="65"/>
      <c r="ALE37" s="65"/>
      <c r="ALF37" s="65"/>
      <c r="ALG37" s="65"/>
      <c r="ALH37" s="65"/>
      <c r="ALI37" s="65"/>
      <c r="ALJ37" s="65"/>
      <c r="ALK37" s="65"/>
      <c r="ALL37" s="65"/>
      <c r="ALM37" s="65"/>
      <c r="ALN37" s="65"/>
      <c r="ALO37" s="65"/>
      <c r="ALP37" s="65"/>
      <c r="ALQ37" s="65"/>
      <c r="ALR37" s="65"/>
      <c r="ALS37" s="65"/>
      <c r="ALT37" s="65"/>
      <c r="ALU37" s="65"/>
      <c r="ALV37" s="65"/>
      <c r="ALW37" s="65"/>
      <c r="ALX37" s="65"/>
      <c r="ALY37" s="65"/>
      <c r="ALZ37" s="65"/>
      <c r="AMA37" s="65"/>
      <c r="AMB37" s="65"/>
      <c r="AMC37" s="65"/>
      <c r="AMD37" s="65"/>
      <c r="AME37" s="65"/>
      <c r="AMF37" s="65"/>
      <c r="AMG37" s="65"/>
      <c r="AMH37" s="65"/>
      <c r="AMI37" s="65"/>
      <c r="AMJ37" s="65"/>
      <c r="AMK37" s="65"/>
      <c r="AML37" s="65"/>
      <c r="AMM37" s="65"/>
      <c r="AMN37" s="65"/>
      <c r="AMO37" s="65"/>
      <c r="AMP37" s="65"/>
      <c r="AMQ37" s="65"/>
      <c r="AMR37" s="65"/>
      <c r="AMS37" s="65"/>
      <c r="AMT37" s="65"/>
      <c r="AMU37" s="65"/>
      <c r="AMV37" s="65"/>
      <c r="AMW37" s="65"/>
      <c r="AMX37" s="65"/>
      <c r="AMY37" s="65"/>
      <c r="AMZ37" s="65"/>
      <c r="ANA37" s="65"/>
      <c r="ANB37" s="65"/>
      <c r="ANC37" s="65"/>
      <c r="AND37" s="65"/>
      <c r="ANE37" s="65"/>
      <c r="ANF37" s="65"/>
      <c r="ANG37" s="65"/>
      <c r="ANH37" s="65"/>
      <c r="ANI37" s="65"/>
      <c r="ANJ37" s="65"/>
      <c r="ANK37" s="65"/>
      <c r="ANL37" s="65"/>
      <c r="ANM37" s="65"/>
      <c r="ANN37" s="65"/>
      <c r="ANO37" s="65"/>
      <c r="ANP37" s="65"/>
      <c r="ANQ37" s="65"/>
      <c r="ANR37" s="65"/>
      <c r="ANS37" s="65"/>
      <c r="ANT37" s="65"/>
      <c r="ANU37" s="65"/>
      <c r="ANV37" s="65"/>
      <c r="ANW37" s="65"/>
      <c r="ANX37" s="65"/>
      <c r="ANY37" s="65"/>
      <c r="ANZ37" s="65"/>
      <c r="AOA37" s="65"/>
      <c r="AOB37" s="65"/>
      <c r="AOC37" s="65"/>
      <c r="AOD37" s="65"/>
      <c r="AOE37" s="65"/>
      <c r="AOF37" s="65"/>
      <c r="AOG37" s="65"/>
      <c r="AOH37" s="65"/>
      <c r="AOI37" s="65"/>
      <c r="AOJ37" s="65"/>
      <c r="AOK37" s="65"/>
      <c r="AOL37" s="65"/>
      <c r="AOM37" s="65"/>
      <c r="AON37" s="65"/>
      <c r="AOO37" s="65"/>
      <c r="AOP37" s="65"/>
      <c r="AOQ37" s="65"/>
      <c r="AOR37" s="65"/>
      <c r="AOS37" s="65"/>
      <c r="AOT37" s="65"/>
      <c r="AOU37" s="65"/>
      <c r="AOV37" s="65"/>
      <c r="AOW37" s="65"/>
      <c r="AOX37" s="65"/>
      <c r="AOY37" s="65"/>
      <c r="AOZ37" s="65"/>
      <c r="APA37" s="65"/>
      <c r="APB37" s="65"/>
      <c r="APC37" s="65"/>
      <c r="APD37" s="65"/>
      <c r="APE37" s="65"/>
      <c r="APF37" s="65"/>
      <c r="APG37" s="65"/>
      <c r="APH37" s="65"/>
      <c r="API37" s="65"/>
      <c r="APJ37" s="65"/>
      <c r="APK37" s="65"/>
      <c r="APL37" s="65"/>
      <c r="APM37" s="65"/>
      <c r="APN37" s="65"/>
      <c r="APO37" s="65"/>
      <c r="APP37" s="65"/>
      <c r="APQ37" s="65"/>
      <c r="APR37" s="65"/>
      <c r="APS37" s="65"/>
      <c r="APT37" s="65"/>
      <c r="APU37" s="65"/>
      <c r="APV37" s="65"/>
      <c r="APW37" s="65"/>
      <c r="APX37" s="65"/>
      <c r="APY37" s="65"/>
      <c r="APZ37" s="65"/>
      <c r="AQA37" s="65"/>
      <c r="AQB37" s="65"/>
      <c r="AQC37" s="65"/>
      <c r="AQD37" s="65"/>
      <c r="AQE37" s="65"/>
      <c r="AQF37" s="65"/>
      <c r="AQG37" s="65"/>
      <c r="AQH37" s="65"/>
      <c r="AQI37" s="65"/>
      <c r="AQJ37" s="65"/>
      <c r="AQK37" s="65"/>
      <c r="AQL37" s="65"/>
      <c r="AQM37" s="65"/>
      <c r="AQN37" s="65"/>
      <c r="AQO37" s="65"/>
      <c r="AQP37" s="65"/>
      <c r="AQQ37" s="65"/>
      <c r="AQR37" s="65"/>
      <c r="AQS37" s="65"/>
      <c r="AQT37" s="65"/>
      <c r="AQU37" s="65"/>
      <c r="AQV37" s="65"/>
      <c r="AQW37" s="65"/>
      <c r="AQX37" s="65"/>
      <c r="AQY37" s="65"/>
      <c r="AQZ37" s="65"/>
      <c r="ARA37" s="65"/>
      <c r="ARB37" s="65"/>
      <c r="ARC37" s="65"/>
      <c r="ARD37" s="65"/>
      <c r="ARE37" s="65"/>
      <c r="ARF37" s="65"/>
      <c r="ARG37" s="65"/>
      <c r="ARH37" s="65"/>
      <c r="ARI37" s="65"/>
      <c r="ARJ37" s="65"/>
      <c r="ARK37" s="65"/>
      <c r="ARL37" s="65"/>
      <c r="ARM37" s="65"/>
      <c r="ARN37" s="65"/>
      <c r="ARO37" s="65"/>
      <c r="ARP37" s="65"/>
      <c r="ARQ37" s="65"/>
      <c r="ARR37" s="65"/>
      <c r="ARS37" s="65"/>
      <c r="ART37" s="65"/>
      <c r="ARU37" s="65"/>
      <c r="ARV37" s="65"/>
      <c r="ARW37" s="65"/>
      <c r="ARX37" s="65"/>
      <c r="ARY37" s="65"/>
      <c r="ARZ37" s="65"/>
      <c r="ASA37" s="65"/>
      <c r="ASB37" s="65"/>
      <c r="ASC37" s="65"/>
      <c r="ASD37" s="65"/>
      <c r="ASE37" s="65"/>
      <c r="ASF37" s="65"/>
      <c r="ASG37" s="65"/>
      <c r="ASH37" s="65"/>
      <c r="ASI37" s="65"/>
      <c r="ASJ37" s="65"/>
      <c r="ASK37" s="65"/>
      <c r="ASL37" s="65"/>
      <c r="ASM37" s="65"/>
      <c r="ASN37" s="65"/>
      <c r="ASO37" s="65"/>
      <c r="ASP37" s="65"/>
      <c r="ASQ37" s="65"/>
      <c r="ASR37" s="65"/>
      <c r="ASS37" s="65"/>
      <c r="AST37" s="65"/>
      <c r="ASU37" s="65"/>
      <c r="ASV37" s="65"/>
      <c r="ASW37" s="65"/>
      <c r="ASX37" s="65"/>
      <c r="ASY37" s="65"/>
      <c r="ASZ37" s="65"/>
      <c r="ATA37" s="65"/>
      <c r="ATB37" s="65"/>
      <c r="ATC37" s="65"/>
      <c r="ATD37" s="65"/>
      <c r="ATE37" s="65"/>
      <c r="ATF37" s="65"/>
      <c r="ATG37" s="65"/>
      <c r="ATH37" s="65"/>
      <c r="ATI37" s="65"/>
      <c r="ATJ37" s="65"/>
      <c r="ATK37" s="65"/>
      <c r="ATL37" s="65"/>
      <c r="ATM37" s="65"/>
      <c r="ATN37" s="65"/>
      <c r="ATO37" s="65"/>
      <c r="ATP37" s="65"/>
      <c r="ATQ37" s="65"/>
      <c r="ATR37" s="65"/>
      <c r="ATS37" s="65"/>
      <c r="ATT37" s="65"/>
      <c r="ATU37" s="65"/>
      <c r="ATV37" s="65"/>
      <c r="ATW37" s="65"/>
      <c r="ATX37" s="65"/>
      <c r="ATY37" s="65"/>
      <c r="ATZ37" s="65"/>
      <c r="AUA37" s="65"/>
      <c r="AUB37" s="65"/>
      <c r="AUC37" s="65"/>
      <c r="AUD37" s="65"/>
      <c r="AUE37" s="65"/>
      <c r="AUF37" s="65"/>
      <c r="AUG37" s="65"/>
      <c r="AUH37" s="65"/>
      <c r="AUI37" s="65"/>
      <c r="AUJ37" s="65"/>
      <c r="AUK37" s="65"/>
      <c r="AUL37" s="65"/>
      <c r="AUM37" s="65"/>
      <c r="AUN37" s="65"/>
      <c r="AUO37" s="65"/>
      <c r="AUP37" s="65"/>
      <c r="AUQ37" s="65"/>
      <c r="AUR37" s="65"/>
      <c r="AUS37" s="65"/>
      <c r="AUT37" s="65"/>
      <c r="AUU37" s="65"/>
      <c r="AUV37" s="65"/>
      <c r="AUW37" s="65"/>
      <c r="AUX37" s="65"/>
      <c r="AUY37" s="65"/>
      <c r="AUZ37" s="65"/>
      <c r="AVA37" s="65"/>
      <c r="AVB37" s="65"/>
      <c r="AVC37" s="65"/>
      <c r="AVD37" s="65"/>
      <c r="AVE37" s="65"/>
      <c r="AVF37" s="65"/>
      <c r="AVG37" s="65"/>
      <c r="AVH37" s="65"/>
      <c r="AVI37" s="65"/>
      <c r="AVJ37" s="65"/>
      <c r="AVK37" s="65"/>
      <c r="AVL37" s="65"/>
      <c r="AVM37" s="65"/>
      <c r="AVN37" s="65"/>
      <c r="AVO37" s="65"/>
      <c r="AVP37" s="65"/>
      <c r="AVQ37" s="65"/>
      <c r="AVR37" s="65"/>
      <c r="AVS37" s="65"/>
      <c r="AVT37" s="65"/>
      <c r="AVU37" s="65"/>
      <c r="AVV37" s="65"/>
      <c r="AVW37" s="65"/>
      <c r="AVX37" s="65"/>
      <c r="AVY37" s="65"/>
      <c r="AVZ37" s="65"/>
      <c r="AWA37" s="65"/>
      <c r="AWB37" s="65"/>
      <c r="AWC37" s="65"/>
      <c r="AWD37" s="65"/>
      <c r="AWE37" s="65"/>
      <c r="AWF37" s="65"/>
      <c r="AWG37" s="65"/>
      <c r="AWH37" s="65"/>
      <c r="AWI37" s="65"/>
      <c r="AWJ37" s="65"/>
      <c r="AWK37" s="65"/>
      <c r="AWL37" s="65"/>
      <c r="AWM37" s="65"/>
      <c r="AWN37" s="65"/>
      <c r="AWO37" s="65"/>
      <c r="AWP37" s="65"/>
      <c r="AWQ37" s="65"/>
      <c r="AWR37" s="65"/>
      <c r="AWS37" s="65"/>
      <c r="AWT37" s="65"/>
      <c r="AWU37" s="65"/>
      <c r="AWV37" s="65"/>
      <c r="AWW37" s="65"/>
      <c r="AWX37" s="65"/>
      <c r="AWY37" s="65"/>
      <c r="AWZ37" s="65"/>
      <c r="AXA37" s="65"/>
      <c r="AXB37" s="65"/>
      <c r="AXC37" s="65"/>
      <c r="AXD37" s="65"/>
      <c r="AXE37" s="65"/>
      <c r="AXF37" s="65"/>
      <c r="AXG37" s="65"/>
      <c r="AXH37" s="65"/>
      <c r="AXI37" s="65"/>
      <c r="AXJ37" s="65"/>
      <c r="AXK37" s="65"/>
      <c r="AXL37" s="65"/>
      <c r="AXM37" s="65"/>
      <c r="AXN37" s="65"/>
      <c r="AXO37" s="65"/>
      <c r="AXP37" s="65"/>
      <c r="AXQ37" s="65"/>
      <c r="AXR37" s="65"/>
      <c r="AXS37" s="65"/>
      <c r="AXT37" s="65"/>
      <c r="AXU37" s="65"/>
      <c r="AXV37" s="65"/>
      <c r="AXW37" s="65"/>
      <c r="AXX37" s="65"/>
      <c r="AXY37" s="65"/>
      <c r="AXZ37" s="65"/>
      <c r="AYA37" s="65"/>
      <c r="AYB37" s="65"/>
      <c r="AYC37" s="65"/>
      <c r="AYD37" s="65"/>
      <c r="AYE37" s="65"/>
      <c r="AYF37" s="65"/>
      <c r="AYG37" s="65"/>
      <c r="AYH37" s="65"/>
      <c r="AYI37" s="65"/>
      <c r="AYJ37" s="65"/>
      <c r="AYK37" s="65"/>
      <c r="AYL37" s="65"/>
      <c r="AYM37" s="65"/>
      <c r="AYN37" s="65"/>
      <c r="AYO37" s="65"/>
      <c r="AYP37" s="65"/>
      <c r="AYQ37" s="65"/>
      <c r="AYR37" s="65"/>
      <c r="AYS37" s="65"/>
      <c r="AYT37" s="65"/>
      <c r="AYU37" s="65"/>
      <c r="AYV37" s="65"/>
      <c r="AYW37" s="65"/>
      <c r="AYX37" s="65"/>
      <c r="AYY37" s="65"/>
      <c r="AYZ37" s="65"/>
      <c r="AZA37" s="65"/>
      <c r="AZB37" s="65"/>
      <c r="AZC37" s="65"/>
      <c r="AZD37" s="65"/>
      <c r="AZE37" s="65"/>
      <c r="AZF37" s="65"/>
      <c r="AZG37" s="65"/>
      <c r="AZH37" s="65"/>
      <c r="AZI37" s="65"/>
      <c r="AZJ37" s="65"/>
      <c r="AZK37" s="65"/>
      <c r="AZL37" s="65"/>
      <c r="AZM37" s="65"/>
      <c r="AZN37" s="65"/>
      <c r="AZO37" s="65"/>
      <c r="AZP37" s="65"/>
      <c r="AZQ37" s="65"/>
      <c r="AZR37" s="65"/>
      <c r="AZS37" s="65"/>
      <c r="AZT37" s="65"/>
      <c r="AZU37" s="65"/>
      <c r="AZV37" s="65"/>
      <c r="AZW37" s="65"/>
      <c r="AZX37" s="65"/>
      <c r="AZY37" s="65"/>
      <c r="AZZ37" s="65"/>
      <c r="BAA37" s="65"/>
      <c r="BAB37" s="65"/>
      <c r="BAC37" s="65"/>
      <c r="BAD37" s="65"/>
      <c r="BAE37" s="65"/>
      <c r="BAF37" s="65"/>
      <c r="BAG37" s="65"/>
      <c r="BAH37" s="65"/>
      <c r="BAI37" s="65"/>
      <c r="BAJ37" s="65"/>
      <c r="BAK37" s="65"/>
      <c r="BAL37" s="65"/>
      <c r="BAM37" s="65"/>
      <c r="BAN37" s="65"/>
      <c r="BAO37" s="65"/>
      <c r="BAP37" s="65"/>
      <c r="BAQ37" s="65"/>
      <c r="BAR37" s="65"/>
      <c r="BAS37" s="65"/>
      <c r="BAT37" s="65"/>
      <c r="BAU37" s="65"/>
      <c r="BAV37" s="65"/>
      <c r="BAW37" s="65"/>
      <c r="BAX37" s="65"/>
      <c r="BAY37" s="65"/>
      <c r="BAZ37" s="65"/>
      <c r="BBA37" s="65"/>
      <c r="BBB37" s="65"/>
      <c r="BBC37" s="65"/>
      <c r="BBD37" s="65"/>
      <c r="BBE37" s="65"/>
      <c r="BBF37" s="65"/>
      <c r="BBG37" s="65"/>
      <c r="BBH37" s="65"/>
      <c r="BBI37" s="65"/>
      <c r="BBJ37" s="65"/>
      <c r="BBK37" s="65"/>
      <c r="BBL37" s="65"/>
      <c r="BBM37" s="65"/>
      <c r="BBN37" s="65"/>
      <c r="BBO37" s="65"/>
      <c r="BBP37" s="65"/>
      <c r="BBQ37" s="65"/>
      <c r="BBR37" s="65"/>
      <c r="BBS37" s="65"/>
      <c r="BBT37" s="65"/>
      <c r="BBU37" s="65"/>
      <c r="BBV37" s="65"/>
      <c r="BBW37" s="65"/>
      <c r="BBX37" s="65"/>
      <c r="BBY37" s="65"/>
      <c r="BBZ37" s="65"/>
      <c r="BCA37" s="65"/>
      <c r="BCB37" s="65"/>
      <c r="BCC37" s="65"/>
      <c r="BCD37" s="65"/>
      <c r="BCE37" s="65"/>
      <c r="BCF37" s="65"/>
      <c r="BCG37" s="65"/>
      <c r="BCH37" s="65"/>
      <c r="BCI37" s="65"/>
      <c r="BCJ37" s="65"/>
      <c r="BCK37" s="65"/>
      <c r="BCL37" s="65"/>
      <c r="BCM37" s="65"/>
      <c r="BCN37" s="65"/>
      <c r="BCO37" s="65"/>
      <c r="BCP37" s="65"/>
      <c r="BCQ37" s="65"/>
      <c r="BCR37" s="65"/>
      <c r="BCS37" s="65"/>
      <c r="BCT37" s="65"/>
      <c r="BCU37" s="65"/>
      <c r="BCV37" s="65"/>
      <c r="BCW37" s="65"/>
      <c r="BCX37" s="65"/>
      <c r="BCY37" s="65"/>
      <c r="BCZ37" s="65"/>
      <c r="BDA37" s="65"/>
      <c r="BDB37" s="65"/>
      <c r="BDC37" s="65"/>
      <c r="BDD37" s="65"/>
      <c r="BDE37" s="65"/>
      <c r="BDF37" s="65"/>
      <c r="BDG37" s="65"/>
      <c r="BDH37" s="65"/>
      <c r="BDI37" s="65"/>
      <c r="BDJ37" s="65"/>
      <c r="BDK37" s="65"/>
      <c r="BDL37" s="65"/>
      <c r="BDM37" s="65"/>
      <c r="BDN37" s="65"/>
      <c r="BDO37" s="65"/>
      <c r="BDP37" s="65"/>
      <c r="BDQ37" s="65"/>
      <c r="BDR37" s="65"/>
      <c r="BDS37" s="65"/>
      <c r="BDT37" s="65"/>
      <c r="BDU37" s="65"/>
      <c r="BDV37" s="65"/>
      <c r="BDW37" s="65"/>
      <c r="BDX37" s="65"/>
      <c r="BDY37" s="65"/>
      <c r="BDZ37" s="65"/>
      <c r="BEA37" s="65"/>
      <c r="BEB37" s="65"/>
      <c r="BEC37" s="65"/>
      <c r="BED37" s="65"/>
      <c r="BEE37" s="65"/>
      <c r="BEF37" s="65"/>
      <c r="BEG37" s="65"/>
      <c r="BEH37" s="65"/>
      <c r="BEI37" s="65"/>
      <c r="BEJ37" s="65"/>
      <c r="BEK37" s="65"/>
      <c r="BEL37" s="65"/>
      <c r="BEM37" s="65"/>
      <c r="BEN37" s="65"/>
      <c r="BEO37" s="65"/>
      <c r="BEP37" s="65"/>
      <c r="BEQ37" s="65"/>
      <c r="BER37" s="65"/>
      <c r="BES37" s="65"/>
      <c r="BET37" s="65"/>
      <c r="BEU37" s="65"/>
      <c r="BEV37" s="65"/>
      <c r="BEW37" s="65"/>
      <c r="BEX37" s="65"/>
      <c r="BEY37" s="65"/>
      <c r="BEZ37" s="65"/>
      <c r="BFA37" s="65"/>
      <c r="BFB37" s="65"/>
      <c r="BFC37" s="65"/>
      <c r="BFD37" s="65"/>
      <c r="BFE37" s="65"/>
      <c r="BFF37" s="65"/>
      <c r="BFG37" s="65"/>
      <c r="BFH37" s="65"/>
      <c r="BFI37" s="65"/>
      <c r="BFJ37" s="65"/>
      <c r="BFK37" s="65"/>
      <c r="BFL37" s="65"/>
      <c r="BFM37" s="65"/>
      <c r="BFN37" s="65"/>
      <c r="BFO37" s="65"/>
      <c r="BFP37" s="65"/>
      <c r="BFQ37" s="65"/>
      <c r="BFR37" s="65"/>
      <c r="BFS37" s="65"/>
      <c r="BFT37" s="65"/>
      <c r="BFU37" s="65"/>
      <c r="BFV37" s="65"/>
      <c r="BFW37" s="65"/>
      <c r="BFX37" s="65"/>
      <c r="BFY37" s="65"/>
      <c r="BFZ37" s="65"/>
      <c r="BGA37" s="65"/>
      <c r="BGB37" s="65"/>
      <c r="BGC37" s="65"/>
      <c r="BGD37" s="65"/>
      <c r="BGE37" s="65"/>
      <c r="BGF37" s="65"/>
      <c r="BGG37" s="65"/>
      <c r="BGH37" s="65"/>
      <c r="BGI37" s="65"/>
      <c r="BGJ37" s="65"/>
      <c r="BGK37" s="65"/>
      <c r="BGL37" s="65"/>
      <c r="BGM37" s="65"/>
      <c r="BGN37" s="65"/>
      <c r="BGO37" s="65"/>
      <c r="BGP37" s="65"/>
      <c r="BGQ37" s="65"/>
      <c r="BGR37" s="65"/>
      <c r="BGS37" s="65"/>
      <c r="BGT37" s="65"/>
      <c r="BGU37" s="65"/>
      <c r="BGV37" s="65"/>
      <c r="BGW37" s="65"/>
      <c r="BGX37" s="65"/>
      <c r="BGY37" s="65"/>
      <c r="BGZ37" s="65"/>
      <c r="BHA37" s="65"/>
      <c r="BHB37" s="65"/>
      <c r="BHC37" s="65"/>
      <c r="BHD37" s="65"/>
      <c r="BHE37" s="65"/>
      <c r="BHF37" s="65"/>
      <c r="BHG37" s="65"/>
      <c r="BHH37" s="65"/>
      <c r="BHI37" s="65"/>
      <c r="BHJ37" s="65"/>
      <c r="BHK37" s="65"/>
      <c r="BHL37" s="65"/>
      <c r="BHM37" s="65"/>
      <c r="BHN37" s="65"/>
      <c r="BHO37" s="65"/>
      <c r="BHP37" s="65"/>
      <c r="BHQ37" s="65"/>
      <c r="BHR37" s="65"/>
      <c r="BHS37" s="65"/>
      <c r="BHT37" s="65"/>
      <c r="BHU37" s="65"/>
      <c r="BHV37" s="65"/>
      <c r="BHW37" s="65"/>
      <c r="BHX37" s="65"/>
      <c r="BHY37" s="65"/>
      <c r="BHZ37" s="65"/>
      <c r="BIA37" s="65"/>
      <c r="BIB37" s="65"/>
      <c r="BIC37" s="65"/>
      <c r="BID37" s="65"/>
      <c r="BIE37" s="65"/>
      <c r="BIF37" s="65"/>
      <c r="BIG37" s="65"/>
      <c r="BIH37" s="65"/>
      <c r="BII37" s="65"/>
      <c r="BIJ37" s="65"/>
      <c r="BIK37" s="65"/>
      <c r="BIL37" s="65"/>
      <c r="BIM37" s="65"/>
      <c r="BIN37" s="65"/>
      <c r="BIO37" s="65"/>
      <c r="BIP37" s="65"/>
      <c r="BIQ37" s="65"/>
      <c r="BIR37" s="65"/>
      <c r="BIS37" s="65"/>
      <c r="BIT37" s="65"/>
      <c r="BIU37" s="65"/>
      <c r="BIV37" s="65"/>
      <c r="BIW37" s="65"/>
      <c r="BIX37" s="65"/>
      <c r="BIY37" s="65"/>
      <c r="BIZ37" s="65"/>
      <c r="BJA37" s="65"/>
      <c r="BJB37" s="65"/>
      <c r="BJC37" s="65"/>
      <c r="BJD37" s="65"/>
      <c r="BJE37" s="65"/>
      <c r="BJF37" s="65"/>
      <c r="BJG37" s="65"/>
      <c r="BJH37" s="65"/>
      <c r="BJI37" s="65"/>
      <c r="BJJ37" s="65"/>
      <c r="BJK37" s="65"/>
      <c r="BJL37" s="65"/>
      <c r="BJM37" s="65"/>
      <c r="BJN37" s="65"/>
      <c r="BJO37" s="65"/>
      <c r="BJP37" s="65"/>
      <c r="BJQ37" s="65"/>
      <c r="BJR37" s="65"/>
      <c r="BJS37" s="65"/>
      <c r="BJT37" s="65"/>
      <c r="BJU37" s="65"/>
      <c r="BJV37" s="65"/>
      <c r="BJW37" s="65"/>
      <c r="BJX37" s="65"/>
      <c r="BJY37" s="65"/>
      <c r="BJZ37" s="65"/>
      <c r="BKA37" s="65"/>
      <c r="BKB37" s="65"/>
      <c r="BKC37" s="65"/>
      <c r="BKD37" s="65"/>
      <c r="BKE37" s="65"/>
      <c r="BKF37" s="65"/>
      <c r="BKG37" s="65"/>
      <c r="BKH37" s="65"/>
      <c r="BKI37" s="65"/>
      <c r="BKJ37" s="65"/>
      <c r="BKK37" s="65"/>
      <c r="BKL37" s="65"/>
      <c r="BKM37" s="65"/>
      <c r="BKN37" s="65"/>
      <c r="BKO37" s="65"/>
      <c r="BKP37" s="65"/>
      <c r="BKQ37" s="65"/>
      <c r="BKR37" s="65"/>
      <c r="BKS37" s="65"/>
      <c r="BKT37" s="65"/>
      <c r="BKU37" s="65"/>
      <c r="BKV37" s="65"/>
      <c r="BKW37" s="65"/>
      <c r="BKX37" s="65"/>
      <c r="BKY37" s="65"/>
      <c r="BKZ37" s="65"/>
      <c r="BLA37" s="65"/>
      <c r="BLB37" s="65"/>
      <c r="BLC37" s="65"/>
      <c r="BLD37" s="65"/>
      <c r="BLE37" s="65"/>
      <c r="BLF37" s="65"/>
      <c r="BLG37" s="65"/>
      <c r="BLH37" s="65"/>
      <c r="BLI37" s="65"/>
      <c r="BLJ37" s="65"/>
      <c r="BLK37" s="65"/>
      <c r="BLL37" s="65"/>
      <c r="BLM37" s="65"/>
      <c r="BLN37" s="65"/>
      <c r="BLO37" s="65"/>
      <c r="BLP37" s="65"/>
      <c r="BLQ37" s="65"/>
      <c r="BLR37" s="65"/>
      <c r="BLS37" s="65"/>
      <c r="BLT37" s="65"/>
      <c r="BLU37" s="65"/>
      <c r="BLV37" s="65"/>
      <c r="BLW37" s="65"/>
      <c r="BLX37" s="65"/>
      <c r="BLY37" s="65"/>
      <c r="BLZ37" s="65"/>
      <c r="BMA37" s="65"/>
      <c r="BMB37" s="65"/>
      <c r="BMC37" s="65"/>
      <c r="BMD37" s="65"/>
      <c r="BME37" s="65"/>
      <c r="BMF37" s="65"/>
      <c r="BMG37" s="65"/>
      <c r="BMH37" s="65"/>
      <c r="BMI37" s="65"/>
      <c r="BMJ37" s="65"/>
      <c r="BMK37" s="65"/>
      <c r="BML37" s="65"/>
      <c r="BMM37" s="65"/>
      <c r="BMN37" s="65"/>
      <c r="BMO37" s="65"/>
      <c r="BMP37" s="65"/>
      <c r="BMQ37" s="65"/>
      <c r="BMR37" s="65"/>
      <c r="BMS37" s="65"/>
      <c r="BMT37" s="65"/>
      <c r="BMU37" s="65"/>
      <c r="BMV37" s="65"/>
      <c r="BMW37" s="65"/>
      <c r="BMX37" s="65"/>
      <c r="BMY37" s="65"/>
      <c r="BMZ37" s="65"/>
      <c r="BNA37" s="65"/>
      <c r="BNB37" s="65"/>
      <c r="BNC37" s="65"/>
      <c r="BND37" s="65"/>
      <c r="BNE37" s="65"/>
      <c r="BNF37" s="65"/>
      <c r="BNG37" s="65"/>
      <c r="BNH37" s="65"/>
      <c r="BNI37" s="65"/>
      <c r="BNJ37" s="65"/>
      <c r="BNK37" s="65"/>
      <c r="BNL37" s="65"/>
      <c r="BNM37" s="65"/>
      <c r="BNN37" s="65"/>
      <c r="BNO37" s="65"/>
      <c r="BNP37" s="65"/>
      <c r="BNQ37" s="65"/>
      <c r="BNR37" s="65"/>
      <c r="BNS37" s="65"/>
      <c r="BNT37" s="65"/>
      <c r="BNU37" s="65"/>
      <c r="BNV37" s="65"/>
      <c r="BNW37" s="65"/>
      <c r="BNX37" s="65"/>
      <c r="BNY37" s="65"/>
      <c r="BNZ37" s="65"/>
      <c r="BOA37" s="65"/>
      <c r="BOB37" s="65"/>
      <c r="BOC37" s="65"/>
      <c r="BOD37" s="65"/>
      <c r="BOE37" s="65"/>
      <c r="BOF37" s="65"/>
      <c r="BOG37" s="65"/>
      <c r="BOH37" s="65"/>
      <c r="BOI37" s="65"/>
      <c r="BOJ37" s="65"/>
      <c r="BOK37" s="65"/>
      <c r="BOL37" s="65"/>
      <c r="BOM37" s="65"/>
      <c r="BON37" s="65"/>
      <c r="BOO37" s="65"/>
      <c r="BOP37" s="65"/>
      <c r="BOQ37" s="65"/>
      <c r="BOR37" s="65"/>
      <c r="BOS37" s="65"/>
      <c r="BOT37" s="65"/>
      <c r="BOU37" s="65"/>
      <c r="BOV37" s="65"/>
      <c r="BOW37" s="65"/>
      <c r="BOX37" s="65"/>
      <c r="BOY37" s="65"/>
      <c r="BOZ37" s="65"/>
      <c r="BPA37" s="65"/>
      <c r="BPB37" s="65"/>
      <c r="BPC37" s="65"/>
      <c r="BPD37" s="65"/>
      <c r="BPE37" s="65"/>
      <c r="BPF37" s="65"/>
      <c r="BPG37" s="65"/>
      <c r="BPH37" s="65"/>
      <c r="BPI37" s="65"/>
      <c r="BPJ37" s="65"/>
      <c r="BPK37" s="65"/>
      <c r="BPL37" s="65"/>
      <c r="BPM37" s="65"/>
      <c r="BPN37" s="65"/>
      <c r="BPO37" s="65"/>
      <c r="BPP37" s="65"/>
      <c r="BPQ37" s="65"/>
      <c r="BPR37" s="65"/>
      <c r="BPS37" s="65"/>
      <c r="BPT37" s="65"/>
      <c r="BPU37" s="65"/>
      <c r="BPV37" s="65"/>
      <c r="BPW37" s="65"/>
      <c r="BPX37" s="65"/>
      <c r="BPY37" s="65"/>
      <c r="BPZ37" s="65"/>
      <c r="BQA37" s="65"/>
      <c r="BQB37" s="65"/>
      <c r="BQC37" s="65"/>
      <c r="BQD37" s="65"/>
      <c r="BQE37" s="65"/>
      <c r="BQF37" s="65"/>
      <c r="BQG37" s="65"/>
      <c r="BQH37" s="65"/>
      <c r="BQI37" s="65"/>
      <c r="BQJ37" s="65"/>
      <c r="BQK37" s="65"/>
      <c r="BQL37" s="65"/>
      <c r="BQM37" s="65"/>
      <c r="BQN37" s="65"/>
      <c r="BQO37" s="65"/>
      <c r="BQP37" s="65"/>
      <c r="BQQ37" s="65"/>
      <c r="BQR37" s="65"/>
      <c r="BQS37" s="65"/>
      <c r="BQT37" s="65"/>
      <c r="BQU37" s="65"/>
      <c r="BQV37" s="65"/>
      <c r="BQW37" s="65"/>
      <c r="BQX37" s="65"/>
      <c r="BQY37" s="65"/>
      <c r="BQZ37" s="65"/>
      <c r="BRA37" s="65"/>
      <c r="BRB37" s="65"/>
      <c r="BRC37" s="65"/>
      <c r="BRD37" s="65"/>
      <c r="BRE37" s="65"/>
      <c r="BRF37" s="65"/>
      <c r="BRG37" s="65"/>
      <c r="BRH37" s="65"/>
      <c r="BRI37" s="65"/>
      <c r="BRJ37" s="65"/>
      <c r="BRK37" s="65"/>
      <c r="BRL37" s="65"/>
      <c r="BRM37" s="65"/>
      <c r="BRN37" s="65"/>
      <c r="BRO37" s="65"/>
      <c r="BRP37" s="65"/>
      <c r="BRQ37" s="65"/>
      <c r="BRR37" s="65"/>
      <c r="BRS37" s="65"/>
      <c r="BRT37" s="65"/>
      <c r="BRU37" s="65"/>
      <c r="BRV37" s="65"/>
      <c r="BRW37" s="65"/>
      <c r="BRX37" s="65"/>
      <c r="BRY37" s="65"/>
      <c r="BRZ37" s="65"/>
      <c r="BSA37" s="65"/>
      <c r="BSB37" s="65"/>
      <c r="BSC37" s="65"/>
      <c r="BSD37" s="65"/>
      <c r="BSE37" s="65"/>
      <c r="BSF37" s="65"/>
      <c r="BSG37" s="65"/>
      <c r="BSH37" s="65"/>
      <c r="BSI37" s="65"/>
      <c r="BSJ37" s="65"/>
      <c r="BSK37" s="65"/>
      <c r="BSL37" s="65"/>
      <c r="BSM37" s="65"/>
      <c r="BSN37" s="65"/>
      <c r="BSO37" s="65"/>
      <c r="BSP37" s="65"/>
      <c r="BSQ37" s="65"/>
      <c r="BSR37" s="65"/>
      <c r="BSS37" s="65"/>
      <c r="BST37" s="65"/>
      <c r="BSU37" s="65"/>
      <c r="BSV37" s="65"/>
      <c r="BSW37" s="65"/>
      <c r="BSX37" s="65"/>
      <c r="BSY37" s="65"/>
      <c r="BSZ37" s="65"/>
      <c r="BTA37" s="65"/>
      <c r="BTB37" s="65"/>
      <c r="BTC37" s="65"/>
      <c r="BTD37" s="65"/>
      <c r="BTE37" s="65"/>
      <c r="BTF37" s="65"/>
      <c r="BTG37" s="65"/>
      <c r="BTH37" s="65"/>
      <c r="BTI37" s="65"/>
      <c r="BTJ37" s="65"/>
      <c r="BTK37" s="65"/>
      <c r="BTL37" s="65"/>
      <c r="BTM37" s="65"/>
      <c r="BTN37" s="65"/>
      <c r="BTO37" s="65"/>
      <c r="BTP37" s="65"/>
      <c r="BTQ37" s="65"/>
      <c r="BTR37" s="65"/>
      <c r="BTS37" s="65"/>
      <c r="BTT37" s="65"/>
      <c r="BTU37" s="65"/>
      <c r="BTV37" s="65"/>
      <c r="BTW37" s="65"/>
      <c r="BTX37" s="65"/>
      <c r="BTY37" s="65"/>
      <c r="BTZ37" s="65"/>
      <c r="BUA37" s="65"/>
      <c r="BUB37" s="65"/>
      <c r="BUC37" s="65"/>
      <c r="BUD37" s="65"/>
      <c r="BUE37" s="65"/>
      <c r="BUF37" s="65"/>
      <c r="BUG37" s="65"/>
      <c r="BUH37" s="65"/>
      <c r="BUI37" s="65"/>
      <c r="BUJ37" s="65"/>
      <c r="BUK37" s="65"/>
      <c r="BUL37" s="65"/>
      <c r="BUM37" s="65"/>
      <c r="BUN37" s="65"/>
      <c r="BUO37" s="65"/>
      <c r="BUP37" s="65"/>
      <c r="BUQ37" s="65"/>
      <c r="BUR37" s="65"/>
      <c r="BUS37" s="65"/>
      <c r="BUT37" s="65"/>
      <c r="BUU37" s="65"/>
      <c r="BUV37" s="65"/>
      <c r="BUW37" s="65"/>
      <c r="BUX37" s="65"/>
      <c r="BUY37" s="65"/>
      <c r="BUZ37" s="65"/>
      <c r="BVA37" s="65"/>
      <c r="BVB37" s="65"/>
      <c r="BVC37" s="65"/>
      <c r="BVD37" s="65"/>
      <c r="BVE37" s="65"/>
      <c r="BVF37" s="65"/>
      <c r="BVG37" s="65"/>
      <c r="BVH37" s="65"/>
      <c r="BVI37" s="65"/>
      <c r="BVJ37" s="65"/>
      <c r="BVK37" s="65"/>
      <c r="BVL37" s="65"/>
      <c r="BVM37" s="65"/>
      <c r="BVN37" s="65"/>
      <c r="BVO37" s="65"/>
      <c r="BVP37" s="65"/>
      <c r="BVQ37" s="65"/>
      <c r="BVR37" s="65"/>
      <c r="BVS37" s="65"/>
      <c r="BVT37" s="65"/>
      <c r="BVU37" s="65"/>
      <c r="BVV37" s="65"/>
      <c r="BVW37" s="65"/>
      <c r="BVX37" s="65"/>
      <c r="BVY37" s="65"/>
      <c r="BVZ37" s="65"/>
      <c r="BWA37" s="65"/>
      <c r="BWB37" s="65"/>
      <c r="BWC37" s="65"/>
      <c r="BWD37" s="65"/>
      <c r="BWE37" s="65"/>
      <c r="BWF37" s="65"/>
      <c r="BWG37" s="65"/>
      <c r="BWH37" s="65"/>
      <c r="BWI37" s="65"/>
      <c r="BWJ37" s="65"/>
      <c r="BWK37" s="65"/>
      <c r="BWL37" s="65"/>
      <c r="BWM37" s="65"/>
      <c r="BWN37" s="65"/>
      <c r="BWO37" s="65"/>
      <c r="BWP37" s="65"/>
      <c r="BWQ37" s="65"/>
      <c r="BWR37" s="65"/>
      <c r="BWS37" s="65"/>
      <c r="BWT37" s="65"/>
      <c r="BWU37" s="65"/>
      <c r="BWV37" s="65"/>
      <c r="BWW37" s="65"/>
      <c r="BWX37" s="65"/>
      <c r="BWY37" s="65"/>
      <c r="BWZ37" s="65"/>
      <c r="BXA37" s="65"/>
      <c r="BXB37" s="65"/>
      <c r="BXC37" s="65"/>
      <c r="BXD37" s="65"/>
      <c r="BXE37" s="65"/>
      <c r="BXF37" s="65"/>
      <c r="BXG37" s="65"/>
      <c r="BXH37" s="65"/>
      <c r="BXI37" s="65"/>
      <c r="BXJ37" s="65"/>
      <c r="BXK37" s="65"/>
      <c r="BXL37" s="65"/>
      <c r="BXM37" s="65"/>
      <c r="BXN37" s="65"/>
      <c r="BXO37" s="65"/>
      <c r="BXP37" s="65"/>
      <c r="BXQ37" s="65"/>
      <c r="BXR37" s="65"/>
      <c r="BXS37" s="65"/>
      <c r="BXT37" s="65"/>
      <c r="BXU37" s="65"/>
      <c r="BXV37" s="65"/>
      <c r="BXW37" s="65"/>
      <c r="BXX37" s="65"/>
      <c r="BXY37" s="65"/>
      <c r="BXZ37" s="65"/>
      <c r="BYA37" s="65"/>
      <c r="BYB37" s="65"/>
      <c r="BYC37" s="65"/>
      <c r="BYD37" s="65"/>
      <c r="BYE37" s="65"/>
      <c r="BYF37" s="65"/>
      <c r="BYG37" s="65"/>
      <c r="BYH37" s="65"/>
      <c r="BYI37" s="65"/>
      <c r="BYJ37" s="65"/>
      <c r="BYK37" s="65"/>
      <c r="BYL37" s="65"/>
      <c r="BYM37" s="65"/>
      <c r="BYN37" s="65"/>
      <c r="BYO37" s="65"/>
      <c r="BYP37" s="65"/>
      <c r="BYQ37" s="65"/>
      <c r="BYR37" s="65"/>
      <c r="BYS37" s="65"/>
      <c r="BYT37" s="65"/>
      <c r="BYU37" s="65"/>
      <c r="BYV37" s="65"/>
      <c r="BYW37" s="65"/>
      <c r="BYX37" s="65"/>
      <c r="BYY37" s="65"/>
      <c r="BYZ37" s="65"/>
      <c r="BZA37" s="65"/>
      <c r="BZB37" s="65"/>
      <c r="BZC37" s="65"/>
      <c r="BZD37" s="65"/>
      <c r="BZE37" s="65"/>
      <c r="BZF37" s="65"/>
      <c r="BZG37" s="65"/>
      <c r="BZH37" s="65"/>
      <c r="BZI37" s="65"/>
      <c r="BZJ37" s="65"/>
      <c r="BZK37" s="65"/>
      <c r="BZL37" s="65"/>
      <c r="BZM37" s="65"/>
      <c r="BZN37" s="65"/>
      <c r="BZO37" s="65"/>
      <c r="BZP37" s="65"/>
      <c r="BZQ37" s="65"/>
      <c r="BZR37" s="65"/>
      <c r="BZS37" s="65"/>
      <c r="BZT37" s="65"/>
      <c r="BZU37" s="65"/>
      <c r="BZV37" s="65"/>
      <c r="BZW37" s="65"/>
      <c r="BZX37" s="65"/>
      <c r="BZY37" s="65"/>
      <c r="BZZ37" s="65"/>
      <c r="CAA37" s="65"/>
      <c r="CAB37" s="65"/>
      <c r="CAC37" s="65"/>
      <c r="CAD37" s="65"/>
      <c r="CAE37" s="65"/>
      <c r="CAF37" s="65"/>
      <c r="CAG37" s="65"/>
      <c r="CAH37" s="65"/>
      <c r="CAI37" s="65"/>
      <c r="CAJ37" s="65"/>
      <c r="CAK37" s="65"/>
      <c r="CAL37" s="65"/>
      <c r="CAM37" s="65"/>
      <c r="CAN37" s="65"/>
      <c r="CAO37" s="65"/>
      <c r="CAP37" s="65"/>
      <c r="CAQ37" s="65"/>
      <c r="CAR37" s="65"/>
      <c r="CAS37" s="65"/>
      <c r="CAT37" s="65"/>
      <c r="CAU37" s="65"/>
      <c r="CAV37" s="65"/>
      <c r="CAW37" s="65"/>
      <c r="CAX37" s="65"/>
      <c r="CAY37" s="65"/>
      <c r="CAZ37" s="65"/>
      <c r="CBA37" s="65"/>
      <c r="CBB37" s="65"/>
      <c r="CBC37" s="65"/>
      <c r="CBD37" s="65"/>
      <c r="CBE37" s="65"/>
      <c r="CBF37" s="65"/>
      <c r="CBG37" s="65"/>
      <c r="CBH37" s="65"/>
      <c r="CBI37" s="65"/>
      <c r="CBJ37" s="65"/>
      <c r="CBK37" s="65"/>
      <c r="CBL37" s="65"/>
      <c r="CBM37" s="65"/>
      <c r="CBN37" s="65"/>
      <c r="CBO37" s="65"/>
      <c r="CBP37" s="65"/>
      <c r="CBQ37" s="65"/>
      <c r="CBR37" s="65"/>
      <c r="CBS37" s="65"/>
      <c r="CBT37" s="65"/>
      <c r="CBU37" s="65"/>
      <c r="CBV37" s="65"/>
      <c r="CBW37" s="65"/>
      <c r="CBX37" s="65"/>
      <c r="CBY37" s="65"/>
      <c r="CBZ37" s="65"/>
      <c r="CCA37" s="65"/>
      <c r="CCB37" s="65"/>
      <c r="CCC37" s="65"/>
      <c r="CCD37" s="65"/>
      <c r="CCE37" s="65"/>
      <c r="CCF37" s="65"/>
      <c r="CCG37" s="65"/>
      <c r="CCH37" s="65"/>
      <c r="CCI37" s="65"/>
      <c r="CCJ37" s="65"/>
      <c r="CCK37" s="65"/>
      <c r="CCL37" s="65"/>
      <c r="CCM37" s="65"/>
      <c r="CCN37" s="65"/>
      <c r="CCO37" s="65"/>
      <c r="CCP37" s="65"/>
      <c r="CCQ37" s="65"/>
      <c r="CCR37" s="65"/>
      <c r="CCS37" s="65"/>
      <c r="CCT37" s="65"/>
      <c r="CCU37" s="65"/>
      <c r="CCV37" s="65"/>
      <c r="CCW37" s="65"/>
      <c r="CCX37" s="65"/>
      <c r="CCY37" s="65"/>
      <c r="CCZ37" s="65"/>
      <c r="CDA37" s="65"/>
      <c r="CDB37" s="65"/>
      <c r="CDC37" s="65"/>
      <c r="CDD37" s="65"/>
      <c r="CDE37" s="65"/>
      <c r="CDF37" s="65"/>
      <c r="CDG37" s="65"/>
      <c r="CDH37" s="65"/>
      <c r="CDI37" s="65"/>
      <c r="CDJ37" s="65"/>
      <c r="CDK37" s="65"/>
      <c r="CDL37" s="65"/>
      <c r="CDM37" s="65"/>
      <c r="CDN37" s="65"/>
      <c r="CDO37" s="65"/>
      <c r="CDP37" s="65"/>
      <c r="CDQ37" s="65"/>
      <c r="CDR37" s="65"/>
      <c r="CDS37" s="65"/>
      <c r="CDT37" s="65"/>
      <c r="CDU37" s="65"/>
      <c r="CDV37" s="65"/>
      <c r="CDW37" s="65"/>
      <c r="CDX37" s="65"/>
      <c r="CDY37" s="65"/>
      <c r="CDZ37" s="65"/>
      <c r="CEA37" s="65"/>
      <c r="CEB37" s="65"/>
      <c r="CEC37" s="65"/>
      <c r="CED37" s="65"/>
      <c r="CEE37" s="65"/>
      <c r="CEF37" s="65"/>
      <c r="CEG37" s="65"/>
      <c r="CEH37" s="65"/>
      <c r="CEI37" s="65"/>
      <c r="CEJ37" s="65"/>
      <c r="CEK37" s="65"/>
      <c r="CEL37" s="65"/>
      <c r="CEM37" s="65"/>
      <c r="CEN37" s="65"/>
      <c r="CEO37" s="65"/>
      <c r="CEP37" s="65"/>
      <c r="CEQ37" s="65"/>
      <c r="CER37" s="65"/>
      <c r="CES37" s="65"/>
      <c r="CET37" s="65"/>
      <c r="CEU37" s="65"/>
      <c r="CEV37" s="65"/>
      <c r="CEW37" s="65"/>
      <c r="CEX37" s="65"/>
      <c r="CEY37" s="65"/>
      <c r="CEZ37" s="65"/>
      <c r="CFA37" s="65"/>
      <c r="CFB37" s="65"/>
      <c r="CFC37" s="65"/>
      <c r="CFD37" s="65"/>
      <c r="CFE37" s="65"/>
      <c r="CFF37" s="65"/>
      <c r="CFG37" s="65"/>
      <c r="CFH37" s="65"/>
      <c r="CFI37" s="65"/>
      <c r="CFJ37" s="65"/>
      <c r="CFK37" s="65"/>
      <c r="CFL37" s="65"/>
      <c r="CFM37" s="65"/>
      <c r="CFN37" s="65"/>
      <c r="CFO37" s="65"/>
      <c r="CFP37" s="65"/>
      <c r="CFQ37" s="65"/>
      <c r="CFR37" s="65"/>
      <c r="CFS37" s="65"/>
      <c r="CFT37" s="65"/>
      <c r="CFU37" s="65"/>
      <c r="CFV37" s="65"/>
      <c r="CFW37" s="65"/>
      <c r="CFX37" s="65"/>
      <c r="CFY37" s="65"/>
      <c r="CFZ37" s="65"/>
      <c r="CGA37" s="65"/>
      <c r="CGB37" s="65"/>
      <c r="CGC37" s="65"/>
      <c r="CGD37" s="65"/>
      <c r="CGE37" s="65"/>
      <c r="CGF37" s="65"/>
      <c r="CGG37" s="65"/>
      <c r="CGH37" s="65"/>
      <c r="CGI37" s="65"/>
      <c r="CGJ37" s="65"/>
      <c r="CGK37" s="65"/>
      <c r="CGL37" s="65"/>
      <c r="CGM37" s="65"/>
      <c r="CGN37" s="65"/>
      <c r="CGO37" s="65"/>
      <c r="CGP37" s="65"/>
      <c r="CGQ37" s="65"/>
      <c r="CGR37" s="65"/>
      <c r="CGS37" s="65"/>
      <c r="CGT37" s="65"/>
      <c r="CGU37" s="65"/>
      <c r="CGV37" s="65"/>
      <c r="CGW37" s="65"/>
      <c r="CGX37" s="65"/>
      <c r="CGY37" s="65"/>
      <c r="CGZ37" s="65"/>
      <c r="CHA37" s="65"/>
      <c r="CHB37" s="65"/>
      <c r="CHC37" s="65"/>
      <c r="CHD37" s="65"/>
      <c r="CHE37" s="65"/>
      <c r="CHF37" s="65"/>
      <c r="CHG37" s="65"/>
      <c r="CHH37" s="65"/>
      <c r="CHI37" s="65"/>
      <c r="CHJ37" s="65"/>
      <c r="CHK37" s="65"/>
      <c r="CHL37" s="65"/>
      <c r="CHM37" s="65"/>
      <c r="CHN37" s="65"/>
      <c r="CHO37" s="65"/>
      <c r="CHP37" s="65"/>
      <c r="CHQ37" s="65"/>
      <c r="CHR37" s="65"/>
      <c r="CHS37" s="65"/>
      <c r="CHT37" s="65"/>
      <c r="CHU37" s="65"/>
      <c r="CHV37" s="65"/>
      <c r="CHW37" s="65"/>
      <c r="CHX37" s="65"/>
      <c r="CHY37" s="65"/>
      <c r="CHZ37" s="65"/>
      <c r="CIA37" s="65"/>
      <c r="CIB37" s="65"/>
      <c r="CIC37" s="65"/>
      <c r="CID37" s="65"/>
      <c r="CIE37" s="65"/>
      <c r="CIF37" s="65"/>
      <c r="CIG37" s="65"/>
      <c r="CIH37" s="65"/>
      <c r="CII37" s="65"/>
      <c r="CIJ37" s="65"/>
      <c r="CIK37" s="65"/>
      <c r="CIL37" s="65"/>
      <c r="CIM37" s="65"/>
      <c r="CIN37" s="65"/>
      <c r="CIO37" s="65"/>
      <c r="CIP37" s="65"/>
      <c r="CIQ37" s="65"/>
      <c r="CIR37" s="65"/>
      <c r="CIS37" s="65"/>
      <c r="CIT37" s="65"/>
      <c r="CIU37" s="65"/>
      <c r="CIV37" s="65"/>
      <c r="CIW37" s="65"/>
      <c r="CIX37" s="65"/>
      <c r="CIY37" s="65"/>
      <c r="CIZ37" s="65"/>
      <c r="CJA37" s="65"/>
      <c r="CJB37" s="65"/>
      <c r="CJC37" s="65"/>
      <c r="CJD37" s="65"/>
      <c r="CJE37" s="65"/>
      <c r="CJF37" s="65"/>
      <c r="CJG37" s="65"/>
      <c r="CJH37" s="65"/>
      <c r="CJI37" s="65"/>
      <c r="CJJ37" s="65"/>
      <c r="CJK37" s="65"/>
      <c r="CJL37" s="65"/>
      <c r="CJM37" s="65"/>
      <c r="CJN37" s="65"/>
      <c r="CJO37" s="65"/>
      <c r="CJP37" s="65"/>
      <c r="CJQ37" s="65"/>
      <c r="CJR37" s="65"/>
      <c r="CJS37" s="65"/>
      <c r="CJT37" s="65"/>
      <c r="CJU37" s="65"/>
      <c r="CJV37" s="65"/>
      <c r="CJW37" s="65"/>
      <c r="CJX37" s="65"/>
      <c r="CJY37" s="65"/>
      <c r="CJZ37" s="65"/>
      <c r="CKA37" s="65"/>
      <c r="CKB37" s="65"/>
      <c r="CKC37" s="65"/>
      <c r="CKD37" s="65"/>
      <c r="CKE37" s="65"/>
      <c r="CKF37" s="65"/>
      <c r="CKG37" s="65"/>
      <c r="CKH37" s="65"/>
      <c r="CKI37" s="65"/>
      <c r="CKJ37" s="65"/>
      <c r="CKK37" s="65"/>
      <c r="CKL37" s="65"/>
      <c r="CKM37" s="65"/>
      <c r="CKN37" s="65"/>
      <c r="CKO37" s="65"/>
      <c r="CKP37" s="65"/>
      <c r="CKQ37" s="65"/>
      <c r="CKR37" s="65"/>
      <c r="CKS37" s="65"/>
      <c r="CKT37" s="65"/>
      <c r="CKU37" s="65"/>
      <c r="CKV37" s="65"/>
      <c r="CKW37" s="65"/>
      <c r="CKX37" s="65"/>
      <c r="CKY37" s="65"/>
      <c r="CKZ37" s="65"/>
      <c r="CLA37" s="65"/>
      <c r="CLB37" s="65"/>
      <c r="CLC37" s="65"/>
      <c r="CLD37" s="65"/>
      <c r="CLE37" s="65"/>
      <c r="CLF37" s="65"/>
      <c r="CLG37" s="65"/>
      <c r="CLH37" s="65"/>
      <c r="CLI37" s="65"/>
      <c r="CLJ37" s="65"/>
      <c r="CLK37" s="65"/>
      <c r="CLL37" s="65"/>
      <c r="CLM37" s="65"/>
      <c r="CLN37" s="65"/>
      <c r="CLO37" s="65"/>
      <c r="CLP37" s="65"/>
      <c r="CLQ37" s="65"/>
      <c r="CLR37" s="65"/>
      <c r="CLS37" s="65"/>
      <c r="CLT37" s="65"/>
      <c r="CLU37" s="65"/>
      <c r="CLV37" s="65"/>
      <c r="CLW37" s="65"/>
      <c r="CLX37" s="65"/>
      <c r="CLY37" s="65"/>
      <c r="CLZ37" s="65"/>
      <c r="CMA37" s="65"/>
      <c r="CMB37" s="65"/>
      <c r="CMC37" s="65"/>
      <c r="CMD37" s="65"/>
      <c r="CME37" s="65"/>
      <c r="CMF37" s="65"/>
      <c r="CMG37" s="65"/>
      <c r="CMH37" s="65"/>
      <c r="CMI37" s="65"/>
      <c r="CMJ37" s="65"/>
      <c r="CMK37" s="65"/>
      <c r="CML37" s="65"/>
      <c r="CMM37" s="65"/>
      <c r="CMN37" s="65"/>
      <c r="CMO37" s="65"/>
      <c r="CMP37" s="65"/>
      <c r="CMQ37" s="65"/>
      <c r="CMR37" s="65"/>
      <c r="CMS37" s="65"/>
      <c r="CMT37" s="65"/>
      <c r="CMU37" s="65"/>
      <c r="CMV37" s="65"/>
      <c r="CMW37" s="65"/>
      <c r="CMX37" s="65"/>
      <c r="CMY37" s="65"/>
      <c r="CMZ37" s="65"/>
      <c r="CNA37" s="65"/>
      <c r="CNB37" s="65"/>
      <c r="CNC37" s="65"/>
      <c r="CND37" s="65"/>
      <c r="CNE37" s="65"/>
      <c r="CNF37" s="65"/>
      <c r="CNG37" s="65"/>
      <c r="CNH37" s="65"/>
      <c r="CNI37" s="65"/>
      <c r="CNJ37" s="65"/>
      <c r="CNK37" s="65"/>
      <c r="CNL37" s="65"/>
      <c r="CNM37" s="65"/>
      <c r="CNN37" s="65"/>
      <c r="CNO37" s="65"/>
      <c r="CNP37" s="65"/>
      <c r="CNQ37" s="65"/>
      <c r="CNR37" s="65"/>
      <c r="CNS37" s="65"/>
      <c r="CNT37" s="65"/>
      <c r="CNU37" s="65"/>
      <c r="CNV37" s="65"/>
      <c r="CNW37" s="65"/>
      <c r="CNX37" s="65"/>
      <c r="CNY37" s="65"/>
      <c r="CNZ37" s="65"/>
      <c r="COA37" s="65"/>
      <c r="COB37" s="65"/>
      <c r="COC37" s="65"/>
      <c r="COD37" s="65"/>
      <c r="COE37" s="65"/>
      <c r="COF37" s="65"/>
      <c r="COG37" s="65"/>
      <c r="COH37" s="65"/>
      <c r="COI37" s="65"/>
      <c r="COJ37" s="65"/>
      <c r="COK37" s="65"/>
      <c r="COL37" s="65"/>
      <c r="COM37" s="65"/>
      <c r="CON37" s="65"/>
      <c r="COO37" s="65"/>
      <c r="COP37" s="65"/>
      <c r="COQ37" s="65"/>
      <c r="COR37" s="65"/>
      <c r="COS37" s="65"/>
      <c r="COT37" s="65"/>
      <c r="COU37" s="65"/>
      <c r="COV37" s="65"/>
      <c r="COW37" s="65"/>
      <c r="COX37" s="65"/>
      <c r="COY37" s="65"/>
      <c r="COZ37" s="65"/>
      <c r="CPA37" s="65"/>
      <c r="CPB37" s="65"/>
      <c r="CPC37" s="65"/>
      <c r="CPD37" s="65"/>
      <c r="CPE37" s="65"/>
      <c r="CPF37" s="65"/>
      <c r="CPG37" s="65"/>
      <c r="CPH37" s="65"/>
      <c r="CPI37" s="65"/>
      <c r="CPJ37" s="65"/>
      <c r="CPK37" s="65"/>
      <c r="CPL37" s="65"/>
      <c r="CPM37" s="65"/>
      <c r="CPN37" s="65"/>
      <c r="CPO37" s="65"/>
      <c r="CPP37" s="65"/>
      <c r="CPQ37" s="65"/>
      <c r="CPR37" s="65"/>
      <c r="CPS37" s="65"/>
      <c r="CPT37" s="65"/>
      <c r="CPU37" s="65"/>
      <c r="CPV37" s="65"/>
      <c r="CPW37" s="65"/>
      <c r="CPX37" s="65"/>
      <c r="CPY37" s="65"/>
      <c r="CPZ37" s="65"/>
      <c r="CQA37" s="65"/>
      <c r="CQB37" s="65"/>
      <c r="CQC37" s="65"/>
      <c r="CQD37" s="65"/>
      <c r="CQE37" s="65"/>
      <c r="CQF37" s="65"/>
      <c r="CQG37" s="65"/>
      <c r="CQH37" s="65"/>
      <c r="CQI37" s="65"/>
      <c r="CQJ37" s="65"/>
      <c r="CQK37" s="65"/>
      <c r="CQL37" s="65"/>
      <c r="CQM37" s="65"/>
      <c r="CQN37" s="65"/>
      <c r="CQO37" s="65"/>
      <c r="CQP37" s="65"/>
      <c r="CQQ37" s="65"/>
      <c r="CQR37" s="65"/>
      <c r="CQS37" s="65"/>
      <c r="CQT37" s="65"/>
      <c r="CQU37" s="65"/>
      <c r="CQV37" s="65"/>
      <c r="CQW37" s="65"/>
      <c r="CQX37" s="65"/>
      <c r="CQY37" s="65"/>
      <c r="CQZ37" s="65"/>
      <c r="CRA37" s="65"/>
      <c r="CRB37" s="65"/>
      <c r="CRC37" s="65"/>
      <c r="CRD37" s="65"/>
      <c r="CRE37" s="65"/>
      <c r="CRF37" s="65"/>
      <c r="CRG37" s="65"/>
      <c r="CRH37" s="65"/>
      <c r="CRI37" s="65"/>
      <c r="CRJ37" s="65"/>
      <c r="CRK37" s="65"/>
      <c r="CRL37" s="65"/>
      <c r="CRM37" s="65"/>
      <c r="CRN37" s="65"/>
      <c r="CRO37" s="65"/>
      <c r="CRP37" s="65"/>
      <c r="CRQ37" s="65"/>
      <c r="CRR37" s="65"/>
      <c r="CRS37" s="65"/>
      <c r="CRT37" s="65"/>
      <c r="CRU37" s="65"/>
      <c r="CRV37" s="65"/>
      <c r="CRW37" s="65"/>
      <c r="CRX37" s="65"/>
      <c r="CRY37" s="65"/>
      <c r="CRZ37" s="65"/>
      <c r="CSA37" s="65"/>
      <c r="CSB37" s="65"/>
      <c r="CSC37" s="65"/>
      <c r="CSD37" s="65"/>
      <c r="CSE37" s="65"/>
      <c r="CSF37" s="65"/>
      <c r="CSG37" s="65"/>
      <c r="CSH37" s="65"/>
      <c r="CSI37" s="65"/>
      <c r="CSJ37" s="65"/>
      <c r="CSK37" s="65"/>
      <c r="CSL37" s="65"/>
      <c r="CSM37" s="65"/>
      <c r="CSN37" s="65"/>
      <c r="CSO37" s="65"/>
      <c r="CSP37" s="65"/>
      <c r="CSQ37" s="65"/>
      <c r="CSR37" s="65"/>
      <c r="CSS37" s="65"/>
      <c r="CST37" s="65"/>
      <c r="CSU37" s="65"/>
      <c r="CSV37" s="65"/>
      <c r="CSW37" s="65"/>
      <c r="CSX37" s="65"/>
      <c r="CSY37" s="65"/>
      <c r="CSZ37" s="65"/>
      <c r="CTA37" s="65"/>
      <c r="CTB37" s="65"/>
      <c r="CTC37" s="65"/>
      <c r="CTD37" s="65"/>
      <c r="CTE37" s="65"/>
      <c r="CTF37" s="65"/>
      <c r="CTG37" s="65"/>
      <c r="CTH37" s="65"/>
      <c r="CTI37" s="65"/>
      <c r="CTJ37" s="65"/>
      <c r="CTK37" s="65"/>
      <c r="CTL37" s="65"/>
      <c r="CTM37" s="65"/>
      <c r="CTN37" s="65"/>
      <c r="CTO37" s="65"/>
      <c r="CTP37" s="65"/>
      <c r="CTQ37" s="65"/>
      <c r="CTR37" s="65"/>
      <c r="CTS37" s="65"/>
      <c r="CTT37" s="65"/>
      <c r="CTU37" s="65"/>
      <c r="CTV37" s="65"/>
      <c r="CTW37" s="65"/>
      <c r="CTX37" s="65"/>
      <c r="CTY37" s="65"/>
      <c r="CTZ37" s="65"/>
      <c r="CUA37" s="65"/>
      <c r="CUB37" s="65"/>
      <c r="CUC37" s="65"/>
      <c r="CUD37" s="65"/>
      <c r="CUE37" s="65"/>
      <c r="CUF37" s="65"/>
      <c r="CUG37" s="65"/>
      <c r="CUH37" s="65"/>
      <c r="CUI37" s="65"/>
      <c r="CUJ37" s="65"/>
      <c r="CUK37" s="65"/>
      <c r="CUL37" s="65"/>
      <c r="CUM37" s="65"/>
      <c r="CUN37" s="65"/>
      <c r="CUO37" s="65"/>
      <c r="CUP37" s="65"/>
      <c r="CUQ37" s="65"/>
      <c r="CUR37" s="65"/>
      <c r="CUS37" s="65"/>
      <c r="CUT37" s="65"/>
      <c r="CUU37" s="65"/>
      <c r="CUV37" s="65"/>
      <c r="CUW37" s="65"/>
      <c r="CUX37" s="65"/>
      <c r="CUY37" s="65"/>
      <c r="CUZ37" s="65"/>
      <c r="CVA37" s="65"/>
      <c r="CVB37" s="65"/>
      <c r="CVC37" s="65"/>
      <c r="CVD37" s="65"/>
      <c r="CVE37" s="65"/>
      <c r="CVF37" s="65"/>
      <c r="CVG37" s="65"/>
      <c r="CVH37" s="65"/>
      <c r="CVI37" s="65"/>
      <c r="CVJ37" s="65"/>
      <c r="CVK37" s="65"/>
      <c r="CVL37" s="65"/>
      <c r="CVM37" s="65"/>
      <c r="CVN37" s="65"/>
      <c r="CVO37" s="65"/>
      <c r="CVP37" s="65"/>
      <c r="CVQ37" s="65"/>
      <c r="CVR37" s="65"/>
      <c r="CVS37" s="65"/>
      <c r="CVT37" s="65"/>
      <c r="CVU37" s="65"/>
      <c r="CVV37" s="65"/>
      <c r="CVW37" s="65"/>
      <c r="CVX37" s="65"/>
      <c r="CVY37" s="65"/>
      <c r="CVZ37" s="65"/>
      <c r="CWA37" s="65"/>
      <c r="CWB37" s="65"/>
      <c r="CWC37" s="65"/>
      <c r="CWD37" s="65"/>
      <c r="CWE37" s="65"/>
      <c r="CWF37" s="65"/>
      <c r="CWG37" s="65"/>
      <c r="CWH37" s="65"/>
      <c r="CWI37" s="65"/>
      <c r="CWJ37" s="65"/>
      <c r="CWK37" s="65"/>
      <c r="CWL37" s="65"/>
      <c r="CWM37" s="65"/>
      <c r="CWN37" s="65"/>
      <c r="CWO37" s="65"/>
      <c r="CWP37" s="65"/>
      <c r="CWQ37" s="65"/>
      <c r="CWR37" s="65"/>
      <c r="CWS37" s="65"/>
      <c r="CWT37" s="65"/>
      <c r="CWU37" s="65"/>
      <c r="CWV37" s="65"/>
      <c r="CWW37" s="65"/>
      <c r="CWX37" s="65"/>
      <c r="CWY37" s="65"/>
      <c r="CWZ37" s="65"/>
      <c r="CXA37" s="65"/>
      <c r="CXB37" s="65"/>
      <c r="CXC37" s="65"/>
      <c r="CXD37" s="65"/>
      <c r="CXE37" s="65"/>
      <c r="CXF37" s="65"/>
      <c r="CXG37" s="65"/>
      <c r="CXH37" s="65"/>
      <c r="CXI37" s="65"/>
      <c r="CXJ37" s="65"/>
      <c r="CXK37" s="65"/>
      <c r="CXL37" s="65"/>
      <c r="CXM37" s="65"/>
      <c r="CXN37" s="65"/>
      <c r="CXO37" s="65"/>
      <c r="CXP37" s="65"/>
      <c r="CXQ37" s="65"/>
      <c r="CXR37" s="65"/>
      <c r="CXS37" s="65"/>
      <c r="CXT37" s="65"/>
      <c r="CXU37" s="65"/>
      <c r="CXV37" s="65"/>
      <c r="CXW37" s="65"/>
      <c r="CXX37" s="65"/>
      <c r="CXY37" s="65"/>
      <c r="CXZ37" s="65"/>
      <c r="CYA37" s="65"/>
      <c r="CYB37" s="65"/>
      <c r="CYC37" s="65"/>
      <c r="CYD37" s="65"/>
      <c r="CYE37" s="65"/>
      <c r="CYF37" s="65"/>
      <c r="CYG37" s="65"/>
      <c r="CYH37" s="65"/>
      <c r="CYI37" s="65"/>
      <c r="CYJ37" s="65"/>
      <c r="CYK37" s="65"/>
      <c r="CYL37" s="65"/>
      <c r="CYM37" s="65"/>
      <c r="CYN37" s="65"/>
      <c r="CYO37" s="65"/>
      <c r="CYP37" s="65"/>
      <c r="CYQ37" s="65"/>
      <c r="CYR37" s="65"/>
      <c r="CYS37" s="65"/>
      <c r="CYT37" s="65"/>
      <c r="CYU37" s="65"/>
      <c r="CYV37" s="65"/>
      <c r="CYW37" s="65"/>
      <c r="CYX37" s="65"/>
      <c r="CYY37" s="65"/>
      <c r="CYZ37" s="65"/>
      <c r="CZA37" s="65"/>
      <c r="CZB37" s="65"/>
      <c r="CZC37" s="65"/>
      <c r="CZD37" s="65"/>
      <c r="CZE37" s="65"/>
      <c r="CZF37" s="65"/>
      <c r="CZG37" s="65"/>
      <c r="CZH37" s="65"/>
      <c r="CZI37" s="65"/>
      <c r="CZJ37" s="65"/>
      <c r="CZK37" s="65"/>
      <c r="CZL37" s="65"/>
      <c r="CZM37" s="65"/>
      <c r="CZN37" s="65"/>
      <c r="CZO37" s="65"/>
      <c r="CZP37" s="65"/>
      <c r="CZQ37" s="65"/>
      <c r="CZR37" s="65"/>
      <c r="CZS37" s="65"/>
      <c r="CZT37" s="65"/>
      <c r="CZU37" s="65"/>
      <c r="CZV37" s="65"/>
      <c r="CZW37" s="65"/>
      <c r="CZX37" s="65"/>
      <c r="CZY37" s="65"/>
      <c r="CZZ37" s="65"/>
      <c r="DAA37" s="65"/>
      <c r="DAB37" s="65"/>
      <c r="DAC37" s="65"/>
      <c r="DAD37" s="65"/>
      <c r="DAE37" s="65"/>
      <c r="DAF37" s="65"/>
      <c r="DAG37" s="65"/>
      <c r="DAH37" s="65"/>
      <c r="DAI37" s="65"/>
      <c r="DAJ37" s="65"/>
      <c r="DAK37" s="65"/>
      <c r="DAL37" s="65"/>
      <c r="DAM37" s="65"/>
      <c r="DAN37" s="65"/>
      <c r="DAO37" s="65"/>
      <c r="DAP37" s="65"/>
      <c r="DAQ37" s="65"/>
      <c r="DAR37" s="65"/>
      <c r="DAS37" s="65"/>
      <c r="DAT37" s="65"/>
      <c r="DAU37" s="65"/>
      <c r="DAV37" s="65"/>
      <c r="DAW37" s="65"/>
      <c r="DAX37" s="65"/>
      <c r="DAY37" s="65"/>
      <c r="DAZ37" s="65"/>
      <c r="DBA37" s="65"/>
      <c r="DBB37" s="65"/>
      <c r="DBC37" s="65"/>
      <c r="DBD37" s="65"/>
      <c r="DBE37" s="65"/>
      <c r="DBF37" s="65"/>
      <c r="DBG37" s="65"/>
      <c r="DBH37" s="65"/>
      <c r="DBI37" s="65"/>
      <c r="DBJ37" s="65"/>
      <c r="DBK37" s="65"/>
      <c r="DBL37" s="65"/>
      <c r="DBM37" s="65"/>
      <c r="DBN37" s="65"/>
      <c r="DBO37" s="65"/>
      <c r="DBP37" s="65"/>
      <c r="DBQ37" s="65"/>
      <c r="DBR37" s="65"/>
      <c r="DBS37" s="65"/>
      <c r="DBT37" s="65"/>
      <c r="DBU37" s="65"/>
      <c r="DBV37" s="65"/>
      <c r="DBW37" s="65"/>
      <c r="DBX37" s="65"/>
      <c r="DBY37" s="65"/>
      <c r="DBZ37" s="65"/>
      <c r="DCA37" s="65"/>
      <c r="DCB37" s="65"/>
      <c r="DCC37" s="65"/>
      <c r="DCD37" s="65"/>
      <c r="DCE37" s="65"/>
      <c r="DCF37" s="65"/>
      <c r="DCG37" s="65"/>
      <c r="DCH37" s="65"/>
      <c r="DCI37" s="65"/>
      <c r="DCJ37" s="65"/>
      <c r="DCK37" s="65"/>
      <c r="DCL37" s="65"/>
      <c r="DCM37" s="65"/>
      <c r="DCN37" s="65"/>
      <c r="DCO37" s="65"/>
      <c r="DCP37" s="65"/>
      <c r="DCQ37" s="65"/>
      <c r="DCR37" s="65"/>
      <c r="DCS37" s="65"/>
      <c r="DCT37" s="65"/>
      <c r="DCU37" s="65"/>
      <c r="DCV37" s="65"/>
      <c r="DCW37" s="65"/>
      <c r="DCX37" s="65"/>
      <c r="DCY37" s="65"/>
      <c r="DCZ37" s="65"/>
      <c r="DDA37" s="65"/>
      <c r="DDB37" s="65"/>
      <c r="DDC37" s="65"/>
      <c r="DDD37" s="65"/>
      <c r="DDE37" s="65"/>
      <c r="DDF37" s="65"/>
      <c r="DDG37" s="65"/>
      <c r="DDH37" s="65"/>
      <c r="DDI37" s="65"/>
      <c r="DDJ37" s="65"/>
      <c r="DDK37" s="65"/>
      <c r="DDL37" s="65"/>
      <c r="DDM37" s="65"/>
      <c r="DDN37" s="65"/>
      <c r="DDO37" s="65"/>
      <c r="DDP37" s="65"/>
      <c r="DDQ37" s="65"/>
      <c r="DDR37" s="65"/>
      <c r="DDS37" s="65"/>
      <c r="DDT37" s="65"/>
      <c r="DDU37" s="65"/>
      <c r="DDV37" s="65"/>
      <c r="DDW37" s="65"/>
      <c r="DDX37" s="65"/>
      <c r="DDY37" s="65"/>
      <c r="DDZ37" s="65"/>
      <c r="DEA37" s="65"/>
      <c r="DEB37" s="65"/>
      <c r="DEC37" s="65"/>
      <c r="DED37" s="65"/>
      <c r="DEE37" s="65"/>
      <c r="DEF37" s="65"/>
      <c r="DEG37" s="65"/>
      <c r="DEH37" s="65"/>
      <c r="DEI37" s="65"/>
      <c r="DEJ37" s="65"/>
      <c r="DEK37" s="65"/>
      <c r="DEL37" s="65"/>
      <c r="DEM37" s="65"/>
      <c r="DEN37" s="65"/>
      <c r="DEO37" s="65"/>
      <c r="DEP37" s="65"/>
      <c r="DEQ37" s="65"/>
      <c r="DER37" s="65"/>
      <c r="DES37" s="65"/>
      <c r="DET37" s="65"/>
      <c r="DEU37" s="65"/>
      <c r="DEV37" s="65"/>
      <c r="DEW37" s="65"/>
      <c r="DEX37" s="65"/>
      <c r="DEY37" s="65"/>
      <c r="DEZ37" s="65"/>
      <c r="DFA37" s="65"/>
      <c r="DFB37" s="65"/>
      <c r="DFC37" s="65"/>
      <c r="DFD37" s="65"/>
      <c r="DFE37" s="65"/>
      <c r="DFF37" s="65"/>
      <c r="DFG37" s="65"/>
      <c r="DFH37" s="65"/>
      <c r="DFI37" s="65"/>
      <c r="DFJ37" s="65"/>
      <c r="DFK37" s="65"/>
      <c r="DFL37" s="65"/>
      <c r="DFM37" s="65"/>
      <c r="DFN37" s="65"/>
      <c r="DFO37" s="65"/>
      <c r="DFP37" s="65"/>
      <c r="DFQ37" s="65"/>
      <c r="DFR37" s="65"/>
      <c r="DFS37" s="65"/>
      <c r="DFT37" s="65"/>
      <c r="DFU37" s="65"/>
      <c r="DFV37" s="65"/>
      <c r="DFW37" s="65"/>
      <c r="DFX37" s="65"/>
      <c r="DFY37" s="65"/>
      <c r="DFZ37" s="65"/>
      <c r="DGA37" s="65"/>
      <c r="DGB37" s="65"/>
      <c r="DGC37" s="65"/>
      <c r="DGD37" s="65"/>
      <c r="DGE37" s="65"/>
      <c r="DGF37" s="65"/>
      <c r="DGG37" s="65"/>
      <c r="DGH37" s="65"/>
      <c r="DGI37" s="65"/>
      <c r="DGJ37" s="65"/>
      <c r="DGK37" s="65"/>
      <c r="DGL37" s="65"/>
      <c r="DGM37" s="65"/>
      <c r="DGN37" s="65"/>
      <c r="DGO37" s="65"/>
      <c r="DGP37" s="65"/>
      <c r="DGQ37" s="65"/>
      <c r="DGR37" s="65"/>
      <c r="DGS37" s="65"/>
      <c r="DGT37" s="65"/>
      <c r="DGU37" s="65"/>
      <c r="DGV37" s="65"/>
      <c r="DGW37" s="65"/>
      <c r="DGX37" s="65"/>
      <c r="DGY37" s="65"/>
      <c r="DGZ37" s="65"/>
      <c r="DHA37" s="65"/>
      <c r="DHB37" s="65"/>
      <c r="DHC37" s="65"/>
      <c r="DHD37" s="65"/>
      <c r="DHE37" s="65"/>
      <c r="DHF37" s="65"/>
      <c r="DHG37" s="65"/>
      <c r="DHH37" s="65"/>
      <c r="DHI37" s="65"/>
      <c r="DHJ37" s="65"/>
      <c r="DHK37" s="65"/>
      <c r="DHL37" s="65"/>
      <c r="DHM37" s="65"/>
      <c r="DHN37" s="65"/>
      <c r="DHO37" s="65"/>
      <c r="DHP37" s="65"/>
      <c r="DHQ37" s="65"/>
      <c r="DHR37" s="65"/>
      <c r="DHS37" s="65"/>
      <c r="DHT37" s="65"/>
      <c r="DHU37" s="65"/>
      <c r="DHV37" s="65"/>
      <c r="DHW37" s="65"/>
      <c r="DHX37" s="65"/>
      <c r="DHY37" s="65"/>
      <c r="DHZ37" s="65"/>
      <c r="DIA37" s="65"/>
      <c r="DIB37" s="65"/>
      <c r="DIC37" s="65"/>
      <c r="DID37" s="65"/>
      <c r="DIE37" s="65"/>
      <c r="DIF37" s="65"/>
      <c r="DIG37" s="65"/>
      <c r="DIH37" s="65"/>
      <c r="DII37" s="65"/>
      <c r="DIJ37" s="65"/>
      <c r="DIK37" s="65"/>
      <c r="DIL37" s="65"/>
      <c r="DIM37" s="65"/>
      <c r="DIN37" s="65"/>
      <c r="DIO37" s="65"/>
      <c r="DIP37" s="65"/>
      <c r="DIQ37" s="65"/>
      <c r="DIR37" s="65"/>
      <c r="DIS37" s="65"/>
      <c r="DIT37" s="65"/>
      <c r="DIU37" s="65"/>
      <c r="DIV37" s="65"/>
      <c r="DIW37" s="65"/>
      <c r="DIX37" s="65"/>
      <c r="DIY37" s="65"/>
      <c r="DIZ37" s="65"/>
      <c r="DJA37" s="65"/>
      <c r="DJB37" s="65"/>
      <c r="DJC37" s="65"/>
      <c r="DJD37" s="65"/>
      <c r="DJE37" s="65"/>
      <c r="DJF37" s="65"/>
      <c r="DJG37" s="65"/>
      <c r="DJH37" s="65"/>
      <c r="DJI37" s="65"/>
      <c r="DJJ37" s="65"/>
      <c r="DJK37" s="65"/>
      <c r="DJL37" s="65"/>
      <c r="DJM37" s="65"/>
      <c r="DJN37" s="65"/>
      <c r="DJO37" s="65"/>
      <c r="DJP37" s="65"/>
      <c r="DJQ37" s="65"/>
      <c r="DJR37" s="65"/>
      <c r="DJS37" s="65"/>
      <c r="DJT37" s="65"/>
      <c r="DJU37" s="65"/>
      <c r="DJV37" s="65"/>
      <c r="DJW37" s="65"/>
      <c r="DJX37" s="65"/>
      <c r="DJY37" s="65"/>
      <c r="DJZ37" s="65"/>
      <c r="DKA37" s="65"/>
      <c r="DKB37" s="65"/>
      <c r="DKC37" s="65"/>
      <c r="DKD37" s="65"/>
      <c r="DKE37" s="65"/>
      <c r="DKF37" s="65"/>
      <c r="DKG37" s="65"/>
      <c r="DKH37" s="65"/>
      <c r="DKI37" s="65"/>
      <c r="DKJ37" s="65"/>
      <c r="DKK37" s="65"/>
      <c r="DKL37" s="65"/>
      <c r="DKM37" s="65"/>
      <c r="DKN37" s="65"/>
      <c r="DKO37" s="65"/>
      <c r="DKP37" s="65"/>
      <c r="DKQ37" s="65"/>
      <c r="DKR37" s="65"/>
      <c r="DKS37" s="65"/>
      <c r="DKT37" s="65"/>
      <c r="DKU37" s="65"/>
      <c r="DKV37" s="65"/>
      <c r="DKW37" s="65"/>
      <c r="DKX37" s="65"/>
      <c r="DKY37" s="65"/>
      <c r="DKZ37" s="65"/>
      <c r="DLA37" s="65"/>
      <c r="DLB37" s="65"/>
      <c r="DLC37" s="65"/>
      <c r="DLD37" s="65"/>
      <c r="DLE37" s="65"/>
      <c r="DLF37" s="65"/>
      <c r="DLG37" s="65"/>
      <c r="DLH37" s="65"/>
      <c r="DLI37" s="65"/>
      <c r="DLJ37" s="65"/>
      <c r="DLK37" s="65"/>
      <c r="DLL37" s="65"/>
      <c r="DLM37" s="65"/>
      <c r="DLN37" s="65"/>
      <c r="DLO37" s="65"/>
      <c r="DLP37" s="65"/>
      <c r="DLQ37" s="65"/>
      <c r="DLR37" s="65"/>
      <c r="DLS37" s="65"/>
      <c r="DLT37" s="65"/>
      <c r="DLU37" s="65"/>
      <c r="DLV37" s="65"/>
      <c r="DLW37" s="65"/>
      <c r="DLX37" s="65"/>
      <c r="DLY37" s="65"/>
      <c r="DLZ37" s="65"/>
      <c r="DMA37" s="65"/>
      <c r="DMB37" s="65"/>
      <c r="DMC37" s="65"/>
      <c r="DMD37" s="65"/>
      <c r="DME37" s="65"/>
      <c r="DMF37" s="65"/>
      <c r="DMG37" s="65"/>
      <c r="DMH37" s="65"/>
      <c r="DMI37" s="65"/>
      <c r="DMJ37" s="65"/>
      <c r="DMK37" s="65"/>
      <c r="DML37" s="65"/>
      <c r="DMM37" s="65"/>
      <c r="DMN37" s="65"/>
      <c r="DMO37" s="65"/>
      <c r="DMP37" s="65"/>
      <c r="DMQ37" s="65"/>
      <c r="DMR37" s="65"/>
      <c r="DMS37" s="65"/>
      <c r="DMT37" s="65"/>
      <c r="DMU37" s="65"/>
      <c r="DMV37" s="65"/>
      <c r="DMW37" s="65"/>
      <c r="DMX37" s="65"/>
      <c r="DMY37" s="65"/>
      <c r="DMZ37" s="65"/>
      <c r="DNA37" s="65"/>
      <c r="DNB37" s="65"/>
      <c r="DNC37" s="65"/>
      <c r="DND37" s="65"/>
      <c r="DNE37" s="65"/>
      <c r="DNF37" s="65"/>
      <c r="DNG37" s="65"/>
      <c r="DNH37" s="65"/>
      <c r="DNI37" s="65"/>
      <c r="DNJ37" s="65"/>
      <c r="DNK37" s="65"/>
      <c r="DNL37" s="65"/>
      <c r="DNM37" s="65"/>
      <c r="DNN37" s="65"/>
      <c r="DNO37" s="65"/>
      <c r="DNP37" s="65"/>
      <c r="DNQ37" s="65"/>
      <c r="DNR37" s="65"/>
      <c r="DNS37" s="65"/>
      <c r="DNT37" s="65"/>
      <c r="DNU37" s="65"/>
      <c r="DNV37" s="65"/>
      <c r="DNW37" s="65"/>
      <c r="DNX37" s="65"/>
      <c r="DNY37" s="65"/>
      <c r="DNZ37" s="65"/>
      <c r="DOA37" s="65"/>
      <c r="DOB37" s="65"/>
      <c r="DOC37" s="65"/>
      <c r="DOD37" s="65"/>
      <c r="DOE37" s="65"/>
      <c r="DOF37" s="65"/>
      <c r="DOG37" s="65"/>
      <c r="DOH37" s="65"/>
      <c r="DOI37" s="65"/>
      <c r="DOJ37" s="65"/>
      <c r="DOK37" s="65"/>
      <c r="DOL37" s="65"/>
      <c r="DOM37" s="65"/>
      <c r="DON37" s="65"/>
      <c r="DOO37" s="65"/>
      <c r="DOP37" s="65"/>
      <c r="DOQ37" s="65"/>
      <c r="DOR37" s="65"/>
      <c r="DOS37" s="65"/>
      <c r="DOT37" s="65"/>
      <c r="DOU37" s="65"/>
      <c r="DOV37" s="65"/>
      <c r="DOW37" s="65"/>
      <c r="DOX37" s="65"/>
      <c r="DOY37" s="65"/>
      <c r="DOZ37" s="65"/>
      <c r="DPA37" s="65"/>
      <c r="DPB37" s="65"/>
      <c r="DPC37" s="65"/>
      <c r="DPD37" s="65"/>
      <c r="DPE37" s="65"/>
      <c r="DPF37" s="65"/>
      <c r="DPG37" s="65"/>
      <c r="DPH37" s="65"/>
      <c r="DPI37" s="65"/>
      <c r="DPJ37" s="65"/>
      <c r="DPK37" s="65"/>
      <c r="DPL37" s="65"/>
      <c r="DPM37" s="65"/>
      <c r="DPN37" s="65"/>
      <c r="DPO37" s="65"/>
      <c r="DPP37" s="65"/>
      <c r="DPQ37" s="65"/>
      <c r="DPR37" s="65"/>
      <c r="DPS37" s="65"/>
      <c r="DPT37" s="65"/>
      <c r="DPU37" s="65"/>
      <c r="DPV37" s="65"/>
      <c r="DPW37" s="65"/>
      <c r="DPX37" s="65"/>
      <c r="DPY37" s="65"/>
      <c r="DPZ37" s="65"/>
      <c r="DQA37" s="65"/>
      <c r="DQB37" s="65"/>
      <c r="DQC37" s="65"/>
      <c r="DQD37" s="65"/>
      <c r="DQE37" s="65"/>
      <c r="DQF37" s="65"/>
      <c r="DQG37" s="65"/>
      <c r="DQH37" s="65"/>
      <c r="DQI37" s="65"/>
      <c r="DQJ37" s="65"/>
      <c r="DQK37" s="65"/>
      <c r="DQL37" s="65"/>
      <c r="DQM37" s="65"/>
      <c r="DQN37" s="65"/>
      <c r="DQO37" s="65"/>
      <c r="DQP37" s="65"/>
      <c r="DQQ37" s="65"/>
      <c r="DQR37" s="65"/>
      <c r="DQS37" s="65"/>
      <c r="DQT37" s="65"/>
      <c r="DQU37" s="65"/>
      <c r="DQV37" s="65"/>
      <c r="DQW37" s="65"/>
      <c r="DQX37" s="65"/>
      <c r="DQY37" s="65"/>
      <c r="DQZ37" s="65"/>
      <c r="DRA37" s="65"/>
      <c r="DRB37" s="65"/>
      <c r="DRC37" s="65"/>
      <c r="DRD37" s="65"/>
      <c r="DRE37" s="65"/>
      <c r="DRF37" s="65"/>
      <c r="DRG37" s="65"/>
      <c r="DRH37" s="65"/>
      <c r="DRI37" s="65"/>
      <c r="DRJ37" s="65"/>
      <c r="DRK37" s="65"/>
      <c r="DRL37" s="65"/>
      <c r="DRM37" s="65"/>
      <c r="DRN37" s="65"/>
      <c r="DRO37" s="65"/>
      <c r="DRP37" s="65"/>
      <c r="DRQ37" s="65"/>
      <c r="DRR37" s="65"/>
      <c r="DRS37" s="65"/>
      <c r="DRT37" s="65"/>
      <c r="DRU37" s="65"/>
      <c r="DRV37" s="65"/>
      <c r="DRW37" s="65"/>
      <c r="DRX37" s="65"/>
      <c r="DRY37" s="65"/>
      <c r="DRZ37" s="65"/>
      <c r="DSA37" s="65"/>
      <c r="DSB37" s="65"/>
      <c r="DSC37" s="65"/>
      <c r="DSD37" s="65"/>
      <c r="DSE37" s="65"/>
      <c r="DSF37" s="65"/>
      <c r="DSG37" s="65"/>
      <c r="DSH37" s="65"/>
      <c r="DSI37" s="65"/>
      <c r="DSJ37" s="65"/>
      <c r="DSK37" s="65"/>
      <c r="DSL37" s="65"/>
      <c r="DSM37" s="65"/>
      <c r="DSN37" s="65"/>
      <c r="DSO37" s="65"/>
      <c r="DSP37" s="65"/>
      <c r="DSQ37" s="65"/>
      <c r="DSR37" s="65"/>
      <c r="DSS37" s="65"/>
      <c r="DST37" s="65"/>
      <c r="DSU37" s="65"/>
      <c r="DSV37" s="65"/>
      <c r="DSW37" s="65"/>
      <c r="DSX37" s="65"/>
      <c r="DSY37" s="65"/>
      <c r="DSZ37" s="65"/>
      <c r="DTA37" s="65"/>
      <c r="DTB37" s="65"/>
      <c r="DTC37" s="65"/>
      <c r="DTD37" s="65"/>
      <c r="DTE37" s="65"/>
      <c r="DTF37" s="65"/>
      <c r="DTG37" s="65"/>
      <c r="DTH37" s="65"/>
      <c r="DTI37" s="65"/>
      <c r="DTJ37" s="65"/>
      <c r="DTK37" s="65"/>
      <c r="DTL37" s="65"/>
      <c r="DTM37" s="65"/>
      <c r="DTN37" s="65"/>
      <c r="DTO37" s="65"/>
      <c r="DTP37" s="65"/>
      <c r="DTQ37" s="65"/>
      <c r="DTR37" s="65"/>
      <c r="DTS37" s="65"/>
      <c r="DTT37" s="65"/>
      <c r="DTU37" s="65"/>
      <c r="DTV37" s="65"/>
      <c r="DTW37" s="65"/>
      <c r="DTX37" s="65"/>
      <c r="DTY37" s="65"/>
      <c r="DTZ37" s="65"/>
      <c r="DUA37" s="65"/>
      <c r="DUB37" s="65"/>
      <c r="DUC37" s="65"/>
      <c r="DUD37" s="65"/>
      <c r="DUE37" s="65"/>
      <c r="DUF37" s="65"/>
      <c r="DUG37" s="65"/>
      <c r="DUH37" s="65"/>
      <c r="DUI37" s="65"/>
      <c r="DUJ37" s="65"/>
      <c r="DUK37" s="65"/>
      <c r="DUL37" s="65"/>
      <c r="DUM37" s="65"/>
      <c r="DUN37" s="65"/>
      <c r="DUO37" s="65"/>
      <c r="DUP37" s="65"/>
      <c r="DUQ37" s="65"/>
      <c r="DUR37" s="65"/>
      <c r="DUS37" s="65"/>
      <c r="DUT37" s="65"/>
      <c r="DUU37" s="65"/>
      <c r="DUV37" s="65"/>
      <c r="DUW37" s="65"/>
      <c r="DUX37" s="65"/>
      <c r="DUY37" s="65"/>
      <c r="DUZ37" s="65"/>
      <c r="DVA37" s="65"/>
      <c r="DVB37" s="65"/>
      <c r="DVC37" s="65"/>
      <c r="DVD37" s="65"/>
      <c r="DVE37" s="65"/>
      <c r="DVF37" s="65"/>
      <c r="DVG37" s="65"/>
      <c r="DVH37" s="65"/>
      <c r="DVI37" s="65"/>
      <c r="DVJ37" s="65"/>
      <c r="DVK37" s="65"/>
      <c r="DVL37" s="65"/>
      <c r="DVM37" s="65"/>
      <c r="DVN37" s="65"/>
      <c r="DVO37" s="65"/>
      <c r="DVP37" s="65"/>
      <c r="DVQ37" s="65"/>
      <c r="DVR37" s="65"/>
      <c r="DVS37" s="65"/>
      <c r="DVT37" s="65"/>
      <c r="DVU37" s="65"/>
      <c r="DVV37" s="65"/>
      <c r="DVW37" s="65"/>
      <c r="DVX37" s="65"/>
      <c r="DVY37" s="65"/>
      <c r="DVZ37" s="65"/>
      <c r="DWA37" s="65"/>
      <c r="DWB37" s="65"/>
      <c r="DWC37" s="65"/>
      <c r="DWD37" s="65"/>
      <c r="DWE37" s="65"/>
      <c r="DWF37" s="65"/>
      <c r="DWG37" s="65"/>
      <c r="DWH37" s="65"/>
      <c r="DWI37" s="65"/>
      <c r="DWJ37" s="65"/>
      <c r="DWK37" s="65"/>
      <c r="DWL37" s="65"/>
      <c r="DWM37" s="65"/>
      <c r="DWN37" s="65"/>
      <c r="DWO37" s="65"/>
      <c r="DWP37" s="65"/>
      <c r="DWQ37" s="65"/>
      <c r="DWR37" s="65"/>
      <c r="DWS37" s="65"/>
      <c r="DWT37" s="65"/>
      <c r="DWU37" s="65"/>
      <c r="DWV37" s="65"/>
      <c r="DWW37" s="65"/>
      <c r="DWX37" s="65"/>
      <c r="DWY37" s="65"/>
      <c r="DWZ37" s="65"/>
      <c r="DXA37" s="65"/>
      <c r="DXB37" s="65"/>
      <c r="DXC37" s="65"/>
      <c r="DXD37" s="65"/>
      <c r="DXE37" s="65"/>
      <c r="DXF37" s="65"/>
      <c r="DXG37" s="65"/>
      <c r="DXH37" s="65"/>
      <c r="DXI37" s="65"/>
      <c r="DXJ37" s="65"/>
      <c r="DXK37" s="65"/>
      <c r="DXL37" s="65"/>
      <c r="DXM37" s="65"/>
      <c r="DXN37" s="65"/>
      <c r="DXO37" s="65"/>
      <c r="DXP37" s="65"/>
      <c r="DXQ37" s="65"/>
      <c r="DXR37" s="65"/>
      <c r="DXS37" s="65"/>
      <c r="DXT37" s="65"/>
      <c r="DXU37" s="65"/>
      <c r="DXV37" s="65"/>
      <c r="DXW37" s="65"/>
      <c r="DXX37" s="65"/>
      <c r="DXY37" s="65"/>
      <c r="DXZ37" s="65"/>
      <c r="DYA37" s="65"/>
      <c r="DYB37" s="65"/>
      <c r="DYC37" s="65"/>
      <c r="DYD37" s="65"/>
      <c r="DYE37" s="65"/>
      <c r="DYF37" s="65"/>
      <c r="DYG37" s="65"/>
      <c r="DYH37" s="65"/>
      <c r="DYI37" s="65"/>
      <c r="DYJ37" s="65"/>
      <c r="DYK37" s="65"/>
      <c r="DYL37" s="65"/>
      <c r="DYM37" s="65"/>
      <c r="DYN37" s="65"/>
      <c r="DYO37" s="65"/>
      <c r="DYP37" s="65"/>
      <c r="DYQ37" s="65"/>
      <c r="DYR37" s="65"/>
      <c r="DYS37" s="65"/>
      <c r="DYT37" s="65"/>
      <c r="DYU37" s="65"/>
      <c r="DYV37" s="65"/>
      <c r="DYW37" s="65"/>
      <c r="DYX37" s="65"/>
      <c r="DYY37" s="65"/>
      <c r="DYZ37" s="65"/>
      <c r="DZA37" s="65"/>
      <c r="DZB37" s="65"/>
      <c r="DZC37" s="65"/>
      <c r="DZD37" s="65"/>
      <c r="DZE37" s="65"/>
      <c r="DZF37" s="65"/>
      <c r="DZG37" s="65"/>
      <c r="DZH37" s="65"/>
      <c r="DZI37" s="65"/>
      <c r="DZJ37" s="65"/>
      <c r="DZK37" s="65"/>
      <c r="DZL37" s="65"/>
      <c r="DZM37" s="65"/>
      <c r="DZN37" s="65"/>
      <c r="DZO37" s="65"/>
      <c r="DZP37" s="65"/>
      <c r="DZQ37" s="65"/>
      <c r="DZR37" s="65"/>
      <c r="DZS37" s="65"/>
      <c r="DZT37" s="65"/>
      <c r="DZU37" s="65"/>
      <c r="DZV37" s="65"/>
      <c r="DZW37" s="65"/>
      <c r="DZX37" s="65"/>
      <c r="DZY37" s="65"/>
      <c r="DZZ37" s="65"/>
      <c r="EAA37" s="65"/>
      <c r="EAB37" s="65"/>
      <c r="EAC37" s="65"/>
      <c r="EAD37" s="65"/>
      <c r="EAE37" s="65"/>
      <c r="EAF37" s="65"/>
      <c r="EAG37" s="65"/>
      <c r="EAH37" s="65"/>
      <c r="EAI37" s="65"/>
      <c r="EAJ37" s="65"/>
      <c r="EAK37" s="65"/>
      <c r="EAL37" s="65"/>
      <c r="EAM37" s="65"/>
      <c r="EAN37" s="65"/>
      <c r="EAO37" s="65"/>
      <c r="EAP37" s="65"/>
      <c r="EAQ37" s="65"/>
      <c r="EAR37" s="65"/>
      <c r="EAS37" s="65"/>
      <c r="EAT37" s="65"/>
      <c r="EAU37" s="65"/>
      <c r="EAV37" s="65"/>
      <c r="EAW37" s="65"/>
      <c r="EAX37" s="65"/>
      <c r="EAY37" s="65"/>
      <c r="EAZ37" s="65"/>
      <c r="EBA37" s="65"/>
      <c r="EBB37" s="65"/>
      <c r="EBC37" s="65"/>
      <c r="EBD37" s="65"/>
      <c r="EBE37" s="65"/>
      <c r="EBF37" s="65"/>
      <c r="EBG37" s="65"/>
      <c r="EBH37" s="65"/>
      <c r="EBI37" s="65"/>
      <c r="EBJ37" s="65"/>
      <c r="EBK37" s="65"/>
      <c r="EBL37" s="65"/>
      <c r="EBM37" s="65"/>
      <c r="EBN37" s="65"/>
      <c r="EBO37" s="65"/>
      <c r="EBP37" s="65"/>
      <c r="EBQ37" s="65"/>
      <c r="EBR37" s="65"/>
      <c r="EBS37" s="65"/>
      <c r="EBT37" s="65"/>
      <c r="EBU37" s="65"/>
      <c r="EBV37" s="65"/>
      <c r="EBW37" s="65"/>
      <c r="EBX37" s="65"/>
      <c r="EBY37" s="65"/>
      <c r="EBZ37" s="65"/>
      <c r="ECA37" s="65"/>
      <c r="ECB37" s="65"/>
      <c r="ECC37" s="65"/>
      <c r="ECD37" s="65"/>
      <c r="ECE37" s="65"/>
      <c r="ECF37" s="65"/>
      <c r="ECG37" s="65"/>
      <c r="ECH37" s="65"/>
      <c r="ECI37" s="65"/>
      <c r="ECJ37" s="65"/>
      <c r="ECK37" s="65"/>
      <c r="ECL37" s="65"/>
      <c r="ECM37" s="65"/>
      <c r="ECN37" s="65"/>
      <c r="ECO37" s="65"/>
      <c r="ECP37" s="65"/>
      <c r="ECQ37" s="65"/>
      <c r="ECR37" s="65"/>
      <c r="ECS37" s="65"/>
      <c r="ECT37" s="65"/>
      <c r="ECU37" s="65"/>
      <c r="ECV37" s="65"/>
      <c r="ECW37" s="65"/>
      <c r="ECX37" s="65"/>
      <c r="ECY37" s="65"/>
      <c r="ECZ37" s="65"/>
      <c r="EDA37" s="65"/>
      <c r="EDB37" s="65"/>
      <c r="EDC37" s="65"/>
      <c r="EDD37" s="65"/>
      <c r="EDE37" s="65"/>
      <c r="EDF37" s="65"/>
      <c r="EDG37" s="65"/>
      <c r="EDH37" s="65"/>
      <c r="EDI37" s="65"/>
      <c r="EDJ37" s="65"/>
      <c r="EDK37" s="65"/>
      <c r="EDL37" s="65"/>
      <c r="EDM37" s="65"/>
      <c r="EDN37" s="65"/>
      <c r="EDO37" s="65"/>
      <c r="EDP37" s="65"/>
      <c r="EDQ37" s="65"/>
      <c r="EDR37" s="65"/>
      <c r="EDS37" s="65"/>
      <c r="EDT37" s="65"/>
      <c r="EDU37" s="65"/>
      <c r="EDV37" s="65"/>
      <c r="EDW37" s="65"/>
      <c r="EDX37" s="65"/>
      <c r="EDY37" s="65"/>
      <c r="EDZ37" s="65"/>
      <c r="EEA37" s="65"/>
      <c r="EEB37" s="65"/>
      <c r="EEC37" s="65"/>
      <c r="EED37" s="65"/>
      <c r="EEE37" s="65"/>
      <c r="EEF37" s="65"/>
      <c r="EEG37" s="65"/>
      <c r="EEH37" s="65"/>
      <c r="EEI37" s="65"/>
      <c r="EEJ37" s="65"/>
      <c r="EEK37" s="65"/>
      <c r="EEL37" s="65"/>
      <c r="EEM37" s="65"/>
      <c r="EEN37" s="65"/>
      <c r="EEO37" s="65"/>
      <c r="EEP37" s="65"/>
      <c r="EEQ37" s="65"/>
      <c r="EER37" s="65"/>
      <c r="EES37" s="65"/>
      <c r="EET37" s="65"/>
      <c r="EEU37" s="65"/>
      <c r="EEV37" s="65"/>
      <c r="EEW37" s="65"/>
      <c r="EEX37" s="65"/>
      <c r="EEY37" s="65"/>
      <c r="EEZ37" s="65"/>
      <c r="EFA37" s="65"/>
      <c r="EFB37" s="65"/>
      <c r="EFC37" s="65"/>
      <c r="EFD37" s="65"/>
      <c r="EFE37" s="65"/>
      <c r="EFF37" s="65"/>
      <c r="EFG37" s="65"/>
      <c r="EFH37" s="65"/>
      <c r="EFI37" s="65"/>
      <c r="EFJ37" s="65"/>
      <c r="EFK37" s="65"/>
      <c r="EFL37" s="65"/>
      <c r="EFM37" s="65"/>
      <c r="EFN37" s="65"/>
      <c r="EFO37" s="65"/>
      <c r="EFP37" s="65"/>
      <c r="EFQ37" s="65"/>
      <c r="EFR37" s="65"/>
      <c r="EFS37" s="65"/>
      <c r="EFT37" s="65"/>
      <c r="EFU37" s="65"/>
      <c r="EFV37" s="65"/>
      <c r="EFW37" s="65"/>
      <c r="EFX37" s="65"/>
      <c r="EFY37" s="65"/>
      <c r="EFZ37" s="65"/>
      <c r="EGA37" s="65"/>
      <c r="EGB37" s="65"/>
      <c r="EGC37" s="65"/>
      <c r="EGD37" s="65"/>
      <c r="EGE37" s="65"/>
      <c r="EGF37" s="65"/>
      <c r="EGG37" s="65"/>
      <c r="EGH37" s="65"/>
      <c r="EGI37" s="65"/>
      <c r="EGJ37" s="65"/>
      <c r="EGK37" s="65"/>
      <c r="EGL37" s="65"/>
      <c r="EGM37" s="65"/>
      <c r="EGN37" s="65"/>
      <c r="EGO37" s="65"/>
      <c r="EGP37" s="65"/>
      <c r="EGQ37" s="65"/>
      <c r="EGR37" s="65"/>
      <c r="EGS37" s="65"/>
      <c r="EGT37" s="65"/>
      <c r="EGU37" s="65"/>
      <c r="EGV37" s="65"/>
      <c r="EGW37" s="65"/>
      <c r="EGX37" s="65"/>
      <c r="EGY37" s="65"/>
      <c r="EGZ37" s="65"/>
      <c r="EHA37" s="65"/>
      <c r="EHB37" s="65"/>
      <c r="EHC37" s="65"/>
      <c r="EHD37" s="65"/>
      <c r="EHE37" s="65"/>
      <c r="EHF37" s="65"/>
      <c r="EHG37" s="65"/>
      <c r="EHH37" s="65"/>
      <c r="EHI37" s="65"/>
      <c r="EHJ37" s="65"/>
      <c r="EHK37" s="65"/>
      <c r="EHL37" s="65"/>
      <c r="EHM37" s="65"/>
      <c r="EHN37" s="65"/>
      <c r="EHO37" s="65"/>
      <c r="EHP37" s="65"/>
      <c r="EHQ37" s="65"/>
      <c r="EHR37" s="65"/>
      <c r="EHS37" s="65"/>
      <c r="EHT37" s="65"/>
      <c r="EHU37" s="65"/>
      <c r="EHV37" s="65"/>
      <c r="EHW37" s="65"/>
      <c r="EHX37" s="65"/>
      <c r="EHY37" s="65"/>
      <c r="EHZ37" s="65"/>
      <c r="EIA37" s="65"/>
      <c r="EIB37" s="65"/>
      <c r="EIC37" s="65"/>
      <c r="EID37" s="65"/>
      <c r="EIE37" s="65"/>
      <c r="EIF37" s="65"/>
      <c r="EIG37" s="65"/>
      <c r="EIH37" s="65"/>
      <c r="EII37" s="65"/>
      <c r="EIJ37" s="65"/>
      <c r="EIK37" s="65"/>
      <c r="EIL37" s="65"/>
      <c r="EIM37" s="65"/>
      <c r="EIN37" s="65"/>
      <c r="EIO37" s="65"/>
      <c r="EIP37" s="65"/>
      <c r="EIQ37" s="65"/>
      <c r="EIR37" s="65"/>
      <c r="EIS37" s="65"/>
      <c r="EIT37" s="65"/>
      <c r="EIU37" s="65"/>
      <c r="EIV37" s="65"/>
      <c r="EIW37" s="65"/>
      <c r="EIX37" s="65"/>
      <c r="EIY37" s="65"/>
      <c r="EIZ37" s="65"/>
      <c r="EJA37" s="65"/>
      <c r="EJB37" s="65"/>
      <c r="EJC37" s="65"/>
      <c r="EJD37" s="65"/>
      <c r="EJE37" s="65"/>
      <c r="EJF37" s="65"/>
      <c r="EJG37" s="65"/>
      <c r="EJH37" s="65"/>
      <c r="EJI37" s="65"/>
      <c r="EJJ37" s="65"/>
      <c r="EJK37" s="65"/>
      <c r="EJL37" s="65"/>
      <c r="EJM37" s="65"/>
      <c r="EJN37" s="65"/>
      <c r="EJO37" s="65"/>
      <c r="EJP37" s="65"/>
      <c r="EJQ37" s="65"/>
      <c r="EJR37" s="65"/>
      <c r="EJS37" s="65"/>
      <c r="EJT37" s="65"/>
      <c r="EJU37" s="65"/>
      <c r="EJV37" s="65"/>
      <c r="EJW37" s="65"/>
      <c r="EJX37" s="65"/>
      <c r="EJY37" s="65"/>
      <c r="EJZ37" s="65"/>
      <c r="EKA37" s="65"/>
      <c r="EKB37" s="65"/>
      <c r="EKC37" s="65"/>
      <c r="EKD37" s="65"/>
      <c r="EKE37" s="65"/>
      <c r="EKF37" s="65"/>
      <c r="EKG37" s="65"/>
      <c r="EKH37" s="65"/>
      <c r="EKI37" s="65"/>
      <c r="EKJ37" s="65"/>
      <c r="EKK37" s="65"/>
      <c r="EKL37" s="65"/>
      <c r="EKM37" s="65"/>
      <c r="EKN37" s="65"/>
      <c r="EKO37" s="65"/>
      <c r="EKP37" s="65"/>
      <c r="EKQ37" s="65"/>
      <c r="EKR37" s="65"/>
      <c r="EKS37" s="65"/>
      <c r="EKT37" s="65"/>
      <c r="EKU37" s="65"/>
      <c r="EKV37" s="65"/>
      <c r="EKW37" s="65"/>
      <c r="EKX37" s="65"/>
      <c r="EKY37" s="65"/>
      <c r="EKZ37" s="65"/>
      <c r="ELA37" s="65"/>
      <c r="ELB37" s="65"/>
      <c r="ELC37" s="65"/>
      <c r="ELD37" s="65"/>
      <c r="ELE37" s="65"/>
      <c r="ELF37" s="65"/>
      <c r="ELG37" s="65"/>
      <c r="ELH37" s="65"/>
      <c r="ELI37" s="65"/>
      <c r="ELJ37" s="65"/>
      <c r="ELK37" s="65"/>
      <c r="ELL37" s="65"/>
      <c r="ELM37" s="65"/>
      <c r="ELN37" s="65"/>
      <c r="ELO37" s="65"/>
      <c r="ELP37" s="65"/>
      <c r="ELQ37" s="65"/>
      <c r="ELR37" s="65"/>
      <c r="ELS37" s="65"/>
      <c r="ELT37" s="65"/>
      <c r="ELU37" s="65"/>
      <c r="ELV37" s="65"/>
      <c r="ELW37" s="65"/>
      <c r="ELX37" s="65"/>
      <c r="ELY37" s="65"/>
      <c r="ELZ37" s="65"/>
      <c r="EMA37" s="65"/>
      <c r="EMB37" s="65"/>
      <c r="EMC37" s="65"/>
      <c r="EMD37" s="65"/>
      <c r="EME37" s="65"/>
      <c r="EMF37" s="65"/>
      <c r="EMG37" s="65"/>
      <c r="EMH37" s="65"/>
      <c r="EMI37" s="65"/>
      <c r="EMJ37" s="65"/>
      <c r="EMK37" s="65"/>
      <c r="EML37" s="65"/>
      <c r="EMM37" s="65"/>
      <c r="EMN37" s="65"/>
      <c r="EMO37" s="65"/>
      <c r="EMP37" s="65"/>
      <c r="EMQ37" s="65"/>
      <c r="EMR37" s="65"/>
      <c r="EMS37" s="65"/>
      <c r="EMT37" s="65"/>
      <c r="EMU37" s="65"/>
      <c r="EMV37" s="65"/>
      <c r="EMW37" s="65"/>
      <c r="EMX37" s="65"/>
      <c r="EMY37" s="65"/>
      <c r="EMZ37" s="65"/>
      <c r="ENA37" s="65"/>
      <c r="ENB37" s="65"/>
      <c r="ENC37" s="65"/>
      <c r="END37" s="65"/>
      <c r="ENE37" s="65"/>
      <c r="ENF37" s="65"/>
      <c r="ENG37" s="65"/>
      <c r="ENH37" s="65"/>
      <c r="ENI37" s="65"/>
      <c r="ENJ37" s="65"/>
      <c r="ENK37" s="65"/>
      <c r="ENL37" s="65"/>
      <c r="ENM37" s="65"/>
      <c r="ENN37" s="65"/>
      <c r="ENO37" s="65"/>
      <c r="ENP37" s="65"/>
      <c r="ENQ37" s="65"/>
      <c r="ENR37" s="65"/>
      <c r="ENS37" s="65"/>
      <c r="ENT37" s="65"/>
      <c r="ENU37" s="65"/>
      <c r="ENV37" s="65"/>
      <c r="ENW37" s="65"/>
      <c r="ENX37" s="65"/>
      <c r="ENY37" s="65"/>
      <c r="ENZ37" s="65"/>
      <c r="EOA37" s="65"/>
      <c r="EOB37" s="65"/>
      <c r="EOC37" s="65"/>
      <c r="EOD37" s="65"/>
      <c r="EOE37" s="65"/>
      <c r="EOF37" s="65"/>
      <c r="EOG37" s="65"/>
      <c r="EOH37" s="65"/>
      <c r="EOI37" s="65"/>
      <c r="EOJ37" s="65"/>
      <c r="EOK37" s="65"/>
      <c r="EOL37" s="65"/>
      <c r="EOM37" s="65"/>
      <c r="EON37" s="65"/>
      <c r="EOO37" s="65"/>
      <c r="EOP37" s="65"/>
      <c r="EOQ37" s="65"/>
      <c r="EOR37" s="65"/>
      <c r="EOS37" s="65"/>
      <c r="EOT37" s="65"/>
      <c r="EOU37" s="65"/>
      <c r="EOV37" s="65"/>
      <c r="EOW37" s="65"/>
      <c r="EOX37" s="65"/>
      <c r="EOY37" s="65"/>
      <c r="EOZ37" s="65"/>
      <c r="EPA37" s="65"/>
      <c r="EPB37" s="65"/>
      <c r="EPC37" s="65"/>
      <c r="EPD37" s="65"/>
      <c r="EPE37" s="65"/>
      <c r="EPF37" s="65"/>
      <c r="EPG37" s="65"/>
      <c r="EPH37" s="65"/>
      <c r="EPI37" s="65"/>
      <c r="EPJ37" s="65"/>
      <c r="EPK37" s="65"/>
      <c r="EPL37" s="65"/>
      <c r="EPM37" s="65"/>
      <c r="EPN37" s="65"/>
      <c r="EPO37" s="65"/>
      <c r="EPP37" s="65"/>
      <c r="EPQ37" s="65"/>
      <c r="EPR37" s="65"/>
      <c r="EPS37" s="65"/>
      <c r="EPT37" s="65"/>
      <c r="EPU37" s="65"/>
      <c r="EPV37" s="65"/>
      <c r="EPW37" s="65"/>
      <c r="EPX37" s="65"/>
      <c r="EPY37" s="65"/>
      <c r="EPZ37" s="65"/>
      <c r="EQA37" s="65"/>
      <c r="EQB37" s="65"/>
      <c r="EQC37" s="65"/>
      <c r="EQD37" s="65"/>
      <c r="EQE37" s="65"/>
      <c r="EQF37" s="65"/>
      <c r="EQG37" s="65"/>
      <c r="EQH37" s="65"/>
      <c r="EQI37" s="65"/>
      <c r="EQJ37" s="65"/>
      <c r="EQK37" s="65"/>
      <c r="EQL37" s="65"/>
      <c r="EQM37" s="65"/>
      <c r="EQN37" s="65"/>
      <c r="EQO37" s="65"/>
      <c r="EQP37" s="65"/>
      <c r="EQQ37" s="65"/>
      <c r="EQR37" s="65"/>
      <c r="EQS37" s="65"/>
      <c r="EQT37" s="65"/>
      <c r="EQU37" s="65"/>
      <c r="EQV37" s="65"/>
      <c r="EQW37" s="65"/>
      <c r="EQX37" s="65"/>
      <c r="EQY37" s="65"/>
      <c r="EQZ37" s="65"/>
      <c r="ERA37" s="65"/>
      <c r="ERB37" s="65"/>
      <c r="ERC37" s="65"/>
      <c r="ERD37" s="65"/>
      <c r="ERE37" s="65"/>
      <c r="ERF37" s="65"/>
      <c r="ERG37" s="65"/>
      <c r="ERH37" s="65"/>
      <c r="ERI37" s="65"/>
      <c r="ERJ37" s="65"/>
      <c r="ERK37" s="65"/>
      <c r="ERL37" s="65"/>
      <c r="ERM37" s="65"/>
      <c r="ERN37" s="65"/>
      <c r="ERO37" s="65"/>
      <c r="ERP37" s="65"/>
      <c r="ERQ37" s="65"/>
      <c r="ERR37" s="65"/>
      <c r="ERS37" s="65"/>
      <c r="ERT37" s="65"/>
      <c r="ERU37" s="65"/>
      <c r="ERV37" s="65"/>
      <c r="ERW37" s="65"/>
      <c r="ERX37" s="65"/>
      <c r="ERY37" s="65"/>
      <c r="ERZ37" s="65"/>
      <c r="ESA37" s="65"/>
      <c r="ESB37" s="65"/>
      <c r="ESC37" s="65"/>
      <c r="ESD37" s="65"/>
      <c r="ESE37" s="65"/>
      <c r="ESF37" s="65"/>
      <c r="ESG37" s="65"/>
      <c r="ESH37" s="65"/>
      <c r="ESI37" s="65"/>
      <c r="ESJ37" s="65"/>
      <c r="ESK37" s="65"/>
      <c r="ESL37" s="65"/>
      <c r="ESM37" s="65"/>
      <c r="ESN37" s="65"/>
      <c r="ESO37" s="65"/>
      <c r="ESP37" s="65"/>
      <c r="ESQ37" s="65"/>
      <c r="ESR37" s="65"/>
      <c r="ESS37" s="65"/>
      <c r="EST37" s="65"/>
      <c r="ESU37" s="65"/>
      <c r="ESV37" s="65"/>
      <c r="ESW37" s="65"/>
      <c r="ESX37" s="65"/>
      <c r="ESY37" s="65"/>
      <c r="ESZ37" s="65"/>
      <c r="ETA37" s="65"/>
      <c r="ETB37" s="65"/>
      <c r="ETC37" s="65"/>
      <c r="ETD37" s="65"/>
      <c r="ETE37" s="65"/>
      <c r="ETF37" s="65"/>
      <c r="ETG37" s="65"/>
      <c r="ETH37" s="65"/>
      <c r="ETI37" s="65"/>
      <c r="ETJ37" s="65"/>
      <c r="ETK37" s="65"/>
      <c r="ETL37" s="65"/>
      <c r="ETM37" s="65"/>
      <c r="ETN37" s="65"/>
      <c r="ETO37" s="65"/>
      <c r="ETP37" s="65"/>
      <c r="ETQ37" s="65"/>
      <c r="ETR37" s="65"/>
      <c r="ETS37" s="65"/>
      <c r="ETT37" s="65"/>
      <c r="ETU37" s="65"/>
      <c r="ETV37" s="65"/>
      <c r="ETW37" s="65"/>
      <c r="ETX37" s="65"/>
      <c r="ETY37" s="65"/>
      <c r="ETZ37" s="65"/>
      <c r="EUA37" s="65"/>
      <c r="EUB37" s="65"/>
      <c r="EUC37" s="65"/>
      <c r="EUD37" s="65"/>
      <c r="EUE37" s="65"/>
      <c r="EUF37" s="65"/>
      <c r="EUG37" s="65"/>
      <c r="EUH37" s="65"/>
      <c r="EUI37" s="65"/>
      <c r="EUJ37" s="65"/>
      <c r="EUK37" s="65"/>
      <c r="EUL37" s="65"/>
      <c r="EUM37" s="65"/>
      <c r="EUN37" s="65"/>
      <c r="EUO37" s="65"/>
      <c r="EUP37" s="65"/>
      <c r="EUQ37" s="65"/>
      <c r="EUR37" s="65"/>
      <c r="EUS37" s="65"/>
      <c r="EUT37" s="65"/>
      <c r="EUU37" s="65"/>
      <c r="EUV37" s="65"/>
      <c r="EUW37" s="65"/>
      <c r="EUX37" s="65"/>
      <c r="EUY37" s="65"/>
      <c r="EUZ37" s="65"/>
      <c r="EVA37" s="65"/>
      <c r="EVB37" s="65"/>
      <c r="EVC37" s="65"/>
      <c r="EVD37" s="65"/>
      <c r="EVE37" s="65"/>
      <c r="EVF37" s="65"/>
      <c r="EVG37" s="65"/>
      <c r="EVH37" s="65"/>
      <c r="EVI37" s="65"/>
      <c r="EVJ37" s="65"/>
      <c r="EVK37" s="65"/>
      <c r="EVL37" s="65"/>
      <c r="EVM37" s="65"/>
      <c r="EVN37" s="65"/>
      <c r="EVO37" s="65"/>
      <c r="EVP37" s="65"/>
      <c r="EVQ37" s="65"/>
      <c r="EVR37" s="65"/>
      <c r="EVS37" s="65"/>
      <c r="EVT37" s="65"/>
      <c r="EVU37" s="65"/>
      <c r="EVV37" s="65"/>
      <c r="EVW37" s="65"/>
      <c r="EVX37" s="65"/>
      <c r="EVY37" s="65"/>
      <c r="EVZ37" s="65"/>
      <c r="EWA37" s="65"/>
      <c r="EWB37" s="65"/>
      <c r="EWC37" s="65"/>
      <c r="EWD37" s="65"/>
      <c r="EWE37" s="65"/>
      <c r="EWF37" s="65"/>
      <c r="EWG37" s="65"/>
      <c r="EWH37" s="65"/>
      <c r="EWI37" s="65"/>
      <c r="EWJ37" s="65"/>
      <c r="EWK37" s="65"/>
      <c r="EWL37" s="65"/>
      <c r="EWM37" s="65"/>
      <c r="EWN37" s="65"/>
      <c r="EWO37" s="65"/>
      <c r="EWP37" s="65"/>
      <c r="EWQ37" s="65"/>
      <c r="EWR37" s="65"/>
      <c r="EWS37" s="65"/>
      <c r="EWT37" s="65"/>
      <c r="EWU37" s="65"/>
      <c r="EWV37" s="65"/>
      <c r="EWW37" s="65"/>
      <c r="EWX37" s="65"/>
      <c r="EWY37" s="65"/>
      <c r="EWZ37" s="65"/>
      <c r="EXA37" s="65"/>
      <c r="EXB37" s="65"/>
      <c r="EXC37" s="65"/>
      <c r="EXD37" s="65"/>
      <c r="EXE37" s="65"/>
      <c r="EXF37" s="65"/>
      <c r="EXG37" s="65"/>
      <c r="EXH37" s="65"/>
      <c r="EXI37" s="65"/>
      <c r="EXJ37" s="65"/>
      <c r="EXK37" s="65"/>
      <c r="EXL37" s="65"/>
      <c r="EXM37" s="65"/>
      <c r="EXN37" s="65"/>
      <c r="EXO37" s="65"/>
      <c r="EXP37" s="65"/>
      <c r="EXQ37" s="65"/>
      <c r="EXR37" s="65"/>
      <c r="EXS37" s="65"/>
      <c r="EXT37" s="65"/>
      <c r="EXU37" s="65"/>
      <c r="EXV37" s="65"/>
      <c r="EXW37" s="65"/>
      <c r="EXX37" s="65"/>
      <c r="EXY37" s="65"/>
      <c r="EXZ37" s="65"/>
      <c r="EYA37" s="65"/>
      <c r="EYB37" s="65"/>
      <c r="EYC37" s="65"/>
      <c r="EYD37" s="65"/>
      <c r="EYE37" s="65"/>
      <c r="EYF37" s="65"/>
      <c r="EYG37" s="65"/>
      <c r="EYH37" s="65"/>
      <c r="EYI37" s="65"/>
      <c r="EYJ37" s="65"/>
      <c r="EYK37" s="65"/>
      <c r="EYL37" s="65"/>
      <c r="EYM37" s="65"/>
      <c r="EYN37" s="65"/>
      <c r="EYO37" s="65"/>
      <c r="EYP37" s="65"/>
      <c r="EYQ37" s="65"/>
      <c r="EYR37" s="65"/>
      <c r="EYS37" s="65"/>
      <c r="EYT37" s="65"/>
      <c r="EYU37" s="65"/>
      <c r="EYV37" s="65"/>
      <c r="EYW37" s="65"/>
      <c r="EYX37" s="65"/>
      <c r="EYY37" s="65"/>
      <c r="EYZ37" s="65"/>
      <c r="EZA37" s="65"/>
      <c r="EZB37" s="65"/>
      <c r="EZC37" s="65"/>
      <c r="EZD37" s="65"/>
      <c r="EZE37" s="65"/>
      <c r="EZF37" s="65"/>
      <c r="EZG37" s="65"/>
      <c r="EZH37" s="65"/>
      <c r="EZI37" s="65"/>
      <c r="EZJ37" s="65"/>
      <c r="EZK37" s="65"/>
      <c r="EZL37" s="65"/>
      <c r="EZM37" s="65"/>
      <c r="EZN37" s="65"/>
      <c r="EZO37" s="65"/>
      <c r="EZP37" s="65"/>
      <c r="EZQ37" s="65"/>
      <c r="EZR37" s="65"/>
      <c r="EZS37" s="65"/>
      <c r="EZT37" s="65"/>
      <c r="EZU37" s="65"/>
      <c r="EZV37" s="65"/>
      <c r="EZW37" s="65"/>
      <c r="EZX37" s="65"/>
      <c r="EZY37" s="65"/>
      <c r="EZZ37" s="65"/>
      <c r="FAA37" s="65"/>
      <c r="FAB37" s="65"/>
      <c r="FAC37" s="65"/>
      <c r="FAD37" s="65"/>
      <c r="FAE37" s="65"/>
      <c r="FAF37" s="65"/>
      <c r="FAG37" s="65"/>
      <c r="FAH37" s="65"/>
      <c r="FAI37" s="65"/>
      <c r="FAJ37" s="65"/>
      <c r="FAK37" s="65"/>
      <c r="FAL37" s="65"/>
      <c r="FAM37" s="65"/>
      <c r="FAN37" s="65"/>
      <c r="FAO37" s="65"/>
      <c r="FAP37" s="65"/>
      <c r="FAQ37" s="65"/>
      <c r="FAR37" s="65"/>
      <c r="FAS37" s="65"/>
      <c r="FAT37" s="65"/>
      <c r="FAU37" s="65"/>
      <c r="FAV37" s="65"/>
      <c r="FAW37" s="65"/>
      <c r="FAX37" s="65"/>
      <c r="FAY37" s="65"/>
      <c r="FAZ37" s="65"/>
      <c r="FBA37" s="65"/>
      <c r="FBB37" s="65"/>
      <c r="FBC37" s="65"/>
      <c r="FBD37" s="65"/>
      <c r="FBE37" s="65"/>
      <c r="FBF37" s="65"/>
      <c r="FBG37" s="65"/>
      <c r="FBH37" s="65"/>
      <c r="FBI37" s="65"/>
      <c r="FBJ37" s="65"/>
      <c r="FBK37" s="65"/>
      <c r="FBL37" s="65"/>
      <c r="FBM37" s="65"/>
      <c r="FBN37" s="65"/>
      <c r="FBO37" s="65"/>
      <c r="FBP37" s="65"/>
      <c r="FBQ37" s="65"/>
      <c r="FBR37" s="65"/>
      <c r="FBS37" s="65"/>
      <c r="FBT37" s="65"/>
      <c r="FBU37" s="65"/>
      <c r="FBV37" s="65"/>
      <c r="FBW37" s="65"/>
      <c r="FBX37" s="65"/>
      <c r="FBY37" s="65"/>
      <c r="FBZ37" s="65"/>
      <c r="FCA37" s="65"/>
      <c r="FCB37" s="65"/>
      <c r="FCC37" s="65"/>
      <c r="FCD37" s="65"/>
      <c r="FCE37" s="65"/>
      <c r="FCF37" s="65"/>
      <c r="FCG37" s="65"/>
      <c r="FCH37" s="65"/>
      <c r="FCI37" s="65"/>
      <c r="FCJ37" s="65"/>
      <c r="FCK37" s="65"/>
      <c r="FCL37" s="65"/>
      <c r="FCM37" s="65"/>
      <c r="FCN37" s="65"/>
      <c r="FCO37" s="65"/>
      <c r="FCP37" s="65"/>
      <c r="FCQ37" s="65"/>
      <c r="FCR37" s="65"/>
      <c r="FCS37" s="65"/>
      <c r="FCT37" s="65"/>
      <c r="FCU37" s="65"/>
      <c r="FCV37" s="65"/>
      <c r="FCW37" s="65"/>
      <c r="FCX37" s="65"/>
      <c r="FCY37" s="65"/>
      <c r="FCZ37" s="65"/>
      <c r="FDA37" s="65"/>
      <c r="FDB37" s="65"/>
      <c r="FDC37" s="65"/>
      <c r="FDD37" s="65"/>
      <c r="FDE37" s="65"/>
      <c r="FDF37" s="65"/>
      <c r="FDG37" s="65"/>
      <c r="FDH37" s="65"/>
      <c r="FDI37" s="65"/>
      <c r="FDJ37" s="65"/>
      <c r="FDK37" s="65"/>
      <c r="FDL37" s="65"/>
      <c r="FDM37" s="65"/>
      <c r="FDN37" s="65"/>
      <c r="FDO37" s="65"/>
      <c r="FDP37" s="65"/>
      <c r="FDQ37" s="65"/>
      <c r="FDR37" s="65"/>
      <c r="FDS37" s="65"/>
      <c r="FDT37" s="65"/>
      <c r="FDU37" s="65"/>
      <c r="FDV37" s="65"/>
      <c r="FDW37" s="65"/>
      <c r="FDX37" s="65"/>
      <c r="FDY37" s="65"/>
      <c r="FDZ37" s="65"/>
      <c r="FEA37" s="65"/>
      <c r="FEB37" s="65"/>
      <c r="FEC37" s="65"/>
      <c r="FED37" s="65"/>
      <c r="FEE37" s="65"/>
      <c r="FEF37" s="65"/>
      <c r="FEG37" s="65"/>
      <c r="FEH37" s="65"/>
      <c r="FEI37" s="65"/>
      <c r="FEJ37" s="65"/>
      <c r="FEK37" s="65"/>
      <c r="FEL37" s="65"/>
      <c r="FEM37" s="65"/>
      <c r="FEN37" s="65"/>
      <c r="FEO37" s="65"/>
      <c r="FEP37" s="65"/>
      <c r="FEQ37" s="65"/>
      <c r="FER37" s="65"/>
      <c r="FES37" s="65"/>
      <c r="FET37" s="65"/>
      <c r="FEU37" s="65"/>
      <c r="FEV37" s="65"/>
      <c r="FEW37" s="65"/>
      <c r="FEX37" s="65"/>
      <c r="FEY37" s="65"/>
      <c r="FEZ37" s="65"/>
      <c r="FFA37" s="65"/>
      <c r="FFB37" s="65"/>
      <c r="FFC37" s="65"/>
      <c r="FFD37" s="65"/>
      <c r="FFE37" s="65"/>
      <c r="FFF37" s="65"/>
      <c r="FFG37" s="65"/>
      <c r="FFH37" s="65"/>
      <c r="FFI37" s="65"/>
      <c r="FFJ37" s="65"/>
      <c r="FFK37" s="65"/>
      <c r="FFL37" s="65"/>
      <c r="FFM37" s="65"/>
      <c r="FFN37" s="65"/>
      <c r="FFO37" s="65"/>
      <c r="FFP37" s="65"/>
      <c r="FFQ37" s="65"/>
      <c r="FFR37" s="65"/>
      <c r="FFS37" s="65"/>
      <c r="FFT37" s="65"/>
      <c r="FFU37" s="65"/>
      <c r="FFV37" s="65"/>
      <c r="FFW37" s="65"/>
      <c r="FFX37" s="65"/>
      <c r="FFY37" s="65"/>
      <c r="FFZ37" s="65"/>
      <c r="FGA37" s="65"/>
      <c r="FGB37" s="65"/>
      <c r="FGC37" s="65"/>
      <c r="FGD37" s="65"/>
      <c r="FGE37" s="65"/>
      <c r="FGF37" s="65"/>
      <c r="FGG37" s="65"/>
      <c r="FGH37" s="65"/>
      <c r="FGI37" s="65"/>
      <c r="FGJ37" s="65"/>
      <c r="FGK37" s="65"/>
      <c r="FGL37" s="65"/>
      <c r="FGM37" s="65"/>
      <c r="FGN37" s="65"/>
      <c r="FGO37" s="65"/>
      <c r="FGP37" s="65"/>
      <c r="FGQ37" s="65"/>
      <c r="FGR37" s="65"/>
      <c r="FGS37" s="65"/>
      <c r="FGT37" s="65"/>
      <c r="FGU37" s="65"/>
      <c r="FGV37" s="65"/>
      <c r="FGW37" s="65"/>
      <c r="FGX37" s="65"/>
      <c r="FGY37" s="65"/>
      <c r="FGZ37" s="65"/>
      <c r="FHA37" s="65"/>
      <c r="FHB37" s="65"/>
      <c r="FHC37" s="65"/>
      <c r="FHD37" s="65"/>
      <c r="FHE37" s="65"/>
      <c r="FHF37" s="65"/>
      <c r="FHG37" s="65"/>
      <c r="FHH37" s="65"/>
      <c r="FHI37" s="65"/>
      <c r="FHJ37" s="65"/>
      <c r="FHK37" s="65"/>
      <c r="FHL37" s="65"/>
      <c r="FHM37" s="65"/>
      <c r="FHN37" s="65"/>
      <c r="FHO37" s="65"/>
      <c r="FHP37" s="65"/>
      <c r="FHQ37" s="65"/>
      <c r="FHR37" s="65"/>
      <c r="FHS37" s="65"/>
      <c r="FHT37" s="65"/>
      <c r="FHU37" s="65"/>
      <c r="FHV37" s="65"/>
      <c r="FHW37" s="65"/>
      <c r="FHX37" s="65"/>
      <c r="FHY37" s="65"/>
      <c r="FHZ37" s="65"/>
      <c r="FIA37" s="65"/>
      <c r="FIB37" s="65"/>
      <c r="FIC37" s="65"/>
      <c r="FID37" s="65"/>
      <c r="FIE37" s="65"/>
      <c r="FIF37" s="65"/>
      <c r="FIG37" s="65"/>
      <c r="FIH37" s="65"/>
      <c r="FII37" s="65"/>
      <c r="FIJ37" s="65"/>
      <c r="FIK37" s="65"/>
      <c r="FIL37" s="65"/>
      <c r="FIM37" s="65"/>
      <c r="FIN37" s="65"/>
      <c r="FIO37" s="65"/>
      <c r="FIP37" s="65"/>
      <c r="FIQ37" s="65"/>
      <c r="FIR37" s="65"/>
      <c r="FIS37" s="65"/>
      <c r="FIT37" s="65"/>
      <c r="FIU37" s="65"/>
      <c r="FIV37" s="65"/>
      <c r="FIW37" s="65"/>
      <c r="FIX37" s="65"/>
      <c r="FIY37" s="65"/>
      <c r="FIZ37" s="65"/>
      <c r="FJA37" s="65"/>
      <c r="FJB37" s="65"/>
      <c r="FJC37" s="65"/>
      <c r="FJD37" s="65"/>
      <c r="FJE37" s="65"/>
      <c r="FJF37" s="65"/>
      <c r="FJG37" s="65"/>
      <c r="FJH37" s="65"/>
      <c r="FJI37" s="65"/>
      <c r="FJJ37" s="65"/>
      <c r="FJK37" s="65"/>
      <c r="FJL37" s="65"/>
      <c r="FJM37" s="65"/>
      <c r="FJN37" s="65"/>
      <c r="FJO37" s="65"/>
      <c r="FJP37" s="65"/>
      <c r="FJQ37" s="65"/>
      <c r="FJR37" s="65"/>
      <c r="FJS37" s="65"/>
      <c r="FJT37" s="65"/>
      <c r="FJU37" s="65"/>
      <c r="FJV37" s="65"/>
      <c r="FJW37" s="65"/>
      <c r="FJX37" s="65"/>
      <c r="FJY37" s="65"/>
      <c r="FJZ37" s="65"/>
      <c r="FKA37" s="65"/>
      <c r="FKB37" s="65"/>
      <c r="FKC37" s="65"/>
      <c r="FKD37" s="65"/>
      <c r="FKE37" s="65"/>
      <c r="FKF37" s="65"/>
      <c r="FKG37" s="65"/>
      <c r="FKH37" s="65"/>
      <c r="FKI37" s="65"/>
      <c r="FKJ37" s="65"/>
      <c r="FKK37" s="65"/>
      <c r="FKL37" s="65"/>
      <c r="FKM37" s="65"/>
      <c r="FKN37" s="65"/>
      <c r="FKO37" s="65"/>
      <c r="FKP37" s="65"/>
      <c r="FKQ37" s="65"/>
      <c r="FKR37" s="65"/>
      <c r="FKS37" s="65"/>
      <c r="FKT37" s="65"/>
      <c r="FKU37" s="65"/>
      <c r="FKV37" s="65"/>
      <c r="FKW37" s="65"/>
      <c r="FKX37" s="65"/>
      <c r="FKY37" s="65"/>
      <c r="FKZ37" s="65"/>
      <c r="FLA37" s="65"/>
      <c r="FLB37" s="65"/>
      <c r="FLC37" s="65"/>
      <c r="FLD37" s="65"/>
      <c r="FLE37" s="65"/>
      <c r="FLF37" s="65"/>
      <c r="FLG37" s="65"/>
      <c r="FLH37" s="65"/>
      <c r="FLI37" s="65"/>
      <c r="FLJ37" s="65"/>
      <c r="FLK37" s="65"/>
      <c r="FLL37" s="65"/>
      <c r="FLM37" s="65"/>
      <c r="FLN37" s="65"/>
      <c r="FLO37" s="65"/>
      <c r="FLP37" s="65"/>
      <c r="FLQ37" s="65"/>
      <c r="FLR37" s="65"/>
      <c r="FLS37" s="65"/>
      <c r="FLT37" s="65"/>
      <c r="FLU37" s="65"/>
      <c r="FLV37" s="65"/>
      <c r="FLW37" s="65"/>
      <c r="FLX37" s="65"/>
      <c r="FLY37" s="65"/>
      <c r="FLZ37" s="65"/>
      <c r="FMA37" s="65"/>
      <c r="FMB37" s="65"/>
      <c r="FMC37" s="65"/>
      <c r="FMD37" s="65"/>
      <c r="FME37" s="65"/>
      <c r="FMF37" s="65"/>
      <c r="FMG37" s="65"/>
      <c r="FMH37" s="65"/>
      <c r="FMI37" s="65"/>
      <c r="FMJ37" s="65"/>
      <c r="FMK37" s="65"/>
      <c r="FML37" s="65"/>
      <c r="FMM37" s="65"/>
      <c r="FMN37" s="65"/>
      <c r="FMO37" s="65"/>
      <c r="FMP37" s="65"/>
      <c r="FMQ37" s="65"/>
      <c r="FMR37" s="65"/>
      <c r="FMS37" s="65"/>
      <c r="FMT37" s="65"/>
      <c r="FMU37" s="65"/>
      <c r="FMV37" s="65"/>
      <c r="FMW37" s="65"/>
      <c r="FMX37" s="65"/>
      <c r="FMY37" s="65"/>
      <c r="FMZ37" s="65"/>
      <c r="FNA37" s="65"/>
      <c r="FNB37" s="65"/>
      <c r="FNC37" s="65"/>
      <c r="FND37" s="65"/>
      <c r="FNE37" s="65"/>
      <c r="FNF37" s="65"/>
      <c r="FNG37" s="65"/>
      <c r="FNH37" s="65"/>
      <c r="FNI37" s="65"/>
      <c r="FNJ37" s="65"/>
      <c r="FNK37" s="65"/>
      <c r="FNL37" s="65"/>
      <c r="FNM37" s="65"/>
      <c r="FNN37" s="65"/>
      <c r="FNO37" s="65"/>
      <c r="FNP37" s="65"/>
      <c r="FNQ37" s="65"/>
      <c r="FNR37" s="65"/>
      <c r="FNS37" s="65"/>
      <c r="FNT37" s="65"/>
      <c r="FNU37" s="65"/>
      <c r="FNV37" s="65"/>
      <c r="FNW37" s="65"/>
      <c r="FNX37" s="65"/>
      <c r="FNY37" s="65"/>
      <c r="FNZ37" s="65"/>
      <c r="FOA37" s="65"/>
      <c r="FOB37" s="65"/>
      <c r="FOC37" s="65"/>
      <c r="FOD37" s="65"/>
      <c r="FOE37" s="65"/>
      <c r="FOF37" s="65"/>
      <c r="FOG37" s="65"/>
      <c r="FOH37" s="65"/>
      <c r="FOI37" s="65"/>
      <c r="FOJ37" s="65"/>
      <c r="FOK37" s="65"/>
      <c r="FOL37" s="65"/>
      <c r="FOM37" s="65"/>
      <c r="FON37" s="65"/>
      <c r="FOO37" s="65"/>
      <c r="FOP37" s="65"/>
      <c r="FOQ37" s="65"/>
      <c r="FOR37" s="65"/>
      <c r="FOS37" s="65"/>
      <c r="FOT37" s="65"/>
      <c r="FOU37" s="65"/>
      <c r="FOV37" s="65"/>
      <c r="FOW37" s="65"/>
      <c r="FOX37" s="65"/>
      <c r="FOY37" s="65"/>
      <c r="FOZ37" s="65"/>
      <c r="FPA37" s="65"/>
      <c r="FPB37" s="65"/>
      <c r="FPC37" s="65"/>
      <c r="FPD37" s="65"/>
      <c r="FPE37" s="65"/>
      <c r="FPF37" s="65"/>
      <c r="FPG37" s="65"/>
      <c r="FPH37" s="65"/>
      <c r="FPI37" s="65"/>
      <c r="FPJ37" s="65"/>
      <c r="FPK37" s="65"/>
      <c r="FPL37" s="65"/>
      <c r="FPM37" s="65"/>
      <c r="FPN37" s="65"/>
      <c r="FPO37" s="65"/>
      <c r="FPP37" s="65"/>
      <c r="FPQ37" s="65"/>
      <c r="FPR37" s="65"/>
      <c r="FPS37" s="65"/>
      <c r="FPT37" s="65"/>
      <c r="FPU37" s="65"/>
      <c r="FPV37" s="65"/>
      <c r="FPW37" s="65"/>
      <c r="FPX37" s="65"/>
      <c r="FPY37" s="65"/>
      <c r="FPZ37" s="65"/>
      <c r="FQA37" s="65"/>
      <c r="FQB37" s="65"/>
      <c r="FQC37" s="65"/>
      <c r="FQD37" s="65"/>
      <c r="FQE37" s="65"/>
      <c r="FQF37" s="65"/>
      <c r="FQG37" s="65"/>
      <c r="FQH37" s="65"/>
      <c r="FQI37" s="65"/>
      <c r="FQJ37" s="65"/>
      <c r="FQK37" s="65"/>
      <c r="FQL37" s="65"/>
      <c r="FQM37" s="65"/>
      <c r="FQN37" s="65"/>
      <c r="FQO37" s="65"/>
      <c r="FQP37" s="65"/>
      <c r="FQQ37" s="65"/>
      <c r="FQR37" s="65"/>
      <c r="FQS37" s="65"/>
      <c r="FQT37" s="65"/>
      <c r="FQU37" s="65"/>
      <c r="FQV37" s="65"/>
      <c r="FQW37" s="65"/>
      <c r="FQX37" s="65"/>
      <c r="FQY37" s="65"/>
      <c r="FQZ37" s="65"/>
      <c r="FRA37" s="65"/>
      <c r="FRB37" s="65"/>
      <c r="FRC37" s="65"/>
      <c r="FRD37" s="65"/>
      <c r="FRE37" s="65"/>
      <c r="FRF37" s="65"/>
      <c r="FRG37" s="65"/>
      <c r="FRH37" s="65"/>
      <c r="FRI37" s="65"/>
      <c r="FRJ37" s="65"/>
      <c r="FRK37" s="65"/>
      <c r="FRL37" s="65"/>
      <c r="FRM37" s="65"/>
      <c r="FRN37" s="65"/>
      <c r="FRO37" s="65"/>
      <c r="FRP37" s="65"/>
      <c r="FRQ37" s="65"/>
      <c r="FRR37" s="65"/>
      <c r="FRS37" s="65"/>
      <c r="FRT37" s="65"/>
      <c r="FRU37" s="65"/>
      <c r="FRV37" s="65"/>
      <c r="FRW37" s="65"/>
      <c r="FRX37" s="65"/>
      <c r="FRY37" s="65"/>
      <c r="FRZ37" s="65"/>
      <c r="FSA37" s="65"/>
      <c r="FSB37" s="65"/>
      <c r="FSC37" s="65"/>
      <c r="FSD37" s="65"/>
      <c r="FSE37" s="65"/>
      <c r="FSF37" s="65"/>
      <c r="FSG37" s="65"/>
      <c r="FSH37" s="65"/>
      <c r="FSI37" s="65"/>
      <c r="FSJ37" s="65"/>
      <c r="FSK37" s="65"/>
      <c r="FSL37" s="65"/>
      <c r="FSM37" s="65"/>
      <c r="FSN37" s="65"/>
      <c r="FSO37" s="65"/>
      <c r="FSP37" s="65"/>
      <c r="FSQ37" s="65"/>
      <c r="FSR37" s="65"/>
      <c r="FSS37" s="65"/>
      <c r="FST37" s="65"/>
      <c r="FSU37" s="65"/>
      <c r="FSV37" s="65"/>
      <c r="FSW37" s="65"/>
      <c r="FSX37" s="65"/>
      <c r="FSY37" s="65"/>
      <c r="FSZ37" s="65"/>
      <c r="FTA37" s="65"/>
      <c r="FTB37" s="65"/>
      <c r="FTC37" s="65"/>
      <c r="FTD37" s="65"/>
      <c r="FTE37" s="65"/>
      <c r="FTF37" s="65"/>
      <c r="FTG37" s="65"/>
      <c r="FTH37" s="65"/>
      <c r="FTI37" s="65"/>
      <c r="FTJ37" s="65"/>
      <c r="FTK37" s="65"/>
      <c r="FTL37" s="65"/>
      <c r="FTM37" s="65"/>
      <c r="FTN37" s="65"/>
      <c r="FTO37" s="65"/>
      <c r="FTP37" s="65"/>
      <c r="FTQ37" s="65"/>
      <c r="FTR37" s="65"/>
      <c r="FTS37" s="65"/>
      <c r="FTT37" s="65"/>
      <c r="FTU37" s="65"/>
      <c r="FTV37" s="65"/>
      <c r="FTW37" s="65"/>
      <c r="FTX37" s="65"/>
      <c r="FTY37" s="65"/>
      <c r="FTZ37" s="65"/>
      <c r="FUA37" s="65"/>
      <c r="FUB37" s="65"/>
      <c r="FUC37" s="65"/>
      <c r="FUD37" s="65"/>
      <c r="FUE37" s="65"/>
      <c r="FUF37" s="65"/>
      <c r="FUG37" s="65"/>
      <c r="FUH37" s="65"/>
      <c r="FUI37" s="65"/>
      <c r="FUJ37" s="65"/>
      <c r="FUK37" s="65"/>
      <c r="FUL37" s="65"/>
      <c r="FUM37" s="65"/>
      <c r="FUN37" s="65"/>
      <c r="FUO37" s="65"/>
      <c r="FUP37" s="65"/>
      <c r="FUQ37" s="65"/>
      <c r="FUR37" s="65"/>
      <c r="FUS37" s="65"/>
      <c r="FUT37" s="65"/>
      <c r="FUU37" s="65"/>
      <c r="FUV37" s="65"/>
      <c r="FUW37" s="65"/>
      <c r="FUX37" s="65"/>
      <c r="FUY37" s="65"/>
      <c r="FUZ37" s="65"/>
      <c r="FVA37" s="65"/>
      <c r="FVB37" s="65"/>
      <c r="FVC37" s="65"/>
      <c r="FVD37" s="65"/>
      <c r="FVE37" s="65"/>
      <c r="FVF37" s="65"/>
      <c r="FVG37" s="65"/>
      <c r="FVH37" s="65"/>
      <c r="FVI37" s="65"/>
      <c r="FVJ37" s="65"/>
      <c r="FVK37" s="65"/>
      <c r="FVL37" s="65"/>
      <c r="FVM37" s="65"/>
      <c r="FVN37" s="65"/>
      <c r="FVO37" s="65"/>
      <c r="FVP37" s="65"/>
      <c r="FVQ37" s="65"/>
      <c r="FVR37" s="65"/>
      <c r="FVS37" s="65"/>
      <c r="FVT37" s="65"/>
      <c r="FVU37" s="65"/>
      <c r="FVV37" s="65"/>
      <c r="FVW37" s="65"/>
      <c r="FVX37" s="65"/>
      <c r="FVY37" s="65"/>
      <c r="FVZ37" s="65"/>
      <c r="FWA37" s="65"/>
      <c r="FWB37" s="65"/>
      <c r="FWC37" s="65"/>
      <c r="FWD37" s="65"/>
      <c r="FWE37" s="65"/>
      <c r="FWF37" s="65"/>
      <c r="FWG37" s="65"/>
      <c r="FWH37" s="65"/>
      <c r="FWI37" s="65"/>
      <c r="FWJ37" s="65"/>
      <c r="FWK37" s="65"/>
      <c r="FWL37" s="65"/>
      <c r="FWM37" s="65"/>
      <c r="FWN37" s="65"/>
      <c r="FWO37" s="65"/>
      <c r="FWP37" s="65"/>
      <c r="FWQ37" s="65"/>
      <c r="FWR37" s="65"/>
      <c r="FWS37" s="65"/>
      <c r="FWT37" s="65"/>
      <c r="FWU37" s="65"/>
      <c r="FWV37" s="65"/>
      <c r="FWW37" s="65"/>
      <c r="FWX37" s="65"/>
      <c r="FWY37" s="65"/>
      <c r="FWZ37" s="65"/>
      <c r="FXA37" s="65"/>
      <c r="FXB37" s="65"/>
      <c r="FXC37" s="65"/>
      <c r="FXD37" s="65"/>
      <c r="FXE37" s="65"/>
      <c r="FXF37" s="65"/>
      <c r="FXG37" s="65"/>
      <c r="FXH37" s="65"/>
      <c r="FXI37" s="65"/>
      <c r="FXJ37" s="65"/>
      <c r="FXK37" s="65"/>
      <c r="FXL37" s="65"/>
      <c r="FXM37" s="65"/>
      <c r="FXN37" s="65"/>
      <c r="FXO37" s="65"/>
      <c r="FXP37" s="65"/>
      <c r="FXQ37" s="65"/>
      <c r="FXR37" s="65"/>
      <c r="FXS37" s="65"/>
      <c r="FXT37" s="65"/>
      <c r="FXU37" s="65"/>
      <c r="FXV37" s="65"/>
      <c r="FXW37" s="65"/>
      <c r="FXX37" s="65"/>
      <c r="FXY37" s="65"/>
      <c r="FXZ37" s="65"/>
      <c r="FYA37" s="65"/>
      <c r="FYB37" s="65"/>
      <c r="FYC37" s="65"/>
      <c r="FYD37" s="65"/>
      <c r="FYE37" s="65"/>
      <c r="FYF37" s="65"/>
      <c r="FYG37" s="65"/>
      <c r="FYH37" s="65"/>
      <c r="FYI37" s="65"/>
      <c r="FYJ37" s="65"/>
      <c r="FYK37" s="65"/>
      <c r="FYL37" s="65"/>
      <c r="FYM37" s="65"/>
      <c r="FYN37" s="65"/>
      <c r="FYO37" s="65"/>
      <c r="FYP37" s="65"/>
      <c r="FYQ37" s="65"/>
      <c r="FYR37" s="65"/>
      <c r="FYS37" s="65"/>
      <c r="FYT37" s="65"/>
      <c r="FYU37" s="65"/>
      <c r="FYV37" s="65"/>
      <c r="FYW37" s="65"/>
      <c r="FYX37" s="65"/>
      <c r="FYY37" s="65"/>
      <c r="FYZ37" s="65"/>
      <c r="FZA37" s="65"/>
      <c r="FZB37" s="65"/>
      <c r="FZC37" s="65"/>
      <c r="FZD37" s="65"/>
      <c r="FZE37" s="65"/>
      <c r="FZF37" s="65"/>
      <c r="FZG37" s="65"/>
      <c r="FZH37" s="65"/>
      <c r="FZI37" s="65"/>
      <c r="FZJ37" s="65"/>
      <c r="FZK37" s="65"/>
      <c r="FZL37" s="65"/>
      <c r="FZM37" s="65"/>
      <c r="FZN37" s="65"/>
      <c r="FZO37" s="65"/>
      <c r="FZP37" s="65"/>
      <c r="FZQ37" s="65"/>
      <c r="FZR37" s="65"/>
      <c r="FZS37" s="65"/>
      <c r="FZT37" s="65"/>
      <c r="FZU37" s="65"/>
      <c r="FZV37" s="65"/>
      <c r="FZW37" s="65"/>
      <c r="FZX37" s="65"/>
      <c r="FZY37" s="65"/>
      <c r="FZZ37" s="65"/>
      <c r="GAA37" s="65"/>
      <c r="GAB37" s="65"/>
      <c r="GAC37" s="65"/>
      <c r="GAD37" s="65"/>
      <c r="GAE37" s="65"/>
      <c r="GAF37" s="65"/>
      <c r="GAG37" s="65"/>
      <c r="GAH37" s="65"/>
      <c r="GAI37" s="65"/>
      <c r="GAJ37" s="65"/>
      <c r="GAK37" s="65"/>
      <c r="GAL37" s="65"/>
      <c r="GAM37" s="65"/>
      <c r="GAN37" s="65"/>
      <c r="GAO37" s="65"/>
      <c r="GAP37" s="65"/>
      <c r="GAQ37" s="65"/>
      <c r="GAR37" s="65"/>
      <c r="GAS37" s="65"/>
      <c r="GAT37" s="65"/>
      <c r="GAU37" s="65"/>
      <c r="GAV37" s="65"/>
      <c r="GAW37" s="65"/>
      <c r="GAX37" s="65"/>
      <c r="GAY37" s="65"/>
      <c r="GAZ37" s="65"/>
      <c r="GBA37" s="65"/>
      <c r="GBB37" s="65"/>
      <c r="GBC37" s="65"/>
      <c r="GBD37" s="65"/>
      <c r="GBE37" s="65"/>
      <c r="GBF37" s="65"/>
      <c r="GBG37" s="65"/>
      <c r="GBH37" s="65"/>
      <c r="GBI37" s="65"/>
      <c r="GBJ37" s="65"/>
      <c r="GBK37" s="65"/>
      <c r="GBL37" s="65"/>
      <c r="GBM37" s="65"/>
      <c r="GBN37" s="65"/>
      <c r="GBO37" s="65"/>
      <c r="GBP37" s="65"/>
      <c r="GBQ37" s="65"/>
      <c r="GBR37" s="65"/>
      <c r="GBS37" s="65"/>
      <c r="GBT37" s="65"/>
      <c r="GBU37" s="65"/>
      <c r="GBV37" s="65"/>
      <c r="GBW37" s="65"/>
      <c r="GBX37" s="65"/>
      <c r="GBY37" s="65"/>
      <c r="GBZ37" s="65"/>
      <c r="GCA37" s="65"/>
      <c r="GCB37" s="65"/>
      <c r="GCC37" s="65"/>
      <c r="GCD37" s="65"/>
      <c r="GCE37" s="65"/>
      <c r="GCF37" s="65"/>
      <c r="GCG37" s="65"/>
      <c r="GCH37" s="65"/>
      <c r="GCI37" s="65"/>
      <c r="GCJ37" s="65"/>
      <c r="GCK37" s="65"/>
      <c r="GCL37" s="65"/>
      <c r="GCM37" s="65"/>
      <c r="GCN37" s="65"/>
      <c r="GCO37" s="65"/>
      <c r="GCP37" s="65"/>
      <c r="GCQ37" s="65"/>
      <c r="GCR37" s="65"/>
      <c r="GCS37" s="65"/>
      <c r="GCT37" s="65"/>
      <c r="GCU37" s="65"/>
      <c r="GCV37" s="65"/>
      <c r="GCW37" s="65"/>
      <c r="GCX37" s="65"/>
      <c r="GCY37" s="65"/>
      <c r="GCZ37" s="65"/>
      <c r="GDA37" s="65"/>
      <c r="GDB37" s="65"/>
      <c r="GDC37" s="65"/>
      <c r="GDD37" s="65"/>
      <c r="GDE37" s="65"/>
      <c r="GDF37" s="65"/>
      <c r="GDG37" s="65"/>
      <c r="GDH37" s="65"/>
      <c r="GDI37" s="65"/>
      <c r="GDJ37" s="65"/>
      <c r="GDK37" s="65"/>
      <c r="GDL37" s="65"/>
      <c r="GDM37" s="65"/>
      <c r="GDN37" s="65"/>
      <c r="GDO37" s="65"/>
      <c r="GDP37" s="65"/>
      <c r="GDQ37" s="65"/>
      <c r="GDR37" s="65"/>
      <c r="GDS37" s="65"/>
      <c r="GDT37" s="65"/>
      <c r="GDU37" s="65"/>
      <c r="GDV37" s="65"/>
      <c r="GDW37" s="65"/>
      <c r="GDX37" s="65"/>
      <c r="GDY37" s="65"/>
      <c r="GDZ37" s="65"/>
      <c r="GEA37" s="65"/>
      <c r="GEB37" s="65"/>
      <c r="GEC37" s="65"/>
      <c r="GED37" s="65"/>
      <c r="GEE37" s="65"/>
      <c r="GEF37" s="65"/>
      <c r="GEG37" s="65"/>
      <c r="GEH37" s="65"/>
      <c r="GEI37" s="65"/>
      <c r="GEJ37" s="65"/>
      <c r="GEK37" s="65"/>
      <c r="GEL37" s="65"/>
      <c r="GEM37" s="65"/>
      <c r="GEN37" s="65"/>
      <c r="GEO37" s="65"/>
      <c r="GEP37" s="65"/>
      <c r="GEQ37" s="65"/>
      <c r="GER37" s="65"/>
      <c r="GES37" s="65"/>
      <c r="GET37" s="65"/>
      <c r="GEU37" s="65"/>
      <c r="GEV37" s="65"/>
      <c r="GEW37" s="65"/>
      <c r="GEX37" s="65"/>
      <c r="GEY37" s="65"/>
      <c r="GEZ37" s="65"/>
      <c r="GFA37" s="65"/>
      <c r="GFB37" s="65"/>
      <c r="GFC37" s="65"/>
      <c r="GFD37" s="65"/>
      <c r="GFE37" s="65"/>
      <c r="GFF37" s="65"/>
      <c r="GFG37" s="65"/>
      <c r="GFH37" s="65"/>
      <c r="GFI37" s="65"/>
      <c r="GFJ37" s="65"/>
      <c r="GFK37" s="65"/>
      <c r="GFL37" s="65"/>
      <c r="GFM37" s="65"/>
      <c r="GFN37" s="65"/>
      <c r="GFO37" s="65"/>
      <c r="GFP37" s="65"/>
      <c r="GFQ37" s="65"/>
      <c r="GFR37" s="65"/>
      <c r="GFS37" s="65"/>
      <c r="GFT37" s="65"/>
      <c r="GFU37" s="65"/>
      <c r="GFV37" s="65"/>
      <c r="GFW37" s="65"/>
      <c r="GFX37" s="65"/>
      <c r="GFY37" s="65"/>
      <c r="GFZ37" s="65"/>
      <c r="GGA37" s="65"/>
      <c r="GGB37" s="65"/>
      <c r="GGC37" s="65"/>
      <c r="GGD37" s="65"/>
      <c r="GGE37" s="65"/>
      <c r="GGF37" s="65"/>
      <c r="GGG37" s="65"/>
      <c r="GGH37" s="65"/>
      <c r="GGI37" s="65"/>
      <c r="GGJ37" s="65"/>
      <c r="GGK37" s="65"/>
      <c r="GGL37" s="65"/>
      <c r="GGM37" s="65"/>
      <c r="GGN37" s="65"/>
      <c r="GGO37" s="65"/>
      <c r="GGP37" s="65"/>
      <c r="GGQ37" s="65"/>
      <c r="GGR37" s="65"/>
      <c r="GGS37" s="65"/>
      <c r="GGT37" s="65"/>
      <c r="GGU37" s="65"/>
      <c r="GGV37" s="65"/>
      <c r="GGW37" s="65"/>
      <c r="GGX37" s="65"/>
      <c r="GGY37" s="65"/>
      <c r="GGZ37" s="65"/>
      <c r="GHA37" s="65"/>
      <c r="GHB37" s="65"/>
      <c r="GHC37" s="65"/>
      <c r="GHD37" s="65"/>
      <c r="GHE37" s="65"/>
      <c r="GHF37" s="65"/>
      <c r="GHG37" s="65"/>
      <c r="GHH37" s="65"/>
      <c r="GHI37" s="65"/>
      <c r="GHJ37" s="65"/>
      <c r="GHK37" s="65"/>
      <c r="GHL37" s="65"/>
      <c r="GHM37" s="65"/>
      <c r="GHN37" s="65"/>
      <c r="GHO37" s="65"/>
      <c r="GHP37" s="65"/>
      <c r="GHQ37" s="65"/>
      <c r="GHR37" s="65"/>
      <c r="GHS37" s="65"/>
      <c r="GHT37" s="65"/>
      <c r="GHU37" s="65"/>
      <c r="GHV37" s="65"/>
      <c r="GHW37" s="65"/>
      <c r="GHX37" s="65"/>
      <c r="GHY37" s="65"/>
      <c r="GHZ37" s="65"/>
      <c r="GIA37" s="65"/>
      <c r="GIB37" s="65"/>
      <c r="GIC37" s="65"/>
      <c r="GID37" s="65"/>
      <c r="GIE37" s="65"/>
      <c r="GIF37" s="65"/>
      <c r="GIG37" s="65"/>
      <c r="GIH37" s="65"/>
      <c r="GII37" s="65"/>
      <c r="GIJ37" s="65"/>
      <c r="GIK37" s="65"/>
      <c r="GIL37" s="65"/>
      <c r="GIM37" s="65"/>
      <c r="GIN37" s="65"/>
      <c r="GIO37" s="65"/>
      <c r="GIP37" s="65"/>
      <c r="GIQ37" s="65"/>
      <c r="GIR37" s="65"/>
      <c r="GIS37" s="65"/>
      <c r="GIT37" s="65"/>
      <c r="GIU37" s="65"/>
      <c r="GIV37" s="65"/>
      <c r="GIW37" s="65"/>
      <c r="GIX37" s="65"/>
      <c r="GIY37" s="65"/>
      <c r="GIZ37" s="65"/>
      <c r="GJA37" s="65"/>
      <c r="GJB37" s="65"/>
      <c r="GJC37" s="65"/>
      <c r="GJD37" s="65"/>
      <c r="GJE37" s="65"/>
      <c r="GJF37" s="65"/>
      <c r="GJG37" s="65"/>
      <c r="GJH37" s="65"/>
      <c r="GJI37" s="65"/>
      <c r="GJJ37" s="65"/>
      <c r="GJK37" s="65"/>
      <c r="GJL37" s="65"/>
      <c r="GJM37" s="65"/>
      <c r="GJN37" s="65"/>
      <c r="GJO37" s="65"/>
      <c r="GJP37" s="65"/>
      <c r="GJQ37" s="65"/>
      <c r="GJR37" s="65"/>
      <c r="GJS37" s="65"/>
      <c r="GJT37" s="65"/>
      <c r="GJU37" s="65"/>
      <c r="GJV37" s="65"/>
      <c r="GJW37" s="65"/>
      <c r="GJX37" s="65"/>
      <c r="GJY37" s="65"/>
      <c r="GJZ37" s="65"/>
      <c r="GKA37" s="65"/>
      <c r="GKB37" s="65"/>
      <c r="GKC37" s="65"/>
      <c r="GKD37" s="65"/>
      <c r="GKE37" s="65"/>
      <c r="GKF37" s="65"/>
      <c r="GKG37" s="65"/>
      <c r="GKH37" s="65"/>
      <c r="GKI37" s="65"/>
      <c r="GKJ37" s="65"/>
      <c r="GKK37" s="65"/>
      <c r="GKL37" s="65"/>
      <c r="GKM37" s="65"/>
      <c r="GKN37" s="65"/>
      <c r="GKO37" s="65"/>
      <c r="GKP37" s="65"/>
      <c r="GKQ37" s="65"/>
      <c r="GKR37" s="65"/>
      <c r="GKS37" s="65"/>
      <c r="GKT37" s="65"/>
      <c r="GKU37" s="65"/>
      <c r="GKV37" s="65"/>
      <c r="GKW37" s="65"/>
      <c r="GKX37" s="65"/>
      <c r="GKY37" s="65"/>
      <c r="GKZ37" s="65"/>
      <c r="GLA37" s="65"/>
      <c r="GLB37" s="65"/>
      <c r="GLC37" s="65"/>
      <c r="GLD37" s="65"/>
      <c r="GLE37" s="65"/>
      <c r="GLF37" s="65"/>
      <c r="GLG37" s="65"/>
      <c r="GLH37" s="65"/>
      <c r="GLI37" s="65"/>
      <c r="GLJ37" s="65"/>
      <c r="GLK37" s="65"/>
      <c r="GLL37" s="65"/>
      <c r="GLM37" s="65"/>
      <c r="GLN37" s="65"/>
      <c r="GLO37" s="65"/>
      <c r="GLP37" s="65"/>
      <c r="GLQ37" s="65"/>
      <c r="GLR37" s="65"/>
      <c r="GLS37" s="65"/>
      <c r="GLT37" s="65"/>
      <c r="GLU37" s="65"/>
      <c r="GLV37" s="65"/>
      <c r="GLW37" s="65"/>
      <c r="GLX37" s="65"/>
      <c r="GLY37" s="65"/>
      <c r="GLZ37" s="65"/>
      <c r="GMA37" s="65"/>
      <c r="GMB37" s="65"/>
      <c r="GMC37" s="65"/>
      <c r="GMD37" s="65"/>
      <c r="GME37" s="65"/>
      <c r="GMF37" s="65"/>
      <c r="GMG37" s="65"/>
      <c r="GMH37" s="65"/>
      <c r="GMI37" s="65"/>
      <c r="GMJ37" s="65"/>
      <c r="GMK37" s="65"/>
      <c r="GML37" s="65"/>
      <c r="GMM37" s="65"/>
      <c r="GMN37" s="65"/>
      <c r="GMO37" s="65"/>
      <c r="GMP37" s="65"/>
      <c r="GMQ37" s="65"/>
      <c r="GMR37" s="65"/>
      <c r="GMS37" s="65"/>
      <c r="GMT37" s="65"/>
      <c r="GMU37" s="65"/>
      <c r="GMV37" s="65"/>
      <c r="GMW37" s="65"/>
      <c r="GMX37" s="65"/>
      <c r="GMY37" s="65"/>
      <c r="GMZ37" s="65"/>
      <c r="GNA37" s="65"/>
      <c r="GNB37" s="65"/>
      <c r="GNC37" s="65"/>
      <c r="GND37" s="65"/>
      <c r="GNE37" s="65"/>
      <c r="GNF37" s="65"/>
      <c r="GNG37" s="65"/>
      <c r="GNH37" s="65"/>
      <c r="GNI37" s="65"/>
      <c r="GNJ37" s="65"/>
      <c r="GNK37" s="65"/>
      <c r="GNL37" s="65"/>
      <c r="GNM37" s="65"/>
      <c r="GNN37" s="65"/>
      <c r="GNO37" s="65"/>
      <c r="GNP37" s="65"/>
      <c r="GNQ37" s="65"/>
      <c r="GNR37" s="65"/>
      <c r="GNS37" s="65"/>
      <c r="GNT37" s="65"/>
      <c r="GNU37" s="65"/>
      <c r="GNV37" s="65"/>
      <c r="GNW37" s="65"/>
      <c r="GNX37" s="65"/>
      <c r="GNY37" s="65"/>
      <c r="GNZ37" s="65"/>
      <c r="GOA37" s="65"/>
      <c r="GOB37" s="65"/>
      <c r="GOC37" s="65"/>
      <c r="GOD37" s="65"/>
      <c r="GOE37" s="65"/>
      <c r="GOF37" s="65"/>
      <c r="GOG37" s="65"/>
      <c r="GOH37" s="65"/>
      <c r="GOI37" s="65"/>
      <c r="GOJ37" s="65"/>
      <c r="GOK37" s="65"/>
      <c r="GOL37" s="65"/>
      <c r="GOM37" s="65"/>
      <c r="GON37" s="65"/>
      <c r="GOO37" s="65"/>
      <c r="GOP37" s="65"/>
      <c r="GOQ37" s="65"/>
      <c r="GOR37" s="65"/>
      <c r="GOS37" s="65"/>
      <c r="GOT37" s="65"/>
      <c r="GOU37" s="65"/>
      <c r="GOV37" s="65"/>
      <c r="GOW37" s="65"/>
      <c r="GOX37" s="65"/>
      <c r="GOY37" s="65"/>
      <c r="GOZ37" s="65"/>
      <c r="GPA37" s="65"/>
      <c r="GPB37" s="65"/>
      <c r="GPC37" s="65"/>
      <c r="GPD37" s="65"/>
      <c r="GPE37" s="65"/>
      <c r="GPF37" s="65"/>
      <c r="GPG37" s="65"/>
      <c r="GPH37" s="65"/>
      <c r="GPI37" s="65"/>
      <c r="GPJ37" s="65"/>
      <c r="GPK37" s="65"/>
      <c r="GPL37" s="65"/>
      <c r="GPM37" s="65"/>
      <c r="GPN37" s="65"/>
      <c r="GPO37" s="65"/>
      <c r="GPP37" s="65"/>
      <c r="GPQ37" s="65"/>
      <c r="GPR37" s="65"/>
      <c r="GPS37" s="65"/>
      <c r="GPT37" s="65"/>
      <c r="GPU37" s="65"/>
      <c r="GPV37" s="65"/>
      <c r="GPW37" s="65"/>
      <c r="GPX37" s="65"/>
      <c r="GPY37" s="65"/>
      <c r="GPZ37" s="65"/>
      <c r="GQA37" s="65"/>
      <c r="GQB37" s="65"/>
      <c r="GQC37" s="65"/>
      <c r="GQD37" s="65"/>
      <c r="GQE37" s="65"/>
      <c r="GQF37" s="65"/>
      <c r="GQG37" s="65"/>
      <c r="GQH37" s="65"/>
      <c r="GQI37" s="65"/>
      <c r="GQJ37" s="65"/>
      <c r="GQK37" s="65"/>
      <c r="GQL37" s="65"/>
      <c r="GQM37" s="65"/>
      <c r="GQN37" s="65"/>
      <c r="GQO37" s="65"/>
      <c r="GQP37" s="65"/>
      <c r="GQQ37" s="65"/>
      <c r="GQR37" s="65"/>
      <c r="GQS37" s="65"/>
      <c r="GQT37" s="65"/>
      <c r="GQU37" s="65"/>
      <c r="GQV37" s="65"/>
      <c r="GQW37" s="65"/>
      <c r="GQX37" s="65"/>
      <c r="GQY37" s="65"/>
      <c r="GQZ37" s="65"/>
      <c r="GRA37" s="65"/>
      <c r="GRB37" s="65"/>
      <c r="GRC37" s="65"/>
      <c r="GRD37" s="65"/>
      <c r="GRE37" s="65"/>
      <c r="GRF37" s="65"/>
      <c r="GRG37" s="65"/>
      <c r="GRH37" s="65"/>
      <c r="GRI37" s="65"/>
      <c r="GRJ37" s="65"/>
      <c r="GRK37" s="65"/>
      <c r="GRL37" s="65"/>
      <c r="GRM37" s="65"/>
      <c r="GRN37" s="65"/>
      <c r="GRO37" s="65"/>
      <c r="GRP37" s="65"/>
      <c r="GRQ37" s="65"/>
      <c r="GRR37" s="65"/>
      <c r="GRS37" s="65"/>
      <c r="GRT37" s="65"/>
      <c r="GRU37" s="65"/>
      <c r="GRV37" s="65"/>
      <c r="GRW37" s="65"/>
      <c r="GRX37" s="65"/>
      <c r="GRY37" s="65"/>
      <c r="GRZ37" s="65"/>
      <c r="GSA37" s="65"/>
      <c r="GSB37" s="65"/>
      <c r="GSC37" s="65"/>
      <c r="GSD37" s="65"/>
      <c r="GSE37" s="65"/>
      <c r="GSF37" s="65"/>
      <c r="GSG37" s="65"/>
      <c r="GSH37" s="65"/>
      <c r="GSI37" s="65"/>
      <c r="GSJ37" s="65"/>
      <c r="GSK37" s="65"/>
      <c r="GSL37" s="65"/>
      <c r="GSM37" s="65"/>
      <c r="GSN37" s="65"/>
      <c r="GSO37" s="65"/>
      <c r="GSP37" s="65"/>
      <c r="GSQ37" s="65"/>
      <c r="GSR37" s="65"/>
      <c r="GSS37" s="65"/>
      <c r="GST37" s="65"/>
      <c r="GSU37" s="65"/>
      <c r="GSV37" s="65"/>
      <c r="GSW37" s="65"/>
      <c r="GSX37" s="65"/>
      <c r="GSY37" s="65"/>
      <c r="GSZ37" s="65"/>
      <c r="GTA37" s="65"/>
      <c r="GTB37" s="65"/>
      <c r="GTC37" s="65"/>
      <c r="GTD37" s="65"/>
      <c r="GTE37" s="65"/>
      <c r="GTF37" s="65"/>
      <c r="GTG37" s="65"/>
      <c r="GTH37" s="65"/>
      <c r="GTI37" s="65"/>
      <c r="GTJ37" s="65"/>
      <c r="GTK37" s="65"/>
      <c r="GTL37" s="65"/>
      <c r="GTM37" s="65"/>
      <c r="GTN37" s="65"/>
      <c r="GTO37" s="65"/>
      <c r="GTP37" s="65"/>
      <c r="GTQ37" s="65"/>
      <c r="GTR37" s="65"/>
      <c r="GTS37" s="65"/>
      <c r="GTT37" s="65"/>
      <c r="GTU37" s="65"/>
      <c r="GTV37" s="65"/>
      <c r="GTW37" s="65"/>
      <c r="GTX37" s="65"/>
      <c r="GTY37" s="65"/>
      <c r="GTZ37" s="65"/>
      <c r="GUA37" s="65"/>
      <c r="GUB37" s="65"/>
      <c r="GUC37" s="65"/>
      <c r="GUD37" s="65"/>
      <c r="GUE37" s="65"/>
      <c r="GUF37" s="65"/>
      <c r="GUG37" s="65"/>
      <c r="GUH37" s="65"/>
      <c r="GUI37" s="65"/>
      <c r="GUJ37" s="65"/>
      <c r="GUK37" s="65"/>
      <c r="GUL37" s="65"/>
      <c r="GUM37" s="65"/>
      <c r="GUN37" s="65"/>
      <c r="GUO37" s="65"/>
      <c r="GUP37" s="65"/>
      <c r="GUQ37" s="65"/>
      <c r="GUR37" s="65"/>
      <c r="GUS37" s="65"/>
      <c r="GUT37" s="65"/>
      <c r="GUU37" s="65"/>
      <c r="GUV37" s="65"/>
      <c r="GUW37" s="65"/>
      <c r="GUX37" s="65"/>
      <c r="GUY37" s="65"/>
      <c r="GUZ37" s="65"/>
      <c r="GVA37" s="65"/>
      <c r="GVB37" s="65"/>
      <c r="GVC37" s="65"/>
      <c r="GVD37" s="65"/>
      <c r="GVE37" s="65"/>
      <c r="GVF37" s="65"/>
      <c r="GVG37" s="65"/>
      <c r="GVH37" s="65"/>
      <c r="GVI37" s="65"/>
      <c r="GVJ37" s="65"/>
      <c r="GVK37" s="65"/>
      <c r="GVL37" s="65"/>
      <c r="GVM37" s="65"/>
      <c r="GVN37" s="65"/>
      <c r="GVO37" s="65"/>
      <c r="GVP37" s="65"/>
      <c r="GVQ37" s="65"/>
      <c r="GVR37" s="65"/>
      <c r="GVS37" s="65"/>
      <c r="GVT37" s="65"/>
      <c r="GVU37" s="65"/>
      <c r="GVV37" s="65"/>
      <c r="GVW37" s="65"/>
      <c r="GVX37" s="65"/>
      <c r="GVY37" s="65"/>
      <c r="GVZ37" s="65"/>
      <c r="GWA37" s="65"/>
      <c r="GWB37" s="65"/>
      <c r="GWC37" s="65"/>
      <c r="GWD37" s="65"/>
      <c r="GWE37" s="65"/>
      <c r="GWF37" s="65"/>
      <c r="GWG37" s="65"/>
      <c r="GWH37" s="65"/>
      <c r="GWI37" s="65"/>
      <c r="GWJ37" s="65"/>
      <c r="GWK37" s="65"/>
      <c r="GWL37" s="65"/>
      <c r="GWM37" s="65"/>
      <c r="GWN37" s="65"/>
      <c r="GWO37" s="65"/>
      <c r="GWP37" s="65"/>
      <c r="GWQ37" s="65"/>
      <c r="GWR37" s="65"/>
      <c r="GWS37" s="65"/>
      <c r="GWT37" s="65"/>
      <c r="GWU37" s="65"/>
      <c r="GWV37" s="65"/>
      <c r="GWW37" s="65"/>
      <c r="GWX37" s="65"/>
      <c r="GWY37" s="65"/>
      <c r="GWZ37" s="65"/>
      <c r="GXA37" s="65"/>
      <c r="GXB37" s="65"/>
      <c r="GXC37" s="65"/>
      <c r="GXD37" s="65"/>
      <c r="GXE37" s="65"/>
      <c r="GXF37" s="65"/>
      <c r="GXG37" s="65"/>
      <c r="GXH37" s="65"/>
      <c r="GXI37" s="65"/>
      <c r="GXJ37" s="65"/>
      <c r="GXK37" s="65"/>
      <c r="GXL37" s="65"/>
      <c r="GXM37" s="65"/>
      <c r="GXN37" s="65"/>
      <c r="GXO37" s="65"/>
      <c r="GXP37" s="65"/>
      <c r="GXQ37" s="65"/>
      <c r="GXR37" s="65"/>
      <c r="GXS37" s="65"/>
      <c r="GXT37" s="65"/>
      <c r="GXU37" s="65"/>
      <c r="GXV37" s="65"/>
      <c r="GXW37" s="65"/>
      <c r="GXX37" s="65"/>
      <c r="GXY37" s="65"/>
      <c r="GXZ37" s="65"/>
      <c r="GYA37" s="65"/>
      <c r="GYB37" s="65"/>
      <c r="GYC37" s="65"/>
      <c r="GYD37" s="65"/>
      <c r="GYE37" s="65"/>
      <c r="GYF37" s="65"/>
      <c r="GYG37" s="65"/>
      <c r="GYH37" s="65"/>
      <c r="GYI37" s="65"/>
      <c r="GYJ37" s="65"/>
      <c r="GYK37" s="65"/>
      <c r="GYL37" s="65"/>
      <c r="GYM37" s="65"/>
      <c r="GYN37" s="65"/>
      <c r="GYO37" s="65"/>
      <c r="GYP37" s="65"/>
      <c r="GYQ37" s="65"/>
      <c r="GYR37" s="65"/>
      <c r="GYS37" s="65"/>
      <c r="GYT37" s="65"/>
      <c r="GYU37" s="65"/>
      <c r="GYV37" s="65"/>
      <c r="GYW37" s="65"/>
      <c r="GYX37" s="65"/>
      <c r="GYY37" s="65"/>
      <c r="GYZ37" s="65"/>
      <c r="GZA37" s="65"/>
      <c r="GZB37" s="65"/>
      <c r="GZC37" s="65"/>
      <c r="GZD37" s="65"/>
      <c r="GZE37" s="65"/>
      <c r="GZF37" s="65"/>
      <c r="GZG37" s="65"/>
      <c r="GZH37" s="65"/>
      <c r="GZI37" s="65"/>
      <c r="GZJ37" s="65"/>
      <c r="GZK37" s="65"/>
      <c r="GZL37" s="65"/>
      <c r="GZM37" s="65"/>
      <c r="GZN37" s="65"/>
      <c r="GZO37" s="65"/>
      <c r="GZP37" s="65"/>
      <c r="GZQ37" s="65"/>
      <c r="GZR37" s="65"/>
      <c r="GZS37" s="65"/>
      <c r="GZT37" s="65"/>
      <c r="GZU37" s="65"/>
      <c r="GZV37" s="65"/>
      <c r="GZW37" s="65"/>
      <c r="GZX37" s="65"/>
      <c r="GZY37" s="65"/>
      <c r="GZZ37" s="65"/>
      <c r="HAA37" s="65"/>
      <c r="HAB37" s="65"/>
      <c r="HAC37" s="65"/>
      <c r="HAD37" s="65"/>
      <c r="HAE37" s="65"/>
      <c r="HAF37" s="65"/>
      <c r="HAG37" s="65"/>
      <c r="HAH37" s="65"/>
      <c r="HAI37" s="65"/>
      <c r="HAJ37" s="65"/>
      <c r="HAK37" s="65"/>
      <c r="HAL37" s="65"/>
      <c r="HAM37" s="65"/>
      <c r="HAN37" s="65"/>
      <c r="HAO37" s="65"/>
      <c r="HAP37" s="65"/>
      <c r="HAQ37" s="65"/>
      <c r="HAR37" s="65"/>
      <c r="HAS37" s="65"/>
      <c r="HAT37" s="65"/>
      <c r="HAU37" s="65"/>
      <c r="HAV37" s="65"/>
      <c r="HAW37" s="65"/>
      <c r="HAX37" s="65"/>
      <c r="HAY37" s="65"/>
      <c r="HAZ37" s="65"/>
      <c r="HBA37" s="65"/>
      <c r="HBB37" s="65"/>
      <c r="HBC37" s="65"/>
      <c r="HBD37" s="65"/>
      <c r="HBE37" s="65"/>
      <c r="HBF37" s="65"/>
      <c r="HBG37" s="65"/>
      <c r="HBH37" s="65"/>
      <c r="HBI37" s="65"/>
      <c r="HBJ37" s="65"/>
      <c r="HBK37" s="65"/>
      <c r="HBL37" s="65"/>
      <c r="HBM37" s="65"/>
      <c r="HBN37" s="65"/>
      <c r="HBO37" s="65"/>
      <c r="HBP37" s="65"/>
      <c r="HBQ37" s="65"/>
      <c r="HBR37" s="65"/>
      <c r="HBS37" s="65"/>
      <c r="HBT37" s="65"/>
      <c r="HBU37" s="65"/>
      <c r="HBV37" s="65"/>
      <c r="HBW37" s="65"/>
      <c r="HBX37" s="65"/>
      <c r="HBY37" s="65"/>
      <c r="HBZ37" s="65"/>
      <c r="HCA37" s="65"/>
      <c r="HCB37" s="65"/>
      <c r="HCC37" s="65"/>
      <c r="HCD37" s="65"/>
      <c r="HCE37" s="65"/>
      <c r="HCF37" s="65"/>
      <c r="HCG37" s="65"/>
      <c r="HCH37" s="65"/>
      <c r="HCI37" s="65"/>
      <c r="HCJ37" s="65"/>
      <c r="HCK37" s="65"/>
      <c r="HCL37" s="65"/>
      <c r="HCM37" s="65"/>
      <c r="HCN37" s="65"/>
      <c r="HCO37" s="65"/>
      <c r="HCP37" s="65"/>
      <c r="HCQ37" s="65"/>
      <c r="HCR37" s="65"/>
      <c r="HCS37" s="65"/>
      <c r="HCT37" s="65"/>
      <c r="HCU37" s="65"/>
      <c r="HCV37" s="65"/>
      <c r="HCW37" s="65"/>
      <c r="HCX37" s="65"/>
      <c r="HCY37" s="65"/>
      <c r="HCZ37" s="65"/>
      <c r="HDA37" s="65"/>
      <c r="HDB37" s="65"/>
      <c r="HDC37" s="65"/>
      <c r="HDD37" s="65"/>
      <c r="HDE37" s="65"/>
      <c r="HDF37" s="65"/>
      <c r="HDG37" s="65"/>
      <c r="HDH37" s="65"/>
      <c r="HDI37" s="65"/>
      <c r="HDJ37" s="65"/>
      <c r="HDK37" s="65"/>
      <c r="HDL37" s="65"/>
      <c r="HDM37" s="65"/>
      <c r="HDN37" s="65"/>
      <c r="HDO37" s="65"/>
      <c r="HDP37" s="65"/>
      <c r="HDQ37" s="65"/>
      <c r="HDR37" s="65"/>
      <c r="HDS37" s="65"/>
      <c r="HDT37" s="65"/>
      <c r="HDU37" s="65"/>
      <c r="HDV37" s="65"/>
      <c r="HDW37" s="65"/>
      <c r="HDX37" s="65"/>
      <c r="HDY37" s="65"/>
      <c r="HDZ37" s="65"/>
      <c r="HEA37" s="65"/>
      <c r="HEB37" s="65"/>
      <c r="HEC37" s="65"/>
      <c r="HED37" s="65"/>
      <c r="HEE37" s="65"/>
      <c r="HEF37" s="65"/>
      <c r="HEG37" s="65"/>
      <c r="HEH37" s="65"/>
      <c r="HEI37" s="65"/>
      <c r="HEJ37" s="65"/>
      <c r="HEK37" s="65"/>
      <c r="HEL37" s="65"/>
      <c r="HEM37" s="65"/>
      <c r="HEN37" s="65"/>
      <c r="HEO37" s="65"/>
      <c r="HEP37" s="65"/>
      <c r="HEQ37" s="65"/>
      <c r="HER37" s="65"/>
      <c r="HES37" s="65"/>
      <c r="HET37" s="65"/>
      <c r="HEU37" s="65"/>
      <c r="HEV37" s="65"/>
      <c r="HEW37" s="65"/>
      <c r="HEX37" s="65"/>
      <c r="HEY37" s="65"/>
      <c r="HEZ37" s="65"/>
      <c r="HFA37" s="65"/>
      <c r="HFB37" s="65"/>
      <c r="HFC37" s="65"/>
      <c r="HFD37" s="65"/>
      <c r="HFE37" s="65"/>
      <c r="HFF37" s="65"/>
      <c r="HFG37" s="65"/>
      <c r="HFH37" s="65"/>
      <c r="HFI37" s="65"/>
      <c r="HFJ37" s="65"/>
      <c r="HFK37" s="65"/>
      <c r="HFL37" s="65"/>
      <c r="HFM37" s="65"/>
      <c r="HFN37" s="65"/>
      <c r="HFO37" s="65"/>
      <c r="HFP37" s="65"/>
      <c r="HFQ37" s="65"/>
      <c r="HFR37" s="65"/>
      <c r="HFS37" s="65"/>
      <c r="HFT37" s="65"/>
      <c r="HFU37" s="65"/>
      <c r="HFV37" s="65"/>
      <c r="HFW37" s="65"/>
      <c r="HFX37" s="65"/>
      <c r="HFY37" s="65"/>
      <c r="HFZ37" s="65"/>
      <c r="HGA37" s="65"/>
      <c r="HGB37" s="65"/>
      <c r="HGC37" s="65"/>
      <c r="HGD37" s="65"/>
      <c r="HGE37" s="65"/>
      <c r="HGF37" s="65"/>
      <c r="HGG37" s="65"/>
      <c r="HGH37" s="65"/>
      <c r="HGI37" s="65"/>
      <c r="HGJ37" s="65"/>
      <c r="HGK37" s="65"/>
      <c r="HGL37" s="65"/>
      <c r="HGM37" s="65"/>
      <c r="HGN37" s="65"/>
      <c r="HGO37" s="65"/>
      <c r="HGP37" s="65"/>
      <c r="HGQ37" s="65"/>
      <c r="HGR37" s="65"/>
      <c r="HGS37" s="65"/>
      <c r="HGT37" s="65"/>
      <c r="HGU37" s="65"/>
      <c r="HGV37" s="65"/>
      <c r="HGW37" s="65"/>
      <c r="HGX37" s="65"/>
      <c r="HGY37" s="65"/>
      <c r="HGZ37" s="65"/>
      <c r="HHA37" s="65"/>
      <c r="HHB37" s="65"/>
      <c r="HHC37" s="65"/>
      <c r="HHD37" s="65"/>
      <c r="HHE37" s="65"/>
      <c r="HHF37" s="65"/>
      <c r="HHG37" s="65"/>
      <c r="HHH37" s="65"/>
      <c r="HHI37" s="65"/>
      <c r="HHJ37" s="65"/>
      <c r="HHK37" s="65"/>
      <c r="HHL37" s="65"/>
      <c r="HHM37" s="65"/>
      <c r="HHN37" s="65"/>
      <c r="HHO37" s="65"/>
      <c r="HHP37" s="65"/>
      <c r="HHQ37" s="65"/>
      <c r="HHR37" s="65"/>
      <c r="HHS37" s="65"/>
      <c r="HHT37" s="65"/>
      <c r="HHU37" s="65"/>
      <c r="HHV37" s="65"/>
      <c r="HHW37" s="65"/>
      <c r="HHX37" s="65"/>
      <c r="HHY37" s="65"/>
      <c r="HHZ37" s="65"/>
      <c r="HIA37" s="65"/>
      <c r="HIB37" s="65"/>
      <c r="HIC37" s="65"/>
      <c r="HID37" s="65"/>
      <c r="HIE37" s="65"/>
      <c r="HIF37" s="65"/>
      <c r="HIG37" s="65"/>
      <c r="HIH37" s="65"/>
      <c r="HII37" s="65"/>
      <c r="HIJ37" s="65"/>
      <c r="HIK37" s="65"/>
      <c r="HIL37" s="65"/>
      <c r="HIM37" s="65"/>
      <c r="HIN37" s="65"/>
      <c r="HIO37" s="65"/>
      <c r="HIP37" s="65"/>
      <c r="HIQ37" s="65"/>
      <c r="HIR37" s="65"/>
      <c r="HIS37" s="65"/>
      <c r="HIT37" s="65"/>
      <c r="HIU37" s="65"/>
      <c r="HIV37" s="65"/>
      <c r="HIW37" s="65"/>
      <c r="HIX37" s="65"/>
      <c r="HIY37" s="65"/>
      <c r="HIZ37" s="65"/>
      <c r="HJA37" s="65"/>
      <c r="HJB37" s="65"/>
      <c r="HJC37" s="65"/>
      <c r="HJD37" s="65"/>
      <c r="HJE37" s="65"/>
      <c r="HJF37" s="65"/>
      <c r="HJG37" s="65"/>
      <c r="HJH37" s="65"/>
      <c r="HJI37" s="65"/>
      <c r="HJJ37" s="65"/>
      <c r="HJK37" s="65"/>
      <c r="HJL37" s="65"/>
      <c r="HJM37" s="65"/>
      <c r="HJN37" s="65"/>
      <c r="HJO37" s="65"/>
      <c r="HJP37" s="65"/>
      <c r="HJQ37" s="65"/>
      <c r="HJR37" s="65"/>
      <c r="HJS37" s="65"/>
      <c r="HJT37" s="65"/>
      <c r="HJU37" s="65"/>
      <c r="HJV37" s="65"/>
      <c r="HJW37" s="65"/>
      <c r="HJX37" s="65"/>
      <c r="HJY37" s="65"/>
      <c r="HJZ37" s="65"/>
      <c r="HKA37" s="65"/>
      <c r="HKB37" s="65"/>
      <c r="HKC37" s="65"/>
      <c r="HKD37" s="65"/>
      <c r="HKE37" s="65"/>
      <c r="HKF37" s="65"/>
      <c r="HKG37" s="65"/>
      <c r="HKH37" s="65"/>
      <c r="HKI37" s="65"/>
      <c r="HKJ37" s="65"/>
      <c r="HKK37" s="65"/>
      <c r="HKL37" s="65"/>
      <c r="HKM37" s="65"/>
      <c r="HKN37" s="65"/>
      <c r="HKO37" s="65"/>
      <c r="HKP37" s="65"/>
      <c r="HKQ37" s="65"/>
      <c r="HKR37" s="65"/>
      <c r="HKS37" s="65"/>
      <c r="HKT37" s="65"/>
      <c r="HKU37" s="65"/>
      <c r="HKV37" s="65"/>
      <c r="HKW37" s="65"/>
      <c r="HKX37" s="65"/>
      <c r="HKY37" s="65"/>
      <c r="HKZ37" s="65"/>
      <c r="HLA37" s="65"/>
      <c r="HLB37" s="65"/>
      <c r="HLC37" s="65"/>
      <c r="HLD37" s="65"/>
      <c r="HLE37" s="65"/>
      <c r="HLF37" s="65"/>
      <c r="HLG37" s="65"/>
      <c r="HLH37" s="65"/>
      <c r="HLI37" s="65"/>
      <c r="HLJ37" s="65"/>
      <c r="HLK37" s="65"/>
      <c r="HLL37" s="65"/>
      <c r="HLM37" s="65"/>
      <c r="HLN37" s="65"/>
      <c r="HLO37" s="65"/>
      <c r="HLP37" s="65"/>
      <c r="HLQ37" s="65"/>
      <c r="HLR37" s="65"/>
      <c r="HLS37" s="65"/>
      <c r="HLT37" s="65"/>
      <c r="HLU37" s="65"/>
      <c r="HLV37" s="65"/>
      <c r="HLW37" s="65"/>
      <c r="HLX37" s="65"/>
      <c r="HLY37" s="65"/>
      <c r="HLZ37" s="65"/>
      <c r="HMA37" s="65"/>
      <c r="HMB37" s="65"/>
      <c r="HMC37" s="65"/>
      <c r="HMD37" s="65"/>
      <c r="HME37" s="65"/>
      <c r="HMF37" s="65"/>
      <c r="HMG37" s="65"/>
      <c r="HMH37" s="65"/>
      <c r="HMI37" s="65"/>
      <c r="HMJ37" s="65"/>
      <c r="HMK37" s="65"/>
      <c r="HML37" s="65"/>
      <c r="HMM37" s="65"/>
      <c r="HMN37" s="65"/>
      <c r="HMO37" s="65"/>
      <c r="HMP37" s="65"/>
      <c r="HMQ37" s="65"/>
      <c r="HMR37" s="65"/>
      <c r="HMS37" s="65"/>
      <c r="HMT37" s="65"/>
      <c r="HMU37" s="65"/>
      <c r="HMV37" s="65"/>
      <c r="HMW37" s="65"/>
      <c r="HMX37" s="65"/>
      <c r="HMY37" s="65"/>
      <c r="HMZ37" s="65"/>
      <c r="HNA37" s="65"/>
      <c r="HNB37" s="65"/>
      <c r="HNC37" s="65"/>
      <c r="HND37" s="65"/>
      <c r="HNE37" s="65"/>
      <c r="HNF37" s="65"/>
      <c r="HNG37" s="65"/>
      <c r="HNH37" s="65"/>
      <c r="HNI37" s="65"/>
      <c r="HNJ37" s="65"/>
      <c r="HNK37" s="65"/>
      <c r="HNL37" s="65"/>
      <c r="HNM37" s="65"/>
      <c r="HNN37" s="65"/>
      <c r="HNO37" s="65"/>
      <c r="HNP37" s="65"/>
      <c r="HNQ37" s="65"/>
      <c r="HNR37" s="65"/>
      <c r="HNS37" s="65"/>
      <c r="HNT37" s="65"/>
      <c r="HNU37" s="65"/>
      <c r="HNV37" s="65"/>
      <c r="HNW37" s="65"/>
      <c r="HNX37" s="65"/>
      <c r="HNY37" s="65"/>
      <c r="HNZ37" s="65"/>
      <c r="HOA37" s="65"/>
      <c r="HOB37" s="65"/>
      <c r="HOC37" s="65"/>
      <c r="HOD37" s="65"/>
      <c r="HOE37" s="65"/>
      <c r="HOF37" s="65"/>
      <c r="HOG37" s="65"/>
      <c r="HOH37" s="65"/>
      <c r="HOI37" s="65"/>
      <c r="HOJ37" s="65"/>
      <c r="HOK37" s="65"/>
      <c r="HOL37" s="65"/>
      <c r="HOM37" s="65"/>
      <c r="HON37" s="65"/>
      <c r="HOO37" s="65"/>
      <c r="HOP37" s="65"/>
      <c r="HOQ37" s="65"/>
      <c r="HOR37" s="65"/>
      <c r="HOS37" s="65"/>
      <c r="HOT37" s="65"/>
      <c r="HOU37" s="65"/>
      <c r="HOV37" s="65"/>
      <c r="HOW37" s="65"/>
      <c r="HOX37" s="65"/>
      <c r="HOY37" s="65"/>
      <c r="HOZ37" s="65"/>
      <c r="HPA37" s="65"/>
      <c r="HPB37" s="65"/>
      <c r="HPC37" s="65"/>
      <c r="HPD37" s="65"/>
      <c r="HPE37" s="65"/>
      <c r="HPF37" s="65"/>
      <c r="HPG37" s="65"/>
      <c r="HPH37" s="65"/>
      <c r="HPI37" s="65"/>
      <c r="HPJ37" s="65"/>
      <c r="HPK37" s="65"/>
      <c r="HPL37" s="65"/>
      <c r="HPM37" s="65"/>
      <c r="HPN37" s="65"/>
      <c r="HPO37" s="65"/>
      <c r="HPP37" s="65"/>
      <c r="HPQ37" s="65"/>
      <c r="HPR37" s="65"/>
      <c r="HPS37" s="65"/>
      <c r="HPT37" s="65"/>
      <c r="HPU37" s="65"/>
      <c r="HPV37" s="65"/>
      <c r="HPW37" s="65"/>
      <c r="HPX37" s="65"/>
      <c r="HPY37" s="65"/>
      <c r="HPZ37" s="65"/>
      <c r="HQA37" s="65"/>
      <c r="HQB37" s="65"/>
      <c r="HQC37" s="65"/>
      <c r="HQD37" s="65"/>
      <c r="HQE37" s="65"/>
      <c r="HQF37" s="65"/>
      <c r="HQG37" s="65"/>
      <c r="HQH37" s="65"/>
      <c r="HQI37" s="65"/>
      <c r="HQJ37" s="65"/>
      <c r="HQK37" s="65"/>
      <c r="HQL37" s="65"/>
      <c r="HQM37" s="65"/>
      <c r="HQN37" s="65"/>
      <c r="HQO37" s="65"/>
      <c r="HQP37" s="65"/>
      <c r="HQQ37" s="65"/>
      <c r="HQR37" s="65"/>
      <c r="HQS37" s="65"/>
      <c r="HQT37" s="65"/>
      <c r="HQU37" s="65"/>
      <c r="HQV37" s="65"/>
      <c r="HQW37" s="65"/>
      <c r="HQX37" s="65"/>
      <c r="HQY37" s="65"/>
      <c r="HQZ37" s="65"/>
      <c r="HRA37" s="65"/>
      <c r="HRB37" s="65"/>
      <c r="HRC37" s="65"/>
      <c r="HRD37" s="65"/>
      <c r="HRE37" s="65"/>
      <c r="HRF37" s="65"/>
      <c r="HRG37" s="65"/>
      <c r="HRH37" s="65"/>
      <c r="HRI37" s="65"/>
      <c r="HRJ37" s="65"/>
      <c r="HRK37" s="65"/>
      <c r="HRL37" s="65"/>
      <c r="HRM37" s="65"/>
      <c r="HRN37" s="65"/>
      <c r="HRO37" s="65"/>
      <c r="HRP37" s="65"/>
      <c r="HRQ37" s="65"/>
      <c r="HRR37" s="65"/>
      <c r="HRS37" s="65"/>
      <c r="HRT37" s="65"/>
      <c r="HRU37" s="65"/>
      <c r="HRV37" s="65"/>
      <c r="HRW37" s="65"/>
      <c r="HRX37" s="65"/>
      <c r="HRY37" s="65"/>
      <c r="HRZ37" s="65"/>
      <c r="HSA37" s="65"/>
      <c r="HSB37" s="65"/>
      <c r="HSC37" s="65"/>
      <c r="HSD37" s="65"/>
      <c r="HSE37" s="65"/>
      <c r="HSF37" s="65"/>
      <c r="HSG37" s="65"/>
      <c r="HSH37" s="65"/>
      <c r="HSI37" s="65"/>
      <c r="HSJ37" s="65"/>
      <c r="HSK37" s="65"/>
      <c r="HSL37" s="65"/>
      <c r="HSM37" s="65"/>
      <c r="HSN37" s="65"/>
      <c r="HSO37" s="65"/>
      <c r="HSP37" s="65"/>
      <c r="HSQ37" s="65"/>
      <c r="HSR37" s="65"/>
      <c r="HSS37" s="65"/>
      <c r="HST37" s="65"/>
      <c r="HSU37" s="65"/>
      <c r="HSV37" s="65"/>
      <c r="HSW37" s="65"/>
      <c r="HSX37" s="65"/>
      <c r="HSY37" s="65"/>
      <c r="HSZ37" s="65"/>
      <c r="HTA37" s="65"/>
      <c r="HTB37" s="65"/>
      <c r="HTC37" s="65"/>
      <c r="HTD37" s="65"/>
      <c r="HTE37" s="65"/>
      <c r="HTF37" s="65"/>
      <c r="HTG37" s="65"/>
      <c r="HTH37" s="65"/>
      <c r="HTI37" s="65"/>
      <c r="HTJ37" s="65"/>
      <c r="HTK37" s="65"/>
      <c r="HTL37" s="65"/>
      <c r="HTM37" s="65"/>
      <c r="HTN37" s="65"/>
      <c r="HTO37" s="65"/>
      <c r="HTP37" s="65"/>
      <c r="HTQ37" s="65"/>
      <c r="HTR37" s="65"/>
      <c r="HTS37" s="65"/>
      <c r="HTT37" s="65"/>
      <c r="HTU37" s="65"/>
      <c r="HTV37" s="65"/>
      <c r="HTW37" s="65"/>
      <c r="HTX37" s="65"/>
      <c r="HTY37" s="65"/>
      <c r="HTZ37" s="65"/>
      <c r="HUA37" s="65"/>
      <c r="HUB37" s="65"/>
      <c r="HUC37" s="65"/>
      <c r="HUD37" s="65"/>
      <c r="HUE37" s="65"/>
      <c r="HUF37" s="65"/>
      <c r="HUG37" s="65"/>
      <c r="HUH37" s="65"/>
      <c r="HUI37" s="65"/>
      <c r="HUJ37" s="65"/>
      <c r="HUK37" s="65"/>
      <c r="HUL37" s="65"/>
      <c r="HUM37" s="65"/>
      <c r="HUN37" s="65"/>
      <c r="HUO37" s="65"/>
      <c r="HUP37" s="65"/>
      <c r="HUQ37" s="65"/>
      <c r="HUR37" s="65"/>
      <c r="HUS37" s="65"/>
      <c r="HUT37" s="65"/>
      <c r="HUU37" s="65"/>
      <c r="HUV37" s="65"/>
      <c r="HUW37" s="65"/>
      <c r="HUX37" s="65"/>
      <c r="HUY37" s="65"/>
      <c r="HUZ37" s="65"/>
      <c r="HVA37" s="65"/>
      <c r="HVB37" s="65"/>
      <c r="HVC37" s="65"/>
      <c r="HVD37" s="65"/>
      <c r="HVE37" s="65"/>
      <c r="HVF37" s="65"/>
      <c r="HVG37" s="65"/>
      <c r="HVH37" s="65"/>
      <c r="HVI37" s="65"/>
      <c r="HVJ37" s="65"/>
      <c r="HVK37" s="65"/>
      <c r="HVL37" s="65"/>
      <c r="HVM37" s="65"/>
      <c r="HVN37" s="65"/>
      <c r="HVO37" s="65"/>
      <c r="HVP37" s="65"/>
      <c r="HVQ37" s="65"/>
      <c r="HVR37" s="65"/>
      <c r="HVS37" s="65"/>
      <c r="HVT37" s="65"/>
      <c r="HVU37" s="65"/>
      <c r="HVV37" s="65"/>
      <c r="HVW37" s="65"/>
      <c r="HVX37" s="65"/>
      <c r="HVY37" s="65"/>
      <c r="HVZ37" s="65"/>
      <c r="HWA37" s="65"/>
      <c r="HWB37" s="65"/>
      <c r="HWC37" s="65"/>
      <c r="HWD37" s="65"/>
      <c r="HWE37" s="65"/>
      <c r="HWF37" s="65"/>
      <c r="HWG37" s="65"/>
      <c r="HWH37" s="65"/>
      <c r="HWI37" s="65"/>
      <c r="HWJ37" s="65"/>
      <c r="HWK37" s="65"/>
      <c r="HWL37" s="65"/>
      <c r="HWM37" s="65"/>
      <c r="HWN37" s="65"/>
      <c r="HWO37" s="65"/>
      <c r="HWP37" s="65"/>
      <c r="HWQ37" s="65"/>
      <c r="HWR37" s="65"/>
      <c r="HWS37" s="65"/>
      <c r="HWT37" s="65"/>
      <c r="HWU37" s="65"/>
      <c r="HWV37" s="65"/>
      <c r="HWW37" s="65"/>
      <c r="HWX37" s="65"/>
      <c r="HWY37" s="65"/>
      <c r="HWZ37" s="65"/>
      <c r="HXA37" s="65"/>
      <c r="HXB37" s="65"/>
      <c r="HXC37" s="65"/>
      <c r="HXD37" s="65"/>
      <c r="HXE37" s="65"/>
      <c r="HXF37" s="65"/>
      <c r="HXG37" s="65"/>
      <c r="HXH37" s="65"/>
      <c r="HXI37" s="65"/>
      <c r="HXJ37" s="65"/>
      <c r="HXK37" s="65"/>
      <c r="HXL37" s="65"/>
      <c r="HXM37" s="65"/>
      <c r="HXN37" s="65"/>
      <c r="HXO37" s="65"/>
      <c r="HXP37" s="65"/>
      <c r="HXQ37" s="65"/>
      <c r="HXR37" s="65"/>
      <c r="HXS37" s="65"/>
      <c r="HXT37" s="65"/>
      <c r="HXU37" s="65"/>
      <c r="HXV37" s="65"/>
      <c r="HXW37" s="65"/>
      <c r="HXX37" s="65"/>
      <c r="HXY37" s="65"/>
      <c r="HXZ37" s="65"/>
      <c r="HYA37" s="65"/>
      <c r="HYB37" s="65"/>
      <c r="HYC37" s="65"/>
      <c r="HYD37" s="65"/>
      <c r="HYE37" s="65"/>
      <c r="HYF37" s="65"/>
      <c r="HYG37" s="65"/>
      <c r="HYH37" s="65"/>
      <c r="HYI37" s="65"/>
      <c r="HYJ37" s="65"/>
      <c r="HYK37" s="65"/>
      <c r="HYL37" s="65"/>
      <c r="HYM37" s="65"/>
      <c r="HYN37" s="65"/>
      <c r="HYO37" s="65"/>
      <c r="HYP37" s="65"/>
      <c r="HYQ37" s="65"/>
      <c r="HYR37" s="65"/>
      <c r="HYS37" s="65"/>
      <c r="HYT37" s="65"/>
      <c r="HYU37" s="65"/>
      <c r="HYV37" s="65"/>
      <c r="HYW37" s="65"/>
      <c r="HYX37" s="65"/>
      <c r="HYY37" s="65"/>
      <c r="HYZ37" s="65"/>
      <c r="HZA37" s="65"/>
      <c r="HZB37" s="65"/>
      <c r="HZC37" s="65"/>
      <c r="HZD37" s="65"/>
      <c r="HZE37" s="65"/>
      <c r="HZF37" s="65"/>
      <c r="HZG37" s="65"/>
      <c r="HZH37" s="65"/>
      <c r="HZI37" s="65"/>
      <c r="HZJ37" s="65"/>
      <c r="HZK37" s="65"/>
      <c r="HZL37" s="65"/>
      <c r="HZM37" s="65"/>
      <c r="HZN37" s="65"/>
      <c r="HZO37" s="65"/>
      <c r="HZP37" s="65"/>
      <c r="HZQ37" s="65"/>
      <c r="HZR37" s="65"/>
      <c r="HZS37" s="65"/>
      <c r="HZT37" s="65"/>
      <c r="HZU37" s="65"/>
      <c r="HZV37" s="65"/>
      <c r="HZW37" s="65"/>
      <c r="HZX37" s="65"/>
      <c r="HZY37" s="65"/>
      <c r="HZZ37" s="65"/>
      <c r="IAA37" s="65"/>
      <c r="IAB37" s="65"/>
      <c r="IAC37" s="65"/>
      <c r="IAD37" s="65"/>
      <c r="IAE37" s="65"/>
      <c r="IAF37" s="65"/>
      <c r="IAG37" s="65"/>
      <c r="IAH37" s="65"/>
      <c r="IAI37" s="65"/>
      <c r="IAJ37" s="65"/>
      <c r="IAK37" s="65"/>
      <c r="IAL37" s="65"/>
      <c r="IAM37" s="65"/>
      <c r="IAN37" s="65"/>
      <c r="IAO37" s="65"/>
      <c r="IAP37" s="65"/>
      <c r="IAQ37" s="65"/>
      <c r="IAR37" s="65"/>
      <c r="IAS37" s="65"/>
      <c r="IAT37" s="65"/>
      <c r="IAU37" s="65"/>
      <c r="IAV37" s="65"/>
      <c r="IAW37" s="65"/>
      <c r="IAX37" s="65"/>
      <c r="IAY37" s="65"/>
      <c r="IAZ37" s="65"/>
      <c r="IBA37" s="65"/>
      <c r="IBB37" s="65"/>
      <c r="IBC37" s="65"/>
      <c r="IBD37" s="65"/>
      <c r="IBE37" s="65"/>
      <c r="IBF37" s="65"/>
      <c r="IBG37" s="65"/>
      <c r="IBH37" s="65"/>
      <c r="IBI37" s="65"/>
      <c r="IBJ37" s="65"/>
      <c r="IBK37" s="65"/>
      <c r="IBL37" s="65"/>
      <c r="IBM37" s="65"/>
      <c r="IBN37" s="65"/>
      <c r="IBO37" s="65"/>
      <c r="IBP37" s="65"/>
      <c r="IBQ37" s="65"/>
      <c r="IBR37" s="65"/>
      <c r="IBS37" s="65"/>
      <c r="IBT37" s="65"/>
      <c r="IBU37" s="65"/>
      <c r="IBV37" s="65"/>
      <c r="IBW37" s="65"/>
      <c r="IBX37" s="65"/>
      <c r="IBY37" s="65"/>
      <c r="IBZ37" s="65"/>
      <c r="ICA37" s="65"/>
      <c r="ICB37" s="65"/>
      <c r="ICC37" s="65"/>
      <c r="ICD37" s="65"/>
      <c r="ICE37" s="65"/>
      <c r="ICF37" s="65"/>
      <c r="ICG37" s="65"/>
      <c r="ICH37" s="65"/>
      <c r="ICI37" s="65"/>
      <c r="ICJ37" s="65"/>
      <c r="ICK37" s="65"/>
      <c r="ICL37" s="65"/>
      <c r="ICM37" s="65"/>
      <c r="ICN37" s="65"/>
      <c r="ICO37" s="65"/>
      <c r="ICP37" s="65"/>
      <c r="ICQ37" s="65"/>
      <c r="ICR37" s="65"/>
      <c r="ICS37" s="65"/>
      <c r="ICT37" s="65"/>
      <c r="ICU37" s="65"/>
      <c r="ICV37" s="65"/>
      <c r="ICW37" s="65"/>
      <c r="ICX37" s="65"/>
      <c r="ICY37" s="65"/>
      <c r="ICZ37" s="65"/>
      <c r="IDA37" s="65"/>
      <c r="IDB37" s="65"/>
      <c r="IDC37" s="65"/>
      <c r="IDD37" s="65"/>
      <c r="IDE37" s="65"/>
      <c r="IDF37" s="65"/>
      <c r="IDG37" s="65"/>
      <c r="IDH37" s="65"/>
      <c r="IDI37" s="65"/>
      <c r="IDJ37" s="65"/>
      <c r="IDK37" s="65"/>
      <c r="IDL37" s="65"/>
      <c r="IDM37" s="65"/>
      <c r="IDN37" s="65"/>
      <c r="IDO37" s="65"/>
      <c r="IDP37" s="65"/>
      <c r="IDQ37" s="65"/>
      <c r="IDR37" s="65"/>
      <c r="IDS37" s="65"/>
      <c r="IDT37" s="65"/>
      <c r="IDU37" s="65"/>
      <c r="IDV37" s="65"/>
      <c r="IDW37" s="65"/>
      <c r="IDX37" s="65"/>
      <c r="IDY37" s="65"/>
      <c r="IDZ37" s="65"/>
      <c r="IEA37" s="65"/>
      <c r="IEB37" s="65"/>
      <c r="IEC37" s="65"/>
      <c r="IED37" s="65"/>
      <c r="IEE37" s="65"/>
      <c r="IEF37" s="65"/>
      <c r="IEG37" s="65"/>
      <c r="IEH37" s="65"/>
      <c r="IEI37" s="65"/>
      <c r="IEJ37" s="65"/>
      <c r="IEK37" s="65"/>
      <c r="IEL37" s="65"/>
      <c r="IEM37" s="65"/>
      <c r="IEN37" s="65"/>
      <c r="IEO37" s="65"/>
      <c r="IEP37" s="65"/>
      <c r="IEQ37" s="65"/>
      <c r="IER37" s="65"/>
      <c r="IES37" s="65"/>
      <c r="IET37" s="65"/>
      <c r="IEU37" s="65"/>
      <c r="IEV37" s="65"/>
      <c r="IEW37" s="65"/>
      <c r="IEX37" s="65"/>
      <c r="IEY37" s="65"/>
      <c r="IEZ37" s="65"/>
      <c r="IFA37" s="65"/>
      <c r="IFB37" s="65"/>
      <c r="IFC37" s="65"/>
      <c r="IFD37" s="65"/>
      <c r="IFE37" s="65"/>
      <c r="IFF37" s="65"/>
      <c r="IFG37" s="65"/>
      <c r="IFH37" s="65"/>
      <c r="IFI37" s="65"/>
      <c r="IFJ37" s="65"/>
      <c r="IFK37" s="65"/>
      <c r="IFL37" s="65"/>
      <c r="IFM37" s="65"/>
      <c r="IFN37" s="65"/>
      <c r="IFO37" s="65"/>
      <c r="IFP37" s="65"/>
      <c r="IFQ37" s="65"/>
      <c r="IFR37" s="65"/>
      <c r="IFS37" s="65"/>
      <c r="IFT37" s="65"/>
      <c r="IFU37" s="65"/>
      <c r="IFV37" s="65"/>
      <c r="IFW37" s="65"/>
      <c r="IFX37" s="65"/>
      <c r="IFY37" s="65"/>
      <c r="IFZ37" s="65"/>
      <c r="IGA37" s="65"/>
      <c r="IGB37" s="65"/>
      <c r="IGC37" s="65"/>
      <c r="IGD37" s="65"/>
      <c r="IGE37" s="65"/>
      <c r="IGF37" s="65"/>
      <c r="IGG37" s="65"/>
      <c r="IGH37" s="65"/>
      <c r="IGI37" s="65"/>
      <c r="IGJ37" s="65"/>
      <c r="IGK37" s="65"/>
      <c r="IGL37" s="65"/>
      <c r="IGM37" s="65"/>
      <c r="IGN37" s="65"/>
      <c r="IGO37" s="65"/>
      <c r="IGP37" s="65"/>
      <c r="IGQ37" s="65"/>
      <c r="IGR37" s="65"/>
      <c r="IGS37" s="65"/>
      <c r="IGT37" s="65"/>
      <c r="IGU37" s="65"/>
      <c r="IGV37" s="65"/>
      <c r="IGW37" s="65"/>
      <c r="IGX37" s="65"/>
      <c r="IGY37" s="65"/>
      <c r="IGZ37" s="65"/>
      <c r="IHA37" s="65"/>
      <c r="IHB37" s="65"/>
      <c r="IHC37" s="65"/>
      <c r="IHD37" s="65"/>
      <c r="IHE37" s="65"/>
      <c r="IHF37" s="65"/>
      <c r="IHG37" s="65"/>
      <c r="IHH37" s="65"/>
      <c r="IHI37" s="65"/>
      <c r="IHJ37" s="65"/>
      <c r="IHK37" s="65"/>
      <c r="IHL37" s="65"/>
      <c r="IHM37" s="65"/>
      <c r="IHN37" s="65"/>
      <c r="IHO37" s="65"/>
      <c r="IHP37" s="65"/>
      <c r="IHQ37" s="65"/>
      <c r="IHR37" s="65"/>
      <c r="IHS37" s="65"/>
      <c r="IHT37" s="65"/>
      <c r="IHU37" s="65"/>
      <c r="IHV37" s="65"/>
      <c r="IHW37" s="65"/>
      <c r="IHX37" s="65"/>
      <c r="IHY37" s="65"/>
      <c r="IHZ37" s="65"/>
      <c r="IIA37" s="65"/>
      <c r="IIB37" s="65"/>
      <c r="IIC37" s="65"/>
      <c r="IID37" s="65"/>
      <c r="IIE37" s="65"/>
      <c r="IIF37" s="65"/>
      <c r="IIG37" s="65"/>
      <c r="IIH37" s="65"/>
      <c r="III37" s="65"/>
      <c r="IIJ37" s="65"/>
      <c r="IIK37" s="65"/>
      <c r="IIL37" s="65"/>
      <c r="IIM37" s="65"/>
      <c r="IIN37" s="65"/>
      <c r="IIO37" s="65"/>
      <c r="IIP37" s="65"/>
      <c r="IIQ37" s="65"/>
      <c r="IIR37" s="65"/>
      <c r="IIS37" s="65"/>
      <c r="IIT37" s="65"/>
      <c r="IIU37" s="65"/>
      <c r="IIV37" s="65"/>
      <c r="IIW37" s="65"/>
      <c r="IIX37" s="65"/>
      <c r="IIY37" s="65"/>
      <c r="IIZ37" s="65"/>
      <c r="IJA37" s="65"/>
      <c r="IJB37" s="65"/>
      <c r="IJC37" s="65"/>
      <c r="IJD37" s="65"/>
      <c r="IJE37" s="65"/>
      <c r="IJF37" s="65"/>
      <c r="IJG37" s="65"/>
      <c r="IJH37" s="65"/>
      <c r="IJI37" s="65"/>
      <c r="IJJ37" s="65"/>
      <c r="IJK37" s="65"/>
      <c r="IJL37" s="65"/>
      <c r="IJM37" s="65"/>
      <c r="IJN37" s="65"/>
      <c r="IJO37" s="65"/>
      <c r="IJP37" s="65"/>
      <c r="IJQ37" s="65"/>
      <c r="IJR37" s="65"/>
      <c r="IJS37" s="65"/>
      <c r="IJT37" s="65"/>
      <c r="IJU37" s="65"/>
      <c r="IJV37" s="65"/>
      <c r="IJW37" s="65"/>
      <c r="IJX37" s="65"/>
      <c r="IJY37" s="65"/>
      <c r="IJZ37" s="65"/>
      <c r="IKA37" s="65"/>
      <c r="IKB37" s="65"/>
      <c r="IKC37" s="65"/>
      <c r="IKD37" s="65"/>
      <c r="IKE37" s="65"/>
      <c r="IKF37" s="65"/>
      <c r="IKG37" s="65"/>
      <c r="IKH37" s="65"/>
      <c r="IKI37" s="65"/>
      <c r="IKJ37" s="65"/>
      <c r="IKK37" s="65"/>
      <c r="IKL37" s="65"/>
      <c r="IKM37" s="65"/>
      <c r="IKN37" s="65"/>
      <c r="IKO37" s="65"/>
      <c r="IKP37" s="65"/>
      <c r="IKQ37" s="65"/>
      <c r="IKR37" s="65"/>
      <c r="IKS37" s="65"/>
      <c r="IKT37" s="65"/>
      <c r="IKU37" s="65"/>
      <c r="IKV37" s="65"/>
      <c r="IKW37" s="65"/>
      <c r="IKX37" s="65"/>
      <c r="IKY37" s="65"/>
      <c r="IKZ37" s="65"/>
      <c r="ILA37" s="65"/>
      <c r="ILB37" s="65"/>
      <c r="ILC37" s="65"/>
      <c r="ILD37" s="65"/>
      <c r="ILE37" s="65"/>
      <c r="ILF37" s="65"/>
      <c r="ILG37" s="65"/>
      <c r="ILH37" s="65"/>
      <c r="ILI37" s="65"/>
      <c r="ILJ37" s="65"/>
      <c r="ILK37" s="65"/>
      <c r="ILL37" s="65"/>
      <c r="ILM37" s="65"/>
      <c r="ILN37" s="65"/>
      <c r="ILO37" s="65"/>
      <c r="ILP37" s="65"/>
      <c r="ILQ37" s="65"/>
      <c r="ILR37" s="65"/>
      <c r="ILS37" s="65"/>
      <c r="ILT37" s="65"/>
      <c r="ILU37" s="65"/>
      <c r="ILV37" s="65"/>
      <c r="ILW37" s="65"/>
      <c r="ILX37" s="65"/>
      <c r="ILY37" s="65"/>
      <c r="ILZ37" s="65"/>
      <c r="IMA37" s="65"/>
      <c r="IMB37" s="65"/>
      <c r="IMC37" s="65"/>
      <c r="IMD37" s="65"/>
      <c r="IME37" s="65"/>
      <c r="IMF37" s="65"/>
      <c r="IMG37" s="65"/>
      <c r="IMH37" s="65"/>
      <c r="IMI37" s="65"/>
      <c r="IMJ37" s="65"/>
      <c r="IMK37" s="65"/>
      <c r="IML37" s="65"/>
      <c r="IMM37" s="65"/>
      <c r="IMN37" s="65"/>
      <c r="IMO37" s="65"/>
      <c r="IMP37" s="65"/>
      <c r="IMQ37" s="65"/>
      <c r="IMR37" s="65"/>
      <c r="IMS37" s="65"/>
      <c r="IMT37" s="65"/>
      <c r="IMU37" s="65"/>
      <c r="IMV37" s="65"/>
      <c r="IMW37" s="65"/>
      <c r="IMX37" s="65"/>
      <c r="IMY37" s="65"/>
      <c r="IMZ37" s="65"/>
      <c r="INA37" s="65"/>
      <c r="INB37" s="65"/>
      <c r="INC37" s="65"/>
      <c r="IND37" s="65"/>
      <c r="INE37" s="65"/>
      <c r="INF37" s="65"/>
      <c r="ING37" s="65"/>
      <c r="INH37" s="65"/>
      <c r="INI37" s="65"/>
      <c r="INJ37" s="65"/>
      <c r="INK37" s="65"/>
      <c r="INL37" s="65"/>
      <c r="INM37" s="65"/>
      <c r="INN37" s="65"/>
      <c r="INO37" s="65"/>
      <c r="INP37" s="65"/>
      <c r="INQ37" s="65"/>
      <c r="INR37" s="65"/>
      <c r="INS37" s="65"/>
      <c r="INT37" s="65"/>
      <c r="INU37" s="65"/>
      <c r="INV37" s="65"/>
      <c r="INW37" s="65"/>
      <c r="INX37" s="65"/>
      <c r="INY37" s="65"/>
      <c r="INZ37" s="65"/>
      <c r="IOA37" s="65"/>
      <c r="IOB37" s="65"/>
      <c r="IOC37" s="65"/>
      <c r="IOD37" s="65"/>
      <c r="IOE37" s="65"/>
      <c r="IOF37" s="65"/>
      <c r="IOG37" s="65"/>
      <c r="IOH37" s="65"/>
      <c r="IOI37" s="65"/>
      <c r="IOJ37" s="65"/>
      <c r="IOK37" s="65"/>
      <c r="IOL37" s="65"/>
      <c r="IOM37" s="65"/>
      <c r="ION37" s="65"/>
      <c r="IOO37" s="65"/>
      <c r="IOP37" s="65"/>
      <c r="IOQ37" s="65"/>
      <c r="IOR37" s="65"/>
      <c r="IOS37" s="65"/>
      <c r="IOT37" s="65"/>
      <c r="IOU37" s="65"/>
      <c r="IOV37" s="65"/>
      <c r="IOW37" s="65"/>
      <c r="IOX37" s="65"/>
      <c r="IOY37" s="65"/>
      <c r="IOZ37" s="65"/>
      <c r="IPA37" s="65"/>
      <c r="IPB37" s="65"/>
      <c r="IPC37" s="65"/>
      <c r="IPD37" s="65"/>
      <c r="IPE37" s="65"/>
      <c r="IPF37" s="65"/>
      <c r="IPG37" s="65"/>
      <c r="IPH37" s="65"/>
      <c r="IPI37" s="65"/>
      <c r="IPJ37" s="65"/>
      <c r="IPK37" s="65"/>
      <c r="IPL37" s="65"/>
      <c r="IPM37" s="65"/>
      <c r="IPN37" s="65"/>
      <c r="IPO37" s="65"/>
      <c r="IPP37" s="65"/>
      <c r="IPQ37" s="65"/>
      <c r="IPR37" s="65"/>
      <c r="IPS37" s="65"/>
      <c r="IPT37" s="65"/>
      <c r="IPU37" s="65"/>
      <c r="IPV37" s="65"/>
      <c r="IPW37" s="65"/>
      <c r="IPX37" s="65"/>
      <c r="IPY37" s="65"/>
      <c r="IPZ37" s="65"/>
      <c r="IQA37" s="65"/>
      <c r="IQB37" s="65"/>
      <c r="IQC37" s="65"/>
      <c r="IQD37" s="65"/>
      <c r="IQE37" s="65"/>
      <c r="IQF37" s="65"/>
      <c r="IQG37" s="65"/>
      <c r="IQH37" s="65"/>
      <c r="IQI37" s="65"/>
      <c r="IQJ37" s="65"/>
      <c r="IQK37" s="65"/>
      <c r="IQL37" s="65"/>
      <c r="IQM37" s="65"/>
      <c r="IQN37" s="65"/>
      <c r="IQO37" s="65"/>
      <c r="IQP37" s="65"/>
      <c r="IQQ37" s="65"/>
      <c r="IQR37" s="65"/>
      <c r="IQS37" s="65"/>
      <c r="IQT37" s="65"/>
      <c r="IQU37" s="65"/>
      <c r="IQV37" s="65"/>
      <c r="IQW37" s="65"/>
      <c r="IQX37" s="65"/>
      <c r="IQY37" s="65"/>
      <c r="IQZ37" s="65"/>
      <c r="IRA37" s="65"/>
      <c r="IRB37" s="65"/>
      <c r="IRC37" s="65"/>
      <c r="IRD37" s="65"/>
      <c r="IRE37" s="65"/>
      <c r="IRF37" s="65"/>
      <c r="IRG37" s="65"/>
      <c r="IRH37" s="65"/>
      <c r="IRI37" s="65"/>
      <c r="IRJ37" s="65"/>
      <c r="IRK37" s="65"/>
      <c r="IRL37" s="65"/>
      <c r="IRM37" s="65"/>
      <c r="IRN37" s="65"/>
      <c r="IRO37" s="65"/>
      <c r="IRP37" s="65"/>
      <c r="IRQ37" s="65"/>
      <c r="IRR37" s="65"/>
      <c r="IRS37" s="65"/>
      <c r="IRT37" s="65"/>
      <c r="IRU37" s="65"/>
      <c r="IRV37" s="65"/>
      <c r="IRW37" s="65"/>
      <c r="IRX37" s="65"/>
      <c r="IRY37" s="65"/>
      <c r="IRZ37" s="65"/>
      <c r="ISA37" s="65"/>
      <c r="ISB37" s="65"/>
      <c r="ISC37" s="65"/>
      <c r="ISD37" s="65"/>
      <c r="ISE37" s="65"/>
      <c r="ISF37" s="65"/>
      <c r="ISG37" s="65"/>
      <c r="ISH37" s="65"/>
      <c r="ISI37" s="65"/>
      <c r="ISJ37" s="65"/>
      <c r="ISK37" s="65"/>
      <c r="ISL37" s="65"/>
      <c r="ISM37" s="65"/>
      <c r="ISN37" s="65"/>
      <c r="ISO37" s="65"/>
      <c r="ISP37" s="65"/>
      <c r="ISQ37" s="65"/>
      <c r="ISR37" s="65"/>
      <c r="ISS37" s="65"/>
      <c r="IST37" s="65"/>
      <c r="ISU37" s="65"/>
      <c r="ISV37" s="65"/>
      <c r="ISW37" s="65"/>
      <c r="ISX37" s="65"/>
      <c r="ISY37" s="65"/>
      <c r="ISZ37" s="65"/>
      <c r="ITA37" s="65"/>
      <c r="ITB37" s="65"/>
      <c r="ITC37" s="65"/>
      <c r="ITD37" s="65"/>
      <c r="ITE37" s="65"/>
      <c r="ITF37" s="65"/>
      <c r="ITG37" s="65"/>
      <c r="ITH37" s="65"/>
      <c r="ITI37" s="65"/>
      <c r="ITJ37" s="65"/>
      <c r="ITK37" s="65"/>
      <c r="ITL37" s="65"/>
      <c r="ITM37" s="65"/>
      <c r="ITN37" s="65"/>
      <c r="ITO37" s="65"/>
      <c r="ITP37" s="65"/>
      <c r="ITQ37" s="65"/>
      <c r="ITR37" s="65"/>
      <c r="ITS37" s="65"/>
      <c r="ITT37" s="65"/>
      <c r="ITU37" s="65"/>
      <c r="ITV37" s="65"/>
      <c r="ITW37" s="65"/>
      <c r="ITX37" s="65"/>
      <c r="ITY37" s="65"/>
      <c r="ITZ37" s="65"/>
      <c r="IUA37" s="65"/>
      <c r="IUB37" s="65"/>
      <c r="IUC37" s="65"/>
      <c r="IUD37" s="65"/>
      <c r="IUE37" s="65"/>
      <c r="IUF37" s="65"/>
      <c r="IUG37" s="65"/>
      <c r="IUH37" s="65"/>
      <c r="IUI37" s="65"/>
      <c r="IUJ37" s="65"/>
      <c r="IUK37" s="65"/>
      <c r="IUL37" s="65"/>
      <c r="IUM37" s="65"/>
      <c r="IUN37" s="65"/>
      <c r="IUO37" s="65"/>
      <c r="IUP37" s="65"/>
      <c r="IUQ37" s="65"/>
      <c r="IUR37" s="65"/>
      <c r="IUS37" s="65"/>
      <c r="IUT37" s="65"/>
      <c r="IUU37" s="65"/>
      <c r="IUV37" s="65"/>
      <c r="IUW37" s="65"/>
      <c r="IUX37" s="65"/>
      <c r="IUY37" s="65"/>
      <c r="IUZ37" s="65"/>
      <c r="IVA37" s="65"/>
      <c r="IVB37" s="65"/>
      <c r="IVC37" s="65"/>
      <c r="IVD37" s="65"/>
      <c r="IVE37" s="65"/>
      <c r="IVF37" s="65"/>
      <c r="IVG37" s="65"/>
      <c r="IVH37" s="65"/>
      <c r="IVI37" s="65"/>
      <c r="IVJ37" s="65"/>
      <c r="IVK37" s="65"/>
      <c r="IVL37" s="65"/>
      <c r="IVM37" s="65"/>
      <c r="IVN37" s="65"/>
      <c r="IVO37" s="65"/>
      <c r="IVP37" s="65"/>
      <c r="IVQ37" s="65"/>
      <c r="IVR37" s="65"/>
      <c r="IVS37" s="65"/>
      <c r="IVT37" s="65"/>
      <c r="IVU37" s="65"/>
      <c r="IVV37" s="65"/>
      <c r="IVW37" s="65"/>
      <c r="IVX37" s="65"/>
      <c r="IVY37" s="65"/>
      <c r="IVZ37" s="65"/>
      <c r="IWA37" s="65"/>
      <c r="IWB37" s="65"/>
      <c r="IWC37" s="65"/>
      <c r="IWD37" s="65"/>
      <c r="IWE37" s="65"/>
      <c r="IWF37" s="65"/>
      <c r="IWG37" s="65"/>
      <c r="IWH37" s="65"/>
      <c r="IWI37" s="65"/>
      <c r="IWJ37" s="65"/>
      <c r="IWK37" s="65"/>
      <c r="IWL37" s="65"/>
      <c r="IWM37" s="65"/>
      <c r="IWN37" s="65"/>
      <c r="IWO37" s="65"/>
      <c r="IWP37" s="65"/>
      <c r="IWQ37" s="65"/>
      <c r="IWR37" s="65"/>
      <c r="IWS37" s="65"/>
      <c r="IWT37" s="65"/>
      <c r="IWU37" s="65"/>
      <c r="IWV37" s="65"/>
      <c r="IWW37" s="65"/>
      <c r="IWX37" s="65"/>
      <c r="IWY37" s="65"/>
      <c r="IWZ37" s="65"/>
      <c r="IXA37" s="65"/>
      <c r="IXB37" s="65"/>
      <c r="IXC37" s="65"/>
      <c r="IXD37" s="65"/>
      <c r="IXE37" s="65"/>
      <c r="IXF37" s="65"/>
      <c r="IXG37" s="65"/>
      <c r="IXH37" s="65"/>
      <c r="IXI37" s="65"/>
      <c r="IXJ37" s="65"/>
      <c r="IXK37" s="65"/>
      <c r="IXL37" s="65"/>
      <c r="IXM37" s="65"/>
      <c r="IXN37" s="65"/>
      <c r="IXO37" s="65"/>
      <c r="IXP37" s="65"/>
      <c r="IXQ37" s="65"/>
      <c r="IXR37" s="65"/>
      <c r="IXS37" s="65"/>
      <c r="IXT37" s="65"/>
      <c r="IXU37" s="65"/>
      <c r="IXV37" s="65"/>
      <c r="IXW37" s="65"/>
      <c r="IXX37" s="65"/>
      <c r="IXY37" s="65"/>
      <c r="IXZ37" s="65"/>
      <c r="IYA37" s="65"/>
      <c r="IYB37" s="65"/>
      <c r="IYC37" s="65"/>
      <c r="IYD37" s="65"/>
      <c r="IYE37" s="65"/>
      <c r="IYF37" s="65"/>
      <c r="IYG37" s="65"/>
      <c r="IYH37" s="65"/>
      <c r="IYI37" s="65"/>
      <c r="IYJ37" s="65"/>
      <c r="IYK37" s="65"/>
      <c r="IYL37" s="65"/>
      <c r="IYM37" s="65"/>
      <c r="IYN37" s="65"/>
      <c r="IYO37" s="65"/>
      <c r="IYP37" s="65"/>
      <c r="IYQ37" s="65"/>
      <c r="IYR37" s="65"/>
      <c r="IYS37" s="65"/>
      <c r="IYT37" s="65"/>
      <c r="IYU37" s="65"/>
      <c r="IYV37" s="65"/>
      <c r="IYW37" s="65"/>
      <c r="IYX37" s="65"/>
      <c r="IYY37" s="65"/>
      <c r="IYZ37" s="65"/>
      <c r="IZA37" s="65"/>
      <c r="IZB37" s="65"/>
      <c r="IZC37" s="65"/>
      <c r="IZD37" s="65"/>
      <c r="IZE37" s="65"/>
      <c r="IZF37" s="65"/>
      <c r="IZG37" s="65"/>
      <c r="IZH37" s="65"/>
      <c r="IZI37" s="65"/>
      <c r="IZJ37" s="65"/>
      <c r="IZK37" s="65"/>
      <c r="IZL37" s="65"/>
      <c r="IZM37" s="65"/>
      <c r="IZN37" s="65"/>
      <c r="IZO37" s="65"/>
      <c r="IZP37" s="65"/>
      <c r="IZQ37" s="65"/>
      <c r="IZR37" s="65"/>
      <c r="IZS37" s="65"/>
      <c r="IZT37" s="65"/>
      <c r="IZU37" s="65"/>
      <c r="IZV37" s="65"/>
      <c r="IZW37" s="65"/>
      <c r="IZX37" s="65"/>
      <c r="IZY37" s="65"/>
      <c r="IZZ37" s="65"/>
      <c r="JAA37" s="65"/>
      <c r="JAB37" s="65"/>
      <c r="JAC37" s="65"/>
      <c r="JAD37" s="65"/>
      <c r="JAE37" s="65"/>
      <c r="JAF37" s="65"/>
      <c r="JAG37" s="65"/>
      <c r="JAH37" s="65"/>
      <c r="JAI37" s="65"/>
      <c r="JAJ37" s="65"/>
      <c r="JAK37" s="65"/>
      <c r="JAL37" s="65"/>
      <c r="JAM37" s="65"/>
      <c r="JAN37" s="65"/>
      <c r="JAO37" s="65"/>
      <c r="JAP37" s="65"/>
      <c r="JAQ37" s="65"/>
      <c r="JAR37" s="65"/>
      <c r="JAS37" s="65"/>
      <c r="JAT37" s="65"/>
      <c r="JAU37" s="65"/>
      <c r="JAV37" s="65"/>
      <c r="JAW37" s="65"/>
      <c r="JAX37" s="65"/>
      <c r="JAY37" s="65"/>
      <c r="JAZ37" s="65"/>
      <c r="JBA37" s="65"/>
      <c r="JBB37" s="65"/>
      <c r="JBC37" s="65"/>
      <c r="JBD37" s="65"/>
      <c r="JBE37" s="65"/>
      <c r="JBF37" s="65"/>
      <c r="JBG37" s="65"/>
      <c r="JBH37" s="65"/>
      <c r="JBI37" s="65"/>
      <c r="JBJ37" s="65"/>
      <c r="JBK37" s="65"/>
      <c r="JBL37" s="65"/>
      <c r="JBM37" s="65"/>
      <c r="JBN37" s="65"/>
      <c r="JBO37" s="65"/>
      <c r="JBP37" s="65"/>
      <c r="JBQ37" s="65"/>
      <c r="JBR37" s="65"/>
      <c r="JBS37" s="65"/>
      <c r="JBT37" s="65"/>
      <c r="JBU37" s="65"/>
      <c r="JBV37" s="65"/>
      <c r="JBW37" s="65"/>
      <c r="JBX37" s="65"/>
      <c r="JBY37" s="65"/>
      <c r="JBZ37" s="65"/>
      <c r="JCA37" s="65"/>
      <c r="JCB37" s="65"/>
      <c r="JCC37" s="65"/>
      <c r="JCD37" s="65"/>
      <c r="JCE37" s="65"/>
      <c r="JCF37" s="65"/>
      <c r="JCG37" s="65"/>
      <c r="JCH37" s="65"/>
      <c r="JCI37" s="65"/>
      <c r="JCJ37" s="65"/>
      <c r="JCK37" s="65"/>
      <c r="JCL37" s="65"/>
      <c r="JCM37" s="65"/>
      <c r="JCN37" s="65"/>
      <c r="JCO37" s="65"/>
      <c r="JCP37" s="65"/>
      <c r="JCQ37" s="65"/>
      <c r="JCR37" s="65"/>
      <c r="JCS37" s="65"/>
      <c r="JCT37" s="65"/>
      <c r="JCU37" s="65"/>
      <c r="JCV37" s="65"/>
      <c r="JCW37" s="65"/>
      <c r="JCX37" s="65"/>
      <c r="JCY37" s="65"/>
      <c r="JCZ37" s="65"/>
      <c r="JDA37" s="65"/>
      <c r="JDB37" s="65"/>
      <c r="JDC37" s="65"/>
      <c r="JDD37" s="65"/>
      <c r="JDE37" s="65"/>
      <c r="JDF37" s="65"/>
      <c r="JDG37" s="65"/>
      <c r="JDH37" s="65"/>
      <c r="JDI37" s="65"/>
      <c r="JDJ37" s="65"/>
      <c r="JDK37" s="65"/>
      <c r="JDL37" s="65"/>
      <c r="JDM37" s="65"/>
      <c r="JDN37" s="65"/>
      <c r="JDO37" s="65"/>
      <c r="JDP37" s="65"/>
      <c r="JDQ37" s="65"/>
      <c r="JDR37" s="65"/>
      <c r="JDS37" s="65"/>
      <c r="JDT37" s="65"/>
      <c r="JDU37" s="65"/>
      <c r="JDV37" s="65"/>
      <c r="JDW37" s="65"/>
      <c r="JDX37" s="65"/>
      <c r="JDY37" s="65"/>
      <c r="JDZ37" s="65"/>
      <c r="JEA37" s="65"/>
      <c r="JEB37" s="65"/>
      <c r="JEC37" s="65"/>
      <c r="JED37" s="65"/>
      <c r="JEE37" s="65"/>
      <c r="JEF37" s="65"/>
      <c r="JEG37" s="65"/>
      <c r="JEH37" s="65"/>
      <c r="JEI37" s="65"/>
      <c r="JEJ37" s="65"/>
      <c r="JEK37" s="65"/>
      <c r="JEL37" s="65"/>
      <c r="JEM37" s="65"/>
      <c r="JEN37" s="65"/>
      <c r="JEO37" s="65"/>
      <c r="JEP37" s="65"/>
      <c r="JEQ37" s="65"/>
      <c r="JER37" s="65"/>
      <c r="JES37" s="65"/>
      <c r="JET37" s="65"/>
      <c r="JEU37" s="65"/>
      <c r="JEV37" s="65"/>
      <c r="JEW37" s="65"/>
      <c r="JEX37" s="65"/>
      <c r="JEY37" s="65"/>
      <c r="JEZ37" s="65"/>
      <c r="JFA37" s="65"/>
      <c r="JFB37" s="65"/>
      <c r="JFC37" s="65"/>
      <c r="JFD37" s="65"/>
      <c r="JFE37" s="65"/>
      <c r="JFF37" s="65"/>
      <c r="JFG37" s="65"/>
      <c r="JFH37" s="65"/>
      <c r="JFI37" s="65"/>
      <c r="JFJ37" s="65"/>
      <c r="JFK37" s="65"/>
      <c r="JFL37" s="65"/>
      <c r="JFM37" s="65"/>
      <c r="JFN37" s="65"/>
      <c r="JFO37" s="65"/>
      <c r="JFP37" s="65"/>
      <c r="JFQ37" s="65"/>
      <c r="JFR37" s="65"/>
      <c r="JFS37" s="65"/>
      <c r="JFT37" s="65"/>
      <c r="JFU37" s="65"/>
      <c r="JFV37" s="65"/>
      <c r="JFW37" s="65"/>
      <c r="JFX37" s="65"/>
      <c r="JFY37" s="65"/>
      <c r="JFZ37" s="65"/>
      <c r="JGA37" s="65"/>
      <c r="JGB37" s="65"/>
      <c r="JGC37" s="65"/>
      <c r="JGD37" s="65"/>
      <c r="JGE37" s="65"/>
      <c r="JGF37" s="65"/>
      <c r="JGG37" s="65"/>
      <c r="JGH37" s="65"/>
      <c r="JGI37" s="65"/>
      <c r="JGJ37" s="65"/>
      <c r="JGK37" s="65"/>
      <c r="JGL37" s="65"/>
      <c r="JGM37" s="65"/>
      <c r="JGN37" s="65"/>
      <c r="JGO37" s="65"/>
      <c r="JGP37" s="65"/>
      <c r="JGQ37" s="65"/>
      <c r="JGR37" s="65"/>
      <c r="JGS37" s="65"/>
      <c r="JGT37" s="65"/>
      <c r="JGU37" s="65"/>
      <c r="JGV37" s="65"/>
      <c r="JGW37" s="65"/>
      <c r="JGX37" s="65"/>
      <c r="JGY37" s="65"/>
      <c r="JGZ37" s="65"/>
      <c r="JHA37" s="65"/>
      <c r="JHB37" s="65"/>
      <c r="JHC37" s="65"/>
      <c r="JHD37" s="65"/>
      <c r="JHE37" s="65"/>
      <c r="JHF37" s="65"/>
      <c r="JHG37" s="65"/>
      <c r="JHH37" s="65"/>
      <c r="JHI37" s="65"/>
      <c r="JHJ37" s="65"/>
      <c r="JHK37" s="65"/>
      <c r="JHL37" s="65"/>
      <c r="JHM37" s="65"/>
      <c r="JHN37" s="65"/>
      <c r="JHO37" s="65"/>
      <c r="JHP37" s="65"/>
      <c r="JHQ37" s="65"/>
      <c r="JHR37" s="65"/>
      <c r="JHS37" s="65"/>
      <c r="JHT37" s="65"/>
      <c r="JHU37" s="65"/>
      <c r="JHV37" s="65"/>
      <c r="JHW37" s="65"/>
      <c r="JHX37" s="65"/>
      <c r="JHY37" s="65"/>
      <c r="JHZ37" s="65"/>
      <c r="JIA37" s="65"/>
      <c r="JIB37" s="65"/>
      <c r="JIC37" s="65"/>
      <c r="JID37" s="65"/>
      <c r="JIE37" s="65"/>
      <c r="JIF37" s="65"/>
      <c r="JIG37" s="65"/>
      <c r="JIH37" s="65"/>
      <c r="JII37" s="65"/>
      <c r="JIJ37" s="65"/>
      <c r="JIK37" s="65"/>
      <c r="JIL37" s="65"/>
      <c r="JIM37" s="65"/>
      <c r="JIN37" s="65"/>
      <c r="JIO37" s="65"/>
      <c r="JIP37" s="65"/>
      <c r="JIQ37" s="65"/>
      <c r="JIR37" s="65"/>
      <c r="JIS37" s="65"/>
      <c r="JIT37" s="65"/>
      <c r="JIU37" s="65"/>
      <c r="JIV37" s="65"/>
      <c r="JIW37" s="65"/>
      <c r="JIX37" s="65"/>
      <c r="JIY37" s="65"/>
      <c r="JIZ37" s="65"/>
      <c r="JJA37" s="65"/>
      <c r="JJB37" s="65"/>
      <c r="JJC37" s="65"/>
      <c r="JJD37" s="65"/>
      <c r="JJE37" s="65"/>
      <c r="JJF37" s="65"/>
      <c r="JJG37" s="65"/>
      <c r="JJH37" s="65"/>
      <c r="JJI37" s="65"/>
      <c r="JJJ37" s="65"/>
      <c r="JJK37" s="65"/>
      <c r="JJL37" s="65"/>
      <c r="JJM37" s="65"/>
      <c r="JJN37" s="65"/>
      <c r="JJO37" s="65"/>
      <c r="JJP37" s="65"/>
      <c r="JJQ37" s="65"/>
      <c r="JJR37" s="65"/>
      <c r="JJS37" s="65"/>
      <c r="JJT37" s="65"/>
      <c r="JJU37" s="65"/>
      <c r="JJV37" s="65"/>
      <c r="JJW37" s="65"/>
      <c r="JJX37" s="65"/>
      <c r="JJY37" s="65"/>
      <c r="JJZ37" s="65"/>
      <c r="JKA37" s="65"/>
      <c r="JKB37" s="65"/>
      <c r="JKC37" s="65"/>
      <c r="JKD37" s="65"/>
      <c r="JKE37" s="65"/>
      <c r="JKF37" s="65"/>
      <c r="JKG37" s="65"/>
      <c r="JKH37" s="65"/>
      <c r="JKI37" s="65"/>
      <c r="JKJ37" s="65"/>
      <c r="JKK37" s="65"/>
      <c r="JKL37" s="65"/>
      <c r="JKM37" s="65"/>
      <c r="JKN37" s="65"/>
      <c r="JKO37" s="65"/>
      <c r="JKP37" s="65"/>
      <c r="JKQ37" s="65"/>
      <c r="JKR37" s="65"/>
      <c r="JKS37" s="65"/>
      <c r="JKT37" s="65"/>
      <c r="JKU37" s="65"/>
      <c r="JKV37" s="65"/>
      <c r="JKW37" s="65"/>
      <c r="JKX37" s="65"/>
      <c r="JKY37" s="65"/>
      <c r="JKZ37" s="65"/>
      <c r="JLA37" s="65"/>
      <c r="JLB37" s="65"/>
      <c r="JLC37" s="65"/>
      <c r="JLD37" s="65"/>
      <c r="JLE37" s="65"/>
      <c r="JLF37" s="65"/>
      <c r="JLG37" s="65"/>
      <c r="JLH37" s="65"/>
      <c r="JLI37" s="65"/>
      <c r="JLJ37" s="65"/>
      <c r="JLK37" s="65"/>
      <c r="JLL37" s="65"/>
      <c r="JLM37" s="65"/>
      <c r="JLN37" s="65"/>
      <c r="JLO37" s="65"/>
      <c r="JLP37" s="65"/>
      <c r="JLQ37" s="65"/>
      <c r="JLR37" s="65"/>
      <c r="JLS37" s="65"/>
      <c r="JLT37" s="65"/>
      <c r="JLU37" s="65"/>
      <c r="JLV37" s="65"/>
      <c r="JLW37" s="65"/>
      <c r="JLX37" s="65"/>
      <c r="JLY37" s="65"/>
      <c r="JLZ37" s="65"/>
      <c r="JMA37" s="65"/>
      <c r="JMB37" s="65"/>
      <c r="JMC37" s="65"/>
      <c r="JMD37" s="65"/>
      <c r="JME37" s="65"/>
      <c r="JMF37" s="65"/>
      <c r="JMG37" s="65"/>
      <c r="JMH37" s="65"/>
      <c r="JMI37" s="65"/>
      <c r="JMJ37" s="65"/>
      <c r="JMK37" s="65"/>
      <c r="JML37" s="65"/>
      <c r="JMM37" s="65"/>
      <c r="JMN37" s="65"/>
      <c r="JMO37" s="65"/>
      <c r="JMP37" s="65"/>
      <c r="JMQ37" s="65"/>
      <c r="JMR37" s="65"/>
      <c r="JMS37" s="65"/>
      <c r="JMT37" s="65"/>
      <c r="JMU37" s="65"/>
      <c r="JMV37" s="65"/>
      <c r="JMW37" s="65"/>
      <c r="JMX37" s="65"/>
      <c r="JMY37" s="65"/>
      <c r="JMZ37" s="65"/>
      <c r="JNA37" s="65"/>
      <c r="JNB37" s="65"/>
      <c r="JNC37" s="65"/>
      <c r="JND37" s="65"/>
      <c r="JNE37" s="65"/>
      <c r="JNF37" s="65"/>
      <c r="JNG37" s="65"/>
      <c r="JNH37" s="65"/>
      <c r="JNI37" s="65"/>
      <c r="JNJ37" s="65"/>
      <c r="JNK37" s="65"/>
      <c r="JNL37" s="65"/>
      <c r="JNM37" s="65"/>
      <c r="JNN37" s="65"/>
      <c r="JNO37" s="65"/>
      <c r="JNP37" s="65"/>
      <c r="JNQ37" s="65"/>
      <c r="JNR37" s="65"/>
      <c r="JNS37" s="65"/>
      <c r="JNT37" s="65"/>
      <c r="JNU37" s="65"/>
      <c r="JNV37" s="65"/>
      <c r="JNW37" s="65"/>
      <c r="JNX37" s="65"/>
      <c r="JNY37" s="65"/>
      <c r="JNZ37" s="65"/>
      <c r="JOA37" s="65"/>
      <c r="JOB37" s="65"/>
      <c r="JOC37" s="65"/>
      <c r="JOD37" s="65"/>
      <c r="JOE37" s="65"/>
      <c r="JOF37" s="65"/>
      <c r="JOG37" s="65"/>
      <c r="JOH37" s="65"/>
      <c r="JOI37" s="65"/>
      <c r="JOJ37" s="65"/>
      <c r="JOK37" s="65"/>
      <c r="JOL37" s="65"/>
      <c r="JOM37" s="65"/>
      <c r="JON37" s="65"/>
      <c r="JOO37" s="65"/>
      <c r="JOP37" s="65"/>
      <c r="JOQ37" s="65"/>
      <c r="JOR37" s="65"/>
      <c r="JOS37" s="65"/>
      <c r="JOT37" s="65"/>
      <c r="JOU37" s="65"/>
      <c r="JOV37" s="65"/>
      <c r="JOW37" s="65"/>
      <c r="JOX37" s="65"/>
      <c r="JOY37" s="65"/>
      <c r="JOZ37" s="65"/>
      <c r="JPA37" s="65"/>
      <c r="JPB37" s="65"/>
      <c r="JPC37" s="65"/>
      <c r="JPD37" s="65"/>
      <c r="JPE37" s="65"/>
      <c r="JPF37" s="65"/>
      <c r="JPG37" s="65"/>
      <c r="JPH37" s="65"/>
      <c r="JPI37" s="65"/>
      <c r="JPJ37" s="65"/>
      <c r="JPK37" s="65"/>
      <c r="JPL37" s="65"/>
      <c r="JPM37" s="65"/>
      <c r="JPN37" s="65"/>
      <c r="JPO37" s="65"/>
      <c r="JPP37" s="65"/>
      <c r="JPQ37" s="65"/>
      <c r="JPR37" s="65"/>
      <c r="JPS37" s="65"/>
      <c r="JPT37" s="65"/>
      <c r="JPU37" s="65"/>
      <c r="JPV37" s="65"/>
      <c r="JPW37" s="65"/>
      <c r="JPX37" s="65"/>
      <c r="JPY37" s="65"/>
      <c r="JPZ37" s="65"/>
      <c r="JQA37" s="65"/>
      <c r="JQB37" s="65"/>
      <c r="JQC37" s="65"/>
      <c r="JQD37" s="65"/>
      <c r="JQE37" s="65"/>
      <c r="JQF37" s="65"/>
      <c r="JQG37" s="65"/>
      <c r="JQH37" s="65"/>
      <c r="JQI37" s="65"/>
      <c r="JQJ37" s="65"/>
      <c r="JQK37" s="65"/>
      <c r="JQL37" s="65"/>
      <c r="JQM37" s="65"/>
      <c r="JQN37" s="65"/>
      <c r="JQO37" s="65"/>
      <c r="JQP37" s="65"/>
      <c r="JQQ37" s="65"/>
      <c r="JQR37" s="65"/>
      <c r="JQS37" s="65"/>
      <c r="JQT37" s="65"/>
      <c r="JQU37" s="65"/>
      <c r="JQV37" s="65"/>
      <c r="JQW37" s="65"/>
      <c r="JQX37" s="65"/>
      <c r="JQY37" s="65"/>
      <c r="JQZ37" s="65"/>
      <c r="JRA37" s="65"/>
      <c r="JRB37" s="65"/>
      <c r="JRC37" s="65"/>
      <c r="JRD37" s="65"/>
      <c r="JRE37" s="65"/>
      <c r="JRF37" s="65"/>
      <c r="JRG37" s="65"/>
      <c r="JRH37" s="65"/>
      <c r="JRI37" s="65"/>
      <c r="JRJ37" s="65"/>
      <c r="JRK37" s="65"/>
      <c r="JRL37" s="65"/>
      <c r="JRM37" s="65"/>
      <c r="JRN37" s="65"/>
      <c r="JRO37" s="65"/>
      <c r="JRP37" s="65"/>
      <c r="JRQ37" s="65"/>
      <c r="JRR37" s="65"/>
      <c r="JRS37" s="65"/>
      <c r="JRT37" s="65"/>
      <c r="JRU37" s="65"/>
      <c r="JRV37" s="65"/>
      <c r="JRW37" s="65"/>
      <c r="JRX37" s="65"/>
      <c r="JRY37" s="65"/>
      <c r="JRZ37" s="65"/>
      <c r="JSA37" s="65"/>
      <c r="JSB37" s="65"/>
      <c r="JSC37" s="65"/>
      <c r="JSD37" s="65"/>
      <c r="JSE37" s="65"/>
      <c r="JSF37" s="65"/>
      <c r="JSG37" s="65"/>
      <c r="JSH37" s="65"/>
      <c r="JSI37" s="65"/>
      <c r="JSJ37" s="65"/>
      <c r="JSK37" s="65"/>
      <c r="JSL37" s="65"/>
      <c r="JSM37" s="65"/>
      <c r="JSN37" s="65"/>
      <c r="JSO37" s="65"/>
      <c r="JSP37" s="65"/>
      <c r="JSQ37" s="65"/>
      <c r="JSR37" s="65"/>
      <c r="JSS37" s="65"/>
      <c r="JST37" s="65"/>
      <c r="JSU37" s="65"/>
      <c r="JSV37" s="65"/>
      <c r="JSW37" s="65"/>
      <c r="JSX37" s="65"/>
      <c r="JSY37" s="65"/>
      <c r="JSZ37" s="65"/>
      <c r="JTA37" s="65"/>
      <c r="JTB37" s="65"/>
      <c r="JTC37" s="65"/>
      <c r="JTD37" s="65"/>
      <c r="JTE37" s="65"/>
      <c r="JTF37" s="65"/>
      <c r="JTG37" s="65"/>
      <c r="JTH37" s="65"/>
      <c r="JTI37" s="65"/>
      <c r="JTJ37" s="65"/>
      <c r="JTK37" s="65"/>
      <c r="JTL37" s="65"/>
      <c r="JTM37" s="65"/>
      <c r="JTN37" s="65"/>
      <c r="JTO37" s="65"/>
      <c r="JTP37" s="65"/>
      <c r="JTQ37" s="65"/>
      <c r="JTR37" s="65"/>
      <c r="JTS37" s="65"/>
      <c r="JTT37" s="65"/>
      <c r="JTU37" s="65"/>
      <c r="JTV37" s="65"/>
      <c r="JTW37" s="65"/>
      <c r="JTX37" s="65"/>
      <c r="JTY37" s="65"/>
      <c r="JTZ37" s="65"/>
      <c r="JUA37" s="65"/>
      <c r="JUB37" s="65"/>
      <c r="JUC37" s="65"/>
      <c r="JUD37" s="65"/>
      <c r="JUE37" s="65"/>
      <c r="JUF37" s="65"/>
      <c r="JUG37" s="65"/>
      <c r="JUH37" s="65"/>
      <c r="JUI37" s="65"/>
      <c r="JUJ37" s="65"/>
      <c r="JUK37" s="65"/>
      <c r="JUL37" s="65"/>
      <c r="JUM37" s="65"/>
      <c r="JUN37" s="65"/>
      <c r="JUO37" s="65"/>
      <c r="JUP37" s="65"/>
      <c r="JUQ37" s="65"/>
      <c r="JUR37" s="65"/>
      <c r="JUS37" s="65"/>
      <c r="JUT37" s="65"/>
      <c r="JUU37" s="65"/>
      <c r="JUV37" s="65"/>
      <c r="JUW37" s="65"/>
      <c r="JUX37" s="65"/>
      <c r="JUY37" s="65"/>
      <c r="JUZ37" s="65"/>
      <c r="JVA37" s="65"/>
      <c r="JVB37" s="65"/>
      <c r="JVC37" s="65"/>
      <c r="JVD37" s="65"/>
      <c r="JVE37" s="65"/>
      <c r="JVF37" s="65"/>
      <c r="JVG37" s="65"/>
      <c r="JVH37" s="65"/>
      <c r="JVI37" s="65"/>
      <c r="JVJ37" s="65"/>
      <c r="JVK37" s="65"/>
      <c r="JVL37" s="65"/>
      <c r="JVM37" s="65"/>
      <c r="JVN37" s="65"/>
      <c r="JVO37" s="65"/>
      <c r="JVP37" s="65"/>
      <c r="JVQ37" s="65"/>
      <c r="JVR37" s="65"/>
      <c r="JVS37" s="65"/>
      <c r="JVT37" s="65"/>
      <c r="JVU37" s="65"/>
      <c r="JVV37" s="65"/>
      <c r="JVW37" s="65"/>
      <c r="JVX37" s="65"/>
      <c r="JVY37" s="65"/>
      <c r="JVZ37" s="65"/>
      <c r="JWA37" s="65"/>
      <c r="JWB37" s="65"/>
      <c r="JWC37" s="65"/>
      <c r="JWD37" s="65"/>
      <c r="JWE37" s="65"/>
      <c r="JWF37" s="65"/>
      <c r="JWG37" s="65"/>
      <c r="JWH37" s="65"/>
      <c r="JWI37" s="65"/>
      <c r="JWJ37" s="65"/>
      <c r="JWK37" s="65"/>
      <c r="JWL37" s="65"/>
      <c r="JWM37" s="65"/>
      <c r="JWN37" s="65"/>
      <c r="JWO37" s="65"/>
      <c r="JWP37" s="65"/>
      <c r="JWQ37" s="65"/>
      <c r="JWR37" s="65"/>
      <c r="JWS37" s="65"/>
      <c r="JWT37" s="65"/>
      <c r="JWU37" s="65"/>
      <c r="JWV37" s="65"/>
      <c r="JWW37" s="65"/>
      <c r="JWX37" s="65"/>
      <c r="JWY37" s="65"/>
      <c r="JWZ37" s="65"/>
      <c r="JXA37" s="65"/>
      <c r="JXB37" s="65"/>
      <c r="JXC37" s="65"/>
      <c r="JXD37" s="65"/>
      <c r="JXE37" s="65"/>
      <c r="JXF37" s="65"/>
      <c r="JXG37" s="65"/>
      <c r="JXH37" s="65"/>
      <c r="JXI37" s="65"/>
      <c r="JXJ37" s="65"/>
      <c r="JXK37" s="65"/>
      <c r="JXL37" s="65"/>
      <c r="JXM37" s="65"/>
      <c r="JXN37" s="65"/>
      <c r="JXO37" s="65"/>
      <c r="JXP37" s="65"/>
      <c r="JXQ37" s="65"/>
      <c r="JXR37" s="65"/>
      <c r="JXS37" s="65"/>
      <c r="JXT37" s="65"/>
      <c r="JXU37" s="65"/>
      <c r="JXV37" s="65"/>
      <c r="JXW37" s="65"/>
      <c r="JXX37" s="65"/>
      <c r="JXY37" s="65"/>
      <c r="JXZ37" s="65"/>
      <c r="JYA37" s="65"/>
      <c r="JYB37" s="65"/>
      <c r="JYC37" s="65"/>
      <c r="JYD37" s="65"/>
      <c r="JYE37" s="65"/>
      <c r="JYF37" s="65"/>
      <c r="JYG37" s="65"/>
      <c r="JYH37" s="65"/>
      <c r="JYI37" s="65"/>
      <c r="JYJ37" s="65"/>
      <c r="JYK37" s="65"/>
      <c r="JYL37" s="65"/>
      <c r="JYM37" s="65"/>
      <c r="JYN37" s="65"/>
      <c r="JYO37" s="65"/>
      <c r="JYP37" s="65"/>
      <c r="JYQ37" s="65"/>
      <c r="JYR37" s="65"/>
      <c r="JYS37" s="65"/>
      <c r="JYT37" s="65"/>
      <c r="JYU37" s="65"/>
      <c r="JYV37" s="65"/>
      <c r="JYW37" s="65"/>
      <c r="JYX37" s="65"/>
      <c r="JYY37" s="65"/>
      <c r="JYZ37" s="65"/>
      <c r="JZA37" s="65"/>
      <c r="JZB37" s="65"/>
      <c r="JZC37" s="65"/>
      <c r="JZD37" s="65"/>
      <c r="JZE37" s="65"/>
      <c r="JZF37" s="65"/>
      <c r="JZG37" s="65"/>
      <c r="JZH37" s="65"/>
      <c r="JZI37" s="65"/>
      <c r="JZJ37" s="65"/>
      <c r="JZK37" s="65"/>
      <c r="JZL37" s="65"/>
      <c r="JZM37" s="65"/>
      <c r="JZN37" s="65"/>
      <c r="JZO37" s="65"/>
      <c r="JZP37" s="65"/>
      <c r="JZQ37" s="65"/>
      <c r="JZR37" s="65"/>
      <c r="JZS37" s="65"/>
      <c r="JZT37" s="65"/>
      <c r="JZU37" s="65"/>
      <c r="JZV37" s="65"/>
      <c r="JZW37" s="65"/>
      <c r="JZX37" s="65"/>
      <c r="JZY37" s="65"/>
      <c r="JZZ37" s="65"/>
      <c r="KAA37" s="65"/>
      <c r="KAB37" s="65"/>
      <c r="KAC37" s="65"/>
      <c r="KAD37" s="65"/>
      <c r="KAE37" s="65"/>
      <c r="KAF37" s="65"/>
      <c r="KAG37" s="65"/>
      <c r="KAH37" s="65"/>
      <c r="KAI37" s="65"/>
      <c r="KAJ37" s="65"/>
      <c r="KAK37" s="65"/>
      <c r="KAL37" s="65"/>
      <c r="KAM37" s="65"/>
      <c r="KAN37" s="65"/>
      <c r="KAO37" s="65"/>
      <c r="KAP37" s="65"/>
      <c r="KAQ37" s="65"/>
      <c r="KAR37" s="65"/>
      <c r="KAS37" s="65"/>
      <c r="KAT37" s="65"/>
      <c r="KAU37" s="65"/>
      <c r="KAV37" s="65"/>
      <c r="KAW37" s="65"/>
      <c r="KAX37" s="65"/>
      <c r="KAY37" s="65"/>
      <c r="KAZ37" s="65"/>
      <c r="KBA37" s="65"/>
      <c r="KBB37" s="65"/>
      <c r="KBC37" s="65"/>
      <c r="KBD37" s="65"/>
      <c r="KBE37" s="65"/>
      <c r="KBF37" s="65"/>
      <c r="KBG37" s="65"/>
      <c r="KBH37" s="65"/>
      <c r="KBI37" s="65"/>
      <c r="KBJ37" s="65"/>
      <c r="KBK37" s="65"/>
      <c r="KBL37" s="65"/>
      <c r="KBM37" s="65"/>
      <c r="KBN37" s="65"/>
      <c r="KBO37" s="65"/>
      <c r="KBP37" s="65"/>
      <c r="KBQ37" s="65"/>
      <c r="KBR37" s="65"/>
      <c r="KBS37" s="65"/>
      <c r="KBT37" s="65"/>
      <c r="KBU37" s="65"/>
      <c r="KBV37" s="65"/>
      <c r="KBW37" s="65"/>
      <c r="KBX37" s="65"/>
      <c r="KBY37" s="65"/>
      <c r="KBZ37" s="65"/>
      <c r="KCA37" s="65"/>
      <c r="KCB37" s="65"/>
      <c r="KCC37" s="65"/>
      <c r="KCD37" s="65"/>
      <c r="KCE37" s="65"/>
      <c r="KCF37" s="65"/>
      <c r="KCG37" s="65"/>
      <c r="KCH37" s="65"/>
      <c r="KCI37" s="65"/>
      <c r="KCJ37" s="65"/>
      <c r="KCK37" s="65"/>
      <c r="KCL37" s="65"/>
      <c r="KCM37" s="65"/>
      <c r="KCN37" s="65"/>
      <c r="KCO37" s="65"/>
      <c r="KCP37" s="65"/>
      <c r="KCQ37" s="65"/>
      <c r="KCR37" s="65"/>
      <c r="KCS37" s="65"/>
      <c r="KCT37" s="65"/>
      <c r="KCU37" s="65"/>
      <c r="KCV37" s="65"/>
      <c r="KCW37" s="65"/>
      <c r="KCX37" s="65"/>
      <c r="KCY37" s="65"/>
      <c r="KCZ37" s="65"/>
      <c r="KDA37" s="65"/>
      <c r="KDB37" s="65"/>
      <c r="KDC37" s="65"/>
      <c r="KDD37" s="65"/>
      <c r="KDE37" s="65"/>
      <c r="KDF37" s="65"/>
      <c r="KDG37" s="65"/>
      <c r="KDH37" s="65"/>
      <c r="KDI37" s="65"/>
      <c r="KDJ37" s="65"/>
      <c r="KDK37" s="65"/>
      <c r="KDL37" s="65"/>
      <c r="KDM37" s="65"/>
      <c r="KDN37" s="65"/>
      <c r="KDO37" s="65"/>
      <c r="KDP37" s="65"/>
      <c r="KDQ37" s="65"/>
      <c r="KDR37" s="65"/>
      <c r="KDS37" s="65"/>
      <c r="KDT37" s="65"/>
      <c r="KDU37" s="65"/>
      <c r="KDV37" s="65"/>
      <c r="KDW37" s="65"/>
      <c r="KDX37" s="65"/>
      <c r="KDY37" s="65"/>
      <c r="KDZ37" s="65"/>
      <c r="KEA37" s="65"/>
      <c r="KEB37" s="65"/>
      <c r="KEC37" s="65"/>
      <c r="KED37" s="65"/>
      <c r="KEE37" s="65"/>
      <c r="KEF37" s="65"/>
      <c r="KEG37" s="65"/>
      <c r="KEH37" s="65"/>
      <c r="KEI37" s="65"/>
      <c r="KEJ37" s="65"/>
      <c r="KEK37" s="65"/>
      <c r="KEL37" s="65"/>
      <c r="KEM37" s="65"/>
      <c r="KEN37" s="65"/>
      <c r="KEO37" s="65"/>
      <c r="KEP37" s="65"/>
      <c r="KEQ37" s="65"/>
      <c r="KER37" s="65"/>
      <c r="KES37" s="65"/>
      <c r="KET37" s="65"/>
      <c r="KEU37" s="65"/>
      <c r="KEV37" s="65"/>
      <c r="KEW37" s="65"/>
      <c r="KEX37" s="65"/>
      <c r="KEY37" s="65"/>
      <c r="KEZ37" s="65"/>
      <c r="KFA37" s="65"/>
      <c r="KFB37" s="65"/>
      <c r="KFC37" s="65"/>
      <c r="KFD37" s="65"/>
      <c r="KFE37" s="65"/>
      <c r="KFF37" s="65"/>
      <c r="KFG37" s="65"/>
      <c r="KFH37" s="65"/>
      <c r="KFI37" s="65"/>
      <c r="KFJ37" s="65"/>
      <c r="KFK37" s="65"/>
      <c r="KFL37" s="65"/>
      <c r="KFM37" s="65"/>
      <c r="KFN37" s="65"/>
      <c r="KFO37" s="65"/>
      <c r="KFP37" s="65"/>
      <c r="KFQ37" s="65"/>
      <c r="KFR37" s="65"/>
      <c r="KFS37" s="65"/>
      <c r="KFT37" s="65"/>
      <c r="KFU37" s="65"/>
      <c r="KFV37" s="65"/>
      <c r="KFW37" s="65"/>
      <c r="KFX37" s="65"/>
      <c r="KFY37" s="65"/>
      <c r="KFZ37" s="65"/>
      <c r="KGA37" s="65"/>
      <c r="KGB37" s="65"/>
      <c r="KGC37" s="65"/>
      <c r="KGD37" s="65"/>
      <c r="KGE37" s="65"/>
      <c r="KGF37" s="65"/>
      <c r="KGG37" s="65"/>
      <c r="KGH37" s="65"/>
      <c r="KGI37" s="65"/>
      <c r="KGJ37" s="65"/>
      <c r="KGK37" s="65"/>
      <c r="KGL37" s="65"/>
      <c r="KGM37" s="65"/>
      <c r="KGN37" s="65"/>
      <c r="KGO37" s="65"/>
      <c r="KGP37" s="65"/>
      <c r="KGQ37" s="65"/>
      <c r="KGR37" s="65"/>
      <c r="KGS37" s="65"/>
      <c r="KGT37" s="65"/>
      <c r="KGU37" s="65"/>
      <c r="KGV37" s="65"/>
      <c r="KGW37" s="65"/>
      <c r="KGX37" s="65"/>
      <c r="KGY37" s="65"/>
      <c r="KGZ37" s="65"/>
      <c r="KHA37" s="65"/>
      <c r="KHB37" s="65"/>
      <c r="KHC37" s="65"/>
      <c r="KHD37" s="65"/>
      <c r="KHE37" s="65"/>
      <c r="KHF37" s="65"/>
      <c r="KHG37" s="65"/>
      <c r="KHH37" s="65"/>
      <c r="KHI37" s="65"/>
      <c r="KHJ37" s="65"/>
      <c r="KHK37" s="65"/>
      <c r="KHL37" s="65"/>
      <c r="KHM37" s="65"/>
      <c r="KHN37" s="65"/>
      <c r="KHO37" s="65"/>
      <c r="KHP37" s="65"/>
      <c r="KHQ37" s="65"/>
      <c r="KHR37" s="65"/>
      <c r="KHS37" s="65"/>
      <c r="KHT37" s="65"/>
      <c r="KHU37" s="65"/>
      <c r="KHV37" s="65"/>
      <c r="KHW37" s="65"/>
      <c r="KHX37" s="65"/>
      <c r="KHY37" s="65"/>
      <c r="KHZ37" s="65"/>
      <c r="KIA37" s="65"/>
      <c r="KIB37" s="65"/>
      <c r="KIC37" s="65"/>
      <c r="KID37" s="65"/>
      <c r="KIE37" s="65"/>
      <c r="KIF37" s="65"/>
      <c r="KIG37" s="65"/>
      <c r="KIH37" s="65"/>
      <c r="KII37" s="65"/>
      <c r="KIJ37" s="65"/>
      <c r="KIK37" s="65"/>
      <c r="KIL37" s="65"/>
      <c r="KIM37" s="65"/>
      <c r="KIN37" s="65"/>
      <c r="KIO37" s="65"/>
      <c r="KIP37" s="65"/>
      <c r="KIQ37" s="65"/>
      <c r="KIR37" s="65"/>
      <c r="KIS37" s="65"/>
      <c r="KIT37" s="65"/>
      <c r="KIU37" s="65"/>
      <c r="KIV37" s="65"/>
      <c r="KIW37" s="65"/>
      <c r="KIX37" s="65"/>
      <c r="KIY37" s="65"/>
      <c r="KIZ37" s="65"/>
      <c r="KJA37" s="65"/>
      <c r="KJB37" s="65"/>
      <c r="KJC37" s="65"/>
      <c r="KJD37" s="65"/>
      <c r="KJE37" s="65"/>
      <c r="KJF37" s="65"/>
      <c r="KJG37" s="65"/>
      <c r="KJH37" s="65"/>
      <c r="KJI37" s="65"/>
      <c r="KJJ37" s="65"/>
      <c r="KJK37" s="65"/>
      <c r="KJL37" s="65"/>
      <c r="KJM37" s="65"/>
      <c r="KJN37" s="65"/>
      <c r="KJO37" s="65"/>
      <c r="KJP37" s="65"/>
      <c r="KJQ37" s="65"/>
      <c r="KJR37" s="65"/>
      <c r="KJS37" s="65"/>
      <c r="KJT37" s="65"/>
      <c r="KJU37" s="65"/>
      <c r="KJV37" s="65"/>
      <c r="KJW37" s="65"/>
      <c r="KJX37" s="65"/>
      <c r="KJY37" s="65"/>
      <c r="KJZ37" s="65"/>
      <c r="KKA37" s="65"/>
      <c r="KKB37" s="65"/>
      <c r="KKC37" s="65"/>
      <c r="KKD37" s="65"/>
      <c r="KKE37" s="65"/>
      <c r="KKF37" s="65"/>
      <c r="KKG37" s="65"/>
      <c r="KKH37" s="65"/>
      <c r="KKI37" s="65"/>
      <c r="KKJ37" s="65"/>
      <c r="KKK37" s="65"/>
      <c r="KKL37" s="65"/>
      <c r="KKM37" s="65"/>
      <c r="KKN37" s="65"/>
      <c r="KKO37" s="65"/>
      <c r="KKP37" s="65"/>
      <c r="KKQ37" s="65"/>
      <c r="KKR37" s="65"/>
      <c r="KKS37" s="65"/>
      <c r="KKT37" s="65"/>
      <c r="KKU37" s="65"/>
      <c r="KKV37" s="65"/>
      <c r="KKW37" s="65"/>
      <c r="KKX37" s="65"/>
      <c r="KKY37" s="65"/>
      <c r="KKZ37" s="65"/>
      <c r="KLA37" s="65"/>
      <c r="KLB37" s="65"/>
      <c r="KLC37" s="65"/>
      <c r="KLD37" s="65"/>
      <c r="KLE37" s="65"/>
      <c r="KLF37" s="65"/>
      <c r="KLG37" s="65"/>
      <c r="KLH37" s="65"/>
      <c r="KLI37" s="65"/>
      <c r="KLJ37" s="65"/>
      <c r="KLK37" s="65"/>
      <c r="KLL37" s="65"/>
      <c r="KLM37" s="65"/>
      <c r="KLN37" s="65"/>
      <c r="KLO37" s="65"/>
      <c r="KLP37" s="65"/>
      <c r="KLQ37" s="65"/>
      <c r="KLR37" s="65"/>
      <c r="KLS37" s="65"/>
      <c r="KLT37" s="65"/>
      <c r="KLU37" s="65"/>
      <c r="KLV37" s="65"/>
      <c r="KLW37" s="65"/>
      <c r="KLX37" s="65"/>
      <c r="KLY37" s="65"/>
      <c r="KLZ37" s="65"/>
      <c r="KMA37" s="65"/>
      <c r="KMB37" s="65"/>
      <c r="KMC37" s="65"/>
      <c r="KMD37" s="65"/>
      <c r="KME37" s="65"/>
      <c r="KMF37" s="65"/>
      <c r="KMG37" s="65"/>
      <c r="KMH37" s="65"/>
      <c r="KMI37" s="65"/>
      <c r="KMJ37" s="65"/>
      <c r="KMK37" s="65"/>
      <c r="KML37" s="65"/>
      <c r="KMM37" s="65"/>
      <c r="KMN37" s="65"/>
      <c r="KMO37" s="65"/>
      <c r="KMP37" s="65"/>
      <c r="KMQ37" s="65"/>
      <c r="KMR37" s="65"/>
      <c r="KMS37" s="65"/>
      <c r="KMT37" s="65"/>
      <c r="KMU37" s="65"/>
      <c r="KMV37" s="65"/>
      <c r="KMW37" s="65"/>
      <c r="KMX37" s="65"/>
      <c r="KMY37" s="65"/>
      <c r="KMZ37" s="65"/>
      <c r="KNA37" s="65"/>
      <c r="KNB37" s="65"/>
      <c r="KNC37" s="65"/>
      <c r="KND37" s="65"/>
      <c r="KNE37" s="65"/>
      <c r="KNF37" s="65"/>
      <c r="KNG37" s="65"/>
      <c r="KNH37" s="65"/>
      <c r="KNI37" s="65"/>
      <c r="KNJ37" s="65"/>
      <c r="KNK37" s="65"/>
      <c r="KNL37" s="65"/>
      <c r="KNM37" s="65"/>
      <c r="KNN37" s="65"/>
      <c r="KNO37" s="65"/>
      <c r="KNP37" s="65"/>
      <c r="KNQ37" s="65"/>
      <c r="KNR37" s="65"/>
      <c r="KNS37" s="65"/>
      <c r="KNT37" s="65"/>
      <c r="KNU37" s="65"/>
      <c r="KNV37" s="65"/>
      <c r="KNW37" s="65"/>
      <c r="KNX37" s="65"/>
      <c r="KNY37" s="65"/>
      <c r="KNZ37" s="65"/>
      <c r="KOA37" s="65"/>
      <c r="KOB37" s="65"/>
      <c r="KOC37" s="65"/>
      <c r="KOD37" s="65"/>
      <c r="KOE37" s="65"/>
      <c r="KOF37" s="65"/>
      <c r="KOG37" s="65"/>
      <c r="KOH37" s="65"/>
      <c r="KOI37" s="65"/>
      <c r="KOJ37" s="65"/>
      <c r="KOK37" s="65"/>
      <c r="KOL37" s="65"/>
      <c r="KOM37" s="65"/>
      <c r="KON37" s="65"/>
      <c r="KOO37" s="65"/>
      <c r="KOP37" s="65"/>
      <c r="KOQ37" s="65"/>
      <c r="KOR37" s="65"/>
      <c r="KOS37" s="65"/>
      <c r="KOT37" s="65"/>
      <c r="KOU37" s="65"/>
      <c r="KOV37" s="65"/>
      <c r="KOW37" s="65"/>
      <c r="KOX37" s="65"/>
      <c r="KOY37" s="65"/>
      <c r="KOZ37" s="65"/>
      <c r="KPA37" s="65"/>
      <c r="KPB37" s="65"/>
      <c r="KPC37" s="65"/>
      <c r="KPD37" s="65"/>
      <c r="KPE37" s="65"/>
      <c r="KPF37" s="65"/>
      <c r="KPG37" s="65"/>
      <c r="KPH37" s="65"/>
      <c r="KPI37" s="65"/>
      <c r="KPJ37" s="65"/>
      <c r="KPK37" s="65"/>
      <c r="KPL37" s="65"/>
      <c r="KPM37" s="65"/>
      <c r="KPN37" s="65"/>
      <c r="KPO37" s="65"/>
      <c r="KPP37" s="65"/>
      <c r="KPQ37" s="65"/>
      <c r="KPR37" s="65"/>
      <c r="KPS37" s="65"/>
      <c r="KPT37" s="65"/>
      <c r="KPU37" s="65"/>
      <c r="KPV37" s="65"/>
      <c r="KPW37" s="65"/>
      <c r="KPX37" s="65"/>
      <c r="KPY37" s="65"/>
      <c r="KPZ37" s="65"/>
      <c r="KQA37" s="65"/>
      <c r="KQB37" s="65"/>
      <c r="KQC37" s="65"/>
      <c r="KQD37" s="65"/>
      <c r="KQE37" s="65"/>
      <c r="KQF37" s="65"/>
      <c r="KQG37" s="65"/>
      <c r="KQH37" s="65"/>
      <c r="KQI37" s="65"/>
      <c r="KQJ37" s="65"/>
      <c r="KQK37" s="65"/>
      <c r="KQL37" s="65"/>
      <c r="KQM37" s="65"/>
      <c r="KQN37" s="65"/>
      <c r="KQO37" s="65"/>
      <c r="KQP37" s="65"/>
      <c r="KQQ37" s="65"/>
      <c r="KQR37" s="65"/>
      <c r="KQS37" s="65"/>
      <c r="KQT37" s="65"/>
      <c r="KQU37" s="65"/>
      <c r="KQV37" s="65"/>
      <c r="KQW37" s="65"/>
      <c r="KQX37" s="65"/>
      <c r="KQY37" s="65"/>
      <c r="KQZ37" s="65"/>
      <c r="KRA37" s="65"/>
      <c r="KRB37" s="65"/>
      <c r="KRC37" s="65"/>
      <c r="KRD37" s="65"/>
      <c r="KRE37" s="65"/>
      <c r="KRF37" s="65"/>
      <c r="KRG37" s="65"/>
      <c r="KRH37" s="65"/>
      <c r="KRI37" s="65"/>
      <c r="KRJ37" s="65"/>
      <c r="KRK37" s="65"/>
      <c r="KRL37" s="65"/>
      <c r="KRM37" s="65"/>
      <c r="KRN37" s="65"/>
      <c r="KRO37" s="65"/>
      <c r="KRP37" s="65"/>
      <c r="KRQ37" s="65"/>
      <c r="KRR37" s="65"/>
      <c r="KRS37" s="65"/>
      <c r="KRT37" s="65"/>
      <c r="KRU37" s="65"/>
      <c r="KRV37" s="65"/>
      <c r="KRW37" s="65"/>
      <c r="KRX37" s="65"/>
      <c r="KRY37" s="65"/>
      <c r="KRZ37" s="65"/>
      <c r="KSA37" s="65"/>
      <c r="KSB37" s="65"/>
      <c r="KSC37" s="65"/>
      <c r="KSD37" s="65"/>
      <c r="KSE37" s="65"/>
      <c r="KSF37" s="65"/>
      <c r="KSG37" s="65"/>
      <c r="KSH37" s="65"/>
      <c r="KSI37" s="65"/>
      <c r="KSJ37" s="65"/>
      <c r="KSK37" s="65"/>
      <c r="KSL37" s="65"/>
      <c r="KSM37" s="65"/>
      <c r="KSN37" s="65"/>
      <c r="KSO37" s="65"/>
      <c r="KSP37" s="65"/>
      <c r="KSQ37" s="65"/>
      <c r="KSR37" s="65"/>
      <c r="KSS37" s="65"/>
      <c r="KST37" s="65"/>
      <c r="KSU37" s="65"/>
      <c r="KSV37" s="65"/>
      <c r="KSW37" s="65"/>
      <c r="KSX37" s="65"/>
      <c r="KSY37" s="65"/>
      <c r="KSZ37" s="65"/>
      <c r="KTA37" s="65"/>
      <c r="KTB37" s="65"/>
      <c r="KTC37" s="65"/>
      <c r="KTD37" s="65"/>
      <c r="KTE37" s="65"/>
      <c r="KTF37" s="65"/>
      <c r="KTG37" s="65"/>
      <c r="KTH37" s="65"/>
      <c r="KTI37" s="65"/>
      <c r="KTJ37" s="65"/>
      <c r="KTK37" s="65"/>
      <c r="KTL37" s="65"/>
      <c r="KTM37" s="65"/>
      <c r="KTN37" s="65"/>
      <c r="KTO37" s="65"/>
      <c r="KTP37" s="65"/>
      <c r="KTQ37" s="65"/>
      <c r="KTR37" s="65"/>
      <c r="KTS37" s="65"/>
      <c r="KTT37" s="65"/>
      <c r="KTU37" s="65"/>
      <c r="KTV37" s="65"/>
      <c r="KTW37" s="65"/>
      <c r="KTX37" s="65"/>
      <c r="KTY37" s="65"/>
      <c r="KTZ37" s="65"/>
      <c r="KUA37" s="65"/>
      <c r="KUB37" s="65"/>
      <c r="KUC37" s="65"/>
      <c r="KUD37" s="65"/>
      <c r="KUE37" s="65"/>
      <c r="KUF37" s="65"/>
      <c r="KUG37" s="65"/>
      <c r="KUH37" s="65"/>
      <c r="KUI37" s="65"/>
      <c r="KUJ37" s="65"/>
      <c r="KUK37" s="65"/>
      <c r="KUL37" s="65"/>
      <c r="KUM37" s="65"/>
      <c r="KUN37" s="65"/>
      <c r="KUO37" s="65"/>
      <c r="KUP37" s="65"/>
      <c r="KUQ37" s="65"/>
      <c r="KUR37" s="65"/>
      <c r="KUS37" s="65"/>
      <c r="KUT37" s="65"/>
      <c r="KUU37" s="65"/>
      <c r="KUV37" s="65"/>
      <c r="KUW37" s="65"/>
      <c r="KUX37" s="65"/>
      <c r="KUY37" s="65"/>
      <c r="KUZ37" s="65"/>
      <c r="KVA37" s="65"/>
      <c r="KVB37" s="65"/>
      <c r="KVC37" s="65"/>
      <c r="KVD37" s="65"/>
      <c r="KVE37" s="65"/>
      <c r="KVF37" s="65"/>
      <c r="KVG37" s="65"/>
      <c r="KVH37" s="65"/>
      <c r="KVI37" s="65"/>
      <c r="KVJ37" s="65"/>
      <c r="KVK37" s="65"/>
      <c r="KVL37" s="65"/>
      <c r="KVM37" s="65"/>
      <c r="KVN37" s="65"/>
      <c r="KVO37" s="65"/>
      <c r="KVP37" s="65"/>
      <c r="KVQ37" s="65"/>
      <c r="KVR37" s="65"/>
      <c r="KVS37" s="65"/>
      <c r="KVT37" s="65"/>
      <c r="KVU37" s="65"/>
      <c r="KVV37" s="65"/>
      <c r="KVW37" s="65"/>
      <c r="KVX37" s="65"/>
      <c r="KVY37" s="65"/>
      <c r="KVZ37" s="65"/>
      <c r="KWA37" s="65"/>
      <c r="KWB37" s="65"/>
      <c r="KWC37" s="65"/>
      <c r="KWD37" s="65"/>
      <c r="KWE37" s="65"/>
      <c r="KWF37" s="65"/>
      <c r="KWG37" s="65"/>
      <c r="KWH37" s="65"/>
      <c r="KWI37" s="65"/>
      <c r="KWJ37" s="65"/>
      <c r="KWK37" s="65"/>
      <c r="KWL37" s="65"/>
      <c r="KWM37" s="65"/>
      <c r="KWN37" s="65"/>
      <c r="KWO37" s="65"/>
      <c r="KWP37" s="65"/>
      <c r="KWQ37" s="65"/>
      <c r="KWR37" s="65"/>
      <c r="KWS37" s="65"/>
      <c r="KWT37" s="65"/>
      <c r="KWU37" s="65"/>
      <c r="KWV37" s="65"/>
      <c r="KWW37" s="65"/>
      <c r="KWX37" s="65"/>
      <c r="KWY37" s="65"/>
      <c r="KWZ37" s="65"/>
      <c r="KXA37" s="65"/>
      <c r="KXB37" s="65"/>
      <c r="KXC37" s="65"/>
      <c r="KXD37" s="65"/>
      <c r="KXE37" s="65"/>
      <c r="KXF37" s="65"/>
      <c r="KXG37" s="65"/>
      <c r="KXH37" s="65"/>
      <c r="KXI37" s="65"/>
      <c r="KXJ37" s="65"/>
      <c r="KXK37" s="65"/>
      <c r="KXL37" s="65"/>
      <c r="KXM37" s="65"/>
      <c r="KXN37" s="65"/>
      <c r="KXO37" s="65"/>
      <c r="KXP37" s="65"/>
      <c r="KXQ37" s="65"/>
      <c r="KXR37" s="65"/>
      <c r="KXS37" s="65"/>
      <c r="KXT37" s="65"/>
      <c r="KXU37" s="65"/>
      <c r="KXV37" s="65"/>
      <c r="KXW37" s="65"/>
      <c r="KXX37" s="65"/>
      <c r="KXY37" s="65"/>
      <c r="KXZ37" s="65"/>
      <c r="KYA37" s="65"/>
      <c r="KYB37" s="65"/>
      <c r="KYC37" s="65"/>
      <c r="KYD37" s="65"/>
      <c r="KYE37" s="65"/>
      <c r="KYF37" s="65"/>
      <c r="KYG37" s="65"/>
      <c r="KYH37" s="65"/>
      <c r="KYI37" s="65"/>
      <c r="KYJ37" s="65"/>
      <c r="KYK37" s="65"/>
      <c r="KYL37" s="65"/>
      <c r="KYM37" s="65"/>
      <c r="KYN37" s="65"/>
      <c r="KYO37" s="65"/>
      <c r="KYP37" s="65"/>
      <c r="KYQ37" s="65"/>
      <c r="KYR37" s="65"/>
      <c r="KYS37" s="65"/>
      <c r="KYT37" s="65"/>
      <c r="KYU37" s="65"/>
      <c r="KYV37" s="65"/>
      <c r="KYW37" s="65"/>
      <c r="KYX37" s="65"/>
      <c r="KYY37" s="65"/>
      <c r="KYZ37" s="65"/>
      <c r="KZA37" s="65"/>
      <c r="KZB37" s="65"/>
      <c r="KZC37" s="65"/>
      <c r="KZD37" s="65"/>
      <c r="KZE37" s="65"/>
      <c r="KZF37" s="65"/>
      <c r="KZG37" s="65"/>
      <c r="KZH37" s="65"/>
      <c r="KZI37" s="65"/>
      <c r="KZJ37" s="65"/>
      <c r="KZK37" s="65"/>
      <c r="KZL37" s="65"/>
      <c r="KZM37" s="65"/>
      <c r="KZN37" s="65"/>
      <c r="KZO37" s="65"/>
      <c r="KZP37" s="65"/>
      <c r="KZQ37" s="65"/>
      <c r="KZR37" s="65"/>
      <c r="KZS37" s="65"/>
      <c r="KZT37" s="65"/>
      <c r="KZU37" s="65"/>
      <c r="KZV37" s="65"/>
      <c r="KZW37" s="65"/>
      <c r="KZX37" s="65"/>
      <c r="KZY37" s="65"/>
      <c r="KZZ37" s="65"/>
      <c r="LAA37" s="65"/>
      <c r="LAB37" s="65"/>
      <c r="LAC37" s="65"/>
      <c r="LAD37" s="65"/>
      <c r="LAE37" s="65"/>
      <c r="LAF37" s="65"/>
      <c r="LAG37" s="65"/>
      <c r="LAH37" s="65"/>
      <c r="LAI37" s="65"/>
      <c r="LAJ37" s="65"/>
      <c r="LAK37" s="65"/>
      <c r="LAL37" s="65"/>
      <c r="LAM37" s="65"/>
      <c r="LAN37" s="65"/>
      <c r="LAO37" s="65"/>
      <c r="LAP37" s="65"/>
      <c r="LAQ37" s="65"/>
      <c r="LAR37" s="65"/>
      <c r="LAS37" s="65"/>
      <c r="LAT37" s="65"/>
      <c r="LAU37" s="65"/>
      <c r="LAV37" s="65"/>
      <c r="LAW37" s="65"/>
      <c r="LAX37" s="65"/>
      <c r="LAY37" s="65"/>
      <c r="LAZ37" s="65"/>
      <c r="LBA37" s="65"/>
      <c r="LBB37" s="65"/>
      <c r="LBC37" s="65"/>
      <c r="LBD37" s="65"/>
      <c r="LBE37" s="65"/>
      <c r="LBF37" s="65"/>
      <c r="LBG37" s="65"/>
      <c r="LBH37" s="65"/>
      <c r="LBI37" s="65"/>
      <c r="LBJ37" s="65"/>
      <c r="LBK37" s="65"/>
      <c r="LBL37" s="65"/>
      <c r="LBM37" s="65"/>
      <c r="LBN37" s="65"/>
      <c r="LBO37" s="65"/>
      <c r="LBP37" s="65"/>
      <c r="LBQ37" s="65"/>
      <c r="LBR37" s="65"/>
      <c r="LBS37" s="65"/>
      <c r="LBT37" s="65"/>
      <c r="LBU37" s="65"/>
      <c r="LBV37" s="65"/>
      <c r="LBW37" s="65"/>
      <c r="LBX37" s="65"/>
      <c r="LBY37" s="65"/>
      <c r="LBZ37" s="65"/>
      <c r="LCA37" s="65"/>
      <c r="LCB37" s="65"/>
      <c r="LCC37" s="65"/>
      <c r="LCD37" s="65"/>
      <c r="LCE37" s="65"/>
      <c r="LCF37" s="65"/>
      <c r="LCG37" s="65"/>
      <c r="LCH37" s="65"/>
      <c r="LCI37" s="65"/>
      <c r="LCJ37" s="65"/>
      <c r="LCK37" s="65"/>
      <c r="LCL37" s="65"/>
      <c r="LCM37" s="65"/>
      <c r="LCN37" s="65"/>
      <c r="LCO37" s="65"/>
      <c r="LCP37" s="65"/>
      <c r="LCQ37" s="65"/>
      <c r="LCR37" s="65"/>
      <c r="LCS37" s="65"/>
      <c r="LCT37" s="65"/>
      <c r="LCU37" s="65"/>
      <c r="LCV37" s="65"/>
      <c r="LCW37" s="65"/>
      <c r="LCX37" s="65"/>
      <c r="LCY37" s="65"/>
      <c r="LCZ37" s="65"/>
      <c r="LDA37" s="65"/>
      <c r="LDB37" s="65"/>
      <c r="LDC37" s="65"/>
      <c r="LDD37" s="65"/>
      <c r="LDE37" s="65"/>
      <c r="LDF37" s="65"/>
      <c r="LDG37" s="65"/>
      <c r="LDH37" s="65"/>
      <c r="LDI37" s="65"/>
      <c r="LDJ37" s="65"/>
      <c r="LDK37" s="65"/>
      <c r="LDL37" s="65"/>
      <c r="LDM37" s="65"/>
      <c r="LDN37" s="65"/>
      <c r="LDO37" s="65"/>
      <c r="LDP37" s="65"/>
      <c r="LDQ37" s="65"/>
      <c r="LDR37" s="65"/>
      <c r="LDS37" s="65"/>
      <c r="LDT37" s="65"/>
      <c r="LDU37" s="65"/>
      <c r="LDV37" s="65"/>
      <c r="LDW37" s="65"/>
      <c r="LDX37" s="65"/>
      <c r="LDY37" s="65"/>
      <c r="LDZ37" s="65"/>
      <c r="LEA37" s="65"/>
      <c r="LEB37" s="65"/>
      <c r="LEC37" s="65"/>
      <c r="LED37" s="65"/>
      <c r="LEE37" s="65"/>
      <c r="LEF37" s="65"/>
      <c r="LEG37" s="65"/>
      <c r="LEH37" s="65"/>
      <c r="LEI37" s="65"/>
      <c r="LEJ37" s="65"/>
      <c r="LEK37" s="65"/>
      <c r="LEL37" s="65"/>
      <c r="LEM37" s="65"/>
      <c r="LEN37" s="65"/>
      <c r="LEO37" s="65"/>
      <c r="LEP37" s="65"/>
      <c r="LEQ37" s="65"/>
      <c r="LER37" s="65"/>
      <c r="LES37" s="65"/>
      <c r="LET37" s="65"/>
      <c r="LEU37" s="65"/>
      <c r="LEV37" s="65"/>
      <c r="LEW37" s="65"/>
      <c r="LEX37" s="65"/>
      <c r="LEY37" s="65"/>
      <c r="LEZ37" s="65"/>
      <c r="LFA37" s="65"/>
      <c r="LFB37" s="65"/>
      <c r="LFC37" s="65"/>
      <c r="LFD37" s="65"/>
      <c r="LFE37" s="65"/>
      <c r="LFF37" s="65"/>
      <c r="LFG37" s="65"/>
      <c r="LFH37" s="65"/>
      <c r="LFI37" s="65"/>
      <c r="LFJ37" s="65"/>
      <c r="LFK37" s="65"/>
      <c r="LFL37" s="65"/>
      <c r="LFM37" s="65"/>
      <c r="LFN37" s="65"/>
      <c r="LFO37" s="65"/>
      <c r="LFP37" s="65"/>
      <c r="LFQ37" s="65"/>
      <c r="LFR37" s="65"/>
      <c r="LFS37" s="65"/>
      <c r="LFT37" s="65"/>
      <c r="LFU37" s="65"/>
      <c r="LFV37" s="65"/>
      <c r="LFW37" s="65"/>
      <c r="LFX37" s="65"/>
      <c r="LFY37" s="65"/>
      <c r="LFZ37" s="65"/>
      <c r="LGA37" s="65"/>
      <c r="LGB37" s="65"/>
      <c r="LGC37" s="65"/>
      <c r="LGD37" s="65"/>
      <c r="LGE37" s="65"/>
      <c r="LGF37" s="65"/>
      <c r="LGG37" s="65"/>
      <c r="LGH37" s="65"/>
      <c r="LGI37" s="65"/>
      <c r="LGJ37" s="65"/>
      <c r="LGK37" s="65"/>
      <c r="LGL37" s="65"/>
      <c r="LGM37" s="65"/>
      <c r="LGN37" s="65"/>
      <c r="LGO37" s="65"/>
      <c r="LGP37" s="65"/>
      <c r="LGQ37" s="65"/>
      <c r="LGR37" s="65"/>
      <c r="LGS37" s="65"/>
      <c r="LGT37" s="65"/>
      <c r="LGU37" s="65"/>
      <c r="LGV37" s="65"/>
      <c r="LGW37" s="65"/>
      <c r="LGX37" s="65"/>
      <c r="LGY37" s="65"/>
      <c r="LGZ37" s="65"/>
      <c r="LHA37" s="65"/>
      <c r="LHB37" s="65"/>
      <c r="LHC37" s="65"/>
      <c r="LHD37" s="65"/>
      <c r="LHE37" s="65"/>
      <c r="LHF37" s="65"/>
      <c r="LHG37" s="65"/>
      <c r="LHH37" s="65"/>
      <c r="LHI37" s="65"/>
      <c r="LHJ37" s="65"/>
      <c r="LHK37" s="65"/>
      <c r="LHL37" s="65"/>
      <c r="LHM37" s="65"/>
      <c r="LHN37" s="65"/>
      <c r="LHO37" s="65"/>
      <c r="LHP37" s="65"/>
      <c r="LHQ37" s="65"/>
      <c r="LHR37" s="65"/>
      <c r="LHS37" s="65"/>
      <c r="LHT37" s="65"/>
      <c r="LHU37" s="65"/>
      <c r="LHV37" s="65"/>
      <c r="LHW37" s="65"/>
      <c r="LHX37" s="65"/>
      <c r="LHY37" s="65"/>
      <c r="LHZ37" s="65"/>
      <c r="LIA37" s="65"/>
      <c r="LIB37" s="65"/>
      <c r="LIC37" s="65"/>
      <c r="LID37" s="65"/>
      <c r="LIE37" s="65"/>
      <c r="LIF37" s="65"/>
      <c r="LIG37" s="65"/>
      <c r="LIH37" s="65"/>
      <c r="LII37" s="65"/>
      <c r="LIJ37" s="65"/>
      <c r="LIK37" s="65"/>
      <c r="LIL37" s="65"/>
      <c r="LIM37" s="65"/>
      <c r="LIN37" s="65"/>
      <c r="LIO37" s="65"/>
      <c r="LIP37" s="65"/>
      <c r="LIQ37" s="65"/>
      <c r="LIR37" s="65"/>
      <c r="LIS37" s="65"/>
      <c r="LIT37" s="65"/>
      <c r="LIU37" s="65"/>
      <c r="LIV37" s="65"/>
      <c r="LIW37" s="65"/>
      <c r="LIX37" s="65"/>
      <c r="LIY37" s="65"/>
      <c r="LIZ37" s="65"/>
      <c r="LJA37" s="65"/>
      <c r="LJB37" s="65"/>
      <c r="LJC37" s="65"/>
      <c r="LJD37" s="65"/>
      <c r="LJE37" s="65"/>
      <c r="LJF37" s="65"/>
      <c r="LJG37" s="65"/>
      <c r="LJH37" s="65"/>
      <c r="LJI37" s="65"/>
      <c r="LJJ37" s="65"/>
      <c r="LJK37" s="65"/>
      <c r="LJL37" s="65"/>
      <c r="LJM37" s="65"/>
      <c r="LJN37" s="65"/>
      <c r="LJO37" s="65"/>
      <c r="LJP37" s="65"/>
      <c r="LJQ37" s="65"/>
      <c r="LJR37" s="65"/>
      <c r="LJS37" s="65"/>
      <c r="LJT37" s="65"/>
      <c r="LJU37" s="65"/>
      <c r="LJV37" s="65"/>
      <c r="LJW37" s="65"/>
      <c r="LJX37" s="65"/>
      <c r="LJY37" s="65"/>
      <c r="LJZ37" s="65"/>
      <c r="LKA37" s="65"/>
      <c r="LKB37" s="65"/>
      <c r="LKC37" s="65"/>
      <c r="LKD37" s="65"/>
      <c r="LKE37" s="65"/>
      <c r="LKF37" s="65"/>
      <c r="LKG37" s="65"/>
      <c r="LKH37" s="65"/>
      <c r="LKI37" s="65"/>
      <c r="LKJ37" s="65"/>
      <c r="LKK37" s="65"/>
      <c r="LKL37" s="65"/>
      <c r="LKM37" s="65"/>
      <c r="LKN37" s="65"/>
      <c r="LKO37" s="65"/>
      <c r="LKP37" s="65"/>
      <c r="LKQ37" s="65"/>
      <c r="LKR37" s="65"/>
      <c r="LKS37" s="65"/>
      <c r="LKT37" s="65"/>
      <c r="LKU37" s="65"/>
      <c r="LKV37" s="65"/>
      <c r="LKW37" s="65"/>
      <c r="LKX37" s="65"/>
      <c r="LKY37" s="65"/>
      <c r="LKZ37" s="65"/>
      <c r="LLA37" s="65"/>
      <c r="LLB37" s="65"/>
      <c r="LLC37" s="65"/>
      <c r="LLD37" s="65"/>
      <c r="LLE37" s="65"/>
      <c r="LLF37" s="65"/>
      <c r="LLG37" s="65"/>
      <c r="LLH37" s="65"/>
      <c r="LLI37" s="65"/>
      <c r="LLJ37" s="65"/>
      <c r="LLK37" s="65"/>
      <c r="LLL37" s="65"/>
      <c r="LLM37" s="65"/>
      <c r="LLN37" s="65"/>
      <c r="LLO37" s="65"/>
      <c r="LLP37" s="65"/>
      <c r="LLQ37" s="65"/>
      <c r="LLR37" s="65"/>
      <c r="LLS37" s="65"/>
      <c r="LLT37" s="65"/>
      <c r="LLU37" s="65"/>
      <c r="LLV37" s="65"/>
      <c r="LLW37" s="65"/>
      <c r="LLX37" s="65"/>
      <c r="LLY37" s="65"/>
      <c r="LLZ37" s="65"/>
      <c r="LMA37" s="65"/>
      <c r="LMB37" s="65"/>
      <c r="LMC37" s="65"/>
      <c r="LMD37" s="65"/>
      <c r="LME37" s="65"/>
      <c r="LMF37" s="65"/>
      <c r="LMG37" s="65"/>
      <c r="LMH37" s="65"/>
      <c r="LMI37" s="65"/>
      <c r="LMJ37" s="65"/>
      <c r="LMK37" s="65"/>
      <c r="LML37" s="65"/>
      <c r="LMM37" s="65"/>
      <c r="LMN37" s="65"/>
      <c r="LMO37" s="65"/>
      <c r="LMP37" s="65"/>
      <c r="LMQ37" s="65"/>
      <c r="LMR37" s="65"/>
      <c r="LMS37" s="65"/>
      <c r="LMT37" s="65"/>
      <c r="LMU37" s="65"/>
      <c r="LMV37" s="65"/>
      <c r="LMW37" s="65"/>
      <c r="LMX37" s="65"/>
      <c r="LMY37" s="65"/>
      <c r="LMZ37" s="65"/>
      <c r="LNA37" s="65"/>
      <c r="LNB37" s="65"/>
      <c r="LNC37" s="65"/>
      <c r="LND37" s="65"/>
      <c r="LNE37" s="65"/>
      <c r="LNF37" s="65"/>
      <c r="LNG37" s="65"/>
      <c r="LNH37" s="65"/>
      <c r="LNI37" s="65"/>
      <c r="LNJ37" s="65"/>
      <c r="LNK37" s="65"/>
      <c r="LNL37" s="65"/>
      <c r="LNM37" s="65"/>
      <c r="LNN37" s="65"/>
      <c r="LNO37" s="65"/>
      <c r="LNP37" s="65"/>
      <c r="LNQ37" s="65"/>
      <c r="LNR37" s="65"/>
      <c r="LNS37" s="65"/>
      <c r="LNT37" s="65"/>
      <c r="LNU37" s="65"/>
      <c r="LNV37" s="65"/>
      <c r="LNW37" s="65"/>
      <c r="LNX37" s="65"/>
      <c r="LNY37" s="65"/>
      <c r="LNZ37" s="65"/>
      <c r="LOA37" s="65"/>
      <c r="LOB37" s="65"/>
      <c r="LOC37" s="65"/>
      <c r="LOD37" s="65"/>
      <c r="LOE37" s="65"/>
      <c r="LOF37" s="65"/>
      <c r="LOG37" s="65"/>
      <c r="LOH37" s="65"/>
      <c r="LOI37" s="65"/>
      <c r="LOJ37" s="65"/>
      <c r="LOK37" s="65"/>
      <c r="LOL37" s="65"/>
      <c r="LOM37" s="65"/>
      <c r="LON37" s="65"/>
      <c r="LOO37" s="65"/>
      <c r="LOP37" s="65"/>
      <c r="LOQ37" s="65"/>
      <c r="LOR37" s="65"/>
      <c r="LOS37" s="65"/>
      <c r="LOT37" s="65"/>
      <c r="LOU37" s="65"/>
      <c r="LOV37" s="65"/>
      <c r="LOW37" s="65"/>
      <c r="LOX37" s="65"/>
      <c r="LOY37" s="65"/>
      <c r="LOZ37" s="65"/>
      <c r="LPA37" s="65"/>
      <c r="LPB37" s="65"/>
      <c r="LPC37" s="65"/>
      <c r="LPD37" s="65"/>
      <c r="LPE37" s="65"/>
      <c r="LPF37" s="65"/>
      <c r="LPG37" s="65"/>
      <c r="LPH37" s="65"/>
      <c r="LPI37" s="65"/>
      <c r="LPJ37" s="65"/>
      <c r="LPK37" s="65"/>
      <c r="LPL37" s="65"/>
      <c r="LPM37" s="65"/>
      <c r="LPN37" s="65"/>
      <c r="LPO37" s="65"/>
      <c r="LPP37" s="65"/>
      <c r="LPQ37" s="65"/>
      <c r="LPR37" s="65"/>
      <c r="LPS37" s="65"/>
      <c r="LPT37" s="65"/>
      <c r="LPU37" s="65"/>
      <c r="LPV37" s="65"/>
      <c r="LPW37" s="65"/>
      <c r="LPX37" s="65"/>
      <c r="LPY37" s="65"/>
      <c r="LPZ37" s="65"/>
      <c r="LQA37" s="65"/>
      <c r="LQB37" s="65"/>
      <c r="LQC37" s="65"/>
      <c r="LQD37" s="65"/>
      <c r="LQE37" s="65"/>
      <c r="LQF37" s="65"/>
      <c r="LQG37" s="65"/>
      <c r="LQH37" s="65"/>
      <c r="LQI37" s="65"/>
      <c r="LQJ37" s="65"/>
      <c r="LQK37" s="65"/>
      <c r="LQL37" s="65"/>
      <c r="LQM37" s="65"/>
      <c r="LQN37" s="65"/>
      <c r="LQO37" s="65"/>
      <c r="LQP37" s="65"/>
      <c r="LQQ37" s="65"/>
      <c r="LQR37" s="65"/>
      <c r="LQS37" s="65"/>
      <c r="LQT37" s="65"/>
      <c r="LQU37" s="65"/>
      <c r="LQV37" s="65"/>
      <c r="LQW37" s="65"/>
      <c r="LQX37" s="65"/>
      <c r="LQY37" s="65"/>
      <c r="LQZ37" s="65"/>
      <c r="LRA37" s="65"/>
      <c r="LRB37" s="65"/>
      <c r="LRC37" s="65"/>
      <c r="LRD37" s="65"/>
      <c r="LRE37" s="65"/>
      <c r="LRF37" s="65"/>
      <c r="LRG37" s="65"/>
      <c r="LRH37" s="65"/>
      <c r="LRI37" s="65"/>
      <c r="LRJ37" s="65"/>
      <c r="LRK37" s="65"/>
      <c r="LRL37" s="65"/>
      <c r="LRM37" s="65"/>
      <c r="LRN37" s="65"/>
      <c r="LRO37" s="65"/>
      <c r="LRP37" s="65"/>
      <c r="LRQ37" s="65"/>
      <c r="LRR37" s="65"/>
      <c r="LRS37" s="65"/>
      <c r="LRT37" s="65"/>
      <c r="LRU37" s="65"/>
      <c r="LRV37" s="65"/>
      <c r="LRW37" s="65"/>
      <c r="LRX37" s="65"/>
      <c r="LRY37" s="65"/>
      <c r="LRZ37" s="65"/>
      <c r="LSA37" s="65"/>
      <c r="LSB37" s="65"/>
      <c r="LSC37" s="65"/>
      <c r="LSD37" s="65"/>
      <c r="LSE37" s="65"/>
      <c r="LSF37" s="65"/>
      <c r="LSG37" s="65"/>
      <c r="LSH37" s="65"/>
      <c r="LSI37" s="65"/>
      <c r="LSJ37" s="65"/>
      <c r="LSK37" s="65"/>
      <c r="LSL37" s="65"/>
      <c r="LSM37" s="65"/>
      <c r="LSN37" s="65"/>
      <c r="LSO37" s="65"/>
      <c r="LSP37" s="65"/>
      <c r="LSQ37" s="65"/>
      <c r="LSR37" s="65"/>
      <c r="LSS37" s="65"/>
      <c r="LST37" s="65"/>
      <c r="LSU37" s="65"/>
      <c r="LSV37" s="65"/>
      <c r="LSW37" s="65"/>
      <c r="LSX37" s="65"/>
      <c r="LSY37" s="65"/>
      <c r="LSZ37" s="65"/>
      <c r="LTA37" s="65"/>
      <c r="LTB37" s="65"/>
      <c r="LTC37" s="65"/>
      <c r="LTD37" s="65"/>
      <c r="LTE37" s="65"/>
      <c r="LTF37" s="65"/>
      <c r="LTG37" s="65"/>
      <c r="LTH37" s="65"/>
      <c r="LTI37" s="65"/>
      <c r="LTJ37" s="65"/>
      <c r="LTK37" s="65"/>
      <c r="LTL37" s="65"/>
      <c r="LTM37" s="65"/>
      <c r="LTN37" s="65"/>
      <c r="LTO37" s="65"/>
      <c r="LTP37" s="65"/>
      <c r="LTQ37" s="65"/>
      <c r="LTR37" s="65"/>
      <c r="LTS37" s="65"/>
      <c r="LTT37" s="65"/>
      <c r="LTU37" s="65"/>
      <c r="LTV37" s="65"/>
      <c r="LTW37" s="65"/>
      <c r="LTX37" s="65"/>
      <c r="LTY37" s="65"/>
      <c r="LTZ37" s="65"/>
      <c r="LUA37" s="65"/>
      <c r="LUB37" s="65"/>
      <c r="LUC37" s="65"/>
      <c r="LUD37" s="65"/>
      <c r="LUE37" s="65"/>
      <c r="LUF37" s="65"/>
      <c r="LUG37" s="65"/>
      <c r="LUH37" s="65"/>
      <c r="LUI37" s="65"/>
      <c r="LUJ37" s="65"/>
      <c r="LUK37" s="65"/>
      <c r="LUL37" s="65"/>
      <c r="LUM37" s="65"/>
      <c r="LUN37" s="65"/>
      <c r="LUO37" s="65"/>
      <c r="LUP37" s="65"/>
      <c r="LUQ37" s="65"/>
      <c r="LUR37" s="65"/>
      <c r="LUS37" s="65"/>
      <c r="LUT37" s="65"/>
      <c r="LUU37" s="65"/>
      <c r="LUV37" s="65"/>
      <c r="LUW37" s="65"/>
      <c r="LUX37" s="65"/>
      <c r="LUY37" s="65"/>
      <c r="LUZ37" s="65"/>
      <c r="LVA37" s="65"/>
      <c r="LVB37" s="65"/>
      <c r="LVC37" s="65"/>
      <c r="LVD37" s="65"/>
      <c r="LVE37" s="65"/>
      <c r="LVF37" s="65"/>
      <c r="LVG37" s="65"/>
      <c r="LVH37" s="65"/>
      <c r="LVI37" s="65"/>
      <c r="LVJ37" s="65"/>
      <c r="LVK37" s="65"/>
      <c r="LVL37" s="65"/>
      <c r="LVM37" s="65"/>
      <c r="LVN37" s="65"/>
      <c r="LVO37" s="65"/>
      <c r="LVP37" s="65"/>
      <c r="LVQ37" s="65"/>
      <c r="LVR37" s="65"/>
      <c r="LVS37" s="65"/>
      <c r="LVT37" s="65"/>
      <c r="LVU37" s="65"/>
      <c r="LVV37" s="65"/>
      <c r="LVW37" s="65"/>
      <c r="LVX37" s="65"/>
      <c r="LVY37" s="65"/>
      <c r="LVZ37" s="65"/>
      <c r="LWA37" s="65"/>
      <c r="LWB37" s="65"/>
      <c r="LWC37" s="65"/>
      <c r="LWD37" s="65"/>
      <c r="LWE37" s="65"/>
      <c r="LWF37" s="65"/>
      <c r="LWG37" s="65"/>
      <c r="LWH37" s="65"/>
      <c r="LWI37" s="65"/>
      <c r="LWJ37" s="65"/>
      <c r="LWK37" s="65"/>
      <c r="LWL37" s="65"/>
      <c r="LWM37" s="65"/>
      <c r="LWN37" s="65"/>
      <c r="LWO37" s="65"/>
      <c r="LWP37" s="65"/>
      <c r="LWQ37" s="65"/>
      <c r="LWR37" s="65"/>
      <c r="LWS37" s="65"/>
      <c r="LWT37" s="65"/>
      <c r="LWU37" s="65"/>
      <c r="LWV37" s="65"/>
      <c r="LWW37" s="65"/>
      <c r="LWX37" s="65"/>
      <c r="LWY37" s="65"/>
      <c r="LWZ37" s="65"/>
      <c r="LXA37" s="65"/>
      <c r="LXB37" s="65"/>
      <c r="LXC37" s="65"/>
      <c r="LXD37" s="65"/>
      <c r="LXE37" s="65"/>
      <c r="LXF37" s="65"/>
      <c r="LXG37" s="65"/>
      <c r="LXH37" s="65"/>
      <c r="LXI37" s="65"/>
      <c r="LXJ37" s="65"/>
      <c r="LXK37" s="65"/>
      <c r="LXL37" s="65"/>
      <c r="LXM37" s="65"/>
      <c r="LXN37" s="65"/>
      <c r="LXO37" s="65"/>
      <c r="LXP37" s="65"/>
      <c r="LXQ37" s="65"/>
      <c r="LXR37" s="65"/>
      <c r="LXS37" s="65"/>
      <c r="LXT37" s="65"/>
      <c r="LXU37" s="65"/>
      <c r="LXV37" s="65"/>
      <c r="LXW37" s="65"/>
      <c r="LXX37" s="65"/>
      <c r="LXY37" s="65"/>
      <c r="LXZ37" s="65"/>
      <c r="LYA37" s="65"/>
      <c r="LYB37" s="65"/>
      <c r="LYC37" s="65"/>
      <c r="LYD37" s="65"/>
      <c r="LYE37" s="65"/>
      <c r="LYF37" s="65"/>
      <c r="LYG37" s="65"/>
      <c r="LYH37" s="65"/>
      <c r="LYI37" s="65"/>
      <c r="LYJ37" s="65"/>
      <c r="LYK37" s="65"/>
      <c r="LYL37" s="65"/>
      <c r="LYM37" s="65"/>
      <c r="LYN37" s="65"/>
      <c r="LYO37" s="65"/>
      <c r="LYP37" s="65"/>
      <c r="LYQ37" s="65"/>
      <c r="LYR37" s="65"/>
      <c r="LYS37" s="65"/>
      <c r="LYT37" s="65"/>
      <c r="LYU37" s="65"/>
      <c r="LYV37" s="65"/>
      <c r="LYW37" s="65"/>
      <c r="LYX37" s="65"/>
      <c r="LYY37" s="65"/>
      <c r="LYZ37" s="65"/>
      <c r="LZA37" s="65"/>
      <c r="LZB37" s="65"/>
      <c r="LZC37" s="65"/>
      <c r="LZD37" s="65"/>
      <c r="LZE37" s="65"/>
      <c r="LZF37" s="65"/>
      <c r="LZG37" s="65"/>
      <c r="LZH37" s="65"/>
      <c r="LZI37" s="65"/>
      <c r="LZJ37" s="65"/>
      <c r="LZK37" s="65"/>
      <c r="LZL37" s="65"/>
      <c r="LZM37" s="65"/>
      <c r="LZN37" s="65"/>
      <c r="LZO37" s="65"/>
      <c r="LZP37" s="65"/>
      <c r="LZQ37" s="65"/>
      <c r="LZR37" s="65"/>
      <c r="LZS37" s="65"/>
      <c r="LZT37" s="65"/>
      <c r="LZU37" s="65"/>
      <c r="LZV37" s="65"/>
      <c r="LZW37" s="65"/>
      <c r="LZX37" s="65"/>
      <c r="LZY37" s="65"/>
      <c r="LZZ37" s="65"/>
      <c r="MAA37" s="65"/>
      <c r="MAB37" s="65"/>
      <c r="MAC37" s="65"/>
      <c r="MAD37" s="65"/>
      <c r="MAE37" s="65"/>
      <c r="MAF37" s="65"/>
      <c r="MAG37" s="65"/>
      <c r="MAH37" s="65"/>
      <c r="MAI37" s="65"/>
      <c r="MAJ37" s="65"/>
      <c r="MAK37" s="65"/>
      <c r="MAL37" s="65"/>
      <c r="MAM37" s="65"/>
      <c r="MAN37" s="65"/>
      <c r="MAO37" s="65"/>
      <c r="MAP37" s="65"/>
      <c r="MAQ37" s="65"/>
      <c r="MAR37" s="65"/>
      <c r="MAS37" s="65"/>
      <c r="MAT37" s="65"/>
      <c r="MAU37" s="65"/>
      <c r="MAV37" s="65"/>
      <c r="MAW37" s="65"/>
      <c r="MAX37" s="65"/>
      <c r="MAY37" s="65"/>
      <c r="MAZ37" s="65"/>
      <c r="MBA37" s="65"/>
      <c r="MBB37" s="65"/>
      <c r="MBC37" s="65"/>
      <c r="MBD37" s="65"/>
      <c r="MBE37" s="65"/>
      <c r="MBF37" s="65"/>
      <c r="MBG37" s="65"/>
      <c r="MBH37" s="65"/>
      <c r="MBI37" s="65"/>
      <c r="MBJ37" s="65"/>
      <c r="MBK37" s="65"/>
      <c r="MBL37" s="65"/>
      <c r="MBM37" s="65"/>
      <c r="MBN37" s="65"/>
      <c r="MBO37" s="65"/>
      <c r="MBP37" s="65"/>
      <c r="MBQ37" s="65"/>
      <c r="MBR37" s="65"/>
      <c r="MBS37" s="65"/>
      <c r="MBT37" s="65"/>
      <c r="MBU37" s="65"/>
      <c r="MBV37" s="65"/>
      <c r="MBW37" s="65"/>
      <c r="MBX37" s="65"/>
      <c r="MBY37" s="65"/>
      <c r="MBZ37" s="65"/>
      <c r="MCA37" s="65"/>
      <c r="MCB37" s="65"/>
      <c r="MCC37" s="65"/>
      <c r="MCD37" s="65"/>
      <c r="MCE37" s="65"/>
      <c r="MCF37" s="65"/>
      <c r="MCG37" s="65"/>
      <c r="MCH37" s="65"/>
      <c r="MCI37" s="65"/>
      <c r="MCJ37" s="65"/>
      <c r="MCK37" s="65"/>
      <c r="MCL37" s="65"/>
      <c r="MCM37" s="65"/>
      <c r="MCN37" s="65"/>
      <c r="MCO37" s="65"/>
      <c r="MCP37" s="65"/>
      <c r="MCQ37" s="65"/>
      <c r="MCR37" s="65"/>
      <c r="MCS37" s="65"/>
      <c r="MCT37" s="65"/>
      <c r="MCU37" s="65"/>
      <c r="MCV37" s="65"/>
      <c r="MCW37" s="65"/>
      <c r="MCX37" s="65"/>
      <c r="MCY37" s="65"/>
      <c r="MCZ37" s="65"/>
      <c r="MDA37" s="65"/>
      <c r="MDB37" s="65"/>
      <c r="MDC37" s="65"/>
      <c r="MDD37" s="65"/>
      <c r="MDE37" s="65"/>
      <c r="MDF37" s="65"/>
      <c r="MDG37" s="65"/>
      <c r="MDH37" s="65"/>
      <c r="MDI37" s="65"/>
      <c r="MDJ37" s="65"/>
      <c r="MDK37" s="65"/>
      <c r="MDL37" s="65"/>
      <c r="MDM37" s="65"/>
      <c r="MDN37" s="65"/>
      <c r="MDO37" s="65"/>
      <c r="MDP37" s="65"/>
      <c r="MDQ37" s="65"/>
      <c r="MDR37" s="65"/>
      <c r="MDS37" s="65"/>
      <c r="MDT37" s="65"/>
      <c r="MDU37" s="65"/>
      <c r="MDV37" s="65"/>
      <c r="MDW37" s="65"/>
      <c r="MDX37" s="65"/>
      <c r="MDY37" s="65"/>
      <c r="MDZ37" s="65"/>
      <c r="MEA37" s="65"/>
      <c r="MEB37" s="65"/>
      <c r="MEC37" s="65"/>
      <c r="MED37" s="65"/>
      <c r="MEE37" s="65"/>
      <c r="MEF37" s="65"/>
      <c r="MEG37" s="65"/>
      <c r="MEH37" s="65"/>
      <c r="MEI37" s="65"/>
      <c r="MEJ37" s="65"/>
      <c r="MEK37" s="65"/>
      <c r="MEL37" s="65"/>
      <c r="MEM37" s="65"/>
      <c r="MEN37" s="65"/>
      <c r="MEO37" s="65"/>
      <c r="MEP37" s="65"/>
      <c r="MEQ37" s="65"/>
      <c r="MER37" s="65"/>
      <c r="MES37" s="65"/>
      <c r="MET37" s="65"/>
      <c r="MEU37" s="65"/>
      <c r="MEV37" s="65"/>
      <c r="MEW37" s="65"/>
      <c r="MEX37" s="65"/>
      <c r="MEY37" s="65"/>
      <c r="MEZ37" s="65"/>
      <c r="MFA37" s="65"/>
      <c r="MFB37" s="65"/>
      <c r="MFC37" s="65"/>
      <c r="MFD37" s="65"/>
      <c r="MFE37" s="65"/>
      <c r="MFF37" s="65"/>
      <c r="MFG37" s="65"/>
      <c r="MFH37" s="65"/>
      <c r="MFI37" s="65"/>
      <c r="MFJ37" s="65"/>
      <c r="MFK37" s="65"/>
      <c r="MFL37" s="65"/>
      <c r="MFM37" s="65"/>
      <c r="MFN37" s="65"/>
      <c r="MFO37" s="65"/>
      <c r="MFP37" s="65"/>
      <c r="MFQ37" s="65"/>
      <c r="MFR37" s="65"/>
      <c r="MFS37" s="65"/>
      <c r="MFT37" s="65"/>
      <c r="MFU37" s="65"/>
      <c r="MFV37" s="65"/>
      <c r="MFW37" s="65"/>
      <c r="MFX37" s="65"/>
      <c r="MFY37" s="65"/>
      <c r="MFZ37" s="65"/>
      <c r="MGA37" s="65"/>
      <c r="MGB37" s="65"/>
      <c r="MGC37" s="65"/>
      <c r="MGD37" s="65"/>
      <c r="MGE37" s="65"/>
      <c r="MGF37" s="65"/>
      <c r="MGG37" s="65"/>
      <c r="MGH37" s="65"/>
      <c r="MGI37" s="65"/>
      <c r="MGJ37" s="65"/>
      <c r="MGK37" s="65"/>
      <c r="MGL37" s="65"/>
      <c r="MGM37" s="65"/>
      <c r="MGN37" s="65"/>
      <c r="MGO37" s="65"/>
      <c r="MGP37" s="65"/>
      <c r="MGQ37" s="65"/>
      <c r="MGR37" s="65"/>
      <c r="MGS37" s="65"/>
      <c r="MGT37" s="65"/>
      <c r="MGU37" s="65"/>
      <c r="MGV37" s="65"/>
      <c r="MGW37" s="65"/>
      <c r="MGX37" s="65"/>
      <c r="MGY37" s="65"/>
      <c r="MGZ37" s="65"/>
      <c r="MHA37" s="65"/>
      <c r="MHB37" s="65"/>
      <c r="MHC37" s="65"/>
      <c r="MHD37" s="65"/>
      <c r="MHE37" s="65"/>
      <c r="MHF37" s="65"/>
      <c r="MHG37" s="65"/>
      <c r="MHH37" s="65"/>
      <c r="MHI37" s="65"/>
      <c r="MHJ37" s="65"/>
      <c r="MHK37" s="65"/>
      <c r="MHL37" s="65"/>
      <c r="MHM37" s="65"/>
      <c r="MHN37" s="65"/>
      <c r="MHO37" s="65"/>
      <c r="MHP37" s="65"/>
      <c r="MHQ37" s="65"/>
      <c r="MHR37" s="65"/>
      <c r="MHS37" s="65"/>
      <c r="MHT37" s="65"/>
      <c r="MHU37" s="65"/>
      <c r="MHV37" s="65"/>
      <c r="MHW37" s="65"/>
      <c r="MHX37" s="65"/>
      <c r="MHY37" s="65"/>
      <c r="MHZ37" s="65"/>
      <c r="MIA37" s="65"/>
      <c r="MIB37" s="65"/>
      <c r="MIC37" s="65"/>
      <c r="MID37" s="65"/>
      <c r="MIE37" s="65"/>
      <c r="MIF37" s="65"/>
      <c r="MIG37" s="65"/>
      <c r="MIH37" s="65"/>
      <c r="MII37" s="65"/>
      <c r="MIJ37" s="65"/>
      <c r="MIK37" s="65"/>
      <c r="MIL37" s="65"/>
      <c r="MIM37" s="65"/>
      <c r="MIN37" s="65"/>
      <c r="MIO37" s="65"/>
      <c r="MIP37" s="65"/>
      <c r="MIQ37" s="65"/>
      <c r="MIR37" s="65"/>
      <c r="MIS37" s="65"/>
      <c r="MIT37" s="65"/>
      <c r="MIU37" s="65"/>
      <c r="MIV37" s="65"/>
      <c r="MIW37" s="65"/>
      <c r="MIX37" s="65"/>
      <c r="MIY37" s="65"/>
      <c r="MIZ37" s="65"/>
      <c r="MJA37" s="65"/>
      <c r="MJB37" s="65"/>
      <c r="MJC37" s="65"/>
      <c r="MJD37" s="65"/>
      <c r="MJE37" s="65"/>
      <c r="MJF37" s="65"/>
      <c r="MJG37" s="65"/>
      <c r="MJH37" s="65"/>
      <c r="MJI37" s="65"/>
      <c r="MJJ37" s="65"/>
      <c r="MJK37" s="65"/>
      <c r="MJL37" s="65"/>
      <c r="MJM37" s="65"/>
      <c r="MJN37" s="65"/>
      <c r="MJO37" s="65"/>
      <c r="MJP37" s="65"/>
      <c r="MJQ37" s="65"/>
      <c r="MJR37" s="65"/>
      <c r="MJS37" s="65"/>
      <c r="MJT37" s="65"/>
      <c r="MJU37" s="65"/>
      <c r="MJV37" s="65"/>
      <c r="MJW37" s="65"/>
      <c r="MJX37" s="65"/>
      <c r="MJY37" s="65"/>
      <c r="MJZ37" s="65"/>
      <c r="MKA37" s="65"/>
      <c r="MKB37" s="65"/>
      <c r="MKC37" s="65"/>
      <c r="MKD37" s="65"/>
      <c r="MKE37" s="65"/>
      <c r="MKF37" s="65"/>
      <c r="MKG37" s="65"/>
      <c r="MKH37" s="65"/>
      <c r="MKI37" s="65"/>
      <c r="MKJ37" s="65"/>
      <c r="MKK37" s="65"/>
      <c r="MKL37" s="65"/>
      <c r="MKM37" s="65"/>
      <c r="MKN37" s="65"/>
      <c r="MKO37" s="65"/>
      <c r="MKP37" s="65"/>
      <c r="MKQ37" s="65"/>
      <c r="MKR37" s="65"/>
      <c r="MKS37" s="65"/>
      <c r="MKT37" s="65"/>
      <c r="MKU37" s="65"/>
      <c r="MKV37" s="65"/>
      <c r="MKW37" s="65"/>
      <c r="MKX37" s="65"/>
      <c r="MKY37" s="65"/>
      <c r="MKZ37" s="65"/>
      <c r="MLA37" s="65"/>
      <c r="MLB37" s="65"/>
      <c r="MLC37" s="65"/>
      <c r="MLD37" s="65"/>
      <c r="MLE37" s="65"/>
      <c r="MLF37" s="65"/>
      <c r="MLG37" s="65"/>
      <c r="MLH37" s="65"/>
      <c r="MLI37" s="65"/>
      <c r="MLJ37" s="65"/>
      <c r="MLK37" s="65"/>
      <c r="MLL37" s="65"/>
      <c r="MLM37" s="65"/>
      <c r="MLN37" s="65"/>
      <c r="MLO37" s="65"/>
      <c r="MLP37" s="65"/>
      <c r="MLQ37" s="65"/>
      <c r="MLR37" s="65"/>
      <c r="MLS37" s="65"/>
      <c r="MLT37" s="65"/>
      <c r="MLU37" s="65"/>
      <c r="MLV37" s="65"/>
      <c r="MLW37" s="65"/>
      <c r="MLX37" s="65"/>
      <c r="MLY37" s="65"/>
      <c r="MLZ37" s="65"/>
      <c r="MMA37" s="65"/>
      <c r="MMB37" s="65"/>
      <c r="MMC37" s="65"/>
      <c r="MMD37" s="65"/>
      <c r="MME37" s="65"/>
      <c r="MMF37" s="65"/>
      <c r="MMG37" s="65"/>
      <c r="MMH37" s="65"/>
      <c r="MMI37" s="65"/>
      <c r="MMJ37" s="65"/>
      <c r="MMK37" s="65"/>
      <c r="MML37" s="65"/>
      <c r="MMM37" s="65"/>
      <c r="MMN37" s="65"/>
      <c r="MMO37" s="65"/>
      <c r="MMP37" s="65"/>
      <c r="MMQ37" s="65"/>
      <c r="MMR37" s="65"/>
      <c r="MMS37" s="65"/>
      <c r="MMT37" s="65"/>
      <c r="MMU37" s="65"/>
      <c r="MMV37" s="65"/>
      <c r="MMW37" s="65"/>
      <c r="MMX37" s="65"/>
      <c r="MMY37" s="65"/>
      <c r="MMZ37" s="65"/>
      <c r="MNA37" s="65"/>
      <c r="MNB37" s="65"/>
      <c r="MNC37" s="65"/>
      <c r="MND37" s="65"/>
      <c r="MNE37" s="65"/>
      <c r="MNF37" s="65"/>
      <c r="MNG37" s="65"/>
      <c r="MNH37" s="65"/>
      <c r="MNI37" s="65"/>
      <c r="MNJ37" s="65"/>
      <c r="MNK37" s="65"/>
      <c r="MNL37" s="65"/>
      <c r="MNM37" s="65"/>
      <c r="MNN37" s="65"/>
      <c r="MNO37" s="65"/>
      <c r="MNP37" s="65"/>
      <c r="MNQ37" s="65"/>
      <c r="MNR37" s="65"/>
      <c r="MNS37" s="65"/>
      <c r="MNT37" s="65"/>
      <c r="MNU37" s="65"/>
      <c r="MNV37" s="65"/>
      <c r="MNW37" s="65"/>
      <c r="MNX37" s="65"/>
      <c r="MNY37" s="65"/>
      <c r="MNZ37" s="65"/>
      <c r="MOA37" s="65"/>
      <c r="MOB37" s="65"/>
      <c r="MOC37" s="65"/>
      <c r="MOD37" s="65"/>
      <c r="MOE37" s="65"/>
      <c r="MOF37" s="65"/>
      <c r="MOG37" s="65"/>
      <c r="MOH37" s="65"/>
      <c r="MOI37" s="65"/>
      <c r="MOJ37" s="65"/>
      <c r="MOK37" s="65"/>
      <c r="MOL37" s="65"/>
      <c r="MOM37" s="65"/>
      <c r="MON37" s="65"/>
      <c r="MOO37" s="65"/>
      <c r="MOP37" s="65"/>
      <c r="MOQ37" s="65"/>
      <c r="MOR37" s="65"/>
      <c r="MOS37" s="65"/>
      <c r="MOT37" s="65"/>
      <c r="MOU37" s="65"/>
      <c r="MOV37" s="65"/>
      <c r="MOW37" s="65"/>
      <c r="MOX37" s="65"/>
      <c r="MOY37" s="65"/>
      <c r="MOZ37" s="65"/>
      <c r="MPA37" s="65"/>
      <c r="MPB37" s="65"/>
      <c r="MPC37" s="65"/>
      <c r="MPD37" s="65"/>
      <c r="MPE37" s="65"/>
      <c r="MPF37" s="65"/>
      <c r="MPG37" s="65"/>
      <c r="MPH37" s="65"/>
      <c r="MPI37" s="65"/>
      <c r="MPJ37" s="65"/>
      <c r="MPK37" s="65"/>
      <c r="MPL37" s="65"/>
      <c r="MPM37" s="65"/>
      <c r="MPN37" s="65"/>
      <c r="MPO37" s="65"/>
      <c r="MPP37" s="65"/>
      <c r="MPQ37" s="65"/>
      <c r="MPR37" s="65"/>
      <c r="MPS37" s="65"/>
      <c r="MPT37" s="65"/>
      <c r="MPU37" s="65"/>
      <c r="MPV37" s="65"/>
      <c r="MPW37" s="65"/>
      <c r="MPX37" s="65"/>
      <c r="MPY37" s="65"/>
      <c r="MPZ37" s="65"/>
      <c r="MQA37" s="65"/>
      <c r="MQB37" s="65"/>
      <c r="MQC37" s="65"/>
      <c r="MQD37" s="65"/>
      <c r="MQE37" s="65"/>
      <c r="MQF37" s="65"/>
      <c r="MQG37" s="65"/>
      <c r="MQH37" s="65"/>
      <c r="MQI37" s="65"/>
      <c r="MQJ37" s="65"/>
      <c r="MQK37" s="65"/>
      <c r="MQL37" s="65"/>
      <c r="MQM37" s="65"/>
      <c r="MQN37" s="65"/>
      <c r="MQO37" s="65"/>
      <c r="MQP37" s="65"/>
      <c r="MQQ37" s="65"/>
      <c r="MQR37" s="65"/>
      <c r="MQS37" s="65"/>
      <c r="MQT37" s="65"/>
      <c r="MQU37" s="65"/>
      <c r="MQV37" s="65"/>
      <c r="MQW37" s="65"/>
      <c r="MQX37" s="65"/>
      <c r="MQY37" s="65"/>
      <c r="MQZ37" s="65"/>
      <c r="MRA37" s="65"/>
      <c r="MRB37" s="65"/>
      <c r="MRC37" s="65"/>
      <c r="MRD37" s="65"/>
      <c r="MRE37" s="65"/>
      <c r="MRF37" s="65"/>
      <c r="MRG37" s="65"/>
      <c r="MRH37" s="65"/>
      <c r="MRI37" s="65"/>
      <c r="MRJ37" s="65"/>
      <c r="MRK37" s="65"/>
      <c r="MRL37" s="65"/>
      <c r="MRM37" s="65"/>
      <c r="MRN37" s="65"/>
      <c r="MRO37" s="65"/>
      <c r="MRP37" s="65"/>
      <c r="MRQ37" s="65"/>
      <c r="MRR37" s="65"/>
      <c r="MRS37" s="65"/>
      <c r="MRT37" s="65"/>
      <c r="MRU37" s="65"/>
      <c r="MRV37" s="65"/>
      <c r="MRW37" s="65"/>
      <c r="MRX37" s="65"/>
      <c r="MRY37" s="65"/>
      <c r="MRZ37" s="65"/>
      <c r="MSA37" s="65"/>
      <c r="MSB37" s="65"/>
      <c r="MSC37" s="65"/>
      <c r="MSD37" s="65"/>
      <c r="MSE37" s="65"/>
      <c r="MSF37" s="65"/>
      <c r="MSG37" s="65"/>
      <c r="MSH37" s="65"/>
      <c r="MSI37" s="65"/>
      <c r="MSJ37" s="65"/>
      <c r="MSK37" s="65"/>
      <c r="MSL37" s="65"/>
      <c r="MSM37" s="65"/>
      <c r="MSN37" s="65"/>
      <c r="MSO37" s="65"/>
      <c r="MSP37" s="65"/>
      <c r="MSQ37" s="65"/>
      <c r="MSR37" s="65"/>
      <c r="MSS37" s="65"/>
      <c r="MST37" s="65"/>
      <c r="MSU37" s="65"/>
      <c r="MSV37" s="65"/>
      <c r="MSW37" s="65"/>
      <c r="MSX37" s="65"/>
      <c r="MSY37" s="65"/>
      <c r="MSZ37" s="65"/>
      <c r="MTA37" s="65"/>
      <c r="MTB37" s="65"/>
      <c r="MTC37" s="65"/>
      <c r="MTD37" s="65"/>
      <c r="MTE37" s="65"/>
      <c r="MTF37" s="65"/>
      <c r="MTG37" s="65"/>
      <c r="MTH37" s="65"/>
      <c r="MTI37" s="65"/>
      <c r="MTJ37" s="65"/>
      <c r="MTK37" s="65"/>
      <c r="MTL37" s="65"/>
      <c r="MTM37" s="65"/>
      <c r="MTN37" s="65"/>
      <c r="MTO37" s="65"/>
      <c r="MTP37" s="65"/>
      <c r="MTQ37" s="65"/>
      <c r="MTR37" s="65"/>
      <c r="MTS37" s="65"/>
      <c r="MTT37" s="65"/>
      <c r="MTU37" s="65"/>
      <c r="MTV37" s="65"/>
      <c r="MTW37" s="65"/>
      <c r="MTX37" s="65"/>
      <c r="MTY37" s="65"/>
      <c r="MTZ37" s="65"/>
      <c r="MUA37" s="65"/>
      <c r="MUB37" s="65"/>
      <c r="MUC37" s="65"/>
      <c r="MUD37" s="65"/>
      <c r="MUE37" s="65"/>
      <c r="MUF37" s="65"/>
      <c r="MUG37" s="65"/>
      <c r="MUH37" s="65"/>
      <c r="MUI37" s="65"/>
      <c r="MUJ37" s="65"/>
      <c r="MUK37" s="65"/>
      <c r="MUL37" s="65"/>
      <c r="MUM37" s="65"/>
      <c r="MUN37" s="65"/>
      <c r="MUO37" s="65"/>
      <c r="MUP37" s="65"/>
      <c r="MUQ37" s="65"/>
      <c r="MUR37" s="65"/>
      <c r="MUS37" s="65"/>
      <c r="MUT37" s="65"/>
      <c r="MUU37" s="65"/>
      <c r="MUV37" s="65"/>
      <c r="MUW37" s="65"/>
      <c r="MUX37" s="65"/>
      <c r="MUY37" s="65"/>
      <c r="MUZ37" s="65"/>
      <c r="MVA37" s="65"/>
      <c r="MVB37" s="65"/>
      <c r="MVC37" s="65"/>
      <c r="MVD37" s="65"/>
      <c r="MVE37" s="65"/>
      <c r="MVF37" s="65"/>
      <c r="MVG37" s="65"/>
      <c r="MVH37" s="65"/>
      <c r="MVI37" s="65"/>
      <c r="MVJ37" s="65"/>
      <c r="MVK37" s="65"/>
      <c r="MVL37" s="65"/>
      <c r="MVM37" s="65"/>
      <c r="MVN37" s="65"/>
      <c r="MVO37" s="65"/>
      <c r="MVP37" s="65"/>
      <c r="MVQ37" s="65"/>
      <c r="MVR37" s="65"/>
      <c r="MVS37" s="65"/>
      <c r="MVT37" s="65"/>
      <c r="MVU37" s="65"/>
      <c r="MVV37" s="65"/>
      <c r="MVW37" s="65"/>
      <c r="MVX37" s="65"/>
      <c r="MVY37" s="65"/>
      <c r="MVZ37" s="65"/>
      <c r="MWA37" s="65"/>
      <c r="MWB37" s="65"/>
      <c r="MWC37" s="65"/>
      <c r="MWD37" s="65"/>
      <c r="MWE37" s="65"/>
      <c r="MWF37" s="65"/>
      <c r="MWG37" s="65"/>
      <c r="MWH37" s="65"/>
      <c r="MWI37" s="65"/>
      <c r="MWJ37" s="65"/>
      <c r="MWK37" s="65"/>
      <c r="MWL37" s="65"/>
      <c r="MWM37" s="65"/>
      <c r="MWN37" s="65"/>
      <c r="MWO37" s="65"/>
      <c r="MWP37" s="65"/>
      <c r="MWQ37" s="65"/>
      <c r="MWR37" s="65"/>
      <c r="MWS37" s="65"/>
      <c r="MWT37" s="65"/>
      <c r="MWU37" s="65"/>
      <c r="MWV37" s="65"/>
      <c r="MWW37" s="65"/>
      <c r="MWX37" s="65"/>
      <c r="MWY37" s="65"/>
      <c r="MWZ37" s="65"/>
      <c r="MXA37" s="65"/>
      <c r="MXB37" s="65"/>
      <c r="MXC37" s="65"/>
      <c r="MXD37" s="65"/>
      <c r="MXE37" s="65"/>
      <c r="MXF37" s="65"/>
      <c r="MXG37" s="65"/>
      <c r="MXH37" s="65"/>
      <c r="MXI37" s="65"/>
      <c r="MXJ37" s="65"/>
      <c r="MXK37" s="65"/>
      <c r="MXL37" s="65"/>
      <c r="MXM37" s="65"/>
      <c r="MXN37" s="65"/>
      <c r="MXO37" s="65"/>
      <c r="MXP37" s="65"/>
      <c r="MXQ37" s="65"/>
      <c r="MXR37" s="65"/>
      <c r="MXS37" s="65"/>
      <c r="MXT37" s="65"/>
      <c r="MXU37" s="65"/>
      <c r="MXV37" s="65"/>
      <c r="MXW37" s="65"/>
      <c r="MXX37" s="65"/>
      <c r="MXY37" s="65"/>
      <c r="MXZ37" s="65"/>
      <c r="MYA37" s="65"/>
      <c r="MYB37" s="65"/>
      <c r="MYC37" s="65"/>
      <c r="MYD37" s="65"/>
      <c r="MYE37" s="65"/>
      <c r="MYF37" s="65"/>
      <c r="MYG37" s="65"/>
      <c r="MYH37" s="65"/>
      <c r="MYI37" s="65"/>
      <c r="MYJ37" s="65"/>
      <c r="MYK37" s="65"/>
      <c r="MYL37" s="65"/>
      <c r="MYM37" s="65"/>
      <c r="MYN37" s="65"/>
      <c r="MYO37" s="65"/>
      <c r="MYP37" s="65"/>
      <c r="MYQ37" s="65"/>
      <c r="MYR37" s="65"/>
      <c r="MYS37" s="65"/>
      <c r="MYT37" s="65"/>
      <c r="MYU37" s="65"/>
      <c r="MYV37" s="65"/>
      <c r="MYW37" s="65"/>
      <c r="MYX37" s="65"/>
      <c r="MYY37" s="65"/>
      <c r="MYZ37" s="65"/>
      <c r="MZA37" s="65"/>
      <c r="MZB37" s="65"/>
      <c r="MZC37" s="65"/>
      <c r="MZD37" s="65"/>
      <c r="MZE37" s="65"/>
      <c r="MZF37" s="65"/>
      <c r="MZG37" s="65"/>
      <c r="MZH37" s="65"/>
      <c r="MZI37" s="65"/>
      <c r="MZJ37" s="65"/>
      <c r="MZK37" s="65"/>
      <c r="MZL37" s="65"/>
      <c r="MZM37" s="65"/>
      <c r="MZN37" s="65"/>
      <c r="MZO37" s="65"/>
      <c r="MZP37" s="65"/>
      <c r="MZQ37" s="65"/>
      <c r="MZR37" s="65"/>
      <c r="MZS37" s="65"/>
      <c r="MZT37" s="65"/>
      <c r="MZU37" s="65"/>
      <c r="MZV37" s="65"/>
      <c r="MZW37" s="65"/>
      <c r="MZX37" s="65"/>
      <c r="MZY37" s="65"/>
      <c r="MZZ37" s="65"/>
      <c r="NAA37" s="65"/>
      <c r="NAB37" s="65"/>
      <c r="NAC37" s="65"/>
      <c r="NAD37" s="65"/>
      <c r="NAE37" s="65"/>
      <c r="NAF37" s="65"/>
      <c r="NAG37" s="65"/>
      <c r="NAH37" s="65"/>
      <c r="NAI37" s="65"/>
      <c r="NAJ37" s="65"/>
      <c r="NAK37" s="65"/>
      <c r="NAL37" s="65"/>
      <c r="NAM37" s="65"/>
      <c r="NAN37" s="65"/>
      <c r="NAO37" s="65"/>
      <c r="NAP37" s="65"/>
      <c r="NAQ37" s="65"/>
      <c r="NAR37" s="65"/>
      <c r="NAS37" s="65"/>
      <c r="NAT37" s="65"/>
      <c r="NAU37" s="65"/>
      <c r="NAV37" s="65"/>
      <c r="NAW37" s="65"/>
      <c r="NAX37" s="65"/>
      <c r="NAY37" s="65"/>
      <c r="NAZ37" s="65"/>
      <c r="NBA37" s="65"/>
      <c r="NBB37" s="65"/>
      <c r="NBC37" s="65"/>
      <c r="NBD37" s="65"/>
      <c r="NBE37" s="65"/>
      <c r="NBF37" s="65"/>
      <c r="NBG37" s="65"/>
      <c r="NBH37" s="65"/>
      <c r="NBI37" s="65"/>
      <c r="NBJ37" s="65"/>
      <c r="NBK37" s="65"/>
      <c r="NBL37" s="65"/>
      <c r="NBM37" s="65"/>
      <c r="NBN37" s="65"/>
      <c r="NBO37" s="65"/>
      <c r="NBP37" s="65"/>
      <c r="NBQ37" s="65"/>
      <c r="NBR37" s="65"/>
      <c r="NBS37" s="65"/>
      <c r="NBT37" s="65"/>
      <c r="NBU37" s="65"/>
      <c r="NBV37" s="65"/>
      <c r="NBW37" s="65"/>
      <c r="NBX37" s="65"/>
      <c r="NBY37" s="65"/>
      <c r="NBZ37" s="65"/>
      <c r="NCA37" s="65"/>
      <c r="NCB37" s="65"/>
      <c r="NCC37" s="65"/>
      <c r="NCD37" s="65"/>
      <c r="NCE37" s="65"/>
      <c r="NCF37" s="65"/>
      <c r="NCG37" s="65"/>
      <c r="NCH37" s="65"/>
      <c r="NCI37" s="65"/>
      <c r="NCJ37" s="65"/>
      <c r="NCK37" s="65"/>
      <c r="NCL37" s="65"/>
      <c r="NCM37" s="65"/>
      <c r="NCN37" s="65"/>
      <c r="NCO37" s="65"/>
      <c r="NCP37" s="65"/>
      <c r="NCQ37" s="65"/>
      <c r="NCR37" s="65"/>
      <c r="NCS37" s="65"/>
      <c r="NCT37" s="65"/>
      <c r="NCU37" s="65"/>
      <c r="NCV37" s="65"/>
      <c r="NCW37" s="65"/>
      <c r="NCX37" s="65"/>
      <c r="NCY37" s="65"/>
      <c r="NCZ37" s="65"/>
      <c r="NDA37" s="65"/>
      <c r="NDB37" s="65"/>
      <c r="NDC37" s="65"/>
      <c r="NDD37" s="65"/>
      <c r="NDE37" s="65"/>
      <c r="NDF37" s="65"/>
      <c r="NDG37" s="65"/>
      <c r="NDH37" s="65"/>
      <c r="NDI37" s="65"/>
      <c r="NDJ37" s="65"/>
      <c r="NDK37" s="65"/>
      <c r="NDL37" s="65"/>
      <c r="NDM37" s="65"/>
      <c r="NDN37" s="65"/>
      <c r="NDO37" s="65"/>
      <c r="NDP37" s="65"/>
      <c r="NDQ37" s="65"/>
      <c r="NDR37" s="65"/>
      <c r="NDS37" s="65"/>
      <c r="NDT37" s="65"/>
      <c r="NDU37" s="65"/>
      <c r="NDV37" s="65"/>
      <c r="NDW37" s="65"/>
      <c r="NDX37" s="65"/>
      <c r="NDY37" s="65"/>
      <c r="NDZ37" s="65"/>
      <c r="NEA37" s="65"/>
      <c r="NEB37" s="65"/>
      <c r="NEC37" s="65"/>
      <c r="NED37" s="65"/>
      <c r="NEE37" s="65"/>
      <c r="NEF37" s="65"/>
      <c r="NEG37" s="65"/>
      <c r="NEH37" s="65"/>
      <c r="NEI37" s="65"/>
      <c r="NEJ37" s="65"/>
      <c r="NEK37" s="65"/>
      <c r="NEL37" s="65"/>
      <c r="NEM37" s="65"/>
      <c r="NEN37" s="65"/>
      <c r="NEO37" s="65"/>
      <c r="NEP37" s="65"/>
      <c r="NEQ37" s="65"/>
      <c r="NER37" s="65"/>
      <c r="NES37" s="65"/>
      <c r="NET37" s="65"/>
      <c r="NEU37" s="65"/>
      <c r="NEV37" s="65"/>
      <c r="NEW37" s="65"/>
      <c r="NEX37" s="65"/>
      <c r="NEY37" s="65"/>
      <c r="NEZ37" s="65"/>
      <c r="NFA37" s="65"/>
      <c r="NFB37" s="65"/>
      <c r="NFC37" s="65"/>
      <c r="NFD37" s="65"/>
      <c r="NFE37" s="65"/>
      <c r="NFF37" s="65"/>
      <c r="NFG37" s="65"/>
      <c r="NFH37" s="65"/>
      <c r="NFI37" s="65"/>
      <c r="NFJ37" s="65"/>
      <c r="NFK37" s="65"/>
      <c r="NFL37" s="65"/>
      <c r="NFM37" s="65"/>
      <c r="NFN37" s="65"/>
      <c r="NFO37" s="65"/>
      <c r="NFP37" s="65"/>
      <c r="NFQ37" s="65"/>
      <c r="NFR37" s="65"/>
      <c r="NFS37" s="65"/>
      <c r="NFT37" s="65"/>
      <c r="NFU37" s="65"/>
      <c r="NFV37" s="65"/>
      <c r="NFW37" s="65"/>
      <c r="NFX37" s="65"/>
      <c r="NFY37" s="65"/>
      <c r="NFZ37" s="65"/>
      <c r="NGA37" s="65"/>
      <c r="NGB37" s="65"/>
      <c r="NGC37" s="65"/>
      <c r="NGD37" s="65"/>
      <c r="NGE37" s="65"/>
      <c r="NGF37" s="65"/>
      <c r="NGG37" s="65"/>
      <c r="NGH37" s="65"/>
      <c r="NGI37" s="65"/>
      <c r="NGJ37" s="65"/>
      <c r="NGK37" s="65"/>
      <c r="NGL37" s="65"/>
      <c r="NGM37" s="65"/>
      <c r="NGN37" s="65"/>
      <c r="NGO37" s="65"/>
      <c r="NGP37" s="65"/>
      <c r="NGQ37" s="65"/>
      <c r="NGR37" s="65"/>
      <c r="NGS37" s="65"/>
      <c r="NGT37" s="65"/>
      <c r="NGU37" s="65"/>
      <c r="NGV37" s="65"/>
      <c r="NGW37" s="65"/>
      <c r="NGX37" s="65"/>
      <c r="NGY37" s="65"/>
      <c r="NGZ37" s="65"/>
      <c r="NHA37" s="65"/>
      <c r="NHB37" s="65"/>
      <c r="NHC37" s="65"/>
      <c r="NHD37" s="65"/>
      <c r="NHE37" s="65"/>
      <c r="NHF37" s="65"/>
      <c r="NHG37" s="65"/>
      <c r="NHH37" s="65"/>
      <c r="NHI37" s="65"/>
      <c r="NHJ37" s="65"/>
      <c r="NHK37" s="65"/>
      <c r="NHL37" s="65"/>
      <c r="NHM37" s="65"/>
      <c r="NHN37" s="65"/>
      <c r="NHO37" s="65"/>
      <c r="NHP37" s="65"/>
      <c r="NHQ37" s="65"/>
      <c r="NHR37" s="65"/>
      <c r="NHS37" s="65"/>
      <c r="NHT37" s="65"/>
      <c r="NHU37" s="65"/>
      <c r="NHV37" s="65"/>
      <c r="NHW37" s="65"/>
      <c r="NHX37" s="65"/>
      <c r="NHY37" s="65"/>
      <c r="NHZ37" s="65"/>
      <c r="NIA37" s="65"/>
      <c r="NIB37" s="65"/>
      <c r="NIC37" s="65"/>
      <c r="NID37" s="65"/>
      <c r="NIE37" s="65"/>
      <c r="NIF37" s="65"/>
      <c r="NIG37" s="65"/>
      <c r="NIH37" s="65"/>
      <c r="NII37" s="65"/>
      <c r="NIJ37" s="65"/>
      <c r="NIK37" s="65"/>
      <c r="NIL37" s="65"/>
      <c r="NIM37" s="65"/>
      <c r="NIN37" s="65"/>
      <c r="NIO37" s="65"/>
      <c r="NIP37" s="65"/>
      <c r="NIQ37" s="65"/>
      <c r="NIR37" s="65"/>
      <c r="NIS37" s="65"/>
      <c r="NIT37" s="65"/>
      <c r="NIU37" s="65"/>
      <c r="NIV37" s="65"/>
      <c r="NIW37" s="65"/>
      <c r="NIX37" s="65"/>
      <c r="NIY37" s="65"/>
      <c r="NIZ37" s="65"/>
      <c r="NJA37" s="65"/>
      <c r="NJB37" s="65"/>
      <c r="NJC37" s="65"/>
      <c r="NJD37" s="65"/>
      <c r="NJE37" s="65"/>
      <c r="NJF37" s="65"/>
      <c r="NJG37" s="65"/>
      <c r="NJH37" s="65"/>
      <c r="NJI37" s="65"/>
      <c r="NJJ37" s="65"/>
      <c r="NJK37" s="65"/>
      <c r="NJL37" s="65"/>
      <c r="NJM37" s="65"/>
      <c r="NJN37" s="65"/>
      <c r="NJO37" s="65"/>
      <c r="NJP37" s="65"/>
      <c r="NJQ37" s="65"/>
      <c r="NJR37" s="65"/>
      <c r="NJS37" s="65"/>
      <c r="NJT37" s="65"/>
      <c r="NJU37" s="65"/>
      <c r="NJV37" s="65"/>
      <c r="NJW37" s="65"/>
      <c r="NJX37" s="65"/>
      <c r="NJY37" s="65"/>
      <c r="NJZ37" s="65"/>
      <c r="NKA37" s="65"/>
      <c r="NKB37" s="65"/>
      <c r="NKC37" s="65"/>
      <c r="NKD37" s="65"/>
      <c r="NKE37" s="65"/>
      <c r="NKF37" s="65"/>
      <c r="NKG37" s="65"/>
      <c r="NKH37" s="65"/>
      <c r="NKI37" s="65"/>
      <c r="NKJ37" s="65"/>
      <c r="NKK37" s="65"/>
      <c r="NKL37" s="65"/>
      <c r="NKM37" s="65"/>
      <c r="NKN37" s="65"/>
      <c r="NKO37" s="65"/>
      <c r="NKP37" s="65"/>
      <c r="NKQ37" s="65"/>
      <c r="NKR37" s="65"/>
      <c r="NKS37" s="65"/>
      <c r="NKT37" s="65"/>
      <c r="NKU37" s="65"/>
      <c r="NKV37" s="65"/>
      <c r="NKW37" s="65"/>
      <c r="NKX37" s="65"/>
      <c r="NKY37" s="65"/>
      <c r="NKZ37" s="65"/>
      <c r="NLA37" s="65"/>
      <c r="NLB37" s="65"/>
      <c r="NLC37" s="65"/>
      <c r="NLD37" s="65"/>
      <c r="NLE37" s="65"/>
      <c r="NLF37" s="65"/>
      <c r="NLG37" s="65"/>
      <c r="NLH37" s="65"/>
      <c r="NLI37" s="65"/>
      <c r="NLJ37" s="65"/>
      <c r="NLK37" s="65"/>
      <c r="NLL37" s="65"/>
      <c r="NLM37" s="65"/>
      <c r="NLN37" s="65"/>
      <c r="NLO37" s="65"/>
      <c r="NLP37" s="65"/>
      <c r="NLQ37" s="65"/>
      <c r="NLR37" s="65"/>
      <c r="NLS37" s="65"/>
      <c r="NLT37" s="65"/>
      <c r="NLU37" s="65"/>
      <c r="NLV37" s="65"/>
      <c r="NLW37" s="65"/>
      <c r="NLX37" s="65"/>
      <c r="NLY37" s="65"/>
      <c r="NLZ37" s="65"/>
      <c r="NMA37" s="65"/>
      <c r="NMB37" s="65"/>
      <c r="NMC37" s="65"/>
      <c r="NMD37" s="65"/>
      <c r="NME37" s="65"/>
      <c r="NMF37" s="65"/>
      <c r="NMG37" s="65"/>
      <c r="NMH37" s="65"/>
      <c r="NMI37" s="65"/>
      <c r="NMJ37" s="65"/>
      <c r="NMK37" s="65"/>
      <c r="NML37" s="65"/>
      <c r="NMM37" s="65"/>
      <c r="NMN37" s="65"/>
      <c r="NMO37" s="65"/>
      <c r="NMP37" s="65"/>
      <c r="NMQ37" s="65"/>
      <c r="NMR37" s="65"/>
      <c r="NMS37" s="65"/>
      <c r="NMT37" s="65"/>
      <c r="NMU37" s="65"/>
      <c r="NMV37" s="65"/>
      <c r="NMW37" s="65"/>
      <c r="NMX37" s="65"/>
      <c r="NMY37" s="65"/>
      <c r="NMZ37" s="65"/>
      <c r="NNA37" s="65"/>
      <c r="NNB37" s="65"/>
      <c r="NNC37" s="65"/>
      <c r="NND37" s="65"/>
      <c r="NNE37" s="65"/>
      <c r="NNF37" s="65"/>
      <c r="NNG37" s="65"/>
      <c r="NNH37" s="65"/>
      <c r="NNI37" s="65"/>
      <c r="NNJ37" s="65"/>
      <c r="NNK37" s="65"/>
      <c r="NNL37" s="65"/>
      <c r="NNM37" s="65"/>
      <c r="NNN37" s="65"/>
      <c r="NNO37" s="65"/>
      <c r="NNP37" s="65"/>
      <c r="NNQ37" s="65"/>
      <c r="NNR37" s="65"/>
      <c r="NNS37" s="65"/>
      <c r="NNT37" s="65"/>
      <c r="NNU37" s="65"/>
      <c r="NNV37" s="65"/>
      <c r="NNW37" s="65"/>
      <c r="NNX37" s="65"/>
      <c r="NNY37" s="65"/>
      <c r="NNZ37" s="65"/>
      <c r="NOA37" s="65"/>
      <c r="NOB37" s="65"/>
      <c r="NOC37" s="65"/>
      <c r="NOD37" s="65"/>
      <c r="NOE37" s="65"/>
      <c r="NOF37" s="65"/>
      <c r="NOG37" s="65"/>
      <c r="NOH37" s="65"/>
      <c r="NOI37" s="65"/>
      <c r="NOJ37" s="65"/>
      <c r="NOK37" s="65"/>
      <c r="NOL37" s="65"/>
      <c r="NOM37" s="65"/>
      <c r="NON37" s="65"/>
      <c r="NOO37" s="65"/>
      <c r="NOP37" s="65"/>
      <c r="NOQ37" s="65"/>
      <c r="NOR37" s="65"/>
      <c r="NOS37" s="65"/>
      <c r="NOT37" s="65"/>
      <c r="NOU37" s="65"/>
      <c r="NOV37" s="65"/>
      <c r="NOW37" s="65"/>
      <c r="NOX37" s="65"/>
      <c r="NOY37" s="65"/>
      <c r="NOZ37" s="65"/>
      <c r="NPA37" s="65"/>
      <c r="NPB37" s="65"/>
      <c r="NPC37" s="65"/>
      <c r="NPD37" s="65"/>
      <c r="NPE37" s="65"/>
      <c r="NPF37" s="65"/>
      <c r="NPG37" s="65"/>
      <c r="NPH37" s="65"/>
      <c r="NPI37" s="65"/>
      <c r="NPJ37" s="65"/>
      <c r="NPK37" s="65"/>
      <c r="NPL37" s="65"/>
      <c r="NPM37" s="65"/>
      <c r="NPN37" s="65"/>
      <c r="NPO37" s="65"/>
      <c r="NPP37" s="65"/>
      <c r="NPQ37" s="65"/>
      <c r="NPR37" s="65"/>
      <c r="NPS37" s="65"/>
      <c r="NPT37" s="65"/>
      <c r="NPU37" s="65"/>
      <c r="NPV37" s="65"/>
      <c r="NPW37" s="65"/>
      <c r="NPX37" s="65"/>
      <c r="NPY37" s="65"/>
      <c r="NPZ37" s="65"/>
      <c r="NQA37" s="65"/>
      <c r="NQB37" s="65"/>
      <c r="NQC37" s="65"/>
      <c r="NQD37" s="65"/>
      <c r="NQE37" s="65"/>
      <c r="NQF37" s="65"/>
      <c r="NQG37" s="65"/>
      <c r="NQH37" s="65"/>
      <c r="NQI37" s="65"/>
      <c r="NQJ37" s="65"/>
      <c r="NQK37" s="65"/>
      <c r="NQL37" s="65"/>
      <c r="NQM37" s="65"/>
      <c r="NQN37" s="65"/>
      <c r="NQO37" s="65"/>
      <c r="NQP37" s="65"/>
      <c r="NQQ37" s="65"/>
      <c r="NQR37" s="65"/>
      <c r="NQS37" s="65"/>
      <c r="NQT37" s="65"/>
      <c r="NQU37" s="65"/>
      <c r="NQV37" s="65"/>
      <c r="NQW37" s="65"/>
      <c r="NQX37" s="65"/>
      <c r="NQY37" s="65"/>
      <c r="NQZ37" s="65"/>
      <c r="NRA37" s="65"/>
      <c r="NRB37" s="65"/>
      <c r="NRC37" s="65"/>
      <c r="NRD37" s="65"/>
      <c r="NRE37" s="65"/>
      <c r="NRF37" s="65"/>
      <c r="NRG37" s="65"/>
      <c r="NRH37" s="65"/>
      <c r="NRI37" s="65"/>
      <c r="NRJ37" s="65"/>
      <c r="NRK37" s="65"/>
      <c r="NRL37" s="65"/>
      <c r="NRM37" s="65"/>
      <c r="NRN37" s="65"/>
      <c r="NRO37" s="65"/>
      <c r="NRP37" s="65"/>
      <c r="NRQ37" s="65"/>
      <c r="NRR37" s="65"/>
      <c r="NRS37" s="65"/>
      <c r="NRT37" s="65"/>
      <c r="NRU37" s="65"/>
      <c r="NRV37" s="65"/>
      <c r="NRW37" s="65"/>
      <c r="NRX37" s="65"/>
      <c r="NRY37" s="65"/>
      <c r="NRZ37" s="65"/>
      <c r="NSA37" s="65"/>
      <c r="NSB37" s="65"/>
      <c r="NSC37" s="65"/>
      <c r="NSD37" s="65"/>
      <c r="NSE37" s="65"/>
      <c r="NSF37" s="65"/>
      <c r="NSG37" s="65"/>
      <c r="NSH37" s="65"/>
      <c r="NSI37" s="65"/>
      <c r="NSJ37" s="65"/>
      <c r="NSK37" s="65"/>
      <c r="NSL37" s="65"/>
      <c r="NSM37" s="65"/>
      <c r="NSN37" s="65"/>
      <c r="NSO37" s="65"/>
      <c r="NSP37" s="65"/>
      <c r="NSQ37" s="65"/>
      <c r="NSR37" s="65"/>
      <c r="NSS37" s="65"/>
      <c r="NST37" s="65"/>
      <c r="NSU37" s="65"/>
      <c r="NSV37" s="65"/>
      <c r="NSW37" s="65"/>
      <c r="NSX37" s="65"/>
      <c r="NSY37" s="65"/>
      <c r="NSZ37" s="65"/>
      <c r="NTA37" s="65"/>
      <c r="NTB37" s="65"/>
      <c r="NTC37" s="65"/>
      <c r="NTD37" s="65"/>
      <c r="NTE37" s="65"/>
      <c r="NTF37" s="65"/>
      <c r="NTG37" s="65"/>
      <c r="NTH37" s="65"/>
      <c r="NTI37" s="65"/>
      <c r="NTJ37" s="65"/>
      <c r="NTK37" s="65"/>
      <c r="NTL37" s="65"/>
      <c r="NTM37" s="65"/>
      <c r="NTN37" s="65"/>
      <c r="NTO37" s="65"/>
      <c r="NTP37" s="65"/>
      <c r="NTQ37" s="65"/>
      <c r="NTR37" s="65"/>
      <c r="NTS37" s="65"/>
      <c r="NTT37" s="65"/>
      <c r="NTU37" s="65"/>
      <c r="NTV37" s="65"/>
      <c r="NTW37" s="65"/>
      <c r="NTX37" s="65"/>
      <c r="NTY37" s="65"/>
      <c r="NTZ37" s="65"/>
      <c r="NUA37" s="65"/>
      <c r="NUB37" s="65"/>
      <c r="NUC37" s="65"/>
      <c r="NUD37" s="65"/>
      <c r="NUE37" s="65"/>
      <c r="NUF37" s="65"/>
      <c r="NUG37" s="65"/>
      <c r="NUH37" s="65"/>
      <c r="NUI37" s="65"/>
      <c r="NUJ37" s="65"/>
      <c r="NUK37" s="65"/>
      <c r="NUL37" s="65"/>
      <c r="NUM37" s="65"/>
      <c r="NUN37" s="65"/>
      <c r="NUO37" s="65"/>
      <c r="NUP37" s="65"/>
      <c r="NUQ37" s="65"/>
      <c r="NUR37" s="65"/>
      <c r="NUS37" s="65"/>
      <c r="NUT37" s="65"/>
      <c r="NUU37" s="65"/>
      <c r="NUV37" s="65"/>
      <c r="NUW37" s="65"/>
      <c r="NUX37" s="65"/>
      <c r="NUY37" s="65"/>
      <c r="NUZ37" s="65"/>
      <c r="NVA37" s="65"/>
      <c r="NVB37" s="65"/>
      <c r="NVC37" s="65"/>
      <c r="NVD37" s="65"/>
      <c r="NVE37" s="65"/>
      <c r="NVF37" s="65"/>
      <c r="NVG37" s="65"/>
      <c r="NVH37" s="65"/>
      <c r="NVI37" s="65"/>
      <c r="NVJ37" s="65"/>
      <c r="NVK37" s="65"/>
      <c r="NVL37" s="65"/>
      <c r="NVM37" s="65"/>
      <c r="NVN37" s="65"/>
      <c r="NVO37" s="65"/>
      <c r="NVP37" s="65"/>
      <c r="NVQ37" s="65"/>
      <c r="NVR37" s="65"/>
      <c r="NVS37" s="65"/>
      <c r="NVT37" s="65"/>
      <c r="NVU37" s="65"/>
      <c r="NVV37" s="65"/>
      <c r="NVW37" s="65"/>
      <c r="NVX37" s="65"/>
      <c r="NVY37" s="65"/>
      <c r="NVZ37" s="65"/>
      <c r="NWA37" s="65"/>
      <c r="NWB37" s="65"/>
      <c r="NWC37" s="65"/>
      <c r="NWD37" s="65"/>
      <c r="NWE37" s="65"/>
      <c r="NWF37" s="65"/>
      <c r="NWG37" s="65"/>
      <c r="NWH37" s="65"/>
      <c r="NWI37" s="65"/>
      <c r="NWJ37" s="65"/>
      <c r="NWK37" s="65"/>
      <c r="NWL37" s="65"/>
      <c r="NWM37" s="65"/>
      <c r="NWN37" s="65"/>
      <c r="NWO37" s="65"/>
      <c r="NWP37" s="65"/>
      <c r="NWQ37" s="65"/>
      <c r="NWR37" s="65"/>
      <c r="NWS37" s="65"/>
      <c r="NWT37" s="65"/>
      <c r="NWU37" s="65"/>
      <c r="NWV37" s="65"/>
      <c r="NWW37" s="65"/>
      <c r="NWX37" s="65"/>
      <c r="NWY37" s="65"/>
      <c r="NWZ37" s="65"/>
      <c r="NXA37" s="65"/>
      <c r="NXB37" s="65"/>
      <c r="NXC37" s="65"/>
      <c r="NXD37" s="65"/>
      <c r="NXE37" s="65"/>
      <c r="NXF37" s="65"/>
      <c r="NXG37" s="65"/>
      <c r="NXH37" s="65"/>
      <c r="NXI37" s="65"/>
      <c r="NXJ37" s="65"/>
      <c r="NXK37" s="65"/>
      <c r="NXL37" s="65"/>
      <c r="NXM37" s="65"/>
      <c r="NXN37" s="65"/>
      <c r="NXO37" s="65"/>
      <c r="NXP37" s="65"/>
      <c r="NXQ37" s="65"/>
      <c r="NXR37" s="65"/>
      <c r="NXS37" s="65"/>
      <c r="NXT37" s="65"/>
      <c r="NXU37" s="65"/>
      <c r="NXV37" s="65"/>
      <c r="NXW37" s="65"/>
      <c r="NXX37" s="65"/>
      <c r="NXY37" s="65"/>
      <c r="NXZ37" s="65"/>
      <c r="NYA37" s="65"/>
      <c r="NYB37" s="65"/>
      <c r="NYC37" s="65"/>
      <c r="NYD37" s="65"/>
      <c r="NYE37" s="65"/>
      <c r="NYF37" s="65"/>
      <c r="NYG37" s="65"/>
      <c r="NYH37" s="65"/>
      <c r="NYI37" s="65"/>
      <c r="NYJ37" s="65"/>
      <c r="NYK37" s="65"/>
      <c r="NYL37" s="65"/>
      <c r="NYM37" s="65"/>
      <c r="NYN37" s="65"/>
      <c r="NYO37" s="65"/>
      <c r="NYP37" s="65"/>
      <c r="NYQ37" s="65"/>
      <c r="NYR37" s="65"/>
      <c r="NYS37" s="65"/>
      <c r="NYT37" s="65"/>
      <c r="NYU37" s="65"/>
      <c r="NYV37" s="65"/>
      <c r="NYW37" s="65"/>
      <c r="NYX37" s="65"/>
      <c r="NYY37" s="65"/>
      <c r="NYZ37" s="65"/>
      <c r="NZA37" s="65"/>
      <c r="NZB37" s="65"/>
      <c r="NZC37" s="65"/>
      <c r="NZD37" s="65"/>
      <c r="NZE37" s="65"/>
      <c r="NZF37" s="65"/>
      <c r="NZG37" s="65"/>
      <c r="NZH37" s="65"/>
      <c r="NZI37" s="65"/>
      <c r="NZJ37" s="65"/>
      <c r="NZK37" s="65"/>
      <c r="NZL37" s="65"/>
      <c r="NZM37" s="65"/>
      <c r="NZN37" s="65"/>
      <c r="NZO37" s="65"/>
      <c r="NZP37" s="65"/>
      <c r="NZQ37" s="65"/>
      <c r="NZR37" s="65"/>
      <c r="NZS37" s="65"/>
      <c r="NZT37" s="65"/>
      <c r="NZU37" s="65"/>
      <c r="NZV37" s="65"/>
      <c r="NZW37" s="65"/>
      <c r="NZX37" s="65"/>
      <c r="NZY37" s="65"/>
      <c r="NZZ37" s="65"/>
      <c r="OAA37" s="65"/>
      <c r="OAB37" s="65"/>
      <c r="OAC37" s="65"/>
      <c r="OAD37" s="65"/>
      <c r="OAE37" s="65"/>
      <c r="OAF37" s="65"/>
      <c r="OAG37" s="65"/>
      <c r="OAH37" s="65"/>
      <c r="OAI37" s="65"/>
      <c r="OAJ37" s="65"/>
      <c r="OAK37" s="65"/>
      <c r="OAL37" s="65"/>
      <c r="OAM37" s="65"/>
      <c r="OAN37" s="65"/>
      <c r="OAO37" s="65"/>
      <c r="OAP37" s="65"/>
      <c r="OAQ37" s="65"/>
      <c r="OAR37" s="65"/>
      <c r="OAS37" s="65"/>
      <c r="OAT37" s="65"/>
      <c r="OAU37" s="65"/>
      <c r="OAV37" s="65"/>
      <c r="OAW37" s="65"/>
      <c r="OAX37" s="65"/>
      <c r="OAY37" s="65"/>
      <c r="OAZ37" s="65"/>
      <c r="OBA37" s="65"/>
      <c r="OBB37" s="65"/>
      <c r="OBC37" s="65"/>
      <c r="OBD37" s="65"/>
      <c r="OBE37" s="65"/>
      <c r="OBF37" s="65"/>
      <c r="OBG37" s="65"/>
      <c r="OBH37" s="65"/>
      <c r="OBI37" s="65"/>
      <c r="OBJ37" s="65"/>
      <c r="OBK37" s="65"/>
      <c r="OBL37" s="65"/>
      <c r="OBM37" s="65"/>
      <c r="OBN37" s="65"/>
      <c r="OBO37" s="65"/>
      <c r="OBP37" s="65"/>
      <c r="OBQ37" s="65"/>
      <c r="OBR37" s="65"/>
      <c r="OBS37" s="65"/>
      <c r="OBT37" s="65"/>
      <c r="OBU37" s="65"/>
      <c r="OBV37" s="65"/>
      <c r="OBW37" s="65"/>
      <c r="OBX37" s="65"/>
      <c r="OBY37" s="65"/>
      <c r="OBZ37" s="65"/>
      <c r="OCA37" s="65"/>
      <c r="OCB37" s="65"/>
      <c r="OCC37" s="65"/>
      <c r="OCD37" s="65"/>
      <c r="OCE37" s="65"/>
      <c r="OCF37" s="65"/>
      <c r="OCG37" s="65"/>
      <c r="OCH37" s="65"/>
      <c r="OCI37" s="65"/>
      <c r="OCJ37" s="65"/>
      <c r="OCK37" s="65"/>
      <c r="OCL37" s="65"/>
      <c r="OCM37" s="65"/>
      <c r="OCN37" s="65"/>
      <c r="OCO37" s="65"/>
      <c r="OCP37" s="65"/>
      <c r="OCQ37" s="65"/>
      <c r="OCR37" s="65"/>
      <c r="OCS37" s="65"/>
      <c r="OCT37" s="65"/>
      <c r="OCU37" s="65"/>
      <c r="OCV37" s="65"/>
      <c r="OCW37" s="65"/>
      <c r="OCX37" s="65"/>
      <c r="OCY37" s="65"/>
      <c r="OCZ37" s="65"/>
      <c r="ODA37" s="65"/>
      <c r="ODB37" s="65"/>
      <c r="ODC37" s="65"/>
      <c r="ODD37" s="65"/>
      <c r="ODE37" s="65"/>
      <c r="ODF37" s="65"/>
      <c r="ODG37" s="65"/>
      <c r="ODH37" s="65"/>
      <c r="ODI37" s="65"/>
      <c r="ODJ37" s="65"/>
      <c r="ODK37" s="65"/>
      <c r="ODL37" s="65"/>
      <c r="ODM37" s="65"/>
      <c r="ODN37" s="65"/>
      <c r="ODO37" s="65"/>
      <c r="ODP37" s="65"/>
      <c r="ODQ37" s="65"/>
      <c r="ODR37" s="65"/>
      <c r="ODS37" s="65"/>
      <c r="ODT37" s="65"/>
      <c r="ODU37" s="65"/>
      <c r="ODV37" s="65"/>
      <c r="ODW37" s="65"/>
      <c r="ODX37" s="65"/>
      <c r="ODY37" s="65"/>
      <c r="ODZ37" s="65"/>
      <c r="OEA37" s="65"/>
      <c r="OEB37" s="65"/>
      <c r="OEC37" s="65"/>
      <c r="OED37" s="65"/>
      <c r="OEE37" s="65"/>
      <c r="OEF37" s="65"/>
      <c r="OEG37" s="65"/>
      <c r="OEH37" s="65"/>
      <c r="OEI37" s="65"/>
      <c r="OEJ37" s="65"/>
      <c r="OEK37" s="65"/>
      <c r="OEL37" s="65"/>
      <c r="OEM37" s="65"/>
      <c r="OEN37" s="65"/>
      <c r="OEO37" s="65"/>
      <c r="OEP37" s="65"/>
      <c r="OEQ37" s="65"/>
      <c r="OER37" s="65"/>
      <c r="OES37" s="65"/>
      <c r="OET37" s="65"/>
      <c r="OEU37" s="65"/>
      <c r="OEV37" s="65"/>
      <c r="OEW37" s="65"/>
      <c r="OEX37" s="65"/>
      <c r="OEY37" s="65"/>
      <c r="OEZ37" s="65"/>
      <c r="OFA37" s="65"/>
      <c r="OFB37" s="65"/>
      <c r="OFC37" s="65"/>
      <c r="OFD37" s="65"/>
      <c r="OFE37" s="65"/>
      <c r="OFF37" s="65"/>
      <c r="OFG37" s="65"/>
      <c r="OFH37" s="65"/>
      <c r="OFI37" s="65"/>
      <c r="OFJ37" s="65"/>
      <c r="OFK37" s="65"/>
      <c r="OFL37" s="65"/>
      <c r="OFM37" s="65"/>
      <c r="OFN37" s="65"/>
      <c r="OFO37" s="65"/>
      <c r="OFP37" s="65"/>
      <c r="OFQ37" s="65"/>
      <c r="OFR37" s="65"/>
      <c r="OFS37" s="65"/>
      <c r="OFT37" s="65"/>
      <c r="OFU37" s="65"/>
      <c r="OFV37" s="65"/>
      <c r="OFW37" s="65"/>
      <c r="OFX37" s="65"/>
      <c r="OFY37" s="65"/>
      <c r="OFZ37" s="65"/>
      <c r="OGA37" s="65"/>
      <c r="OGB37" s="65"/>
      <c r="OGC37" s="65"/>
      <c r="OGD37" s="65"/>
      <c r="OGE37" s="65"/>
      <c r="OGF37" s="65"/>
      <c r="OGG37" s="65"/>
      <c r="OGH37" s="65"/>
      <c r="OGI37" s="65"/>
      <c r="OGJ37" s="65"/>
      <c r="OGK37" s="65"/>
      <c r="OGL37" s="65"/>
      <c r="OGM37" s="65"/>
      <c r="OGN37" s="65"/>
      <c r="OGO37" s="65"/>
      <c r="OGP37" s="65"/>
      <c r="OGQ37" s="65"/>
      <c r="OGR37" s="65"/>
      <c r="OGS37" s="65"/>
      <c r="OGT37" s="65"/>
      <c r="OGU37" s="65"/>
      <c r="OGV37" s="65"/>
      <c r="OGW37" s="65"/>
      <c r="OGX37" s="65"/>
      <c r="OGY37" s="65"/>
      <c r="OGZ37" s="65"/>
      <c r="OHA37" s="65"/>
      <c r="OHB37" s="65"/>
      <c r="OHC37" s="65"/>
      <c r="OHD37" s="65"/>
      <c r="OHE37" s="65"/>
      <c r="OHF37" s="65"/>
      <c r="OHG37" s="65"/>
      <c r="OHH37" s="65"/>
      <c r="OHI37" s="65"/>
      <c r="OHJ37" s="65"/>
      <c r="OHK37" s="65"/>
      <c r="OHL37" s="65"/>
      <c r="OHM37" s="65"/>
      <c r="OHN37" s="65"/>
      <c r="OHO37" s="65"/>
      <c r="OHP37" s="65"/>
      <c r="OHQ37" s="65"/>
      <c r="OHR37" s="65"/>
      <c r="OHS37" s="65"/>
      <c r="OHT37" s="65"/>
      <c r="OHU37" s="65"/>
      <c r="OHV37" s="65"/>
      <c r="OHW37" s="65"/>
      <c r="OHX37" s="65"/>
      <c r="OHY37" s="65"/>
      <c r="OHZ37" s="65"/>
      <c r="OIA37" s="65"/>
      <c r="OIB37" s="65"/>
      <c r="OIC37" s="65"/>
      <c r="OID37" s="65"/>
      <c r="OIE37" s="65"/>
      <c r="OIF37" s="65"/>
      <c r="OIG37" s="65"/>
      <c r="OIH37" s="65"/>
      <c r="OII37" s="65"/>
      <c r="OIJ37" s="65"/>
      <c r="OIK37" s="65"/>
      <c r="OIL37" s="65"/>
      <c r="OIM37" s="65"/>
      <c r="OIN37" s="65"/>
      <c r="OIO37" s="65"/>
      <c r="OIP37" s="65"/>
      <c r="OIQ37" s="65"/>
      <c r="OIR37" s="65"/>
      <c r="OIS37" s="65"/>
      <c r="OIT37" s="65"/>
      <c r="OIU37" s="65"/>
      <c r="OIV37" s="65"/>
      <c r="OIW37" s="65"/>
      <c r="OIX37" s="65"/>
      <c r="OIY37" s="65"/>
      <c r="OIZ37" s="65"/>
      <c r="OJA37" s="65"/>
      <c r="OJB37" s="65"/>
      <c r="OJC37" s="65"/>
      <c r="OJD37" s="65"/>
      <c r="OJE37" s="65"/>
      <c r="OJF37" s="65"/>
      <c r="OJG37" s="65"/>
      <c r="OJH37" s="65"/>
      <c r="OJI37" s="65"/>
      <c r="OJJ37" s="65"/>
      <c r="OJK37" s="65"/>
      <c r="OJL37" s="65"/>
      <c r="OJM37" s="65"/>
      <c r="OJN37" s="65"/>
      <c r="OJO37" s="65"/>
      <c r="OJP37" s="65"/>
      <c r="OJQ37" s="65"/>
      <c r="OJR37" s="65"/>
      <c r="OJS37" s="65"/>
      <c r="OJT37" s="65"/>
      <c r="OJU37" s="65"/>
      <c r="OJV37" s="65"/>
      <c r="OJW37" s="65"/>
      <c r="OJX37" s="65"/>
      <c r="OJY37" s="65"/>
      <c r="OJZ37" s="65"/>
      <c r="OKA37" s="65"/>
      <c r="OKB37" s="65"/>
      <c r="OKC37" s="65"/>
      <c r="OKD37" s="65"/>
      <c r="OKE37" s="65"/>
      <c r="OKF37" s="65"/>
      <c r="OKG37" s="65"/>
      <c r="OKH37" s="65"/>
      <c r="OKI37" s="65"/>
      <c r="OKJ37" s="65"/>
      <c r="OKK37" s="65"/>
      <c r="OKL37" s="65"/>
      <c r="OKM37" s="65"/>
      <c r="OKN37" s="65"/>
      <c r="OKO37" s="65"/>
      <c r="OKP37" s="65"/>
      <c r="OKQ37" s="65"/>
      <c r="OKR37" s="65"/>
      <c r="OKS37" s="65"/>
      <c r="OKT37" s="65"/>
      <c r="OKU37" s="65"/>
      <c r="OKV37" s="65"/>
      <c r="OKW37" s="65"/>
      <c r="OKX37" s="65"/>
      <c r="OKY37" s="65"/>
      <c r="OKZ37" s="65"/>
      <c r="OLA37" s="65"/>
      <c r="OLB37" s="65"/>
      <c r="OLC37" s="65"/>
      <c r="OLD37" s="65"/>
      <c r="OLE37" s="65"/>
      <c r="OLF37" s="65"/>
      <c r="OLG37" s="65"/>
      <c r="OLH37" s="65"/>
      <c r="OLI37" s="65"/>
      <c r="OLJ37" s="65"/>
      <c r="OLK37" s="65"/>
      <c r="OLL37" s="65"/>
      <c r="OLM37" s="65"/>
      <c r="OLN37" s="65"/>
      <c r="OLO37" s="65"/>
      <c r="OLP37" s="65"/>
      <c r="OLQ37" s="65"/>
      <c r="OLR37" s="65"/>
      <c r="OLS37" s="65"/>
      <c r="OLT37" s="65"/>
      <c r="OLU37" s="65"/>
      <c r="OLV37" s="65"/>
      <c r="OLW37" s="65"/>
      <c r="OLX37" s="65"/>
      <c r="OLY37" s="65"/>
      <c r="OLZ37" s="65"/>
      <c r="OMA37" s="65"/>
      <c r="OMB37" s="65"/>
      <c r="OMC37" s="65"/>
      <c r="OMD37" s="65"/>
      <c r="OME37" s="65"/>
      <c r="OMF37" s="65"/>
      <c r="OMG37" s="65"/>
      <c r="OMH37" s="65"/>
      <c r="OMI37" s="65"/>
      <c r="OMJ37" s="65"/>
      <c r="OMK37" s="65"/>
      <c r="OML37" s="65"/>
      <c r="OMM37" s="65"/>
      <c r="OMN37" s="65"/>
      <c r="OMO37" s="65"/>
      <c r="OMP37" s="65"/>
      <c r="OMQ37" s="65"/>
      <c r="OMR37" s="65"/>
      <c r="OMS37" s="65"/>
      <c r="OMT37" s="65"/>
      <c r="OMU37" s="65"/>
      <c r="OMV37" s="65"/>
      <c r="OMW37" s="65"/>
      <c r="OMX37" s="65"/>
      <c r="OMY37" s="65"/>
      <c r="OMZ37" s="65"/>
      <c r="ONA37" s="65"/>
      <c r="ONB37" s="65"/>
      <c r="ONC37" s="65"/>
      <c r="OND37" s="65"/>
      <c r="ONE37" s="65"/>
      <c r="ONF37" s="65"/>
      <c r="ONG37" s="65"/>
      <c r="ONH37" s="65"/>
      <c r="ONI37" s="65"/>
      <c r="ONJ37" s="65"/>
      <c r="ONK37" s="65"/>
      <c r="ONL37" s="65"/>
      <c r="ONM37" s="65"/>
      <c r="ONN37" s="65"/>
      <c r="ONO37" s="65"/>
      <c r="ONP37" s="65"/>
      <c r="ONQ37" s="65"/>
      <c r="ONR37" s="65"/>
      <c r="ONS37" s="65"/>
      <c r="ONT37" s="65"/>
      <c r="ONU37" s="65"/>
      <c r="ONV37" s="65"/>
      <c r="ONW37" s="65"/>
      <c r="ONX37" s="65"/>
      <c r="ONY37" s="65"/>
      <c r="ONZ37" s="65"/>
      <c r="OOA37" s="65"/>
      <c r="OOB37" s="65"/>
      <c r="OOC37" s="65"/>
      <c r="OOD37" s="65"/>
      <c r="OOE37" s="65"/>
      <c r="OOF37" s="65"/>
      <c r="OOG37" s="65"/>
      <c r="OOH37" s="65"/>
      <c r="OOI37" s="65"/>
      <c r="OOJ37" s="65"/>
      <c r="OOK37" s="65"/>
      <c r="OOL37" s="65"/>
      <c r="OOM37" s="65"/>
      <c r="OON37" s="65"/>
      <c r="OOO37" s="65"/>
      <c r="OOP37" s="65"/>
      <c r="OOQ37" s="65"/>
      <c r="OOR37" s="65"/>
      <c r="OOS37" s="65"/>
      <c r="OOT37" s="65"/>
      <c r="OOU37" s="65"/>
      <c r="OOV37" s="65"/>
      <c r="OOW37" s="65"/>
      <c r="OOX37" s="65"/>
      <c r="OOY37" s="65"/>
      <c r="OOZ37" s="65"/>
      <c r="OPA37" s="65"/>
      <c r="OPB37" s="65"/>
      <c r="OPC37" s="65"/>
      <c r="OPD37" s="65"/>
      <c r="OPE37" s="65"/>
      <c r="OPF37" s="65"/>
      <c r="OPG37" s="65"/>
      <c r="OPH37" s="65"/>
      <c r="OPI37" s="65"/>
      <c r="OPJ37" s="65"/>
      <c r="OPK37" s="65"/>
      <c r="OPL37" s="65"/>
      <c r="OPM37" s="65"/>
      <c r="OPN37" s="65"/>
      <c r="OPO37" s="65"/>
      <c r="OPP37" s="65"/>
      <c r="OPQ37" s="65"/>
      <c r="OPR37" s="65"/>
      <c r="OPS37" s="65"/>
      <c r="OPT37" s="65"/>
      <c r="OPU37" s="65"/>
      <c r="OPV37" s="65"/>
      <c r="OPW37" s="65"/>
      <c r="OPX37" s="65"/>
      <c r="OPY37" s="65"/>
      <c r="OPZ37" s="65"/>
      <c r="OQA37" s="65"/>
      <c r="OQB37" s="65"/>
      <c r="OQC37" s="65"/>
      <c r="OQD37" s="65"/>
      <c r="OQE37" s="65"/>
      <c r="OQF37" s="65"/>
      <c r="OQG37" s="65"/>
      <c r="OQH37" s="65"/>
      <c r="OQI37" s="65"/>
      <c r="OQJ37" s="65"/>
      <c r="OQK37" s="65"/>
      <c r="OQL37" s="65"/>
      <c r="OQM37" s="65"/>
      <c r="OQN37" s="65"/>
      <c r="OQO37" s="65"/>
      <c r="OQP37" s="65"/>
      <c r="OQQ37" s="65"/>
      <c r="OQR37" s="65"/>
      <c r="OQS37" s="65"/>
      <c r="OQT37" s="65"/>
      <c r="OQU37" s="65"/>
      <c r="OQV37" s="65"/>
      <c r="OQW37" s="65"/>
      <c r="OQX37" s="65"/>
      <c r="OQY37" s="65"/>
      <c r="OQZ37" s="65"/>
      <c r="ORA37" s="65"/>
      <c r="ORB37" s="65"/>
      <c r="ORC37" s="65"/>
      <c r="ORD37" s="65"/>
      <c r="ORE37" s="65"/>
      <c r="ORF37" s="65"/>
      <c r="ORG37" s="65"/>
      <c r="ORH37" s="65"/>
      <c r="ORI37" s="65"/>
      <c r="ORJ37" s="65"/>
      <c r="ORK37" s="65"/>
      <c r="ORL37" s="65"/>
      <c r="ORM37" s="65"/>
      <c r="ORN37" s="65"/>
      <c r="ORO37" s="65"/>
      <c r="ORP37" s="65"/>
      <c r="ORQ37" s="65"/>
      <c r="ORR37" s="65"/>
      <c r="ORS37" s="65"/>
      <c r="ORT37" s="65"/>
      <c r="ORU37" s="65"/>
      <c r="ORV37" s="65"/>
      <c r="ORW37" s="65"/>
      <c r="ORX37" s="65"/>
      <c r="ORY37" s="65"/>
      <c r="ORZ37" s="65"/>
      <c r="OSA37" s="65"/>
      <c r="OSB37" s="65"/>
      <c r="OSC37" s="65"/>
      <c r="OSD37" s="65"/>
      <c r="OSE37" s="65"/>
      <c r="OSF37" s="65"/>
      <c r="OSG37" s="65"/>
      <c r="OSH37" s="65"/>
      <c r="OSI37" s="65"/>
      <c r="OSJ37" s="65"/>
      <c r="OSK37" s="65"/>
      <c r="OSL37" s="65"/>
      <c r="OSM37" s="65"/>
      <c r="OSN37" s="65"/>
      <c r="OSO37" s="65"/>
      <c r="OSP37" s="65"/>
      <c r="OSQ37" s="65"/>
      <c r="OSR37" s="65"/>
      <c r="OSS37" s="65"/>
      <c r="OST37" s="65"/>
      <c r="OSU37" s="65"/>
      <c r="OSV37" s="65"/>
      <c r="OSW37" s="65"/>
      <c r="OSX37" s="65"/>
      <c r="OSY37" s="65"/>
      <c r="OSZ37" s="65"/>
      <c r="OTA37" s="65"/>
      <c r="OTB37" s="65"/>
      <c r="OTC37" s="65"/>
      <c r="OTD37" s="65"/>
      <c r="OTE37" s="65"/>
      <c r="OTF37" s="65"/>
      <c r="OTG37" s="65"/>
      <c r="OTH37" s="65"/>
      <c r="OTI37" s="65"/>
      <c r="OTJ37" s="65"/>
      <c r="OTK37" s="65"/>
      <c r="OTL37" s="65"/>
      <c r="OTM37" s="65"/>
      <c r="OTN37" s="65"/>
      <c r="OTO37" s="65"/>
      <c r="OTP37" s="65"/>
      <c r="OTQ37" s="65"/>
      <c r="OTR37" s="65"/>
      <c r="OTS37" s="65"/>
      <c r="OTT37" s="65"/>
      <c r="OTU37" s="65"/>
      <c r="OTV37" s="65"/>
      <c r="OTW37" s="65"/>
      <c r="OTX37" s="65"/>
      <c r="OTY37" s="65"/>
      <c r="OTZ37" s="65"/>
      <c r="OUA37" s="65"/>
      <c r="OUB37" s="65"/>
      <c r="OUC37" s="65"/>
      <c r="OUD37" s="65"/>
      <c r="OUE37" s="65"/>
      <c r="OUF37" s="65"/>
      <c r="OUG37" s="65"/>
      <c r="OUH37" s="65"/>
      <c r="OUI37" s="65"/>
      <c r="OUJ37" s="65"/>
      <c r="OUK37" s="65"/>
      <c r="OUL37" s="65"/>
      <c r="OUM37" s="65"/>
      <c r="OUN37" s="65"/>
      <c r="OUO37" s="65"/>
      <c r="OUP37" s="65"/>
      <c r="OUQ37" s="65"/>
      <c r="OUR37" s="65"/>
      <c r="OUS37" s="65"/>
      <c r="OUT37" s="65"/>
      <c r="OUU37" s="65"/>
      <c r="OUV37" s="65"/>
      <c r="OUW37" s="65"/>
      <c r="OUX37" s="65"/>
      <c r="OUY37" s="65"/>
      <c r="OUZ37" s="65"/>
      <c r="OVA37" s="65"/>
      <c r="OVB37" s="65"/>
      <c r="OVC37" s="65"/>
      <c r="OVD37" s="65"/>
      <c r="OVE37" s="65"/>
      <c r="OVF37" s="65"/>
      <c r="OVG37" s="65"/>
      <c r="OVH37" s="65"/>
      <c r="OVI37" s="65"/>
      <c r="OVJ37" s="65"/>
      <c r="OVK37" s="65"/>
      <c r="OVL37" s="65"/>
      <c r="OVM37" s="65"/>
      <c r="OVN37" s="65"/>
      <c r="OVO37" s="65"/>
      <c r="OVP37" s="65"/>
      <c r="OVQ37" s="65"/>
      <c r="OVR37" s="65"/>
      <c r="OVS37" s="65"/>
      <c r="OVT37" s="65"/>
      <c r="OVU37" s="65"/>
      <c r="OVV37" s="65"/>
      <c r="OVW37" s="65"/>
      <c r="OVX37" s="65"/>
      <c r="OVY37" s="65"/>
      <c r="OVZ37" s="65"/>
      <c r="OWA37" s="65"/>
      <c r="OWB37" s="65"/>
      <c r="OWC37" s="65"/>
      <c r="OWD37" s="65"/>
      <c r="OWE37" s="65"/>
      <c r="OWF37" s="65"/>
      <c r="OWG37" s="65"/>
      <c r="OWH37" s="65"/>
      <c r="OWI37" s="65"/>
      <c r="OWJ37" s="65"/>
      <c r="OWK37" s="65"/>
      <c r="OWL37" s="65"/>
      <c r="OWM37" s="65"/>
      <c r="OWN37" s="65"/>
      <c r="OWO37" s="65"/>
      <c r="OWP37" s="65"/>
      <c r="OWQ37" s="65"/>
      <c r="OWR37" s="65"/>
      <c r="OWS37" s="65"/>
      <c r="OWT37" s="65"/>
      <c r="OWU37" s="65"/>
      <c r="OWV37" s="65"/>
      <c r="OWW37" s="65"/>
      <c r="OWX37" s="65"/>
      <c r="OWY37" s="65"/>
      <c r="OWZ37" s="65"/>
      <c r="OXA37" s="65"/>
      <c r="OXB37" s="65"/>
      <c r="OXC37" s="65"/>
      <c r="OXD37" s="65"/>
      <c r="OXE37" s="65"/>
      <c r="OXF37" s="65"/>
      <c r="OXG37" s="65"/>
      <c r="OXH37" s="65"/>
      <c r="OXI37" s="65"/>
      <c r="OXJ37" s="65"/>
      <c r="OXK37" s="65"/>
      <c r="OXL37" s="65"/>
      <c r="OXM37" s="65"/>
      <c r="OXN37" s="65"/>
      <c r="OXO37" s="65"/>
      <c r="OXP37" s="65"/>
      <c r="OXQ37" s="65"/>
      <c r="OXR37" s="65"/>
      <c r="OXS37" s="65"/>
      <c r="OXT37" s="65"/>
      <c r="OXU37" s="65"/>
      <c r="OXV37" s="65"/>
      <c r="OXW37" s="65"/>
      <c r="OXX37" s="65"/>
      <c r="OXY37" s="65"/>
      <c r="OXZ37" s="65"/>
      <c r="OYA37" s="65"/>
      <c r="OYB37" s="65"/>
      <c r="OYC37" s="65"/>
      <c r="OYD37" s="65"/>
      <c r="OYE37" s="65"/>
      <c r="OYF37" s="65"/>
      <c r="OYG37" s="65"/>
      <c r="OYH37" s="65"/>
      <c r="OYI37" s="65"/>
      <c r="OYJ37" s="65"/>
      <c r="OYK37" s="65"/>
      <c r="OYL37" s="65"/>
      <c r="OYM37" s="65"/>
      <c r="OYN37" s="65"/>
      <c r="OYO37" s="65"/>
      <c r="OYP37" s="65"/>
      <c r="OYQ37" s="65"/>
      <c r="OYR37" s="65"/>
      <c r="OYS37" s="65"/>
      <c r="OYT37" s="65"/>
      <c r="OYU37" s="65"/>
      <c r="OYV37" s="65"/>
      <c r="OYW37" s="65"/>
      <c r="OYX37" s="65"/>
      <c r="OYY37" s="65"/>
      <c r="OYZ37" s="65"/>
      <c r="OZA37" s="65"/>
      <c r="OZB37" s="65"/>
      <c r="OZC37" s="65"/>
      <c r="OZD37" s="65"/>
      <c r="OZE37" s="65"/>
      <c r="OZF37" s="65"/>
      <c r="OZG37" s="65"/>
      <c r="OZH37" s="65"/>
      <c r="OZI37" s="65"/>
      <c r="OZJ37" s="65"/>
      <c r="OZK37" s="65"/>
      <c r="OZL37" s="65"/>
      <c r="OZM37" s="65"/>
      <c r="OZN37" s="65"/>
      <c r="OZO37" s="65"/>
      <c r="OZP37" s="65"/>
      <c r="OZQ37" s="65"/>
      <c r="OZR37" s="65"/>
      <c r="OZS37" s="65"/>
      <c r="OZT37" s="65"/>
      <c r="OZU37" s="65"/>
      <c r="OZV37" s="65"/>
      <c r="OZW37" s="65"/>
      <c r="OZX37" s="65"/>
      <c r="OZY37" s="65"/>
      <c r="OZZ37" s="65"/>
      <c r="PAA37" s="65"/>
      <c r="PAB37" s="65"/>
      <c r="PAC37" s="65"/>
      <c r="PAD37" s="65"/>
      <c r="PAE37" s="65"/>
      <c r="PAF37" s="65"/>
      <c r="PAG37" s="65"/>
      <c r="PAH37" s="65"/>
      <c r="PAI37" s="65"/>
      <c r="PAJ37" s="65"/>
      <c r="PAK37" s="65"/>
      <c r="PAL37" s="65"/>
      <c r="PAM37" s="65"/>
      <c r="PAN37" s="65"/>
      <c r="PAO37" s="65"/>
      <c r="PAP37" s="65"/>
      <c r="PAQ37" s="65"/>
      <c r="PAR37" s="65"/>
      <c r="PAS37" s="65"/>
      <c r="PAT37" s="65"/>
      <c r="PAU37" s="65"/>
      <c r="PAV37" s="65"/>
      <c r="PAW37" s="65"/>
      <c r="PAX37" s="65"/>
      <c r="PAY37" s="65"/>
      <c r="PAZ37" s="65"/>
      <c r="PBA37" s="65"/>
      <c r="PBB37" s="65"/>
      <c r="PBC37" s="65"/>
      <c r="PBD37" s="65"/>
      <c r="PBE37" s="65"/>
      <c r="PBF37" s="65"/>
      <c r="PBG37" s="65"/>
      <c r="PBH37" s="65"/>
      <c r="PBI37" s="65"/>
      <c r="PBJ37" s="65"/>
      <c r="PBK37" s="65"/>
      <c r="PBL37" s="65"/>
      <c r="PBM37" s="65"/>
      <c r="PBN37" s="65"/>
      <c r="PBO37" s="65"/>
      <c r="PBP37" s="65"/>
      <c r="PBQ37" s="65"/>
      <c r="PBR37" s="65"/>
      <c r="PBS37" s="65"/>
      <c r="PBT37" s="65"/>
      <c r="PBU37" s="65"/>
      <c r="PBV37" s="65"/>
      <c r="PBW37" s="65"/>
      <c r="PBX37" s="65"/>
      <c r="PBY37" s="65"/>
      <c r="PBZ37" s="65"/>
      <c r="PCA37" s="65"/>
      <c r="PCB37" s="65"/>
      <c r="PCC37" s="65"/>
      <c r="PCD37" s="65"/>
      <c r="PCE37" s="65"/>
      <c r="PCF37" s="65"/>
      <c r="PCG37" s="65"/>
      <c r="PCH37" s="65"/>
      <c r="PCI37" s="65"/>
      <c r="PCJ37" s="65"/>
      <c r="PCK37" s="65"/>
      <c r="PCL37" s="65"/>
      <c r="PCM37" s="65"/>
      <c r="PCN37" s="65"/>
      <c r="PCO37" s="65"/>
      <c r="PCP37" s="65"/>
      <c r="PCQ37" s="65"/>
      <c r="PCR37" s="65"/>
      <c r="PCS37" s="65"/>
      <c r="PCT37" s="65"/>
      <c r="PCU37" s="65"/>
      <c r="PCV37" s="65"/>
      <c r="PCW37" s="65"/>
      <c r="PCX37" s="65"/>
      <c r="PCY37" s="65"/>
      <c r="PCZ37" s="65"/>
      <c r="PDA37" s="65"/>
      <c r="PDB37" s="65"/>
      <c r="PDC37" s="65"/>
      <c r="PDD37" s="65"/>
      <c r="PDE37" s="65"/>
      <c r="PDF37" s="65"/>
      <c r="PDG37" s="65"/>
      <c r="PDH37" s="65"/>
      <c r="PDI37" s="65"/>
      <c r="PDJ37" s="65"/>
      <c r="PDK37" s="65"/>
      <c r="PDL37" s="65"/>
      <c r="PDM37" s="65"/>
      <c r="PDN37" s="65"/>
      <c r="PDO37" s="65"/>
      <c r="PDP37" s="65"/>
      <c r="PDQ37" s="65"/>
      <c r="PDR37" s="65"/>
      <c r="PDS37" s="65"/>
      <c r="PDT37" s="65"/>
      <c r="PDU37" s="65"/>
      <c r="PDV37" s="65"/>
      <c r="PDW37" s="65"/>
      <c r="PDX37" s="65"/>
      <c r="PDY37" s="65"/>
      <c r="PDZ37" s="65"/>
      <c r="PEA37" s="65"/>
      <c r="PEB37" s="65"/>
      <c r="PEC37" s="65"/>
      <c r="PED37" s="65"/>
      <c r="PEE37" s="65"/>
      <c r="PEF37" s="65"/>
      <c r="PEG37" s="65"/>
      <c r="PEH37" s="65"/>
      <c r="PEI37" s="65"/>
      <c r="PEJ37" s="65"/>
      <c r="PEK37" s="65"/>
      <c r="PEL37" s="65"/>
      <c r="PEM37" s="65"/>
      <c r="PEN37" s="65"/>
      <c r="PEO37" s="65"/>
      <c r="PEP37" s="65"/>
      <c r="PEQ37" s="65"/>
      <c r="PER37" s="65"/>
      <c r="PES37" s="65"/>
      <c r="PET37" s="65"/>
      <c r="PEU37" s="65"/>
      <c r="PEV37" s="65"/>
      <c r="PEW37" s="65"/>
      <c r="PEX37" s="65"/>
      <c r="PEY37" s="65"/>
      <c r="PEZ37" s="65"/>
      <c r="PFA37" s="65"/>
      <c r="PFB37" s="65"/>
      <c r="PFC37" s="65"/>
      <c r="PFD37" s="65"/>
      <c r="PFE37" s="65"/>
      <c r="PFF37" s="65"/>
      <c r="PFG37" s="65"/>
      <c r="PFH37" s="65"/>
      <c r="PFI37" s="65"/>
      <c r="PFJ37" s="65"/>
      <c r="PFK37" s="65"/>
      <c r="PFL37" s="65"/>
      <c r="PFM37" s="65"/>
      <c r="PFN37" s="65"/>
      <c r="PFO37" s="65"/>
      <c r="PFP37" s="65"/>
      <c r="PFQ37" s="65"/>
      <c r="PFR37" s="65"/>
      <c r="PFS37" s="65"/>
      <c r="PFT37" s="65"/>
      <c r="PFU37" s="65"/>
      <c r="PFV37" s="65"/>
      <c r="PFW37" s="65"/>
      <c r="PFX37" s="65"/>
      <c r="PFY37" s="65"/>
      <c r="PFZ37" s="65"/>
      <c r="PGA37" s="65"/>
      <c r="PGB37" s="65"/>
      <c r="PGC37" s="65"/>
      <c r="PGD37" s="65"/>
      <c r="PGE37" s="65"/>
      <c r="PGF37" s="65"/>
      <c r="PGG37" s="65"/>
      <c r="PGH37" s="65"/>
      <c r="PGI37" s="65"/>
      <c r="PGJ37" s="65"/>
      <c r="PGK37" s="65"/>
      <c r="PGL37" s="65"/>
      <c r="PGM37" s="65"/>
      <c r="PGN37" s="65"/>
      <c r="PGO37" s="65"/>
      <c r="PGP37" s="65"/>
      <c r="PGQ37" s="65"/>
      <c r="PGR37" s="65"/>
      <c r="PGS37" s="65"/>
      <c r="PGT37" s="65"/>
      <c r="PGU37" s="65"/>
      <c r="PGV37" s="65"/>
      <c r="PGW37" s="65"/>
      <c r="PGX37" s="65"/>
      <c r="PGY37" s="65"/>
      <c r="PGZ37" s="65"/>
      <c r="PHA37" s="65"/>
      <c r="PHB37" s="65"/>
      <c r="PHC37" s="65"/>
      <c r="PHD37" s="65"/>
      <c r="PHE37" s="65"/>
      <c r="PHF37" s="65"/>
      <c r="PHG37" s="65"/>
      <c r="PHH37" s="65"/>
      <c r="PHI37" s="65"/>
      <c r="PHJ37" s="65"/>
      <c r="PHK37" s="65"/>
      <c r="PHL37" s="65"/>
      <c r="PHM37" s="65"/>
      <c r="PHN37" s="65"/>
      <c r="PHO37" s="65"/>
      <c r="PHP37" s="65"/>
      <c r="PHQ37" s="65"/>
      <c r="PHR37" s="65"/>
      <c r="PHS37" s="65"/>
      <c r="PHT37" s="65"/>
      <c r="PHU37" s="65"/>
      <c r="PHV37" s="65"/>
      <c r="PHW37" s="65"/>
      <c r="PHX37" s="65"/>
      <c r="PHY37" s="65"/>
      <c r="PHZ37" s="65"/>
      <c r="PIA37" s="65"/>
      <c r="PIB37" s="65"/>
      <c r="PIC37" s="65"/>
      <c r="PID37" s="65"/>
      <c r="PIE37" s="65"/>
      <c r="PIF37" s="65"/>
      <c r="PIG37" s="65"/>
      <c r="PIH37" s="65"/>
      <c r="PII37" s="65"/>
      <c r="PIJ37" s="65"/>
      <c r="PIK37" s="65"/>
      <c r="PIL37" s="65"/>
      <c r="PIM37" s="65"/>
      <c r="PIN37" s="65"/>
      <c r="PIO37" s="65"/>
      <c r="PIP37" s="65"/>
      <c r="PIQ37" s="65"/>
      <c r="PIR37" s="65"/>
      <c r="PIS37" s="65"/>
      <c r="PIT37" s="65"/>
      <c r="PIU37" s="65"/>
      <c r="PIV37" s="65"/>
      <c r="PIW37" s="65"/>
      <c r="PIX37" s="65"/>
      <c r="PIY37" s="65"/>
      <c r="PIZ37" s="65"/>
      <c r="PJA37" s="65"/>
      <c r="PJB37" s="65"/>
      <c r="PJC37" s="65"/>
      <c r="PJD37" s="65"/>
      <c r="PJE37" s="65"/>
      <c r="PJF37" s="65"/>
      <c r="PJG37" s="65"/>
      <c r="PJH37" s="65"/>
      <c r="PJI37" s="65"/>
      <c r="PJJ37" s="65"/>
      <c r="PJK37" s="65"/>
      <c r="PJL37" s="65"/>
      <c r="PJM37" s="65"/>
      <c r="PJN37" s="65"/>
      <c r="PJO37" s="65"/>
      <c r="PJP37" s="65"/>
      <c r="PJQ37" s="65"/>
      <c r="PJR37" s="65"/>
      <c r="PJS37" s="65"/>
      <c r="PJT37" s="65"/>
      <c r="PJU37" s="65"/>
      <c r="PJV37" s="65"/>
      <c r="PJW37" s="65"/>
      <c r="PJX37" s="65"/>
      <c r="PJY37" s="65"/>
      <c r="PJZ37" s="65"/>
      <c r="PKA37" s="65"/>
      <c r="PKB37" s="65"/>
      <c r="PKC37" s="65"/>
      <c r="PKD37" s="65"/>
      <c r="PKE37" s="65"/>
      <c r="PKF37" s="65"/>
      <c r="PKG37" s="65"/>
      <c r="PKH37" s="65"/>
      <c r="PKI37" s="65"/>
      <c r="PKJ37" s="65"/>
      <c r="PKK37" s="65"/>
      <c r="PKL37" s="65"/>
      <c r="PKM37" s="65"/>
      <c r="PKN37" s="65"/>
      <c r="PKO37" s="65"/>
      <c r="PKP37" s="65"/>
      <c r="PKQ37" s="65"/>
      <c r="PKR37" s="65"/>
      <c r="PKS37" s="65"/>
      <c r="PKT37" s="65"/>
      <c r="PKU37" s="65"/>
      <c r="PKV37" s="65"/>
      <c r="PKW37" s="65"/>
      <c r="PKX37" s="65"/>
      <c r="PKY37" s="65"/>
      <c r="PKZ37" s="65"/>
      <c r="PLA37" s="65"/>
      <c r="PLB37" s="65"/>
      <c r="PLC37" s="65"/>
      <c r="PLD37" s="65"/>
      <c r="PLE37" s="65"/>
      <c r="PLF37" s="65"/>
      <c r="PLG37" s="65"/>
      <c r="PLH37" s="65"/>
      <c r="PLI37" s="65"/>
      <c r="PLJ37" s="65"/>
      <c r="PLK37" s="65"/>
      <c r="PLL37" s="65"/>
      <c r="PLM37" s="65"/>
      <c r="PLN37" s="65"/>
      <c r="PLO37" s="65"/>
      <c r="PLP37" s="65"/>
      <c r="PLQ37" s="65"/>
      <c r="PLR37" s="65"/>
      <c r="PLS37" s="65"/>
      <c r="PLT37" s="65"/>
      <c r="PLU37" s="65"/>
      <c r="PLV37" s="65"/>
      <c r="PLW37" s="65"/>
      <c r="PLX37" s="65"/>
      <c r="PLY37" s="65"/>
      <c r="PLZ37" s="65"/>
      <c r="PMA37" s="65"/>
      <c r="PMB37" s="65"/>
      <c r="PMC37" s="65"/>
      <c r="PMD37" s="65"/>
      <c r="PME37" s="65"/>
      <c r="PMF37" s="65"/>
      <c r="PMG37" s="65"/>
      <c r="PMH37" s="65"/>
      <c r="PMI37" s="65"/>
      <c r="PMJ37" s="65"/>
      <c r="PMK37" s="65"/>
      <c r="PML37" s="65"/>
      <c r="PMM37" s="65"/>
      <c r="PMN37" s="65"/>
      <c r="PMO37" s="65"/>
      <c r="PMP37" s="65"/>
      <c r="PMQ37" s="65"/>
      <c r="PMR37" s="65"/>
      <c r="PMS37" s="65"/>
      <c r="PMT37" s="65"/>
      <c r="PMU37" s="65"/>
      <c r="PMV37" s="65"/>
      <c r="PMW37" s="65"/>
      <c r="PMX37" s="65"/>
      <c r="PMY37" s="65"/>
      <c r="PMZ37" s="65"/>
      <c r="PNA37" s="65"/>
      <c r="PNB37" s="65"/>
      <c r="PNC37" s="65"/>
      <c r="PND37" s="65"/>
      <c r="PNE37" s="65"/>
      <c r="PNF37" s="65"/>
      <c r="PNG37" s="65"/>
      <c r="PNH37" s="65"/>
      <c r="PNI37" s="65"/>
      <c r="PNJ37" s="65"/>
      <c r="PNK37" s="65"/>
      <c r="PNL37" s="65"/>
      <c r="PNM37" s="65"/>
      <c r="PNN37" s="65"/>
      <c r="PNO37" s="65"/>
      <c r="PNP37" s="65"/>
      <c r="PNQ37" s="65"/>
      <c r="PNR37" s="65"/>
      <c r="PNS37" s="65"/>
      <c r="PNT37" s="65"/>
      <c r="PNU37" s="65"/>
      <c r="PNV37" s="65"/>
      <c r="PNW37" s="65"/>
      <c r="PNX37" s="65"/>
      <c r="PNY37" s="65"/>
      <c r="PNZ37" s="65"/>
      <c r="POA37" s="65"/>
      <c r="POB37" s="65"/>
      <c r="POC37" s="65"/>
      <c r="POD37" s="65"/>
      <c r="POE37" s="65"/>
      <c r="POF37" s="65"/>
      <c r="POG37" s="65"/>
      <c r="POH37" s="65"/>
      <c r="POI37" s="65"/>
      <c r="POJ37" s="65"/>
      <c r="POK37" s="65"/>
      <c r="POL37" s="65"/>
      <c r="POM37" s="65"/>
      <c r="PON37" s="65"/>
      <c r="POO37" s="65"/>
      <c r="POP37" s="65"/>
      <c r="POQ37" s="65"/>
      <c r="POR37" s="65"/>
      <c r="POS37" s="65"/>
      <c r="POT37" s="65"/>
      <c r="POU37" s="65"/>
      <c r="POV37" s="65"/>
      <c r="POW37" s="65"/>
      <c r="POX37" s="65"/>
      <c r="POY37" s="65"/>
      <c r="POZ37" s="65"/>
      <c r="PPA37" s="65"/>
      <c r="PPB37" s="65"/>
      <c r="PPC37" s="65"/>
      <c r="PPD37" s="65"/>
      <c r="PPE37" s="65"/>
      <c r="PPF37" s="65"/>
      <c r="PPG37" s="65"/>
      <c r="PPH37" s="65"/>
      <c r="PPI37" s="65"/>
      <c r="PPJ37" s="65"/>
      <c r="PPK37" s="65"/>
      <c r="PPL37" s="65"/>
      <c r="PPM37" s="65"/>
      <c r="PPN37" s="65"/>
      <c r="PPO37" s="65"/>
      <c r="PPP37" s="65"/>
      <c r="PPQ37" s="65"/>
      <c r="PPR37" s="65"/>
      <c r="PPS37" s="65"/>
      <c r="PPT37" s="65"/>
      <c r="PPU37" s="65"/>
      <c r="PPV37" s="65"/>
      <c r="PPW37" s="65"/>
      <c r="PPX37" s="65"/>
      <c r="PPY37" s="65"/>
      <c r="PPZ37" s="65"/>
      <c r="PQA37" s="65"/>
      <c r="PQB37" s="65"/>
      <c r="PQC37" s="65"/>
      <c r="PQD37" s="65"/>
      <c r="PQE37" s="65"/>
      <c r="PQF37" s="65"/>
      <c r="PQG37" s="65"/>
      <c r="PQH37" s="65"/>
      <c r="PQI37" s="65"/>
      <c r="PQJ37" s="65"/>
      <c r="PQK37" s="65"/>
      <c r="PQL37" s="65"/>
      <c r="PQM37" s="65"/>
      <c r="PQN37" s="65"/>
      <c r="PQO37" s="65"/>
      <c r="PQP37" s="65"/>
      <c r="PQQ37" s="65"/>
      <c r="PQR37" s="65"/>
      <c r="PQS37" s="65"/>
      <c r="PQT37" s="65"/>
      <c r="PQU37" s="65"/>
      <c r="PQV37" s="65"/>
      <c r="PQW37" s="65"/>
      <c r="PQX37" s="65"/>
      <c r="PQY37" s="65"/>
      <c r="PQZ37" s="65"/>
      <c r="PRA37" s="65"/>
      <c r="PRB37" s="65"/>
      <c r="PRC37" s="65"/>
      <c r="PRD37" s="65"/>
      <c r="PRE37" s="65"/>
      <c r="PRF37" s="65"/>
      <c r="PRG37" s="65"/>
      <c r="PRH37" s="65"/>
      <c r="PRI37" s="65"/>
      <c r="PRJ37" s="65"/>
      <c r="PRK37" s="65"/>
      <c r="PRL37" s="65"/>
      <c r="PRM37" s="65"/>
      <c r="PRN37" s="65"/>
      <c r="PRO37" s="65"/>
      <c r="PRP37" s="65"/>
      <c r="PRQ37" s="65"/>
      <c r="PRR37" s="65"/>
      <c r="PRS37" s="65"/>
      <c r="PRT37" s="65"/>
      <c r="PRU37" s="65"/>
      <c r="PRV37" s="65"/>
      <c r="PRW37" s="65"/>
      <c r="PRX37" s="65"/>
      <c r="PRY37" s="65"/>
      <c r="PRZ37" s="65"/>
      <c r="PSA37" s="65"/>
      <c r="PSB37" s="65"/>
      <c r="PSC37" s="65"/>
      <c r="PSD37" s="65"/>
      <c r="PSE37" s="65"/>
      <c r="PSF37" s="65"/>
      <c r="PSG37" s="65"/>
      <c r="PSH37" s="65"/>
      <c r="PSI37" s="65"/>
      <c r="PSJ37" s="65"/>
      <c r="PSK37" s="65"/>
      <c r="PSL37" s="65"/>
      <c r="PSM37" s="65"/>
      <c r="PSN37" s="65"/>
      <c r="PSO37" s="65"/>
      <c r="PSP37" s="65"/>
      <c r="PSQ37" s="65"/>
      <c r="PSR37" s="65"/>
      <c r="PSS37" s="65"/>
      <c r="PST37" s="65"/>
      <c r="PSU37" s="65"/>
      <c r="PSV37" s="65"/>
      <c r="PSW37" s="65"/>
      <c r="PSX37" s="65"/>
      <c r="PSY37" s="65"/>
      <c r="PSZ37" s="65"/>
      <c r="PTA37" s="65"/>
      <c r="PTB37" s="65"/>
      <c r="PTC37" s="65"/>
      <c r="PTD37" s="65"/>
      <c r="PTE37" s="65"/>
      <c r="PTF37" s="65"/>
      <c r="PTG37" s="65"/>
      <c r="PTH37" s="65"/>
      <c r="PTI37" s="65"/>
      <c r="PTJ37" s="65"/>
      <c r="PTK37" s="65"/>
      <c r="PTL37" s="65"/>
      <c r="PTM37" s="65"/>
      <c r="PTN37" s="65"/>
      <c r="PTO37" s="65"/>
      <c r="PTP37" s="65"/>
      <c r="PTQ37" s="65"/>
      <c r="PTR37" s="65"/>
      <c r="PTS37" s="65"/>
      <c r="PTT37" s="65"/>
      <c r="PTU37" s="65"/>
      <c r="PTV37" s="65"/>
      <c r="PTW37" s="65"/>
      <c r="PTX37" s="65"/>
      <c r="PTY37" s="65"/>
      <c r="PTZ37" s="65"/>
      <c r="PUA37" s="65"/>
      <c r="PUB37" s="65"/>
      <c r="PUC37" s="65"/>
      <c r="PUD37" s="65"/>
      <c r="PUE37" s="65"/>
      <c r="PUF37" s="65"/>
      <c r="PUG37" s="65"/>
      <c r="PUH37" s="65"/>
      <c r="PUI37" s="65"/>
      <c r="PUJ37" s="65"/>
      <c r="PUK37" s="65"/>
      <c r="PUL37" s="65"/>
      <c r="PUM37" s="65"/>
      <c r="PUN37" s="65"/>
      <c r="PUO37" s="65"/>
      <c r="PUP37" s="65"/>
      <c r="PUQ37" s="65"/>
      <c r="PUR37" s="65"/>
      <c r="PUS37" s="65"/>
      <c r="PUT37" s="65"/>
      <c r="PUU37" s="65"/>
      <c r="PUV37" s="65"/>
      <c r="PUW37" s="65"/>
      <c r="PUX37" s="65"/>
      <c r="PUY37" s="65"/>
      <c r="PUZ37" s="65"/>
      <c r="PVA37" s="65"/>
      <c r="PVB37" s="65"/>
      <c r="PVC37" s="65"/>
      <c r="PVD37" s="65"/>
      <c r="PVE37" s="65"/>
      <c r="PVF37" s="65"/>
      <c r="PVG37" s="65"/>
      <c r="PVH37" s="65"/>
      <c r="PVI37" s="65"/>
      <c r="PVJ37" s="65"/>
      <c r="PVK37" s="65"/>
      <c r="PVL37" s="65"/>
      <c r="PVM37" s="65"/>
      <c r="PVN37" s="65"/>
      <c r="PVO37" s="65"/>
      <c r="PVP37" s="65"/>
      <c r="PVQ37" s="65"/>
      <c r="PVR37" s="65"/>
      <c r="PVS37" s="65"/>
      <c r="PVT37" s="65"/>
      <c r="PVU37" s="65"/>
      <c r="PVV37" s="65"/>
      <c r="PVW37" s="65"/>
      <c r="PVX37" s="65"/>
      <c r="PVY37" s="65"/>
      <c r="PVZ37" s="65"/>
      <c r="PWA37" s="65"/>
      <c r="PWB37" s="65"/>
      <c r="PWC37" s="65"/>
      <c r="PWD37" s="65"/>
      <c r="PWE37" s="65"/>
      <c r="PWF37" s="65"/>
      <c r="PWG37" s="65"/>
      <c r="PWH37" s="65"/>
      <c r="PWI37" s="65"/>
      <c r="PWJ37" s="65"/>
      <c r="PWK37" s="65"/>
      <c r="PWL37" s="65"/>
      <c r="PWM37" s="65"/>
      <c r="PWN37" s="65"/>
      <c r="PWO37" s="65"/>
      <c r="PWP37" s="65"/>
      <c r="PWQ37" s="65"/>
      <c r="PWR37" s="65"/>
      <c r="PWS37" s="65"/>
      <c r="PWT37" s="65"/>
      <c r="PWU37" s="65"/>
      <c r="PWV37" s="65"/>
      <c r="PWW37" s="65"/>
      <c r="PWX37" s="65"/>
      <c r="PWY37" s="65"/>
      <c r="PWZ37" s="65"/>
      <c r="PXA37" s="65"/>
      <c r="PXB37" s="65"/>
      <c r="PXC37" s="65"/>
      <c r="PXD37" s="65"/>
      <c r="PXE37" s="65"/>
      <c r="PXF37" s="65"/>
      <c r="PXG37" s="65"/>
      <c r="PXH37" s="65"/>
      <c r="PXI37" s="65"/>
      <c r="PXJ37" s="65"/>
      <c r="PXK37" s="65"/>
      <c r="PXL37" s="65"/>
      <c r="PXM37" s="65"/>
      <c r="PXN37" s="65"/>
      <c r="PXO37" s="65"/>
      <c r="PXP37" s="65"/>
      <c r="PXQ37" s="65"/>
      <c r="PXR37" s="65"/>
      <c r="PXS37" s="65"/>
      <c r="PXT37" s="65"/>
      <c r="PXU37" s="65"/>
      <c r="PXV37" s="65"/>
      <c r="PXW37" s="65"/>
      <c r="PXX37" s="65"/>
      <c r="PXY37" s="65"/>
      <c r="PXZ37" s="65"/>
      <c r="PYA37" s="65"/>
      <c r="PYB37" s="65"/>
      <c r="PYC37" s="65"/>
      <c r="PYD37" s="65"/>
      <c r="PYE37" s="65"/>
      <c r="PYF37" s="65"/>
      <c r="PYG37" s="65"/>
      <c r="PYH37" s="65"/>
      <c r="PYI37" s="65"/>
      <c r="PYJ37" s="65"/>
      <c r="PYK37" s="65"/>
      <c r="PYL37" s="65"/>
      <c r="PYM37" s="65"/>
      <c r="PYN37" s="65"/>
      <c r="PYO37" s="65"/>
      <c r="PYP37" s="65"/>
      <c r="PYQ37" s="65"/>
      <c r="PYR37" s="65"/>
      <c r="PYS37" s="65"/>
      <c r="PYT37" s="65"/>
      <c r="PYU37" s="65"/>
      <c r="PYV37" s="65"/>
      <c r="PYW37" s="65"/>
      <c r="PYX37" s="65"/>
      <c r="PYY37" s="65"/>
      <c r="PYZ37" s="65"/>
      <c r="PZA37" s="65"/>
      <c r="PZB37" s="65"/>
      <c r="PZC37" s="65"/>
      <c r="PZD37" s="65"/>
      <c r="PZE37" s="65"/>
      <c r="PZF37" s="65"/>
      <c r="PZG37" s="65"/>
      <c r="PZH37" s="65"/>
      <c r="PZI37" s="65"/>
      <c r="PZJ37" s="65"/>
      <c r="PZK37" s="65"/>
      <c r="PZL37" s="65"/>
      <c r="PZM37" s="65"/>
      <c r="PZN37" s="65"/>
      <c r="PZO37" s="65"/>
      <c r="PZP37" s="65"/>
      <c r="PZQ37" s="65"/>
      <c r="PZR37" s="65"/>
      <c r="PZS37" s="65"/>
      <c r="PZT37" s="65"/>
      <c r="PZU37" s="65"/>
      <c r="PZV37" s="65"/>
      <c r="PZW37" s="65"/>
      <c r="PZX37" s="65"/>
      <c r="PZY37" s="65"/>
      <c r="PZZ37" s="65"/>
      <c r="QAA37" s="65"/>
      <c r="QAB37" s="65"/>
      <c r="QAC37" s="65"/>
      <c r="QAD37" s="65"/>
      <c r="QAE37" s="65"/>
      <c r="QAF37" s="65"/>
      <c r="QAG37" s="65"/>
      <c r="QAH37" s="65"/>
      <c r="QAI37" s="65"/>
      <c r="QAJ37" s="65"/>
      <c r="QAK37" s="65"/>
      <c r="QAL37" s="65"/>
      <c r="QAM37" s="65"/>
      <c r="QAN37" s="65"/>
      <c r="QAO37" s="65"/>
      <c r="QAP37" s="65"/>
      <c r="QAQ37" s="65"/>
      <c r="QAR37" s="65"/>
      <c r="QAS37" s="65"/>
      <c r="QAT37" s="65"/>
      <c r="QAU37" s="65"/>
      <c r="QAV37" s="65"/>
      <c r="QAW37" s="65"/>
      <c r="QAX37" s="65"/>
      <c r="QAY37" s="65"/>
      <c r="QAZ37" s="65"/>
      <c r="QBA37" s="65"/>
      <c r="QBB37" s="65"/>
      <c r="QBC37" s="65"/>
      <c r="QBD37" s="65"/>
      <c r="QBE37" s="65"/>
      <c r="QBF37" s="65"/>
      <c r="QBG37" s="65"/>
      <c r="QBH37" s="65"/>
      <c r="QBI37" s="65"/>
      <c r="QBJ37" s="65"/>
      <c r="QBK37" s="65"/>
      <c r="QBL37" s="65"/>
      <c r="QBM37" s="65"/>
      <c r="QBN37" s="65"/>
      <c r="QBO37" s="65"/>
      <c r="QBP37" s="65"/>
      <c r="QBQ37" s="65"/>
      <c r="QBR37" s="65"/>
      <c r="QBS37" s="65"/>
      <c r="QBT37" s="65"/>
      <c r="QBU37" s="65"/>
      <c r="QBV37" s="65"/>
      <c r="QBW37" s="65"/>
      <c r="QBX37" s="65"/>
      <c r="QBY37" s="65"/>
      <c r="QBZ37" s="65"/>
      <c r="QCA37" s="65"/>
      <c r="QCB37" s="65"/>
      <c r="QCC37" s="65"/>
      <c r="QCD37" s="65"/>
      <c r="QCE37" s="65"/>
      <c r="QCF37" s="65"/>
      <c r="QCG37" s="65"/>
      <c r="QCH37" s="65"/>
      <c r="QCI37" s="65"/>
      <c r="QCJ37" s="65"/>
      <c r="QCK37" s="65"/>
      <c r="QCL37" s="65"/>
      <c r="QCM37" s="65"/>
      <c r="QCN37" s="65"/>
      <c r="QCO37" s="65"/>
      <c r="QCP37" s="65"/>
      <c r="QCQ37" s="65"/>
      <c r="QCR37" s="65"/>
      <c r="QCS37" s="65"/>
      <c r="QCT37" s="65"/>
      <c r="QCU37" s="65"/>
      <c r="QCV37" s="65"/>
      <c r="QCW37" s="65"/>
      <c r="QCX37" s="65"/>
      <c r="QCY37" s="65"/>
      <c r="QCZ37" s="65"/>
      <c r="QDA37" s="65"/>
      <c r="QDB37" s="65"/>
      <c r="QDC37" s="65"/>
      <c r="QDD37" s="65"/>
      <c r="QDE37" s="65"/>
      <c r="QDF37" s="65"/>
      <c r="QDG37" s="65"/>
      <c r="QDH37" s="65"/>
      <c r="QDI37" s="65"/>
      <c r="QDJ37" s="65"/>
      <c r="QDK37" s="65"/>
      <c r="QDL37" s="65"/>
      <c r="QDM37" s="65"/>
      <c r="QDN37" s="65"/>
      <c r="QDO37" s="65"/>
      <c r="QDP37" s="65"/>
      <c r="QDQ37" s="65"/>
      <c r="QDR37" s="65"/>
      <c r="QDS37" s="65"/>
      <c r="QDT37" s="65"/>
      <c r="QDU37" s="65"/>
      <c r="QDV37" s="65"/>
      <c r="QDW37" s="65"/>
      <c r="QDX37" s="65"/>
      <c r="QDY37" s="65"/>
      <c r="QDZ37" s="65"/>
      <c r="QEA37" s="65"/>
      <c r="QEB37" s="65"/>
      <c r="QEC37" s="65"/>
      <c r="QED37" s="65"/>
      <c r="QEE37" s="65"/>
      <c r="QEF37" s="65"/>
      <c r="QEG37" s="65"/>
      <c r="QEH37" s="65"/>
      <c r="QEI37" s="65"/>
      <c r="QEJ37" s="65"/>
      <c r="QEK37" s="65"/>
      <c r="QEL37" s="65"/>
      <c r="QEM37" s="65"/>
      <c r="QEN37" s="65"/>
      <c r="QEO37" s="65"/>
      <c r="QEP37" s="65"/>
      <c r="QEQ37" s="65"/>
      <c r="QER37" s="65"/>
      <c r="QES37" s="65"/>
      <c r="QET37" s="65"/>
      <c r="QEU37" s="65"/>
      <c r="QEV37" s="65"/>
      <c r="QEW37" s="65"/>
      <c r="QEX37" s="65"/>
      <c r="QEY37" s="65"/>
      <c r="QEZ37" s="65"/>
      <c r="QFA37" s="65"/>
      <c r="QFB37" s="65"/>
      <c r="QFC37" s="65"/>
      <c r="QFD37" s="65"/>
      <c r="QFE37" s="65"/>
      <c r="QFF37" s="65"/>
      <c r="QFG37" s="65"/>
      <c r="QFH37" s="65"/>
      <c r="QFI37" s="65"/>
      <c r="QFJ37" s="65"/>
      <c r="QFK37" s="65"/>
      <c r="QFL37" s="65"/>
      <c r="QFM37" s="65"/>
      <c r="QFN37" s="65"/>
      <c r="QFO37" s="65"/>
      <c r="QFP37" s="65"/>
      <c r="QFQ37" s="65"/>
      <c r="QFR37" s="65"/>
      <c r="QFS37" s="65"/>
      <c r="QFT37" s="65"/>
      <c r="QFU37" s="65"/>
      <c r="QFV37" s="65"/>
      <c r="QFW37" s="65"/>
      <c r="QFX37" s="65"/>
      <c r="QFY37" s="65"/>
      <c r="QFZ37" s="65"/>
      <c r="QGA37" s="65"/>
      <c r="QGB37" s="65"/>
      <c r="QGC37" s="65"/>
      <c r="QGD37" s="65"/>
      <c r="QGE37" s="65"/>
      <c r="QGF37" s="65"/>
      <c r="QGG37" s="65"/>
      <c r="QGH37" s="65"/>
      <c r="QGI37" s="65"/>
      <c r="QGJ37" s="65"/>
      <c r="QGK37" s="65"/>
      <c r="QGL37" s="65"/>
      <c r="QGM37" s="65"/>
      <c r="QGN37" s="65"/>
      <c r="QGO37" s="65"/>
      <c r="QGP37" s="65"/>
      <c r="QGQ37" s="65"/>
      <c r="QGR37" s="65"/>
      <c r="QGS37" s="65"/>
      <c r="QGT37" s="65"/>
      <c r="QGU37" s="65"/>
      <c r="QGV37" s="65"/>
      <c r="QGW37" s="65"/>
      <c r="QGX37" s="65"/>
      <c r="QGY37" s="65"/>
      <c r="QGZ37" s="65"/>
      <c r="QHA37" s="65"/>
      <c r="QHB37" s="65"/>
      <c r="QHC37" s="65"/>
      <c r="QHD37" s="65"/>
      <c r="QHE37" s="65"/>
      <c r="QHF37" s="65"/>
      <c r="QHG37" s="65"/>
      <c r="QHH37" s="65"/>
      <c r="QHI37" s="65"/>
      <c r="QHJ37" s="65"/>
      <c r="QHK37" s="65"/>
      <c r="QHL37" s="65"/>
      <c r="QHM37" s="65"/>
      <c r="QHN37" s="65"/>
      <c r="QHO37" s="65"/>
      <c r="QHP37" s="65"/>
      <c r="QHQ37" s="65"/>
      <c r="QHR37" s="65"/>
      <c r="QHS37" s="65"/>
      <c r="QHT37" s="65"/>
      <c r="QHU37" s="65"/>
      <c r="QHV37" s="65"/>
      <c r="QHW37" s="65"/>
      <c r="QHX37" s="65"/>
      <c r="QHY37" s="65"/>
      <c r="QHZ37" s="65"/>
      <c r="QIA37" s="65"/>
      <c r="QIB37" s="65"/>
      <c r="QIC37" s="65"/>
      <c r="QID37" s="65"/>
      <c r="QIE37" s="65"/>
      <c r="QIF37" s="65"/>
      <c r="QIG37" s="65"/>
      <c r="QIH37" s="65"/>
      <c r="QII37" s="65"/>
      <c r="QIJ37" s="65"/>
      <c r="QIK37" s="65"/>
      <c r="QIL37" s="65"/>
      <c r="QIM37" s="65"/>
      <c r="QIN37" s="65"/>
      <c r="QIO37" s="65"/>
      <c r="QIP37" s="65"/>
      <c r="QIQ37" s="65"/>
      <c r="QIR37" s="65"/>
      <c r="QIS37" s="65"/>
      <c r="QIT37" s="65"/>
      <c r="QIU37" s="65"/>
      <c r="QIV37" s="65"/>
      <c r="QIW37" s="65"/>
      <c r="QIX37" s="65"/>
      <c r="QIY37" s="65"/>
      <c r="QIZ37" s="65"/>
      <c r="QJA37" s="65"/>
      <c r="QJB37" s="65"/>
      <c r="QJC37" s="65"/>
      <c r="QJD37" s="65"/>
      <c r="QJE37" s="65"/>
      <c r="QJF37" s="65"/>
      <c r="QJG37" s="65"/>
      <c r="QJH37" s="65"/>
      <c r="QJI37" s="65"/>
      <c r="QJJ37" s="65"/>
      <c r="QJK37" s="65"/>
      <c r="QJL37" s="65"/>
      <c r="QJM37" s="65"/>
      <c r="QJN37" s="65"/>
      <c r="QJO37" s="65"/>
      <c r="QJP37" s="65"/>
      <c r="QJQ37" s="65"/>
      <c r="QJR37" s="65"/>
      <c r="QJS37" s="65"/>
      <c r="QJT37" s="65"/>
      <c r="QJU37" s="65"/>
      <c r="QJV37" s="65"/>
      <c r="QJW37" s="65"/>
      <c r="QJX37" s="65"/>
      <c r="QJY37" s="65"/>
      <c r="QJZ37" s="65"/>
      <c r="QKA37" s="65"/>
      <c r="QKB37" s="65"/>
      <c r="QKC37" s="65"/>
      <c r="QKD37" s="65"/>
      <c r="QKE37" s="65"/>
      <c r="QKF37" s="65"/>
      <c r="QKG37" s="65"/>
      <c r="QKH37" s="65"/>
      <c r="QKI37" s="65"/>
      <c r="QKJ37" s="65"/>
      <c r="QKK37" s="65"/>
      <c r="QKL37" s="65"/>
      <c r="QKM37" s="65"/>
      <c r="QKN37" s="65"/>
      <c r="QKO37" s="65"/>
      <c r="QKP37" s="65"/>
      <c r="QKQ37" s="65"/>
      <c r="QKR37" s="65"/>
      <c r="QKS37" s="65"/>
      <c r="QKT37" s="65"/>
      <c r="QKU37" s="65"/>
      <c r="QKV37" s="65"/>
      <c r="QKW37" s="65"/>
      <c r="QKX37" s="65"/>
      <c r="QKY37" s="65"/>
      <c r="QKZ37" s="65"/>
      <c r="QLA37" s="65"/>
      <c r="QLB37" s="65"/>
      <c r="QLC37" s="65"/>
      <c r="QLD37" s="65"/>
      <c r="QLE37" s="65"/>
      <c r="QLF37" s="65"/>
      <c r="QLG37" s="65"/>
      <c r="QLH37" s="65"/>
      <c r="QLI37" s="65"/>
      <c r="QLJ37" s="65"/>
      <c r="QLK37" s="65"/>
      <c r="QLL37" s="65"/>
      <c r="QLM37" s="65"/>
      <c r="QLN37" s="65"/>
      <c r="QLO37" s="65"/>
      <c r="QLP37" s="65"/>
      <c r="QLQ37" s="65"/>
      <c r="QLR37" s="65"/>
      <c r="QLS37" s="65"/>
      <c r="QLT37" s="65"/>
      <c r="QLU37" s="65"/>
      <c r="QLV37" s="65"/>
      <c r="QLW37" s="65"/>
      <c r="QLX37" s="65"/>
      <c r="QLY37" s="65"/>
      <c r="QLZ37" s="65"/>
      <c r="QMA37" s="65"/>
      <c r="QMB37" s="65"/>
      <c r="QMC37" s="65"/>
      <c r="QMD37" s="65"/>
      <c r="QME37" s="65"/>
      <c r="QMF37" s="65"/>
      <c r="QMG37" s="65"/>
      <c r="QMH37" s="65"/>
      <c r="QMI37" s="65"/>
      <c r="QMJ37" s="65"/>
      <c r="QMK37" s="65"/>
      <c r="QML37" s="65"/>
      <c r="QMM37" s="65"/>
      <c r="QMN37" s="65"/>
      <c r="QMO37" s="65"/>
      <c r="QMP37" s="65"/>
      <c r="QMQ37" s="65"/>
      <c r="QMR37" s="65"/>
      <c r="QMS37" s="65"/>
      <c r="QMT37" s="65"/>
      <c r="QMU37" s="65"/>
      <c r="QMV37" s="65"/>
      <c r="QMW37" s="65"/>
      <c r="QMX37" s="65"/>
      <c r="QMY37" s="65"/>
      <c r="QMZ37" s="65"/>
      <c r="QNA37" s="65"/>
      <c r="QNB37" s="65"/>
      <c r="QNC37" s="65"/>
      <c r="QND37" s="65"/>
      <c r="QNE37" s="65"/>
      <c r="QNF37" s="65"/>
      <c r="QNG37" s="65"/>
      <c r="QNH37" s="65"/>
      <c r="QNI37" s="65"/>
      <c r="QNJ37" s="65"/>
      <c r="QNK37" s="65"/>
      <c r="QNL37" s="65"/>
      <c r="QNM37" s="65"/>
      <c r="QNN37" s="65"/>
      <c r="QNO37" s="65"/>
      <c r="QNP37" s="65"/>
      <c r="QNQ37" s="65"/>
      <c r="QNR37" s="65"/>
      <c r="QNS37" s="65"/>
      <c r="QNT37" s="65"/>
      <c r="QNU37" s="65"/>
      <c r="QNV37" s="65"/>
      <c r="QNW37" s="65"/>
      <c r="QNX37" s="65"/>
      <c r="QNY37" s="65"/>
      <c r="QNZ37" s="65"/>
      <c r="QOA37" s="65"/>
      <c r="QOB37" s="65"/>
      <c r="QOC37" s="65"/>
      <c r="QOD37" s="65"/>
      <c r="QOE37" s="65"/>
      <c r="QOF37" s="65"/>
      <c r="QOG37" s="65"/>
      <c r="QOH37" s="65"/>
      <c r="QOI37" s="65"/>
      <c r="QOJ37" s="65"/>
      <c r="QOK37" s="65"/>
      <c r="QOL37" s="65"/>
      <c r="QOM37" s="65"/>
      <c r="QON37" s="65"/>
      <c r="QOO37" s="65"/>
      <c r="QOP37" s="65"/>
      <c r="QOQ37" s="65"/>
      <c r="QOR37" s="65"/>
      <c r="QOS37" s="65"/>
      <c r="QOT37" s="65"/>
      <c r="QOU37" s="65"/>
      <c r="QOV37" s="65"/>
      <c r="QOW37" s="65"/>
      <c r="QOX37" s="65"/>
      <c r="QOY37" s="65"/>
      <c r="QOZ37" s="65"/>
      <c r="QPA37" s="65"/>
      <c r="QPB37" s="65"/>
      <c r="QPC37" s="65"/>
      <c r="QPD37" s="65"/>
      <c r="QPE37" s="65"/>
      <c r="QPF37" s="65"/>
      <c r="QPG37" s="65"/>
      <c r="QPH37" s="65"/>
      <c r="QPI37" s="65"/>
      <c r="QPJ37" s="65"/>
      <c r="QPK37" s="65"/>
      <c r="QPL37" s="65"/>
      <c r="QPM37" s="65"/>
      <c r="QPN37" s="65"/>
      <c r="QPO37" s="65"/>
      <c r="QPP37" s="65"/>
      <c r="QPQ37" s="65"/>
      <c r="QPR37" s="65"/>
      <c r="QPS37" s="65"/>
      <c r="QPT37" s="65"/>
      <c r="QPU37" s="65"/>
      <c r="QPV37" s="65"/>
      <c r="QPW37" s="65"/>
      <c r="QPX37" s="65"/>
      <c r="QPY37" s="65"/>
      <c r="QPZ37" s="65"/>
      <c r="QQA37" s="65"/>
      <c r="QQB37" s="65"/>
      <c r="QQC37" s="65"/>
      <c r="QQD37" s="65"/>
      <c r="QQE37" s="65"/>
      <c r="QQF37" s="65"/>
      <c r="QQG37" s="65"/>
      <c r="QQH37" s="65"/>
      <c r="QQI37" s="65"/>
      <c r="QQJ37" s="65"/>
      <c r="QQK37" s="65"/>
      <c r="QQL37" s="65"/>
      <c r="QQM37" s="65"/>
      <c r="QQN37" s="65"/>
      <c r="QQO37" s="65"/>
      <c r="QQP37" s="65"/>
      <c r="QQQ37" s="65"/>
      <c r="QQR37" s="65"/>
      <c r="QQS37" s="65"/>
      <c r="QQT37" s="65"/>
      <c r="QQU37" s="65"/>
      <c r="QQV37" s="65"/>
      <c r="QQW37" s="65"/>
      <c r="QQX37" s="65"/>
      <c r="QQY37" s="65"/>
      <c r="QQZ37" s="65"/>
      <c r="QRA37" s="65"/>
      <c r="QRB37" s="65"/>
      <c r="QRC37" s="65"/>
      <c r="QRD37" s="65"/>
      <c r="QRE37" s="65"/>
      <c r="QRF37" s="65"/>
      <c r="QRG37" s="65"/>
      <c r="QRH37" s="65"/>
      <c r="QRI37" s="65"/>
      <c r="QRJ37" s="65"/>
      <c r="QRK37" s="65"/>
      <c r="QRL37" s="65"/>
      <c r="QRM37" s="65"/>
      <c r="QRN37" s="65"/>
      <c r="QRO37" s="65"/>
      <c r="QRP37" s="65"/>
      <c r="QRQ37" s="65"/>
      <c r="QRR37" s="65"/>
      <c r="QRS37" s="65"/>
      <c r="QRT37" s="65"/>
      <c r="QRU37" s="65"/>
      <c r="QRV37" s="65"/>
      <c r="QRW37" s="65"/>
      <c r="QRX37" s="65"/>
      <c r="QRY37" s="65"/>
      <c r="QRZ37" s="65"/>
      <c r="QSA37" s="65"/>
      <c r="QSB37" s="65"/>
      <c r="QSC37" s="65"/>
      <c r="QSD37" s="65"/>
      <c r="QSE37" s="65"/>
      <c r="QSF37" s="65"/>
      <c r="QSG37" s="65"/>
      <c r="QSH37" s="65"/>
      <c r="QSI37" s="65"/>
      <c r="QSJ37" s="65"/>
      <c r="QSK37" s="65"/>
      <c r="QSL37" s="65"/>
      <c r="QSM37" s="65"/>
      <c r="QSN37" s="65"/>
      <c r="QSO37" s="65"/>
      <c r="QSP37" s="65"/>
      <c r="QSQ37" s="65"/>
      <c r="QSR37" s="65"/>
      <c r="QSS37" s="65"/>
      <c r="QST37" s="65"/>
      <c r="QSU37" s="65"/>
      <c r="QSV37" s="65"/>
      <c r="QSW37" s="65"/>
      <c r="QSX37" s="65"/>
      <c r="QSY37" s="65"/>
      <c r="QSZ37" s="65"/>
      <c r="QTA37" s="65"/>
      <c r="QTB37" s="65"/>
      <c r="QTC37" s="65"/>
      <c r="QTD37" s="65"/>
      <c r="QTE37" s="65"/>
      <c r="QTF37" s="65"/>
      <c r="QTG37" s="65"/>
      <c r="QTH37" s="65"/>
      <c r="QTI37" s="65"/>
      <c r="QTJ37" s="65"/>
      <c r="QTK37" s="65"/>
      <c r="QTL37" s="65"/>
      <c r="QTM37" s="65"/>
      <c r="QTN37" s="65"/>
      <c r="QTO37" s="65"/>
      <c r="QTP37" s="65"/>
      <c r="QTQ37" s="65"/>
      <c r="QTR37" s="65"/>
      <c r="QTS37" s="65"/>
      <c r="QTT37" s="65"/>
      <c r="QTU37" s="65"/>
      <c r="QTV37" s="65"/>
      <c r="QTW37" s="65"/>
      <c r="QTX37" s="65"/>
      <c r="QTY37" s="65"/>
      <c r="QTZ37" s="65"/>
      <c r="QUA37" s="65"/>
      <c r="QUB37" s="65"/>
      <c r="QUC37" s="65"/>
      <c r="QUD37" s="65"/>
      <c r="QUE37" s="65"/>
      <c r="QUF37" s="65"/>
      <c r="QUG37" s="65"/>
      <c r="QUH37" s="65"/>
      <c r="QUI37" s="65"/>
      <c r="QUJ37" s="65"/>
      <c r="QUK37" s="65"/>
      <c r="QUL37" s="65"/>
      <c r="QUM37" s="65"/>
      <c r="QUN37" s="65"/>
      <c r="QUO37" s="65"/>
      <c r="QUP37" s="65"/>
      <c r="QUQ37" s="65"/>
      <c r="QUR37" s="65"/>
      <c r="QUS37" s="65"/>
      <c r="QUT37" s="65"/>
      <c r="QUU37" s="65"/>
      <c r="QUV37" s="65"/>
      <c r="QUW37" s="65"/>
      <c r="QUX37" s="65"/>
      <c r="QUY37" s="65"/>
      <c r="QUZ37" s="65"/>
      <c r="QVA37" s="65"/>
      <c r="QVB37" s="65"/>
      <c r="QVC37" s="65"/>
      <c r="QVD37" s="65"/>
      <c r="QVE37" s="65"/>
      <c r="QVF37" s="65"/>
      <c r="QVG37" s="65"/>
      <c r="QVH37" s="65"/>
      <c r="QVI37" s="65"/>
      <c r="QVJ37" s="65"/>
      <c r="QVK37" s="65"/>
      <c r="QVL37" s="65"/>
      <c r="QVM37" s="65"/>
      <c r="QVN37" s="65"/>
      <c r="QVO37" s="65"/>
      <c r="QVP37" s="65"/>
      <c r="QVQ37" s="65"/>
      <c r="QVR37" s="65"/>
      <c r="QVS37" s="65"/>
      <c r="QVT37" s="65"/>
      <c r="QVU37" s="65"/>
      <c r="QVV37" s="65"/>
      <c r="QVW37" s="65"/>
      <c r="QVX37" s="65"/>
      <c r="QVY37" s="65"/>
      <c r="QVZ37" s="65"/>
      <c r="QWA37" s="65"/>
      <c r="QWB37" s="65"/>
      <c r="QWC37" s="65"/>
      <c r="QWD37" s="65"/>
      <c r="QWE37" s="65"/>
      <c r="QWF37" s="65"/>
      <c r="QWG37" s="65"/>
      <c r="QWH37" s="65"/>
      <c r="QWI37" s="65"/>
      <c r="QWJ37" s="65"/>
      <c r="QWK37" s="65"/>
      <c r="QWL37" s="65"/>
      <c r="QWM37" s="65"/>
      <c r="QWN37" s="65"/>
      <c r="QWO37" s="65"/>
      <c r="QWP37" s="65"/>
      <c r="QWQ37" s="65"/>
      <c r="QWR37" s="65"/>
      <c r="QWS37" s="65"/>
      <c r="QWT37" s="65"/>
      <c r="QWU37" s="65"/>
      <c r="QWV37" s="65"/>
      <c r="QWW37" s="65"/>
      <c r="QWX37" s="65"/>
      <c r="QWY37" s="65"/>
      <c r="QWZ37" s="65"/>
      <c r="QXA37" s="65"/>
      <c r="QXB37" s="65"/>
      <c r="QXC37" s="65"/>
      <c r="QXD37" s="65"/>
      <c r="QXE37" s="65"/>
      <c r="QXF37" s="65"/>
      <c r="QXG37" s="65"/>
      <c r="QXH37" s="65"/>
      <c r="QXI37" s="65"/>
      <c r="QXJ37" s="65"/>
      <c r="QXK37" s="65"/>
      <c r="QXL37" s="65"/>
      <c r="QXM37" s="65"/>
      <c r="QXN37" s="65"/>
      <c r="QXO37" s="65"/>
      <c r="QXP37" s="65"/>
      <c r="QXQ37" s="65"/>
      <c r="QXR37" s="65"/>
      <c r="QXS37" s="65"/>
      <c r="QXT37" s="65"/>
      <c r="QXU37" s="65"/>
      <c r="QXV37" s="65"/>
      <c r="QXW37" s="65"/>
      <c r="QXX37" s="65"/>
      <c r="QXY37" s="65"/>
      <c r="QXZ37" s="65"/>
      <c r="QYA37" s="65"/>
      <c r="QYB37" s="65"/>
      <c r="QYC37" s="65"/>
      <c r="QYD37" s="65"/>
      <c r="QYE37" s="65"/>
      <c r="QYF37" s="65"/>
      <c r="QYG37" s="65"/>
      <c r="QYH37" s="65"/>
      <c r="QYI37" s="65"/>
      <c r="QYJ37" s="65"/>
      <c r="QYK37" s="65"/>
      <c r="QYL37" s="65"/>
      <c r="QYM37" s="65"/>
      <c r="QYN37" s="65"/>
      <c r="QYO37" s="65"/>
      <c r="QYP37" s="65"/>
      <c r="QYQ37" s="65"/>
      <c r="QYR37" s="65"/>
      <c r="QYS37" s="65"/>
      <c r="QYT37" s="65"/>
      <c r="QYU37" s="65"/>
      <c r="QYV37" s="65"/>
      <c r="QYW37" s="65"/>
      <c r="QYX37" s="65"/>
      <c r="QYY37" s="65"/>
      <c r="QYZ37" s="65"/>
      <c r="QZA37" s="65"/>
      <c r="QZB37" s="65"/>
      <c r="QZC37" s="65"/>
      <c r="QZD37" s="65"/>
      <c r="QZE37" s="65"/>
      <c r="QZF37" s="65"/>
      <c r="QZG37" s="65"/>
      <c r="QZH37" s="65"/>
      <c r="QZI37" s="65"/>
      <c r="QZJ37" s="65"/>
      <c r="QZK37" s="65"/>
      <c r="QZL37" s="65"/>
      <c r="QZM37" s="65"/>
      <c r="QZN37" s="65"/>
      <c r="QZO37" s="65"/>
      <c r="QZP37" s="65"/>
      <c r="QZQ37" s="65"/>
      <c r="QZR37" s="65"/>
      <c r="QZS37" s="65"/>
      <c r="QZT37" s="65"/>
      <c r="QZU37" s="65"/>
      <c r="QZV37" s="65"/>
      <c r="QZW37" s="65"/>
      <c r="QZX37" s="65"/>
      <c r="QZY37" s="65"/>
      <c r="QZZ37" s="65"/>
      <c r="RAA37" s="65"/>
      <c r="RAB37" s="65"/>
      <c r="RAC37" s="65"/>
      <c r="RAD37" s="65"/>
      <c r="RAE37" s="65"/>
      <c r="RAF37" s="65"/>
      <c r="RAG37" s="65"/>
      <c r="RAH37" s="65"/>
      <c r="RAI37" s="65"/>
      <c r="RAJ37" s="65"/>
      <c r="RAK37" s="65"/>
      <c r="RAL37" s="65"/>
      <c r="RAM37" s="65"/>
      <c r="RAN37" s="65"/>
      <c r="RAO37" s="65"/>
      <c r="RAP37" s="65"/>
      <c r="RAQ37" s="65"/>
      <c r="RAR37" s="65"/>
      <c r="RAS37" s="65"/>
      <c r="RAT37" s="65"/>
      <c r="RAU37" s="65"/>
      <c r="RAV37" s="65"/>
      <c r="RAW37" s="65"/>
      <c r="RAX37" s="65"/>
      <c r="RAY37" s="65"/>
      <c r="RAZ37" s="65"/>
      <c r="RBA37" s="65"/>
      <c r="RBB37" s="65"/>
      <c r="RBC37" s="65"/>
      <c r="RBD37" s="65"/>
      <c r="RBE37" s="65"/>
      <c r="RBF37" s="65"/>
      <c r="RBG37" s="65"/>
      <c r="RBH37" s="65"/>
      <c r="RBI37" s="65"/>
      <c r="RBJ37" s="65"/>
      <c r="RBK37" s="65"/>
      <c r="RBL37" s="65"/>
      <c r="RBM37" s="65"/>
      <c r="RBN37" s="65"/>
      <c r="RBO37" s="65"/>
      <c r="RBP37" s="65"/>
      <c r="RBQ37" s="65"/>
      <c r="RBR37" s="65"/>
      <c r="RBS37" s="65"/>
      <c r="RBT37" s="65"/>
      <c r="RBU37" s="65"/>
      <c r="RBV37" s="65"/>
      <c r="RBW37" s="65"/>
      <c r="RBX37" s="65"/>
      <c r="RBY37" s="65"/>
      <c r="RBZ37" s="65"/>
      <c r="RCA37" s="65"/>
      <c r="RCB37" s="65"/>
      <c r="RCC37" s="65"/>
      <c r="RCD37" s="65"/>
      <c r="RCE37" s="65"/>
      <c r="RCF37" s="65"/>
      <c r="RCG37" s="65"/>
      <c r="RCH37" s="65"/>
      <c r="RCI37" s="65"/>
      <c r="RCJ37" s="65"/>
      <c r="RCK37" s="65"/>
      <c r="RCL37" s="65"/>
      <c r="RCM37" s="65"/>
      <c r="RCN37" s="65"/>
      <c r="RCO37" s="65"/>
      <c r="RCP37" s="65"/>
      <c r="RCQ37" s="65"/>
      <c r="RCR37" s="65"/>
      <c r="RCS37" s="65"/>
      <c r="RCT37" s="65"/>
      <c r="RCU37" s="65"/>
      <c r="RCV37" s="65"/>
      <c r="RCW37" s="65"/>
      <c r="RCX37" s="65"/>
      <c r="RCY37" s="65"/>
      <c r="RCZ37" s="65"/>
      <c r="RDA37" s="65"/>
      <c r="RDB37" s="65"/>
      <c r="RDC37" s="65"/>
      <c r="RDD37" s="65"/>
      <c r="RDE37" s="65"/>
      <c r="RDF37" s="65"/>
      <c r="RDG37" s="65"/>
      <c r="RDH37" s="65"/>
      <c r="RDI37" s="65"/>
      <c r="RDJ37" s="65"/>
      <c r="RDK37" s="65"/>
      <c r="RDL37" s="65"/>
      <c r="RDM37" s="65"/>
      <c r="RDN37" s="65"/>
      <c r="RDO37" s="65"/>
      <c r="RDP37" s="65"/>
      <c r="RDQ37" s="65"/>
      <c r="RDR37" s="65"/>
      <c r="RDS37" s="65"/>
      <c r="RDT37" s="65"/>
      <c r="RDU37" s="65"/>
      <c r="RDV37" s="65"/>
      <c r="RDW37" s="65"/>
      <c r="RDX37" s="65"/>
      <c r="RDY37" s="65"/>
      <c r="RDZ37" s="65"/>
      <c r="REA37" s="65"/>
      <c r="REB37" s="65"/>
      <c r="REC37" s="65"/>
      <c r="RED37" s="65"/>
      <c r="REE37" s="65"/>
      <c r="REF37" s="65"/>
      <c r="REG37" s="65"/>
      <c r="REH37" s="65"/>
      <c r="REI37" s="65"/>
      <c r="REJ37" s="65"/>
      <c r="REK37" s="65"/>
      <c r="REL37" s="65"/>
      <c r="REM37" s="65"/>
      <c r="REN37" s="65"/>
      <c r="REO37" s="65"/>
      <c r="REP37" s="65"/>
      <c r="REQ37" s="65"/>
      <c r="RER37" s="65"/>
      <c r="RES37" s="65"/>
      <c r="RET37" s="65"/>
      <c r="REU37" s="65"/>
      <c r="REV37" s="65"/>
      <c r="REW37" s="65"/>
      <c r="REX37" s="65"/>
      <c r="REY37" s="65"/>
      <c r="REZ37" s="65"/>
      <c r="RFA37" s="65"/>
      <c r="RFB37" s="65"/>
      <c r="RFC37" s="65"/>
      <c r="RFD37" s="65"/>
      <c r="RFE37" s="65"/>
      <c r="RFF37" s="65"/>
      <c r="RFG37" s="65"/>
      <c r="RFH37" s="65"/>
      <c r="RFI37" s="65"/>
      <c r="RFJ37" s="65"/>
      <c r="RFK37" s="65"/>
      <c r="RFL37" s="65"/>
      <c r="RFM37" s="65"/>
      <c r="RFN37" s="65"/>
      <c r="RFO37" s="65"/>
      <c r="RFP37" s="65"/>
      <c r="RFQ37" s="65"/>
      <c r="RFR37" s="65"/>
      <c r="RFS37" s="65"/>
      <c r="RFT37" s="65"/>
      <c r="RFU37" s="65"/>
      <c r="RFV37" s="65"/>
      <c r="RFW37" s="65"/>
      <c r="RFX37" s="65"/>
      <c r="RFY37" s="65"/>
      <c r="RFZ37" s="65"/>
      <c r="RGA37" s="65"/>
      <c r="RGB37" s="65"/>
      <c r="RGC37" s="65"/>
      <c r="RGD37" s="65"/>
      <c r="RGE37" s="65"/>
      <c r="RGF37" s="65"/>
      <c r="RGG37" s="65"/>
      <c r="RGH37" s="65"/>
      <c r="RGI37" s="65"/>
      <c r="RGJ37" s="65"/>
      <c r="RGK37" s="65"/>
      <c r="RGL37" s="65"/>
      <c r="RGM37" s="65"/>
      <c r="RGN37" s="65"/>
      <c r="RGO37" s="65"/>
      <c r="RGP37" s="65"/>
      <c r="RGQ37" s="65"/>
      <c r="RGR37" s="65"/>
      <c r="RGS37" s="65"/>
      <c r="RGT37" s="65"/>
      <c r="RGU37" s="65"/>
      <c r="RGV37" s="65"/>
      <c r="RGW37" s="65"/>
      <c r="RGX37" s="65"/>
      <c r="RGY37" s="65"/>
      <c r="RGZ37" s="65"/>
      <c r="RHA37" s="65"/>
      <c r="RHB37" s="65"/>
      <c r="RHC37" s="65"/>
      <c r="RHD37" s="65"/>
      <c r="RHE37" s="65"/>
      <c r="RHF37" s="65"/>
      <c r="RHG37" s="65"/>
      <c r="RHH37" s="65"/>
      <c r="RHI37" s="65"/>
      <c r="RHJ37" s="65"/>
      <c r="RHK37" s="65"/>
      <c r="RHL37" s="65"/>
      <c r="RHM37" s="65"/>
      <c r="RHN37" s="65"/>
      <c r="RHO37" s="65"/>
      <c r="RHP37" s="65"/>
      <c r="RHQ37" s="65"/>
      <c r="RHR37" s="65"/>
      <c r="RHS37" s="65"/>
      <c r="RHT37" s="65"/>
      <c r="RHU37" s="65"/>
      <c r="RHV37" s="65"/>
      <c r="RHW37" s="65"/>
      <c r="RHX37" s="65"/>
      <c r="RHY37" s="65"/>
      <c r="RHZ37" s="65"/>
      <c r="RIA37" s="65"/>
      <c r="RIB37" s="65"/>
      <c r="RIC37" s="65"/>
      <c r="RID37" s="65"/>
      <c r="RIE37" s="65"/>
      <c r="RIF37" s="65"/>
      <c r="RIG37" s="65"/>
      <c r="RIH37" s="65"/>
      <c r="RII37" s="65"/>
      <c r="RIJ37" s="65"/>
      <c r="RIK37" s="65"/>
      <c r="RIL37" s="65"/>
      <c r="RIM37" s="65"/>
      <c r="RIN37" s="65"/>
      <c r="RIO37" s="65"/>
      <c r="RIP37" s="65"/>
      <c r="RIQ37" s="65"/>
      <c r="RIR37" s="65"/>
      <c r="RIS37" s="65"/>
      <c r="RIT37" s="65"/>
      <c r="RIU37" s="65"/>
      <c r="RIV37" s="65"/>
      <c r="RIW37" s="65"/>
      <c r="RIX37" s="65"/>
      <c r="RIY37" s="65"/>
      <c r="RIZ37" s="65"/>
      <c r="RJA37" s="65"/>
      <c r="RJB37" s="65"/>
      <c r="RJC37" s="65"/>
      <c r="RJD37" s="65"/>
      <c r="RJE37" s="65"/>
      <c r="RJF37" s="65"/>
      <c r="RJG37" s="65"/>
      <c r="RJH37" s="65"/>
      <c r="RJI37" s="65"/>
      <c r="RJJ37" s="65"/>
      <c r="RJK37" s="65"/>
      <c r="RJL37" s="65"/>
      <c r="RJM37" s="65"/>
      <c r="RJN37" s="65"/>
      <c r="RJO37" s="65"/>
      <c r="RJP37" s="65"/>
      <c r="RJQ37" s="65"/>
      <c r="RJR37" s="65"/>
      <c r="RJS37" s="65"/>
      <c r="RJT37" s="65"/>
      <c r="RJU37" s="65"/>
      <c r="RJV37" s="65"/>
      <c r="RJW37" s="65"/>
      <c r="RJX37" s="65"/>
      <c r="RJY37" s="65"/>
      <c r="RJZ37" s="65"/>
      <c r="RKA37" s="65"/>
      <c r="RKB37" s="65"/>
      <c r="RKC37" s="65"/>
      <c r="RKD37" s="65"/>
      <c r="RKE37" s="65"/>
      <c r="RKF37" s="65"/>
      <c r="RKG37" s="65"/>
      <c r="RKH37" s="65"/>
      <c r="RKI37" s="65"/>
      <c r="RKJ37" s="65"/>
      <c r="RKK37" s="65"/>
      <c r="RKL37" s="65"/>
      <c r="RKM37" s="65"/>
      <c r="RKN37" s="65"/>
      <c r="RKO37" s="65"/>
      <c r="RKP37" s="65"/>
      <c r="RKQ37" s="65"/>
      <c r="RKR37" s="65"/>
      <c r="RKS37" s="65"/>
      <c r="RKT37" s="65"/>
      <c r="RKU37" s="65"/>
      <c r="RKV37" s="65"/>
      <c r="RKW37" s="65"/>
      <c r="RKX37" s="65"/>
      <c r="RKY37" s="65"/>
      <c r="RKZ37" s="65"/>
      <c r="RLA37" s="65"/>
      <c r="RLB37" s="65"/>
      <c r="RLC37" s="65"/>
      <c r="RLD37" s="65"/>
      <c r="RLE37" s="65"/>
      <c r="RLF37" s="65"/>
      <c r="RLG37" s="65"/>
      <c r="RLH37" s="65"/>
      <c r="RLI37" s="65"/>
      <c r="RLJ37" s="65"/>
      <c r="RLK37" s="65"/>
      <c r="RLL37" s="65"/>
      <c r="RLM37" s="65"/>
      <c r="RLN37" s="65"/>
      <c r="RLO37" s="65"/>
      <c r="RLP37" s="65"/>
      <c r="RLQ37" s="65"/>
      <c r="RLR37" s="65"/>
      <c r="RLS37" s="65"/>
      <c r="RLT37" s="65"/>
      <c r="RLU37" s="65"/>
      <c r="RLV37" s="65"/>
      <c r="RLW37" s="65"/>
      <c r="RLX37" s="65"/>
      <c r="RLY37" s="65"/>
      <c r="RLZ37" s="65"/>
      <c r="RMA37" s="65"/>
      <c r="RMB37" s="65"/>
      <c r="RMC37" s="65"/>
      <c r="RMD37" s="65"/>
      <c r="RME37" s="65"/>
      <c r="RMF37" s="65"/>
      <c r="RMG37" s="65"/>
      <c r="RMH37" s="65"/>
      <c r="RMI37" s="65"/>
      <c r="RMJ37" s="65"/>
      <c r="RMK37" s="65"/>
      <c r="RML37" s="65"/>
      <c r="RMM37" s="65"/>
      <c r="RMN37" s="65"/>
      <c r="RMO37" s="65"/>
      <c r="RMP37" s="65"/>
      <c r="RMQ37" s="65"/>
      <c r="RMR37" s="65"/>
      <c r="RMS37" s="65"/>
      <c r="RMT37" s="65"/>
      <c r="RMU37" s="65"/>
      <c r="RMV37" s="65"/>
      <c r="RMW37" s="65"/>
      <c r="RMX37" s="65"/>
      <c r="RMY37" s="65"/>
      <c r="RMZ37" s="65"/>
      <c r="RNA37" s="65"/>
      <c r="RNB37" s="65"/>
      <c r="RNC37" s="65"/>
      <c r="RND37" s="65"/>
      <c r="RNE37" s="65"/>
      <c r="RNF37" s="65"/>
      <c r="RNG37" s="65"/>
      <c r="RNH37" s="65"/>
      <c r="RNI37" s="65"/>
      <c r="RNJ37" s="65"/>
      <c r="RNK37" s="65"/>
      <c r="RNL37" s="65"/>
      <c r="RNM37" s="65"/>
      <c r="RNN37" s="65"/>
      <c r="RNO37" s="65"/>
      <c r="RNP37" s="65"/>
      <c r="RNQ37" s="65"/>
      <c r="RNR37" s="65"/>
      <c r="RNS37" s="65"/>
      <c r="RNT37" s="65"/>
      <c r="RNU37" s="65"/>
      <c r="RNV37" s="65"/>
      <c r="RNW37" s="65"/>
      <c r="RNX37" s="65"/>
      <c r="RNY37" s="65"/>
      <c r="RNZ37" s="65"/>
      <c r="ROA37" s="65"/>
      <c r="ROB37" s="65"/>
      <c r="ROC37" s="65"/>
      <c r="ROD37" s="65"/>
      <c r="ROE37" s="65"/>
      <c r="ROF37" s="65"/>
      <c r="ROG37" s="65"/>
      <c r="ROH37" s="65"/>
      <c r="ROI37" s="65"/>
      <c r="ROJ37" s="65"/>
      <c r="ROK37" s="65"/>
      <c r="ROL37" s="65"/>
      <c r="ROM37" s="65"/>
      <c r="RON37" s="65"/>
      <c r="ROO37" s="65"/>
      <c r="ROP37" s="65"/>
      <c r="ROQ37" s="65"/>
      <c r="ROR37" s="65"/>
      <c r="ROS37" s="65"/>
      <c r="ROT37" s="65"/>
      <c r="ROU37" s="65"/>
      <c r="ROV37" s="65"/>
      <c r="ROW37" s="65"/>
      <c r="ROX37" s="65"/>
      <c r="ROY37" s="65"/>
      <c r="ROZ37" s="65"/>
      <c r="RPA37" s="65"/>
      <c r="RPB37" s="65"/>
      <c r="RPC37" s="65"/>
      <c r="RPD37" s="65"/>
      <c r="RPE37" s="65"/>
      <c r="RPF37" s="65"/>
      <c r="RPG37" s="65"/>
      <c r="RPH37" s="65"/>
      <c r="RPI37" s="65"/>
      <c r="RPJ37" s="65"/>
      <c r="RPK37" s="65"/>
      <c r="RPL37" s="65"/>
      <c r="RPM37" s="65"/>
      <c r="RPN37" s="65"/>
      <c r="RPO37" s="65"/>
      <c r="RPP37" s="65"/>
      <c r="RPQ37" s="65"/>
      <c r="RPR37" s="65"/>
      <c r="RPS37" s="65"/>
      <c r="RPT37" s="65"/>
      <c r="RPU37" s="65"/>
      <c r="RPV37" s="65"/>
      <c r="RPW37" s="65"/>
      <c r="RPX37" s="65"/>
      <c r="RPY37" s="65"/>
      <c r="RPZ37" s="65"/>
      <c r="RQA37" s="65"/>
      <c r="RQB37" s="65"/>
      <c r="RQC37" s="65"/>
      <c r="RQD37" s="65"/>
      <c r="RQE37" s="65"/>
      <c r="RQF37" s="65"/>
      <c r="RQG37" s="65"/>
      <c r="RQH37" s="65"/>
      <c r="RQI37" s="65"/>
      <c r="RQJ37" s="65"/>
      <c r="RQK37" s="65"/>
      <c r="RQL37" s="65"/>
      <c r="RQM37" s="65"/>
      <c r="RQN37" s="65"/>
      <c r="RQO37" s="65"/>
      <c r="RQP37" s="65"/>
      <c r="RQQ37" s="65"/>
      <c r="RQR37" s="65"/>
      <c r="RQS37" s="65"/>
      <c r="RQT37" s="65"/>
      <c r="RQU37" s="65"/>
      <c r="RQV37" s="65"/>
      <c r="RQW37" s="65"/>
      <c r="RQX37" s="65"/>
      <c r="RQY37" s="65"/>
      <c r="RQZ37" s="65"/>
      <c r="RRA37" s="65"/>
      <c r="RRB37" s="65"/>
      <c r="RRC37" s="65"/>
      <c r="RRD37" s="65"/>
      <c r="RRE37" s="65"/>
      <c r="RRF37" s="65"/>
      <c r="RRG37" s="65"/>
      <c r="RRH37" s="65"/>
      <c r="RRI37" s="65"/>
      <c r="RRJ37" s="65"/>
      <c r="RRK37" s="65"/>
      <c r="RRL37" s="65"/>
      <c r="RRM37" s="65"/>
      <c r="RRN37" s="65"/>
      <c r="RRO37" s="65"/>
      <c r="RRP37" s="65"/>
      <c r="RRQ37" s="65"/>
      <c r="RRR37" s="65"/>
      <c r="RRS37" s="65"/>
      <c r="RRT37" s="65"/>
      <c r="RRU37" s="65"/>
      <c r="RRV37" s="65"/>
      <c r="RRW37" s="65"/>
      <c r="RRX37" s="65"/>
      <c r="RRY37" s="65"/>
      <c r="RRZ37" s="65"/>
      <c r="RSA37" s="65"/>
      <c r="RSB37" s="65"/>
      <c r="RSC37" s="65"/>
      <c r="RSD37" s="65"/>
      <c r="RSE37" s="65"/>
      <c r="RSF37" s="65"/>
      <c r="RSG37" s="65"/>
      <c r="RSH37" s="65"/>
      <c r="RSI37" s="65"/>
      <c r="RSJ37" s="65"/>
      <c r="RSK37" s="65"/>
      <c r="RSL37" s="65"/>
      <c r="RSM37" s="65"/>
      <c r="RSN37" s="65"/>
      <c r="RSO37" s="65"/>
      <c r="RSP37" s="65"/>
      <c r="RSQ37" s="65"/>
      <c r="RSR37" s="65"/>
      <c r="RSS37" s="65"/>
      <c r="RST37" s="65"/>
      <c r="RSU37" s="65"/>
      <c r="RSV37" s="65"/>
      <c r="RSW37" s="65"/>
      <c r="RSX37" s="65"/>
      <c r="RSY37" s="65"/>
      <c r="RSZ37" s="65"/>
      <c r="RTA37" s="65"/>
      <c r="RTB37" s="65"/>
      <c r="RTC37" s="65"/>
      <c r="RTD37" s="65"/>
      <c r="RTE37" s="65"/>
      <c r="RTF37" s="65"/>
      <c r="RTG37" s="65"/>
      <c r="RTH37" s="65"/>
      <c r="RTI37" s="65"/>
      <c r="RTJ37" s="65"/>
      <c r="RTK37" s="65"/>
      <c r="RTL37" s="65"/>
      <c r="RTM37" s="65"/>
      <c r="RTN37" s="65"/>
      <c r="RTO37" s="65"/>
      <c r="RTP37" s="65"/>
      <c r="RTQ37" s="65"/>
      <c r="RTR37" s="65"/>
      <c r="RTS37" s="65"/>
      <c r="RTT37" s="65"/>
      <c r="RTU37" s="65"/>
      <c r="RTV37" s="65"/>
      <c r="RTW37" s="65"/>
      <c r="RTX37" s="65"/>
      <c r="RTY37" s="65"/>
      <c r="RTZ37" s="65"/>
      <c r="RUA37" s="65"/>
      <c r="RUB37" s="65"/>
      <c r="RUC37" s="65"/>
      <c r="RUD37" s="65"/>
      <c r="RUE37" s="65"/>
      <c r="RUF37" s="65"/>
      <c r="RUG37" s="65"/>
      <c r="RUH37" s="65"/>
      <c r="RUI37" s="65"/>
      <c r="RUJ37" s="65"/>
      <c r="RUK37" s="65"/>
      <c r="RUL37" s="65"/>
      <c r="RUM37" s="65"/>
      <c r="RUN37" s="65"/>
      <c r="RUO37" s="65"/>
      <c r="RUP37" s="65"/>
      <c r="RUQ37" s="65"/>
      <c r="RUR37" s="65"/>
      <c r="RUS37" s="65"/>
      <c r="RUT37" s="65"/>
      <c r="RUU37" s="65"/>
      <c r="RUV37" s="65"/>
      <c r="RUW37" s="65"/>
      <c r="RUX37" s="65"/>
      <c r="RUY37" s="65"/>
      <c r="RUZ37" s="65"/>
      <c r="RVA37" s="65"/>
      <c r="RVB37" s="65"/>
      <c r="RVC37" s="65"/>
      <c r="RVD37" s="65"/>
      <c r="RVE37" s="65"/>
      <c r="RVF37" s="65"/>
      <c r="RVG37" s="65"/>
      <c r="RVH37" s="65"/>
      <c r="RVI37" s="65"/>
      <c r="RVJ37" s="65"/>
      <c r="RVK37" s="65"/>
      <c r="RVL37" s="65"/>
      <c r="RVM37" s="65"/>
      <c r="RVN37" s="65"/>
      <c r="RVO37" s="65"/>
      <c r="RVP37" s="65"/>
      <c r="RVQ37" s="65"/>
      <c r="RVR37" s="65"/>
      <c r="RVS37" s="65"/>
      <c r="RVT37" s="65"/>
      <c r="RVU37" s="65"/>
      <c r="RVV37" s="65"/>
      <c r="RVW37" s="65"/>
      <c r="RVX37" s="65"/>
      <c r="RVY37" s="65"/>
      <c r="RVZ37" s="65"/>
      <c r="RWA37" s="65"/>
      <c r="RWB37" s="65"/>
      <c r="RWC37" s="65"/>
      <c r="RWD37" s="65"/>
      <c r="RWE37" s="65"/>
      <c r="RWF37" s="65"/>
      <c r="RWG37" s="65"/>
      <c r="RWH37" s="65"/>
      <c r="RWI37" s="65"/>
      <c r="RWJ37" s="65"/>
      <c r="RWK37" s="65"/>
      <c r="RWL37" s="65"/>
      <c r="RWM37" s="65"/>
      <c r="RWN37" s="65"/>
      <c r="RWO37" s="65"/>
      <c r="RWP37" s="65"/>
      <c r="RWQ37" s="65"/>
      <c r="RWR37" s="65"/>
      <c r="RWS37" s="65"/>
      <c r="RWT37" s="65"/>
      <c r="RWU37" s="65"/>
      <c r="RWV37" s="65"/>
      <c r="RWW37" s="65"/>
      <c r="RWX37" s="65"/>
      <c r="RWY37" s="65"/>
      <c r="RWZ37" s="65"/>
      <c r="RXA37" s="65"/>
      <c r="RXB37" s="65"/>
      <c r="RXC37" s="65"/>
      <c r="RXD37" s="65"/>
      <c r="RXE37" s="65"/>
      <c r="RXF37" s="65"/>
      <c r="RXG37" s="65"/>
      <c r="RXH37" s="65"/>
      <c r="RXI37" s="65"/>
      <c r="RXJ37" s="65"/>
      <c r="RXK37" s="65"/>
      <c r="RXL37" s="65"/>
      <c r="RXM37" s="65"/>
      <c r="RXN37" s="65"/>
      <c r="RXO37" s="65"/>
      <c r="RXP37" s="65"/>
      <c r="RXQ37" s="65"/>
      <c r="RXR37" s="65"/>
      <c r="RXS37" s="65"/>
      <c r="RXT37" s="65"/>
      <c r="RXU37" s="65"/>
      <c r="RXV37" s="65"/>
      <c r="RXW37" s="65"/>
      <c r="RXX37" s="65"/>
      <c r="RXY37" s="65"/>
      <c r="RXZ37" s="65"/>
      <c r="RYA37" s="65"/>
      <c r="RYB37" s="65"/>
      <c r="RYC37" s="65"/>
      <c r="RYD37" s="65"/>
      <c r="RYE37" s="65"/>
      <c r="RYF37" s="65"/>
      <c r="RYG37" s="65"/>
      <c r="RYH37" s="65"/>
      <c r="RYI37" s="65"/>
      <c r="RYJ37" s="65"/>
      <c r="RYK37" s="65"/>
      <c r="RYL37" s="65"/>
      <c r="RYM37" s="65"/>
      <c r="RYN37" s="65"/>
      <c r="RYO37" s="65"/>
      <c r="RYP37" s="65"/>
      <c r="RYQ37" s="65"/>
      <c r="RYR37" s="65"/>
      <c r="RYS37" s="65"/>
      <c r="RYT37" s="65"/>
      <c r="RYU37" s="65"/>
      <c r="RYV37" s="65"/>
      <c r="RYW37" s="65"/>
      <c r="RYX37" s="65"/>
      <c r="RYY37" s="65"/>
      <c r="RYZ37" s="65"/>
      <c r="RZA37" s="65"/>
      <c r="RZB37" s="65"/>
      <c r="RZC37" s="65"/>
      <c r="RZD37" s="65"/>
      <c r="RZE37" s="65"/>
      <c r="RZF37" s="65"/>
      <c r="RZG37" s="65"/>
      <c r="RZH37" s="65"/>
      <c r="RZI37" s="65"/>
      <c r="RZJ37" s="65"/>
      <c r="RZK37" s="65"/>
      <c r="RZL37" s="65"/>
      <c r="RZM37" s="65"/>
      <c r="RZN37" s="65"/>
      <c r="RZO37" s="65"/>
      <c r="RZP37" s="65"/>
      <c r="RZQ37" s="65"/>
      <c r="RZR37" s="65"/>
      <c r="RZS37" s="65"/>
      <c r="RZT37" s="65"/>
      <c r="RZU37" s="65"/>
      <c r="RZV37" s="65"/>
      <c r="RZW37" s="65"/>
      <c r="RZX37" s="65"/>
      <c r="RZY37" s="65"/>
      <c r="RZZ37" s="65"/>
      <c r="SAA37" s="65"/>
      <c r="SAB37" s="65"/>
      <c r="SAC37" s="65"/>
      <c r="SAD37" s="65"/>
      <c r="SAE37" s="65"/>
      <c r="SAF37" s="65"/>
      <c r="SAG37" s="65"/>
      <c r="SAH37" s="65"/>
      <c r="SAI37" s="65"/>
      <c r="SAJ37" s="65"/>
      <c r="SAK37" s="65"/>
      <c r="SAL37" s="65"/>
      <c r="SAM37" s="65"/>
      <c r="SAN37" s="65"/>
      <c r="SAO37" s="65"/>
      <c r="SAP37" s="65"/>
      <c r="SAQ37" s="65"/>
      <c r="SAR37" s="65"/>
      <c r="SAS37" s="65"/>
      <c r="SAT37" s="65"/>
      <c r="SAU37" s="65"/>
      <c r="SAV37" s="65"/>
      <c r="SAW37" s="65"/>
      <c r="SAX37" s="65"/>
      <c r="SAY37" s="65"/>
      <c r="SAZ37" s="65"/>
      <c r="SBA37" s="65"/>
      <c r="SBB37" s="65"/>
      <c r="SBC37" s="65"/>
      <c r="SBD37" s="65"/>
      <c r="SBE37" s="65"/>
      <c r="SBF37" s="65"/>
      <c r="SBG37" s="65"/>
      <c r="SBH37" s="65"/>
      <c r="SBI37" s="65"/>
      <c r="SBJ37" s="65"/>
      <c r="SBK37" s="65"/>
      <c r="SBL37" s="65"/>
      <c r="SBM37" s="65"/>
      <c r="SBN37" s="65"/>
      <c r="SBO37" s="65"/>
      <c r="SBP37" s="65"/>
      <c r="SBQ37" s="65"/>
      <c r="SBR37" s="65"/>
      <c r="SBS37" s="65"/>
      <c r="SBT37" s="65"/>
      <c r="SBU37" s="65"/>
      <c r="SBV37" s="65"/>
      <c r="SBW37" s="65"/>
      <c r="SBX37" s="65"/>
      <c r="SBY37" s="65"/>
      <c r="SBZ37" s="65"/>
      <c r="SCA37" s="65"/>
      <c r="SCB37" s="65"/>
      <c r="SCC37" s="65"/>
      <c r="SCD37" s="65"/>
      <c r="SCE37" s="65"/>
      <c r="SCF37" s="65"/>
      <c r="SCG37" s="65"/>
      <c r="SCH37" s="65"/>
      <c r="SCI37" s="65"/>
      <c r="SCJ37" s="65"/>
      <c r="SCK37" s="65"/>
      <c r="SCL37" s="65"/>
      <c r="SCM37" s="65"/>
      <c r="SCN37" s="65"/>
      <c r="SCO37" s="65"/>
      <c r="SCP37" s="65"/>
      <c r="SCQ37" s="65"/>
      <c r="SCR37" s="65"/>
      <c r="SCS37" s="65"/>
      <c r="SCT37" s="65"/>
      <c r="SCU37" s="65"/>
      <c r="SCV37" s="65"/>
      <c r="SCW37" s="65"/>
      <c r="SCX37" s="65"/>
      <c r="SCY37" s="65"/>
      <c r="SCZ37" s="65"/>
      <c r="SDA37" s="65"/>
      <c r="SDB37" s="65"/>
      <c r="SDC37" s="65"/>
      <c r="SDD37" s="65"/>
      <c r="SDE37" s="65"/>
      <c r="SDF37" s="65"/>
      <c r="SDG37" s="65"/>
      <c r="SDH37" s="65"/>
      <c r="SDI37" s="65"/>
      <c r="SDJ37" s="65"/>
      <c r="SDK37" s="65"/>
      <c r="SDL37" s="65"/>
      <c r="SDM37" s="65"/>
      <c r="SDN37" s="65"/>
      <c r="SDO37" s="65"/>
      <c r="SDP37" s="65"/>
      <c r="SDQ37" s="65"/>
      <c r="SDR37" s="65"/>
      <c r="SDS37" s="65"/>
      <c r="SDT37" s="65"/>
      <c r="SDU37" s="65"/>
      <c r="SDV37" s="65"/>
      <c r="SDW37" s="65"/>
      <c r="SDX37" s="65"/>
      <c r="SDY37" s="65"/>
      <c r="SDZ37" s="65"/>
      <c r="SEA37" s="65"/>
      <c r="SEB37" s="65"/>
      <c r="SEC37" s="65"/>
      <c r="SED37" s="65"/>
      <c r="SEE37" s="65"/>
      <c r="SEF37" s="65"/>
      <c r="SEG37" s="65"/>
      <c r="SEH37" s="65"/>
      <c r="SEI37" s="65"/>
      <c r="SEJ37" s="65"/>
      <c r="SEK37" s="65"/>
      <c r="SEL37" s="65"/>
      <c r="SEM37" s="65"/>
      <c r="SEN37" s="65"/>
      <c r="SEO37" s="65"/>
      <c r="SEP37" s="65"/>
      <c r="SEQ37" s="65"/>
      <c r="SER37" s="65"/>
      <c r="SES37" s="65"/>
      <c r="SET37" s="65"/>
      <c r="SEU37" s="65"/>
      <c r="SEV37" s="65"/>
      <c r="SEW37" s="65"/>
      <c r="SEX37" s="65"/>
      <c r="SEY37" s="65"/>
      <c r="SEZ37" s="65"/>
      <c r="SFA37" s="65"/>
      <c r="SFB37" s="65"/>
      <c r="SFC37" s="65"/>
      <c r="SFD37" s="65"/>
      <c r="SFE37" s="65"/>
      <c r="SFF37" s="65"/>
      <c r="SFG37" s="65"/>
      <c r="SFH37" s="65"/>
      <c r="SFI37" s="65"/>
      <c r="SFJ37" s="65"/>
      <c r="SFK37" s="65"/>
      <c r="SFL37" s="65"/>
      <c r="SFM37" s="65"/>
      <c r="SFN37" s="65"/>
      <c r="SFO37" s="65"/>
      <c r="SFP37" s="65"/>
      <c r="SFQ37" s="65"/>
      <c r="SFR37" s="65"/>
      <c r="SFS37" s="65"/>
      <c r="SFT37" s="65"/>
      <c r="SFU37" s="65"/>
      <c r="SFV37" s="65"/>
      <c r="SFW37" s="65"/>
      <c r="SFX37" s="65"/>
      <c r="SFY37" s="65"/>
      <c r="SFZ37" s="65"/>
      <c r="SGA37" s="65"/>
      <c r="SGB37" s="65"/>
      <c r="SGC37" s="65"/>
      <c r="SGD37" s="65"/>
      <c r="SGE37" s="65"/>
      <c r="SGF37" s="65"/>
      <c r="SGG37" s="65"/>
      <c r="SGH37" s="65"/>
      <c r="SGI37" s="65"/>
      <c r="SGJ37" s="65"/>
      <c r="SGK37" s="65"/>
      <c r="SGL37" s="65"/>
      <c r="SGM37" s="65"/>
      <c r="SGN37" s="65"/>
      <c r="SGO37" s="65"/>
      <c r="SGP37" s="65"/>
      <c r="SGQ37" s="65"/>
      <c r="SGR37" s="65"/>
      <c r="SGS37" s="65"/>
      <c r="SGT37" s="65"/>
      <c r="SGU37" s="65"/>
      <c r="SGV37" s="65"/>
      <c r="SGW37" s="65"/>
      <c r="SGX37" s="65"/>
      <c r="SGY37" s="65"/>
      <c r="SGZ37" s="65"/>
      <c r="SHA37" s="65"/>
      <c r="SHB37" s="65"/>
      <c r="SHC37" s="65"/>
      <c r="SHD37" s="65"/>
      <c r="SHE37" s="65"/>
      <c r="SHF37" s="65"/>
      <c r="SHG37" s="65"/>
      <c r="SHH37" s="65"/>
      <c r="SHI37" s="65"/>
      <c r="SHJ37" s="65"/>
      <c r="SHK37" s="65"/>
      <c r="SHL37" s="65"/>
      <c r="SHM37" s="65"/>
      <c r="SHN37" s="65"/>
      <c r="SHO37" s="65"/>
      <c r="SHP37" s="65"/>
      <c r="SHQ37" s="65"/>
      <c r="SHR37" s="65"/>
      <c r="SHS37" s="65"/>
      <c r="SHT37" s="65"/>
      <c r="SHU37" s="65"/>
      <c r="SHV37" s="65"/>
      <c r="SHW37" s="65"/>
      <c r="SHX37" s="65"/>
      <c r="SHY37" s="65"/>
      <c r="SHZ37" s="65"/>
      <c r="SIA37" s="65"/>
      <c r="SIB37" s="65"/>
      <c r="SIC37" s="65"/>
      <c r="SID37" s="65"/>
      <c r="SIE37" s="65"/>
      <c r="SIF37" s="65"/>
      <c r="SIG37" s="65"/>
      <c r="SIH37" s="65"/>
      <c r="SII37" s="65"/>
      <c r="SIJ37" s="65"/>
      <c r="SIK37" s="65"/>
      <c r="SIL37" s="65"/>
      <c r="SIM37" s="65"/>
      <c r="SIN37" s="65"/>
      <c r="SIO37" s="65"/>
      <c r="SIP37" s="65"/>
      <c r="SIQ37" s="65"/>
      <c r="SIR37" s="65"/>
      <c r="SIS37" s="65"/>
      <c r="SIT37" s="65"/>
      <c r="SIU37" s="65"/>
      <c r="SIV37" s="65"/>
      <c r="SIW37" s="65"/>
      <c r="SIX37" s="65"/>
      <c r="SIY37" s="65"/>
      <c r="SIZ37" s="65"/>
      <c r="SJA37" s="65"/>
      <c r="SJB37" s="65"/>
      <c r="SJC37" s="65"/>
      <c r="SJD37" s="65"/>
      <c r="SJE37" s="65"/>
      <c r="SJF37" s="65"/>
      <c r="SJG37" s="65"/>
      <c r="SJH37" s="65"/>
      <c r="SJI37" s="65"/>
      <c r="SJJ37" s="65"/>
      <c r="SJK37" s="65"/>
      <c r="SJL37" s="65"/>
      <c r="SJM37" s="65"/>
      <c r="SJN37" s="65"/>
      <c r="SJO37" s="65"/>
      <c r="SJP37" s="65"/>
      <c r="SJQ37" s="65"/>
      <c r="SJR37" s="65"/>
      <c r="SJS37" s="65"/>
      <c r="SJT37" s="65"/>
      <c r="SJU37" s="65"/>
      <c r="SJV37" s="65"/>
      <c r="SJW37" s="65"/>
      <c r="SJX37" s="65"/>
      <c r="SJY37" s="65"/>
      <c r="SJZ37" s="65"/>
      <c r="SKA37" s="65"/>
      <c r="SKB37" s="65"/>
      <c r="SKC37" s="65"/>
      <c r="SKD37" s="65"/>
      <c r="SKE37" s="65"/>
      <c r="SKF37" s="65"/>
      <c r="SKG37" s="65"/>
      <c r="SKH37" s="65"/>
      <c r="SKI37" s="65"/>
      <c r="SKJ37" s="65"/>
      <c r="SKK37" s="65"/>
      <c r="SKL37" s="65"/>
      <c r="SKM37" s="65"/>
      <c r="SKN37" s="65"/>
      <c r="SKO37" s="65"/>
      <c r="SKP37" s="65"/>
      <c r="SKQ37" s="65"/>
      <c r="SKR37" s="65"/>
      <c r="SKS37" s="65"/>
      <c r="SKT37" s="65"/>
      <c r="SKU37" s="65"/>
      <c r="SKV37" s="65"/>
      <c r="SKW37" s="65"/>
      <c r="SKX37" s="65"/>
      <c r="SKY37" s="65"/>
      <c r="SKZ37" s="65"/>
      <c r="SLA37" s="65"/>
      <c r="SLB37" s="65"/>
      <c r="SLC37" s="65"/>
      <c r="SLD37" s="65"/>
      <c r="SLE37" s="65"/>
      <c r="SLF37" s="65"/>
      <c r="SLG37" s="65"/>
      <c r="SLH37" s="65"/>
      <c r="SLI37" s="65"/>
      <c r="SLJ37" s="65"/>
      <c r="SLK37" s="65"/>
      <c r="SLL37" s="65"/>
      <c r="SLM37" s="65"/>
      <c r="SLN37" s="65"/>
      <c r="SLO37" s="65"/>
      <c r="SLP37" s="65"/>
      <c r="SLQ37" s="65"/>
      <c r="SLR37" s="65"/>
      <c r="SLS37" s="65"/>
      <c r="SLT37" s="65"/>
      <c r="SLU37" s="65"/>
      <c r="SLV37" s="65"/>
      <c r="SLW37" s="65"/>
      <c r="SLX37" s="65"/>
      <c r="SLY37" s="65"/>
      <c r="SLZ37" s="65"/>
      <c r="SMA37" s="65"/>
      <c r="SMB37" s="65"/>
      <c r="SMC37" s="65"/>
      <c r="SMD37" s="65"/>
      <c r="SME37" s="65"/>
      <c r="SMF37" s="65"/>
      <c r="SMG37" s="65"/>
      <c r="SMH37" s="65"/>
      <c r="SMI37" s="65"/>
      <c r="SMJ37" s="65"/>
      <c r="SMK37" s="65"/>
      <c r="SML37" s="65"/>
      <c r="SMM37" s="65"/>
      <c r="SMN37" s="65"/>
      <c r="SMO37" s="65"/>
      <c r="SMP37" s="65"/>
      <c r="SMQ37" s="65"/>
      <c r="SMR37" s="65"/>
      <c r="SMS37" s="65"/>
      <c r="SMT37" s="65"/>
      <c r="SMU37" s="65"/>
      <c r="SMV37" s="65"/>
      <c r="SMW37" s="65"/>
      <c r="SMX37" s="65"/>
      <c r="SMY37" s="65"/>
      <c r="SMZ37" s="65"/>
      <c r="SNA37" s="65"/>
      <c r="SNB37" s="65"/>
      <c r="SNC37" s="65"/>
      <c r="SND37" s="65"/>
      <c r="SNE37" s="65"/>
      <c r="SNF37" s="65"/>
      <c r="SNG37" s="65"/>
      <c r="SNH37" s="65"/>
      <c r="SNI37" s="65"/>
      <c r="SNJ37" s="65"/>
      <c r="SNK37" s="65"/>
      <c r="SNL37" s="65"/>
      <c r="SNM37" s="65"/>
      <c r="SNN37" s="65"/>
      <c r="SNO37" s="65"/>
      <c r="SNP37" s="65"/>
      <c r="SNQ37" s="65"/>
      <c r="SNR37" s="65"/>
      <c r="SNS37" s="65"/>
      <c r="SNT37" s="65"/>
      <c r="SNU37" s="65"/>
      <c r="SNV37" s="65"/>
      <c r="SNW37" s="65"/>
      <c r="SNX37" s="65"/>
      <c r="SNY37" s="65"/>
      <c r="SNZ37" s="65"/>
      <c r="SOA37" s="65"/>
      <c r="SOB37" s="65"/>
      <c r="SOC37" s="65"/>
      <c r="SOD37" s="65"/>
      <c r="SOE37" s="65"/>
      <c r="SOF37" s="65"/>
      <c r="SOG37" s="65"/>
      <c r="SOH37" s="65"/>
      <c r="SOI37" s="65"/>
      <c r="SOJ37" s="65"/>
      <c r="SOK37" s="65"/>
      <c r="SOL37" s="65"/>
      <c r="SOM37" s="65"/>
      <c r="SON37" s="65"/>
      <c r="SOO37" s="65"/>
      <c r="SOP37" s="65"/>
      <c r="SOQ37" s="65"/>
      <c r="SOR37" s="65"/>
      <c r="SOS37" s="65"/>
      <c r="SOT37" s="65"/>
      <c r="SOU37" s="65"/>
      <c r="SOV37" s="65"/>
      <c r="SOW37" s="65"/>
      <c r="SOX37" s="65"/>
      <c r="SOY37" s="65"/>
      <c r="SOZ37" s="65"/>
      <c r="SPA37" s="65"/>
      <c r="SPB37" s="65"/>
      <c r="SPC37" s="65"/>
      <c r="SPD37" s="65"/>
      <c r="SPE37" s="65"/>
      <c r="SPF37" s="65"/>
      <c r="SPG37" s="65"/>
      <c r="SPH37" s="65"/>
      <c r="SPI37" s="65"/>
      <c r="SPJ37" s="65"/>
      <c r="SPK37" s="65"/>
      <c r="SPL37" s="65"/>
      <c r="SPM37" s="65"/>
      <c r="SPN37" s="65"/>
      <c r="SPO37" s="65"/>
      <c r="SPP37" s="65"/>
      <c r="SPQ37" s="65"/>
      <c r="SPR37" s="65"/>
      <c r="SPS37" s="65"/>
      <c r="SPT37" s="65"/>
      <c r="SPU37" s="65"/>
      <c r="SPV37" s="65"/>
      <c r="SPW37" s="65"/>
      <c r="SPX37" s="65"/>
      <c r="SPY37" s="65"/>
      <c r="SPZ37" s="65"/>
      <c r="SQA37" s="65"/>
      <c r="SQB37" s="65"/>
      <c r="SQC37" s="65"/>
      <c r="SQD37" s="65"/>
      <c r="SQE37" s="65"/>
      <c r="SQF37" s="65"/>
      <c r="SQG37" s="65"/>
      <c r="SQH37" s="65"/>
      <c r="SQI37" s="65"/>
      <c r="SQJ37" s="65"/>
      <c r="SQK37" s="65"/>
      <c r="SQL37" s="65"/>
      <c r="SQM37" s="65"/>
      <c r="SQN37" s="65"/>
      <c r="SQO37" s="65"/>
      <c r="SQP37" s="65"/>
      <c r="SQQ37" s="65"/>
      <c r="SQR37" s="65"/>
      <c r="SQS37" s="65"/>
      <c r="SQT37" s="65"/>
      <c r="SQU37" s="65"/>
      <c r="SQV37" s="65"/>
      <c r="SQW37" s="65"/>
      <c r="SQX37" s="65"/>
      <c r="SQY37" s="65"/>
      <c r="SQZ37" s="65"/>
      <c r="SRA37" s="65"/>
      <c r="SRB37" s="65"/>
      <c r="SRC37" s="65"/>
      <c r="SRD37" s="65"/>
      <c r="SRE37" s="65"/>
      <c r="SRF37" s="65"/>
      <c r="SRG37" s="65"/>
      <c r="SRH37" s="65"/>
      <c r="SRI37" s="65"/>
      <c r="SRJ37" s="65"/>
      <c r="SRK37" s="65"/>
      <c r="SRL37" s="65"/>
      <c r="SRM37" s="65"/>
      <c r="SRN37" s="65"/>
      <c r="SRO37" s="65"/>
      <c r="SRP37" s="65"/>
      <c r="SRQ37" s="65"/>
      <c r="SRR37" s="65"/>
      <c r="SRS37" s="65"/>
      <c r="SRT37" s="65"/>
      <c r="SRU37" s="65"/>
      <c r="SRV37" s="65"/>
      <c r="SRW37" s="65"/>
      <c r="SRX37" s="65"/>
      <c r="SRY37" s="65"/>
      <c r="SRZ37" s="65"/>
      <c r="SSA37" s="65"/>
      <c r="SSB37" s="65"/>
      <c r="SSC37" s="65"/>
      <c r="SSD37" s="65"/>
      <c r="SSE37" s="65"/>
      <c r="SSF37" s="65"/>
      <c r="SSG37" s="65"/>
      <c r="SSH37" s="65"/>
      <c r="SSI37" s="65"/>
      <c r="SSJ37" s="65"/>
      <c r="SSK37" s="65"/>
      <c r="SSL37" s="65"/>
      <c r="SSM37" s="65"/>
      <c r="SSN37" s="65"/>
      <c r="SSO37" s="65"/>
      <c r="SSP37" s="65"/>
      <c r="SSQ37" s="65"/>
      <c r="SSR37" s="65"/>
      <c r="SSS37" s="65"/>
      <c r="SST37" s="65"/>
      <c r="SSU37" s="65"/>
      <c r="SSV37" s="65"/>
      <c r="SSW37" s="65"/>
      <c r="SSX37" s="65"/>
      <c r="SSY37" s="65"/>
      <c r="SSZ37" s="65"/>
      <c r="STA37" s="65"/>
      <c r="STB37" s="65"/>
      <c r="STC37" s="65"/>
      <c r="STD37" s="65"/>
      <c r="STE37" s="65"/>
      <c r="STF37" s="65"/>
      <c r="STG37" s="65"/>
      <c r="STH37" s="65"/>
      <c r="STI37" s="65"/>
      <c r="STJ37" s="65"/>
      <c r="STK37" s="65"/>
      <c r="STL37" s="65"/>
      <c r="STM37" s="65"/>
      <c r="STN37" s="65"/>
      <c r="STO37" s="65"/>
      <c r="STP37" s="65"/>
      <c r="STQ37" s="65"/>
      <c r="STR37" s="65"/>
      <c r="STS37" s="65"/>
      <c r="STT37" s="65"/>
      <c r="STU37" s="65"/>
      <c r="STV37" s="65"/>
      <c r="STW37" s="65"/>
      <c r="STX37" s="65"/>
      <c r="STY37" s="65"/>
      <c r="STZ37" s="65"/>
      <c r="SUA37" s="65"/>
      <c r="SUB37" s="65"/>
      <c r="SUC37" s="65"/>
      <c r="SUD37" s="65"/>
      <c r="SUE37" s="65"/>
      <c r="SUF37" s="65"/>
      <c r="SUG37" s="65"/>
      <c r="SUH37" s="65"/>
      <c r="SUI37" s="65"/>
      <c r="SUJ37" s="65"/>
      <c r="SUK37" s="65"/>
      <c r="SUL37" s="65"/>
      <c r="SUM37" s="65"/>
      <c r="SUN37" s="65"/>
      <c r="SUO37" s="65"/>
      <c r="SUP37" s="65"/>
      <c r="SUQ37" s="65"/>
      <c r="SUR37" s="65"/>
      <c r="SUS37" s="65"/>
      <c r="SUT37" s="65"/>
      <c r="SUU37" s="65"/>
      <c r="SUV37" s="65"/>
      <c r="SUW37" s="65"/>
      <c r="SUX37" s="65"/>
      <c r="SUY37" s="65"/>
      <c r="SUZ37" s="65"/>
      <c r="SVA37" s="65"/>
      <c r="SVB37" s="65"/>
      <c r="SVC37" s="65"/>
      <c r="SVD37" s="65"/>
      <c r="SVE37" s="65"/>
      <c r="SVF37" s="65"/>
      <c r="SVG37" s="65"/>
      <c r="SVH37" s="65"/>
      <c r="SVI37" s="65"/>
      <c r="SVJ37" s="65"/>
      <c r="SVK37" s="65"/>
      <c r="SVL37" s="65"/>
      <c r="SVM37" s="65"/>
      <c r="SVN37" s="65"/>
      <c r="SVO37" s="65"/>
      <c r="SVP37" s="65"/>
      <c r="SVQ37" s="65"/>
      <c r="SVR37" s="65"/>
      <c r="SVS37" s="65"/>
      <c r="SVT37" s="65"/>
      <c r="SVU37" s="65"/>
      <c r="SVV37" s="65"/>
      <c r="SVW37" s="65"/>
      <c r="SVX37" s="65"/>
      <c r="SVY37" s="65"/>
      <c r="SVZ37" s="65"/>
      <c r="SWA37" s="65"/>
      <c r="SWB37" s="65"/>
      <c r="SWC37" s="65"/>
      <c r="SWD37" s="65"/>
      <c r="SWE37" s="65"/>
      <c r="SWF37" s="65"/>
      <c r="SWG37" s="65"/>
      <c r="SWH37" s="65"/>
      <c r="SWI37" s="65"/>
      <c r="SWJ37" s="65"/>
      <c r="SWK37" s="65"/>
      <c r="SWL37" s="65"/>
      <c r="SWM37" s="65"/>
      <c r="SWN37" s="65"/>
      <c r="SWO37" s="65"/>
      <c r="SWP37" s="65"/>
      <c r="SWQ37" s="65"/>
      <c r="SWR37" s="65"/>
      <c r="SWS37" s="65"/>
      <c r="SWT37" s="65"/>
      <c r="SWU37" s="65"/>
      <c r="SWV37" s="65"/>
      <c r="SWW37" s="65"/>
      <c r="SWX37" s="65"/>
      <c r="SWY37" s="65"/>
      <c r="SWZ37" s="65"/>
      <c r="SXA37" s="65"/>
      <c r="SXB37" s="65"/>
      <c r="SXC37" s="65"/>
      <c r="SXD37" s="65"/>
      <c r="SXE37" s="65"/>
      <c r="SXF37" s="65"/>
      <c r="SXG37" s="65"/>
      <c r="SXH37" s="65"/>
      <c r="SXI37" s="65"/>
      <c r="SXJ37" s="65"/>
      <c r="SXK37" s="65"/>
      <c r="SXL37" s="65"/>
      <c r="SXM37" s="65"/>
      <c r="SXN37" s="65"/>
      <c r="SXO37" s="65"/>
      <c r="SXP37" s="65"/>
      <c r="SXQ37" s="65"/>
      <c r="SXR37" s="65"/>
      <c r="SXS37" s="65"/>
      <c r="SXT37" s="65"/>
      <c r="SXU37" s="65"/>
      <c r="SXV37" s="65"/>
      <c r="SXW37" s="65"/>
      <c r="SXX37" s="65"/>
      <c r="SXY37" s="65"/>
      <c r="SXZ37" s="65"/>
      <c r="SYA37" s="65"/>
      <c r="SYB37" s="65"/>
      <c r="SYC37" s="65"/>
      <c r="SYD37" s="65"/>
      <c r="SYE37" s="65"/>
      <c r="SYF37" s="65"/>
      <c r="SYG37" s="65"/>
      <c r="SYH37" s="65"/>
      <c r="SYI37" s="65"/>
      <c r="SYJ37" s="65"/>
      <c r="SYK37" s="65"/>
      <c r="SYL37" s="65"/>
      <c r="SYM37" s="65"/>
      <c r="SYN37" s="65"/>
      <c r="SYO37" s="65"/>
      <c r="SYP37" s="65"/>
      <c r="SYQ37" s="65"/>
      <c r="SYR37" s="65"/>
      <c r="SYS37" s="65"/>
      <c r="SYT37" s="65"/>
      <c r="SYU37" s="65"/>
      <c r="SYV37" s="65"/>
      <c r="SYW37" s="65"/>
      <c r="SYX37" s="65"/>
      <c r="SYY37" s="65"/>
      <c r="SYZ37" s="65"/>
      <c r="SZA37" s="65"/>
      <c r="SZB37" s="65"/>
      <c r="SZC37" s="65"/>
      <c r="SZD37" s="65"/>
      <c r="SZE37" s="65"/>
      <c r="SZF37" s="65"/>
      <c r="SZG37" s="65"/>
      <c r="SZH37" s="65"/>
      <c r="SZI37" s="65"/>
      <c r="SZJ37" s="65"/>
      <c r="SZK37" s="65"/>
      <c r="SZL37" s="65"/>
      <c r="SZM37" s="65"/>
      <c r="SZN37" s="65"/>
      <c r="SZO37" s="65"/>
      <c r="SZP37" s="65"/>
      <c r="SZQ37" s="65"/>
      <c r="SZR37" s="65"/>
      <c r="SZS37" s="65"/>
      <c r="SZT37" s="65"/>
      <c r="SZU37" s="65"/>
      <c r="SZV37" s="65"/>
      <c r="SZW37" s="65"/>
      <c r="SZX37" s="65"/>
      <c r="SZY37" s="65"/>
      <c r="SZZ37" s="65"/>
      <c r="TAA37" s="65"/>
      <c r="TAB37" s="65"/>
      <c r="TAC37" s="65"/>
      <c r="TAD37" s="65"/>
      <c r="TAE37" s="65"/>
      <c r="TAF37" s="65"/>
      <c r="TAG37" s="65"/>
      <c r="TAH37" s="65"/>
      <c r="TAI37" s="65"/>
      <c r="TAJ37" s="65"/>
      <c r="TAK37" s="65"/>
      <c r="TAL37" s="65"/>
      <c r="TAM37" s="65"/>
      <c r="TAN37" s="65"/>
      <c r="TAO37" s="65"/>
      <c r="TAP37" s="65"/>
      <c r="TAQ37" s="65"/>
      <c r="TAR37" s="65"/>
      <c r="TAS37" s="65"/>
      <c r="TAT37" s="65"/>
      <c r="TAU37" s="65"/>
      <c r="TAV37" s="65"/>
      <c r="TAW37" s="65"/>
      <c r="TAX37" s="65"/>
      <c r="TAY37" s="65"/>
      <c r="TAZ37" s="65"/>
      <c r="TBA37" s="65"/>
      <c r="TBB37" s="65"/>
      <c r="TBC37" s="65"/>
      <c r="TBD37" s="65"/>
      <c r="TBE37" s="65"/>
      <c r="TBF37" s="65"/>
      <c r="TBG37" s="65"/>
      <c r="TBH37" s="65"/>
      <c r="TBI37" s="65"/>
      <c r="TBJ37" s="65"/>
      <c r="TBK37" s="65"/>
      <c r="TBL37" s="65"/>
      <c r="TBM37" s="65"/>
      <c r="TBN37" s="65"/>
      <c r="TBO37" s="65"/>
      <c r="TBP37" s="65"/>
      <c r="TBQ37" s="65"/>
      <c r="TBR37" s="65"/>
      <c r="TBS37" s="65"/>
      <c r="TBT37" s="65"/>
      <c r="TBU37" s="65"/>
      <c r="TBV37" s="65"/>
      <c r="TBW37" s="65"/>
      <c r="TBX37" s="65"/>
      <c r="TBY37" s="65"/>
      <c r="TBZ37" s="65"/>
      <c r="TCA37" s="65"/>
      <c r="TCB37" s="65"/>
      <c r="TCC37" s="65"/>
      <c r="TCD37" s="65"/>
      <c r="TCE37" s="65"/>
      <c r="TCF37" s="65"/>
      <c r="TCG37" s="65"/>
      <c r="TCH37" s="65"/>
      <c r="TCI37" s="65"/>
      <c r="TCJ37" s="65"/>
      <c r="TCK37" s="65"/>
      <c r="TCL37" s="65"/>
      <c r="TCM37" s="65"/>
      <c r="TCN37" s="65"/>
      <c r="TCO37" s="65"/>
      <c r="TCP37" s="65"/>
      <c r="TCQ37" s="65"/>
      <c r="TCR37" s="65"/>
      <c r="TCS37" s="65"/>
      <c r="TCT37" s="65"/>
      <c r="TCU37" s="65"/>
      <c r="TCV37" s="65"/>
      <c r="TCW37" s="65"/>
      <c r="TCX37" s="65"/>
      <c r="TCY37" s="65"/>
      <c r="TCZ37" s="65"/>
      <c r="TDA37" s="65"/>
      <c r="TDB37" s="65"/>
      <c r="TDC37" s="65"/>
      <c r="TDD37" s="65"/>
      <c r="TDE37" s="65"/>
      <c r="TDF37" s="65"/>
      <c r="TDG37" s="65"/>
      <c r="TDH37" s="65"/>
      <c r="TDI37" s="65"/>
      <c r="TDJ37" s="65"/>
      <c r="TDK37" s="65"/>
      <c r="TDL37" s="65"/>
      <c r="TDM37" s="65"/>
      <c r="TDN37" s="65"/>
      <c r="TDO37" s="65"/>
      <c r="TDP37" s="65"/>
      <c r="TDQ37" s="65"/>
      <c r="TDR37" s="65"/>
      <c r="TDS37" s="65"/>
      <c r="TDT37" s="65"/>
      <c r="TDU37" s="65"/>
      <c r="TDV37" s="65"/>
      <c r="TDW37" s="65"/>
      <c r="TDX37" s="65"/>
      <c r="TDY37" s="65"/>
      <c r="TDZ37" s="65"/>
      <c r="TEA37" s="65"/>
      <c r="TEB37" s="65"/>
      <c r="TEC37" s="65"/>
      <c r="TED37" s="65"/>
      <c r="TEE37" s="65"/>
      <c r="TEF37" s="65"/>
      <c r="TEG37" s="65"/>
      <c r="TEH37" s="65"/>
      <c r="TEI37" s="65"/>
      <c r="TEJ37" s="65"/>
      <c r="TEK37" s="65"/>
      <c r="TEL37" s="65"/>
      <c r="TEM37" s="65"/>
      <c r="TEN37" s="65"/>
      <c r="TEO37" s="65"/>
      <c r="TEP37" s="65"/>
      <c r="TEQ37" s="65"/>
      <c r="TER37" s="65"/>
      <c r="TES37" s="65"/>
      <c r="TET37" s="65"/>
      <c r="TEU37" s="65"/>
      <c r="TEV37" s="65"/>
      <c r="TEW37" s="65"/>
      <c r="TEX37" s="65"/>
      <c r="TEY37" s="65"/>
      <c r="TEZ37" s="65"/>
      <c r="TFA37" s="65"/>
      <c r="TFB37" s="65"/>
      <c r="TFC37" s="65"/>
      <c r="TFD37" s="65"/>
      <c r="TFE37" s="65"/>
      <c r="TFF37" s="65"/>
      <c r="TFG37" s="65"/>
      <c r="TFH37" s="65"/>
      <c r="TFI37" s="65"/>
      <c r="TFJ37" s="65"/>
      <c r="TFK37" s="65"/>
      <c r="TFL37" s="65"/>
      <c r="TFM37" s="65"/>
      <c r="TFN37" s="65"/>
      <c r="TFO37" s="65"/>
      <c r="TFP37" s="65"/>
      <c r="TFQ37" s="65"/>
      <c r="TFR37" s="65"/>
      <c r="TFS37" s="65"/>
      <c r="TFT37" s="65"/>
      <c r="TFU37" s="65"/>
      <c r="TFV37" s="65"/>
      <c r="TFW37" s="65"/>
      <c r="TFX37" s="65"/>
      <c r="TFY37" s="65"/>
      <c r="TFZ37" s="65"/>
      <c r="TGA37" s="65"/>
      <c r="TGB37" s="65"/>
      <c r="TGC37" s="65"/>
      <c r="TGD37" s="65"/>
      <c r="TGE37" s="65"/>
      <c r="TGF37" s="65"/>
      <c r="TGG37" s="65"/>
      <c r="TGH37" s="65"/>
      <c r="TGI37" s="65"/>
      <c r="TGJ37" s="65"/>
      <c r="TGK37" s="65"/>
      <c r="TGL37" s="65"/>
      <c r="TGM37" s="65"/>
      <c r="TGN37" s="65"/>
      <c r="TGO37" s="65"/>
      <c r="TGP37" s="65"/>
      <c r="TGQ37" s="65"/>
      <c r="TGR37" s="65"/>
      <c r="TGS37" s="65"/>
      <c r="TGT37" s="65"/>
      <c r="TGU37" s="65"/>
      <c r="TGV37" s="65"/>
      <c r="TGW37" s="65"/>
      <c r="TGX37" s="65"/>
      <c r="TGY37" s="65"/>
      <c r="TGZ37" s="65"/>
      <c r="THA37" s="65"/>
      <c r="THB37" s="65"/>
      <c r="THC37" s="65"/>
      <c r="THD37" s="65"/>
      <c r="THE37" s="65"/>
      <c r="THF37" s="65"/>
      <c r="THG37" s="65"/>
      <c r="THH37" s="65"/>
      <c r="THI37" s="65"/>
      <c r="THJ37" s="65"/>
      <c r="THK37" s="65"/>
      <c r="THL37" s="65"/>
      <c r="THM37" s="65"/>
      <c r="THN37" s="65"/>
      <c r="THO37" s="65"/>
      <c r="THP37" s="65"/>
      <c r="THQ37" s="65"/>
      <c r="THR37" s="65"/>
      <c r="THS37" s="65"/>
      <c r="THT37" s="65"/>
      <c r="THU37" s="65"/>
      <c r="THV37" s="65"/>
      <c r="THW37" s="65"/>
      <c r="THX37" s="65"/>
      <c r="THY37" s="65"/>
      <c r="THZ37" s="65"/>
      <c r="TIA37" s="65"/>
      <c r="TIB37" s="65"/>
      <c r="TIC37" s="65"/>
      <c r="TID37" s="65"/>
      <c r="TIE37" s="65"/>
      <c r="TIF37" s="65"/>
      <c r="TIG37" s="65"/>
      <c r="TIH37" s="65"/>
      <c r="TII37" s="65"/>
      <c r="TIJ37" s="65"/>
      <c r="TIK37" s="65"/>
      <c r="TIL37" s="65"/>
      <c r="TIM37" s="65"/>
      <c r="TIN37" s="65"/>
      <c r="TIO37" s="65"/>
      <c r="TIP37" s="65"/>
      <c r="TIQ37" s="65"/>
      <c r="TIR37" s="65"/>
      <c r="TIS37" s="65"/>
      <c r="TIT37" s="65"/>
      <c r="TIU37" s="65"/>
      <c r="TIV37" s="65"/>
      <c r="TIW37" s="65"/>
      <c r="TIX37" s="65"/>
      <c r="TIY37" s="65"/>
      <c r="TIZ37" s="65"/>
      <c r="TJA37" s="65"/>
      <c r="TJB37" s="65"/>
      <c r="TJC37" s="65"/>
      <c r="TJD37" s="65"/>
      <c r="TJE37" s="65"/>
      <c r="TJF37" s="65"/>
      <c r="TJG37" s="65"/>
      <c r="TJH37" s="65"/>
      <c r="TJI37" s="65"/>
      <c r="TJJ37" s="65"/>
      <c r="TJK37" s="65"/>
      <c r="TJL37" s="65"/>
      <c r="TJM37" s="65"/>
      <c r="TJN37" s="65"/>
      <c r="TJO37" s="65"/>
      <c r="TJP37" s="65"/>
      <c r="TJQ37" s="65"/>
      <c r="TJR37" s="65"/>
      <c r="TJS37" s="65"/>
      <c r="TJT37" s="65"/>
      <c r="TJU37" s="65"/>
      <c r="TJV37" s="65"/>
      <c r="TJW37" s="65"/>
      <c r="TJX37" s="65"/>
      <c r="TJY37" s="65"/>
      <c r="TJZ37" s="65"/>
      <c r="TKA37" s="65"/>
      <c r="TKB37" s="65"/>
      <c r="TKC37" s="65"/>
      <c r="TKD37" s="65"/>
      <c r="TKE37" s="65"/>
      <c r="TKF37" s="65"/>
      <c r="TKG37" s="65"/>
      <c r="TKH37" s="65"/>
      <c r="TKI37" s="65"/>
      <c r="TKJ37" s="65"/>
      <c r="TKK37" s="65"/>
      <c r="TKL37" s="65"/>
      <c r="TKM37" s="65"/>
      <c r="TKN37" s="65"/>
      <c r="TKO37" s="65"/>
      <c r="TKP37" s="65"/>
      <c r="TKQ37" s="65"/>
      <c r="TKR37" s="65"/>
      <c r="TKS37" s="65"/>
      <c r="TKT37" s="65"/>
      <c r="TKU37" s="65"/>
      <c r="TKV37" s="65"/>
      <c r="TKW37" s="65"/>
      <c r="TKX37" s="65"/>
      <c r="TKY37" s="65"/>
      <c r="TKZ37" s="65"/>
      <c r="TLA37" s="65"/>
      <c r="TLB37" s="65"/>
      <c r="TLC37" s="65"/>
      <c r="TLD37" s="65"/>
      <c r="TLE37" s="65"/>
      <c r="TLF37" s="65"/>
      <c r="TLG37" s="65"/>
      <c r="TLH37" s="65"/>
      <c r="TLI37" s="65"/>
      <c r="TLJ37" s="65"/>
      <c r="TLK37" s="65"/>
      <c r="TLL37" s="65"/>
      <c r="TLM37" s="65"/>
      <c r="TLN37" s="65"/>
      <c r="TLO37" s="65"/>
      <c r="TLP37" s="65"/>
      <c r="TLQ37" s="65"/>
      <c r="TLR37" s="65"/>
      <c r="TLS37" s="65"/>
      <c r="TLT37" s="65"/>
      <c r="TLU37" s="65"/>
      <c r="TLV37" s="65"/>
      <c r="TLW37" s="65"/>
      <c r="TLX37" s="65"/>
      <c r="TLY37" s="65"/>
      <c r="TLZ37" s="65"/>
      <c r="TMA37" s="65"/>
      <c r="TMB37" s="65"/>
      <c r="TMC37" s="65"/>
      <c r="TMD37" s="65"/>
      <c r="TME37" s="65"/>
      <c r="TMF37" s="65"/>
      <c r="TMG37" s="65"/>
      <c r="TMH37" s="65"/>
      <c r="TMI37" s="65"/>
      <c r="TMJ37" s="65"/>
      <c r="TMK37" s="65"/>
      <c r="TML37" s="65"/>
      <c r="TMM37" s="65"/>
      <c r="TMN37" s="65"/>
      <c r="TMO37" s="65"/>
      <c r="TMP37" s="65"/>
      <c r="TMQ37" s="65"/>
      <c r="TMR37" s="65"/>
      <c r="TMS37" s="65"/>
      <c r="TMT37" s="65"/>
      <c r="TMU37" s="65"/>
      <c r="TMV37" s="65"/>
      <c r="TMW37" s="65"/>
      <c r="TMX37" s="65"/>
      <c r="TMY37" s="65"/>
      <c r="TMZ37" s="65"/>
      <c r="TNA37" s="65"/>
      <c r="TNB37" s="65"/>
      <c r="TNC37" s="65"/>
      <c r="TND37" s="65"/>
      <c r="TNE37" s="65"/>
      <c r="TNF37" s="65"/>
      <c r="TNG37" s="65"/>
      <c r="TNH37" s="65"/>
      <c r="TNI37" s="65"/>
      <c r="TNJ37" s="65"/>
      <c r="TNK37" s="65"/>
      <c r="TNL37" s="65"/>
      <c r="TNM37" s="65"/>
      <c r="TNN37" s="65"/>
      <c r="TNO37" s="65"/>
      <c r="TNP37" s="65"/>
      <c r="TNQ37" s="65"/>
      <c r="TNR37" s="65"/>
      <c r="TNS37" s="65"/>
      <c r="TNT37" s="65"/>
      <c r="TNU37" s="65"/>
      <c r="TNV37" s="65"/>
      <c r="TNW37" s="65"/>
      <c r="TNX37" s="65"/>
      <c r="TNY37" s="65"/>
      <c r="TNZ37" s="65"/>
      <c r="TOA37" s="65"/>
      <c r="TOB37" s="65"/>
      <c r="TOC37" s="65"/>
      <c r="TOD37" s="65"/>
      <c r="TOE37" s="65"/>
      <c r="TOF37" s="65"/>
      <c r="TOG37" s="65"/>
      <c r="TOH37" s="65"/>
      <c r="TOI37" s="65"/>
      <c r="TOJ37" s="65"/>
      <c r="TOK37" s="65"/>
      <c r="TOL37" s="65"/>
      <c r="TOM37" s="65"/>
      <c r="TON37" s="65"/>
      <c r="TOO37" s="65"/>
      <c r="TOP37" s="65"/>
      <c r="TOQ37" s="65"/>
      <c r="TOR37" s="65"/>
      <c r="TOS37" s="65"/>
      <c r="TOT37" s="65"/>
      <c r="TOU37" s="65"/>
      <c r="TOV37" s="65"/>
      <c r="TOW37" s="65"/>
      <c r="TOX37" s="65"/>
      <c r="TOY37" s="65"/>
      <c r="TOZ37" s="65"/>
      <c r="TPA37" s="65"/>
      <c r="TPB37" s="65"/>
      <c r="TPC37" s="65"/>
      <c r="TPD37" s="65"/>
      <c r="TPE37" s="65"/>
      <c r="TPF37" s="65"/>
      <c r="TPG37" s="65"/>
      <c r="TPH37" s="65"/>
      <c r="TPI37" s="65"/>
      <c r="TPJ37" s="65"/>
      <c r="TPK37" s="65"/>
      <c r="TPL37" s="65"/>
      <c r="TPM37" s="65"/>
      <c r="TPN37" s="65"/>
      <c r="TPO37" s="65"/>
      <c r="TPP37" s="65"/>
      <c r="TPQ37" s="65"/>
      <c r="TPR37" s="65"/>
      <c r="TPS37" s="65"/>
      <c r="TPT37" s="65"/>
      <c r="TPU37" s="65"/>
      <c r="TPV37" s="65"/>
      <c r="TPW37" s="65"/>
      <c r="TPX37" s="65"/>
      <c r="TPY37" s="65"/>
      <c r="TPZ37" s="65"/>
      <c r="TQA37" s="65"/>
      <c r="TQB37" s="65"/>
      <c r="TQC37" s="65"/>
      <c r="TQD37" s="65"/>
      <c r="TQE37" s="65"/>
      <c r="TQF37" s="65"/>
      <c r="TQG37" s="65"/>
      <c r="TQH37" s="65"/>
      <c r="TQI37" s="65"/>
      <c r="TQJ37" s="65"/>
      <c r="TQK37" s="65"/>
      <c r="TQL37" s="65"/>
      <c r="TQM37" s="65"/>
      <c r="TQN37" s="65"/>
      <c r="TQO37" s="65"/>
      <c r="TQP37" s="65"/>
      <c r="TQQ37" s="65"/>
      <c r="TQR37" s="65"/>
      <c r="TQS37" s="65"/>
      <c r="TQT37" s="65"/>
      <c r="TQU37" s="65"/>
      <c r="TQV37" s="65"/>
      <c r="TQW37" s="65"/>
      <c r="TQX37" s="65"/>
      <c r="TQY37" s="65"/>
      <c r="TQZ37" s="65"/>
      <c r="TRA37" s="65"/>
      <c r="TRB37" s="65"/>
      <c r="TRC37" s="65"/>
      <c r="TRD37" s="65"/>
      <c r="TRE37" s="65"/>
      <c r="TRF37" s="65"/>
      <c r="TRG37" s="65"/>
      <c r="TRH37" s="65"/>
      <c r="TRI37" s="65"/>
      <c r="TRJ37" s="65"/>
      <c r="TRK37" s="65"/>
      <c r="TRL37" s="65"/>
      <c r="TRM37" s="65"/>
      <c r="TRN37" s="65"/>
      <c r="TRO37" s="65"/>
      <c r="TRP37" s="65"/>
      <c r="TRQ37" s="65"/>
      <c r="TRR37" s="65"/>
      <c r="TRS37" s="65"/>
      <c r="TRT37" s="65"/>
      <c r="TRU37" s="65"/>
      <c r="TRV37" s="65"/>
      <c r="TRW37" s="65"/>
      <c r="TRX37" s="65"/>
      <c r="TRY37" s="65"/>
      <c r="TRZ37" s="65"/>
      <c r="TSA37" s="65"/>
      <c r="TSB37" s="65"/>
      <c r="TSC37" s="65"/>
      <c r="TSD37" s="65"/>
      <c r="TSE37" s="65"/>
      <c r="TSF37" s="65"/>
      <c r="TSG37" s="65"/>
      <c r="TSH37" s="65"/>
      <c r="TSI37" s="65"/>
      <c r="TSJ37" s="65"/>
      <c r="TSK37" s="65"/>
      <c r="TSL37" s="65"/>
      <c r="TSM37" s="65"/>
      <c r="TSN37" s="65"/>
      <c r="TSO37" s="65"/>
      <c r="TSP37" s="65"/>
      <c r="TSQ37" s="65"/>
      <c r="TSR37" s="65"/>
      <c r="TSS37" s="65"/>
      <c r="TST37" s="65"/>
      <c r="TSU37" s="65"/>
      <c r="TSV37" s="65"/>
      <c r="TSW37" s="65"/>
      <c r="TSX37" s="65"/>
      <c r="TSY37" s="65"/>
      <c r="TSZ37" s="65"/>
      <c r="TTA37" s="65"/>
      <c r="TTB37" s="65"/>
      <c r="TTC37" s="65"/>
      <c r="TTD37" s="65"/>
      <c r="TTE37" s="65"/>
      <c r="TTF37" s="65"/>
      <c r="TTG37" s="65"/>
      <c r="TTH37" s="65"/>
      <c r="TTI37" s="65"/>
      <c r="TTJ37" s="65"/>
      <c r="TTK37" s="65"/>
      <c r="TTL37" s="65"/>
      <c r="TTM37" s="65"/>
      <c r="TTN37" s="65"/>
      <c r="TTO37" s="65"/>
      <c r="TTP37" s="65"/>
      <c r="TTQ37" s="65"/>
      <c r="TTR37" s="65"/>
      <c r="TTS37" s="65"/>
      <c r="TTT37" s="65"/>
      <c r="TTU37" s="65"/>
      <c r="TTV37" s="65"/>
      <c r="TTW37" s="65"/>
      <c r="TTX37" s="65"/>
      <c r="TTY37" s="65"/>
      <c r="TTZ37" s="65"/>
      <c r="TUA37" s="65"/>
      <c r="TUB37" s="65"/>
      <c r="TUC37" s="65"/>
      <c r="TUD37" s="65"/>
      <c r="TUE37" s="65"/>
      <c r="TUF37" s="65"/>
      <c r="TUG37" s="65"/>
      <c r="TUH37" s="65"/>
      <c r="TUI37" s="65"/>
      <c r="TUJ37" s="65"/>
      <c r="TUK37" s="65"/>
      <c r="TUL37" s="65"/>
      <c r="TUM37" s="65"/>
      <c r="TUN37" s="65"/>
      <c r="TUO37" s="65"/>
      <c r="TUP37" s="65"/>
      <c r="TUQ37" s="65"/>
      <c r="TUR37" s="65"/>
      <c r="TUS37" s="65"/>
      <c r="TUT37" s="65"/>
      <c r="TUU37" s="65"/>
      <c r="TUV37" s="65"/>
      <c r="TUW37" s="65"/>
      <c r="TUX37" s="65"/>
      <c r="TUY37" s="65"/>
      <c r="TUZ37" s="65"/>
      <c r="TVA37" s="65"/>
      <c r="TVB37" s="65"/>
      <c r="TVC37" s="65"/>
      <c r="TVD37" s="65"/>
      <c r="TVE37" s="65"/>
      <c r="TVF37" s="65"/>
      <c r="TVG37" s="65"/>
      <c r="TVH37" s="65"/>
      <c r="TVI37" s="65"/>
      <c r="TVJ37" s="65"/>
      <c r="TVK37" s="65"/>
      <c r="TVL37" s="65"/>
      <c r="TVM37" s="65"/>
      <c r="TVN37" s="65"/>
      <c r="TVO37" s="65"/>
      <c r="TVP37" s="65"/>
      <c r="TVQ37" s="65"/>
      <c r="TVR37" s="65"/>
      <c r="TVS37" s="65"/>
      <c r="TVT37" s="65"/>
      <c r="TVU37" s="65"/>
      <c r="TVV37" s="65"/>
      <c r="TVW37" s="65"/>
      <c r="TVX37" s="65"/>
      <c r="TVY37" s="65"/>
      <c r="TVZ37" s="65"/>
      <c r="TWA37" s="65"/>
      <c r="TWB37" s="65"/>
      <c r="TWC37" s="65"/>
      <c r="TWD37" s="65"/>
      <c r="TWE37" s="65"/>
      <c r="TWF37" s="65"/>
      <c r="TWG37" s="65"/>
      <c r="TWH37" s="65"/>
      <c r="TWI37" s="65"/>
      <c r="TWJ37" s="65"/>
      <c r="TWK37" s="65"/>
      <c r="TWL37" s="65"/>
      <c r="TWM37" s="65"/>
      <c r="TWN37" s="65"/>
      <c r="TWO37" s="65"/>
      <c r="TWP37" s="65"/>
      <c r="TWQ37" s="65"/>
      <c r="TWR37" s="65"/>
      <c r="TWS37" s="65"/>
      <c r="TWT37" s="65"/>
      <c r="TWU37" s="65"/>
      <c r="TWV37" s="65"/>
      <c r="TWW37" s="65"/>
      <c r="TWX37" s="65"/>
      <c r="TWY37" s="65"/>
      <c r="TWZ37" s="65"/>
      <c r="TXA37" s="65"/>
      <c r="TXB37" s="65"/>
      <c r="TXC37" s="65"/>
      <c r="TXD37" s="65"/>
      <c r="TXE37" s="65"/>
      <c r="TXF37" s="65"/>
      <c r="TXG37" s="65"/>
      <c r="TXH37" s="65"/>
      <c r="TXI37" s="65"/>
      <c r="TXJ37" s="65"/>
      <c r="TXK37" s="65"/>
      <c r="TXL37" s="65"/>
      <c r="TXM37" s="65"/>
      <c r="TXN37" s="65"/>
      <c r="TXO37" s="65"/>
      <c r="TXP37" s="65"/>
      <c r="TXQ37" s="65"/>
      <c r="TXR37" s="65"/>
      <c r="TXS37" s="65"/>
      <c r="TXT37" s="65"/>
      <c r="TXU37" s="65"/>
      <c r="TXV37" s="65"/>
      <c r="TXW37" s="65"/>
      <c r="TXX37" s="65"/>
      <c r="TXY37" s="65"/>
      <c r="TXZ37" s="65"/>
      <c r="TYA37" s="65"/>
      <c r="TYB37" s="65"/>
      <c r="TYC37" s="65"/>
      <c r="TYD37" s="65"/>
      <c r="TYE37" s="65"/>
      <c r="TYF37" s="65"/>
      <c r="TYG37" s="65"/>
      <c r="TYH37" s="65"/>
      <c r="TYI37" s="65"/>
      <c r="TYJ37" s="65"/>
      <c r="TYK37" s="65"/>
      <c r="TYL37" s="65"/>
      <c r="TYM37" s="65"/>
      <c r="TYN37" s="65"/>
      <c r="TYO37" s="65"/>
      <c r="TYP37" s="65"/>
      <c r="TYQ37" s="65"/>
      <c r="TYR37" s="65"/>
      <c r="TYS37" s="65"/>
      <c r="TYT37" s="65"/>
      <c r="TYU37" s="65"/>
      <c r="TYV37" s="65"/>
      <c r="TYW37" s="65"/>
      <c r="TYX37" s="65"/>
      <c r="TYY37" s="65"/>
      <c r="TYZ37" s="65"/>
      <c r="TZA37" s="65"/>
      <c r="TZB37" s="65"/>
      <c r="TZC37" s="65"/>
      <c r="TZD37" s="65"/>
      <c r="TZE37" s="65"/>
      <c r="TZF37" s="65"/>
      <c r="TZG37" s="65"/>
      <c r="TZH37" s="65"/>
      <c r="TZI37" s="65"/>
      <c r="TZJ37" s="65"/>
      <c r="TZK37" s="65"/>
      <c r="TZL37" s="65"/>
      <c r="TZM37" s="65"/>
      <c r="TZN37" s="65"/>
      <c r="TZO37" s="65"/>
      <c r="TZP37" s="65"/>
      <c r="TZQ37" s="65"/>
      <c r="TZR37" s="65"/>
      <c r="TZS37" s="65"/>
      <c r="TZT37" s="65"/>
      <c r="TZU37" s="65"/>
      <c r="TZV37" s="65"/>
      <c r="TZW37" s="65"/>
      <c r="TZX37" s="65"/>
      <c r="TZY37" s="65"/>
      <c r="TZZ37" s="65"/>
      <c r="UAA37" s="65"/>
      <c r="UAB37" s="65"/>
      <c r="UAC37" s="65"/>
      <c r="UAD37" s="65"/>
      <c r="UAE37" s="65"/>
      <c r="UAF37" s="65"/>
      <c r="UAG37" s="65"/>
      <c r="UAH37" s="65"/>
      <c r="UAI37" s="65"/>
      <c r="UAJ37" s="65"/>
      <c r="UAK37" s="65"/>
      <c r="UAL37" s="65"/>
      <c r="UAM37" s="65"/>
      <c r="UAN37" s="65"/>
      <c r="UAO37" s="65"/>
      <c r="UAP37" s="65"/>
      <c r="UAQ37" s="65"/>
      <c r="UAR37" s="65"/>
      <c r="UAS37" s="65"/>
      <c r="UAT37" s="65"/>
      <c r="UAU37" s="65"/>
      <c r="UAV37" s="65"/>
      <c r="UAW37" s="65"/>
      <c r="UAX37" s="65"/>
      <c r="UAY37" s="65"/>
      <c r="UAZ37" s="65"/>
      <c r="UBA37" s="65"/>
      <c r="UBB37" s="65"/>
      <c r="UBC37" s="65"/>
      <c r="UBD37" s="65"/>
      <c r="UBE37" s="65"/>
      <c r="UBF37" s="65"/>
      <c r="UBG37" s="65"/>
      <c r="UBH37" s="65"/>
      <c r="UBI37" s="65"/>
      <c r="UBJ37" s="65"/>
      <c r="UBK37" s="65"/>
      <c r="UBL37" s="65"/>
      <c r="UBM37" s="65"/>
      <c r="UBN37" s="65"/>
      <c r="UBO37" s="65"/>
      <c r="UBP37" s="65"/>
      <c r="UBQ37" s="65"/>
      <c r="UBR37" s="65"/>
      <c r="UBS37" s="65"/>
      <c r="UBT37" s="65"/>
      <c r="UBU37" s="65"/>
      <c r="UBV37" s="65"/>
      <c r="UBW37" s="65"/>
      <c r="UBX37" s="65"/>
      <c r="UBY37" s="65"/>
      <c r="UBZ37" s="65"/>
      <c r="UCA37" s="65"/>
      <c r="UCB37" s="65"/>
      <c r="UCC37" s="65"/>
      <c r="UCD37" s="65"/>
      <c r="UCE37" s="65"/>
      <c r="UCF37" s="65"/>
      <c r="UCG37" s="65"/>
      <c r="UCH37" s="65"/>
      <c r="UCI37" s="65"/>
      <c r="UCJ37" s="65"/>
      <c r="UCK37" s="65"/>
      <c r="UCL37" s="65"/>
      <c r="UCM37" s="65"/>
      <c r="UCN37" s="65"/>
      <c r="UCO37" s="65"/>
      <c r="UCP37" s="65"/>
      <c r="UCQ37" s="65"/>
      <c r="UCR37" s="65"/>
      <c r="UCS37" s="65"/>
      <c r="UCT37" s="65"/>
      <c r="UCU37" s="65"/>
      <c r="UCV37" s="65"/>
      <c r="UCW37" s="65"/>
      <c r="UCX37" s="65"/>
      <c r="UCY37" s="65"/>
      <c r="UCZ37" s="65"/>
      <c r="UDA37" s="65"/>
      <c r="UDB37" s="65"/>
      <c r="UDC37" s="65"/>
      <c r="UDD37" s="65"/>
      <c r="UDE37" s="65"/>
      <c r="UDF37" s="65"/>
      <c r="UDG37" s="65"/>
      <c r="UDH37" s="65"/>
      <c r="UDI37" s="65"/>
      <c r="UDJ37" s="65"/>
      <c r="UDK37" s="65"/>
      <c r="UDL37" s="65"/>
      <c r="UDM37" s="65"/>
      <c r="UDN37" s="65"/>
      <c r="UDO37" s="65"/>
      <c r="UDP37" s="65"/>
      <c r="UDQ37" s="65"/>
      <c r="UDR37" s="65"/>
      <c r="UDS37" s="65"/>
      <c r="UDT37" s="65"/>
      <c r="UDU37" s="65"/>
      <c r="UDV37" s="65"/>
      <c r="UDW37" s="65"/>
      <c r="UDX37" s="65"/>
      <c r="UDY37" s="65"/>
      <c r="UDZ37" s="65"/>
      <c r="UEA37" s="65"/>
      <c r="UEB37" s="65"/>
      <c r="UEC37" s="65"/>
      <c r="UED37" s="65"/>
      <c r="UEE37" s="65"/>
      <c r="UEF37" s="65"/>
      <c r="UEG37" s="65"/>
      <c r="UEH37" s="65"/>
      <c r="UEI37" s="65"/>
      <c r="UEJ37" s="65"/>
      <c r="UEK37" s="65"/>
      <c r="UEL37" s="65"/>
      <c r="UEM37" s="65"/>
      <c r="UEN37" s="65"/>
      <c r="UEO37" s="65"/>
      <c r="UEP37" s="65"/>
      <c r="UEQ37" s="65"/>
      <c r="UER37" s="65"/>
      <c r="UES37" s="65"/>
      <c r="UET37" s="65"/>
      <c r="UEU37" s="65"/>
      <c r="UEV37" s="65"/>
      <c r="UEW37" s="65"/>
      <c r="UEX37" s="65"/>
      <c r="UEY37" s="65"/>
      <c r="UEZ37" s="65"/>
      <c r="UFA37" s="65"/>
      <c r="UFB37" s="65"/>
      <c r="UFC37" s="65"/>
      <c r="UFD37" s="65"/>
      <c r="UFE37" s="65"/>
      <c r="UFF37" s="65"/>
      <c r="UFG37" s="65"/>
      <c r="UFH37" s="65"/>
      <c r="UFI37" s="65"/>
      <c r="UFJ37" s="65"/>
      <c r="UFK37" s="65"/>
      <c r="UFL37" s="65"/>
      <c r="UFM37" s="65"/>
      <c r="UFN37" s="65"/>
      <c r="UFO37" s="65"/>
      <c r="UFP37" s="65"/>
      <c r="UFQ37" s="65"/>
      <c r="UFR37" s="65"/>
      <c r="UFS37" s="65"/>
      <c r="UFT37" s="65"/>
      <c r="UFU37" s="65"/>
      <c r="UFV37" s="65"/>
      <c r="UFW37" s="65"/>
      <c r="UFX37" s="65"/>
      <c r="UFY37" s="65"/>
      <c r="UFZ37" s="65"/>
      <c r="UGA37" s="65"/>
      <c r="UGB37" s="65"/>
      <c r="UGC37" s="65"/>
      <c r="UGD37" s="65"/>
      <c r="UGE37" s="65"/>
      <c r="UGF37" s="65"/>
      <c r="UGG37" s="65"/>
      <c r="UGH37" s="65"/>
      <c r="UGI37" s="65"/>
      <c r="UGJ37" s="65"/>
      <c r="UGK37" s="65"/>
      <c r="UGL37" s="65"/>
      <c r="UGM37" s="65"/>
      <c r="UGN37" s="65"/>
      <c r="UGO37" s="65"/>
      <c r="UGP37" s="65"/>
      <c r="UGQ37" s="65"/>
      <c r="UGR37" s="65"/>
      <c r="UGS37" s="65"/>
      <c r="UGT37" s="65"/>
      <c r="UGU37" s="65"/>
      <c r="UGV37" s="65"/>
      <c r="UGW37" s="65"/>
      <c r="UGX37" s="65"/>
      <c r="UGY37" s="65"/>
      <c r="UGZ37" s="65"/>
      <c r="UHA37" s="65"/>
      <c r="UHB37" s="65"/>
      <c r="UHC37" s="65"/>
      <c r="UHD37" s="65"/>
      <c r="UHE37" s="65"/>
      <c r="UHF37" s="65"/>
      <c r="UHG37" s="65"/>
      <c r="UHH37" s="65"/>
      <c r="UHI37" s="65"/>
      <c r="UHJ37" s="65"/>
      <c r="UHK37" s="65"/>
      <c r="UHL37" s="65"/>
      <c r="UHM37" s="65"/>
      <c r="UHN37" s="65"/>
      <c r="UHO37" s="65"/>
      <c r="UHP37" s="65"/>
      <c r="UHQ37" s="65"/>
      <c r="UHR37" s="65"/>
      <c r="UHS37" s="65"/>
      <c r="UHT37" s="65"/>
      <c r="UHU37" s="65"/>
      <c r="UHV37" s="65"/>
      <c r="UHW37" s="65"/>
      <c r="UHX37" s="65"/>
      <c r="UHY37" s="65"/>
      <c r="UHZ37" s="65"/>
      <c r="UIA37" s="65"/>
      <c r="UIB37" s="65"/>
      <c r="UIC37" s="65"/>
      <c r="UID37" s="65"/>
      <c r="UIE37" s="65"/>
      <c r="UIF37" s="65"/>
      <c r="UIG37" s="65"/>
      <c r="UIH37" s="65"/>
      <c r="UII37" s="65"/>
      <c r="UIJ37" s="65"/>
      <c r="UIK37" s="65"/>
      <c r="UIL37" s="65"/>
      <c r="UIM37" s="65"/>
      <c r="UIN37" s="65"/>
      <c r="UIO37" s="65"/>
      <c r="UIP37" s="65"/>
      <c r="UIQ37" s="65"/>
      <c r="UIR37" s="65"/>
      <c r="UIS37" s="65"/>
      <c r="UIT37" s="65"/>
      <c r="UIU37" s="65"/>
      <c r="UIV37" s="65"/>
      <c r="UIW37" s="65"/>
      <c r="UIX37" s="65"/>
      <c r="UIY37" s="65"/>
      <c r="UIZ37" s="65"/>
      <c r="UJA37" s="65"/>
      <c r="UJB37" s="65"/>
      <c r="UJC37" s="65"/>
      <c r="UJD37" s="65"/>
      <c r="UJE37" s="65"/>
      <c r="UJF37" s="65"/>
      <c r="UJG37" s="65"/>
      <c r="UJH37" s="65"/>
      <c r="UJI37" s="65"/>
      <c r="UJJ37" s="65"/>
      <c r="UJK37" s="65"/>
      <c r="UJL37" s="65"/>
      <c r="UJM37" s="65"/>
      <c r="UJN37" s="65"/>
      <c r="UJO37" s="65"/>
      <c r="UJP37" s="65"/>
      <c r="UJQ37" s="65"/>
      <c r="UJR37" s="65"/>
      <c r="UJS37" s="65"/>
      <c r="UJT37" s="65"/>
      <c r="UJU37" s="65"/>
      <c r="UJV37" s="65"/>
      <c r="UJW37" s="65"/>
      <c r="UJX37" s="65"/>
      <c r="UJY37" s="65"/>
      <c r="UJZ37" s="65"/>
      <c r="UKA37" s="65"/>
      <c r="UKB37" s="65"/>
      <c r="UKC37" s="65"/>
      <c r="UKD37" s="65"/>
      <c r="UKE37" s="65"/>
      <c r="UKF37" s="65"/>
      <c r="UKG37" s="65"/>
      <c r="UKH37" s="65"/>
      <c r="UKI37" s="65"/>
      <c r="UKJ37" s="65"/>
      <c r="UKK37" s="65"/>
      <c r="UKL37" s="65"/>
      <c r="UKM37" s="65"/>
      <c r="UKN37" s="65"/>
      <c r="UKO37" s="65"/>
      <c r="UKP37" s="65"/>
      <c r="UKQ37" s="65"/>
      <c r="UKR37" s="65"/>
      <c r="UKS37" s="65"/>
      <c r="UKT37" s="65"/>
      <c r="UKU37" s="65"/>
      <c r="UKV37" s="65"/>
      <c r="UKW37" s="65"/>
      <c r="UKX37" s="65"/>
      <c r="UKY37" s="65"/>
      <c r="UKZ37" s="65"/>
      <c r="ULA37" s="65"/>
      <c r="ULB37" s="65"/>
      <c r="ULC37" s="65"/>
      <c r="ULD37" s="65"/>
      <c r="ULE37" s="65"/>
      <c r="ULF37" s="65"/>
      <c r="ULG37" s="65"/>
      <c r="ULH37" s="65"/>
      <c r="ULI37" s="65"/>
      <c r="ULJ37" s="65"/>
      <c r="ULK37" s="65"/>
      <c r="ULL37" s="65"/>
      <c r="ULM37" s="65"/>
      <c r="ULN37" s="65"/>
      <c r="ULO37" s="65"/>
      <c r="ULP37" s="65"/>
      <c r="ULQ37" s="65"/>
      <c r="ULR37" s="65"/>
      <c r="ULS37" s="65"/>
      <c r="ULT37" s="65"/>
      <c r="ULU37" s="65"/>
      <c r="ULV37" s="65"/>
      <c r="ULW37" s="65"/>
      <c r="ULX37" s="65"/>
      <c r="ULY37" s="65"/>
      <c r="ULZ37" s="65"/>
      <c r="UMA37" s="65"/>
      <c r="UMB37" s="65"/>
      <c r="UMC37" s="65"/>
      <c r="UMD37" s="65"/>
      <c r="UME37" s="65"/>
      <c r="UMF37" s="65"/>
      <c r="UMG37" s="65"/>
      <c r="UMH37" s="65"/>
      <c r="UMI37" s="65"/>
      <c r="UMJ37" s="65"/>
      <c r="UMK37" s="65"/>
      <c r="UML37" s="65"/>
      <c r="UMM37" s="65"/>
      <c r="UMN37" s="65"/>
      <c r="UMO37" s="65"/>
      <c r="UMP37" s="65"/>
      <c r="UMQ37" s="65"/>
      <c r="UMR37" s="65"/>
      <c r="UMS37" s="65"/>
      <c r="UMT37" s="65"/>
      <c r="UMU37" s="65"/>
      <c r="UMV37" s="65"/>
      <c r="UMW37" s="65"/>
      <c r="UMX37" s="65"/>
      <c r="UMY37" s="65"/>
      <c r="UMZ37" s="65"/>
      <c r="UNA37" s="65"/>
      <c r="UNB37" s="65"/>
      <c r="UNC37" s="65"/>
      <c r="UND37" s="65"/>
      <c r="UNE37" s="65"/>
      <c r="UNF37" s="65"/>
      <c r="UNG37" s="65"/>
      <c r="UNH37" s="65"/>
      <c r="UNI37" s="65"/>
      <c r="UNJ37" s="65"/>
      <c r="UNK37" s="65"/>
      <c r="UNL37" s="65"/>
      <c r="UNM37" s="65"/>
      <c r="UNN37" s="65"/>
      <c r="UNO37" s="65"/>
      <c r="UNP37" s="65"/>
      <c r="UNQ37" s="65"/>
      <c r="UNR37" s="65"/>
      <c r="UNS37" s="65"/>
      <c r="UNT37" s="65"/>
      <c r="UNU37" s="65"/>
      <c r="UNV37" s="65"/>
      <c r="UNW37" s="65"/>
      <c r="UNX37" s="65"/>
      <c r="UNY37" s="65"/>
      <c r="UNZ37" s="65"/>
      <c r="UOA37" s="65"/>
      <c r="UOB37" s="65"/>
      <c r="UOC37" s="65"/>
      <c r="UOD37" s="65"/>
      <c r="UOE37" s="65"/>
      <c r="UOF37" s="65"/>
      <c r="UOG37" s="65"/>
      <c r="UOH37" s="65"/>
      <c r="UOI37" s="65"/>
      <c r="UOJ37" s="65"/>
      <c r="UOK37" s="65"/>
      <c r="UOL37" s="65"/>
      <c r="UOM37" s="65"/>
      <c r="UON37" s="65"/>
      <c r="UOO37" s="65"/>
      <c r="UOP37" s="65"/>
      <c r="UOQ37" s="65"/>
      <c r="UOR37" s="65"/>
      <c r="UOS37" s="65"/>
      <c r="UOT37" s="65"/>
      <c r="UOU37" s="65"/>
      <c r="UOV37" s="65"/>
      <c r="UOW37" s="65"/>
      <c r="UOX37" s="65"/>
      <c r="UOY37" s="65"/>
      <c r="UOZ37" s="65"/>
      <c r="UPA37" s="65"/>
      <c r="UPB37" s="65"/>
      <c r="UPC37" s="65"/>
      <c r="UPD37" s="65"/>
      <c r="UPE37" s="65"/>
      <c r="UPF37" s="65"/>
      <c r="UPG37" s="65"/>
      <c r="UPH37" s="65"/>
      <c r="UPI37" s="65"/>
      <c r="UPJ37" s="65"/>
      <c r="UPK37" s="65"/>
      <c r="UPL37" s="65"/>
      <c r="UPM37" s="65"/>
      <c r="UPN37" s="65"/>
      <c r="UPO37" s="65"/>
      <c r="UPP37" s="65"/>
      <c r="UPQ37" s="65"/>
      <c r="UPR37" s="65"/>
      <c r="UPS37" s="65"/>
      <c r="UPT37" s="65"/>
      <c r="UPU37" s="65"/>
      <c r="UPV37" s="65"/>
      <c r="UPW37" s="65"/>
      <c r="UPX37" s="65"/>
      <c r="UPY37" s="65"/>
      <c r="UPZ37" s="65"/>
      <c r="UQA37" s="65"/>
      <c r="UQB37" s="65"/>
      <c r="UQC37" s="65"/>
      <c r="UQD37" s="65"/>
      <c r="UQE37" s="65"/>
      <c r="UQF37" s="65"/>
      <c r="UQG37" s="65"/>
      <c r="UQH37" s="65"/>
      <c r="UQI37" s="65"/>
      <c r="UQJ37" s="65"/>
      <c r="UQK37" s="65"/>
      <c r="UQL37" s="65"/>
      <c r="UQM37" s="65"/>
      <c r="UQN37" s="65"/>
      <c r="UQO37" s="65"/>
      <c r="UQP37" s="65"/>
      <c r="UQQ37" s="65"/>
      <c r="UQR37" s="65"/>
      <c r="UQS37" s="65"/>
      <c r="UQT37" s="65"/>
      <c r="UQU37" s="65"/>
      <c r="UQV37" s="65"/>
      <c r="UQW37" s="65"/>
      <c r="UQX37" s="65"/>
      <c r="UQY37" s="65"/>
      <c r="UQZ37" s="65"/>
      <c r="URA37" s="65"/>
      <c r="URB37" s="65"/>
      <c r="URC37" s="65"/>
      <c r="URD37" s="65"/>
      <c r="URE37" s="65"/>
      <c r="URF37" s="65"/>
      <c r="URG37" s="65"/>
      <c r="URH37" s="65"/>
      <c r="URI37" s="65"/>
      <c r="URJ37" s="65"/>
      <c r="URK37" s="65"/>
      <c r="URL37" s="65"/>
      <c r="URM37" s="65"/>
      <c r="URN37" s="65"/>
      <c r="URO37" s="65"/>
      <c r="URP37" s="65"/>
      <c r="URQ37" s="65"/>
      <c r="URR37" s="65"/>
      <c r="URS37" s="65"/>
      <c r="URT37" s="65"/>
      <c r="URU37" s="65"/>
      <c r="URV37" s="65"/>
      <c r="URW37" s="65"/>
      <c r="URX37" s="65"/>
      <c r="URY37" s="65"/>
      <c r="URZ37" s="65"/>
      <c r="USA37" s="65"/>
      <c r="USB37" s="65"/>
      <c r="USC37" s="65"/>
      <c r="USD37" s="65"/>
      <c r="USE37" s="65"/>
      <c r="USF37" s="65"/>
      <c r="USG37" s="65"/>
      <c r="USH37" s="65"/>
      <c r="USI37" s="65"/>
      <c r="USJ37" s="65"/>
      <c r="USK37" s="65"/>
      <c r="USL37" s="65"/>
      <c r="USM37" s="65"/>
      <c r="USN37" s="65"/>
      <c r="USO37" s="65"/>
      <c r="USP37" s="65"/>
      <c r="USQ37" s="65"/>
      <c r="USR37" s="65"/>
      <c r="USS37" s="65"/>
      <c r="UST37" s="65"/>
      <c r="USU37" s="65"/>
      <c r="USV37" s="65"/>
      <c r="USW37" s="65"/>
      <c r="USX37" s="65"/>
      <c r="USY37" s="65"/>
      <c r="USZ37" s="65"/>
      <c r="UTA37" s="65"/>
      <c r="UTB37" s="65"/>
      <c r="UTC37" s="65"/>
      <c r="UTD37" s="65"/>
      <c r="UTE37" s="65"/>
      <c r="UTF37" s="65"/>
      <c r="UTG37" s="65"/>
      <c r="UTH37" s="65"/>
      <c r="UTI37" s="65"/>
      <c r="UTJ37" s="65"/>
      <c r="UTK37" s="65"/>
      <c r="UTL37" s="65"/>
      <c r="UTM37" s="65"/>
      <c r="UTN37" s="65"/>
      <c r="UTO37" s="65"/>
      <c r="UTP37" s="65"/>
      <c r="UTQ37" s="65"/>
      <c r="UTR37" s="65"/>
      <c r="UTS37" s="65"/>
      <c r="UTT37" s="65"/>
      <c r="UTU37" s="65"/>
      <c r="UTV37" s="65"/>
      <c r="UTW37" s="65"/>
      <c r="UTX37" s="65"/>
      <c r="UTY37" s="65"/>
      <c r="UTZ37" s="65"/>
      <c r="UUA37" s="65"/>
      <c r="UUB37" s="65"/>
      <c r="UUC37" s="65"/>
      <c r="UUD37" s="65"/>
      <c r="UUE37" s="65"/>
      <c r="UUF37" s="65"/>
      <c r="UUG37" s="65"/>
      <c r="UUH37" s="65"/>
      <c r="UUI37" s="65"/>
      <c r="UUJ37" s="65"/>
      <c r="UUK37" s="65"/>
      <c r="UUL37" s="65"/>
      <c r="UUM37" s="65"/>
      <c r="UUN37" s="65"/>
      <c r="UUO37" s="65"/>
      <c r="UUP37" s="65"/>
      <c r="UUQ37" s="65"/>
      <c r="UUR37" s="65"/>
      <c r="UUS37" s="65"/>
      <c r="UUT37" s="65"/>
      <c r="UUU37" s="65"/>
      <c r="UUV37" s="65"/>
      <c r="UUW37" s="65"/>
      <c r="UUX37" s="65"/>
      <c r="UUY37" s="65"/>
      <c r="UUZ37" s="65"/>
      <c r="UVA37" s="65"/>
      <c r="UVB37" s="65"/>
      <c r="UVC37" s="65"/>
      <c r="UVD37" s="65"/>
      <c r="UVE37" s="65"/>
      <c r="UVF37" s="65"/>
      <c r="UVG37" s="65"/>
      <c r="UVH37" s="65"/>
      <c r="UVI37" s="65"/>
      <c r="UVJ37" s="65"/>
      <c r="UVK37" s="65"/>
      <c r="UVL37" s="65"/>
      <c r="UVM37" s="65"/>
      <c r="UVN37" s="65"/>
      <c r="UVO37" s="65"/>
      <c r="UVP37" s="65"/>
      <c r="UVQ37" s="65"/>
      <c r="UVR37" s="65"/>
      <c r="UVS37" s="65"/>
      <c r="UVT37" s="65"/>
      <c r="UVU37" s="65"/>
      <c r="UVV37" s="65"/>
      <c r="UVW37" s="65"/>
      <c r="UVX37" s="65"/>
      <c r="UVY37" s="65"/>
      <c r="UVZ37" s="65"/>
      <c r="UWA37" s="65"/>
      <c r="UWB37" s="65"/>
      <c r="UWC37" s="65"/>
      <c r="UWD37" s="65"/>
      <c r="UWE37" s="65"/>
      <c r="UWF37" s="65"/>
      <c r="UWG37" s="65"/>
      <c r="UWH37" s="65"/>
      <c r="UWI37" s="65"/>
      <c r="UWJ37" s="65"/>
      <c r="UWK37" s="65"/>
      <c r="UWL37" s="65"/>
      <c r="UWM37" s="65"/>
      <c r="UWN37" s="65"/>
      <c r="UWO37" s="65"/>
      <c r="UWP37" s="65"/>
      <c r="UWQ37" s="65"/>
      <c r="UWR37" s="65"/>
      <c r="UWS37" s="65"/>
      <c r="UWT37" s="65"/>
      <c r="UWU37" s="65"/>
      <c r="UWV37" s="65"/>
      <c r="UWW37" s="65"/>
      <c r="UWX37" s="65"/>
      <c r="UWY37" s="65"/>
      <c r="UWZ37" s="65"/>
      <c r="UXA37" s="65"/>
      <c r="UXB37" s="65"/>
      <c r="UXC37" s="65"/>
      <c r="UXD37" s="65"/>
      <c r="UXE37" s="65"/>
      <c r="UXF37" s="65"/>
      <c r="UXG37" s="65"/>
      <c r="UXH37" s="65"/>
      <c r="UXI37" s="65"/>
      <c r="UXJ37" s="65"/>
      <c r="UXK37" s="65"/>
      <c r="UXL37" s="65"/>
      <c r="UXM37" s="65"/>
      <c r="UXN37" s="65"/>
      <c r="UXO37" s="65"/>
      <c r="UXP37" s="65"/>
      <c r="UXQ37" s="65"/>
      <c r="UXR37" s="65"/>
      <c r="UXS37" s="65"/>
      <c r="UXT37" s="65"/>
      <c r="UXU37" s="65"/>
      <c r="UXV37" s="65"/>
      <c r="UXW37" s="65"/>
      <c r="UXX37" s="65"/>
      <c r="UXY37" s="65"/>
      <c r="UXZ37" s="65"/>
      <c r="UYA37" s="65"/>
      <c r="UYB37" s="65"/>
      <c r="UYC37" s="65"/>
      <c r="UYD37" s="65"/>
      <c r="UYE37" s="65"/>
      <c r="UYF37" s="65"/>
      <c r="UYG37" s="65"/>
      <c r="UYH37" s="65"/>
      <c r="UYI37" s="65"/>
      <c r="UYJ37" s="65"/>
      <c r="UYK37" s="65"/>
      <c r="UYL37" s="65"/>
      <c r="UYM37" s="65"/>
      <c r="UYN37" s="65"/>
      <c r="UYO37" s="65"/>
      <c r="UYP37" s="65"/>
      <c r="UYQ37" s="65"/>
      <c r="UYR37" s="65"/>
      <c r="UYS37" s="65"/>
      <c r="UYT37" s="65"/>
      <c r="UYU37" s="65"/>
      <c r="UYV37" s="65"/>
      <c r="UYW37" s="65"/>
      <c r="UYX37" s="65"/>
      <c r="UYY37" s="65"/>
      <c r="UYZ37" s="65"/>
      <c r="UZA37" s="65"/>
      <c r="UZB37" s="65"/>
      <c r="UZC37" s="65"/>
      <c r="UZD37" s="65"/>
      <c r="UZE37" s="65"/>
      <c r="UZF37" s="65"/>
      <c r="UZG37" s="65"/>
      <c r="UZH37" s="65"/>
      <c r="UZI37" s="65"/>
      <c r="UZJ37" s="65"/>
      <c r="UZK37" s="65"/>
      <c r="UZL37" s="65"/>
      <c r="UZM37" s="65"/>
      <c r="UZN37" s="65"/>
      <c r="UZO37" s="65"/>
      <c r="UZP37" s="65"/>
      <c r="UZQ37" s="65"/>
      <c r="UZR37" s="65"/>
      <c r="UZS37" s="65"/>
      <c r="UZT37" s="65"/>
      <c r="UZU37" s="65"/>
      <c r="UZV37" s="65"/>
      <c r="UZW37" s="65"/>
      <c r="UZX37" s="65"/>
      <c r="UZY37" s="65"/>
      <c r="UZZ37" s="65"/>
      <c r="VAA37" s="65"/>
      <c r="VAB37" s="65"/>
      <c r="VAC37" s="65"/>
      <c r="VAD37" s="65"/>
      <c r="VAE37" s="65"/>
      <c r="VAF37" s="65"/>
      <c r="VAG37" s="65"/>
      <c r="VAH37" s="65"/>
      <c r="VAI37" s="65"/>
      <c r="VAJ37" s="65"/>
      <c r="VAK37" s="65"/>
      <c r="VAL37" s="65"/>
      <c r="VAM37" s="65"/>
      <c r="VAN37" s="65"/>
      <c r="VAO37" s="65"/>
      <c r="VAP37" s="65"/>
      <c r="VAQ37" s="65"/>
      <c r="VAR37" s="65"/>
      <c r="VAS37" s="65"/>
      <c r="VAT37" s="65"/>
      <c r="VAU37" s="65"/>
      <c r="VAV37" s="65"/>
      <c r="VAW37" s="65"/>
      <c r="VAX37" s="65"/>
      <c r="VAY37" s="65"/>
      <c r="VAZ37" s="65"/>
      <c r="VBA37" s="65"/>
      <c r="VBB37" s="65"/>
      <c r="VBC37" s="65"/>
      <c r="VBD37" s="65"/>
      <c r="VBE37" s="65"/>
      <c r="VBF37" s="65"/>
      <c r="VBG37" s="65"/>
      <c r="VBH37" s="65"/>
      <c r="VBI37" s="65"/>
      <c r="VBJ37" s="65"/>
      <c r="VBK37" s="65"/>
      <c r="VBL37" s="65"/>
      <c r="VBM37" s="65"/>
      <c r="VBN37" s="65"/>
      <c r="VBO37" s="65"/>
      <c r="VBP37" s="65"/>
      <c r="VBQ37" s="65"/>
      <c r="VBR37" s="65"/>
      <c r="VBS37" s="65"/>
      <c r="VBT37" s="65"/>
      <c r="VBU37" s="65"/>
      <c r="VBV37" s="65"/>
      <c r="VBW37" s="65"/>
      <c r="VBX37" s="65"/>
      <c r="VBY37" s="65"/>
      <c r="VBZ37" s="65"/>
      <c r="VCA37" s="65"/>
      <c r="VCB37" s="65"/>
      <c r="VCC37" s="65"/>
      <c r="VCD37" s="65"/>
      <c r="VCE37" s="65"/>
      <c r="VCF37" s="65"/>
      <c r="VCG37" s="65"/>
      <c r="VCH37" s="65"/>
      <c r="VCI37" s="65"/>
      <c r="VCJ37" s="65"/>
      <c r="VCK37" s="65"/>
      <c r="VCL37" s="65"/>
      <c r="VCM37" s="65"/>
      <c r="VCN37" s="65"/>
      <c r="VCO37" s="65"/>
      <c r="VCP37" s="65"/>
      <c r="VCQ37" s="65"/>
      <c r="VCR37" s="65"/>
      <c r="VCS37" s="65"/>
      <c r="VCT37" s="65"/>
      <c r="VCU37" s="65"/>
      <c r="VCV37" s="65"/>
      <c r="VCW37" s="65"/>
      <c r="VCX37" s="65"/>
      <c r="VCY37" s="65"/>
      <c r="VCZ37" s="65"/>
      <c r="VDA37" s="65"/>
      <c r="VDB37" s="65"/>
      <c r="VDC37" s="65"/>
      <c r="VDD37" s="65"/>
      <c r="VDE37" s="65"/>
      <c r="VDF37" s="65"/>
      <c r="VDG37" s="65"/>
      <c r="VDH37" s="65"/>
      <c r="VDI37" s="65"/>
      <c r="VDJ37" s="65"/>
      <c r="VDK37" s="65"/>
      <c r="VDL37" s="65"/>
      <c r="VDM37" s="65"/>
      <c r="VDN37" s="65"/>
      <c r="VDO37" s="65"/>
      <c r="VDP37" s="65"/>
      <c r="VDQ37" s="65"/>
      <c r="VDR37" s="65"/>
      <c r="VDS37" s="65"/>
      <c r="VDT37" s="65"/>
      <c r="VDU37" s="65"/>
      <c r="VDV37" s="65"/>
      <c r="VDW37" s="65"/>
      <c r="VDX37" s="65"/>
      <c r="VDY37" s="65"/>
      <c r="VDZ37" s="65"/>
      <c r="VEA37" s="65"/>
      <c r="VEB37" s="65"/>
      <c r="VEC37" s="65"/>
      <c r="VED37" s="65"/>
      <c r="VEE37" s="65"/>
      <c r="VEF37" s="65"/>
      <c r="VEG37" s="65"/>
      <c r="VEH37" s="65"/>
      <c r="VEI37" s="65"/>
      <c r="VEJ37" s="65"/>
      <c r="VEK37" s="65"/>
      <c r="VEL37" s="65"/>
      <c r="VEM37" s="65"/>
      <c r="VEN37" s="65"/>
      <c r="VEO37" s="65"/>
      <c r="VEP37" s="65"/>
      <c r="VEQ37" s="65"/>
      <c r="VER37" s="65"/>
      <c r="VES37" s="65"/>
      <c r="VET37" s="65"/>
      <c r="VEU37" s="65"/>
      <c r="VEV37" s="65"/>
      <c r="VEW37" s="65"/>
      <c r="VEX37" s="65"/>
      <c r="VEY37" s="65"/>
      <c r="VEZ37" s="65"/>
      <c r="VFA37" s="65"/>
      <c r="VFB37" s="65"/>
      <c r="VFC37" s="65"/>
      <c r="VFD37" s="65"/>
      <c r="VFE37" s="65"/>
      <c r="VFF37" s="65"/>
      <c r="VFG37" s="65"/>
      <c r="VFH37" s="65"/>
      <c r="VFI37" s="65"/>
      <c r="VFJ37" s="65"/>
      <c r="VFK37" s="65"/>
      <c r="VFL37" s="65"/>
      <c r="VFM37" s="65"/>
      <c r="VFN37" s="65"/>
      <c r="VFO37" s="65"/>
      <c r="VFP37" s="65"/>
      <c r="VFQ37" s="65"/>
      <c r="VFR37" s="65"/>
      <c r="VFS37" s="65"/>
      <c r="VFT37" s="65"/>
      <c r="VFU37" s="65"/>
      <c r="VFV37" s="65"/>
      <c r="VFW37" s="65"/>
      <c r="VFX37" s="65"/>
      <c r="VFY37" s="65"/>
      <c r="VFZ37" s="65"/>
      <c r="VGA37" s="65"/>
      <c r="VGB37" s="65"/>
      <c r="VGC37" s="65"/>
      <c r="VGD37" s="65"/>
      <c r="VGE37" s="65"/>
      <c r="VGF37" s="65"/>
      <c r="VGG37" s="65"/>
      <c r="VGH37" s="65"/>
      <c r="VGI37" s="65"/>
      <c r="VGJ37" s="65"/>
      <c r="VGK37" s="65"/>
      <c r="VGL37" s="65"/>
      <c r="VGM37" s="65"/>
      <c r="VGN37" s="65"/>
      <c r="VGO37" s="65"/>
      <c r="VGP37" s="65"/>
      <c r="VGQ37" s="65"/>
      <c r="VGR37" s="65"/>
      <c r="VGS37" s="65"/>
      <c r="VGT37" s="65"/>
      <c r="VGU37" s="65"/>
      <c r="VGV37" s="65"/>
      <c r="VGW37" s="65"/>
      <c r="VGX37" s="65"/>
      <c r="VGY37" s="65"/>
      <c r="VGZ37" s="65"/>
      <c r="VHA37" s="65"/>
      <c r="VHB37" s="65"/>
      <c r="VHC37" s="65"/>
      <c r="VHD37" s="65"/>
      <c r="VHE37" s="65"/>
      <c r="VHF37" s="65"/>
      <c r="VHG37" s="65"/>
      <c r="VHH37" s="65"/>
      <c r="VHI37" s="65"/>
      <c r="VHJ37" s="65"/>
      <c r="VHK37" s="65"/>
      <c r="VHL37" s="65"/>
      <c r="VHM37" s="65"/>
      <c r="VHN37" s="65"/>
      <c r="VHO37" s="65"/>
      <c r="VHP37" s="65"/>
      <c r="VHQ37" s="65"/>
      <c r="VHR37" s="65"/>
      <c r="VHS37" s="65"/>
      <c r="VHT37" s="65"/>
      <c r="VHU37" s="65"/>
      <c r="VHV37" s="65"/>
      <c r="VHW37" s="65"/>
      <c r="VHX37" s="65"/>
      <c r="VHY37" s="65"/>
      <c r="VHZ37" s="65"/>
      <c r="VIA37" s="65"/>
      <c r="VIB37" s="65"/>
      <c r="VIC37" s="65"/>
      <c r="VID37" s="65"/>
      <c r="VIE37" s="65"/>
      <c r="VIF37" s="65"/>
      <c r="VIG37" s="65"/>
      <c r="VIH37" s="65"/>
      <c r="VII37" s="65"/>
      <c r="VIJ37" s="65"/>
      <c r="VIK37" s="65"/>
      <c r="VIL37" s="65"/>
      <c r="VIM37" s="65"/>
      <c r="VIN37" s="65"/>
      <c r="VIO37" s="65"/>
      <c r="VIP37" s="65"/>
      <c r="VIQ37" s="65"/>
      <c r="VIR37" s="65"/>
      <c r="VIS37" s="65"/>
      <c r="VIT37" s="65"/>
      <c r="VIU37" s="65"/>
      <c r="VIV37" s="65"/>
      <c r="VIW37" s="65"/>
      <c r="VIX37" s="65"/>
      <c r="VIY37" s="65"/>
      <c r="VIZ37" s="65"/>
      <c r="VJA37" s="65"/>
      <c r="VJB37" s="65"/>
      <c r="VJC37" s="65"/>
      <c r="VJD37" s="65"/>
      <c r="VJE37" s="65"/>
      <c r="VJF37" s="65"/>
      <c r="VJG37" s="65"/>
      <c r="VJH37" s="65"/>
      <c r="VJI37" s="65"/>
      <c r="VJJ37" s="65"/>
      <c r="VJK37" s="65"/>
      <c r="VJL37" s="65"/>
      <c r="VJM37" s="65"/>
      <c r="VJN37" s="65"/>
      <c r="VJO37" s="65"/>
      <c r="VJP37" s="65"/>
      <c r="VJQ37" s="65"/>
      <c r="VJR37" s="65"/>
      <c r="VJS37" s="65"/>
      <c r="VJT37" s="65"/>
      <c r="VJU37" s="65"/>
      <c r="VJV37" s="65"/>
      <c r="VJW37" s="65"/>
      <c r="VJX37" s="65"/>
      <c r="VJY37" s="65"/>
      <c r="VJZ37" s="65"/>
      <c r="VKA37" s="65"/>
      <c r="VKB37" s="65"/>
      <c r="VKC37" s="65"/>
      <c r="VKD37" s="65"/>
      <c r="VKE37" s="65"/>
      <c r="VKF37" s="65"/>
      <c r="VKG37" s="65"/>
      <c r="VKH37" s="65"/>
      <c r="VKI37" s="65"/>
      <c r="VKJ37" s="65"/>
      <c r="VKK37" s="65"/>
      <c r="VKL37" s="65"/>
      <c r="VKM37" s="65"/>
      <c r="VKN37" s="65"/>
      <c r="VKO37" s="65"/>
      <c r="VKP37" s="65"/>
      <c r="VKQ37" s="65"/>
      <c r="VKR37" s="65"/>
      <c r="VKS37" s="65"/>
      <c r="VKT37" s="65"/>
      <c r="VKU37" s="65"/>
      <c r="VKV37" s="65"/>
      <c r="VKW37" s="65"/>
      <c r="VKX37" s="65"/>
      <c r="VKY37" s="65"/>
      <c r="VKZ37" s="65"/>
      <c r="VLA37" s="65"/>
      <c r="VLB37" s="65"/>
      <c r="VLC37" s="65"/>
      <c r="VLD37" s="65"/>
      <c r="VLE37" s="65"/>
      <c r="VLF37" s="65"/>
      <c r="VLG37" s="65"/>
      <c r="VLH37" s="65"/>
      <c r="VLI37" s="65"/>
      <c r="VLJ37" s="65"/>
      <c r="VLK37" s="65"/>
      <c r="VLL37" s="65"/>
      <c r="VLM37" s="65"/>
      <c r="VLN37" s="65"/>
      <c r="VLO37" s="65"/>
      <c r="VLP37" s="65"/>
      <c r="VLQ37" s="65"/>
      <c r="VLR37" s="65"/>
      <c r="VLS37" s="65"/>
      <c r="VLT37" s="65"/>
      <c r="VLU37" s="65"/>
      <c r="VLV37" s="65"/>
      <c r="VLW37" s="65"/>
      <c r="VLX37" s="65"/>
      <c r="VLY37" s="65"/>
      <c r="VLZ37" s="65"/>
      <c r="VMA37" s="65"/>
      <c r="VMB37" s="65"/>
      <c r="VMC37" s="65"/>
      <c r="VMD37" s="65"/>
      <c r="VME37" s="65"/>
      <c r="VMF37" s="65"/>
      <c r="VMG37" s="65"/>
      <c r="VMH37" s="65"/>
      <c r="VMI37" s="65"/>
      <c r="VMJ37" s="65"/>
      <c r="VMK37" s="65"/>
      <c r="VML37" s="65"/>
      <c r="VMM37" s="65"/>
      <c r="VMN37" s="65"/>
      <c r="VMO37" s="65"/>
      <c r="VMP37" s="65"/>
      <c r="VMQ37" s="65"/>
      <c r="VMR37" s="65"/>
      <c r="VMS37" s="65"/>
      <c r="VMT37" s="65"/>
      <c r="VMU37" s="65"/>
      <c r="VMV37" s="65"/>
      <c r="VMW37" s="65"/>
      <c r="VMX37" s="65"/>
      <c r="VMY37" s="65"/>
      <c r="VMZ37" s="65"/>
      <c r="VNA37" s="65"/>
      <c r="VNB37" s="65"/>
      <c r="VNC37" s="65"/>
      <c r="VND37" s="65"/>
      <c r="VNE37" s="65"/>
      <c r="VNF37" s="65"/>
      <c r="VNG37" s="65"/>
      <c r="VNH37" s="65"/>
      <c r="VNI37" s="65"/>
      <c r="VNJ37" s="65"/>
      <c r="VNK37" s="65"/>
      <c r="VNL37" s="65"/>
      <c r="VNM37" s="65"/>
      <c r="VNN37" s="65"/>
      <c r="VNO37" s="65"/>
      <c r="VNP37" s="65"/>
      <c r="VNQ37" s="65"/>
      <c r="VNR37" s="65"/>
      <c r="VNS37" s="65"/>
      <c r="VNT37" s="65"/>
      <c r="VNU37" s="65"/>
      <c r="VNV37" s="65"/>
      <c r="VNW37" s="65"/>
      <c r="VNX37" s="65"/>
      <c r="VNY37" s="65"/>
      <c r="VNZ37" s="65"/>
      <c r="VOA37" s="65"/>
      <c r="VOB37" s="65"/>
      <c r="VOC37" s="65"/>
      <c r="VOD37" s="65"/>
      <c r="VOE37" s="65"/>
      <c r="VOF37" s="65"/>
      <c r="VOG37" s="65"/>
      <c r="VOH37" s="65"/>
      <c r="VOI37" s="65"/>
      <c r="VOJ37" s="65"/>
      <c r="VOK37" s="65"/>
      <c r="VOL37" s="65"/>
      <c r="VOM37" s="65"/>
      <c r="VON37" s="65"/>
      <c r="VOO37" s="65"/>
      <c r="VOP37" s="65"/>
      <c r="VOQ37" s="65"/>
      <c r="VOR37" s="65"/>
      <c r="VOS37" s="65"/>
      <c r="VOT37" s="65"/>
      <c r="VOU37" s="65"/>
      <c r="VOV37" s="65"/>
      <c r="VOW37" s="65"/>
      <c r="VOX37" s="65"/>
      <c r="VOY37" s="65"/>
      <c r="VOZ37" s="65"/>
      <c r="VPA37" s="65"/>
      <c r="VPB37" s="65"/>
      <c r="VPC37" s="65"/>
      <c r="VPD37" s="65"/>
      <c r="VPE37" s="65"/>
      <c r="VPF37" s="65"/>
      <c r="VPG37" s="65"/>
      <c r="VPH37" s="65"/>
      <c r="VPI37" s="65"/>
      <c r="VPJ37" s="65"/>
      <c r="VPK37" s="65"/>
      <c r="VPL37" s="65"/>
      <c r="VPM37" s="65"/>
      <c r="VPN37" s="65"/>
      <c r="VPO37" s="65"/>
      <c r="VPP37" s="65"/>
      <c r="VPQ37" s="65"/>
      <c r="VPR37" s="65"/>
      <c r="VPS37" s="65"/>
      <c r="VPT37" s="65"/>
      <c r="VPU37" s="65"/>
      <c r="VPV37" s="65"/>
      <c r="VPW37" s="65"/>
      <c r="VPX37" s="65"/>
      <c r="VPY37" s="65"/>
      <c r="VPZ37" s="65"/>
      <c r="VQA37" s="65"/>
      <c r="VQB37" s="65"/>
      <c r="VQC37" s="65"/>
      <c r="VQD37" s="65"/>
      <c r="VQE37" s="65"/>
      <c r="VQF37" s="65"/>
      <c r="VQG37" s="65"/>
      <c r="VQH37" s="65"/>
      <c r="VQI37" s="65"/>
      <c r="VQJ37" s="65"/>
      <c r="VQK37" s="65"/>
      <c r="VQL37" s="65"/>
      <c r="VQM37" s="65"/>
      <c r="VQN37" s="65"/>
      <c r="VQO37" s="65"/>
      <c r="VQP37" s="65"/>
      <c r="VQQ37" s="65"/>
      <c r="VQR37" s="65"/>
      <c r="VQS37" s="65"/>
      <c r="VQT37" s="65"/>
      <c r="VQU37" s="65"/>
      <c r="VQV37" s="65"/>
      <c r="VQW37" s="65"/>
      <c r="VQX37" s="65"/>
      <c r="VQY37" s="65"/>
      <c r="VQZ37" s="65"/>
      <c r="VRA37" s="65"/>
      <c r="VRB37" s="65"/>
      <c r="VRC37" s="65"/>
      <c r="VRD37" s="65"/>
      <c r="VRE37" s="65"/>
      <c r="VRF37" s="65"/>
      <c r="VRG37" s="65"/>
      <c r="VRH37" s="65"/>
      <c r="VRI37" s="65"/>
      <c r="VRJ37" s="65"/>
      <c r="VRK37" s="65"/>
      <c r="VRL37" s="65"/>
      <c r="VRM37" s="65"/>
      <c r="VRN37" s="65"/>
      <c r="VRO37" s="65"/>
      <c r="VRP37" s="65"/>
      <c r="VRQ37" s="65"/>
      <c r="VRR37" s="65"/>
      <c r="VRS37" s="65"/>
      <c r="VRT37" s="65"/>
      <c r="VRU37" s="65"/>
      <c r="VRV37" s="65"/>
      <c r="VRW37" s="65"/>
      <c r="VRX37" s="65"/>
      <c r="VRY37" s="65"/>
      <c r="VRZ37" s="65"/>
      <c r="VSA37" s="65"/>
      <c r="VSB37" s="65"/>
      <c r="VSC37" s="65"/>
      <c r="VSD37" s="65"/>
      <c r="VSE37" s="65"/>
      <c r="VSF37" s="65"/>
      <c r="VSG37" s="65"/>
      <c r="VSH37" s="65"/>
      <c r="VSI37" s="65"/>
      <c r="VSJ37" s="65"/>
      <c r="VSK37" s="65"/>
      <c r="VSL37" s="65"/>
      <c r="VSM37" s="65"/>
      <c r="VSN37" s="65"/>
      <c r="VSO37" s="65"/>
      <c r="VSP37" s="65"/>
      <c r="VSQ37" s="65"/>
      <c r="VSR37" s="65"/>
      <c r="VSS37" s="65"/>
      <c r="VST37" s="65"/>
      <c r="VSU37" s="65"/>
      <c r="VSV37" s="65"/>
      <c r="VSW37" s="65"/>
      <c r="VSX37" s="65"/>
      <c r="VSY37" s="65"/>
      <c r="VSZ37" s="65"/>
      <c r="VTA37" s="65"/>
      <c r="VTB37" s="65"/>
      <c r="VTC37" s="65"/>
      <c r="VTD37" s="65"/>
      <c r="VTE37" s="65"/>
      <c r="VTF37" s="65"/>
      <c r="VTG37" s="65"/>
      <c r="VTH37" s="65"/>
      <c r="VTI37" s="65"/>
      <c r="VTJ37" s="65"/>
      <c r="VTK37" s="65"/>
      <c r="VTL37" s="65"/>
      <c r="VTM37" s="65"/>
      <c r="VTN37" s="65"/>
      <c r="VTO37" s="65"/>
      <c r="VTP37" s="65"/>
      <c r="VTQ37" s="65"/>
      <c r="VTR37" s="65"/>
      <c r="VTS37" s="65"/>
      <c r="VTT37" s="65"/>
      <c r="VTU37" s="65"/>
      <c r="VTV37" s="65"/>
      <c r="VTW37" s="65"/>
      <c r="VTX37" s="65"/>
      <c r="VTY37" s="65"/>
      <c r="VTZ37" s="65"/>
      <c r="VUA37" s="65"/>
      <c r="VUB37" s="65"/>
      <c r="VUC37" s="65"/>
      <c r="VUD37" s="65"/>
      <c r="VUE37" s="65"/>
      <c r="VUF37" s="65"/>
      <c r="VUG37" s="65"/>
      <c r="VUH37" s="65"/>
      <c r="VUI37" s="65"/>
      <c r="VUJ37" s="65"/>
      <c r="VUK37" s="65"/>
      <c r="VUL37" s="65"/>
      <c r="VUM37" s="65"/>
      <c r="VUN37" s="65"/>
      <c r="VUO37" s="65"/>
      <c r="VUP37" s="65"/>
      <c r="VUQ37" s="65"/>
      <c r="VUR37" s="65"/>
      <c r="VUS37" s="65"/>
      <c r="VUT37" s="65"/>
      <c r="VUU37" s="65"/>
      <c r="VUV37" s="65"/>
      <c r="VUW37" s="65"/>
      <c r="VUX37" s="65"/>
      <c r="VUY37" s="65"/>
      <c r="VUZ37" s="65"/>
      <c r="VVA37" s="65"/>
      <c r="VVB37" s="65"/>
      <c r="VVC37" s="65"/>
      <c r="VVD37" s="65"/>
      <c r="VVE37" s="65"/>
      <c r="VVF37" s="65"/>
      <c r="VVG37" s="65"/>
      <c r="VVH37" s="65"/>
      <c r="VVI37" s="65"/>
      <c r="VVJ37" s="65"/>
      <c r="VVK37" s="65"/>
      <c r="VVL37" s="65"/>
      <c r="VVM37" s="65"/>
      <c r="VVN37" s="65"/>
      <c r="VVO37" s="65"/>
      <c r="VVP37" s="65"/>
      <c r="VVQ37" s="65"/>
      <c r="VVR37" s="65"/>
      <c r="VVS37" s="65"/>
      <c r="VVT37" s="65"/>
      <c r="VVU37" s="65"/>
      <c r="VVV37" s="65"/>
      <c r="VVW37" s="65"/>
      <c r="VVX37" s="65"/>
      <c r="VVY37" s="65"/>
      <c r="VVZ37" s="65"/>
      <c r="VWA37" s="65"/>
      <c r="VWB37" s="65"/>
      <c r="VWC37" s="65"/>
      <c r="VWD37" s="65"/>
      <c r="VWE37" s="65"/>
      <c r="VWF37" s="65"/>
      <c r="VWG37" s="65"/>
      <c r="VWH37" s="65"/>
      <c r="VWI37" s="65"/>
      <c r="VWJ37" s="65"/>
      <c r="VWK37" s="65"/>
      <c r="VWL37" s="65"/>
      <c r="VWM37" s="65"/>
      <c r="VWN37" s="65"/>
      <c r="VWO37" s="65"/>
      <c r="VWP37" s="65"/>
      <c r="VWQ37" s="65"/>
      <c r="VWR37" s="65"/>
      <c r="VWS37" s="65"/>
      <c r="VWT37" s="65"/>
      <c r="VWU37" s="65"/>
      <c r="VWV37" s="65"/>
      <c r="VWW37" s="65"/>
      <c r="VWX37" s="65"/>
      <c r="VWY37" s="65"/>
      <c r="VWZ37" s="65"/>
      <c r="VXA37" s="65"/>
      <c r="VXB37" s="65"/>
      <c r="VXC37" s="65"/>
      <c r="VXD37" s="65"/>
      <c r="VXE37" s="65"/>
      <c r="VXF37" s="65"/>
      <c r="VXG37" s="65"/>
      <c r="VXH37" s="65"/>
      <c r="VXI37" s="65"/>
      <c r="VXJ37" s="65"/>
      <c r="VXK37" s="65"/>
      <c r="VXL37" s="65"/>
      <c r="VXM37" s="65"/>
      <c r="VXN37" s="65"/>
      <c r="VXO37" s="65"/>
      <c r="VXP37" s="65"/>
      <c r="VXQ37" s="65"/>
      <c r="VXR37" s="65"/>
      <c r="VXS37" s="65"/>
      <c r="VXT37" s="65"/>
      <c r="VXU37" s="65"/>
      <c r="VXV37" s="65"/>
      <c r="VXW37" s="65"/>
      <c r="VXX37" s="65"/>
      <c r="VXY37" s="65"/>
      <c r="VXZ37" s="65"/>
      <c r="VYA37" s="65"/>
      <c r="VYB37" s="65"/>
      <c r="VYC37" s="65"/>
      <c r="VYD37" s="65"/>
      <c r="VYE37" s="65"/>
      <c r="VYF37" s="65"/>
      <c r="VYG37" s="65"/>
      <c r="VYH37" s="65"/>
      <c r="VYI37" s="65"/>
      <c r="VYJ37" s="65"/>
      <c r="VYK37" s="65"/>
      <c r="VYL37" s="65"/>
      <c r="VYM37" s="65"/>
      <c r="VYN37" s="65"/>
      <c r="VYO37" s="65"/>
      <c r="VYP37" s="65"/>
      <c r="VYQ37" s="65"/>
      <c r="VYR37" s="65"/>
      <c r="VYS37" s="65"/>
      <c r="VYT37" s="65"/>
      <c r="VYU37" s="65"/>
      <c r="VYV37" s="65"/>
      <c r="VYW37" s="65"/>
      <c r="VYX37" s="65"/>
      <c r="VYY37" s="65"/>
      <c r="VYZ37" s="65"/>
      <c r="VZA37" s="65"/>
      <c r="VZB37" s="65"/>
      <c r="VZC37" s="65"/>
      <c r="VZD37" s="65"/>
      <c r="VZE37" s="65"/>
      <c r="VZF37" s="65"/>
      <c r="VZG37" s="65"/>
      <c r="VZH37" s="65"/>
      <c r="VZI37" s="65"/>
      <c r="VZJ37" s="65"/>
      <c r="VZK37" s="65"/>
      <c r="VZL37" s="65"/>
      <c r="VZM37" s="65"/>
      <c r="VZN37" s="65"/>
      <c r="VZO37" s="65"/>
      <c r="VZP37" s="65"/>
      <c r="VZQ37" s="65"/>
      <c r="VZR37" s="65"/>
      <c r="VZS37" s="65"/>
      <c r="VZT37" s="65"/>
      <c r="VZU37" s="65"/>
      <c r="VZV37" s="65"/>
      <c r="VZW37" s="65"/>
      <c r="VZX37" s="65"/>
      <c r="VZY37" s="65"/>
      <c r="VZZ37" s="65"/>
      <c r="WAA37" s="65"/>
      <c r="WAB37" s="65"/>
      <c r="WAC37" s="65"/>
      <c r="WAD37" s="65"/>
      <c r="WAE37" s="65"/>
      <c r="WAF37" s="65"/>
      <c r="WAG37" s="65"/>
      <c r="WAH37" s="65"/>
      <c r="WAI37" s="65"/>
      <c r="WAJ37" s="65"/>
      <c r="WAK37" s="65"/>
      <c r="WAL37" s="65"/>
      <c r="WAM37" s="65"/>
      <c r="WAN37" s="65"/>
      <c r="WAO37" s="65"/>
      <c r="WAP37" s="65"/>
      <c r="WAQ37" s="65"/>
      <c r="WAR37" s="65"/>
      <c r="WAS37" s="65"/>
      <c r="WAT37" s="65"/>
      <c r="WAU37" s="65"/>
      <c r="WAV37" s="65"/>
      <c r="WAW37" s="65"/>
      <c r="WAX37" s="65"/>
      <c r="WAY37" s="65"/>
      <c r="WAZ37" s="65"/>
      <c r="WBA37" s="65"/>
      <c r="WBB37" s="65"/>
      <c r="WBC37" s="65"/>
      <c r="WBD37" s="65"/>
      <c r="WBE37" s="65"/>
      <c r="WBF37" s="65"/>
      <c r="WBG37" s="65"/>
      <c r="WBH37" s="65"/>
      <c r="WBI37" s="65"/>
      <c r="WBJ37" s="65"/>
      <c r="WBK37" s="65"/>
      <c r="WBL37" s="65"/>
      <c r="WBM37" s="65"/>
      <c r="WBN37" s="65"/>
      <c r="WBO37" s="65"/>
      <c r="WBP37" s="65"/>
      <c r="WBQ37" s="65"/>
      <c r="WBR37" s="65"/>
      <c r="WBS37" s="65"/>
      <c r="WBT37" s="65"/>
      <c r="WBU37" s="65"/>
      <c r="WBV37" s="65"/>
      <c r="WBW37" s="65"/>
      <c r="WBX37" s="65"/>
      <c r="WBY37" s="65"/>
      <c r="WBZ37" s="65"/>
      <c r="WCA37" s="65"/>
      <c r="WCB37" s="65"/>
      <c r="WCC37" s="65"/>
      <c r="WCD37" s="65"/>
      <c r="WCE37" s="65"/>
      <c r="WCF37" s="65"/>
      <c r="WCG37" s="65"/>
      <c r="WCH37" s="65"/>
      <c r="WCI37" s="65"/>
      <c r="WCJ37" s="65"/>
      <c r="WCK37" s="65"/>
      <c r="WCL37" s="65"/>
      <c r="WCM37" s="65"/>
      <c r="WCN37" s="65"/>
      <c r="WCO37" s="65"/>
      <c r="WCP37" s="65"/>
      <c r="WCQ37" s="65"/>
      <c r="WCR37" s="65"/>
      <c r="WCS37" s="65"/>
      <c r="WCT37" s="65"/>
      <c r="WCU37" s="65"/>
      <c r="WCV37" s="65"/>
      <c r="WCW37" s="65"/>
      <c r="WCX37" s="65"/>
      <c r="WCY37" s="65"/>
      <c r="WCZ37" s="65"/>
      <c r="WDA37" s="65"/>
      <c r="WDB37" s="65"/>
      <c r="WDC37" s="65"/>
      <c r="WDD37" s="65"/>
      <c r="WDE37" s="65"/>
      <c r="WDF37" s="65"/>
      <c r="WDG37" s="65"/>
      <c r="WDH37" s="65"/>
      <c r="WDI37" s="65"/>
      <c r="WDJ37" s="65"/>
      <c r="WDK37" s="65"/>
      <c r="WDL37" s="65"/>
      <c r="WDM37" s="65"/>
      <c r="WDN37" s="65"/>
      <c r="WDO37" s="65"/>
      <c r="WDP37" s="65"/>
      <c r="WDQ37" s="65"/>
      <c r="WDR37" s="65"/>
      <c r="WDS37" s="65"/>
      <c r="WDT37" s="65"/>
      <c r="WDU37" s="65"/>
      <c r="WDV37" s="65"/>
      <c r="WDW37" s="65"/>
      <c r="WDX37" s="65"/>
      <c r="WDY37" s="65"/>
      <c r="WDZ37" s="65"/>
      <c r="WEA37" s="65"/>
      <c r="WEB37" s="65"/>
      <c r="WEC37" s="65"/>
      <c r="WED37" s="65"/>
      <c r="WEE37" s="65"/>
      <c r="WEF37" s="65"/>
      <c r="WEG37" s="65"/>
      <c r="WEH37" s="65"/>
      <c r="WEI37" s="65"/>
      <c r="WEJ37" s="65"/>
      <c r="WEK37" s="65"/>
      <c r="WEL37" s="65"/>
      <c r="WEM37" s="65"/>
      <c r="WEN37" s="65"/>
      <c r="WEO37" s="65"/>
      <c r="WEP37" s="65"/>
      <c r="WEQ37" s="65"/>
      <c r="WER37" s="65"/>
      <c r="WES37" s="65"/>
      <c r="WET37" s="65"/>
      <c r="WEU37" s="65"/>
      <c r="WEV37" s="65"/>
      <c r="WEW37" s="65"/>
      <c r="WEX37" s="65"/>
      <c r="WEY37" s="65"/>
      <c r="WEZ37" s="65"/>
      <c r="WFA37" s="65"/>
      <c r="WFB37" s="65"/>
      <c r="WFC37" s="65"/>
      <c r="WFD37" s="65"/>
      <c r="WFE37" s="65"/>
      <c r="WFF37" s="65"/>
      <c r="WFG37" s="65"/>
      <c r="WFH37" s="65"/>
      <c r="WFI37" s="65"/>
      <c r="WFJ37" s="65"/>
      <c r="WFK37" s="65"/>
      <c r="WFL37" s="65"/>
      <c r="WFM37" s="65"/>
      <c r="WFN37" s="65"/>
      <c r="WFO37" s="65"/>
      <c r="WFP37" s="65"/>
      <c r="WFQ37" s="65"/>
      <c r="WFR37" s="65"/>
      <c r="WFS37" s="65"/>
      <c r="WFT37" s="65"/>
      <c r="WFU37" s="65"/>
      <c r="WFV37" s="65"/>
      <c r="WFW37" s="65"/>
      <c r="WFX37" s="65"/>
      <c r="WFY37" s="65"/>
      <c r="WFZ37" s="65"/>
      <c r="WGA37" s="65"/>
      <c r="WGB37" s="65"/>
      <c r="WGC37" s="65"/>
      <c r="WGD37" s="65"/>
      <c r="WGE37" s="65"/>
      <c r="WGF37" s="65"/>
      <c r="WGG37" s="65"/>
      <c r="WGH37" s="65"/>
      <c r="WGI37" s="65"/>
      <c r="WGJ37" s="65"/>
      <c r="WGK37" s="65"/>
      <c r="WGL37" s="65"/>
      <c r="WGM37" s="65"/>
      <c r="WGN37" s="65"/>
      <c r="WGO37" s="65"/>
      <c r="WGP37" s="65"/>
      <c r="WGQ37" s="65"/>
      <c r="WGR37" s="65"/>
      <c r="WGS37" s="65"/>
      <c r="WGT37" s="65"/>
      <c r="WGU37" s="65"/>
      <c r="WGV37" s="65"/>
      <c r="WGW37" s="65"/>
      <c r="WGX37" s="65"/>
      <c r="WGY37" s="65"/>
      <c r="WGZ37" s="65"/>
      <c r="WHA37" s="65"/>
      <c r="WHB37" s="65"/>
      <c r="WHC37" s="65"/>
      <c r="WHD37" s="65"/>
      <c r="WHE37" s="65"/>
      <c r="WHF37" s="65"/>
      <c r="WHG37" s="65"/>
      <c r="WHH37" s="65"/>
      <c r="WHI37" s="65"/>
      <c r="WHJ37" s="65"/>
      <c r="WHK37" s="65"/>
      <c r="WHL37" s="65"/>
      <c r="WHM37" s="65"/>
      <c r="WHN37" s="65"/>
      <c r="WHO37" s="65"/>
      <c r="WHP37" s="65"/>
      <c r="WHQ37" s="65"/>
      <c r="WHR37" s="65"/>
      <c r="WHS37" s="65"/>
      <c r="WHT37" s="65"/>
      <c r="WHU37" s="65"/>
      <c r="WHV37" s="65"/>
      <c r="WHW37" s="65"/>
      <c r="WHX37" s="65"/>
      <c r="WHY37" s="65"/>
      <c r="WHZ37" s="65"/>
      <c r="WIA37" s="65"/>
      <c r="WIB37" s="65"/>
      <c r="WIC37" s="65"/>
      <c r="WID37" s="65"/>
      <c r="WIE37" s="65"/>
      <c r="WIF37" s="65"/>
      <c r="WIG37" s="65"/>
      <c r="WIH37" s="65"/>
      <c r="WII37" s="65"/>
      <c r="WIJ37" s="65"/>
      <c r="WIK37" s="65"/>
      <c r="WIL37" s="65"/>
      <c r="WIM37" s="65"/>
      <c r="WIN37" s="65"/>
      <c r="WIO37" s="65"/>
      <c r="WIP37" s="65"/>
      <c r="WIQ37" s="65"/>
      <c r="WIR37" s="65"/>
      <c r="WIS37" s="65"/>
      <c r="WIT37" s="65"/>
      <c r="WIU37" s="65"/>
      <c r="WIV37" s="65"/>
      <c r="WIW37" s="65"/>
      <c r="WIX37" s="65"/>
      <c r="WIY37" s="65"/>
      <c r="WIZ37" s="65"/>
      <c r="WJA37" s="65"/>
      <c r="WJB37" s="65"/>
      <c r="WJC37" s="65"/>
      <c r="WJD37" s="65"/>
      <c r="WJE37" s="65"/>
      <c r="WJF37" s="65"/>
      <c r="WJG37" s="65"/>
      <c r="WJH37" s="65"/>
      <c r="WJI37" s="65"/>
      <c r="WJJ37" s="65"/>
      <c r="WJK37" s="65"/>
      <c r="WJL37" s="65"/>
      <c r="WJM37" s="65"/>
      <c r="WJN37" s="65"/>
      <c r="WJO37" s="65"/>
      <c r="WJP37" s="65"/>
      <c r="WJQ37" s="65"/>
      <c r="WJR37" s="65"/>
      <c r="WJS37" s="65"/>
      <c r="WJT37" s="65"/>
      <c r="WJU37" s="65"/>
      <c r="WJV37" s="65"/>
      <c r="WJW37" s="65"/>
      <c r="WJX37" s="65"/>
      <c r="WJY37" s="65"/>
      <c r="WJZ37" s="65"/>
      <c r="WKA37" s="65"/>
      <c r="WKB37" s="65"/>
      <c r="WKC37" s="65"/>
      <c r="WKD37" s="65"/>
      <c r="WKE37" s="65"/>
      <c r="WKF37" s="65"/>
      <c r="WKG37" s="65"/>
      <c r="WKH37" s="65"/>
      <c r="WKI37" s="65"/>
      <c r="WKJ37" s="65"/>
      <c r="WKK37" s="65"/>
      <c r="WKL37" s="65"/>
      <c r="WKM37" s="65"/>
      <c r="WKN37" s="65"/>
      <c r="WKO37" s="65"/>
      <c r="WKP37" s="65"/>
      <c r="WKQ37" s="65"/>
      <c r="WKR37" s="65"/>
      <c r="WKS37" s="65"/>
      <c r="WKT37" s="65"/>
      <c r="WKU37" s="65"/>
      <c r="WKV37" s="65"/>
      <c r="WKW37" s="65"/>
      <c r="WKX37" s="65"/>
      <c r="WKY37" s="65"/>
      <c r="WKZ37" s="65"/>
      <c r="WLA37" s="65"/>
      <c r="WLB37" s="65"/>
      <c r="WLC37" s="65"/>
      <c r="WLD37" s="65"/>
      <c r="WLE37" s="65"/>
      <c r="WLF37" s="65"/>
      <c r="WLG37" s="65"/>
      <c r="WLH37" s="65"/>
      <c r="WLI37" s="65"/>
      <c r="WLJ37" s="65"/>
      <c r="WLK37" s="65"/>
      <c r="WLL37" s="65"/>
      <c r="WLM37" s="65"/>
      <c r="WLN37" s="65"/>
      <c r="WLO37" s="65"/>
      <c r="WLP37" s="65"/>
      <c r="WLQ37" s="65"/>
      <c r="WLR37" s="65"/>
      <c r="WLS37" s="65"/>
      <c r="WLT37" s="65"/>
      <c r="WLU37" s="65"/>
      <c r="WLV37" s="65"/>
      <c r="WLW37" s="65"/>
      <c r="WLX37" s="65"/>
      <c r="WLY37" s="65"/>
      <c r="WLZ37" s="65"/>
      <c r="WMA37" s="65"/>
      <c r="WMB37" s="65"/>
      <c r="WMC37" s="65"/>
      <c r="WMD37" s="65"/>
      <c r="WME37" s="65"/>
      <c r="WMF37" s="65"/>
      <c r="WMG37" s="65"/>
      <c r="WMH37" s="65"/>
      <c r="WMI37" s="65"/>
      <c r="WMJ37" s="65"/>
      <c r="WMK37" s="65"/>
      <c r="WML37" s="65"/>
      <c r="WMM37" s="65"/>
      <c r="WMN37" s="65"/>
      <c r="WMO37" s="65"/>
      <c r="WMP37" s="65"/>
      <c r="WMQ37" s="65"/>
      <c r="WMR37" s="65"/>
      <c r="WMS37" s="65"/>
      <c r="WMT37" s="65"/>
      <c r="WMU37" s="65"/>
      <c r="WMV37" s="65"/>
      <c r="WMW37" s="65"/>
      <c r="WMX37" s="65"/>
      <c r="WMY37" s="65"/>
      <c r="WMZ37" s="65"/>
      <c r="WNA37" s="65"/>
      <c r="WNB37" s="65"/>
      <c r="WNC37" s="65"/>
      <c r="WND37" s="65"/>
      <c r="WNE37" s="65"/>
      <c r="WNF37" s="65"/>
      <c r="WNG37" s="65"/>
      <c r="WNH37" s="65"/>
      <c r="WNI37" s="65"/>
      <c r="WNJ37" s="65"/>
      <c r="WNK37" s="65"/>
      <c r="WNL37" s="65"/>
      <c r="WNM37" s="65"/>
      <c r="WNN37" s="65"/>
      <c r="WNO37" s="65"/>
      <c r="WNP37" s="65"/>
      <c r="WNQ37" s="65"/>
      <c r="WNR37" s="65"/>
      <c r="WNS37" s="65"/>
      <c r="WNT37" s="65"/>
      <c r="WNU37" s="65"/>
      <c r="WNV37" s="65"/>
      <c r="WNW37" s="65"/>
      <c r="WNX37" s="65"/>
      <c r="WNY37" s="65"/>
      <c r="WNZ37" s="65"/>
      <c r="WOA37" s="65"/>
      <c r="WOB37" s="65"/>
      <c r="WOC37" s="65"/>
      <c r="WOD37" s="65"/>
      <c r="WOE37" s="65"/>
      <c r="WOF37" s="65"/>
      <c r="WOG37" s="65"/>
      <c r="WOH37" s="65"/>
      <c r="WOI37" s="65"/>
      <c r="WOJ37" s="65"/>
      <c r="WOK37" s="65"/>
      <c r="WOL37" s="65"/>
      <c r="WOM37" s="65"/>
      <c r="WON37" s="65"/>
      <c r="WOO37" s="65"/>
      <c r="WOP37" s="65"/>
      <c r="WOQ37" s="65"/>
      <c r="WOR37" s="65"/>
      <c r="WOS37" s="65"/>
      <c r="WOT37" s="65"/>
      <c r="WOU37" s="65"/>
      <c r="WOV37" s="65"/>
      <c r="WOW37" s="65"/>
      <c r="WOX37" s="65"/>
      <c r="WOY37" s="65"/>
      <c r="WOZ37" s="65"/>
      <c r="WPA37" s="65"/>
      <c r="WPB37" s="65"/>
      <c r="WPC37" s="65"/>
      <c r="WPD37" s="65"/>
      <c r="WPE37" s="65"/>
      <c r="WPF37" s="65"/>
      <c r="WPG37" s="65"/>
      <c r="WPH37" s="65"/>
      <c r="WPI37" s="65"/>
      <c r="WPJ37" s="65"/>
      <c r="WPK37" s="65"/>
      <c r="WPL37" s="65"/>
      <c r="WPM37" s="65"/>
      <c r="WPN37" s="65"/>
      <c r="WPO37" s="65"/>
      <c r="WPP37" s="65"/>
      <c r="WPQ37" s="65"/>
      <c r="WPR37" s="65"/>
      <c r="WPS37" s="65"/>
      <c r="WPT37" s="65"/>
      <c r="WPU37" s="65"/>
      <c r="WPV37" s="65"/>
      <c r="WPW37" s="65"/>
      <c r="WPX37" s="65"/>
      <c r="WPY37" s="65"/>
      <c r="WPZ37" s="65"/>
      <c r="WQA37" s="65"/>
      <c r="WQB37" s="65"/>
      <c r="WQC37" s="65"/>
      <c r="WQD37" s="65"/>
      <c r="WQE37" s="65"/>
      <c r="WQF37" s="65"/>
      <c r="WQG37" s="65"/>
      <c r="WQH37" s="65"/>
      <c r="WQI37" s="65"/>
      <c r="WQJ37" s="65"/>
      <c r="WQK37" s="65"/>
      <c r="WQL37" s="65"/>
      <c r="WQM37" s="65"/>
      <c r="WQN37" s="65"/>
      <c r="WQO37" s="65"/>
      <c r="WQP37" s="65"/>
      <c r="WQQ37" s="65"/>
      <c r="WQR37" s="65"/>
      <c r="WQS37" s="65"/>
      <c r="WQT37" s="65"/>
      <c r="WQU37" s="65"/>
      <c r="WQV37" s="65"/>
      <c r="WQW37" s="65"/>
      <c r="WQX37" s="65"/>
      <c r="WQY37" s="65"/>
      <c r="WQZ37" s="65"/>
      <c r="WRA37" s="65"/>
      <c r="WRB37" s="65"/>
      <c r="WRC37" s="65"/>
      <c r="WRD37" s="65"/>
      <c r="WRE37" s="65"/>
      <c r="WRF37" s="65"/>
      <c r="WRG37" s="65"/>
      <c r="WRH37" s="65"/>
      <c r="WRI37" s="65"/>
      <c r="WRJ37" s="65"/>
      <c r="WRK37" s="65"/>
      <c r="WRL37" s="65"/>
      <c r="WRM37" s="65"/>
      <c r="WRN37" s="65"/>
      <c r="WRO37" s="65"/>
      <c r="WRP37" s="65"/>
      <c r="WRQ37" s="65"/>
      <c r="WRR37" s="65"/>
      <c r="WRS37" s="65"/>
      <c r="WRT37" s="65"/>
      <c r="WRU37" s="65"/>
      <c r="WRV37" s="65"/>
      <c r="WRW37" s="65"/>
      <c r="WRX37" s="65"/>
      <c r="WRY37" s="65"/>
      <c r="WRZ37" s="65"/>
      <c r="WSA37" s="65"/>
      <c r="WSB37" s="65"/>
      <c r="WSC37" s="65"/>
      <c r="WSD37" s="65"/>
      <c r="WSE37" s="65"/>
      <c r="WSF37" s="65"/>
      <c r="WSG37" s="65"/>
      <c r="WSH37" s="65"/>
      <c r="WSI37" s="65"/>
      <c r="WSJ37" s="65"/>
      <c r="WSK37" s="65"/>
      <c r="WSL37" s="65"/>
      <c r="WSM37" s="65"/>
      <c r="WSN37" s="65"/>
      <c r="WSO37" s="65"/>
      <c r="WSP37" s="65"/>
      <c r="WSQ37" s="65"/>
      <c r="WSR37" s="65"/>
      <c r="WSS37" s="65"/>
      <c r="WST37" s="65"/>
      <c r="WSU37" s="65"/>
      <c r="WSV37" s="65"/>
      <c r="WSW37" s="65"/>
      <c r="WSX37" s="65"/>
      <c r="WSY37" s="65"/>
      <c r="WSZ37" s="65"/>
      <c r="WTA37" s="65"/>
      <c r="WTB37" s="65"/>
      <c r="WTC37" s="65"/>
      <c r="WTD37" s="65"/>
      <c r="WTE37" s="65"/>
      <c r="WTF37" s="65"/>
      <c r="WTG37" s="65"/>
      <c r="WTH37" s="65"/>
      <c r="WTI37" s="65"/>
      <c r="WTJ37" s="65"/>
      <c r="WTK37" s="65"/>
      <c r="WTL37" s="65"/>
      <c r="WTM37" s="65"/>
      <c r="WTN37" s="65"/>
      <c r="WTO37" s="65"/>
      <c r="WTP37" s="65"/>
      <c r="WTQ37" s="65"/>
      <c r="WTR37" s="65"/>
      <c r="WTS37" s="65"/>
      <c r="WTT37" s="65"/>
      <c r="WTU37" s="65"/>
      <c r="WTV37" s="65"/>
      <c r="WTW37" s="65"/>
      <c r="WTX37" s="65"/>
      <c r="WTY37" s="65"/>
      <c r="WTZ37" s="65"/>
      <c r="WUA37" s="65"/>
      <c r="WUB37" s="65"/>
      <c r="WUC37" s="65"/>
      <c r="WUD37" s="65"/>
      <c r="WUE37" s="65"/>
      <c r="WUF37" s="65"/>
      <c r="WUG37" s="65"/>
      <c r="WUH37" s="65"/>
      <c r="WUI37" s="65"/>
      <c r="WUJ37" s="65"/>
      <c r="WUK37" s="65"/>
      <c r="WUL37" s="65"/>
      <c r="WUM37" s="65"/>
      <c r="WUN37" s="65"/>
      <c r="WUO37" s="65"/>
      <c r="WUP37" s="65"/>
      <c r="WUQ37" s="65"/>
      <c r="WUR37" s="65"/>
      <c r="WUS37" s="65"/>
      <c r="WUT37" s="65"/>
      <c r="WUU37" s="65"/>
      <c r="WUV37" s="65"/>
      <c r="WUW37" s="65"/>
      <c r="WUX37" s="65"/>
      <c r="WUY37" s="65"/>
      <c r="WUZ37" s="65"/>
      <c r="WVA37" s="65"/>
      <c r="WVB37" s="65"/>
      <c r="WVC37" s="65"/>
      <c r="WVD37" s="65"/>
      <c r="WVE37" s="65"/>
      <c r="WVF37" s="65"/>
      <c r="WVG37" s="65"/>
      <c r="WVH37" s="65"/>
      <c r="WVI37" s="65"/>
      <c r="WVJ37" s="65"/>
      <c r="WVK37" s="65"/>
      <c r="WVL37" s="65"/>
      <c r="WVM37" s="65"/>
      <c r="WVN37" s="65"/>
      <c r="WVO37" s="65"/>
      <c r="WVP37" s="65"/>
      <c r="WVQ37" s="65"/>
      <c r="WVR37" s="65"/>
      <c r="WVS37" s="65"/>
      <c r="WVT37" s="65"/>
      <c r="WVU37" s="65"/>
      <c r="WVV37" s="65"/>
      <c r="WVW37" s="65"/>
      <c r="WVX37" s="65"/>
      <c r="WVY37" s="65"/>
      <c r="WVZ37" s="65"/>
      <c r="WWA37" s="65"/>
      <c r="WWB37" s="65"/>
      <c r="WWC37" s="65"/>
      <c r="WWD37" s="65"/>
      <c r="WWE37" s="65"/>
      <c r="WWF37" s="65"/>
      <c r="WWG37" s="65"/>
      <c r="WWH37" s="65"/>
      <c r="WWI37" s="65"/>
      <c r="WWJ37" s="65"/>
      <c r="WWK37" s="65"/>
      <c r="WWL37" s="65"/>
      <c r="WWM37" s="65"/>
      <c r="WWN37" s="65"/>
      <c r="WWO37" s="65"/>
      <c r="WWP37" s="65"/>
      <c r="WWQ37" s="65"/>
      <c r="WWR37" s="65"/>
      <c r="WWS37" s="65"/>
      <c r="WWT37" s="65"/>
      <c r="WWU37" s="65"/>
      <c r="WWV37" s="65"/>
      <c r="WWW37" s="65"/>
      <c r="WWX37" s="65"/>
      <c r="WWY37" s="65"/>
      <c r="WWZ37" s="65"/>
      <c r="WXA37" s="65"/>
      <c r="WXB37" s="65"/>
      <c r="WXC37" s="65"/>
      <c r="WXD37" s="65"/>
      <c r="WXE37" s="65"/>
      <c r="WXF37" s="65"/>
      <c r="WXG37" s="65"/>
      <c r="WXH37" s="65"/>
      <c r="WXI37" s="65"/>
      <c r="WXJ37" s="65"/>
      <c r="WXK37" s="65"/>
      <c r="WXL37" s="65"/>
      <c r="WXM37" s="65"/>
      <c r="WXN37" s="65"/>
      <c r="WXO37" s="65"/>
      <c r="WXP37" s="65"/>
      <c r="WXQ37" s="65"/>
      <c r="WXR37" s="65"/>
      <c r="WXS37" s="65"/>
      <c r="WXT37" s="65"/>
      <c r="WXU37" s="65"/>
      <c r="WXV37" s="65"/>
      <c r="WXW37" s="65"/>
      <c r="WXX37" s="65"/>
      <c r="WXY37" s="65"/>
      <c r="WXZ37" s="65"/>
      <c r="WYA37" s="65"/>
      <c r="WYB37" s="65"/>
      <c r="WYC37" s="65"/>
      <c r="WYD37" s="65"/>
      <c r="WYE37" s="65"/>
      <c r="WYF37" s="65"/>
      <c r="WYG37" s="65"/>
      <c r="WYH37" s="65"/>
      <c r="WYI37" s="65"/>
      <c r="WYJ37" s="65"/>
      <c r="WYK37" s="65"/>
      <c r="WYL37" s="65"/>
      <c r="WYM37" s="65"/>
      <c r="WYN37" s="65"/>
      <c r="WYO37" s="65"/>
      <c r="WYP37" s="65"/>
      <c r="WYQ37" s="65"/>
      <c r="WYR37" s="65"/>
      <c r="WYS37" s="65"/>
      <c r="WYT37" s="65"/>
      <c r="WYU37" s="65"/>
      <c r="WYV37" s="65"/>
      <c r="WYW37" s="65"/>
      <c r="WYX37" s="65"/>
      <c r="WYY37" s="65"/>
      <c r="WYZ37" s="65"/>
      <c r="WZA37" s="65"/>
      <c r="WZB37" s="65"/>
      <c r="WZC37" s="65"/>
      <c r="WZD37" s="65"/>
      <c r="WZE37" s="65"/>
      <c r="WZF37" s="65"/>
      <c r="WZG37" s="65"/>
      <c r="WZH37" s="65"/>
      <c r="WZI37" s="65"/>
      <c r="WZJ37" s="65"/>
      <c r="WZK37" s="65"/>
      <c r="WZL37" s="65"/>
      <c r="WZM37" s="65"/>
      <c r="WZN37" s="65"/>
      <c r="WZO37" s="65"/>
      <c r="WZP37" s="65"/>
      <c r="WZQ37" s="65"/>
      <c r="WZR37" s="65"/>
      <c r="WZS37" s="65"/>
      <c r="WZT37" s="65"/>
      <c r="WZU37" s="65"/>
      <c r="WZV37" s="65"/>
      <c r="WZW37" s="65"/>
      <c r="WZX37" s="65"/>
      <c r="WZY37" s="65"/>
      <c r="WZZ37" s="65"/>
      <c r="XAA37" s="65"/>
      <c r="XAB37" s="65"/>
      <c r="XAC37" s="65"/>
      <c r="XAD37" s="65"/>
      <c r="XAE37" s="65"/>
      <c r="XAF37" s="65"/>
      <c r="XAG37" s="65"/>
      <c r="XAH37" s="65"/>
      <c r="XAI37" s="65"/>
      <c r="XAJ37" s="65"/>
      <c r="XAK37" s="65"/>
      <c r="XAL37" s="65"/>
      <c r="XAM37" s="65"/>
      <c r="XAN37" s="65"/>
      <c r="XAO37" s="65"/>
      <c r="XAP37" s="65"/>
      <c r="XAQ37" s="65"/>
      <c r="XAR37" s="65"/>
      <c r="XAS37" s="65"/>
      <c r="XAT37" s="65"/>
      <c r="XAU37" s="65"/>
      <c r="XAV37" s="65"/>
      <c r="XAW37" s="65"/>
      <c r="XAX37" s="65"/>
      <c r="XAY37" s="65"/>
      <c r="XAZ37" s="65"/>
      <c r="XBA37" s="65"/>
      <c r="XBB37" s="65"/>
      <c r="XBC37" s="65"/>
      <c r="XBD37" s="65"/>
      <c r="XBE37" s="65"/>
      <c r="XBF37" s="65"/>
      <c r="XBG37" s="65"/>
      <c r="XBH37" s="65"/>
      <c r="XBI37" s="65"/>
      <c r="XBJ37" s="65"/>
      <c r="XBK37" s="65"/>
      <c r="XBL37" s="65"/>
      <c r="XBM37" s="65"/>
      <c r="XBN37" s="65"/>
      <c r="XBO37" s="65"/>
      <c r="XBP37" s="65"/>
      <c r="XBQ37" s="65"/>
      <c r="XBR37" s="65"/>
      <c r="XBS37" s="65"/>
      <c r="XBT37" s="65"/>
      <c r="XBU37" s="65"/>
      <c r="XBV37" s="65"/>
      <c r="XBW37" s="65"/>
      <c r="XBX37" s="65"/>
      <c r="XBY37" s="65"/>
      <c r="XBZ37" s="65"/>
      <c r="XCA37" s="65"/>
      <c r="XCB37" s="65"/>
      <c r="XCC37" s="65"/>
      <c r="XCD37" s="65"/>
      <c r="XCE37" s="65"/>
      <c r="XCF37" s="65"/>
      <c r="XCG37" s="65"/>
      <c r="XCH37" s="65"/>
      <c r="XCI37" s="65"/>
      <c r="XCJ37" s="65"/>
      <c r="XCK37" s="65"/>
      <c r="XCL37" s="65"/>
      <c r="XCM37" s="65"/>
      <c r="XCN37" s="65"/>
      <c r="XCO37" s="65"/>
      <c r="XCP37" s="65"/>
      <c r="XCQ37" s="65"/>
      <c r="XCR37" s="65"/>
      <c r="XCS37" s="65"/>
      <c r="XCT37" s="65"/>
      <c r="XCU37" s="65"/>
      <c r="XCV37" s="65"/>
      <c r="XCW37" s="65"/>
      <c r="XCX37" s="65"/>
      <c r="XCY37" s="65"/>
      <c r="XCZ37" s="65"/>
      <c r="XDA37" s="65"/>
      <c r="XDB37" s="65"/>
      <c r="XDC37" s="65"/>
      <c r="XDD37" s="65"/>
      <c r="XDE37" s="65"/>
      <c r="XDF37" s="65"/>
      <c r="XDG37" s="65"/>
      <c r="XDH37" s="65"/>
      <c r="XDI37" s="65"/>
      <c r="XDJ37" s="65"/>
      <c r="XDK37" s="65"/>
      <c r="XDL37" s="65"/>
      <c r="XDM37" s="65"/>
      <c r="XDN37" s="65"/>
      <c r="XDO37" s="65"/>
      <c r="XDP37" s="65"/>
      <c r="XDQ37" s="65"/>
      <c r="XDR37" s="65"/>
      <c r="XDS37" s="65"/>
      <c r="XDT37" s="65"/>
      <c r="XDU37" s="65"/>
      <c r="XDV37" s="65"/>
      <c r="XDW37" s="65"/>
      <c r="XDX37" s="65"/>
      <c r="XDY37" s="65"/>
      <c r="XDZ37" s="65"/>
      <c r="XEA37" s="65"/>
      <c r="XEB37" s="65"/>
      <c r="XEC37" s="65"/>
      <c r="XED37" s="65"/>
      <c r="XEE37" s="65"/>
      <c r="XEF37" s="65"/>
      <c r="XEG37" s="65"/>
      <c r="XEH37" s="65"/>
      <c r="XEI37" s="65"/>
      <c r="XEJ37" s="65"/>
      <c r="XEK37" s="65"/>
      <c r="XEL37" s="65"/>
      <c r="XEM37" s="65"/>
      <c r="XEN37" s="65"/>
      <c r="XEO37" s="65"/>
      <c r="XEP37" s="65"/>
      <c r="XEQ37" s="65"/>
      <c r="XER37" s="65"/>
      <c r="XES37" s="65"/>
      <c r="XET37" s="65"/>
      <c r="XEU37" s="65"/>
      <c r="XEV37" s="65"/>
      <c r="XEW37" s="65"/>
      <c r="XEX37" s="65"/>
      <c r="XEY37" s="65"/>
      <c r="XEZ37" s="65"/>
      <c r="XFA37" s="65"/>
      <c r="XFB37" s="65"/>
      <c r="XFC37" s="65"/>
      <c r="XFD37" s="65"/>
    </row>
    <row r="40" spans="1:16384">
      <c r="C40" t="s">
        <v>1</v>
      </c>
      <c r="D40" t="s">
        <v>373</v>
      </c>
      <c r="E40" t="s">
        <v>374</v>
      </c>
    </row>
    <row r="41" spans="1:16384">
      <c r="C41" t="s">
        <v>282</v>
      </c>
      <c r="D41">
        <v>22</v>
      </c>
      <c r="E41">
        <v>5440</v>
      </c>
      <c r="G41">
        <v>9</v>
      </c>
      <c r="H41">
        <f>SUMIF(D41:D49,G41)</f>
        <v>9</v>
      </c>
      <c r="I41" s="31" t="str">
        <f ca="1">_xlfn.FORMULATEXT(H41)</f>
        <v>=SUMIF(D41:D49,G41)</v>
      </c>
      <c r="J41" s="3"/>
      <c r="K41" s="3"/>
    </row>
    <row r="42" spans="1:16384">
      <c r="C42" t="s">
        <v>320</v>
      </c>
      <c r="D42">
        <v>32</v>
      </c>
      <c r="E42">
        <v>3080</v>
      </c>
      <c r="G42" t="s">
        <v>782</v>
      </c>
      <c r="H42">
        <f>SUMIF(D42:D50,G42)</f>
        <v>166</v>
      </c>
      <c r="I42" s="31" t="str">
        <f t="shared" ref="I42:I43" ca="1" si="2">_xlfn.FORMULATEXT(H42)</f>
        <v>=SUMIF(D42:D50,G42)</v>
      </c>
      <c r="J42" s="3"/>
      <c r="K42" s="3"/>
    </row>
    <row r="43" spans="1:16384">
      <c r="C43" t="s">
        <v>369</v>
      </c>
      <c r="D43">
        <v>7</v>
      </c>
      <c r="E43">
        <v>900</v>
      </c>
      <c r="G43" t="s">
        <v>783</v>
      </c>
      <c r="H43">
        <f>SUMIFS(E41:E49,D41:D49,"&gt;30",E41:E49,"&gt;3000")</f>
        <v>3080</v>
      </c>
      <c r="I43" s="31" t="str">
        <f t="shared" ca="1" si="2"/>
        <v>=SUMIFS(E41:E49,D41:D49,"&gt;30",E41:E49,"&gt;3000")</v>
      </c>
      <c r="J43" s="3"/>
      <c r="K43" s="3"/>
      <c r="L43" s="3"/>
      <c r="M43" s="3"/>
    </row>
    <row r="44" spans="1:16384">
      <c r="C44" t="s">
        <v>335</v>
      </c>
      <c r="D44">
        <v>12</v>
      </c>
      <c r="E44">
        <v>1680</v>
      </c>
    </row>
    <row r="45" spans="1:16384">
      <c r="C45" t="s">
        <v>330</v>
      </c>
      <c r="D45">
        <v>17</v>
      </c>
      <c r="E45">
        <v>2030</v>
      </c>
    </row>
    <row r="46" spans="1:16384">
      <c r="C46" t="s">
        <v>366</v>
      </c>
      <c r="D46">
        <v>29</v>
      </c>
    </row>
    <row r="47" spans="1:16384">
      <c r="C47" t="s">
        <v>361</v>
      </c>
      <c r="D47">
        <v>23</v>
      </c>
      <c r="E47">
        <v>2260</v>
      </c>
    </row>
    <row r="48" spans="1:16384">
      <c r="C48" t="s">
        <v>355</v>
      </c>
      <c r="D48">
        <v>9</v>
      </c>
      <c r="E48">
        <v>2190</v>
      </c>
    </row>
    <row r="49" spans="1:16384">
      <c r="C49" t="s">
        <v>348</v>
      </c>
      <c r="D49">
        <v>53</v>
      </c>
      <c r="E49">
        <v>2080</v>
      </c>
    </row>
    <row r="52" spans="1:16384" s="6" customFormat="1" ht="25.2">
      <c r="A52" s="65" t="s">
        <v>785</v>
      </c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65"/>
      <c r="CH52" s="65"/>
      <c r="CI52" s="65"/>
      <c r="CJ52" s="65"/>
      <c r="CK52" s="65"/>
      <c r="CL52" s="65"/>
      <c r="CM52" s="65"/>
      <c r="CN52" s="65"/>
      <c r="CO52" s="65"/>
      <c r="CP52" s="65"/>
      <c r="CQ52" s="65"/>
      <c r="CR52" s="65"/>
      <c r="CS52" s="65"/>
      <c r="CT52" s="65"/>
      <c r="CU52" s="65"/>
      <c r="CV52" s="65"/>
      <c r="CW52" s="65"/>
      <c r="CX52" s="65"/>
      <c r="CY52" s="65"/>
      <c r="CZ52" s="65"/>
      <c r="DA52" s="65"/>
      <c r="DB52" s="65"/>
      <c r="DC52" s="65"/>
      <c r="DD52" s="65"/>
      <c r="DE52" s="65"/>
      <c r="DF52" s="65"/>
      <c r="DG52" s="65"/>
      <c r="DH52" s="65"/>
      <c r="DI52" s="65"/>
      <c r="DJ52" s="65"/>
      <c r="DK52" s="65"/>
      <c r="DL52" s="65"/>
      <c r="DM52" s="65"/>
      <c r="DN52" s="65"/>
      <c r="DO52" s="65"/>
      <c r="DP52" s="65"/>
      <c r="DQ52" s="65"/>
      <c r="DR52" s="65"/>
      <c r="DS52" s="65"/>
      <c r="DT52" s="65"/>
      <c r="DU52" s="65"/>
      <c r="DV52" s="65"/>
      <c r="DW52" s="65"/>
      <c r="DX52" s="65"/>
      <c r="DY52" s="65"/>
      <c r="DZ52" s="65"/>
      <c r="EA52" s="65"/>
      <c r="EB52" s="65"/>
      <c r="EC52" s="65"/>
      <c r="ED52" s="65"/>
      <c r="EE52" s="65"/>
      <c r="EF52" s="65"/>
      <c r="EG52" s="65"/>
      <c r="EH52" s="65"/>
      <c r="EI52" s="65"/>
      <c r="EJ52" s="65"/>
      <c r="EK52" s="65"/>
      <c r="EL52" s="65"/>
      <c r="EM52" s="65"/>
      <c r="EN52" s="65"/>
      <c r="EO52" s="65"/>
      <c r="EP52" s="65"/>
      <c r="EQ52" s="65"/>
      <c r="ER52" s="65"/>
      <c r="ES52" s="65"/>
      <c r="ET52" s="65"/>
      <c r="EU52" s="65"/>
      <c r="EV52" s="65"/>
      <c r="EW52" s="65"/>
      <c r="EX52" s="65"/>
      <c r="EY52" s="65"/>
      <c r="EZ52" s="65"/>
      <c r="FA52" s="65"/>
      <c r="FB52" s="65"/>
      <c r="FC52" s="65"/>
      <c r="FD52" s="65"/>
      <c r="FE52" s="65"/>
      <c r="FF52" s="65"/>
      <c r="FG52" s="65"/>
      <c r="FH52" s="65"/>
      <c r="FI52" s="65"/>
      <c r="FJ52" s="65"/>
      <c r="FK52" s="65"/>
      <c r="FL52" s="65"/>
      <c r="FM52" s="65"/>
      <c r="FN52" s="65"/>
      <c r="FO52" s="65"/>
      <c r="FP52" s="65"/>
      <c r="FQ52" s="65"/>
      <c r="FR52" s="65"/>
      <c r="FS52" s="65"/>
      <c r="FT52" s="65"/>
      <c r="FU52" s="65"/>
      <c r="FV52" s="65"/>
      <c r="FW52" s="65"/>
      <c r="FX52" s="65"/>
      <c r="FY52" s="65"/>
      <c r="FZ52" s="65"/>
      <c r="GA52" s="65"/>
      <c r="GB52" s="65"/>
      <c r="GC52" s="65"/>
      <c r="GD52" s="65"/>
      <c r="GE52" s="65"/>
      <c r="GF52" s="65"/>
      <c r="GG52" s="65"/>
      <c r="GH52" s="65"/>
      <c r="GI52" s="65"/>
      <c r="GJ52" s="65"/>
      <c r="GK52" s="65"/>
      <c r="GL52" s="65"/>
      <c r="GM52" s="65"/>
      <c r="GN52" s="65"/>
      <c r="GO52" s="65"/>
      <c r="GP52" s="65"/>
      <c r="GQ52" s="65"/>
      <c r="GR52" s="65"/>
      <c r="GS52" s="65"/>
      <c r="GT52" s="65"/>
      <c r="GU52" s="65"/>
      <c r="GV52" s="65"/>
      <c r="GW52" s="65"/>
      <c r="GX52" s="65"/>
      <c r="GY52" s="65"/>
      <c r="GZ52" s="65"/>
      <c r="HA52" s="65"/>
      <c r="HB52" s="65"/>
      <c r="HC52" s="65"/>
      <c r="HD52" s="65"/>
      <c r="HE52" s="65"/>
      <c r="HF52" s="65"/>
      <c r="HG52" s="65"/>
      <c r="HH52" s="65"/>
      <c r="HI52" s="65"/>
      <c r="HJ52" s="65"/>
      <c r="HK52" s="65"/>
      <c r="HL52" s="65"/>
      <c r="HM52" s="65"/>
      <c r="HN52" s="65"/>
      <c r="HO52" s="65"/>
      <c r="HP52" s="65"/>
      <c r="HQ52" s="65"/>
      <c r="HR52" s="65"/>
      <c r="HS52" s="65"/>
      <c r="HT52" s="65"/>
      <c r="HU52" s="65"/>
      <c r="HV52" s="65"/>
      <c r="HW52" s="65"/>
      <c r="HX52" s="65"/>
      <c r="HY52" s="65"/>
      <c r="HZ52" s="65"/>
      <c r="IA52" s="65"/>
      <c r="IB52" s="65"/>
      <c r="IC52" s="65"/>
      <c r="ID52" s="65"/>
      <c r="IE52" s="65"/>
      <c r="IF52" s="65"/>
      <c r="IG52" s="65"/>
      <c r="IH52" s="65"/>
      <c r="II52" s="65"/>
      <c r="IJ52" s="65"/>
      <c r="IK52" s="65"/>
      <c r="IL52" s="65"/>
      <c r="IM52" s="65"/>
      <c r="IN52" s="65"/>
      <c r="IO52" s="65"/>
      <c r="IP52" s="65"/>
      <c r="IQ52" s="65"/>
      <c r="IR52" s="65"/>
      <c r="IS52" s="65"/>
      <c r="IT52" s="65"/>
      <c r="IU52" s="65"/>
      <c r="IV52" s="65"/>
      <c r="IW52" s="65"/>
      <c r="IX52" s="65"/>
      <c r="IY52" s="65"/>
      <c r="IZ52" s="65"/>
      <c r="JA52" s="65"/>
      <c r="JB52" s="65"/>
      <c r="JC52" s="65"/>
      <c r="JD52" s="65"/>
      <c r="JE52" s="65"/>
      <c r="JF52" s="65"/>
      <c r="JG52" s="65"/>
      <c r="JH52" s="65"/>
      <c r="JI52" s="65"/>
      <c r="JJ52" s="65"/>
      <c r="JK52" s="65"/>
      <c r="JL52" s="65"/>
      <c r="JM52" s="65"/>
      <c r="JN52" s="65"/>
      <c r="JO52" s="65"/>
      <c r="JP52" s="65"/>
      <c r="JQ52" s="65"/>
      <c r="JR52" s="65"/>
      <c r="JS52" s="65"/>
      <c r="JT52" s="65"/>
      <c r="JU52" s="65"/>
      <c r="JV52" s="65"/>
      <c r="JW52" s="65"/>
      <c r="JX52" s="65"/>
      <c r="JY52" s="65"/>
      <c r="JZ52" s="65"/>
      <c r="KA52" s="65"/>
      <c r="KB52" s="65"/>
      <c r="KC52" s="65"/>
      <c r="KD52" s="65"/>
      <c r="KE52" s="65"/>
      <c r="KF52" s="65"/>
      <c r="KG52" s="65"/>
      <c r="KH52" s="65"/>
      <c r="KI52" s="65"/>
      <c r="KJ52" s="65"/>
      <c r="KK52" s="65"/>
      <c r="KL52" s="65"/>
      <c r="KM52" s="65"/>
      <c r="KN52" s="65"/>
      <c r="KO52" s="65"/>
      <c r="KP52" s="65"/>
      <c r="KQ52" s="65"/>
      <c r="KR52" s="65"/>
      <c r="KS52" s="65"/>
      <c r="KT52" s="65"/>
      <c r="KU52" s="65"/>
      <c r="KV52" s="65"/>
      <c r="KW52" s="65"/>
      <c r="KX52" s="65"/>
      <c r="KY52" s="65"/>
      <c r="KZ52" s="65"/>
      <c r="LA52" s="65"/>
      <c r="LB52" s="65"/>
      <c r="LC52" s="65"/>
      <c r="LD52" s="65"/>
      <c r="LE52" s="65"/>
      <c r="LF52" s="65"/>
      <c r="LG52" s="65"/>
      <c r="LH52" s="65"/>
      <c r="LI52" s="65"/>
      <c r="LJ52" s="65"/>
      <c r="LK52" s="65"/>
      <c r="LL52" s="65"/>
      <c r="LM52" s="65"/>
      <c r="LN52" s="65"/>
      <c r="LO52" s="65"/>
      <c r="LP52" s="65"/>
      <c r="LQ52" s="65"/>
      <c r="LR52" s="65"/>
      <c r="LS52" s="65"/>
      <c r="LT52" s="65"/>
      <c r="LU52" s="65"/>
      <c r="LV52" s="65"/>
      <c r="LW52" s="65"/>
      <c r="LX52" s="65"/>
      <c r="LY52" s="65"/>
      <c r="LZ52" s="65"/>
      <c r="MA52" s="65"/>
      <c r="MB52" s="65"/>
      <c r="MC52" s="65"/>
      <c r="MD52" s="65"/>
      <c r="ME52" s="65"/>
      <c r="MF52" s="65"/>
      <c r="MG52" s="65"/>
      <c r="MH52" s="65"/>
      <c r="MI52" s="65"/>
      <c r="MJ52" s="65"/>
      <c r="MK52" s="65"/>
      <c r="ML52" s="65"/>
      <c r="MM52" s="65"/>
      <c r="MN52" s="65"/>
      <c r="MO52" s="65"/>
      <c r="MP52" s="65"/>
      <c r="MQ52" s="65"/>
      <c r="MR52" s="65"/>
      <c r="MS52" s="65"/>
      <c r="MT52" s="65"/>
      <c r="MU52" s="65"/>
      <c r="MV52" s="65"/>
      <c r="MW52" s="65"/>
      <c r="MX52" s="65"/>
      <c r="MY52" s="65"/>
      <c r="MZ52" s="65"/>
      <c r="NA52" s="65"/>
      <c r="NB52" s="65"/>
      <c r="NC52" s="65"/>
      <c r="ND52" s="65"/>
      <c r="NE52" s="65"/>
      <c r="NF52" s="65"/>
      <c r="NG52" s="65"/>
      <c r="NH52" s="65"/>
      <c r="NI52" s="65"/>
      <c r="NJ52" s="65"/>
      <c r="NK52" s="65"/>
      <c r="NL52" s="65"/>
      <c r="NM52" s="65"/>
      <c r="NN52" s="65"/>
      <c r="NO52" s="65"/>
      <c r="NP52" s="65"/>
      <c r="NQ52" s="65"/>
      <c r="NR52" s="65"/>
      <c r="NS52" s="65"/>
      <c r="NT52" s="65"/>
      <c r="NU52" s="65"/>
      <c r="NV52" s="65"/>
      <c r="NW52" s="65"/>
      <c r="NX52" s="65"/>
      <c r="NY52" s="65"/>
      <c r="NZ52" s="65"/>
      <c r="OA52" s="65"/>
      <c r="OB52" s="65"/>
      <c r="OC52" s="65"/>
      <c r="OD52" s="65"/>
      <c r="OE52" s="65"/>
      <c r="OF52" s="65"/>
      <c r="OG52" s="65"/>
      <c r="OH52" s="65"/>
      <c r="OI52" s="65"/>
      <c r="OJ52" s="65"/>
      <c r="OK52" s="65"/>
      <c r="OL52" s="65"/>
      <c r="OM52" s="65"/>
      <c r="ON52" s="65"/>
      <c r="OO52" s="65"/>
      <c r="OP52" s="65"/>
      <c r="OQ52" s="65"/>
      <c r="OR52" s="65"/>
      <c r="OS52" s="65"/>
      <c r="OT52" s="65"/>
      <c r="OU52" s="65"/>
      <c r="OV52" s="65"/>
      <c r="OW52" s="65"/>
      <c r="OX52" s="65"/>
      <c r="OY52" s="65"/>
      <c r="OZ52" s="65"/>
      <c r="PA52" s="65"/>
      <c r="PB52" s="65"/>
      <c r="PC52" s="65"/>
      <c r="PD52" s="65"/>
      <c r="PE52" s="65"/>
      <c r="PF52" s="65"/>
      <c r="PG52" s="65"/>
      <c r="PH52" s="65"/>
      <c r="PI52" s="65"/>
      <c r="PJ52" s="65"/>
      <c r="PK52" s="65"/>
      <c r="PL52" s="65"/>
      <c r="PM52" s="65"/>
      <c r="PN52" s="65"/>
      <c r="PO52" s="65"/>
      <c r="PP52" s="65"/>
      <c r="PQ52" s="65"/>
      <c r="PR52" s="65"/>
      <c r="PS52" s="65"/>
      <c r="PT52" s="65"/>
      <c r="PU52" s="65"/>
      <c r="PV52" s="65"/>
      <c r="PW52" s="65"/>
      <c r="PX52" s="65"/>
      <c r="PY52" s="65"/>
      <c r="PZ52" s="65"/>
      <c r="QA52" s="65"/>
      <c r="QB52" s="65"/>
      <c r="QC52" s="65"/>
      <c r="QD52" s="65"/>
      <c r="QE52" s="65"/>
      <c r="QF52" s="65"/>
      <c r="QG52" s="65"/>
      <c r="QH52" s="65"/>
      <c r="QI52" s="65"/>
      <c r="QJ52" s="65"/>
      <c r="QK52" s="65"/>
      <c r="QL52" s="65"/>
      <c r="QM52" s="65"/>
      <c r="QN52" s="65"/>
      <c r="QO52" s="65"/>
      <c r="QP52" s="65"/>
      <c r="QQ52" s="65"/>
      <c r="QR52" s="65"/>
      <c r="QS52" s="65"/>
      <c r="QT52" s="65"/>
      <c r="QU52" s="65"/>
      <c r="QV52" s="65"/>
      <c r="QW52" s="65"/>
      <c r="QX52" s="65"/>
      <c r="QY52" s="65"/>
      <c r="QZ52" s="65"/>
      <c r="RA52" s="65"/>
      <c r="RB52" s="65"/>
      <c r="RC52" s="65"/>
      <c r="RD52" s="65"/>
      <c r="RE52" s="65"/>
      <c r="RF52" s="65"/>
      <c r="RG52" s="65"/>
      <c r="RH52" s="65"/>
      <c r="RI52" s="65"/>
      <c r="RJ52" s="65"/>
      <c r="RK52" s="65"/>
      <c r="RL52" s="65"/>
      <c r="RM52" s="65"/>
      <c r="RN52" s="65"/>
      <c r="RO52" s="65"/>
      <c r="RP52" s="65"/>
      <c r="RQ52" s="65"/>
      <c r="RR52" s="65"/>
      <c r="RS52" s="65"/>
      <c r="RT52" s="65"/>
      <c r="RU52" s="65"/>
      <c r="RV52" s="65"/>
      <c r="RW52" s="65"/>
      <c r="RX52" s="65"/>
      <c r="RY52" s="65"/>
      <c r="RZ52" s="65"/>
      <c r="SA52" s="65"/>
      <c r="SB52" s="65"/>
      <c r="SC52" s="65"/>
      <c r="SD52" s="65"/>
      <c r="SE52" s="65"/>
      <c r="SF52" s="65"/>
      <c r="SG52" s="65"/>
      <c r="SH52" s="65"/>
      <c r="SI52" s="65"/>
      <c r="SJ52" s="65"/>
      <c r="SK52" s="65"/>
      <c r="SL52" s="65"/>
      <c r="SM52" s="65"/>
      <c r="SN52" s="65"/>
      <c r="SO52" s="65"/>
      <c r="SP52" s="65"/>
      <c r="SQ52" s="65"/>
      <c r="SR52" s="65"/>
      <c r="SS52" s="65"/>
      <c r="ST52" s="65"/>
      <c r="SU52" s="65"/>
      <c r="SV52" s="65"/>
      <c r="SW52" s="65"/>
      <c r="SX52" s="65"/>
      <c r="SY52" s="65"/>
      <c r="SZ52" s="65"/>
      <c r="TA52" s="65"/>
      <c r="TB52" s="65"/>
      <c r="TC52" s="65"/>
      <c r="TD52" s="65"/>
      <c r="TE52" s="65"/>
      <c r="TF52" s="65"/>
      <c r="TG52" s="65"/>
      <c r="TH52" s="65"/>
      <c r="TI52" s="65"/>
      <c r="TJ52" s="65"/>
      <c r="TK52" s="65"/>
      <c r="TL52" s="65"/>
      <c r="TM52" s="65"/>
      <c r="TN52" s="65"/>
      <c r="TO52" s="65"/>
      <c r="TP52" s="65"/>
      <c r="TQ52" s="65"/>
      <c r="TR52" s="65"/>
      <c r="TS52" s="65"/>
      <c r="TT52" s="65"/>
      <c r="TU52" s="65"/>
      <c r="TV52" s="65"/>
      <c r="TW52" s="65"/>
      <c r="TX52" s="65"/>
      <c r="TY52" s="65"/>
      <c r="TZ52" s="65"/>
      <c r="UA52" s="65"/>
      <c r="UB52" s="65"/>
      <c r="UC52" s="65"/>
      <c r="UD52" s="65"/>
      <c r="UE52" s="65"/>
      <c r="UF52" s="65"/>
      <c r="UG52" s="65"/>
      <c r="UH52" s="65"/>
      <c r="UI52" s="65"/>
      <c r="UJ52" s="65"/>
      <c r="UK52" s="65"/>
      <c r="UL52" s="65"/>
      <c r="UM52" s="65"/>
      <c r="UN52" s="65"/>
      <c r="UO52" s="65"/>
      <c r="UP52" s="65"/>
      <c r="UQ52" s="65"/>
      <c r="UR52" s="65"/>
      <c r="US52" s="65"/>
      <c r="UT52" s="65"/>
      <c r="UU52" s="65"/>
      <c r="UV52" s="65"/>
      <c r="UW52" s="65"/>
      <c r="UX52" s="65"/>
      <c r="UY52" s="65"/>
      <c r="UZ52" s="65"/>
      <c r="VA52" s="65"/>
      <c r="VB52" s="65"/>
      <c r="VC52" s="65"/>
      <c r="VD52" s="65"/>
      <c r="VE52" s="65"/>
      <c r="VF52" s="65"/>
      <c r="VG52" s="65"/>
      <c r="VH52" s="65"/>
      <c r="VI52" s="65"/>
      <c r="VJ52" s="65"/>
      <c r="VK52" s="65"/>
      <c r="VL52" s="65"/>
      <c r="VM52" s="65"/>
      <c r="VN52" s="65"/>
      <c r="VO52" s="65"/>
      <c r="VP52" s="65"/>
      <c r="VQ52" s="65"/>
      <c r="VR52" s="65"/>
      <c r="VS52" s="65"/>
      <c r="VT52" s="65"/>
      <c r="VU52" s="65"/>
      <c r="VV52" s="65"/>
      <c r="VW52" s="65"/>
      <c r="VX52" s="65"/>
      <c r="VY52" s="65"/>
      <c r="VZ52" s="65"/>
      <c r="WA52" s="65"/>
      <c r="WB52" s="65"/>
      <c r="WC52" s="65"/>
      <c r="WD52" s="65"/>
      <c r="WE52" s="65"/>
      <c r="WF52" s="65"/>
      <c r="WG52" s="65"/>
      <c r="WH52" s="65"/>
      <c r="WI52" s="65"/>
      <c r="WJ52" s="65"/>
      <c r="WK52" s="65"/>
      <c r="WL52" s="65"/>
      <c r="WM52" s="65"/>
      <c r="WN52" s="65"/>
      <c r="WO52" s="65"/>
      <c r="WP52" s="65"/>
      <c r="WQ52" s="65"/>
      <c r="WR52" s="65"/>
      <c r="WS52" s="65"/>
      <c r="WT52" s="65"/>
      <c r="WU52" s="65"/>
      <c r="WV52" s="65"/>
      <c r="WW52" s="65"/>
      <c r="WX52" s="65"/>
      <c r="WY52" s="65"/>
      <c r="WZ52" s="65"/>
      <c r="XA52" s="65"/>
      <c r="XB52" s="65"/>
      <c r="XC52" s="65"/>
      <c r="XD52" s="65"/>
      <c r="XE52" s="65"/>
      <c r="XF52" s="65"/>
      <c r="XG52" s="65"/>
      <c r="XH52" s="65"/>
      <c r="XI52" s="65"/>
      <c r="XJ52" s="65"/>
      <c r="XK52" s="65"/>
      <c r="XL52" s="65"/>
      <c r="XM52" s="65"/>
      <c r="XN52" s="65"/>
      <c r="XO52" s="65"/>
      <c r="XP52" s="65"/>
      <c r="XQ52" s="65"/>
      <c r="XR52" s="65"/>
      <c r="XS52" s="65"/>
      <c r="XT52" s="65"/>
      <c r="XU52" s="65"/>
      <c r="XV52" s="65"/>
      <c r="XW52" s="65"/>
      <c r="XX52" s="65"/>
      <c r="XY52" s="65"/>
      <c r="XZ52" s="65"/>
      <c r="YA52" s="65"/>
      <c r="YB52" s="65"/>
      <c r="YC52" s="65"/>
      <c r="YD52" s="65"/>
      <c r="YE52" s="65"/>
      <c r="YF52" s="65"/>
      <c r="YG52" s="65"/>
      <c r="YH52" s="65"/>
      <c r="YI52" s="65"/>
      <c r="YJ52" s="65"/>
      <c r="YK52" s="65"/>
      <c r="YL52" s="65"/>
      <c r="YM52" s="65"/>
      <c r="YN52" s="65"/>
      <c r="YO52" s="65"/>
      <c r="YP52" s="65"/>
      <c r="YQ52" s="65"/>
      <c r="YR52" s="65"/>
      <c r="YS52" s="65"/>
      <c r="YT52" s="65"/>
      <c r="YU52" s="65"/>
      <c r="YV52" s="65"/>
      <c r="YW52" s="65"/>
      <c r="YX52" s="65"/>
      <c r="YY52" s="65"/>
      <c r="YZ52" s="65"/>
      <c r="ZA52" s="65"/>
      <c r="ZB52" s="65"/>
      <c r="ZC52" s="65"/>
      <c r="ZD52" s="65"/>
      <c r="ZE52" s="65"/>
      <c r="ZF52" s="65"/>
      <c r="ZG52" s="65"/>
      <c r="ZH52" s="65"/>
      <c r="ZI52" s="65"/>
      <c r="ZJ52" s="65"/>
      <c r="ZK52" s="65"/>
      <c r="ZL52" s="65"/>
      <c r="ZM52" s="65"/>
      <c r="ZN52" s="65"/>
      <c r="ZO52" s="65"/>
      <c r="ZP52" s="65"/>
      <c r="ZQ52" s="65"/>
      <c r="ZR52" s="65"/>
      <c r="ZS52" s="65"/>
      <c r="ZT52" s="65"/>
      <c r="ZU52" s="65"/>
      <c r="ZV52" s="65"/>
      <c r="ZW52" s="65"/>
      <c r="ZX52" s="65"/>
      <c r="ZY52" s="65"/>
      <c r="ZZ52" s="65"/>
      <c r="AAA52" s="65"/>
      <c r="AAB52" s="65"/>
      <c r="AAC52" s="65"/>
      <c r="AAD52" s="65"/>
      <c r="AAE52" s="65"/>
      <c r="AAF52" s="65"/>
      <c r="AAG52" s="65"/>
      <c r="AAH52" s="65"/>
      <c r="AAI52" s="65"/>
      <c r="AAJ52" s="65"/>
      <c r="AAK52" s="65"/>
      <c r="AAL52" s="65"/>
      <c r="AAM52" s="65"/>
      <c r="AAN52" s="65"/>
      <c r="AAO52" s="65"/>
      <c r="AAP52" s="65"/>
      <c r="AAQ52" s="65"/>
      <c r="AAR52" s="65"/>
      <c r="AAS52" s="65"/>
      <c r="AAT52" s="65"/>
      <c r="AAU52" s="65"/>
      <c r="AAV52" s="65"/>
      <c r="AAW52" s="65"/>
      <c r="AAX52" s="65"/>
      <c r="AAY52" s="65"/>
      <c r="AAZ52" s="65"/>
      <c r="ABA52" s="65"/>
      <c r="ABB52" s="65"/>
      <c r="ABC52" s="65"/>
      <c r="ABD52" s="65"/>
      <c r="ABE52" s="65"/>
      <c r="ABF52" s="65"/>
      <c r="ABG52" s="65"/>
      <c r="ABH52" s="65"/>
      <c r="ABI52" s="65"/>
      <c r="ABJ52" s="65"/>
      <c r="ABK52" s="65"/>
      <c r="ABL52" s="65"/>
      <c r="ABM52" s="65"/>
      <c r="ABN52" s="65"/>
      <c r="ABO52" s="65"/>
      <c r="ABP52" s="65"/>
      <c r="ABQ52" s="65"/>
      <c r="ABR52" s="65"/>
      <c r="ABS52" s="65"/>
      <c r="ABT52" s="65"/>
      <c r="ABU52" s="65"/>
      <c r="ABV52" s="65"/>
      <c r="ABW52" s="65"/>
      <c r="ABX52" s="65"/>
      <c r="ABY52" s="65"/>
      <c r="ABZ52" s="65"/>
      <c r="ACA52" s="65"/>
      <c r="ACB52" s="65"/>
      <c r="ACC52" s="65"/>
      <c r="ACD52" s="65"/>
      <c r="ACE52" s="65"/>
      <c r="ACF52" s="65"/>
      <c r="ACG52" s="65"/>
      <c r="ACH52" s="65"/>
      <c r="ACI52" s="65"/>
      <c r="ACJ52" s="65"/>
      <c r="ACK52" s="65"/>
      <c r="ACL52" s="65"/>
      <c r="ACM52" s="65"/>
      <c r="ACN52" s="65"/>
      <c r="ACO52" s="65"/>
      <c r="ACP52" s="65"/>
      <c r="ACQ52" s="65"/>
      <c r="ACR52" s="65"/>
      <c r="ACS52" s="65"/>
      <c r="ACT52" s="65"/>
      <c r="ACU52" s="65"/>
      <c r="ACV52" s="65"/>
      <c r="ACW52" s="65"/>
      <c r="ACX52" s="65"/>
      <c r="ACY52" s="65"/>
      <c r="ACZ52" s="65"/>
      <c r="ADA52" s="65"/>
      <c r="ADB52" s="65"/>
      <c r="ADC52" s="65"/>
      <c r="ADD52" s="65"/>
      <c r="ADE52" s="65"/>
      <c r="ADF52" s="65"/>
      <c r="ADG52" s="65"/>
      <c r="ADH52" s="65"/>
      <c r="ADI52" s="65"/>
      <c r="ADJ52" s="65"/>
      <c r="ADK52" s="65"/>
      <c r="ADL52" s="65"/>
      <c r="ADM52" s="65"/>
      <c r="ADN52" s="65"/>
      <c r="ADO52" s="65"/>
      <c r="ADP52" s="65"/>
      <c r="ADQ52" s="65"/>
      <c r="ADR52" s="65"/>
      <c r="ADS52" s="65"/>
      <c r="ADT52" s="65"/>
      <c r="ADU52" s="65"/>
      <c r="ADV52" s="65"/>
      <c r="ADW52" s="65"/>
      <c r="ADX52" s="65"/>
      <c r="ADY52" s="65"/>
      <c r="ADZ52" s="65"/>
      <c r="AEA52" s="65"/>
      <c r="AEB52" s="65"/>
      <c r="AEC52" s="65"/>
      <c r="AED52" s="65"/>
      <c r="AEE52" s="65"/>
      <c r="AEF52" s="65"/>
      <c r="AEG52" s="65"/>
      <c r="AEH52" s="65"/>
      <c r="AEI52" s="65"/>
      <c r="AEJ52" s="65"/>
      <c r="AEK52" s="65"/>
      <c r="AEL52" s="65"/>
      <c r="AEM52" s="65"/>
      <c r="AEN52" s="65"/>
      <c r="AEO52" s="65"/>
      <c r="AEP52" s="65"/>
      <c r="AEQ52" s="65"/>
      <c r="AER52" s="65"/>
      <c r="AES52" s="65"/>
      <c r="AET52" s="65"/>
      <c r="AEU52" s="65"/>
      <c r="AEV52" s="65"/>
      <c r="AEW52" s="65"/>
      <c r="AEX52" s="65"/>
      <c r="AEY52" s="65"/>
      <c r="AEZ52" s="65"/>
      <c r="AFA52" s="65"/>
      <c r="AFB52" s="65"/>
      <c r="AFC52" s="65"/>
      <c r="AFD52" s="65"/>
      <c r="AFE52" s="65"/>
      <c r="AFF52" s="65"/>
      <c r="AFG52" s="65"/>
      <c r="AFH52" s="65"/>
      <c r="AFI52" s="65"/>
      <c r="AFJ52" s="65"/>
      <c r="AFK52" s="65"/>
      <c r="AFL52" s="65"/>
      <c r="AFM52" s="65"/>
      <c r="AFN52" s="65"/>
      <c r="AFO52" s="65"/>
      <c r="AFP52" s="65"/>
      <c r="AFQ52" s="65"/>
      <c r="AFR52" s="65"/>
      <c r="AFS52" s="65"/>
      <c r="AFT52" s="65"/>
      <c r="AFU52" s="65"/>
      <c r="AFV52" s="65"/>
      <c r="AFW52" s="65"/>
      <c r="AFX52" s="65"/>
      <c r="AFY52" s="65"/>
      <c r="AFZ52" s="65"/>
      <c r="AGA52" s="65"/>
      <c r="AGB52" s="65"/>
      <c r="AGC52" s="65"/>
      <c r="AGD52" s="65"/>
      <c r="AGE52" s="65"/>
      <c r="AGF52" s="65"/>
      <c r="AGG52" s="65"/>
      <c r="AGH52" s="65"/>
      <c r="AGI52" s="65"/>
      <c r="AGJ52" s="65"/>
      <c r="AGK52" s="65"/>
      <c r="AGL52" s="65"/>
      <c r="AGM52" s="65"/>
      <c r="AGN52" s="65"/>
      <c r="AGO52" s="65"/>
      <c r="AGP52" s="65"/>
      <c r="AGQ52" s="65"/>
      <c r="AGR52" s="65"/>
      <c r="AGS52" s="65"/>
      <c r="AGT52" s="65"/>
      <c r="AGU52" s="65"/>
      <c r="AGV52" s="65"/>
      <c r="AGW52" s="65"/>
      <c r="AGX52" s="65"/>
      <c r="AGY52" s="65"/>
      <c r="AGZ52" s="65"/>
      <c r="AHA52" s="65"/>
      <c r="AHB52" s="65"/>
      <c r="AHC52" s="65"/>
      <c r="AHD52" s="65"/>
      <c r="AHE52" s="65"/>
      <c r="AHF52" s="65"/>
      <c r="AHG52" s="65"/>
      <c r="AHH52" s="65"/>
      <c r="AHI52" s="65"/>
      <c r="AHJ52" s="65"/>
      <c r="AHK52" s="65"/>
      <c r="AHL52" s="65"/>
      <c r="AHM52" s="65"/>
      <c r="AHN52" s="65"/>
      <c r="AHO52" s="65"/>
      <c r="AHP52" s="65"/>
      <c r="AHQ52" s="65"/>
      <c r="AHR52" s="65"/>
      <c r="AHS52" s="65"/>
      <c r="AHT52" s="65"/>
      <c r="AHU52" s="65"/>
      <c r="AHV52" s="65"/>
      <c r="AHW52" s="65"/>
      <c r="AHX52" s="65"/>
      <c r="AHY52" s="65"/>
      <c r="AHZ52" s="65"/>
      <c r="AIA52" s="65"/>
      <c r="AIB52" s="65"/>
      <c r="AIC52" s="65"/>
      <c r="AID52" s="65"/>
      <c r="AIE52" s="65"/>
      <c r="AIF52" s="65"/>
      <c r="AIG52" s="65"/>
      <c r="AIH52" s="65"/>
      <c r="AII52" s="65"/>
      <c r="AIJ52" s="65"/>
      <c r="AIK52" s="65"/>
      <c r="AIL52" s="65"/>
      <c r="AIM52" s="65"/>
      <c r="AIN52" s="65"/>
      <c r="AIO52" s="65"/>
      <c r="AIP52" s="65"/>
      <c r="AIQ52" s="65"/>
      <c r="AIR52" s="65"/>
      <c r="AIS52" s="65"/>
      <c r="AIT52" s="65"/>
      <c r="AIU52" s="65"/>
      <c r="AIV52" s="65"/>
      <c r="AIW52" s="65"/>
      <c r="AIX52" s="65"/>
      <c r="AIY52" s="65"/>
      <c r="AIZ52" s="65"/>
      <c r="AJA52" s="65"/>
      <c r="AJB52" s="65"/>
      <c r="AJC52" s="65"/>
      <c r="AJD52" s="65"/>
      <c r="AJE52" s="65"/>
      <c r="AJF52" s="65"/>
      <c r="AJG52" s="65"/>
      <c r="AJH52" s="65"/>
      <c r="AJI52" s="65"/>
      <c r="AJJ52" s="65"/>
      <c r="AJK52" s="65"/>
      <c r="AJL52" s="65"/>
      <c r="AJM52" s="65"/>
      <c r="AJN52" s="65"/>
      <c r="AJO52" s="65"/>
      <c r="AJP52" s="65"/>
      <c r="AJQ52" s="65"/>
      <c r="AJR52" s="65"/>
      <c r="AJS52" s="65"/>
      <c r="AJT52" s="65"/>
      <c r="AJU52" s="65"/>
      <c r="AJV52" s="65"/>
      <c r="AJW52" s="65"/>
      <c r="AJX52" s="65"/>
      <c r="AJY52" s="65"/>
      <c r="AJZ52" s="65"/>
      <c r="AKA52" s="65"/>
      <c r="AKB52" s="65"/>
      <c r="AKC52" s="65"/>
      <c r="AKD52" s="65"/>
      <c r="AKE52" s="65"/>
      <c r="AKF52" s="65"/>
      <c r="AKG52" s="65"/>
      <c r="AKH52" s="65"/>
      <c r="AKI52" s="65"/>
      <c r="AKJ52" s="65"/>
      <c r="AKK52" s="65"/>
      <c r="AKL52" s="65"/>
      <c r="AKM52" s="65"/>
      <c r="AKN52" s="65"/>
      <c r="AKO52" s="65"/>
      <c r="AKP52" s="65"/>
      <c r="AKQ52" s="65"/>
      <c r="AKR52" s="65"/>
      <c r="AKS52" s="65"/>
      <c r="AKT52" s="65"/>
      <c r="AKU52" s="65"/>
      <c r="AKV52" s="65"/>
      <c r="AKW52" s="65"/>
      <c r="AKX52" s="65"/>
      <c r="AKY52" s="65"/>
      <c r="AKZ52" s="65"/>
      <c r="ALA52" s="65"/>
      <c r="ALB52" s="65"/>
      <c r="ALC52" s="65"/>
      <c r="ALD52" s="65"/>
      <c r="ALE52" s="65"/>
      <c r="ALF52" s="65"/>
      <c r="ALG52" s="65"/>
      <c r="ALH52" s="65"/>
      <c r="ALI52" s="65"/>
      <c r="ALJ52" s="65"/>
      <c r="ALK52" s="65"/>
      <c r="ALL52" s="65"/>
      <c r="ALM52" s="65"/>
      <c r="ALN52" s="65"/>
      <c r="ALO52" s="65"/>
      <c r="ALP52" s="65"/>
      <c r="ALQ52" s="65"/>
      <c r="ALR52" s="65"/>
      <c r="ALS52" s="65"/>
      <c r="ALT52" s="65"/>
      <c r="ALU52" s="65"/>
      <c r="ALV52" s="65"/>
      <c r="ALW52" s="65"/>
      <c r="ALX52" s="65"/>
      <c r="ALY52" s="65"/>
      <c r="ALZ52" s="65"/>
      <c r="AMA52" s="65"/>
      <c r="AMB52" s="65"/>
      <c r="AMC52" s="65"/>
      <c r="AMD52" s="65"/>
      <c r="AME52" s="65"/>
      <c r="AMF52" s="65"/>
      <c r="AMG52" s="65"/>
      <c r="AMH52" s="65"/>
      <c r="AMI52" s="65"/>
      <c r="AMJ52" s="65"/>
      <c r="AMK52" s="65"/>
      <c r="AML52" s="65"/>
      <c r="AMM52" s="65"/>
      <c r="AMN52" s="65"/>
      <c r="AMO52" s="65"/>
      <c r="AMP52" s="65"/>
      <c r="AMQ52" s="65"/>
      <c r="AMR52" s="65"/>
      <c r="AMS52" s="65"/>
      <c r="AMT52" s="65"/>
      <c r="AMU52" s="65"/>
      <c r="AMV52" s="65"/>
      <c r="AMW52" s="65"/>
      <c r="AMX52" s="65"/>
      <c r="AMY52" s="65"/>
      <c r="AMZ52" s="65"/>
      <c r="ANA52" s="65"/>
      <c r="ANB52" s="65"/>
      <c r="ANC52" s="65"/>
      <c r="AND52" s="65"/>
      <c r="ANE52" s="65"/>
      <c r="ANF52" s="65"/>
      <c r="ANG52" s="65"/>
      <c r="ANH52" s="65"/>
      <c r="ANI52" s="65"/>
      <c r="ANJ52" s="65"/>
      <c r="ANK52" s="65"/>
      <c r="ANL52" s="65"/>
      <c r="ANM52" s="65"/>
      <c r="ANN52" s="65"/>
      <c r="ANO52" s="65"/>
      <c r="ANP52" s="65"/>
      <c r="ANQ52" s="65"/>
      <c r="ANR52" s="65"/>
      <c r="ANS52" s="65"/>
      <c r="ANT52" s="65"/>
      <c r="ANU52" s="65"/>
      <c r="ANV52" s="65"/>
      <c r="ANW52" s="65"/>
      <c r="ANX52" s="65"/>
      <c r="ANY52" s="65"/>
      <c r="ANZ52" s="65"/>
      <c r="AOA52" s="65"/>
      <c r="AOB52" s="65"/>
      <c r="AOC52" s="65"/>
      <c r="AOD52" s="65"/>
      <c r="AOE52" s="65"/>
      <c r="AOF52" s="65"/>
      <c r="AOG52" s="65"/>
      <c r="AOH52" s="65"/>
      <c r="AOI52" s="65"/>
      <c r="AOJ52" s="65"/>
      <c r="AOK52" s="65"/>
      <c r="AOL52" s="65"/>
      <c r="AOM52" s="65"/>
      <c r="AON52" s="65"/>
      <c r="AOO52" s="65"/>
      <c r="AOP52" s="65"/>
      <c r="AOQ52" s="65"/>
      <c r="AOR52" s="65"/>
      <c r="AOS52" s="65"/>
      <c r="AOT52" s="65"/>
      <c r="AOU52" s="65"/>
      <c r="AOV52" s="65"/>
      <c r="AOW52" s="65"/>
      <c r="AOX52" s="65"/>
      <c r="AOY52" s="65"/>
      <c r="AOZ52" s="65"/>
      <c r="APA52" s="65"/>
      <c r="APB52" s="65"/>
      <c r="APC52" s="65"/>
      <c r="APD52" s="65"/>
      <c r="APE52" s="65"/>
      <c r="APF52" s="65"/>
      <c r="APG52" s="65"/>
      <c r="APH52" s="65"/>
      <c r="API52" s="65"/>
      <c r="APJ52" s="65"/>
      <c r="APK52" s="65"/>
      <c r="APL52" s="65"/>
      <c r="APM52" s="65"/>
      <c r="APN52" s="65"/>
      <c r="APO52" s="65"/>
      <c r="APP52" s="65"/>
      <c r="APQ52" s="65"/>
      <c r="APR52" s="65"/>
      <c r="APS52" s="65"/>
      <c r="APT52" s="65"/>
      <c r="APU52" s="65"/>
      <c r="APV52" s="65"/>
      <c r="APW52" s="65"/>
      <c r="APX52" s="65"/>
      <c r="APY52" s="65"/>
      <c r="APZ52" s="65"/>
      <c r="AQA52" s="65"/>
      <c r="AQB52" s="65"/>
      <c r="AQC52" s="65"/>
      <c r="AQD52" s="65"/>
      <c r="AQE52" s="65"/>
      <c r="AQF52" s="65"/>
      <c r="AQG52" s="65"/>
      <c r="AQH52" s="65"/>
      <c r="AQI52" s="65"/>
      <c r="AQJ52" s="65"/>
      <c r="AQK52" s="65"/>
      <c r="AQL52" s="65"/>
      <c r="AQM52" s="65"/>
      <c r="AQN52" s="65"/>
      <c r="AQO52" s="65"/>
      <c r="AQP52" s="65"/>
      <c r="AQQ52" s="65"/>
      <c r="AQR52" s="65"/>
      <c r="AQS52" s="65"/>
      <c r="AQT52" s="65"/>
      <c r="AQU52" s="65"/>
      <c r="AQV52" s="65"/>
      <c r="AQW52" s="65"/>
      <c r="AQX52" s="65"/>
      <c r="AQY52" s="65"/>
      <c r="AQZ52" s="65"/>
      <c r="ARA52" s="65"/>
      <c r="ARB52" s="65"/>
      <c r="ARC52" s="65"/>
      <c r="ARD52" s="65"/>
      <c r="ARE52" s="65"/>
      <c r="ARF52" s="65"/>
      <c r="ARG52" s="65"/>
      <c r="ARH52" s="65"/>
      <c r="ARI52" s="65"/>
      <c r="ARJ52" s="65"/>
      <c r="ARK52" s="65"/>
      <c r="ARL52" s="65"/>
      <c r="ARM52" s="65"/>
      <c r="ARN52" s="65"/>
      <c r="ARO52" s="65"/>
      <c r="ARP52" s="65"/>
      <c r="ARQ52" s="65"/>
      <c r="ARR52" s="65"/>
      <c r="ARS52" s="65"/>
      <c r="ART52" s="65"/>
      <c r="ARU52" s="65"/>
      <c r="ARV52" s="65"/>
      <c r="ARW52" s="65"/>
      <c r="ARX52" s="65"/>
      <c r="ARY52" s="65"/>
      <c r="ARZ52" s="65"/>
      <c r="ASA52" s="65"/>
      <c r="ASB52" s="65"/>
      <c r="ASC52" s="65"/>
      <c r="ASD52" s="65"/>
      <c r="ASE52" s="65"/>
      <c r="ASF52" s="65"/>
      <c r="ASG52" s="65"/>
      <c r="ASH52" s="65"/>
      <c r="ASI52" s="65"/>
      <c r="ASJ52" s="65"/>
      <c r="ASK52" s="65"/>
      <c r="ASL52" s="65"/>
      <c r="ASM52" s="65"/>
      <c r="ASN52" s="65"/>
      <c r="ASO52" s="65"/>
      <c r="ASP52" s="65"/>
      <c r="ASQ52" s="65"/>
      <c r="ASR52" s="65"/>
      <c r="ASS52" s="65"/>
      <c r="AST52" s="65"/>
      <c r="ASU52" s="65"/>
      <c r="ASV52" s="65"/>
      <c r="ASW52" s="65"/>
      <c r="ASX52" s="65"/>
      <c r="ASY52" s="65"/>
      <c r="ASZ52" s="65"/>
      <c r="ATA52" s="65"/>
      <c r="ATB52" s="65"/>
      <c r="ATC52" s="65"/>
      <c r="ATD52" s="65"/>
      <c r="ATE52" s="65"/>
      <c r="ATF52" s="65"/>
      <c r="ATG52" s="65"/>
      <c r="ATH52" s="65"/>
      <c r="ATI52" s="65"/>
      <c r="ATJ52" s="65"/>
      <c r="ATK52" s="65"/>
      <c r="ATL52" s="65"/>
      <c r="ATM52" s="65"/>
      <c r="ATN52" s="65"/>
      <c r="ATO52" s="65"/>
      <c r="ATP52" s="65"/>
      <c r="ATQ52" s="65"/>
      <c r="ATR52" s="65"/>
      <c r="ATS52" s="65"/>
      <c r="ATT52" s="65"/>
      <c r="ATU52" s="65"/>
      <c r="ATV52" s="65"/>
      <c r="ATW52" s="65"/>
      <c r="ATX52" s="65"/>
      <c r="ATY52" s="65"/>
      <c r="ATZ52" s="65"/>
      <c r="AUA52" s="65"/>
      <c r="AUB52" s="65"/>
      <c r="AUC52" s="65"/>
      <c r="AUD52" s="65"/>
      <c r="AUE52" s="65"/>
      <c r="AUF52" s="65"/>
      <c r="AUG52" s="65"/>
      <c r="AUH52" s="65"/>
      <c r="AUI52" s="65"/>
      <c r="AUJ52" s="65"/>
      <c r="AUK52" s="65"/>
      <c r="AUL52" s="65"/>
      <c r="AUM52" s="65"/>
      <c r="AUN52" s="65"/>
      <c r="AUO52" s="65"/>
      <c r="AUP52" s="65"/>
      <c r="AUQ52" s="65"/>
      <c r="AUR52" s="65"/>
      <c r="AUS52" s="65"/>
      <c r="AUT52" s="65"/>
      <c r="AUU52" s="65"/>
      <c r="AUV52" s="65"/>
      <c r="AUW52" s="65"/>
      <c r="AUX52" s="65"/>
      <c r="AUY52" s="65"/>
      <c r="AUZ52" s="65"/>
      <c r="AVA52" s="65"/>
      <c r="AVB52" s="65"/>
      <c r="AVC52" s="65"/>
      <c r="AVD52" s="65"/>
      <c r="AVE52" s="65"/>
      <c r="AVF52" s="65"/>
      <c r="AVG52" s="65"/>
      <c r="AVH52" s="65"/>
      <c r="AVI52" s="65"/>
      <c r="AVJ52" s="65"/>
      <c r="AVK52" s="65"/>
      <c r="AVL52" s="65"/>
      <c r="AVM52" s="65"/>
      <c r="AVN52" s="65"/>
      <c r="AVO52" s="65"/>
      <c r="AVP52" s="65"/>
      <c r="AVQ52" s="65"/>
      <c r="AVR52" s="65"/>
      <c r="AVS52" s="65"/>
      <c r="AVT52" s="65"/>
      <c r="AVU52" s="65"/>
      <c r="AVV52" s="65"/>
      <c r="AVW52" s="65"/>
      <c r="AVX52" s="65"/>
      <c r="AVY52" s="65"/>
      <c r="AVZ52" s="65"/>
      <c r="AWA52" s="65"/>
      <c r="AWB52" s="65"/>
      <c r="AWC52" s="65"/>
      <c r="AWD52" s="65"/>
      <c r="AWE52" s="65"/>
      <c r="AWF52" s="65"/>
      <c r="AWG52" s="65"/>
      <c r="AWH52" s="65"/>
      <c r="AWI52" s="65"/>
      <c r="AWJ52" s="65"/>
      <c r="AWK52" s="65"/>
      <c r="AWL52" s="65"/>
      <c r="AWM52" s="65"/>
      <c r="AWN52" s="65"/>
      <c r="AWO52" s="65"/>
      <c r="AWP52" s="65"/>
      <c r="AWQ52" s="65"/>
      <c r="AWR52" s="65"/>
      <c r="AWS52" s="65"/>
      <c r="AWT52" s="65"/>
      <c r="AWU52" s="65"/>
      <c r="AWV52" s="65"/>
      <c r="AWW52" s="65"/>
      <c r="AWX52" s="65"/>
      <c r="AWY52" s="65"/>
      <c r="AWZ52" s="65"/>
      <c r="AXA52" s="65"/>
      <c r="AXB52" s="65"/>
      <c r="AXC52" s="65"/>
      <c r="AXD52" s="65"/>
      <c r="AXE52" s="65"/>
      <c r="AXF52" s="65"/>
      <c r="AXG52" s="65"/>
      <c r="AXH52" s="65"/>
      <c r="AXI52" s="65"/>
      <c r="AXJ52" s="65"/>
      <c r="AXK52" s="65"/>
      <c r="AXL52" s="65"/>
      <c r="AXM52" s="65"/>
      <c r="AXN52" s="65"/>
      <c r="AXO52" s="65"/>
      <c r="AXP52" s="65"/>
      <c r="AXQ52" s="65"/>
      <c r="AXR52" s="65"/>
      <c r="AXS52" s="65"/>
      <c r="AXT52" s="65"/>
      <c r="AXU52" s="65"/>
      <c r="AXV52" s="65"/>
      <c r="AXW52" s="65"/>
      <c r="AXX52" s="65"/>
      <c r="AXY52" s="65"/>
      <c r="AXZ52" s="65"/>
      <c r="AYA52" s="65"/>
      <c r="AYB52" s="65"/>
      <c r="AYC52" s="65"/>
      <c r="AYD52" s="65"/>
      <c r="AYE52" s="65"/>
      <c r="AYF52" s="65"/>
      <c r="AYG52" s="65"/>
      <c r="AYH52" s="65"/>
      <c r="AYI52" s="65"/>
      <c r="AYJ52" s="65"/>
      <c r="AYK52" s="65"/>
      <c r="AYL52" s="65"/>
      <c r="AYM52" s="65"/>
      <c r="AYN52" s="65"/>
      <c r="AYO52" s="65"/>
      <c r="AYP52" s="65"/>
      <c r="AYQ52" s="65"/>
      <c r="AYR52" s="65"/>
      <c r="AYS52" s="65"/>
      <c r="AYT52" s="65"/>
      <c r="AYU52" s="65"/>
      <c r="AYV52" s="65"/>
      <c r="AYW52" s="65"/>
      <c r="AYX52" s="65"/>
      <c r="AYY52" s="65"/>
      <c r="AYZ52" s="65"/>
      <c r="AZA52" s="65"/>
      <c r="AZB52" s="65"/>
      <c r="AZC52" s="65"/>
      <c r="AZD52" s="65"/>
      <c r="AZE52" s="65"/>
      <c r="AZF52" s="65"/>
      <c r="AZG52" s="65"/>
      <c r="AZH52" s="65"/>
      <c r="AZI52" s="65"/>
      <c r="AZJ52" s="65"/>
      <c r="AZK52" s="65"/>
      <c r="AZL52" s="65"/>
      <c r="AZM52" s="65"/>
      <c r="AZN52" s="65"/>
      <c r="AZO52" s="65"/>
      <c r="AZP52" s="65"/>
      <c r="AZQ52" s="65"/>
      <c r="AZR52" s="65"/>
      <c r="AZS52" s="65"/>
      <c r="AZT52" s="65"/>
      <c r="AZU52" s="65"/>
      <c r="AZV52" s="65"/>
      <c r="AZW52" s="65"/>
      <c r="AZX52" s="65"/>
      <c r="AZY52" s="65"/>
      <c r="AZZ52" s="65"/>
      <c r="BAA52" s="65"/>
      <c r="BAB52" s="65"/>
      <c r="BAC52" s="65"/>
      <c r="BAD52" s="65"/>
      <c r="BAE52" s="65"/>
      <c r="BAF52" s="65"/>
      <c r="BAG52" s="65"/>
      <c r="BAH52" s="65"/>
      <c r="BAI52" s="65"/>
      <c r="BAJ52" s="65"/>
      <c r="BAK52" s="65"/>
      <c r="BAL52" s="65"/>
      <c r="BAM52" s="65"/>
      <c r="BAN52" s="65"/>
      <c r="BAO52" s="65"/>
      <c r="BAP52" s="65"/>
      <c r="BAQ52" s="65"/>
      <c r="BAR52" s="65"/>
      <c r="BAS52" s="65"/>
      <c r="BAT52" s="65"/>
      <c r="BAU52" s="65"/>
      <c r="BAV52" s="65"/>
      <c r="BAW52" s="65"/>
      <c r="BAX52" s="65"/>
      <c r="BAY52" s="65"/>
      <c r="BAZ52" s="65"/>
      <c r="BBA52" s="65"/>
      <c r="BBB52" s="65"/>
      <c r="BBC52" s="65"/>
      <c r="BBD52" s="65"/>
      <c r="BBE52" s="65"/>
      <c r="BBF52" s="65"/>
      <c r="BBG52" s="65"/>
      <c r="BBH52" s="65"/>
      <c r="BBI52" s="65"/>
      <c r="BBJ52" s="65"/>
      <c r="BBK52" s="65"/>
      <c r="BBL52" s="65"/>
      <c r="BBM52" s="65"/>
      <c r="BBN52" s="65"/>
      <c r="BBO52" s="65"/>
      <c r="BBP52" s="65"/>
      <c r="BBQ52" s="65"/>
      <c r="BBR52" s="65"/>
      <c r="BBS52" s="65"/>
      <c r="BBT52" s="65"/>
      <c r="BBU52" s="65"/>
      <c r="BBV52" s="65"/>
      <c r="BBW52" s="65"/>
      <c r="BBX52" s="65"/>
      <c r="BBY52" s="65"/>
      <c r="BBZ52" s="65"/>
      <c r="BCA52" s="65"/>
      <c r="BCB52" s="65"/>
      <c r="BCC52" s="65"/>
      <c r="BCD52" s="65"/>
      <c r="BCE52" s="65"/>
      <c r="BCF52" s="65"/>
      <c r="BCG52" s="65"/>
      <c r="BCH52" s="65"/>
      <c r="BCI52" s="65"/>
      <c r="BCJ52" s="65"/>
      <c r="BCK52" s="65"/>
      <c r="BCL52" s="65"/>
      <c r="BCM52" s="65"/>
      <c r="BCN52" s="65"/>
      <c r="BCO52" s="65"/>
      <c r="BCP52" s="65"/>
      <c r="BCQ52" s="65"/>
      <c r="BCR52" s="65"/>
      <c r="BCS52" s="65"/>
      <c r="BCT52" s="65"/>
      <c r="BCU52" s="65"/>
      <c r="BCV52" s="65"/>
      <c r="BCW52" s="65"/>
      <c r="BCX52" s="65"/>
      <c r="BCY52" s="65"/>
      <c r="BCZ52" s="65"/>
      <c r="BDA52" s="65"/>
      <c r="BDB52" s="65"/>
      <c r="BDC52" s="65"/>
      <c r="BDD52" s="65"/>
      <c r="BDE52" s="65"/>
      <c r="BDF52" s="65"/>
      <c r="BDG52" s="65"/>
      <c r="BDH52" s="65"/>
      <c r="BDI52" s="65"/>
      <c r="BDJ52" s="65"/>
      <c r="BDK52" s="65"/>
      <c r="BDL52" s="65"/>
      <c r="BDM52" s="65"/>
      <c r="BDN52" s="65"/>
      <c r="BDO52" s="65"/>
      <c r="BDP52" s="65"/>
      <c r="BDQ52" s="65"/>
      <c r="BDR52" s="65"/>
      <c r="BDS52" s="65"/>
      <c r="BDT52" s="65"/>
      <c r="BDU52" s="65"/>
      <c r="BDV52" s="65"/>
      <c r="BDW52" s="65"/>
      <c r="BDX52" s="65"/>
      <c r="BDY52" s="65"/>
      <c r="BDZ52" s="65"/>
      <c r="BEA52" s="65"/>
      <c r="BEB52" s="65"/>
      <c r="BEC52" s="65"/>
      <c r="BED52" s="65"/>
      <c r="BEE52" s="65"/>
      <c r="BEF52" s="65"/>
      <c r="BEG52" s="65"/>
      <c r="BEH52" s="65"/>
      <c r="BEI52" s="65"/>
      <c r="BEJ52" s="65"/>
      <c r="BEK52" s="65"/>
      <c r="BEL52" s="65"/>
      <c r="BEM52" s="65"/>
      <c r="BEN52" s="65"/>
      <c r="BEO52" s="65"/>
      <c r="BEP52" s="65"/>
      <c r="BEQ52" s="65"/>
      <c r="BER52" s="65"/>
      <c r="BES52" s="65"/>
      <c r="BET52" s="65"/>
      <c r="BEU52" s="65"/>
      <c r="BEV52" s="65"/>
      <c r="BEW52" s="65"/>
      <c r="BEX52" s="65"/>
      <c r="BEY52" s="65"/>
      <c r="BEZ52" s="65"/>
      <c r="BFA52" s="65"/>
      <c r="BFB52" s="65"/>
      <c r="BFC52" s="65"/>
      <c r="BFD52" s="65"/>
      <c r="BFE52" s="65"/>
      <c r="BFF52" s="65"/>
      <c r="BFG52" s="65"/>
      <c r="BFH52" s="65"/>
      <c r="BFI52" s="65"/>
      <c r="BFJ52" s="65"/>
      <c r="BFK52" s="65"/>
      <c r="BFL52" s="65"/>
      <c r="BFM52" s="65"/>
      <c r="BFN52" s="65"/>
      <c r="BFO52" s="65"/>
      <c r="BFP52" s="65"/>
      <c r="BFQ52" s="65"/>
      <c r="BFR52" s="65"/>
      <c r="BFS52" s="65"/>
      <c r="BFT52" s="65"/>
      <c r="BFU52" s="65"/>
      <c r="BFV52" s="65"/>
      <c r="BFW52" s="65"/>
      <c r="BFX52" s="65"/>
      <c r="BFY52" s="65"/>
      <c r="BFZ52" s="65"/>
      <c r="BGA52" s="65"/>
      <c r="BGB52" s="65"/>
      <c r="BGC52" s="65"/>
      <c r="BGD52" s="65"/>
      <c r="BGE52" s="65"/>
      <c r="BGF52" s="65"/>
      <c r="BGG52" s="65"/>
      <c r="BGH52" s="65"/>
      <c r="BGI52" s="65"/>
      <c r="BGJ52" s="65"/>
      <c r="BGK52" s="65"/>
      <c r="BGL52" s="65"/>
      <c r="BGM52" s="65"/>
      <c r="BGN52" s="65"/>
      <c r="BGO52" s="65"/>
      <c r="BGP52" s="65"/>
      <c r="BGQ52" s="65"/>
      <c r="BGR52" s="65"/>
      <c r="BGS52" s="65"/>
      <c r="BGT52" s="65"/>
      <c r="BGU52" s="65"/>
      <c r="BGV52" s="65"/>
      <c r="BGW52" s="65"/>
      <c r="BGX52" s="65"/>
      <c r="BGY52" s="65"/>
      <c r="BGZ52" s="65"/>
      <c r="BHA52" s="65"/>
      <c r="BHB52" s="65"/>
      <c r="BHC52" s="65"/>
      <c r="BHD52" s="65"/>
      <c r="BHE52" s="65"/>
      <c r="BHF52" s="65"/>
      <c r="BHG52" s="65"/>
      <c r="BHH52" s="65"/>
      <c r="BHI52" s="65"/>
      <c r="BHJ52" s="65"/>
      <c r="BHK52" s="65"/>
      <c r="BHL52" s="65"/>
      <c r="BHM52" s="65"/>
      <c r="BHN52" s="65"/>
      <c r="BHO52" s="65"/>
      <c r="BHP52" s="65"/>
      <c r="BHQ52" s="65"/>
      <c r="BHR52" s="65"/>
      <c r="BHS52" s="65"/>
      <c r="BHT52" s="65"/>
      <c r="BHU52" s="65"/>
      <c r="BHV52" s="65"/>
      <c r="BHW52" s="65"/>
      <c r="BHX52" s="65"/>
      <c r="BHY52" s="65"/>
      <c r="BHZ52" s="65"/>
      <c r="BIA52" s="65"/>
      <c r="BIB52" s="65"/>
      <c r="BIC52" s="65"/>
      <c r="BID52" s="65"/>
      <c r="BIE52" s="65"/>
      <c r="BIF52" s="65"/>
      <c r="BIG52" s="65"/>
      <c r="BIH52" s="65"/>
      <c r="BII52" s="65"/>
      <c r="BIJ52" s="65"/>
      <c r="BIK52" s="65"/>
      <c r="BIL52" s="65"/>
      <c r="BIM52" s="65"/>
      <c r="BIN52" s="65"/>
      <c r="BIO52" s="65"/>
      <c r="BIP52" s="65"/>
      <c r="BIQ52" s="65"/>
      <c r="BIR52" s="65"/>
      <c r="BIS52" s="65"/>
      <c r="BIT52" s="65"/>
      <c r="BIU52" s="65"/>
      <c r="BIV52" s="65"/>
      <c r="BIW52" s="65"/>
      <c r="BIX52" s="65"/>
      <c r="BIY52" s="65"/>
      <c r="BIZ52" s="65"/>
      <c r="BJA52" s="65"/>
      <c r="BJB52" s="65"/>
      <c r="BJC52" s="65"/>
      <c r="BJD52" s="65"/>
      <c r="BJE52" s="65"/>
      <c r="BJF52" s="65"/>
      <c r="BJG52" s="65"/>
      <c r="BJH52" s="65"/>
      <c r="BJI52" s="65"/>
      <c r="BJJ52" s="65"/>
      <c r="BJK52" s="65"/>
      <c r="BJL52" s="65"/>
      <c r="BJM52" s="65"/>
      <c r="BJN52" s="65"/>
      <c r="BJO52" s="65"/>
      <c r="BJP52" s="65"/>
      <c r="BJQ52" s="65"/>
      <c r="BJR52" s="65"/>
      <c r="BJS52" s="65"/>
      <c r="BJT52" s="65"/>
      <c r="BJU52" s="65"/>
      <c r="BJV52" s="65"/>
      <c r="BJW52" s="65"/>
      <c r="BJX52" s="65"/>
      <c r="BJY52" s="65"/>
      <c r="BJZ52" s="65"/>
      <c r="BKA52" s="65"/>
      <c r="BKB52" s="65"/>
      <c r="BKC52" s="65"/>
      <c r="BKD52" s="65"/>
      <c r="BKE52" s="65"/>
      <c r="BKF52" s="65"/>
      <c r="BKG52" s="65"/>
      <c r="BKH52" s="65"/>
      <c r="BKI52" s="65"/>
      <c r="BKJ52" s="65"/>
      <c r="BKK52" s="65"/>
      <c r="BKL52" s="65"/>
      <c r="BKM52" s="65"/>
      <c r="BKN52" s="65"/>
      <c r="BKO52" s="65"/>
      <c r="BKP52" s="65"/>
      <c r="BKQ52" s="65"/>
      <c r="BKR52" s="65"/>
      <c r="BKS52" s="65"/>
      <c r="BKT52" s="65"/>
      <c r="BKU52" s="65"/>
      <c r="BKV52" s="65"/>
      <c r="BKW52" s="65"/>
      <c r="BKX52" s="65"/>
      <c r="BKY52" s="65"/>
      <c r="BKZ52" s="65"/>
      <c r="BLA52" s="65"/>
      <c r="BLB52" s="65"/>
      <c r="BLC52" s="65"/>
      <c r="BLD52" s="65"/>
      <c r="BLE52" s="65"/>
      <c r="BLF52" s="65"/>
      <c r="BLG52" s="65"/>
      <c r="BLH52" s="65"/>
      <c r="BLI52" s="65"/>
      <c r="BLJ52" s="65"/>
      <c r="BLK52" s="65"/>
      <c r="BLL52" s="65"/>
      <c r="BLM52" s="65"/>
      <c r="BLN52" s="65"/>
      <c r="BLO52" s="65"/>
      <c r="BLP52" s="65"/>
      <c r="BLQ52" s="65"/>
      <c r="BLR52" s="65"/>
      <c r="BLS52" s="65"/>
      <c r="BLT52" s="65"/>
      <c r="BLU52" s="65"/>
      <c r="BLV52" s="65"/>
      <c r="BLW52" s="65"/>
      <c r="BLX52" s="65"/>
      <c r="BLY52" s="65"/>
      <c r="BLZ52" s="65"/>
      <c r="BMA52" s="65"/>
      <c r="BMB52" s="65"/>
      <c r="BMC52" s="65"/>
      <c r="BMD52" s="65"/>
      <c r="BME52" s="65"/>
      <c r="BMF52" s="65"/>
      <c r="BMG52" s="65"/>
      <c r="BMH52" s="65"/>
      <c r="BMI52" s="65"/>
      <c r="BMJ52" s="65"/>
      <c r="BMK52" s="65"/>
      <c r="BML52" s="65"/>
      <c r="BMM52" s="65"/>
      <c r="BMN52" s="65"/>
      <c r="BMO52" s="65"/>
      <c r="BMP52" s="65"/>
      <c r="BMQ52" s="65"/>
      <c r="BMR52" s="65"/>
      <c r="BMS52" s="65"/>
      <c r="BMT52" s="65"/>
      <c r="BMU52" s="65"/>
      <c r="BMV52" s="65"/>
      <c r="BMW52" s="65"/>
      <c r="BMX52" s="65"/>
      <c r="BMY52" s="65"/>
      <c r="BMZ52" s="65"/>
      <c r="BNA52" s="65"/>
      <c r="BNB52" s="65"/>
      <c r="BNC52" s="65"/>
      <c r="BND52" s="65"/>
      <c r="BNE52" s="65"/>
      <c r="BNF52" s="65"/>
      <c r="BNG52" s="65"/>
      <c r="BNH52" s="65"/>
      <c r="BNI52" s="65"/>
      <c r="BNJ52" s="65"/>
      <c r="BNK52" s="65"/>
      <c r="BNL52" s="65"/>
      <c r="BNM52" s="65"/>
      <c r="BNN52" s="65"/>
      <c r="BNO52" s="65"/>
      <c r="BNP52" s="65"/>
      <c r="BNQ52" s="65"/>
      <c r="BNR52" s="65"/>
      <c r="BNS52" s="65"/>
      <c r="BNT52" s="65"/>
      <c r="BNU52" s="65"/>
      <c r="BNV52" s="65"/>
      <c r="BNW52" s="65"/>
      <c r="BNX52" s="65"/>
      <c r="BNY52" s="65"/>
      <c r="BNZ52" s="65"/>
      <c r="BOA52" s="65"/>
      <c r="BOB52" s="65"/>
      <c r="BOC52" s="65"/>
      <c r="BOD52" s="65"/>
      <c r="BOE52" s="65"/>
      <c r="BOF52" s="65"/>
      <c r="BOG52" s="65"/>
      <c r="BOH52" s="65"/>
      <c r="BOI52" s="65"/>
      <c r="BOJ52" s="65"/>
      <c r="BOK52" s="65"/>
      <c r="BOL52" s="65"/>
      <c r="BOM52" s="65"/>
      <c r="BON52" s="65"/>
      <c r="BOO52" s="65"/>
      <c r="BOP52" s="65"/>
      <c r="BOQ52" s="65"/>
      <c r="BOR52" s="65"/>
      <c r="BOS52" s="65"/>
      <c r="BOT52" s="65"/>
      <c r="BOU52" s="65"/>
      <c r="BOV52" s="65"/>
      <c r="BOW52" s="65"/>
      <c r="BOX52" s="65"/>
      <c r="BOY52" s="65"/>
      <c r="BOZ52" s="65"/>
      <c r="BPA52" s="65"/>
      <c r="BPB52" s="65"/>
      <c r="BPC52" s="65"/>
      <c r="BPD52" s="65"/>
      <c r="BPE52" s="65"/>
      <c r="BPF52" s="65"/>
      <c r="BPG52" s="65"/>
      <c r="BPH52" s="65"/>
      <c r="BPI52" s="65"/>
      <c r="BPJ52" s="65"/>
      <c r="BPK52" s="65"/>
      <c r="BPL52" s="65"/>
      <c r="BPM52" s="65"/>
      <c r="BPN52" s="65"/>
      <c r="BPO52" s="65"/>
      <c r="BPP52" s="65"/>
      <c r="BPQ52" s="65"/>
      <c r="BPR52" s="65"/>
      <c r="BPS52" s="65"/>
      <c r="BPT52" s="65"/>
      <c r="BPU52" s="65"/>
      <c r="BPV52" s="65"/>
      <c r="BPW52" s="65"/>
      <c r="BPX52" s="65"/>
      <c r="BPY52" s="65"/>
      <c r="BPZ52" s="65"/>
      <c r="BQA52" s="65"/>
      <c r="BQB52" s="65"/>
      <c r="BQC52" s="65"/>
      <c r="BQD52" s="65"/>
      <c r="BQE52" s="65"/>
      <c r="BQF52" s="65"/>
      <c r="BQG52" s="65"/>
      <c r="BQH52" s="65"/>
      <c r="BQI52" s="65"/>
      <c r="BQJ52" s="65"/>
      <c r="BQK52" s="65"/>
      <c r="BQL52" s="65"/>
      <c r="BQM52" s="65"/>
      <c r="BQN52" s="65"/>
      <c r="BQO52" s="65"/>
      <c r="BQP52" s="65"/>
      <c r="BQQ52" s="65"/>
      <c r="BQR52" s="65"/>
      <c r="BQS52" s="65"/>
      <c r="BQT52" s="65"/>
      <c r="BQU52" s="65"/>
      <c r="BQV52" s="65"/>
      <c r="BQW52" s="65"/>
      <c r="BQX52" s="65"/>
      <c r="BQY52" s="65"/>
      <c r="BQZ52" s="65"/>
      <c r="BRA52" s="65"/>
      <c r="BRB52" s="65"/>
      <c r="BRC52" s="65"/>
      <c r="BRD52" s="65"/>
      <c r="BRE52" s="65"/>
      <c r="BRF52" s="65"/>
      <c r="BRG52" s="65"/>
      <c r="BRH52" s="65"/>
      <c r="BRI52" s="65"/>
      <c r="BRJ52" s="65"/>
      <c r="BRK52" s="65"/>
      <c r="BRL52" s="65"/>
      <c r="BRM52" s="65"/>
      <c r="BRN52" s="65"/>
      <c r="BRO52" s="65"/>
      <c r="BRP52" s="65"/>
      <c r="BRQ52" s="65"/>
      <c r="BRR52" s="65"/>
      <c r="BRS52" s="65"/>
      <c r="BRT52" s="65"/>
      <c r="BRU52" s="65"/>
      <c r="BRV52" s="65"/>
      <c r="BRW52" s="65"/>
      <c r="BRX52" s="65"/>
      <c r="BRY52" s="65"/>
      <c r="BRZ52" s="65"/>
      <c r="BSA52" s="65"/>
      <c r="BSB52" s="65"/>
      <c r="BSC52" s="65"/>
      <c r="BSD52" s="65"/>
      <c r="BSE52" s="65"/>
      <c r="BSF52" s="65"/>
      <c r="BSG52" s="65"/>
      <c r="BSH52" s="65"/>
      <c r="BSI52" s="65"/>
      <c r="BSJ52" s="65"/>
      <c r="BSK52" s="65"/>
      <c r="BSL52" s="65"/>
      <c r="BSM52" s="65"/>
      <c r="BSN52" s="65"/>
      <c r="BSO52" s="65"/>
      <c r="BSP52" s="65"/>
      <c r="BSQ52" s="65"/>
      <c r="BSR52" s="65"/>
      <c r="BSS52" s="65"/>
      <c r="BST52" s="65"/>
      <c r="BSU52" s="65"/>
      <c r="BSV52" s="65"/>
      <c r="BSW52" s="65"/>
      <c r="BSX52" s="65"/>
      <c r="BSY52" s="65"/>
      <c r="BSZ52" s="65"/>
      <c r="BTA52" s="65"/>
      <c r="BTB52" s="65"/>
      <c r="BTC52" s="65"/>
      <c r="BTD52" s="65"/>
      <c r="BTE52" s="65"/>
      <c r="BTF52" s="65"/>
      <c r="BTG52" s="65"/>
      <c r="BTH52" s="65"/>
      <c r="BTI52" s="65"/>
      <c r="BTJ52" s="65"/>
      <c r="BTK52" s="65"/>
      <c r="BTL52" s="65"/>
      <c r="BTM52" s="65"/>
      <c r="BTN52" s="65"/>
      <c r="BTO52" s="65"/>
      <c r="BTP52" s="65"/>
      <c r="BTQ52" s="65"/>
      <c r="BTR52" s="65"/>
      <c r="BTS52" s="65"/>
      <c r="BTT52" s="65"/>
      <c r="BTU52" s="65"/>
      <c r="BTV52" s="65"/>
      <c r="BTW52" s="65"/>
      <c r="BTX52" s="65"/>
      <c r="BTY52" s="65"/>
      <c r="BTZ52" s="65"/>
      <c r="BUA52" s="65"/>
      <c r="BUB52" s="65"/>
      <c r="BUC52" s="65"/>
      <c r="BUD52" s="65"/>
      <c r="BUE52" s="65"/>
      <c r="BUF52" s="65"/>
      <c r="BUG52" s="65"/>
      <c r="BUH52" s="65"/>
      <c r="BUI52" s="65"/>
      <c r="BUJ52" s="65"/>
      <c r="BUK52" s="65"/>
      <c r="BUL52" s="65"/>
      <c r="BUM52" s="65"/>
      <c r="BUN52" s="65"/>
      <c r="BUO52" s="65"/>
      <c r="BUP52" s="65"/>
      <c r="BUQ52" s="65"/>
      <c r="BUR52" s="65"/>
      <c r="BUS52" s="65"/>
      <c r="BUT52" s="65"/>
      <c r="BUU52" s="65"/>
      <c r="BUV52" s="65"/>
      <c r="BUW52" s="65"/>
      <c r="BUX52" s="65"/>
      <c r="BUY52" s="65"/>
      <c r="BUZ52" s="65"/>
      <c r="BVA52" s="65"/>
      <c r="BVB52" s="65"/>
      <c r="BVC52" s="65"/>
      <c r="BVD52" s="65"/>
      <c r="BVE52" s="65"/>
      <c r="BVF52" s="65"/>
      <c r="BVG52" s="65"/>
      <c r="BVH52" s="65"/>
      <c r="BVI52" s="65"/>
      <c r="BVJ52" s="65"/>
      <c r="BVK52" s="65"/>
      <c r="BVL52" s="65"/>
      <c r="BVM52" s="65"/>
      <c r="BVN52" s="65"/>
      <c r="BVO52" s="65"/>
      <c r="BVP52" s="65"/>
      <c r="BVQ52" s="65"/>
      <c r="BVR52" s="65"/>
      <c r="BVS52" s="65"/>
      <c r="BVT52" s="65"/>
      <c r="BVU52" s="65"/>
      <c r="BVV52" s="65"/>
      <c r="BVW52" s="65"/>
      <c r="BVX52" s="65"/>
      <c r="BVY52" s="65"/>
      <c r="BVZ52" s="65"/>
      <c r="BWA52" s="65"/>
      <c r="BWB52" s="65"/>
      <c r="BWC52" s="65"/>
      <c r="BWD52" s="65"/>
      <c r="BWE52" s="65"/>
      <c r="BWF52" s="65"/>
      <c r="BWG52" s="65"/>
      <c r="BWH52" s="65"/>
      <c r="BWI52" s="65"/>
      <c r="BWJ52" s="65"/>
      <c r="BWK52" s="65"/>
      <c r="BWL52" s="65"/>
      <c r="BWM52" s="65"/>
      <c r="BWN52" s="65"/>
      <c r="BWO52" s="65"/>
      <c r="BWP52" s="65"/>
      <c r="BWQ52" s="65"/>
      <c r="BWR52" s="65"/>
      <c r="BWS52" s="65"/>
      <c r="BWT52" s="65"/>
      <c r="BWU52" s="65"/>
      <c r="BWV52" s="65"/>
      <c r="BWW52" s="65"/>
      <c r="BWX52" s="65"/>
      <c r="BWY52" s="65"/>
      <c r="BWZ52" s="65"/>
      <c r="BXA52" s="65"/>
      <c r="BXB52" s="65"/>
      <c r="BXC52" s="65"/>
      <c r="BXD52" s="65"/>
      <c r="BXE52" s="65"/>
      <c r="BXF52" s="65"/>
      <c r="BXG52" s="65"/>
      <c r="BXH52" s="65"/>
      <c r="BXI52" s="65"/>
      <c r="BXJ52" s="65"/>
      <c r="BXK52" s="65"/>
      <c r="BXL52" s="65"/>
      <c r="BXM52" s="65"/>
      <c r="BXN52" s="65"/>
      <c r="BXO52" s="65"/>
      <c r="BXP52" s="65"/>
      <c r="BXQ52" s="65"/>
      <c r="BXR52" s="65"/>
      <c r="BXS52" s="65"/>
      <c r="BXT52" s="65"/>
      <c r="BXU52" s="65"/>
      <c r="BXV52" s="65"/>
      <c r="BXW52" s="65"/>
      <c r="BXX52" s="65"/>
      <c r="BXY52" s="65"/>
      <c r="BXZ52" s="65"/>
      <c r="BYA52" s="65"/>
      <c r="BYB52" s="65"/>
      <c r="BYC52" s="65"/>
      <c r="BYD52" s="65"/>
      <c r="BYE52" s="65"/>
      <c r="BYF52" s="65"/>
      <c r="BYG52" s="65"/>
      <c r="BYH52" s="65"/>
      <c r="BYI52" s="65"/>
      <c r="BYJ52" s="65"/>
      <c r="BYK52" s="65"/>
      <c r="BYL52" s="65"/>
      <c r="BYM52" s="65"/>
      <c r="BYN52" s="65"/>
      <c r="BYO52" s="65"/>
      <c r="BYP52" s="65"/>
      <c r="BYQ52" s="65"/>
      <c r="BYR52" s="65"/>
      <c r="BYS52" s="65"/>
      <c r="BYT52" s="65"/>
      <c r="BYU52" s="65"/>
      <c r="BYV52" s="65"/>
      <c r="BYW52" s="65"/>
      <c r="BYX52" s="65"/>
      <c r="BYY52" s="65"/>
      <c r="BYZ52" s="65"/>
      <c r="BZA52" s="65"/>
      <c r="BZB52" s="65"/>
      <c r="BZC52" s="65"/>
      <c r="BZD52" s="65"/>
      <c r="BZE52" s="65"/>
      <c r="BZF52" s="65"/>
      <c r="BZG52" s="65"/>
      <c r="BZH52" s="65"/>
      <c r="BZI52" s="65"/>
      <c r="BZJ52" s="65"/>
      <c r="BZK52" s="65"/>
      <c r="BZL52" s="65"/>
      <c r="BZM52" s="65"/>
      <c r="BZN52" s="65"/>
      <c r="BZO52" s="65"/>
      <c r="BZP52" s="65"/>
      <c r="BZQ52" s="65"/>
      <c r="BZR52" s="65"/>
      <c r="BZS52" s="65"/>
      <c r="BZT52" s="65"/>
      <c r="BZU52" s="65"/>
      <c r="BZV52" s="65"/>
      <c r="BZW52" s="65"/>
      <c r="BZX52" s="65"/>
      <c r="BZY52" s="65"/>
      <c r="BZZ52" s="65"/>
      <c r="CAA52" s="65"/>
      <c r="CAB52" s="65"/>
      <c r="CAC52" s="65"/>
      <c r="CAD52" s="65"/>
      <c r="CAE52" s="65"/>
      <c r="CAF52" s="65"/>
      <c r="CAG52" s="65"/>
      <c r="CAH52" s="65"/>
      <c r="CAI52" s="65"/>
      <c r="CAJ52" s="65"/>
      <c r="CAK52" s="65"/>
      <c r="CAL52" s="65"/>
      <c r="CAM52" s="65"/>
      <c r="CAN52" s="65"/>
      <c r="CAO52" s="65"/>
      <c r="CAP52" s="65"/>
      <c r="CAQ52" s="65"/>
      <c r="CAR52" s="65"/>
      <c r="CAS52" s="65"/>
      <c r="CAT52" s="65"/>
      <c r="CAU52" s="65"/>
      <c r="CAV52" s="65"/>
      <c r="CAW52" s="65"/>
      <c r="CAX52" s="65"/>
      <c r="CAY52" s="65"/>
      <c r="CAZ52" s="65"/>
      <c r="CBA52" s="65"/>
      <c r="CBB52" s="65"/>
      <c r="CBC52" s="65"/>
      <c r="CBD52" s="65"/>
      <c r="CBE52" s="65"/>
      <c r="CBF52" s="65"/>
      <c r="CBG52" s="65"/>
      <c r="CBH52" s="65"/>
      <c r="CBI52" s="65"/>
      <c r="CBJ52" s="65"/>
      <c r="CBK52" s="65"/>
      <c r="CBL52" s="65"/>
      <c r="CBM52" s="65"/>
      <c r="CBN52" s="65"/>
      <c r="CBO52" s="65"/>
      <c r="CBP52" s="65"/>
      <c r="CBQ52" s="65"/>
      <c r="CBR52" s="65"/>
      <c r="CBS52" s="65"/>
      <c r="CBT52" s="65"/>
      <c r="CBU52" s="65"/>
      <c r="CBV52" s="65"/>
      <c r="CBW52" s="65"/>
      <c r="CBX52" s="65"/>
      <c r="CBY52" s="65"/>
      <c r="CBZ52" s="65"/>
      <c r="CCA52" s="65"/>
      <c r="CCB52" s="65"/>
      <c r="CCC52" s="65"/>
      <c r="CCD52" s="65"/>
      <c r="CCE52" s="65"/>
      <c r="CCF52" s="65"/>
      <c r="CCG52" s="65"/>
      <c r="CCH52" s="65"/>
      <c r="CCI52" s="65"/>
      <c r="CCJ52" s="65"/>
      <c r="CCK52" s="65"/>
      <c r="CCL52" s="65"/>
      <c r="CCM52" s="65"/>
      <c r="CCN52" s="65"/>
      <c r="CCO52" s="65"/>
      <c r="CCP52" s="65"/>
      <c r="CCQ52" s="65"/>
      <c r="CCR52" s="65"/>
      <c r="CCS52" s="65"/>
      <c r="CCT52" s="65"/>
      <c r="CCU52" s="65"/>
      <c r="CCV52" s="65"/>
      <c r="CCW52" s="65"/>
      <c r="CCX52" s="65"/>
      <c r="CCY52" s="65"/>
      <c r="CCZ52" s="65"/>
      <c r="CDA52" s="65"/>
      <c r="CDB52" s="65"/>
      <c r="CDC52" s="65"/>
      <c r="CDD52" s="65"/>
      <c r="CDE52" s="65"/>
      <c r="CDF52" s="65"/>
      <c r="CDG52" s="65"/>
      <c r="CDH52" s="65"/>
      <c r="CDI52" s="65"/>
      <c r="CDJ52" s="65"/>
      <c r="CDK52" s="65"/>
      <c r="CDL52" s="65"/>
      <c r="CDM52" s="65"/>
      <c r="CDN52" s="65"/>
      <c r="CDO52" s="65"/>
      <c r="CDP52" s="65"/>
      <c r="CDQ52" s="65"/>
      <c r="CDR52" s="65"/>
      <c r="CDS52" s="65"/>
      <c r="CDT52" s="65"/>
      <c r="CDU52" s="65"/>
      <c r="CDV52" s="65"/>
      <c r="CDW52" s="65"/>
      <c r="CDX52" s="65"/>
      <c r="CDY52" s="65"/>
      <c r="CDZ52" s="65"/>
      <c r="CEA52" s="65"/>
      <c r="CEB52" s="65"/>
      <c r="CEC52" s="65"/>
      <c r="CED52" s="65"/>
      <c r="CEE52" s="65"/>
      <c r="CEF52" s="65"/>
      <c r="CEG52" s="65"/>
      <c r="CEH52" s="65"/>
      <c r="CEI52" s="65"/>
      <c r="CEJ52" s="65"/>
      <c r="CEK52" s="65"/>
      <c r="CEL52" s="65"/>
      <c r="CEM52" s="65"/>
      <c r="CEN52" s="65"/>
      <c r="CEO52" s="65"/>
      <c r="CEP52" s="65"/>
      <c r="CEQ52" s="65"/>
      <c r="CER52" s="65"/>
      <c r="CES52" s="65"/>
      <c r="CET52" s="65"/>
      <c r="CEU52" s="65"/>
      <c r="CEV52" s="65"/>
      <c r="CEW52" s="65"/>
      <c r="CEX52" s="65"/>
      <c r="CEY52" s="65"/>
      <c r="CEZ52" s="65"/>
      <c r="CFA52" s="65"/>
      <c r="CFB52" s="65"/>
      <c r="CFC52" s="65"/>
      <c r="CFD52" s="65"/>
      <c r="CFE52" s="65"/>
      <c r="CFF52" s="65"/>
      <c r="CFG52" s="65"/>
      <c r="CFH52" s="65"/>
      <c r="CFI52" s="65"/>
      <c r="CFJ52" s="65"/>
      <c r="CFK52" s="65"/>
      <c r="CFL52" s="65"/>
      <c r="CFM52" s="65"/>
      <c r="CFN52" s="65"/>
      <c r="CFO52" s="65"/>
      <c r="CFP52" s="65"/>
      <c r="CFQ52" s="65"/>
      <c r="CFR52" s="65"/>
      <c r="CFS52" s="65"/>
      <c r="CFT52" s="65"/>
      <c r="CFU52" s="65"/>
      <c r="CFV52" s="65"/>
      <c r="CFW52" s="65"/>
      <c r="CFX52" s="65"/>
      <c r="CFY52" s="65"/>
      <c r="CFZ52" s="65"/>
      <c r="CGA52" s="65"/>
      <c r="CGB52" s="65"/>
      <c r="CGC52" s="65"/>
      <c r="CGD52" s="65"/>
      <c r="CGE52" s="65"/>
      <c r="CGF52" s="65"/>
      <c r="CGG52" s="65"/>
      <c r="CGH52" s="65"/>
      <c r="CGI52" s="65"/>
      <c r="CGJ52" s="65"/>
      <c r="CGK52" s="65"/>
      <c r="CGL52" s="65"/>
      <c r="CGM52" s="65"/>
      <c r="CGN52" s="65"/>
      <c r="CGO52" s="65"/>
      <c r="CGP52" s="65"/>
      <c r="CGQ52" s="65"/>
      <c r="CGR52" s="65"/>
      <c r="CGS52" s="65"/>
      <c r="CGT52" s="65"/>
      <c r="CGU52" s="65"/>
      <c r="CGV52" s="65"/>
      <c r="CGW52" s="65"/>
      <c r="CGX52" s="65"/>
      <c r="CGY52" s="65"/>
      <c r="CGZ52" s="65"/>
      <c r="CHA52" s="65"/>
      <c r="CHB52" s="65"/>
      <c r="CHC52" s="65"/>
      <c r="CHD52" s="65"/>
      <c r="CHE52" s="65"/>
      <c r="CHF52" s="65"/>
      <c r="CHG52" s="65"/>
      <c r="CHH52" s="65"/>
      <c r="CHI52" s="65"/>
      <c r="CHJ52" s="65"/>
      <c r="CHK52" s="65"/>
      <c r="CHL52" s="65"/>
      <c r="CHM52" s="65"/>
      <c r="CHN52" s="65"/>
      <c r="CHO52" s="65"/>
      <c r="CHP52" s="65"/>
      <c r="CHQ52" s="65"/>
      <c r="CHR52" s="65"/>
      <c r="CHS52" s="65"/>
      <c r="CHT52" s="65"/>
      <c r="CHU52" s="65"/>
      <c r="CHV52" s="65"/>
      <c r="CHW52" s="65"/>
      <c r="CHX52" s="65"/>
      <c r="CHY52" s="65"/>
      <c r="CHZ52" s="65"/>
      <c r="CIA52" s="65"/>
      <c r="CIB52" s="65"/>
      <c r="CIC52" s="65"/>
      <c r="CID52" s="65"/>
      <c r="CIE52" s="65"/>
      <c r="CIF52" s="65"/>
      <c r="CIG52" s="65"/>
      <c r="CIH52" s="65"/>
      <c r="CII52" s="65"/>
      <c r="CIJ52" s="65"/>
      <c r="CIK52" s="65"/>
      <c r="CIL52" s="65"/>
      <c r="CIM52" s="65"/>
      <c r="CIN52" s="65"/>
      <c r="CIO52" s="65"/>
      <c r="CIP52" s="65"/>
      <c r="CIQ52" s="65"/>
      <c r="CIR52" s="65"/>
      <c r="CIS52" s="65"/>
      <c r="CIT52" s="65"/>
      <c r="CIU52" s="65"/>
      <c r="CIV52" s="65"/>
      <c r="CIW52" s="65"/>
      <c r="CIX52" s="65"/>
      <c r="CIY52" s="65"/>
      <c r="CIZ52" s="65"/>
      <c r="CJA52" s="65"/>
      <c r="CJB52" s="65"/>
      <c r="CJC52" s="65"/>
      <c r="CJD52" s="65"/>
      <c r="CJE52" s="65"/>
      <c r="CJF52" s="65"/>
      <c r="CJG52" s="65"/>
      <c r="CJH52" s="65"/>
      <c r="CJI52" s="65"/>
      <c r="CJJ52" s="65"/>
      <c r="CJK52" s="65"/>
      <c r="CJL52" s="65"/>
      <c r="CJM52" s="65"/>
      <c r="CJN52" s="65"/>
      <c r="CJO52" s="65"/>
      <c r="CJP52" s="65"/>
      <c r="CJQ52" s="65"/>
      <c r="CJR52" s="65"/>
      <c r="CJS52" s="65"/>
      <c r="CJT52" s="65"/>
      <c r="CJU52" s="65"/>
      <c r="CJV52" s="65"/>
      <c r="CJW52" s="65"/>
      <c r="CJX52" s="65"/>
      <c r="CJY52" s="65"/>
      <c r="CJZ52" s="65"/>
      <c r="CKA52" s="65"/>
      <c r="CKB52" s="65"/>
      <c r="CKC52" s="65"/>
      <c r="CKD52" s="65"/>
      <c r="CKE52" s="65"/>
      <c r="CKF52" s="65"/>
      <c r="CKG52" s="65"/>
      <c r="CKH52" s="65"/>
      <c r="CKI52" s="65"/>
      <c r="CKJ52" s="65"/>
      <c r="CKK52" s="65"/>
      <c r="CKL52" s="65"/>
      <c r="CKM52" s="65"/>
      <c r="CKN52" s="65"/>
      <c r="CKO52" s="65"/>
      <c r="CKP52" s="65"/>
      <c r="CKQ52" s="65"/>
      <c r="CKR52" s="65"/>
      <c r="CKS52" s="65"/>
      <c r="CKT52" s="65"/>
      <c r="CKU52" s="65"/>
      <c r="CKV52" s="65"/>
      <c r="CKW52" s="65"/>
      <c r="CKX52" s="65"/>
      <c r="CKY52" s="65"/>
      <c r="CKZ52" s="65"/>
      <c r="CLA52" s="65"/>
      <c r="CLB52" s="65"/>
      <c r="CLC52" s="65"/>
      <c r="CLD52" s="65"/>
      <c r="CLE52" s="65"/>
      <c r="CLF52" s="65"/>
      <c r="CLG52" s="65"/>
      <c r="CLH52" s="65"/>
      <c r="CLI52" s="65"/>
      <c r="CLJ52" s="65"/>
      <c r="CLK52" s="65"/>
      <c r="CLL52" s="65"/>
      <c r="CLM52" s="65"/>
      <c r="CLN52" s="65"/>
      <c r="CLO52" s="65"/>
      <c r="CLP52" s="65"/>
      <c r="CLQ52" s="65"/>
      <c r="CLR52" s="65"/>
      <c r="CLS52" s="65"/>
      <c r="CLT52" s="65"/>
      <c r="CLU52" s="65"/>
      <c r="CLV52" s="65"/>
      <c r="CLW52" s="65"/>
      <c r="CLX52" s="65"/>
      <c r="CLY52" s="65"/>
      <c r="CLZ52" s="65"/>
      <c r="CMA52" s="65"/>
      <c r="CMB52" s="65"/>
      <c r="CMC52" s="65"/>
      <c r="CMD52" s="65"/>
      <c r="CME52" s="65"/>
      <c r="CMF52" s="65"/>
      <c r="CMG52" s="65"/>
      <c r="CMH52" s="65"/>
      <c r="CMI52" s="65"/>
      <c r="CMJ52" s="65"/>
      <c r="CMK52" s="65"/>
      <c r="CML52" s="65"/>
      <c r="CMM52" s="65"/>
      <c r="CMN52" s="65"/>
      <c r="CMO52" s="65"/>
      <c r="CMP52" s="65"/>
      <c r="CMQ52" s="65"/>
      <c r="CMR52" s="65"/>
      <c r="CMS52" s="65"/>
      <c r="CMT52" s="65"/>
      <c r="CMU52" s="65"/>
      <c r="CMV52" s="65"/>
      <c r="CMW52" s="65"/>
      <c r="CMX52" s="65"/>
      <c r="CMY52" s="65"/>
      <c r="CMZ52" s="65"/>
      <c r="CNA52" s="65"/>
      <c r="CNB52" s="65"/>
      <c r="CNC52" s="65"/>
      <c r="CND52" s="65"/>
      <c r="CNE52" s="65"/>
      <c r="CNF52" s="65"/>
      <c r="CNG52" s="65"/>
      <c r="CNH52" s="65"/>
      <c r="CNI52" s="65"/>
      <c r="CNJ52" s="65"/>
      <c r="CNK52" s="65"/>
      <c r="CNL52" s="65"/>
      <c r="CNM52" s="65"/>
      <c r="CNN52" s="65"/>
      <c r="CNO52" s="65"/>
      <c r="CNP52" s="65"/>
      <c r="CNQ52" s="65"/>
      <c r="CNR52" s="65"/>
      <c r="CNS52" s="65"/>
      <c r="CNT52" s="65"/>
      <c r="CNU52" s="65"/>
      <c r="CNV52" s="65"/>
      <c r="CNW52" s="65"/>
      <c r="CNX52" s="65"/>
      <c r="CNY52" s="65"/>
      <c r="CNZ52" s="65"/>
      <c r="COA52" s="65"/>
      <c r="COB52" s="65"/>
      <c r="COC52" s="65"/>
      <c r="COD52" s="65"/>
      <c r="COE52" s="65"/>
      <c r="COF52" s="65"/>
      <c r="COG52" s="65"/>
      <c r="COH52" s="65"/>
      <c r="COI52" s="65"/>
      <c r="COJ52" s="65"/>
      <c r="COK52" s="65"/>
      <c r="COL52" s="65"/>
      <c r="COM52" s="65"/>
      <c r="CON52" s="65"/>
      <c r="COO52" s="65"/>
      <c r="COP52" s="65"/>
      <c r="COQ52" s="65"/>
      <c r="COR52" s="65"/>
      <c r="COS52" s="65"/>
      <c r="COT52" s="65"/>
      <c r="COU52" s="65"/>
      <c r="COV52" s="65"/>
      <c r="COW52" s="65"/>
      <c r="COX52" s="65"/>
      <c r="COY52" s="65"/>
      <c r="COZ52" s="65"/>
      <c r="CPA52" s="65"/>
      <c r="CPB52" s="65"/>
      <c r="CPC52" s="65"/>
      <c r="CPD52" s="65"/>
      <c r="CPE52" s="65"/>
      <c r="CPF52" s="65"/>
      <c r="CPG52" s="65"/>
      <c r="CPH52" s="65"/>
      <c r="CPI52" s="65"/>
      <c r="CPJ52" s="65"/>
      <c r="CPK52" s="65"/>
      <c r="CPL52" s="65"/>
      <c r="CPM52" s="65"/>
      <c r="CPN52" s="65"/>
      <c r="CPO52" s="65"/>
      <c r="CPP52" s="65"/>
      <c r="CPQ52" s="65"/>
      <c r="CPR52" s="65"/>
      <c r="CPS52" s="65"/>
      <c r="CPT52" s="65"/>
      <c r="CPU52" s="65"/>
      <c r="CPV52" s="65"/>
      <c r="CPW52" s="65"/>
      <c r="CPX52" s="65"/>
      <c r="CPY52" s="65"/>
      <c r="CPZ52" s="65"/>
      <c r="CQA52" s="65"/>
      <c r="CQB52" s="65"/>
      <c r="CQC52" s="65"/>
      <c r="CQD52" s="65"/>
      <c r="CQE52" s="65"/>
      <c r="CQF52" s="65"/>
      <c r="CQG52" s="65"/>
      <c r="CQH52" s="65"/>
      <c r="CQI52" s="65"/>
      <c r="CQJ52" s="65"/>
      <c r="CQK52" s="65"/>
      <c r="CQL52" s="65"/>
      <c r="CQM52" s="65"/>
      <c r="CQN52" s="65"/>
      <c r="CQO52" s="65"/>
      <c r="CQP52" s="65"/>
      <c r="CQQ52" s="65"/>
      <c r="CQR52" s="65"/>
      <c r="CQS52" s="65"/>
      <c r="CQT52" s="65"/>
      <c r="CQU52" s="65"/>
      <c r="CQV52" s="65"/>
      <c r="CQW52" s="65"/>
      <c r="CQX52" s="65"/>
      <c r="CQY52" s="65"/>
      <c r="CQZ52" s="65"/>
      <c r="CRA52" s="65"/>
      <c r="CRB52" s="65"/>
      <c r="CRC52" s="65"/>
      <c r="CRD52" s="65"/>
      <c r="CRE52" s="65"/>
      <c r="CRF52" s="65"/>
      <c r="CRG52" s="65"/>
      <c r="CRH52" s="65"/>
      <c r="CRI52" s="65"/>
      <c r="CRJ52" s="65"/>
      <c r="CRK52" s="65"/>
      <c r="CRL52" s="65"/>
      <c r="CRM52" s="65"/>
      <c r="CRN52" s="65"/>
      <c r="CRO52" s="65"/>
      <c r="CRP52" s="65"/>
      <c r="CRQ52" s="65"/>
      <c r="CRR52" s="65"/>
      <c r="CRS52" s="65"/>
      <c r="CRT52" s="65"/>
      <c r="CRU52" s="65"/>
      <c r="CRV52" s="65"/>
      <c r="CRW52" s="65"/>
      <c r="CRX52" s="65"/>
      <c r="CRY52" s="65"/>
      <c r="CRZ52" s="65"/>
      <c r="CSA52" s="65"/>
      <c r="CSB52" s="65"/>
      <c r="CSC52" s="65"/>
      <c r="CSD52" s="65"/>
      <c r="CSE52" s="65"/>
      <c r="CSF52" s="65"/>
      <c r="CSG52" s="65"/>
      <c r="CSH52" s="65"/>
      <c r="CSI52" s="65"/>
      <c r="CSJ52" s="65"/>
      <c r="CSK52" s="65"/>
      <c r="CSL52" s="65"/>
      <c r="CSM52" s="65"/>
      <c r="CSN52" s="65"/>
      <c r="CSO52" s="65"/>
      <c r="CSP52" s="65"/>
      <c r="CSQ52" s="65"/>
      <c r="CSR52" s="65"/>
      <c r="CSS52" s="65"/>
      <c r="CST52" s="65"/>
      <c r="CSU52" s="65"/>
      <c r="CSV52" s="65"/>
      <c r="CSW52" s="65"/>
      <c r="CSX52" s="65"/>
      <c r="CSY52" s="65"/>
      <c r="CSZ52" s="65"/>
      <c r="CTA52" s="65"/>
      <c r="CTB52" s="65"/>
      <c r="CTC52" s="65"/>
      <c r="CTD52" s="65"/>
      <c r="CTE52" s="65"/>
      <c r="CTF52" s="65"/>
      <c r="CTG52" s="65"/>
      <c r="CTH52" s="65"/>
      <c r="CTI52" s="65"/>
      <c r="CTJ52" s="65"/>
      <c r="CTK52" s="65"/>
      <c r="CTL52" s="65"/>
      <c r="CTM52" s="65"/>
      <c r="CTN52" s="65"/>
      <c r="CTO52" s="65"/>
      <c r="CTP52" s="65"/>
      <c r="CTQ52" s="65"/>
      <c r="CTR52" s="65"/>
      <c r="CTS52" s="65"/>
      <c r="CTT52" s="65"/>
      <c r="CTU52" s="65"/>
      <c r="CTV52" s="65"/>
      <c r="CTW52" s="65"/>
      <c r="CTX52" s="65"/>
      <c r="CTY52" s="65"/>
      <c r="CTZ52" s="65"/>
      <c r="CUA52" s="65"/>
      <c r="CUB52" s="65"/>
      <c r="CUC52" s="65"/>
      <c r="CUD52" s="65"/>
      <c r="CUE52" s="65"/>
      <c r="CUF52" s="65"/>
      <c r="CUG52" s="65"/>
      <c r="CUH52" s="65"/>
      <c r="CUI52" s="65"/>
      <c r="CUJ52" s="65"/>
      <c r="CUK52" s="65"/>
      <c r="CUL52" s="65"/>
      <c r="CUM52" s="65"/>
      <c r="CUN52" s="65"/>
      <c r="CUO52" s="65"/>
      <c r="CUP52" s="65"/>
      <c r="CUQ52" s="65"/>
      <c r="CUR52" s="65"/>
      <c r="CUS52" s="65"/>
      <c r="CUT52" s="65"/>
      <c r="CUU52" s="65"/>
      <c r="CUV52" s="65"/>
      <c r="CUW52" s="65"/>
      <c r="CUX52" s="65"/>
      <c r="CUY52" s="65"/>
      <c r="CUZ52" s="65"/>
      <c r="CVA52" s="65"/>
      <c r="CVB52" s="65"/>
      <c r="CVC52" s="65"/>
      <c r="CVD52" s="65"/>
      <c r="CVE52" s="65"/>
      <c r="CVF52" s="65"/>
      <c r="CVG52" s="65"/>
      <c r="CVH52" s="65"/>
      <c r="CVI52" s="65"/>
      <c r="CVJ52" s="65"/>
      <c r="CVK52" s="65"/>
      <c r="CVL52" s="65"/>
      <c r="CVM52" s="65"/>
      <c r="CVN52" s="65"/>
      <c r="CVO52" s="65"/>
      <c r="CVP52" s="65"/>
      <c r="CVQ52" s="65"/>
      <c r="CVR52" s="65"/>
      <c r="CVS52" s="65"/>
      <c r="CVT52" s="65"/>
      <c r="CVU52" s="65"/>
      <c r="CVV52" s="65"/>
      <c r="CVW52" s="65"/>
      <c r="CVX52" s="65"/>
      <c r="CVY52" s="65"/>
      <c r="CVZ52" s="65"/>
      <c r="CWA52" s="65"/>
      <c r="CWB52" s="65"/>
      <c r="CWC52" s="65"/>
      <c r="CWD52" s="65"/>
      <c r="CWE52" s="65"/>
      <c r="CWF52" s="65"/>
      <c r="CWG52" s="65"/>
      <c r="CWH52" s="65"/>
      <c r="CWI52" s="65"/>
      <c r="CWJ52" s="65"/>
      <c r="CWK52" s="65"/>
      <c r="CWL52" s="65"/>
      <c r="CWM52" s="65"/>
      <c r="CWN52" s="65"/>
      <c r="CWO52" s="65"/>
      <c r="CWP52" s="65"/>
      <c r="CWQ52" s="65"/>
      <c r="CWR52" s="65"/>
      <c r="CWS52" s="65"/>
      <c r="CWT52" s="65"/>
      <c r="CWU52" s="65"/>
      <c r="CWV52" s="65"/>
      <c r="CWW52" s="65"/>
      <c r="CWX52" s="65"/>
      <c r="CWY52" s="65"/>
      <c r="CWZ52" s="65"/>
      <c r="CXA52" s="65"/>
      <c r="CXB52" s="65"/>
      <c r="CXC52" s="65"/>
      <c r="CXD52" s="65"/>
      <c r="CXE52" s="65"/>
      <c r="CXF52" s="65"/>
      <c r="CXG52" s="65"/>
      <c r="CXH52" s="65"/>
      <c r="CXI52" s="65"/>
      <c r="CXJ52" s="65"/>
      <c r="CXK52" s="65"/>
      <c r="CXL52" s="65"/>
      <c r="CXM52" s="65"/>
      <c r="CXN52" s="65"/>
      <c r="CXO52" s="65"/>
      <c r="CXP52" s="65"/>
      <c r="CXQ52" s="65"/>
      <c r="CXR52" s="65"/>
      <c r="CXS52" s="65"/>
      <c r="CXT52" s="65"/>
      <c r="CXU52" s="65"/>
      <c r="CXV52" s="65"/>
      <c r="CXW52" s="65"/>
      <c r="CXX52" s="65"/>
      <c r="CXY52" s="65"/>
      <c r="CXZ52" s="65"/>
      <c r="CYA52" s="65"/>
      <c r="CYB52" s="65"/>
      <c r="CYC52" s="65"/>
      <c r="CYD52" s="65"/>
      <c r="CYE52" s="65"/>
      <c r="CYF52" s="65"/>
      <c r="CYG52" s="65"/>
      <c r="CYH52" s="65"/>
      <c r="CYI52" s="65"/>
      <c r="CYJ52" s="65"/>
      <c r="CYK52" s="65"/>
      <c r="CYL52" s="65"/>
      <c r="CYM52" s="65"/>
      <c r="CYN52" s="65"/>
      <c r="CYO52" s="65"/>
      <c r="CYP52" s="65"/>
      <c r="CYQ52" s="65"/>
      <c r="CYR52" s="65"/>
      <c r="CYS52" s="65"/>
      <c r="CYT52" s="65"/>
      <c r="CYU52" s="65"/>
      <c r="CYV52" s="65"/>
      <c r="CYW52" s="65"/>
      <c r="CYX52" s="65"/>
      <c r="CYY52" s="65"/>
      <c r="CYZ52" s="65"/>
      <c r="CZA52" s="65"/>
      <c r="CZB52" s="65"/>
      <c r="CZC52" s="65"/>
      <c r="CZD52" s="65"/>
      <c r="CZE52" s="65"/>
      <c r="CZF52" s="65"/>
      <c r="CZG52" s="65"/>
      <c r="CZH52" s="65"/>
      <c r="CZI52" s="65"/>
      <c r="CZJ52" s="65"/>
      <c r="CZK52" s="65"/>
      <c r="CZL52" s="65"/>
      <c r="CZM52" s="65"/>
      <c r="CZN52" s="65"/>
      <c r="CZO52" s="65"/>
      <c r="CZP52" s="65"/>
      <c r="CZQ52" s="65"/>
      <c r="CZR52" s="65"/>
      <c r="CZS52" s="65"/>
      <c r="CZT52" s="65"/>
      <c r="CZU52" s="65"/>
      <c r="CZV52" s="65"/>
      <c r="CZW52" s="65"/>
      <c r="CZX52" s="65"/>
      <c r="CZY52" s="65"/>
      <c r="CZZ52" s="65"/>
      <c r="DAA52" s="65"/>
      <c r="DAB52" s="65"/>
      <c r="DAC52" s="65"/>
      <c r="DAD52" s="65"/>
      <c r="DAE52" s="65"/>
      <c r="DAF52" s="65"/>
      <c r="DAG52" s="65"/>
      <c r="DAH52" s="65"/>
      <c r="DAI52" s="65"/>
      <c r="DAJ52" s="65"/>
      <c r="DAK52" s="65"/>
      <c r="DAL52" s="65"/>
      <c r="DAM52" s="65"/>
      <c r="DAN52" s="65"/>
      <c r="DAO52" s="65"/>
      <c r="DAP52" s="65"/>
      <c r="DAQ52" s="65"/>
      <c r="DAR52" s="65"/>
      <c r="DAS52" s="65"/>
      <c r="DAT52" s="65"/>
      <c r="DAU52" s="65"/>
      <c r="DAV52" s="65"/>
      <c r="DAW52" s="65"/>
      <c r="DAX52" s="65"/>
      <c r="DAY52" s="65"/>
      <c r="DAZ52" s="65"/>
      <c r="DBA52" s="65"/>
      <c r="DBB52" s="65"/>
      <c r="DBC52" s="65"/>
      <c r="DBD52" s="65"/>
      <c r="DBE52" s="65"/>
      <c r="DBF52" s="65"/>
      <c r="DBG52" s="65"/>
      <c r="DBH52" s="65"/>
      <c r="DBI52" s="65"/>
      <c r="DBJ52" s="65"/>
      <c r="DBK52" s="65"/>
      <c r="DBL52" s="65"/>
      <c r="DBM52" s="65"/>
      <c r="DBN52" s="65"/>
      <c r="DBO52" s="65"/>
      <c r="DBP52" s="65"/>
      <c r="DBQ52" s="65"/>
      <c r="DBR52" s="65"/>
      <c r="DBS52" s="65"/>
      <c r="DBT52" s="65"/>
      <c r="DBU52" s="65"/>
      <c r="DBV52" s="65"/>
      <c r="DBW52" s="65"/>
      <c r="DBX52" s="65"/>
      <c r="DBY52" s="65"/>
      <c r="DBZ52" s="65"/>
      <c r="DCA52" s="65"/>
      <c r="DCB52" s="65"/>
      <c r="DCC52" s="65"/>
      <c r="DCD52" s="65"/>
      <c r="DCE52" s="65"/>
      <c r="DCF52" s="65"/>
      <c r="DCG52" s="65"/>
      <c r="DCH52" s="65"/>
      <c r="DCI52" s="65"/>
      <c r="DCJ52" s="65"/>
      <c r="DCK52" s="65"/>
      <c r="DCL52" s="65"/>
      <c r="DCM52" s="65"/>
      <c r="DCN52" s="65"/>
      <c r="DCO52" s="65"/>
      <c r="DCP52" s="65"/>
      <c r="DCQ52" s="65"/>
      <c r="DCR52" s="65"/>
      <c r="DCS52" s="65"/>
      <c r="DCT52" s="65"/>
      <c r="DCU52" s="65"/>
      <c r="DCV52" s="65"/>
      <c r="DCW52" s="65"/>
      <c r="DCX52" s="65"/>
      <c r="DCY52" s="65"/>
      <c r="DCZ52" s="65"/>
      <c r="DDA52" s="65"/>
      <c r="DDB52" s="65"/>
      <c r="DDC52" s="65"/>
      <c r="DDD52" s="65"/>
      <c r="DDE52" s="65"/>
      <c r="DDF52" s="65"/>
      <c r="DDG52" s="65"/>
      <c r="DDH52" s="65"/>
      <c r="DDI52" s="65"/>
      <c r="DDJ52" s="65"/>
      <c r="DDK52" s="65"/>
      <c r="DDL52" s="65"/>
      <c r="DDM52" s="65"/>
      <c r="DDN52" s="65"/>
      <c r="DDO52" s="65"/>
      <c r="DDP52" s="65"/>
      <c r="DDQ52" s="65"/>
      <c r="DDR52" s="65"/>
      <c r="DDS52" s="65"/>
      <c r="DDT52" s="65"/>
      <c r="DDU52" s="65"/>
      <c r="DDV52" s="65"/>
      <c r="DDW52" s="65"/>
      <c r="DDX52" s="65"/>
      <c r="DDY52" s="65"/>
      <c r="DDZ52" s="65"/>
      <c r="DEA52" s="65"/>
      <c r="DEB52" s="65"/>
      <c r="DEC52" s="65"/>
      <c r="DED52" s="65"/>
      <c r="DEE52" s="65"/>
      <c r="DEF52" s="65"/>
      <c r="DEG52" s="65"/>
      <c r="DEH52" s="65"/>
      <c r="DEI52" s="65"/>
      <c r="DEJ52" s="65"/>
      <c r="DEK52" s="65"/>
      <c r="DEL52" s="65"/>
      <c r="DEM52" s="65"/>
      <c r="DEN52" s="65"/>
      <c r="DEO52" s="65"/>
      <c r="DEP52" s="65"/>
      <c r="DEQ52" s="65"/>
      <c r="DER52" s="65"/>
      <c r="DES52" s="65"/>
      <c r="DET52" s="65"/>
      <c r="DEU52" s="65"/>
      <c r="DEV52" s="65"/>
      <c r="DEW52" s="65"/>
      <c r="DEX52" s="65"/>
      <c r="DEY52" s="65"/>
      <c r="DEZ52" s="65"/>
      <c r="DFA52" s="65"/>
      <c r="DFB52" s="65"/>
      <c r="DFC52" s="65"/>
      <c r="DFD52" s="65"/>
      <c r="DFE52" s="65"/>
      <c r="DFF52" s="65"/>
      <c r="DFG52" s="65"/>
      <c r="DFH52" s="65"/>
      <c r="DFI52" s="65"/>
      <c r="DFJ52" s="65"/>
      <c r="DFK52" s="65"/>
      <c r="DFL52" s="65"/>
      <c r="DFM52" s="65"/>
      <c r="DFN52" s="65"/>
      <c r="DFO52" s="65"/>
      <c r="DFP52" s="65"/>
      <c r="DFQ52" s="65"/>
      <c r="DFR52" s="65"/>
      <c r="DFS52" s="65"/>
      <c r="DFT52" s="65"/>
      <c r="DFU52" s="65"/>
      <c r="DFV52" s="65"/>
      <c r="DFW52" s="65"/>
      <c r="DFX52" s="65"/>
      <c r="DFY52" s="65"/>
      <c r="DFZ52" s="65"/>
      <c r="DGA52" s="65"/>
      <c r="DGB52" s="65"/>
      <c r="DGC52" s="65"/>
      <c r="DGD52" s="65"/>
      <c r="DGE52" s="65"/>
      <c r="DGF52" s="65"/>
      <c r="DGG52" s="65"/>
      <c r="DGH52" s="65"/>
      <c r="DGI52" s="65"/>
      <c r="DGJ52" s="65"/>
      <c r="DGK52" s="65"/>
      <c r="DGL52" s="65"/>
      <c r="DGM52" s="65"/>
      <c r="DGN52" s="65"/>
      <c r="DGO52" s="65"/>
      <c r="DGP52" s="65"/>
      <c r="DGQ52" s="65"/>
      <c r="DGR52" s="65"/>
      <c r="DGS52" s="65"/>
      <c r="DGT52" s="65"/>
      <c r="DGU52" s="65"/>
      <c r="DGV52" s="65"/>
      <c r="DGW52" s="65"/>
      <c r="DGX52" s="65"/>
      <c r="DGY52" s="65"/>
      <c r="DGZ52" s="65"/>
      <c r="DHA52" s="65"/>
      <c r="DHB52" s="65"/>
      <c r="DHC52" s="65"/>
      <c r="DHD52" s="65"/>
      <c r="DHE52" s="65"/>
      <c r="DHF52" s="65"/>
      <c r="DHG52" s="65"/>
      <c r="DHH52" s="65"/>
      <c r="DHI52" s="65"/>
      <c r="DHJ52" s="65"/>
      <c r="DHK52" s="65"/>
      <c r="DHL52" s="65"/>
      <c r="DHM52" s="65"/>
      <c r="DHN52" s="65"/>
      <c r="DHO52" s="65"/>
      <c r="DHP52" s="65"/>
      <c r="DHQ52" s="65"/>
      <c r="DHR52" s="65"/>
      <c r="DHS52" s="65"/>
      <c r="DHT52" s="65"/>
      <c r="DHU52" s="65"/>
      <c r="DHV52" s="65"/>
      <c r="DHW52" s="65"/>
      <c r="DHX52" s="65"/>
      <c r="DHY52" s="65"/>
      <c r="DHZ52" s="65"/>
      <c r="DIA52" s="65"/>
      <c r="DIB52" s="65"/>
      <c r="DIC52" s="65"/>
      <c r="DID52" s="65"/>
      <c r="DIE52" s="65"/>
      <c r="DIF52" s="65"/>
      <c r="DIG52" s="65"/>
      <c r="DIH52" s="65"/>
      <c r="DII52" s="65"/>
      <c r="DIJ52" s="65"/>
      <c r="DIK52" s="65"/>
      <c r="DIL52" s="65"/>
      <c r="DIM52" s="65"/>
      <c r="DIN52" s="65"/>
      <c r="DIO52" s="65"/>
      <c r="DIP52" s="65"/>
      <c r="DIQ52" s="65"/>
      <c r="DIR52" s="65"/>
      <c r="DIS52" s="65"/>
      <c r="DIT52" s="65"/>
      <c r="DIU52" s="65"/>
      <c r="DIV52" s="65"/>
      <c r="DIW52" s="65"/>
      <c r="DIX52" s="65"/>
      <c r="DIY52" s="65"/>
      <c r="DIZ52" s="65"/>
      <c r="DJA52" s="65"/>
      <c r="DJB52" s="65"/>
      <c r="DJC52" s="65"/>
      <c r="DJD52" s="65"/>
      <c r="DJE52" s="65"/>
      <c r="DJF52" s="65"/>
      <c r="DJG52" s="65"/>
      <c r="DJH52" s="65"/>
      <c r="DJI52" s="65"/>
      <c r="DJJ52" s="65"/>
      <c r="DJK52" s="65"/>
      <c r="DJL52" s="65"/>
      <c r="DJM52" s="65"/>
      <c r="DJN52" s="65"/>
      <c r="DJO52" s="65"/>
      <c r="DJP52" s="65"/>
      <c r="DJQ52" s="65"/>
      <c r="DJR52" s="65"/>
      <c r="DJS52" s="65"/>
      <c r="DJT52" s="65"/>
      <c r="DJU52" s="65"/>
      <c r="DJV52" s="65"/>
      <c r="DJW52" s="65"/>
      <c r="DJX52" s="65"/>
      <c r="DJY52" s="65"/>
      <c r="DJZ52" s="65"/>
      <c r="DKA52" s="65"/>
      <c r="DKB52" s="65"/>
      <c r="DKC52" s="65"/>
      <c r="DKD52" s="65"/>
      <c r="DKE52" s="65"/>
      <c r="DKF52" s="65"/>
      <c r="DKG52" s="65"/>
      <c r="DKH52" s="65"/>
      <c r="DKI52" s="65"/>
      <c r="DKJ52" s="65"/>
      <c r="DKK52" s="65"/>
      <c r="DKL52" s="65"/>
      <c r="DKM52" s="65"/>
      <c r="DKN52" s="65"/>
      <c r="DKO52" s="65"/>
      <c r="DKP52" s="65"/>
      <c r="DKQ52" s="65"/>
      <c r="DKR52" s="65"/>
      <c r="DKS52" s="65"/>
      <c r="DKT52" s="65"/>
      <c r="DKU52" s="65"/>
      <c r="DKV52" s="65"/>
      <c r="DKW52" s="65"/>
      <c r="DKX52" s="65"/>
      <c r="DKY52" s="65"/>
      <c r="DKZ52" s="65"/>
      <c r="DLA52" s="65"/>
      <c r="DLB52" s="65"/>
      <c r="DLC52" s="65"/>
      <c r="DLD52" s="65"/>
      <c r="DLE52" s="65"/>
      <c r="DLF52" s="65"/>
      <c r="DLG52" s="65"/>
      <c r="DLH52" s="65"/>
      <c r="DLI52" s="65"/>
      <c r="DLJ52" s="65"/>
      <c r="DLK52" s="65"/>
      <c r="DLL52" s="65"/>
      <c r="DLM52" s="65"/>
      <c r="DLN52" s="65"/>
      <c r="DLO52" s="65"/>
      <c r="DLP52" s="65"/>
      <c r="DLQ52" s="65"/>
      <c r="DLR52" s="65"/>
      <c r="DLS52" s="65"/>
      <c r="DLT52" s="65"/>
      <c r="DLU52" s="65"/>
      <c r="DLV52" s="65"/>
      <c r="DLW52" s="65"/>
      <c r="DLX52" s="65"/>
      <c r="DLY52" s="65"/>
      <c r="DLZ52" s="65"/>
      <c r="DMA52" s="65"/>
      <c r="DMB52" s="65"/>
      <c r="DMC52" s="65"/>
      <c r="DMD52" s="65"/>
      <c r="DME52" s="65"/>
      <c r="DMF52" s="65"/>
      <c r="DMG52" s="65"/>
      <c r="DMH52" s="65"/>
      <c r="DMI52" s="65"/>
      <c r="DMJ52" s="65"/>
      <c r="DMK52" s="65"/>
      <c r="DML52" s="65"/>
      <c r="DMM52" s="65"/>
      <c r="DMN52" s="65"/>
      <c r="DMO52" s="65"/>
      <c r="DMP52" s="65"/>
      <c r="DMQ52" s="65"/>
      <c r="DMR52" s="65"/>
      <c r="DMS52" s="65"/>
      <c r="DMT52" s="65"/>
      <c r="DMU52" s="65"/>
      <c r="DMV52" s="65"/>
      <c r="DMW52" s="65"/>
      <c r="DMX52" s="65"/>
      <c r="DMY52" s="65"/>
      <c r="DMZ52" s="65"/>
      <c r="DNA52" s="65"/>
      <c r="DNB52" s="65"/>
      <c r="DNC52" s="65"/>
      <c r="DND52" s="65"/>
      <c r="DNE52" s="65"/>
      <c r="DNF52" s="65"/>
      <c r="DNG52" s="65"/>
      <c r="DNH52" s="65"/>
      <c r="DNI52" s="65"/>
      <c r="DNJ52" s="65"/>
      <c r="DNK52" s="65"/>
      <c r="DNL52" s="65"/>
      <c r="DNM52" s="65"/>
      <c r="DNN52" s="65"/>
      <c r="DNO52" s="65"/>
      <c r="DNP52" s="65"/>
      <c r="DNQ52" s="65"/>
      <c r="DNR52" s="65"/>
      <c r="DNS52" s="65"/>
      <c r="DNT52" s="65"/>
      <c r="DNU52" s="65"/>
      <c r="DNV52" s="65"/>
      <c r="DNW52" s="65"/>
      <c r="DNX52" s="65"/>
      <c r="DNY52" s="65"/>
      <c r="DNZ52" s="65"/>
      <c r="DOA52" s="65"/>
      <c r="DOB52" s="65"/>
      <c r="DOC52" s="65"/>
      <c r="DOD52" s="65"/>
      <c r="DOE52" s="65"/>
      <c r="DOF52" s="65"/>
      <c r="DOG52" s="65"/>
      <c r="DOH52" s="65"/>
      <c r="DOI52" s="65"/>
      <c r="DOJ52" s="65"/>
      <c r="DOK52" s="65"/>
      <c r="DOL52" s="65"/>
      <c r="DOM52" s="65"/>
      <c r="DON52" s="65"/>
      <c r="DOO52" s="65"/>
      <c r="DOP52" s="65"/>
      <c r="DOQ52" s="65"/>
      <c r="DOR52" s="65"/>
      <c r="DOS52" s="65"/>
      <c r="DOT52" s="65"/>
      <c r="DOU52" s="65"/>
      <c r="DOV52" s="65"/>
      <c r="DOW52" s="65"/>
      <c r="DOX52" s="65"/>
      <c r="DOY52" s="65"/>
      <c r="DOZ52" s="65"/>
      <c r="DPA52" s="65"/>
      <c r="DPB52" s="65"/>
      <c r="DPC52" s="65"/>
      <c r="DPD52" s="65"/>
      <c r="DPE52" s="65"/>
      <c r="DPF52" s="65"/>
      <c r="DPG52" s="65"/>
      <c r="DPH52" s="65"/>
      <c r="DPI52" s="65"/>
      <c r="DPJ52" s="65"/>
      <c r="DPK52" s="65"/>
      <c r="DPL52" s="65"/>
      <c r="DPM52" s="65"/>
      <c r="DPN52" s="65"/>
      <c r="DPO52" s="65"/>
      <c r="DPP52" s="65"/>
      <c r="DPQ52" s="65"/>
      <c r="DPR52" s="65"/>
      <c r="DPS52" s="65"/>
      <c r="DPT52" s="65"/>
      <c r="DPU52" s="65"/>
      <c r="DPV52" s="65"/>
      <c r="DPW52" s="65"/>
      <c r="DPX52" s="65"/>
      <c r="DPY52" s="65"/>
      <c r="DPZ52" s="65"/>
      <c r="DQA52" s="65"/>
      <c r="DQB52" s="65"/>
      <c r="DQC52" s="65"/>
      <c r="DQD52" s="65"/>
      <c r="DQE52" s="65"/>
      <c r="DQF52" s="65"/>
      <c r="DQG52" s="65"/>
      <c r="DQH52" s="65"/>
      <c r="DQI52" s="65"/>
      <c r="DQJ52" s="65"/>
      <c r="DQK52" s="65"/>
      <c r="DQL52" s="65"/>
      <c r="DQM52" s="65"/>
      <c r="DQN52" s="65"/>
      <c r="DQO52" s="65"/>
      <c r="DQP52" s="65"/>
      <c r="DQQ52" s="65"/>
      <c r="DQR52" s="65"/>
      <c r="DQS52" s="65"/>
      <c r="DQT52" s="65"/>
      <c r="DQU52" s="65"/>
      <c r="DQV52" s="65"/>
      <c r="DQW52" s="65"/>
      <c r="DQX52" s="65"/>
      <c r="DQY52" s="65"/>
      <c r="DQZ52" s="65"/>
      <c r="DRA52" s="65"/>
      <c r="DRB52" s="65"/>
      <c r="DRC52" s="65"/>
      <c r="DRD52" s="65"/>
      <c r="DRE52" s="65"/>
      <c r="DRF52" s="65"/>
      <c r="DRG52" s="65"/>
      <c r="DRH52" s="65"/>
      <c r="DRI52" s="65"/>
      <c r="DRJ52" s="65"/>
      <c r="DRK52" s="65"/>
      <c r="DRL52" s="65"/>
      <c r="DRM52" s="65"/>
      <c r="DRN52" s="65"/>
      <c r="DRO52" s="65"/>
      <c r="DRP52" s="65"/>
      <c r="DRQ52" s="65"/>
      <c r="DRR52" s="65"/>
      <c r="DRS52" s="65"/>
      <c r="DRT52" s="65"/>
      <c r="DRU52" s="65"/>
      <c r="DRV52" s="65"/>
      <c r="DRW52" s="65"/>
      <c r="DRX52" s="65"/>
      <c r="DRY52" s="65"/>
      <c r="DRZ52" s="65"/>
      <c r="DSA52" s="65"/>
      <c r="DSB52" s="65"/>
      <c r="DSC52" s="65"/>
      <c r="DSD52" s="65"/>
      <c r="DSE52" s="65"/>
      <c r="DSF52" s="65"/>
      <c r="DSG52" s="65"/>
      <c r="DSH52" s="65"/>
      <c r="DSI52" s="65"/>
      <c r="DSJ52" s="65"/>
      <c r="DSK52" s="65"/>
      <c r="DSL52" s="65"/>
      <c r="DSM52" s="65"/>
      <c r="DSN52" s="65"/>
      <c r="DSO52" s="65"/>
      <c r="DSP52" s="65"/>
      <c r="DSQ52" s="65"/>
      <c r="DSR52" s="65"/>
      <c r="DSS52" s="65"/>
      <c r="DST52" s="65"/>
      <c r="DSU52" s="65"/>
      <c r="DSV52" s="65"/>
      <c r="DSW52" s="65"/>
      <c r="DSX52" s="65"/>
      <c r="DSY52" s="65"/>
      <c r="DSZ52" s="65"/>
      <c r="DTA52" s="65"/>
      <c r="DTB52" s="65"/>
      <c r="DTC52" s="65"/>
      <c r="DTD52" s="65"/>
      <c r="DTE52" s="65"/>
      <c r="DTF52" s="65"/>
      <c r="DTG52" s="65"/>
      <c r="DTH52" s="65"/>
      <c r="DTI52" s="65"/>
      <c r="DTJ52" s="65"/>
      <c r="DTK52" s="65"/>
      <c r="DTL52" s="65"/>
      <c r="DTM52" s="65"/>
      <c r="DTN52" s="65"/>
      <c r="DTO52" s="65"/>
      <c r="DTP52" s="65"/>
      <c r="DTQ52" s="65"/>
      <c r="DTR52" s="65"/>
      <c r="DTS52" s="65"/>
      <c r="DTT52" s="65"/>
      <c r="DTU52" s="65"/>
      <c r="DTV52" s="65"/>
      <c r="DTW52" s="65"/>
      <c r="DTX52" s="65"/>
      <c r="DTY52" s="65"/>
      <c r="DTZ52" s="65"/>
      <c r="DUA52" s="65"/>
      <c r="DUB52" s="65"/>
      <c r="DUC52" s="65"/>
      <c r="DUD52" s="65"/>
      <c r="DUE52" s="65"/>
      <c r="DUF52" s="65"/>
      <c r="DUG52" s="65"/>
      <c r="DUH52" s="65"/>
      <c r="DUI52" s="65"/>
      <c r="DUJ52" s="65"/>
      <c r="DUK52" s="65"/>
      <c r="DUL52" s="65"/>
      <c r="DUM52" s="65"/>
      <c r="DUN52" s="65"/>
      <c r="DUO52" s="65"/>
      <c r="DUP52" s="65"/>
      <c r="DUQ52" s="65"/>
      <c r="DUR52" s="65"/>
      <c r="DUS52" s="65"/>
      <c r="DUT52" s="65"/>
      <c r="DUU52" s="65"/>
      <c r="DUV52" s="65"/>
      <c r="DUW52" s="65"/>
      <c r="DUX52" s="65"/>
      <c r="DUY52" s="65"/>
      <c r="DUZ52" s="65"/>
      <c r="DVA52" s="65"/>
      <c r="DVB52" s="65"/>
      <c r="DVC52" s="65"/>
      <c r="DVD52" s="65"/>
      <c r="DVE52" s="65"/>
      <c r="DVF52" s="65"/>
      <c r="DVG52" s="65"/>
      <c r="DVH52" s="65"/>
      <c r="DVI52" s="65"/>
      <c r="DVJ52" s="65"/>
      <c r="DVK52" s="65"/>
      <c r="DVL52" s="65"/>
      <c r="DVM52" s="65"/>
      <c r="DVN52" s="65"/>
      <c r="DVO52" s="65"/>
      <c r="DVP52" s="65"/>
      <c r="DVQ52" s="65"/>
      <c r="DVR52" s="65"/>
      <c r="DVS52" s="65"/>
      <c r="DVT52" s="65"/>
      <c r="DVU52" s="65"/>
      <c r="DVV52" s="65"/>
      <c r="DVW52" s="65"/>
      <c r="DVX52" s="65"/>
      <c r="DVY52" s="65"/>
      <c r="DVZ52" s="65"/>
      <c r="DWA52" s="65"/>
      <c r="DWB52" s="65"/>
      <c r="DWC52" s="65"/>
      <c r="DWD52" s="65"/>
      <c r="DWE52" s="65"/>
      <c r="DWF52" s="65"/>
      <c r="DWG52" s="65"/>
      <c r="DWH52" s="65"/>
      <c r="DWI52" s="65"/>
      <c r="DWJ52" s="65"/>
      <c r="DWK52" s="65"/>
      <c r="DWL52" s="65"/>
      <c r="DWM52" s="65"/>
      <c r="DWN52" s="65"/>
      <c r="DWO52" s="65"/>
      <c r="DWP52" s="65"/>
      <c r="DWQ52" s="65"/>
      <c r="DWR52" s="65"/>
      <c r="DWS52" s="65"/>
      <c r="DWT52" s="65"/>
      <c r="DWU52" s="65"/>
      <c r="DWV52" s="65"/>
      <c r="DWW52" s="65"/>
      <c r="DWX52" s="65"/>
      <c r="DWY52" s="65"/>
      <c r="DWZ52" s="65"/>
      <c r="DXA52" s="65"/>
      <c r="DXB52" s="65"/>
      <c r="DXC52" s="65"/>
      <c r="DXD52" s="65"/>
      <c r="DXE52" s="65"/>
      <c r="DXF52" s="65"/>
      <c r="DXG52" s="65"/>
      <c r="DXH52" s="65"/>
      <c r="DXI52" s="65"/>
      <c r="DXJ52" s="65"/>
      <c r="DXK52" s="65"/>
      <c r="DXL52" s="65"/>
      <c r="DXM52" s="65"/>
      <c r="DXN52" s="65"/>
      <c r="DXO52" s="65"/>
      <c r="DXP52" s="65"/>
      <c r="DXQ52" s="65"/>
      <c r="DXR52" s="65"/>
      <c r="DXS52" s="65"/>
      <c r="DXT52" s="65"/>
      <c r="DXU52" s="65"/>
      <c r="DXV52" s="65"/>
      <c r="DXW52" s="65"/>
      <c r="DXX52" s="65"/>
      <c r="DXY52" s="65"/>
      <c r="DXZ52" s="65"/>
      <c r="DYA52" s="65"/>
      <c r="DYB52" s="65"/>
      <c r="DYC52" s="65"/>
      <c r="DYD52" s="65"/>
      <c r="DYE52" s="65"/>
      <c r="DYF52" s="65"/>
      <c r="DYG52" s="65"/>
      <c r="DYH52" s="65"/>
      <c r="DYI52" s="65"/>
      <c r="DYJ52" s="65"/>
      <c r="DYK52" s="65"/>
      <c r="DYL52" s="65"/>
      <c r="DYM52" s="65"/>
      <c r="DYN52" s="65"/>
      <c r="DYO52" s="65"/>
      <c r="DYP52" s="65"/>
      <c r="DYQ52" s="65"/>
      <c r="DYR52" s="65"/>
      <c r="DYS52" s="65"/>
      <c r="DYT52" s="65"/>
      <c r="DYU52" s="65"/>
      <c r="DYV52" s="65"/>
      <c r="DYW52" s="65"/>
      <c r="DYX52" s="65"/>
      <c r="DYY52" s="65"/>
      <c r="DYZ52" s="65"/>
      <c r="DZA52" s="65"/>
      <c r="DZB52" s="65"/>
      <c r="DZC52" s="65"/>
      <c r="DZD52" s="65"/>
      <c r="DZE52" s="65"/>
      <c r="DZF52" s="65"/>
      <c r="DZG52" s="65"/>
      <c r="DZH52" s="65"/>
      <c r="DZI52" s="65"/>
      <c r="DZJ52" s="65"/>
      <c r="DZK52" s="65"/>
      <c r="DZL52" s="65"/>
      <c r="DZM52" s="65"/>
      <c r="DZN52" s="65"/>
      <c r="DZO52" s="65"/>
      <c r="DZP52" s="65"/>
      <c r="DZQ52" s="65"/>
      <c r="DZR52" s="65"/>
      <c r="DZS52" s="65"/>
      <c r="DZT52" s="65"/>
      <c r="DZU52" s="65"/>
      <c r="DZV52" s="65"/>
      <c r="DZW52" s="65"/>
      <c r="DZX52" s="65"/>
      <c r="DZY52" s="65"/>
      <c r="DZZ52" s="65"/>
      <c r="EAA52" s="65"/>
      <c r="EAB52" s="65"/>
      <c r="EAC52" s="65"/>
      <c r="EAD52" s="65"/>
      <c r="EAE52" s="65"/>
      <c r="EAF52" s="65"/>
      <c r="EAG52" s="65"/>
      <c r="EAH52" s="65"/>
      <c r="EAI52" s="65"/>
      <c r="EAJ52" s="65"/>
      <c r="EAK52" s="65"/>
      <c r="EAL52" s="65"/>
      <c r="EAM52" s="65"/>
      <c r="EAN52" s="65"/>
      <c r="EAO52" s="65"/>
      <c r="EAP52" s="65"/>
      <c r="EAQ52" s="65"/>
      <c r="EAR52" s="65"/>
      <c r="EAS52" s="65"/>
      <c r="EAT52" s="65"/>
      <c r="EAU52" s="65"/>
      <c r="EAV52" s="65"/>
      <c r="EAW52" s="65"/>
      <c r="EAX52" s="65"/>
      <c r="EAY52" s="65"/>
      <c r="EAZ52" s="65"/>
      <c r="EBA52" s="65"/>
      <c r="EBB52" s="65"/>
      <c r="EBC52" s="65"/>
      <c r="EBD52" s="65"/>
      <c r="EBE52" s="65"/>
      <c r="EBF52" s="65"/>
      <c r="EBG52" s="65"/>
      <c r="EBH52" s="65"/>
      <c r="EBI52" s="65"/>
      <c r="EBJ52" s="65"/>
      <c r="EBK52" s="65"/>
      <c r="EBL52" s="65"/>
      <c r="EBM52" s="65"/>
      <c r="EBN52" s="65"/>
      <c r="EBO52" s="65"/>
      <c r="EBP52" s="65"/>
      <c r="EBQ52" s="65"/>
      <c r="EBR52" s="65"/>
      <c r="EBS52" s="65"/>
      <c r="EBT52" s="65"/>
      <c r="EBU52" s="65"/>
      <c r="EBV52" s="65"/>
      <c r="EBW52" s="65"/>
      <c r="EBX52" s="65"/>
      <c r="EBY52" s="65"/>
      <c r="EBZ52" s="65"/>
      <c r="ECA52" s="65"/>
      <c r="ECB52" s="65"/>
      <c r="ECC52" s="65"/>
      <c r="ECD52" s="65"/>
      <c r="ECE52" s="65"/>
      <c r="ECF52" s="65"/>
      <c r="ECG52" s="65"/>
      <c r="ECH52" s="65"/>
      <c r="ECI52" s="65"/>
      <c r="ECJ52" s="65"/>
      <c r="ECK52" s="65"/>
      <c r="ECL52" s="65"/>
      <c r="ECM52" s="65"/>
      <c r="ECN52" s="65"/>
      <c r="ECO52" s="65"/>
      <c r="ECP52" s="65"/>
      <c r="ECQ52" s="65"/>
      <c r="ECR52" s="65"/>
      <c r="ECS52" s="65"/>
      <c r="ECT52" s="65"/>
      <c r="ECU52" s="65"/>
      <c r="ECV52" s="65"/>
      <c r="ECW52" s="65"/>
      <c r="ECX52" s="65"/>
      <c r="ECY52" s="65"/>
      <c r="ECZ52" s="65"/>
      <c r="EDA52" s="65"/>
      <c r="EDB52" s="65"/>
      <c r="EDC52" s="65"/>
      <c r="EDD52" s="65"/>
      <c r="EDE52" s="65"/>
      <c r="EDF52" s="65"/>
      <c r="EDG52" s="65"/>
      <c r="EDH52" s="65"/>
      <c r="EDI52" s="65"/>
      <c r="EDJ52" s="65"/>
      <c r="EDK52" s="65"/>
      <c r="EDL52" s="65"/>
      <c r="EDM52" s="65"/>
      <c r="EDN52" s="65"/>
      <c r="EDO52" s="65"/>
      <c r="EDP52" s="65"/>
      <c r="EDQ52" s="65"/>
      <c r="EDR52" s="65"/>
      <c r="EDS52" s="65"/>
      <c r="EDT52" s="65"/>
      <c r="EDU52" s="65"/>
      <c r="EDV52" s="65"/>
      <c r="EDW52" s="65"/>
      <c r="EDX52" s="65"/>
      <c r="EDY52" s="65"/>
      <c r="EDZ52" s="65"/>
      <c r="EEA52" s="65"/>
      <c r="EEB52" s="65"/>
      <c r="EEC52" s="65"/>
      <c r="EED52" s="65"/>
      <c r="EEE52" s="65"/>
      <c r="EEF52" s="65"/>
      <c r="EEG52" s="65"/>
      <c r="EEH52" s="65"/>
      <c r="EEI52" s="65"/>
      <c r="EEJ52" s="65"/>
      <c r="EEK52" s="65"/>
      <c r="EEL52" s="65"/>
      <c r="EEM52" s="65"/>
      <c r="EEN52" s="65"/>
      <c r="EEO52" s="65"/>
      <c r="EEP52" s="65"/>
      <c r="EEQ52" s="65"/>
      <c r="EER52" s="65"/>
      <c r="EES52" s="65"/>
      <c r="EET52" s="65"/>
      <c r="EEU52" s="65"/>
      <c r="EEV52" s="65"/>
      <c r="EEW52" s="65"/>
      <c r="EEX52" s="65"/>
      <c r="EEY52" s="65"/>
      <c r="EEZ52" s="65"/>
      <c r="EFA52" s="65"/>
      <c r="EFB52" s="65"/>
      <c r="EFC52" s="65"/>
      <c r="EFD52" s="65"/>
      <c r="EFE52" s="65"/>
      <c r="EFF52" s="65"/>
      <c r="EFG52" s="65"/>
      <c r="EFH52" s="65"/>
      <c r="EFI52" s="65"/>
      <c r="EFJ52" s="65"/>
      <c r="EFK52" s="65"/>
      <c r="EFL52" s="65"/>
      <c r="EFM52" s="65"/>
      <c r="EFN52" s="65"/>
      <c r="EFO52" s="65"/>
      <c r="EFP52" s="65"/>
      <c r="EFQ52" s="65"/>
      <c r="EFR52" s="65"/>
      <c r="EFS52" s="65"/>
      <c r="EFT52" s="65"/>
      <c r="EFU52" s="65"/>
      <c r="EFV52" s="65"/>
      <c r="EFW52" s="65"/>
      <c r="EFX52" s="65"/>
      <c r="EFY52" s="65"/>
      <c r="EFZ52" s="65"/>
      <c r="EGA52" s="65"/>
      <c r="EGB52" s="65"/>
      <c r="EGC52" s="65"/>
      <c r="EGD52" s="65"/>
      <c r="EGE52" s="65"/>
      <c r="EGF52" s="65"/>
      <c r="EGG52" s="65"/>
      <c r="EGH52" s="65"/>
      <c r="EGI52" s="65"/>
      <c r="EGJ52" s="65"/>
      <c r="EGK52" s="65"/>
      <c r="EGL52" s="65"/>
      <c r="EGM52" s="65"/>
      <c r="EGN52" s="65"/>
      <c r="EGO52" s="65"/>
      <c r="EGP52" s="65"/>
      <c r="EGQ52" s="65"/>
      <c r="EGR52" s="65"/>
      <c r="EGS52" s="65"/>
      <c r="EGT52" s="65"/>
      <c r="EGU52" s="65"/>
      <c r="EGV52" s="65"/>
      <c r="EGW52" s="65"/>
      <c r="EGX52" s="65"/>
      <c r="EGY52" s="65"/>
      <c r="EGZ52" s="65"/>
      <c r="EHA52" s="65"/>
      <c r="EHB52" s="65"/>
      <c r="EHC52" s="65"/>
      <c r="EHD52" s="65"/>
      <c r="EHE52" s="65"/>
      <c r="EHF52" s="65"/>
      <c r="EHG52" s="65"/>
      <c r="EHH52" s="65"/>
      <c r="EHI52" s="65"/>
      <c r="EHJ52" s="65"/>
      <c r="EHK52" s="65"/>
      <c r="EHL52" s="65"/>
      <c r="EHM52" s="65"/>
      <c r="EHN52" s="65"/>
      <c r="EHO52" s="65"/>
      <c r="EHP52" s="65"/>
      <c r="EHQ52" s="65"/>
      <c r="EHR52" s="65"/>
      <c r="EHS52" s="65"/>
      <c r="EHT52" s="65"/>
      <c r="EHU52" s="65"/>
      <c r="EHV52" s="65"/>
      <c r="EHW52" s="65"/>
      <c r="EHX52" s="65"/>
      <c r="EHY52" s="65"/>
      <c r="EHZ52" s="65"/>
      <c r="EIA52" s="65"/>
      <c r="EIB52" s="65"/>
      <c r="EIC52" s="65"/>
      <c r="EID52" s="65"/>
      <c r="EIE52" s="65"/>
      <c r="EIF52" s="65"/>
      <c r="EIG52" s="65"/>
      <c r="EIH52" s="65"/>
      <c r="EII52" s="65"/>
      <c r="EIJ52" s="65"/>
      <c r="EIK52" s="65"/>
      <c r="EIL52" s="65"/>
      <c r="EIM52" s="65"/>
      <c r="EIN52" s="65"/>
      <c r="EIO52" s="65"/>
      <c r="EIP52" s="65"/>
      <c r="EIQ52" s="65"/>
      <c r="EIR52" s="65"/>
      <c r="EIS52" s="65"/>
      <c r="EIT52" s="65"/>
      <c r="EIU52" s="65"/>
      <c r="EIV52" s="65"/>
      <c r="EIW52" s="65"/>
      <c r="EIX52" s="65"/>
      <c r="EIY52" s="65"/>
      <c r="EIZ52" s="65"/>
      <c r="EJA52" s="65"/>
      <c r="EJB52" s="65"/>
      <c r="EJC52" s="65"/>
      <c r="EJD52" s="65"/>
      <c r="EJE52" s="65"/>
      <c r="EJF52" s="65"/>
      <c r="EJG52" s="65"/>
      <c r="EJH52" s="65"/>
      <c r="EJI52" s="65"/>
      <c r="EJJ52" s="65"/>
      <c r="EJK52" s="65"/>
      <c r="EJL52" s="65"/>
      <c r="EJM52" s="65"/>
      <c r="EJN52" s="65"/>
      <c r="EJO52" s="65"/>
      <c r="EJP52" s="65"/>
      <c r="EJQ52" s="65"/>
      <c r="EJR52" s="65"/>
      <c r="EJS52" s="65"/>
      <c r="EJT52" s="65"/>
      <c r="EJU52" s="65"/>
      <c r="EJV52" s="65"/>
      <c r="EJW52" s="65"/>
      <c r="EJX52" s="65"/>
      <c r="EJY52" s="65"/>
      <c r="EJZ52" s="65"/>
      <c r="EKA52" s="65"/>
      <c r="EKB52" s="65"/>
      <c r="EKC52" s="65"/>
      <c r="EKD52" s="65"/>
      <c r="EKE52" s="65"/>
      <c r="EKF52" s="65"/>
      <c r="EKG52" s="65"/>
      <c r="EKH52" s="65"/>
      <c r="EKI52" s="65"/>
      <c r="EKJ52" s="65"/>
      <c r="EKK52" s="65"/>
      <c r="EKL52" s="65"/>
      <c r="EKM52" s="65"/>
      <c r="EKN52" s="65"/>
      <c r="EKO52" s="65"/>
      <c r="EKP52" s="65"/>
      <c r="EKQ52" s="65"/>
      <c r="EKR52" s="65"/>
      <c r="EKS52" s="65"/>
      <c r="EKT52" s="65"/>
      <c r="EKU52" s="65"/>
      <c r="EKV52" s="65"/>
      <c r="EKW52" s="65"/>
      <c r="EKX52" s="65"/>
      <c r="EKY52" s="65"/>
      <c r="EKZ52" s="65"/>
      <c r="ELA52" s="65"/>
      <c r="ELB52" s="65"/>
      <c r="ELC52" s="65"/>
      <c r="ELD52" s="65"/>
      <c r="ELE52" s="65"/>
      <c r="ELF52" s="65"/>
      <c r="ELG52" s="65"/>
      <c r="ELH52" s="65"/>
      <c r="ELI52" s="65"/>
      <c r="ELJ52" s="65"/>
      <c r="ELK52" s="65"/>
      <c r="ELL52" s="65"/>
      <c r="ELM52" s="65"/>
      <c r="ELN52" s="65"/>
      <c r="ELO52" s="65"/>
      <c r="ELP52" s="65"/>
      <c r="ELQ52" s="65"/>
      <c r="ELR52" s="65"/>
      <c r="ELS52" s="65"/>
      <c r="ELT52" s="65"/>
      <c r="ELU52" s="65"/>
      <c r="ELV52" s="65"/>
      <c r="ELW52" s="65"/>
      <c r="ELX52" s="65"/>
      <c r="ELY52" s="65"/>
      <c r="ELZ52" s="65"/>
      <c r="EMA52" s="65"/>
      <c r="EMB52" s="65"/>
      <c r="EMC52" s="65"/>
      <c r="EMD52" s="65"/>
      <c r="EME52" s="65"/>
      <c r="EMF52" s="65"/>
      <c r="EMG52" s="65"/>
      <c r="EMH52" s="65"/>
      <c r="EMI52" s="65"/>
      <c r="EMJ52" s="65"/>
      <c r="EMK52" s="65"/>
      <c r="EML52" s="65"/>
      <c r="EMM52" s="65"/>
      <c r="EMN52" s="65"/>
      <c r="EMO52" s="65"/>
      <c r="EMP52" s="65"/>
      <c r="EMQ52" s="65"/>
      <c r="EMR52" s="65"/>
      <c r="EMS52" s="65"/>
      <c r="EMT52" s="65"/>
      <c r="EMU52" s="65"/>
      <c r="EMV52" s="65"/>
      <c r="EMW52" s="65"/>
      <c r="EMX52" s="65"/>
      <c r="EMY52" s="65"/>
      <c r="EMZ52" s="65"/>
      <c r="ENA52" s="65"/>
      <c r="ENB52" s="65"/>
      <c r="ENC52" s="65"/>
      <c r="END52" s="65"/>
      <c r="ENE52" s="65"/>
      <c r="ENF52" s="65"/>
      <c r="ENG52" s="65"/>
      <c r="ENH52" s="65"/>
      <c r="ENI52" s="65"/>
      <c r="ENJ52" s="65"/>
      <c r="ENK52" s="65"/>
      <c r="ENL52" s="65"/>
      <c r="ENM52" s="65"/>
      <c r="ENN52" s="65"/>
      <c r="ENO52" s="65"/>
      <c r="ENP52" s="65"/>
      <c r="ENQ52" s="65"/>
      <c r="ENR52" s="65"/>
      <c r="ENS52" s="65"/>
      <c r="ENT52" s="65"/>
      <c r="ENU52" s="65"/>
      <c r="ENV52" s="65"/>
      <c r="ENW52" s="65"/>
      <c r="ENX52" s="65"/>
      <c r="ENY52" s="65"/>
      <c r="ENZ52" s="65"/>
      <c r="EOA52" s="65"/>
      <c r="EOB52" s="65"/>
      <c r="EOC52" s="65"/>
      <c r="EOD52" s="65"/>
      <c r="EOE52" s="65"/>
      <c r="EOF52" s="65"/>
      <c r="EOG52" s="65"/>
      <c r="EOH52" s="65"/>
      <c r="EOI52" s="65"/>
      <c r="EOJ52" s="65"/>
      <c r="EOK52" s="65"/>
      <c r="EOL52" s="65"/>
      <c r="EOM52" s="65"/>
      <c r="EON52" s="65"/>
      <c r="EOO52" s="65"/>
      <c r="EOP52" s="65"/>
      <c r="EOQ52" s="65"/>
      <c r="EOR52" s="65"/>
      <c r="EOS52" s="65"/>
      <c r="EOT52" s="65"/>
      <c r="EOU52" s="65"/>
      <c r="EOV52" s="65"/>
      <c r="EOW52" s="65"/>
      <c r="EOX52" s="65"/>
      <c r="EOY52" s="65"/>
      <c r="EOZ52" s="65"/>
      <c r="EPA52" s="65"/>
      <c r="EPB52" s="65"/>
      <c r="EPC52" s="65"/>
      <c r="EPD52" s="65"/>
      <c r="EPE52" s="65"/>
      <c r="EPF52" s="65"/>
      <c r="EPG52" s="65"/>
      <c r="EPH52" s="65"/>
      <c r="EPI52" s="65"/>
      <c r="EPJ52" s="65"/>
      <c r="EPK52" s="65"/>
      <c r="EPL52" s="65"/>
      <c r="EPM52" s="65"/>
      <c r="EPN52" s="65"/>
      <c r="EPO52" s="65"/>
      <c r="EPP52" s="65"/>
      <c r="EPQ52" s="65"/>
      <c r="EPR52" s="65"/>
      <c r="EPS52" s="65"/>
      <c r="EPT52" s="65"/>
      <c r="EPU52" s="65"/>
      <c r="EPV52" s="65"/>
      <c r="EPW52" s="65"/>
      <c r="EPX52" s="65"/>
      <c r="EPY52" s="65"/>
      <c r="EPZ52" s="65"/>
      <c r="EQA52" s="65"/>
      <c r="EQB52" s="65"/>
      <c r="EQC52" s="65"/>
      <c r="EQD52" s="65"/>
      <c r="EQE52" s="65"/>
      <c r="EQF52" s="65"/>
      <c r="EQG52" s="65"/>
      <c r="EQH52" s="65"/>
      <c r="EQI52" s="65"/>
      <c r="EQJ52" s="65"/>
      <c r="EQK52" s="65"/>
      <c r="EQL52" s="65"/>
      <c r="EQM52" s="65"/>
      <c r="EQN52" s="65"/>
      <c r="EQO52" s="65"/>
      <c r="EQP52" s="65"/>
      <c r="EQQ52" s="65"/>
      <c r="EQR52" s="65"/>
      <c r="EQS52" s="65"/>
      <c r="EQT52" s="65"/>
      <c r="EQU52" s="65"/>
      <c r="EQV52" s="65"/>
      <c r="EQW52" s="65"/>
      <c r="EQX52" s="65"/>
      <c r="EQY52" s="65"/>
      <c r="EQZ52" s="65"/>
      <c r="ERA52" s="65"/>
      <c r="ERB52" s="65"/>
      <c r="ERC52" s="65"/>
      <c r="ERD52" s="65"/>
      <c r="ERE52" s="65"/>
      <c r="ERF52" s="65"/>
      <c r="ERG52" s="65"/>
      <c r="ERH52" s="65"/>
      <c r="ERI52" s="65"/>
      <c r="ERJ52" s="65"/>
      <c r="ERK52" s="65"/>
      <c r="ERL52" s="65"/>
      <c r="ERM52" s="65"/>
      <c r="ERN52" s="65"/>
      <c r="ERO52" s="65"/>
      <c r="ERP52" s="65"/>
      <c r="ERQ52" s="65"/>
      <c r="ERR52" s="65"/>
      <c r="ERS52" s="65"/>
      <c r="ERT52" s="65"/>
      <c r="ERU52" s="65"/>
      <c r="ERV52" s="65"/>
      <c r="ERW52" s="65"/>
      <c r="ERX52" s="65"/>
      <c r="ERY52" s="65"/>
      <c r="ERZ52" s="65"/>
      <c r="ESA52" s="65"/>
      <c r="ESB52" s="65"/>
      <c r="ESC52" s="65"/>
      <c r="ESD52" s="65"/>
      <c r="ESE52" s="65"/>
      <c r="ESF52" s="65"/>
      <c r="ESG52" s="65"/>
      <c r="ESH52" s="65"/>
      <c r="ESI52" s="65"/>
      <c r="ESJ52" s="65"/>
      <c r="ESK52" s="65"/>
      <c r="ESL52" s="65"/>
      <c r="ESM52" s="65"/>
      <c r="ESN52" s="65"/>
      <c r="ESO52" s="65"/>
      <c r="ESP52" s="65"/>
      <c r="ESQ52" s="65"/>
      <c r="ESR52" s="65"/>
      <c r="ESS52" s="65"/>
      <c r="EST52" s="65"/>
      <c r="ESU52" s="65"/>
      <c r="ESV52" s="65"/>
      <c r="ESW52" s="65"/>
      <c r="ESX52" s="65"/>
      <c r="ESY52" s="65"/>
      <c r="ESZ52" s="65"/>
      <c r="ETA52" s="65"/>
      <c r="ETB52" s="65"/>
      <c r="ETC52" s="65"/>
      <c r="ETD52" s="65"/>
      <c r="ETE52" s="65"/>
      <c r="ETF52" s="65"/>
      <c r="ETG52" s="65"/>
      <c r="ETH52" s="65"/>
      <c r="ETI52" s="65"/>
      <c r="ETJ52" s="65"/>
      <c r="ETK52" s="65"/>
      <c r="ETL52" s="65"/>
      <c r="ETM52" s="65"/>
      <c r="ETN52" s="65"/>
      <c r="ETO52" s="65"/>
      <c r="ETP52" s="65"/>
      <c r="ETQ52" s="65"/>
      <c r="ETR52" s="65"/>
      <c r="ETS52" s="65"/>
      <c r="ETT52" s="65"/>
      <c r="ETU52" s="65"/>
      <c r="ETV52" s="65"/>
      <c r="ETW52" s="65"/>
      <c r="ETX52" s="65"/>
      <c r="ETY52" s="65"/>
      <c r="ETZ52" s="65"/>
      <c r="EUA52" s="65"/>
      <c r="EUB52" s="65"/>
      <c r="EUC52" s="65"/>
      <c r="EUD52" s="65"/>
      <c r="EUE52" s="65"/>
      <c r="EUF52" s="65"/>
      <c r="EUG52" s="65"/>
      <c r="EUH52" s="65"/>
      <c r="EUI52" s="65"/>
      <c r="EUJ52" s="65"/>
      <c r="EUK52" s="65"/>
      <c r="EUL52" s="65"/>
      <c r="EUM52" s="65"/>
      <c r="EUN52" s="65"/>
      <c r="EUO52" s="65"/>
      <c r="EUP52" s="65"/>
      <c r="EUQ52" s="65"/>
      <c r="EUR52" s="65"/>
      <c r="EUS52" s="65"/>
      <c r="EUT52" s="65"/>
      <c r="EUU52" s="65"/>
      <c r="EUV52" s="65"/>
      <c r="EUW52" s="65"/>
      <c r="EUX52" s="65"/>
      <c r="EUY52" s="65"/>
      <c r="EUZ52" s="65"/>
      <c r="EVA52" s="65"/>
      <c r="EVB52" s="65"/>
      <c r="EVC52" s="65"/>
      <c r="EVD52" s="65"/>
      <c r="EVE52" s="65"/>
      <c r="EVF52" s="65"/>
      <c r="EVG52" s="65"/>
      <c r="EVH52" s="65"/>
      <c r="EVI52" s="65"/>
      <c r="EVJ52" s="65"/>
      <c r="EVK52" s="65"/>
      <c r="EVL52" s="65"/>
      <c r="EVM52" s="65"/>
      <c r="EVN52" s="65"/>
      <c r="EVO52" s="65"/>
      <c r="EVP52" s="65"/>
      <c r="EVQ52" s="65"/>
      <c r="EVR52" s="65"/>
      <c r="EVS52" s="65"/>
      <c r="EVT52" s="65"/>
      <c r="EVU52" s="65"/>
      <c r="EVV52" s="65"/>
      <c r="EVW52" s="65"/>
      <c r="EVX52" s="65"/>
      <c r="EVY52" s="65"/>
      <c r="EVZ52" s="65"/>
      <c r="EWA52" s="65"/>
      <c r="EWB52" s="65"/>
      <c r="EWC52" s="65"/>
      <c r="EWD52" s="65"/>
      <c r="EWE52" s="65"/>
      <c r="EWF52" s="65"/>
      <c r="EWG52" s="65"/>
      <c r="EWH52" s="65"/>
      <c r="EWI52" s="65"/>
      <c r="EWJ52" s="65"/>
      <c r="EWK52" s="65"/>
      <c r="EWL52" s="65"/>
      <c r="EWM52" s="65"/>
      <c r="EWN52" s="65"/>
      <c r="EWO52" s="65"/>
      <c r="EWP52" s="65"/>
      <c r="EWQ52" s="65"/>
      <c r="EWR52" s="65"/>
      <c r="EWS52" s="65"/>
      <c r="EWT52" s="65"/>
      <c r="EWU52" s="65"/>
      <c r="EWV52" s="65"/>
      <c r="EWW52" s="65"/>
      <c r="EWX52" s="65"/>
      <c r="EWY52" s="65"/>
      <c r="EWZ52" s="65"/>
      <c r="EXA52" s="65"/>
      <c r="EXB52" s="65"/>
      <c r="EXC52" s="65"/>
      <c r="EXD52" s="65"/>
      <c r="EXE52" s="65"/>
      <c r="EXF52" s="65"/>
      <c r="EXG52" s="65"/>
      <c r="EXH52" s="65"/>
      <c r="EXI52" s="65"/>
      <c r="EXJ52" s="65"/>
      <c r="EXK52" s="65"/>
      <c r="EXL52" s="65"/>
      <c r="EXM52" s="65"/>
      <c r="EXN52" s="65"/>
      <c r="EXO52" s="65"/>
      <c r="EXP52" s="65"/>
      <c r="EXQ52" s="65"/>
      <c r="EXR52" s="65"/>
      <c r="EXS52" s="65"/>
      <c r="EXT52" s="65"/>
      <c r="EXU52" s="65"/>
      <c r="EXV52" s="65"/>
      <c r="EXW52" s="65"/>
      <c r="EXX52" s="65"/>
      <c r="EXY52" s="65"/>
      <c r="EXZ52" s="65"/>
      <c r="EYA52" s="65"/>
      <c r="EYB52" s="65"/>
      <c r="EYC52" s="65"/>
      <c r="EYD52" s="65"/>
      <c r="EYE52" s="65"/>
      <c r="EYF52" s="65"/>
      <c r="EYG52" s="65"/>
      <c r="EYH52" s="65"/>
      <c r="EYI52" s="65"/>
      <c r="EYJ52" s="65"/>
      <c r="EYK52" s="65"/>
      <c r="EYL52" s="65"/>
      <c r="EYM52" s="65"/>
      <c r="EYN52" s="65"/>
      <c r="EYO52" s="65"/>
      <c r="EYP52" s="65"/>
      <c r="EYQ52" s="65"/>
      <c r="EYR52" s="65"/>
      <c r="EYS52" s="65"/>
      <c r="EYT52" s="65"/>
      <c r="EYU52" s="65"/>
      <c r="EYV52" s="65"/>
      <c r="EYW52" s="65"/>
      <c r="EYX52" s="65"/>
      <c r="EYY52" s="65"/>
      <c r="EYZ52" s="65"/>
      <c r="EZA52" s="65"/>
      <c r="EZB52" s="65"/>
      <c r="EZC52" s="65"/>
      <c r="EZD52" s="65"/>
      <c r="EZE52" s="65"/>
      <c r="EZF52" s="65"/>
      <c r="EZG52" s="65"/>
      <c r="EZH52" s="65"/>
      <c r="EZI52" s="65"/>
      <c r="EZJ52" s="65"/>
      <c r="EZK52" s="65"/>
      <c r="EZL52" s="65"/>
      <c r="EZM52" s="65"/>
      <c r="EZN52" s="65"/>
      <c r="EZO52" s="65"/>
      <c r="EZP52" s="65"/>
      <c r="EZQ52" s="65"/>
      <c r="EZR52" s="65"/>
      <c r="EZS52" s="65"/>
      <c r="EZT52" s="65"/>
      <c r="EZU52" s="65"/>
      <c r="EZV52" s="65"/>
      <c r="EZW52" s="65"/>
      <c r="EZX52" s="65"/>
      <c r="EZY52" s="65"/>
      <c r="EZZ52" s="65"/>
      <c r="FAA52" s="65"/>
      <c r="FAB52" s="65"/>
      <c r="FAC52" s="65"/>
      <c r="FAD52" s="65"/>
      <c r="FAE52" s="65"/>
      <c r="FAF52" s="65"/>
      <c r="FAG52" s="65"/>
      <c r="FAH52" s="65"/>
      <c r="FAI52" s="65"/>
      <c r="FAJ52" s="65"/>
      <c r="FAK52" s="65"/>
      <c r="FAL52" s="65"/>
      <c r="FAM52" s="65"/>
      <c r="FAN52" s="65"/>
      <c r="FAO52" s="65"/>
      <c r="FAP52" s="65"/>
      <c r="FAQ52" s="65"/>
      <c r="FAR52" s="65"/>
      <c r="FAS52" s="65"/>
      <c r="FAT52" s="65"/>
      <c r="FAU52" s="65"/>
      <c r="FAV52" s="65"/>
      <c r="FAW52" s="65"/>
      <c r="FAX52" s="65"/>
      <c r="FAY52" s="65"/>
      <c r="FAZ52" s="65"/>
      <c r="FBA52" s="65"/>
      <c r="FBB52" s="65"/>
      <c r="FBC52" s="65"/>
      <c r="FBD52" s="65"/>
      <c r="FBE52" s="65"/>
      <c r="FBF52" s="65"/>
      <c r="FBG52" s="65"/>
      <c r="FBH52" s="65"/>
      <c r="FBI52" s="65"/>
      <c r="FBJ52" s="65"/>
      <c r="FBK52" s="65"/>
      <c r="FBL52" s="65"/>
      <c r="FBM52" s="65"/>
      <c r="FBN52" s="65"/>
      <c r="FBO52" s="65"/>
      <c r="FBP52" s="65"/>
      <c r="FBQ52" s="65"/>
      <c r="FBR52" s="65"/>
      <c r="FBS52" s="65"/>
      <c r="FBT52" s="65"/>
      <c r="FBU52" s="65"/>
      <c r="FBV52" s="65"/>
      <c r="FBW52" s="65"/>
      <c r="FBX52" s="65"/>
      <c r="FBY52" s="65"/>
      <c r="FBZ52" s="65"/>
      <c r="FCA52" s="65"/>
      <c r="FCB52" s="65"/>
      <c r="FCC52" s="65"/>
      <c r="FCD52" s="65"/>
      <c r="FCE52" s="65"/>
      <c r="FCF52" s="65"/>
      <c r="FCG52" s="65"/>
      <c r="FCH52" s="65"/>
      <c r="FCI52" s="65"/>
      <c r="FCJ52" s="65"/>
      <c r="FCK52" s="65"/>
      <c r="FCL52" s="65"/>
      <c r="FCM52" s="65"/>
      <c r="FCN52" s="65"/>
      <c r="FCO52" s="65"/>
      <c r="FCP52" s="65"/>
      <c r="FCQ52" s="65"/>
      <c r="FCR52" s="65"/>
      <c r="FCS52" s="65"/>
      <c r="FCT52" s="65"/>
      <c r="FCU52" s="65"/>
      <c r="FCV52" s="65"/>
      <c r="FCW52" s="65"/>
      <c r="FCX52" s="65"/>
      <c r="FCY52" s="65"/>
      <c r="FCZ52" s="65"/>
      <c r="FDA52" s="65"/>
      <c r="FDB52" s="65"/>
      <c r="FDC52" s="65"/>
      <c r="FDD52" s="65"/>
      <c r="FDE52" s="65"/>
      <c r="FDF52" s="65"/>
      <c r="FDG52" s="65"/>
      <c r="FDH52" s="65"/>
      <c r="FDI52" s="65"/>
      <c r="FDJ52" s="65"/>
      <c r="FDK52" s="65"/>
      <c r="FDL52" s="65"/>
      <c r="FDM52" s="65"/>
      <c r="FDN52" s="65"/>
      <c r="FDO52" s="65"/>
      <c r="FDP52" s="65"/>
      <c r="FDQ52" s="65"/>
      <c r="FDR52" s="65"/>
      <c r="FDS52" s="65"/>
      <c r="FDT52" s="65"/>
      <c r="FDU52" s="65"/>
      <c r="FDV52" s="65"/>
      <c r="FDW52" s="65"/>
      <c r="FDX52" s="65"/>
      <c r="FDY52" s="65"/>
      <c r="FDZ52" s="65"/>
      <c r="FEA52" s="65"/>
      <c r="FEB52" s="65"/>
      <c r="FEC52" s="65"/>
      <c r="FED52" s="65"/>
      <c r="FEE52" s="65"/>
      <c r="FEF52" s="65"/>
      <c r="FEG52" s="65"/>
      <c r="FEH52" s="65"/>
      <c r="FEI52" s="65"/>
      <c r="FEJ52" s="65"/>
      <c r="FEK52" s="65"/>
      <c r="FEL52" s="65"/>
      <c r="FEM52" s="65"/>
      <c r="FEN52" s="65"/>
      <c r="FEO52" s="65"/>
      <c r="FEP52" s="65"/>
      <c r="FEQ52" s="65"/>
      <c r="FER52" s="65"/>
      <c r="FES52" s="65"/>
      <c r="FET52" s="65"/>
      <c r="FEU52" s="65"/>
      <c r="FEV52" s="65"/>
      <c r="FEW52" s="65"/>
      <c r="FEX52" s="65"/>
      <c r="FEY52" s="65"/>
      <c r="FEZ52" s="65"/>
      <c r="FFA52" s="65"/>
      <c r="FFB52" s="65"/>
      <c r="FFC52" s="65"/>
      <c r="FFD52" s="65"/>
      <c r="FFE52" s="65"/>
      <c r="FFF52" s="65"/>
      <c r="FFG52" s="65"/>
      <c r="FFH52" s="65"/>
      <c r="FFI52" s="65"/>
      <c r="FFJ52" s="65"/>
      <c r="FFK52" s="65"/>
      <c r="FFL52" s="65"/>
      <c r="FFM52" s="65"/>
      <c r="FFN52" s="65"/>
      <c r="FFO52" s="65"/>
      <c r="FFP52" s="65"/>
      <c r="FFQ52" s="65"/>
      <c r="FFR52" s="65"/>
      <c r="FFS52" s="65"/>
      <c r="FFT52" s="65"/>
      <c r="FFU52" s="65"/>
      <c r="FFV52" s="65"/>
      <c r="FFW52" s="65"/>
      <c r="FFX52" s="65"/>
      <c r="FFY52" s="65"/>
      <c r="FFZ52" s="65"/>
      <c r="FGA52" s="65"/>
      <c r="FGB52" s="65"/>
      <c r="FGC52" s="65"/>
      <c r="FGD52" s="65"/>
      <c r="FGE52" s="65"/>
      <c r="FGF52" s="65"/>
      <c r="FGG52" s="65"/>
      <c r="FGH52" s="65"/>
      <c r="FGI52" s="65"/>
      <c r="FGJ52" s="65"/>
      <c r="FGK52" s="65"/>
      <c r="FGL52" s="65"/>
      <c r="FGM52" s="65"/>
      <c r="FGN52" s="65"/>
      <c r="FGO52" s="65"/>
      <c r="FGP52" s="65"/>
      <c r="FGQ52" s="65"/>
      <c r="FGR52" s="65"/>
      <c r="FGS52" s="65"/>
      <c r="FGT52" s="65"/>
      <c r="FGU52" s="65"/>
      <c r="FGV52" s="65"/>
      <c r="FGW52" s="65"/>
      <c r="FGX52" s="65"/>
      <c r="FGY52" s="65"/>
      <c r="FGZ52" s="65"/>
      <c r="FHA52" s="65"/>
      <c r="FHB52" s="65"/>
      <c r="FHC52" s="65"/>
      <c r="FHD52" s="65"/>
      <c r="FHE52" s="65"/>
      <c r="FHF52" s="65"/>
      <c r="FHG52" s="65"/>
      <c r="FHH52" s="65"/>
      <c r="FHI52" s="65"/>
      <c r="FHJ52" s="65"/>
      <c r="FHK52" s="65"/>
      <c r="FHL52" s="65"/>
      <c r="FHM52" s="65"/>
      <c r="FHN52" s="65"/>
      <c r="FHO52" s="65"/>
      <c r="FHP52" s="65"/>
      <c r="FHQ52" s="65"/>
      <c r="FHR52" s="65"/>
      <c r="FHS52" s="65"/>
      <c r="FHT52" s="65"/>
      <c r="FHU52" s="65"/>
      <c r="FHV52" s="65"/>
      <c r="FHW52" s="65"/>
      <c r="FHX52" s="65"/>
      <c r="FHY52" s="65"/>
      <c r="FHZ52" s="65"/>
      <c r="FIA52" s="65"/>
      <c r="FIB52" s="65"/>
      <c r="FIC52" s="65"/>
      <c r="FID52" s="65"/>
      <c r="FIE52" s="65"/>
      <c r="FIF52" s="65"/>
      <c r="FIG52" s="65"/>
      <c r="FIH52" s="65"/>
      <c r="FII52" s="65"/>
      <c r="FIJ52" s="65"/>
      <c r="FIK52" s="65"/>
      <c r="FIL52" s="65"/>
      <c r="FIM52" s="65"/>
      <c r="FIN52" s="65"/>
      <c r="FIO52" s="65"/>
      <c r="FIP52" s="65"/>
      <c r="FIQ52" s="65"/>
      <c r="FIR52" s="65"/>
      <c r="FIS52" s="65"/>
      <c r="FIT52" s="65"/>
      <c r="FIU52" s="65"/>
      <c r="FIV52" s="65"/>
      <c r="FIW52" s="65"/>
      <c r="FIX52" s="65"/>
      <c r="FIY52" s="65"/>
      <c r="FIZ52" s="65"/>
      <c r="FJA52" s="65"/>
      <c r="FJB52" s="65"/>
      <c r="FJC52" s="65"/>
      <c r="FJD52" s="65"/>
      <c r="FJE52" s="65"/>
      <c r="FJF52" s="65"/>
      <c r="FJG52" s="65"/>
      <c r="FJH52" s="65"/>
      <c r="FJI52" s="65"/>
      <c r="FJJ52" s="65"/>
      <c r="FJK52" s="65"/>
      <c r="FJL52" s="65"/>
      <c r="FJM52" s="65"/>
      <c r="FJN52" s="65"/>
      <c r="FJO52" s="65"/>
      <c r="FJP52" s="65"/>
      <c r="FJQ52" s="65"/>
      <c r="FJR52" s="65"/>
      <c r="FJS52" s="65"/>
      <c r="FJT52" s="65"/>
      <c r="FJU52" s="65"/>
      <c r="FJV52" s="65"/>
      <c r="FJW52" s="65"/>
      <c r="FJX52" s="65"/>
      <c r="FJY52" s="65"/>
      <c r="FJZ52" s="65"/>
      <c r="FKA52" s="65"/>
      <c r="FKB52" s="65"/>
      <c r="FKC52" s="65"/>
      <c r="FKD52" s="65"/>
      <c r="FKE52" s="65"/>
      <c r="FKF52" s="65"/>
      <c r="FKG52" s="65"/>
      <c r="FKH52" s="65"/>
      <c r="FKI52" s="65"/>
      <c r="FKJ52" s="65"/>
      <c r="FKK52" s="65"/>
      <c r="FKL52" s="65"/>
      <c r="FKM52" s="65"/>
      <c r="FKN52" s="65"/>
      <c r="FKO52" s="65"/>
      <c r="FKP52" s="65"/>
      <c r="FKQ52" s="65"/>
      <c r="FKR52" s="65"/>
      <c r="FKS52" s="65"/>
      <c r="FKT52" s="65"/>
      <c r="FKU52" s="65"/>
      <c r="FKV52" s="65"/>
      <c r="FKW52" s="65"/>
      <c r="FKX52" s="65"/>
      <c r="FKY52" s="65"/>
      <c r="FKZ52" s="65"/>
      <c r="FLA52" s="65"/>
      <c r="FLB52" s="65"/>
      <c r="FLC52" s="65"/>
      <c r="FLD52" s="65"/>
      <c r="FLE52" s="65"/>
      <c r="FLF52" s="65"/>
      <c r="FLG52" s="65"/>
      <c r="FLH52" s="65"/>
      <c r="FLI52" s="65"/>
      <c r="FLJ52" s="65"/>
      <c r="FLK52" s="65"/>
      <c r="FLL52" s="65"/>
      <c r="FLM52" s="65"/>
      <c r="FLN52" s="65"/>
      <c r="FLO52" s="65"/>
      <c r="FLP52" s="65"/>
      <c r="FLQ52" s="65"/>
      <c r="FLR52" s="65"/>
      <c r="FLS52" s="65"/>
      <c r="FLT52" s="65"/>
      <c r="FLU52" s="65"/>
      <c r="FLV52" s="65"/>
      <c r="FLW52" s="65"/>
      <c r="FLX52" s="65"/>
      <c r="FLY52" s="65"/>
      <c r="FLZ52" s="65"/>
      <c r="FMA52" s="65"/>
      <c r="FMB52" s="65"/>
      <c r="FMC52" s="65"/>
      <c r="FMD52" s="65"/>
      <c r="FME52" s="65"/>
      <c r="FMF52" s="65"/>
      <c r="FMG52" s="65"/>
      <c r="FMH52" s="65"/>
      <c r="FMI52" s="65"/>
      <c r="FMJ52" s="65"/>
      <c r="FMK52" s="65"/>
      <c r="FML52" s="65"/>
      <c r="FMM52" s="65"/>
      <c r="FMN52" s="65"/>
      <c r="FMO52" s="65"/>
      <c r="FMP52" s="65"/>
      <c r="FMQ52" s="65"/>
      <c r="FMR52" s="65"/>
      <c r="FMS52" s="65"/>
      <c r="FMT52" s="65"/>
      <c r="FMU52" s="65"/>
      <c r="FMV52" s="65"/>
      <c r="FMW52" s="65"/>
      <c r="FMX52" s="65"/>
      <c r="FMY52" s="65"/>
      <c r="FMZ52" s="65"/>
      <c r="FNA52" s="65"/>
      <c r="FNB52" s="65"/>
      <c r="FNC52" s="65"/>
      <c r="FND52" s="65"/>
      <c r="FNE52" s="65"/>
      <c r="FNF52" s="65"/>
      <c r="FNG52" s="65"/>
      <c r="FNH52" s="65"/>
      <c r="FNI52" s="65"/>
      <c r="FNJ52" s="65"/>
      <c r="FNK52" s="65"/>
      <c r="FNL52" s="65"/>
      <c r="FNM52" s="65"/>
      <c r="FNN52" s="65"/>
      <c r="FNO52" s="65"/>
      <c r="FNP52" s="65"/>
      <c r="FNQ52" s="65"/>
      <c r="FNR52" s="65"/>
      <c r="FNS52" s="65"/>
      <c r="FNT52" s="65"/>
      <c r="FNU52" s="65"/>
      <c r="FNV52" s="65"/>
      <c r="FNW52" s="65"/>
      <c r="FNX52" s="65"/>
      <c r="FNY52" s="65"/>
      <c r="FNZ52" s="65"/>
      <c r="FOA52" s="65"/>
      <c r="FOB52" s="65"/>
      <c r="FOC52" s="65"/>
      <c r="FOD52" s="65"/>
      <c r="FOE52" s="65"/>
      <c r="FOF52" s="65"/>
      <c r="FOG52" s="65"/>
      <c r="FOH52" s="65"/>
      <c r="FOI52" s="65"/>
      <c r="FOJ52" s="65"/>
      <c r="FOK52" s="65"/>
      <c r="FOL52" s="65"/>
      <c r="FOM52" s="65"/>
      <c r="FON52" s="65"/>
      <c r="FOO52" s="65"/>
      <c r="FOP52" s="65"/>
      <c r="FOQ52" s="65"/>
      <c r="FOR52" s="65"/>
      <c r="FOS52" s="65"/>
      <c r="FOT52" s="65"/>
      <c r="FOU52" s="65"/>
      <c r="FOV52" s="65"/>
      <c r="FOW52" s="65"/>
      <c r="FOX52" s="65"/>
      <c r="FOY52" s="65"/>
      <c r="FOZ52" s="65"/>
      <c r="FPA52" s="65"/>
      <c r="FPB52" s="65"/>
      <c r="FPC52" s="65"/>
      <c r="FPD52" s="65"/>
      <c r="FPE52" s="65"/>
      <c r="FPF52" s="65"/>
      <c r="FPG52" s="65"/>
      <c r="FPH52" s="65"/>
      <c r="FPI52" s="65"/>
      <c r="FPJ52" s="65"/>
      <c r="FPK52" s="65"/>
      <c r="FPL52" s="65"/>
      <c r="FPM52" s="65"/>
      <c r="FPN52" s="65"/>
      <c r="FPO52" s="65"/>
      <c r="FPP52" s="65"/>
      <c r="FPQ52" s="65"/>
      <c r="FPR52" s="65"/>
      <c r="FPS52" s="65"/>
      <c r="FPT52" s="65"/>
      <c r="FPU52" s="65"/>
      <c r="FPV52" s="65"/>
      <c r="FPW52" s="65"/>
      <c r="FPX52" s="65"/>
      <c r="FPY52" s="65"/>
      <c r="FPZ52" s="65"/>
      <c r="FQA52" s="65"/>
      <c r="FQB52" s="65"/>
      <c r="FQC52" s="65"/>
      <c r="FQD52" s="65"/>
      <c r="FQE52" s="65"/>
      <c r="FQF52" s="65"/>
      <c r="FQG52" s="65"/>
      <c r="FQH52" s="65"/>
      <c r="FQI52" s="65"/>
      <c r="FQJ52" s="65"/>
      <c r="FQK52" s="65"/>
      <c r="FQL52" s="65"/>
      <c r="FQM52" s="65"/>
      <c r="FQN52" s="65"/>
      <c r="FQO52" s="65"/>
      <c r="FQP52" s="65"/>
      <c r="FQQ52" s="65"/>
      <c r="FQR52" s="65"/>
      <c r="FQS52" s="65"/>
      <c r="FQT52" s="65"/>
      <c r="FQU52" s="65"/>
      <c r="FQV52" s="65"/>
      <c r="FQW52" s="65"/>
      <c r="FQX52" s="65"/>
      <c r="FQY52" s="65"/>
      <c r="FQZ52" s="65"/>
      <c r="FRA52" s="65"/>
      <c r="FRB52" s="65"/>
      <c r="FRC52" s="65"/>
      <c r="FRD52" s="65"/>
      <c r="FRE52" s="65"/>
      <c r="FRF52" s="65"/>
      <c r="FRG52" s="65"/>
      <c r="FRH52" s="65"/>
      <c r="FRI52" s="65"/>
      <c r="FRJ52" s="65"/>
      <c r="FRK52" s="65"/>
      <c r="FRL52" s="65"/>
      <c r="FRM52" s="65"/>
      <c r="FRN52" s="65"/>
      <c r="FRO52" s="65"/>
      <c r="FRP52" s="65"/>
      <c r="FRQ52" s="65"/>
      <c r="FRR52" s="65"/>
      <c r="FRS52" s="65"/>
      <c r="FRT52" s="65"/>
      <c r="FRU52" s="65"/>
      <c r="FRV52" s="65"/>
      <c r="FRW52" s="65"/>
      <c r="FRX52" s="65"/>
      <c r="FRY52" s="65"/>
      <c r="FRZ52" s="65"/>
      <c r="FSA52" s="65"/>
      <c r="FSB52" s="65"/>
      <c r="FSC52" s="65"/>
      <c r="FSD52" s="65"/>
      <c r="FSE52" s="65"/>
      <c r="FSF52" s="65"/>
      <c r="FSG52" s="65"/>
      <c r="FSH52" s="65"/>
      <c r="FSI52" s="65"/>
      <c r="FSJ52" s="65"/>
      <c r="FSK52" s="65"/>
      <c r="FSL52" s="65"/>
      <c r="FSM52" s="65"/>
      <c r="FSN52" s="65"/>
      <c r="FSO52" s="65"/>
      <c r="FSP52" s="65"/>
      <c r="FSQ52" s="65"/>
      <c r="FSR52" s="65"/>
      <c r="FSS52" s="65"/>
      <c r="FST52" s="65"/>
      <c r="FSU52" s="65"/>
      <c r="FSV52" s="65"/>
      <c r="FSW52" s="65"/>
      <c r="FSX52" s="65"/>
      <c r="FSY52" s="65"/>
      <c r="FSZ52" s="65"/>
      <c r="FTA52" s="65"/>
      <c r="FTB52" s="65"/>
      <c r="FTC52" s="65"/>
      <c r="FTD52" s="65"/>
      <c r="FTE52" s="65"/>
      <c r="FTF52" s="65"/>
      <c r="FTG52" s="65"/>
      <c r="FTH52" s="65"/>
      <c r="FTI52" s="65"/>
      <c r="FTJ52" s="65"/>
      <c r="FTK52" s="65"/>
      <c r="FTL52" s="65"/>
      <c r="FTM52" s="65"/>
      <c r="FTN52" s="65"/>
      <c r="FTO52" s="65"/>
      <c r="FTP52" s="65"/>
      <c r="FTQ52" s="65"/>
      <c r="FTR52" s="65"/>
      <c r="FTS52" s="65"/>
      <c r="FTT52" s="65"/>
      <c r="FTU52" s="65"/>
      <c r="FTV52" s="65"/>
      <c r="FTW52" s="65"/>
      <c r="FTX52" s="65"/>
      <c r="FTY52" s="65"/>
      <c r="FTZ52" s="65"/>
      <c r="FUA52" s="65"/>
      <c r="FUB52" s="65"/>
      <c r="FUC52" s="65"/>
      <c r="FUD52" s="65"/>
      <c r="FUE52" s="65"/>
      <c r="FUF52" s="65"/>
      <c r="FUG52" s="65"/>
      <c r="FUH52" s="65"/>
      <c r="FUI52" s="65"/>
      <c r="FUJ52" s="65"/>
      <c r="FUK52" s="65"/>
      <c r="FUL52" s="65"/>
      <c r="FUM52" s="65"/>
      <c r="FUN52" s="65"/>
      <c r="FUO52" s="65"/>
      <c r="FUP52" s="65"/>
      <c r="FUQ52" s="65"/>
      <c r="FUR52" s="65"/>
      <c r="FUS52" s="65"/>
      <c r="FUT52" s="65"/>
      <c r="FUU52" s="65"/>
      <c r="FUV52" s="65"/>
      <c r="FUW52" s="65"/>
      <c r="FUX52" s="65"/>
      <c r="FUY52" s="65"/>
      <c r="FUZ52" s="65"/>
      <c r="FVA52" s="65"/>
      <c r="FVB52" s="65"/>
      <c r="FVC52" s="65"/>
      <c r="FVD52" s="65"/>
      <c r="FVE52" s="65"/>
      <c r="FVF52" s="65"/>
      <c r="FVG52" s="65"/>
      <c r="FVH52" s="65"/>
      <c r="FVI52" s="65"/>
      <c r="FVJ52" s="65"/>
      <c r="FVK52" s="65"/>
      <c r="FVL52" s="65"/>
      <c r="FVM52" s="65"/>
      <c r="FVN52" s="65"/>
      <c r="FVO52" s="65"/>
      <c r="FVP52" s="65"/>
      <c r="FVQ52" s="65"/>
      <c r="FVR52" s="65"/>
      <c r="FVS52" s="65"/>
      <c r="FVT52" s="65"/>
      <c r="FVU52" s="65"/>
      <c r="FVV52" s="65"/>
      <c r="FVW52" s="65"/>
      <c r="FVX52" s="65"/>
      <c r="FVY52" s="65"/>
      <c r="FVZ52" s="65"/>
      <c r="FWA52" s="65"/>
      <c r="FWB52" s="65"/>
      <c r="FWC52" s="65"/>
      <c r="FWD52" s="65"/>
      <c r="FWE52" s="65"/>
      <c r="FWF52" s="65"/>
      <c r="FWG52" s="65"/>
      <c r="FWH52" s="65"/>
      <c r="FWI52" s="65"/>
      <c r="FWJ52" s="65"/>
      <c r="FWK52" s="65"/>
      <c r="FWL52" s="65"/>
      <c r="FWM52" s="65"/>
      <c r="FWN52" s="65"/>
      <c r="FWO52" s="65"/>
      <c r="FWP52" s="65"/>
      <c r="FWQ52" s="65"/>
      <c r="FWR52" s="65"/>
      <c r="FWS52" s="65"/>
      <c r="FWT52" s="65"/>
      <c r="FWU52" s="65"/>
      <c r="FWV52" s="65"/>
      <c r="FWW52" s="65"/>
      <c r="FWX52" s="65"/>
      <c r="FWY52" s="65"/>
      <c r="FWZ52" s="65"/>
      <c r="FXA52" s="65"/>
      <c r="FXB52" s="65"/>
      <c r="FXC52" s="65"/>
      <c r="FXD52" s="65"/>
      <c r="FXE52" s="65"/>
      <c r="FXF52" s="65"/>
      <c r="FXG52" s="65"/>
      <c r="FXH52" s="65"/>
      <c r="FXI52" s="65"/>
      <c r="FXJ52" s="65"/>
      <c r="FXK52" s="65"/>
      <c r="FXL52" s="65"/>
      <c r="FXM52" s="65"/>
      <c r="FXN52" s="65"/>
      <c r="FXO52" s="65"/>
      <c r="FXP52" s="65"/>
      <c r="FXQ52" s="65"/>
      <c r="FXR52" s="65"/>
      <c r="FXS52" s="65"/>
      <c r="FXT52" s="65"/>
      <c r="FXU52" s="65"/>
      <c r="FXV52" s="65"/>
      <c r="FXW52" s="65"/>
      <c r="FXX52" s="65"/>
      <c r="FXY52" s="65"/>
      <c r="FXZ52" s="65"/>
      <c r="FYA52" s="65"/>
      <c r="FYB52" s="65"/>
      <c r="FYC52" s="65"/>
      <c r="FYD52" s="65"/>
      <c r="FYE52" s="65"/>
      <c r="FYF52" s="65"/>
      <c r="FYG52" s="65"/>
      <c r="FYH52" s="65"/>
      <c r="FYI52" s="65"/>
      <c r="FYJ52" s="65"/>
      <c r="FYK52" s="65"/>
      <c r="FYL52" s="65"/>
      <c r="FYM52" s="65"/>
      <c r="FYN52" s="65"/>
      <c r="FYO52" s="65"/>
      <c r="FYP52" s="65"/>
      <c r="FYQ52" s="65"/>
      <c r="FYR52" s="65"/>
      <c r="FYS52" s="65"/>
      <c r="FYT52" s="65"/>
      <c r="FYU52" s="65"/>
      <c r="FYV52" s="65"/>
      <c r="FYW52" s="65"/>
      <c r="FYX52" s="65"/>
      <c r="FYY52" s="65"/>
      <c r="FYZ52" s="65"/>
      <c r="FZA52" s="65"/>
      <c r="FZB52" s="65"/>
      <c r="FZC52" s="65"/>
      <c r="FZD52" s="65"/>
      <c r="FZE52" s="65"/>
      <c r="FZF52" s="65"/>
      <c r="FZG52" s="65"/>
      <c r="FZH52" s="65"/>
      <c r="FZI52" s="65"/>
      <c r="FZJ52" s="65"/>
      <c r="FZK52" s="65"/>
      <c r="FZL52" s="65"/>
      <c r="FZM52" s="65"/>
      <c r="FZN52" s="65"/>
      <c r="FZO52" s="65"/>
      <c r="FZP52" s="65"/>
      <c r="FZQ52" s="65"/>
      <c r="FZR52" s="65"/>
      <c r="FZS52" s="65"/>
      <c r="FZT52" s="65"/>
      <c r="FZU52" s="65"/>
      <c r="FZV52" s="65"/>
      <c r="FZW52" s="65"/>
      <c r="FZX52" s="65"/>
      <c r="FZY52" s="65"/>
      <c r="FZZ52" s="65"/>
      <c r="GAA52" s="65"/>
      <c r="GAB52" s="65"/>
      <c r="GAC52" s="65"/>
      <c r="GAD52" s="65"/>
      <c r="GAE52" s="65"/>
      <c r="GAF52" s="65"/>
      <c r="GAG52" s="65"/>
      <c r="GAH52" s="65"/>
      <c r="GAI52" s="65"/>
      <c r="GAJ52" s="65"/>
      <c r="GAK52" s="65"/>
      <c r="GAL52" s="65"/>
      <c r="GAM52" s="65"/>
      <c r="GAN52" s="65"/>
      <c r="GAO52" s="65"/>
      <c r="GAP52" s="65"/>
      <c r="GAQ52" s="65"/>
      <c r="GAR52" s="65"/>
      <c r="GAS52" s="65"/>
      <c r="GAT52" s="65"/>
      <c r="GAU52" s="65"/>
      <c r="GAV52" s="65"/>
      <c r="GAW52" s="65"/>
      <c r="GAX52" s="65"/>
      <c r="GAY52" s="65"/>
      <c r="GAZ52" s="65"/>
      <c r="GBA52" s="65"/>
      <c r="GBB52" s="65"/>
      <c r="GBC52" s="65"/>
      <c r="GBD52" s="65"/>
      <c r="GBE52" s="65"/>
      <c r="GBF52" s="65"/>
      <c r="GBG52" s="65"/>
      <c r="GBH52" s="65"/>
      <c r="GBI52" s="65"/>
      <c r="GBJ52" s="65"/>
      <c r="GBK52" s="65"/>
      <c r="GBL52" s="65"/>
      <c r="GBM52" s="65"/>
      <c r="GBN52" s="65"/>
      <c r="GBO52" s="65"/>
      <c r="GBP52" s="65"/>
      <c r="GBQ52" s="65"/>
      <c r="GBR52" s="65"/>
      <c r="GBS52" s="65"/>
      <c r="GBT52" s="65"/>
      <c r="GBU52" s="65"/>
      <c r="GBV52" s="65"/>
      <c r="GBW52" s="65"/>
      <c r="GBX52" s="65"/>
      <c r="GBY52" s="65"/>
      <c r="GBZ52" s="65"/>
      <c r="GCA52" s="65"/>
      <c r="GCB52" s="65"/>
      <c r="GCC52" s="65"/>
      <c r="GCD52" s="65"/>
      <c r="GCE52" s="65"/>
      <c r="GCF52" s="65"/>
      <c r="GCG52" s="65"/>
      <c r="GCH52" s="65"/>
      <c r="GCI52" s="65"/>
      <c r="GCJ52" s="65"/>
      <c r="GCK52" s="65"/>
      <c r="GCL52" s="65"/>
      <c r="GCM52" s="65"/>
      <c r="GCN52" s="65"/>
      <c r="GCO52" s="65"/>
      <c r="GCP52" s="65"/>
      <c r="GCQ52" s="65"/>
      <c r="GCR52" s="65"/>
      <c r="GCS52" s="65"/>
      <c r="GCT52" s="65"/>
      <c r="GCU52" s="65"/>
      <c r="GCV52" s="65"/>
      <c r="GCW52" s="65"/>
      <c r="GCX52" s="65"/>
      <c r="GCY52" s="65"/>
      <c r="GCZ52" s="65"/>
      <c r="GDA52" s="65"/>
      <c r="GDB52" s="65"/>
      <c r="GDC52" s="65"/>
      <c r="GDD52" s="65"/>
      <c r="GDE52" s="65"/>
      <c r="GDF52" s="65"/>
      <c r="GDG52" s="65"/>
      <c r="GDH52" s="65"/>
      <c r="GDI52" s="65"/>
      <c r="GDJ52" s="65"/>
      <c r="GDK52" s="65"/>
      <c r="GDL52" s="65"/>
      <c r="GDM52" s="65"/>
      <c r="GDN52" s="65"/>
      <c r="GDO52" s="65"/>
      <c r="GDP52" s="65"/>
      <c r="GDQ52" s="65"/>
      <c r="GDR52" s="65"/>
      <c r="GDS52" s="65"/>
      <c r="GDT52" s="65"/>
      <c r="GDU52" s="65"/>
      <c r="GDV52" s="65"/>
      <c r="GDW52" s="65"/>
      <c r="GDX52" s="65"/>
      <c r="GDY52" s="65"/>
      <c r="GDZ52" s="65"/>
      <c r="GEA52" s="65"/>
      <c r="GEB52" s="65"/>
      <c r="GEC52" s="65"/>
      <c r="GED52" s="65"/>
      <c r="GEE52" s="65"/>
      <c r="GEF52" s="65"/>
      <c r="GEG52" s="65"/>
      <c r="GEH52" s="65"/>
      <c r="GEI52" s="65"/>
      <c r="GEJ52" s="65"/>
      <c r="GEK52" s="65"/>
      <c r="GEL52" s="65"/>
      <c r="GEM52" s="65"/>
      <c r="GEN52" s="65"/>
      <c r="GEO52" s="65"/>
      <c r="GEP52" s="65"/>
      <c r="GEQ52" s="65"/>
      <c r="GER52" s="65"/>
      <c r="GES52" s="65"/>
      <c r="GET52" s="65"/>
      <c r="GEU52" s="65"/>
      <c r="GEV52" s="65"/>
      <c r="GEW52" s="65"/>
      <c r="GEX52" s="65"/>
      <c r="GEY52" s="65"/>
      <c r="GEZ52" s="65"/>
      <c r="GFA52" s="65"/>
      <c r="GFB52" s="65"/>
      <c r="GFC52" s="65"/>
      <c r="GFD52" s="65"/>
      <c r="GFE52" s="65"/>
      <c r="GFF52" s="65"/>
      <c r="GFG52" s="65"/>
      <c r="GFH52" s="65"/>
      <c r="GFI52" s="65"/>
      <c r="GFJ52" s="65"/>
      <c r="GFK52" s="65"/>
      <c r="GFL52" s="65"/>
      <c r="GFM52" s="65"/>
      <c r="GFN52" s="65"/>
      <c r="GFO52" s="65"/>
      <c r="GFP52" s="65"/>
      <c r="GFQ52" s="65"/>
      <c r="GFR52" s="65"/>
      <c r="GFS52" s="65"/>
      <c r="GFT52" s="65"/>
      <c r="GFU52" s="65"/>
      <c r="GFV52" s="65"/>
      <c r="GFW52" s="65"/>
      <c r="GFX52" s="65"/>
      <c r="GFY52" s="65"/>
      <c r="GFZ52" s="65"/>
      <c r="GGA52" s="65"/>
      <c r="GGB52" s="65"/>
      <c r="GGC52" s="65"/>
      <c r="GGD52" s="65"/>
      <c r="GGE52" s="65"/>
      <c r="GGF52" s="65"/>
      <c r="GGG52" s="65"/>
      <c r="GGH52" s="65"/>
      <c r="GGI52" s="65"/>
      <c r="GGJ52" s="65"/>
      <c r="GGK52" s="65"/>
      <c r="GGL52" s="65"/>
      <c r="GGM52" s="65"/>
      <c r="GGN52" s="65"/>
      <c r="GGO52" s="65"/>
      <c r="GGP52" s="65"/>
      <c r="GGQ52" s="65"/>
      <c r="GGR52" s="65"/>
      <c r="GGS52" s="65"/>
      <c r="GGT52" s="65"/>
      <c r="GGU52" s="65"/>
      <c r="GGV52" s="65"/>
      <c r="GGW52" s="65"/>
      <c r="GGX52" s="65"/>
      <c r="GGY52" s="65"/>
      <c r="GGZ52" s="65"/>
      <c r="GHA52" s="65"/>
      <c r="GHB52" s="65"/>
      <c r="GHC52" s="65"/>
      <c r="GHD52" s="65"/>
      <c r="GHE52" s="65"/>
      <c r="GHF52" s="65"/>
      <c r="GHG52" s="65"/>
      <c r="GHH52" s="65"/>
      <c r="GHI52" s="65"/>
      <c r="GHJ52" s="65"/>
      <c r="GHK52" s="65"/>
      <c r="GHL52" s="65"/>
      <c r="GHM52" s="65"/>
      <c r="GHN52" s="65"/>
      <c r="GHO52" s="65"/>
      <c r="GHP52" s="65"/>
      <c r="GHQ52" s="65"/>
      <c r="GHR52" s="65"/>
      <c r="GHS52" s="65"/>
      <c r="GHT52" s="65"/>
      <c r="GHU52" s="65"/>
      <c r="GHV52" s="65"/>
      <c r="GHW52" s="65"/>
      <c r="GHX52" s="65"/>
      <c r="GHY52" s="65"/>
      <c r="GHZ52" s="65"/>
      <c r="GIA52" s="65"/>
      <c r="GIB52" s="65"/>
      <c r="GIC52" s="65"/>
      <c r="GID52" s="65"/>
      <c r="GIE52" s="65"/>
      <c r="GIF52" s="65"/>
      <c r="GIG52" s="65"/>
      <c r="GIH52" s="65"/>
      <c r="GII52" s="65"/>
      <c r="GIJ52" s="65"/>
      <c r="GIK52" s="65"/>
      <c r="GIL52" s="65"/>
      <c r="GIM52" s="65"/>
      <c r="GIN52" s="65"/>
      <c r="GIO52" s="65"/>
      <c r="GIP52" s="65"/>
      <c r="GIQ52" s="65"/>
      <c r="GIR52" s="65"/>
      <c r="GIS52" s="65"/>
      <c r="GIT52" s="65"/>
      <c r="GIU52" s="65"/>
      <c r="GIV52" s="65"/>
      <c r="GIW52" s="65"/>
      <c r="GIX52" s="65"/>
      <c r="GIY52" s="65"/>
      <c r="GIZ52" s="65"/>
      <c r="GJA52" s="65"/>
      <c r="GJB52" s="65"/>
      <c r="GJC52" s="65"/>
      <c r="GJD52" s="65"/>
      <c r="GJE52" s="65"/>
      <c r="GJF52" s="65"/>
      <c r="GJG52" s="65"/>
      <c r="GJH52" s="65"/>
      <c r="GJI52" s="65"/>
      <c r="GJJ52" s="65"/>
      <c r="GJK52" s="65"/>
      <c r="GJL52" s="65"/>
      <c r="GJM52" s="65"/>
      <c r="GJN52" s="65"/>
      <c r="GJO52" s="65"/>
      <c r="GJP52" s="65"/>
      <c r="GJQ52" s="65"/>
      <c r="GJR52" s="65"/>
      <c r="GJS52" s="65"/>
      <c r="GJT52" s="65"/>
      <c r="GJU52" s="65"/>
      <c r="GJV52" s="65"/>
      <c r="GJW52" s="65"/>
      <c r="GJX52" s="65"/>
      <c r="GJY52" s="65"/>
      <c r="GJZ52" s="65"/>
      <c r="GKA52" s="65"/>
      <c r="GKB52" s="65"/>
      <c r="GKC52" s="65"/>
      <c r="GKD52" s="65"/>
      <c r="GKE52" s="65"/>
      <c r="GKF52" s="65"/>
      <c r="GKG52" s="65"/>
      <c r="GKH52" s="65"/>
      <c r="GKI52" s="65"/>
      <c r="GKJ52" s="65"/>
      <c r="GKK52" s="65"/>
      <c r="GKL52" s="65"/>
      <c r="GKM52" s="65"/>
      <c r="GKN52" s="65"/>
      <c r="GKO52" s="65"/>
      <c r="GKP52" s="65"/>
      <c r="GKQ52" s="65"/>
      <c r="GKR52" s="65"/>
      <c r="GKS52" s="65"/>
      <c r="GKT52" s="65"/>
      <c r="GKU52" s="65"/>
      <c r="GKV52" s="65"/>
      <c r="GKW52" s="65"/>
      <c r="GKX52" s="65"/>
      <c r="GKY52" s="65"/>
      <c r="GKZ52" s="65"/>
      <c r="GLA52" s="65"/>
      <c r="GLB52" s="65"/>
      <c r="GLC52" s="65"/>
      <c r="GLD52" s="65"/>
      <c r="GLE52" s="65"/>
      <c r="GLF52" s="65"/>
      <c r="GLG52" s="65"/>
      <c r="GLH52" s="65"/>
      <c r="GLI52" s="65"/>
      <c r="GLJ52" s="65"/>
      <c r="GLK52" s="65"/>
      <c r="GLL52" s="65"/>
      <c r="GLM52" s="65"/>
      <c r="GLN52" s="65"/>
      <c r="GLO52" s="65"/>
      <c r="GLP52" s="65"/>
      <c r="GLQ52" s="65"/>
      <c r="GLR52" s="65"/>
      <c r="GLS52" s="65"/>
      <c r="GLT52" s="65"/>
      <c r="GLU52" s="65"/>
      <c r="GLV52" s="65"/>
      <c r="GLW52" s="65"/>
      <c r="GLX52" s="65"/>
      <c r="GLY52" s="65"/>
      <c r="GLZ52" s="65"/>
      <c r="GMA52" s="65"/>
      <c r="GMB52" s="65"/>
      <c r="GMC52" s="65"/>
      <c r="GMD52" s="65"/>
      <c r="GME52" s="65"/>
      <c r="GMF52" s="65"/>
      <c r="GMG52" s="65"/>
      <c r="GMH52" s="65"/>
      <c r="GMI52" s="65"/>
      <c r="GMJ52" s="65"/>
      <c r="GMK52" s="65"/>
      <c r="GML52" s="65"/>
      <c r="GMM52" s="65"/>
      <c r="GMN52" s="65"/>
      <c r="GMO52" s="65"/>
      <c r="GMP52" s="65"/>
      <c r="GMQ52" s="65"/>
      <c r="GMR52" s="65"/>
      <c r="GMS52" s="65"/>
      <c r="GMT52" s="65"/>
      <c r="GMU52" s="65"/>
      <c r="GMV52" s="65"/>
      <c r="GMW52" s="65"/>
      <c r="GMX52" s="65"/>
      <c r="GMY52" s="65"/>
      <c r="GMZ52" s="65"/>
      <c r="GNA52" s="65"/>
      <c r="GNB52" s="65"/>
      <c r="GNC52" s="65"/>
      <c r="GND52" s="65"/>
      <c r="GNE52" s="65"/>
      <c r="GNF52" s="65"/>
      <c r="GNG52" s="65"/>
      <c r="GNH52" s="65"/>
      <c r="GNI52" s="65"/>
      <c r="GNJ52" s="65"/>
      <c r="GNK52" s="65"/>
      <c r="GNL52" s="65"/>
      <c r="GNM52" s="65"/>
      <c r="GNN52" s="65"/>
      <c r="GNO52" s="65"/>
      <c r="GNP52" s="65"/>
      <c r="GNQ52" s="65"/>
      <c r="GNR52" s="65"/>
      <c r="GNS52" s="65"/>
      <c r="GNT52" s="65"/>
      <c r="GNU52" s="65"/>
      <c r="GNV52" s="65"/>
      <c r="GNW52" s="65"/>
      <c r="GNX52" s="65"/>
      <c r="GNY52" s="65"/>
      <c r="GNZ52" s="65"/>
      <c r="GOA52" s="65"/>
      <c r="GOB52" s="65"/>
      <c r="GOC52" s="65"/>
      <c r="GOD52" s="65"/>
      <c r="GOE52" s="65"/>
      <c r="GOF52" s="65"/>
      <c r="GOG52" s="65"/>
      <c r="GOH52" s="65"/>
      <c r="GOI52" s="65"/>
      <c r="GOJ52" s="65"/>
      <c r="GOK52" s="65"/>
      <c r="GOL52" s="65"/>
      <c r="GOM52" s="65"/>
      <c r="GON52" s="65"/>
      <c r="GOO52" s="65"/>
      <c r="GOP52" s="65"/>
      <c r="GOQ52" s="65"/>
      <c r="GOR52" s="65"/>
      <c r="GOS52" s="65"/>
      <c r="GOT52" s="65"/>
      <c r="GOU52" s="65"/>
      <c r="GOV52" s="65"/>
      <c r="GOW52" s="65"/>
      <c r="GOX52" s="65"/>
      <c r="GOY52" s="65"/>
      <c r="GOZ52" s="65"/>
      <c r="GPA52" s="65"/>
      <c r="GPB52" s="65"/>
      <c r="GPC52" s="65"/>
      <c r="GPD52" s="65"/>
      <c r="GPE52" s="65"/>
      <c r="GPF52" s="65"/>
      <c r="GPG52" s="65"/>
      <c r="GPH52" s="65"/>
      <c r="GPI52" s="65"/>
      <c r="GPJ52" s="65"/>
      <c r="GPK52" s="65"/>
      <c r="GPL52" s="65"/>
      <c r="GPM52" s="65"/>
      <c r="GPN52" s="65"/>
      <c r="GPO52" s="65"/>
      <c r="GPP52" s="65"/>
      <c r="GPQ52" s="65"/>
      <c r="GPR52" s="65"/>
      <c r="GPS52" s="65"/>
      <c r="GPT52" s="65"/>
      <c r="GPU52" s="65"/>
      <c r="GPV52" s="65"/>
      <c r="GPW52" s="65"/>
      <c r="GPX52" s="65"/>
      <c r="GPY52" s="65"/>
      <c r="GPZ52" s="65"/>
      <c r="GQA52" s="65"/>
      <c r="GQB52" s="65"/>
      <c r="GQC52" s="65"/>
      <c r="GQD52" s="65"/>
      <c r="GQE52" s="65"/>
      <c r="GQF52" s="65"/>
      <c r="GQG52" s="65"/>
      <c r="GQH52" s="65"/>
      <c r="GQI52" s="65"/>
      <c r="GQJ52" s="65"/>
      <c r="GQK52" s="65"/>
      <c r="GQL52" s="65"/>
      <c r="GQM52" s="65"/>
      <c r="GQN52" s="65"/>
      <c r="GQO52" s="65"/>
      <c r="GQP52" s="65"/>
      <c r="GQQ52" s="65"/>
      <c r="GQR52" s="65"/>
      <c r="GQS52" s="65"/>
      <c r="GQT52" s="65"/>
      <c r="GQU52" s="65"/>
      <c r="GQV52" s="65"/>
      <c r="GQW52" s="65"/>
      <c r="GQX52" s="65"/>
      <c r="GQY52" s="65"/>
      <c r="GQZ52" s="65"/>
      <c r="GRA52" s="65"/>
      <c r="GRB52" s="65"/>
      <c r="GRC52" s="65"/>
      <c r="GRD52" s="65"/>
      <c r="GRE52" s="65"/>
      <c r="GRF52" s="65"/>
      <c r="GRG52" s="65"/>
      <c r="GRH52" s="65"/>
      <c r="GRI52" s="65"/>
      <c r="GRJ52" s="65"/>
      <c r="GRK52" s="65"/>
      <c r="GRL52" s="65"/>
      <c r="GRM52" s="65"/>
      <c r="GRN52" s="65"/>
      <c r="GRO52" s="65"/>
      <c r="GRP52" s="65"/>
      <c r="GRQ52" s="65"/>
      <c r="GRR52" s="65"/>
      <c r="GRS52" s="65"/>
      <c r="GRT52" s="65"/>
      <c r="GRU52" s="65"/>
      <c r="GRV52" s="65"/>
      <c r="GRW52" s="65"/>
      <c r="GRX52" s="65"/>
      <c r="GRY52" s="65"/>
      <c r="GRZ52" s="65"/>
      <c r="GSA52" s="65"/>
      <c r="GSB52" s="65"/>
      <c r="GSC52" s="65"/>
      <c r="GSD52" s="65"/>
      <c r="GSE52" s="65"/>
      <c r="GSF52" s="65"/>
      <c r="GSG52" s="65"/>
      <c r="GSH52" s="65"/>
      <c r="GSI52" s="65"/>
      <c r="GSJ52" s="65"/>
      <c r="GSK52" s="65"/>
      <c r="GSL52" s="65"/>
      <c r="GSM52" s="65"/>
      <c r="GSN52" s="65"/>
      <c r="GSO52" s="65"/>
      <c r="GSP52" s="65"/>
      <c r="GSQ52" s="65"/>
      <c r="GSR52" s="65"/>
      <c r="GSS52" s="65"/>
      <c r="GST52" s="65"/>
      <c r="GSU52" s="65"/>
      <c r="GSV52" s="65"/>
      <c r="GSW52" s="65"/>
      <c r="GSX52" s="65"/>
      <c r="GSY52" s="65"/>
      <c r="GSZ52" s="65"/>
      <c r="GTA52" s="65"/>
      <c r="GTB52" s="65"/>
      <c r="GTC52" s="65"/>
      <c r="GTD52" s="65"/>
      <c r="GTE52" s="65"/>
      <c r="GTF52" s="65"/>
      <c r="GTG52" s="65"/>
      <c r="GTH52" s="65"/>
      <c r="GTI52" s="65"/>
      <c r="GTJ52" s="65"/>
      <c r="GTK52" s="65"/>
      <c r="GTL52" s="65"/>
      <c r="GTM52" s="65"/>
      <c r="GTN52" s="65"/>
      <c r="GTO52" s="65"/>
      <c r="GTP52" s="65"/>
      <c r="GTQ52" s="65"/>
      <c r="GTR52" s="65"/>
      <c r="GTS52" s="65"/>
      <c r="GTT52" s="65"/>
      <c r="GTU52" s="65"/>
      <c r="GTV52" s="65"/>
      <c r="GTW52" s="65"/>
      <c r="GTX52" s="65"/>
      <c r="GTY52" s="65"/>
      <c r="GTZ52" s="65"/>
      <c r="GUA52" s="65"/>
      <c r="GUB52" s="65"/>
      <c r="GUC52" s="65"/>
      <c r="GUD52" s="65"/>
      <c r="GUE52" s="65"/>
      <c r="GUF52" s="65"/>
      <c r="GUG52" s="65"/>
      <c r="GUH52" s="65"/>
      <c r="GUI52" s="65"/>
      <c r="GUJ52" s="65"/>
      <c r="GUK52" s="65"/>
      <c r="GUL52" s="65"/>
      <c r="GUM52" s="65"/>
      <c r="GUN52" s="65"/>
      <c r="GUO52" s="65"/>
      <c r="GUP52" s="65"/>
      <c r="GUQ52" s="65"/>
      <c r="GUR52" s="65"/>
      <c r="GUS52" s="65"/>
      <c r="GUT52" s="65"/>
      <c r="GUU52" s="65"/>
      <c r="GUV52" s="65"/>
      <c r="GUW52" s="65"/>
      <c r="GUX52" s="65"/>
      <c r="GUY52" s="65"/>
      <c r="GUZ52" s="65"/>
      <c r="GVA52" s="65"/>
      <c r="GVB52" s="65"/>
      <c r="GVC52" s="65"/>
      <c r="GVD52" s="65"/>
      <c r="GVE52" s="65"/>
      <c r="GVF52" s="65"/>
      <c r="GVG52" s="65"/>
      <c r="GVH52" s="65"/>
      <c r="GVI52" s="65"/>
      <c r="GVJ52" s="65"/>
      <c r="GVK52" s="65"/>
      <c r="GVL52" s="65"/>
      <c r="GVM52" s="65"/>
      <c r="GVN52" s="65"/>
      <c r="GVO52" s="65"/>
      <c r="GVP52" s="65"/>
      <c r="GVQ52" s="65"/>
      <c r="GVR52" s="65"/>
      <c r="GVS52" s="65"/>
      <c r="GVT52" s="65"/>
      <c r="GVU52" s="65"/>
      <c r="GVV52" s="65"/>
      <c r="GVW52" s="65"/>
      <c r="GVX52" s="65"/>
      <c r="GVY52" s="65"/>
      <c r="GVZ52" s="65"/>
      <c r="GWA52" s="65"/>
      <c r="GWB52" s="65"/>
      <c r="GWC52" s="65"/>
      <c r="GWD52" s="65"/>
      <c r="GWE52" s="65"/>
      <c r="GWF52" s="65"/>
      <c r="GWG52" s="65"/>
      <c r="GWH52" s="65"/>
      <c r="GWI52" s="65"/>
      <c r="GWJ52" s="65"/>
      <c r="GWK52" s="65"/>
      <c r="GWL52" s="65"/>
      <c r="GWM52" s="65"/>
      <c r="GWN52" s="65"/>
      <c r="GWO52" s="65"/>
      <c r="GWP52" s="65"/>
      <c r="GWQ52" s="65"/>
      <c r="GWR52" s="65"/>
      <c r="GWS52" s="65"/>
      <c r="GWT52" s="65"/>
      <c r="GWU52" s="65"/>
      <c r="GWV52" s="65"/>
      <c r="GWW52" s="65"/>
      <c r="GWX52" s="65"/>
      <c r="GWY52" s="65"/>
      <c r="GWZ52" s="65"/>
      <c r="GXA52" s="65"/>
      <c r="GXB52" s="65"/>
      <c r="GXC52" s="65"/>
      <c r="GXD52" s="65"/>
      <c r="GXE52" s="65"/>
      <c r="GXF52" s="65"/>
      <c r="GXG52" s="65"/>
      <c r="GXH52" s="65"/>
      <c r="GXI52" s="65"/>
      <c r="GXJ52" s="65"/>
      <c r="GXK52" s="65"/>
      <c r="GXL52" s="65"/>
      <c r="GXM52" s="65"/>
      <c r="GXN52" s="65"/>
      <c r="GXO52" s="65"/>
      <c r="GXP52" s="65"/>
      <c r="GXQ52" s="65"/>
      <c r="GXR52" s="65"/>
      <c r="GXS52" s="65"/>
      <c r="GXT52" s="65"/>
      <c r="GXU52" s="65"/>
      <c r="GXV52" s="65"/>
      <c r="GXW52" s="65"/>
      <c r="GXX52" s="65"/>
      <c r="GXY52" s="65"/>
      <c r="GXZ52" s="65"/>
      <c r="GYA52" s="65"/>
      <c r="GYB52" s="65"/>
      <c r="GYC52" s="65"/>
      <c r="GYD52" s="65"/>
      <c r="GYE52" s="65"/>
      <c r="GYF52" s="65"/>
      <c r="GYG52" s="65"/>
      <c r="GYH52" s="65"/>
      <c r="GYI52" s="65"/>
      <c r="GYJ52" s="65"/>
      <c r="GYK52" s="65"/>
      <c r="GYL52" s="65"/>
      <c r="GYM52" s="65"/>
      <c r="GYN52" s="65"/>
      <c r="GYO52" s="65"/>
      <c r="GYP52" s="65"/>
      <c r="GYQ52" s="65"/>
      <c r="GYR52" s="65"/>
      <c r="GYS52" s="65"/>
      <c r="GYT52" s="65"/>
      <c r="GYU52" s="65"/>
      <c r="GYV52" s="65"/>
      <c r="GYW52" s="65"/>
      <c r="GYX52" s="65"/>
      <c r="GYY52" s="65"/>
      <c r="GYZ52" s="65"/>
      <c r="GZA52" s="65"/>
      <c r="GZB52" s="65"/>
      <c r="GZC52" s="65"/>
      <c r="GZD52" s="65"/>
      <c r="GZE52" s="65"/>
      <c r="GZF52" s="65"/>
      <c r="GZG52" s="65"/>
      <c r="GZH52" s="65"/>
      <c r="GZI52" s="65"/>
      <c r="GZJ52" s="65"/>
      <c r="GZK52" s="65"/>
      <c r="GZL52" s="65"/>
      <c r="GZM52" s="65"/>
      <c r="GZN52" s="65"/>
      <c r="GZO52" s="65"/>
      <c r="GZP52" s="65"/>
      <c r="GZQ52" s="65"/>
      <c r="GZR52" s="65"/>
      <c r="GZS52" s="65"/>
      <c r="GZT52" s="65"/>
      <c r="GZU52" s="65"/>
      <c r="GZV52" s="65"/>
      <c r="GZW52" s="65"/>
      <c r="GZX52" s="65"/>
      <c r="GZY52" s="65"/>
      <c r="GZZ52" s="65"/>
      <c r="HAA52" s="65"/>
      <c r="HAB52" s="65"/>
      <c r="HAC52" s="65"/>
      <c r="HAD52" s="65"/>
      <c r="HAE52" s="65"/>
      <c r="HAF52" s="65"/>
      <c r="HAG52" s="65"/>
      <c r="HAH52" s="65"/>
      <c r="HAI52" s="65"/>
      <c r="HAJ52" s="65"/>
      <c r="HAK52" s="65"/>
      <c r="HAL52" s="65"/>
      <c r="HAM52" s="65"/>
      <c r="HAN52" s="65"/>
      <c r="HAO52" s="65"/>
      <c r="HAP52" s="65"/>
      <c r="HAQ52" s="65"/>
      <c r="HAR52" s="65"/>
      <c r="HAS52" s="65"/>
      <c r="HAT52" s="65"/>
      <c r="HAU52" s="65"/>
      <c r="HAV52" s="65"/>
      <c r="HAW52" s="65"/>
      <c r="HAX52" s="65"/>
      <c r="HAY52" s="65"/>
      <c r="HAZ52" s="65"/>
      <c r="HBA52" s="65"/>
      <c r="HBB52" s="65"/>
      <c r="HBC52" s="65"/>
      <c r="HBD52" s="65"/>
      <c r="HBE52" s="65"/>
      <c r="HBF52" s="65"/>
      <c r="HBG52" s="65"/>
      <c r="HBH52" s="65"/>
      <c r="HBI52" s="65"/>
      <c r="HBJ52" s="65"/>
      <c r="HBK52" s="65"/>
      <c r="HBL52" s="65"/>
      <c r="HBM52" s="65"/>
      <c r="HBN52" s="65"/>
      <c r="HBO52" s="65"/>
      <c r="HBP52" s="65"/>
      <c r="HBQ52" s="65"/>
      <c r="HBR52" s="65"/>
      <c r="HBS52" s="65"/>
      <c r="HBT52" s="65"/>
      <c r="HBU52" s="65"/>
      <c r="HBV52" s="65"/>
      <c r="HBW52" s="65"/>
      <c r="HBX52" s="65"/>
      <c r="HBY52" s="65"/>
      <c r="HBZ52" s="65"/>
      <c r="HCA52" s="65"/>
      <c r="HCB52" s="65"/>
      <c r="HCC52" s="65"/>
      <c r="HCD52" s="65"/>
      <c r="HCE52" s="65"/>
      <c r="HCF52" s="65"/>
      <c r="HCG52" s="65"/>
      <c r="HCH52" s="65"/>
      <c r="HCI52" s="65"/>
      <c r="HCJ52" s="65"/>
      <c r="HCK52" s="65"/>
      <c r="HCL52" s="65"/>
      <c r="HCM52" s="65"/>
      <c r="HCN52" s="65"/>
      <c r="HCO52" s="65"/>
      <c r="HCP52" s="65"/>
      <c r="HCQ52" s="65"/>
      <c r="HCR52" s="65"/>
      <c r="HCS52" s="65"/>
      <c r="HCT52" s="65"/>
      <c r="HCU52" s="65"/>
      <c r="HCV52" s="65"/>
      <c r="HCW52" s="65"/>
      <c r="HCX52" s="65"/>
      <c r="HCY52" s="65"/>
      <c r="HCZ52" s="65"/>
      <c r="HDA52" s="65"/>
      <c r="HDB52" s="65"/>
      <c r="HDC52" s="65"/>
      <c r="HDD52" s="65"/>
      <c r="HDE52" s="65"/>
      <c r="HDF52" s="65"/>
      <c r="HDG52" s="65"/>
      <c r="HDH52" s="65"/>
      <c r="HDI52" s="65"/>
      <c r="HDJ52" s="65"/>
      <c r="HDK52" s="65"/>
      <c r="HDL52" s="65"/>
      <c r="HDM52" s="65"/>
      <c r="HDN52" s="65"/>
      <c r="HDO52" s="65"/>
      <c r="HDP52" s="65"/>
      <c r="HDQ52" s="65"/>
      <c r="HDR52" s="65"/>
      <c r="HDS52" s="65"/>
      <c r="HDT52" s="65"/>
      <c r="HDU52" s="65"/>
      <c r="HDV52" s="65"/>
      <c r="HDW52" s="65"/>
      <c r="HDX52" s="65"/>
      <c r="HDY52" s="65"/>
      <c r="HDZ52" s="65"/>
      <c r="HEA52" s="65"/>
      <c r="HEB52" s="65"/>
      <c r="HEC52" s="65"/>
      <c r="HED52" s="65"/>
      <c r="HEE52" s="65"/>
      <c r="HEF52" s="65"/>
      <c r="HEG52" s="65"/>
      <c r="HEH52" s="65"/>
      <c r="HEI52" s="65"/>
      <c r="HEJ52" s="65"/>
      <c r="HEK52" s="65"/>
      <c r="HEL52" s="65"/>
      <c r="HEM52" s="65"/>
      <c r="HEN52" s="65"/>
      <c r="HEO52" s="65"/>
      <c r="HEP52" s="65"/>
      <c r="HEQ52" s="65"/>
      <c r="HER52" s="65"/>
      <c r="HES52" s="65"/>
      <c r="HET52" s="65"/>
      <c r="HEU52" s="65"/>
      <c r="HEV52" s="65"/>
      <c r="HEW52" s="65"/>
      <c r="HEX52" s="65"/>
      <c r="HEY52" s="65"/>
      <c r="HEZ52" s="65"/>
      <c r="HFA52" s="65"/>
      <c r="HFB52" s="65"/>
      <c r="HFC52" s="65"/>
      <c r="HFD52" s="65"/>
      <c r="HFE52" s="65"/>
      <c r="HFF52" s="65"/>
      <c r="HFG52" s="65"/>
      <c r="HFH52" s="65"/>
      <c r="HFI52" s="65"/>
      <c r="HFJ52" s="65"/>
      <c r="HFK52" s="65"/>
      <c r="HFL52" s="65"/>
      <c r="HFM52" s="65"/>
      <c r="HFN52" s="65"/>
      <c r="HFO52" s="65"/>
      <c r="HFP52" s="65"/>
      <c r="HFQ52" s="65"/>
      <c r="HFR52" s="65"/>
      <c r="HFS52" s="65"/>
      <c r="HFT52" s="65"/>
      <c r="HFU52" s="65"/>
      <c r="HFV52" s="65"/>
      <c r="HFW52" s="65"/>
      <c r="HFX52" s="65"/>
      <c r="HFY52" s="65"/>
      <c r="HFZ52" s="65"/>
      <c r="HGA52" s="65"/>
      <c r="HGB52" s="65"/>
      <c r="HGC52" s="65"/>
      <c r="HGD52" s="65"/>
      <c r="HGE52" s="65"/>
      <c r="HGF52" s="65"/>
      <c r="HGG52" s="65"/>
      <c r="HGH52" s="65"/>
      <c r="HGI52" s="65"/>
      <c r="HGJ52" s="65"/>
      <c r="HGK52" s="65"/>
      <c r="HGL52" s="65"/>
      <c r="HGM52" s="65"/>
      <c r="HGN52" s="65"/>
      <c r="HGO52" s="65"/>
      <c r="HGP52" s="65"/>
      <c r="HGQ52" s="65"/>
      <c r="HGR52" s="65"/>
      <c r="HGS52" s="65"/>
      <c r="HGT52" s="65"/>
      <c r="HGU52" s="65"/>
      <c r="HGV52" s="65"/>
      <c r="HGW52" s="65"/>
      <c r="HGX52" s="65"/>
      <c r="HGY52" s="65"/>
      <c r="HGZ52" s="65"/>
      <c r="HHA52" s="65"/>
      <c r="HHB52" s="65"/>
      <c r="HHC52" s="65"/>
      <c r="HHD52" s="65"/>
      <c r="HHE52" s="65"/>
      <c r="HHF52" s="65"/>
      <c r="HHG52" s="65"/>
      <c r="HHH52" s="65"/>
      <c r="HHI52" s="65"/>
      <c r="HHJ52" s="65"/>
      <c r="HHK52" s="65"/>
      <c r="HHL52" s="65"/>
      <c r="HHM52" s="65"/>
      <c r="HHN52" s="65"/>
      <c r="HHO52" s="65"/>
      <c r="HHP52" s="65"/>
      <c r="HHQ52" s="65"/>
      <c r="HHR52" s="65"/>
      <c r="HHS52" s="65"/>
      <c r="HHT52" s="65"/>
      <c r="HHU52" s="65"/>
      <c r="HHV52" s="65"/>
      <c r="HHW52" s="65"/>
      <c r="HHX52" s="65"/>
      <c r="HHY52" s="65"/>
      <c r="HHZ52" s="65"/>
      <c r="HIA52" s="65"/>
      <c r="HIB52" s="65"/>
      <c r="HIC52" s="65"/>
      <c r="HID52" s="65"/>
      <c r="HIE52" s="65"/>
      <c r="HIF52" s="65"/>
      <c r="HIG52" s="65"/>
      <c r="HIH52" s="65"/>
      <c r="HII52" s="65"/>
      <c r="HIJ52" s="65"/>
      <c r="HIK52" s="65"/>
      <c r="HIL52" s="65"/>
      <c r="HIM52" s="65"/>
      <c r="HIN52" s="65"/>
      <c r="HIO52" s="65"/>
      <c r="HIP52" s="65"/>
      <c r="HIQ52" s="65"/>
      <c r="HIR52" s="65"/>
      <c r="HIS52" s="65"/>
      <c r="HIT52" s="65"/>
      <c r="HIU52" s="65"/>
      <c r="HIV52" s="65"/>
      <c r="HIW52" s="65"/>
      <c r="HIX52" s="65"/>
      <c r="HIY52" s="65"/>
      <c r="HIZ52" s="65"/>
      <c r="HJA52" s="65"/>
      <c r="HJB52" s="65"/>
      <c r="HJC52" s="65"/>
      <c r="HJD52" s="65"/>
      <c r="HJE52" s="65"/>
      <c r="HJF52" s="65"/>
      <c r="HJG52" s="65"/>
      <c r="HJH52" s="65"/>
      <c r="HJI52" s="65"/>
      <c r="HJJ52" s="65"/>
      <c r="HJK52" s="65"/>
      <c r="HJL52" s="65"/>
      <c r="HJM52" s="65"/>
      <c r="HJN52" s="65"/>
      <c r="HJO52" s="65"/>
      <c r="HJP52" s="65"/>
      <c r="HJQ52" s="65"/>
      <c r="HJR52" s="65"/>
      <c r="HJS52" s="65"/>
      <c r="HJT52" s="65"/>
      <c r="HJU52" s="65"/>
      <c r="HJV52" s="65"/>
      <c r="HJW52" s="65"/>
      <c r="HJX52" s="65"/>
      <c r="HJY52" s="65"/>
      <c r="HJZ52" s="65"/>
      <c r="HKA52" s="65"/>
      <c r="HKB52" s="65"/>
      <c r="HKC52" s="65"/>
      <c r="HKD52" s="65"/>
      <c r="HKE52" s="65"/>
      <c r="HKF52" s="65"/>
      <c r="HKG52" s="65"/>
      <c r="HKH52" s="65"/>
      <c r="HKI52" s="65"/>
      <c r="HKJ52" s="65"/>
      <c r="HKK52" s="65"/>
      <c r="HKL52" s="65"/>
      <c r="HKM52" s="65"/>
      <c r="HKN52" s="65"/>
      <c r="HKO52" s="65"/>
      <c r="HKP52" s="65"/>
      <c r="HKQ52" s="65"/>
      <c r="HKR52" s="65"/>
      <c r="HKS52" s="65"/>
      <c r="HKT52" s="65"/>
      <c r="HKU52" s="65"/>
      <c r="HKV52" s="65"/>
      <c r="HKW52" s="65"/>
      <c r="HKX52" s="65"/>
      <c r="HKY52" s="65"/>
      <c r="HKZ52" s="65"/>
      <c r="HLA52" s="65"/>
      <c r="HLB52" s="65"/>
      <c r="HLC52" s="65"/>
      <c r="HLD52" s="65"/>
      <c r="HLE52" s="65"/>
      <c r="HLF52" s="65"/>
      <c r="HLG52" s="65"/>
      <c r="HLH52" s="65"/>
      <c r="HLI52" s="65"/>
      <c r="HLJ52" s="65"/>
      <c r="HLK52" s="65"/>
      <c r="HLL52" s="65"/>
      <c r="HLM52" s="65"/>
      <c r="HLN52" s="65"/>
      <c r="HLO52" s="65"/>
      <c r="HLP52" s="65"/>
      <c r="HLQ52" s="65"/>
      <c r="HLR52" s="65"/>
      <c r="HLS52" s="65"/>
      <c r="HLT52" s="65"/>
      <c r="HLU52" s="65"/>
      <c r="HLV52" s="65"/>
      <c r="HLW52" s="65"/>
      <c r="HLX52" s="65"/>
      <c r="HLY52" s="65"/>
      <c r="HLZ52" s="65"/>
      <c r="HMA52" s="65"/>
      <c r="HMB52" s="65"/>
      <c r="HMC52" s="65"/>
      <c r="HMD52" s="65"/>
      <c r="HME52" s="65"/>
      <c r="HMF52" s="65"/>
      <c r="HMG52" s="65"/>
      <c r="HMH52" s="65"/>
      <c r="HMI52" s="65"/>
      <c r="HMJ52" s="65"/>
      <c r="HMK52" s="65"/>
      <c r="HML52" s="65"/>
      <c r="HMM52" s="65"/>
      <c r="HMN52" s="65"/>
      <c r="HMO52" s="65"/>
      <c r="HMP52" s="65"/>
      <c r="HMQ52" s="65"/>
      <c r="HMR52" s="65"/>
      <c r="HMS52" s="65"/>
      <c r="HMT52" s="65"/>
      <c r="HMU52" s="65"/>
      <c r="HMV52" s="65"/>
      <c r="HMW52" s="65"/>
      <c r="HMX52" s="65"/>
      <c r="HMY52" s="65"/>
      <c r="HMZ52" s="65"/>
      <c r="HNA52" s="65"/>
      <c r="HNB52" s="65"/>
      <c r="HNC52" s="65"/>
      <c r="HND52" s="65"/>
      <c r="HNE52" s="65"/>
      <c r="HNF52" s="65"/>
      <c r="HNG52" s="65"/>
      <c r="HNH52" s="65"/>
      <c r="HNI52" s="65"/>
      <c r="HNJ52" s="65"/>
      <c r="HNK52" s="65"/>
      <c r="HNL52" s="65"/>
      <c r="HNM52" s="65"/>
      <c r="HNN52" s="65"/>
      <c r="HNO52" s="65"/>
      <c r="HNP52" s="65"/>
      <c r="HNQ52" s="65"/>
      <c r="HNR52" s="65"/>
      <c r="HNS52" s="65"/>
      <c r="HNT52" s="65"/>
      <c r="HNU52" s="65"/>
      <c r="HNV52" s="65"/>
      <c r="HNW52" s="65"/>
      <c r="HNX52" s="65"/>
      <c r="HNY52" s="65"/>
      <c r="HNZ52" s="65"/>
      <c r="HOA52" s="65"/>
      <c r="HOB52" s="65"/>
      <c r="HOC52" s="65"/>
      <c r="HOD52" s="65"/>
      <c r="HOE52" s="65"/>
      <c r="HOF52" s="65"/>
      <c r="HOG52" s="65"/>
      <c r="HOH52" s="65"/>
      <c r="HOI52" s="65"/>
      <c r="HOJ52" s="65"/>
      <c r="HOK52" s="65"/>
      <c r="HOL52" s="65"/>
      <c r="HOM52" s="65"/>
      <c r="HON52" s="65"/>
      <c r="HOO52" s="65"/>
      <c r="HOP52" s="65"/>
      <c r="HOQ52" s="65"/>
      <c r="HOR52" s="65"/>
      <c r="HOS52" s="65"/>
      <c r="HOT52" s="65"/>
      <c r="HOU52" s="65"/>
      <c r="HOV52" s="65"/>
      <c r="HOW52" s="65"/>
      <c r="HOX52" s="65"/>
      <c r="HOY52" s="65"/>
      <c r="HOZ52" s="65"/>
      <c r="HPA52" s="65"/>
      <c r="HPB52" s="65"/>
      <c r="HPC52" s="65"/>
      <c r="HPD52" s="65"/>
      <c r="HPE52" s="65"/>
      <c r="HPF52" s="65"/>
      <c r="HPG52" s="65"/>
      <c r="HPH52" s="65"/>
      <c r="HPI52" s="65"/>
      <c r="HPJ52" s="65"/>
      <c r="HPK52" s="65"/>
      <c r="HPL52" s="65"/>
      <c r="HPM52" s="65"/>
      <c r="HPN52" s="65"/>
      <c r="HPO52" s="65"/>
      <c r="HPP52" s="65"/>
      <c r="HPQ52" s="65"/>
      <c r="HPR52" s="65"/>
      <c r="HPS52" s="65"/>
      <c r="HPT52" s="65"/>
      <c r="HPU52" s="65"/>
      <c r="HPV52" s="65"/>
      <c r="HPW52" s="65"/>
      <c r="HPX52" s="65"/>
      <c r="HPY52" s="65"/>
      <c r="HPZ52" s="65"/>
      <c r="HQA52" s="65"/>
      <c r="HQB52" s="65"/>
      <c r="HQC52" s="65"/>
      <c r="HQD52" s="65"/>
      <c r="HQE52" s="65"/>
      <c r="HQF52" s="65"/>
      <c r="HQG52" s="65"/>
      <c r="HQH52" s="65"/>
      <c r="HQI52" s="65"/>
      <c r="HQJ52" s="65"/>
      <c r="HQK52" s="65"/>
      <c r="HQL52" s="65"/>
      <c r="HQM52" s="65"/>
      <c r="HQN52" s="65"/>
      <c r="HQO52" s="65"/>
      <c r="HQP52" s="65"/>
      <c r="HQQ52" s="65"/>
      <c r="HQR52" s="65"/>
      <c r="HQS52" s="65"/>
      <c r="HQT52" s="65"/>
      <c r="HQU52" s="65"/>
      <c r="HQV52" s="65"/>
      <c r="HQW52" s="65"/>
      <c r="HQX52" s="65"/>
      <c r="HQY52" s="65"/>
      <c r="HQZ52" s="65"/>
      <c r="HRA52" s="65"/>
      <c r="HRB52" s="65"/>
      <c r="HRC52" s="65"/>
      <c r="HRD52" s="65"/>
      <c r="HRE52" s="65"/>
      <c r="HRF52" s="65"/>
      <c r="HRG52" s="65"/>
      <c r="HRH52" s="65"/>
      <c r="HRI52" s="65"/>
      <c r="HRJ52" s="65"/>
      <c r="HRK52" s="65"/>
      <c r="HRL52" s="65"/>
      <c r="HRM52" s="65"/>
      <c r="HRN52" s="65"/>
      <c r="HRO52" s="65"/>
      <c r="HRP52" s="65"/>
      <c r="HRQ52" s="65"/>
      <c r="HRR52" s="65"/>
      <c r="HRS52" s="65"/>
      <c r="HRT52" s="65"/>
      <c r="HRU52" s="65"/>
      <c r="HRV52" s="65"/>
      <c r="HRW52" s="65"/>
      <c r="HRX52" s="65"/>
      <c r="HRY52" s="65"/>
      <c r="HRZ52" s="65"/>
      <c r="HSA52" s="65"/>
      <c r="HSB52" s="65"/>
      <c r="HSC52" s="65"/>
      <c r="HSD52" s="65"/>
      <c r="HSE52" s="65"/>
      <c r="HSF52" s="65"/>
      <c r="HSG52" s="65"/>
      <c r="HSH52" s="65"/>
      <c r="HSI52" s="65"/>
      <c r="HSJ52" s="65"/>
      <c r="HSK52" s="65"/>
      <c r="HSL52" s="65"/>
      <c r="HSM52" s="65"/>
      <c r="HSN52" s="65"/>
      <c r="HSO52" s="65"/>
      <c r="HSP52" s="65"/>
      <c r="HSQ52" s="65"/>
      <c r="HSR52" s="65"/>
      <c r="HSS52" s="65"/>
      <c r="HST52" s="65"/>
      <c r="HSU52" s="65"/>
      <c r="HSV52" s="65"/>
      <c r="HSW52" s="65"/>
      <c r="HSX52" s="65"/>
      <c r="HSY52" s="65"/>
      <c r="HSZ52" s="65"/>
      <c r="HTA52" s="65"/>
      <c r="HTB52" s="65"/>
      <c r="HTC52" s="65"/>
      <c r="HTD52" s="65"/>
      <c r="HTE52" s="65"/>
      <c r="HTF52" s="65"/>
      <c r="HTG52" s="65"/>
      <c r="HTH52" s="65"/>
      <c r="HTI52" s="65"/>
      <c r="HTJ52" s="65"/>
      <c r="HTK52" s="65"/>
      <c r="HTL52" s="65"/>
      <c r="HTM52" s="65"/>
      <c r="HTN52" s="65"/>
      <c r="HTO52" s="65"/>
      <c r="HTP52" s="65"/>
      <c r="HTQ52" s="65"/>
      <c r="HTR52" s="65"/>
      <c r="HTS52" s="65"/>
      <c r="HTT52" s="65"/>
      <c r="HTU52" s="65"/>
      <c r="HTV52" s="65"/>
      <c r="HTW52" s="65"/>
      <c r="HTX52" s="65"/>
      <c r="HTY52" s="65"/>
      <c r="HTZ52" s="65"/>
      <c r="HUA52" s="65"/>
      <c r="HUB52" s="65"/>
      <c r="HUC52" s="65"/>
      <c r="HUD52" s="65"/>
      <c r="HUE52" s="65"/>
      <c r="HUF52" s="65"/>
      <c r="HUG52" s="65"/>
      <c r="HUH52" s="65"/>
      <c r="HUI52" s="65"/>
      <c r="HUJ52" s="65"/>
      <c r="HUK52" s="65"/>
      <c r="HUL52" s="65"/>
      <c r="HUM52" s="65"/>
      <c r="HUN52" s="65"/>
      <c r="HUO52" s="65"/>
      <c r="HUP52" s="65"/>
      <c r="HUQ52" s="65"/>
      <c r="HUR52" s="65"/>
      <c r="HUS52" s="65"/>
      <c r="HUT52" s="65"/>
      <c r="HUU52" s="65"/>
      <c r="HUV52" s="65"/>
      <c r="HUW52" s="65"/>
      <c r="HUX52" s="65"/>
      <c r="HUY52" s="65"/>
      <c r="HUZ52" s="65"/>
      <c r="HVA52" s="65"/>
      <c r="HVB52" s="65"/>
      <c r="HVC52" s="65"/>
      <c r="HVD52" s="65"/>
      <c r="HVE52" s="65"/>
      <c r="HVF52" s="65"/>
      <c r="HVG52" s="65"/>
      <c r="HVH52" s="65"/>
      <c r="HVI52" s="65"/>
      <c r="HVJ52" s="65"/>
      <c r="HVK52" s="65"/>
      <c r="HVL52" s="65"/>
      <c r="HVM52" s="65"/>
      <c r="HVN52" s="65"/>
      <c r="HVO52" s="65"/>
      <c r="HVP52" s="65"/>
      <c r="HVQ52" s="65"/>
      <c r="HVR52" s="65"/>
      <c r="HVS52" s="65"/>
      <c r="HVT52" s="65"/>
      <c r="HVU52" s="65"/>
      <c r="HVV52" s="65"/>
      <c r="HVW52" s="65"/>
      <c r="HVX52" s="65"/>
      <c r="HVY52" s="65"/>
      <c r="HVZ52" s="65"/>
      <c r="HWA52" s="65"/>
      <c r="HWB52" s="65"/>
      <c r="HWC52" s="65"/>
      <c r="HWD52" s="65"/>
      <c r="HWE52" s="65"/>
      <c r="HWF52" s="65"/>
      <c r="HWG52" s="65"/>
      <c r="HWH52" s="65"/>
      <c r="HWI52" s="65"/>
      <c r="HWJ52" s="65"/>
      <c r="HWK52" s="65"/>
      <c r="HWL52" s="65"/>
      <c r="HWM52" s="65"/>
      <c r="HWN52" s="65"/>
      <c r="HWO52" s="65"/>
      <c r="HWP52" s="65"/>
      <c r="HWQ52" s="65"/>
      <c r="HWR52" s="65"/>
      <c r="HWS52" s="65"/>
      <c r="HWT52" s="65"/>
      <c r="HWU52" s="65"/>
      <c r="HWV52" s="65"/>
      <c r="HWW52" s="65"/>
      <c r="HWX52" s="65"/>
      <c r="HWY52" s="65"/>
      <c r="HWZ52" s="65"/>
      <c r="HXA52" s="65"/>
      <c r="HXB52" s="65"/>
      <c r="HXC52" s="65"/>
      <c r="HXD52" s="65"/>
      <c r="HXE52" s="65"/>
      <c r="HXF52" s="65"/>
      <c r="HXG52" s="65"/>
      <c r="HXH52" s="65"/>
      <c r="HXI52" s="65"/>
      <c r="HXJ52" s="65"/>
      <c r="HXK52" s="65"/>
      <c r="HXL52" s="65"/>
      <c r="HXM52" s="65"/>
      <c r="HXN52" s="65"/>
      <c r="HXO52" s="65"/>
      <c r="HXP52" s="65"/>
      <c r="HXQ52" s="65"/>
      <c r="HXR52" s="65"/>
      <c r="HXS52" s="65"/>
      <c r="HXT52" s="65"/>
      <c r="HXU52" s="65"/>
      <c r="HXV52" s="65"/>
      <c r="HXW52" s="65"/>
      <c r="HXX52" s="65"/>
      <c r="HXY52" s="65"/>
      <c r="HXZ52" s="65"/>
      <c r="HYA52" s="65"/>
      <c r="HYB52" s="65"/>
      <c r="HYC52" s="65"/>
      <c r="HYD52" s="65"/>
      <c r="HYE52" s="65"/>
      <c r="HYF52" s="65"/>
      <c r="HYG52" s="65"/>
      <c r="HYH52" s="65"/>
      <c r="HYI52" s="65"/>
      <c r="HYJ52" s="65"/>
      <c r="HYK52" s="65"/>
      <c r="HYL52" s="65"/>
      <c r="HYM52" s="65"/>
      <c r="HYN52" s="65"/>
      <c r="HYO52" s="65"/>
      <c r="HYP52" s="65"/>
      <c r="HYQ52" s="65"/>
      <c r="HYR52" s="65"/>
      <c r="HYS52" s="65"/>
      <c r="HYT52" s="65"/>
      <c r="HYU52" s="65"/>
      <c r="HYV52" s="65"/>
      <c r="HYW52" s="65"/>
      <c r="HYX52" s="65"/>
      <c r="HYY52" s="65"/>
      <c r="HYZ52" s="65"/>
      <c r="HZA52" s="65"/>
      <c r="HZB52" s="65"/>
      <c r="HZC52" s="65"/>
      <c r="HZD52" s="65"/>
      <c r="HZE52" s="65"/>
      <c r="HZF52" s="65"/>
      <c r="HZG52" s="65"/>
      <c r="HZH52" s="65"/>
      <c r="HZI52" s="65"/>
      <c r="HZJ52" s="65"/>
      <c r="HZK52" s="65"/>
      <c r="HZL52" s="65"/>
      <c r="HZM52" s="65"/>
      <c r="HZN52" s="65"/>
      <c r="HZO52" s="65"/>
      <c r="HZP52" s="65"/>
      <c r="HZQ52" s="65"/>
      <c r="HZR52" s="65"/>
      <c r="HZS52" s="65"/>
      <c r="HZT52" s="65"/>
      <c r="HZU52" s="65"/>
      <c r="HZV52" s="65"/>
      <c r="HZW52" s="65"/>
      <c r="HZX52" s="65"/>
      <c r="HZY52" s="65"/>
      <c r="HZZ52" s="65"/>
      <c r="IAA52" s="65"/>
      <c r="IAB52" s="65"/>
      <c r="IAC52" s="65"/>
      <c r="IAD52" s="65"/>
      <c r="IAE52" s="65"/>
      <c r="IAF52" s="65"/>
      <c r="IAG52" s="65"/>
      <c r="IAH52" s="65"/>
      <c r="IAI52" s="65"/>
      <c r="IAJ52" s="65"/>
      <c r="IAK52" s="65"/>
      <c r="IAL52" s="65"/>
      <c r="IAM52" s="65"/>
      <c r="IAN52" s="65"/>
      <c r="IAO52" s="65"/>
      <c r="IAP52" s="65"/>
      <c r="IAQ52" s="65"/>
      <c r="IAR52" s="65"/>
      <c r="IAS52" s="65"/>
      <c r="IAT52" s="65"/>
      <c r="IAU52" s="65"/>
      <c r="IAV52" s="65"/>
      <c r="IAW52" s="65"/>
      <c r="IAX52" s="65"/>
      <c r="IAY52" s="65"/>
      <c r="IAZ52" s="65"/>
      <c r="IBA52" s="65"/>
      <c r="IBB52" s="65"/>
      <c r="IBC52" s="65"/>
      <c r="IBD52" s="65"/>
      <c r="IBE52" s="65"/>
      <c r="IBF52" s="65"/>
      <c r="IBG52" s="65"/>
      <c r="IBH52" s="65"/>
      <c r="IBI52" s="65"/>
      <c r="IBJ52" s="65"/>
      <c r="IBK52" s="65"/>
      <c r="IBL52" s="65"/>
      <c r="IBM52" s="65"/>
      <c r="IBN52" s="65"/>
      <c r="IBO52" s="65"/>
      <c r="IBP52" s="65"/>
      <c r="IBQ52" s="65"/>
      <c r="IBR52" s="65"/>
      <c r="IBS52" s="65"/>
      <c r="IBT52" s="65"/>
      <c r="IBU52" s="65"/>
      <c r="IBV52" s="65"/>
      <c r="IBW52" s="65"/>
      <c r="IBX52" s="65"/>
      <c r="IBY52" s="65"/>
      <c r="IBZ52" s="65"/>
      <c r="ICA52" s="65"/>
      <c r="ICB52" s="65"/>
      <c r="ICC52" s="65"/>
      <c r="ICD52" s="65"/>
      <c r="ICE52" s="65"/>
      <c r="ICF52" s="65"/>
      <c r="ICG52" s="65"/>
      <c r="ICH52" s="65"/>
      <c r="ICI52" s="65"/>
      <c r="ICJ52" s="65"/>
      <c r="ICK52" s="65"/>
      <c r="ICL52" s="65"/>
      <c r="ICM52" s="65"/>
      <c r="ICN52" s="65"/>
      <c r="ICO52" s="65"/>
      <c r="ICP52" s="65"/>
      <c r="ICQ52" s="65"/>
      <c r="ICR52" s="65"/>
      <c r="ICS52" s="65"/>
      <c r="ICT52" s="65"/>
      <c r="ICU52" s="65"/>
      <c r="ICV52" s="65"/>
      <c r="ICW52" s="65"/>
      <c r="ICX52" s="65"/>
      <c r="ICY52" s="65"/>
      <c r="ICZ52" s="65"/>
      <c r="IDA52" s="65"/>
      <c r="IDB52" s="65"/>
      <c r="IDC52" s="65"/>
      <c r="IDD52" s="65"/>
      <c r="IDE52" s="65"/>
      <c r="IDF52" s="65"/>
      <c r="IDG52" s="65"/>
      <c r="IDH52" s="65"/>
      <c r="IDI52" s="65"/>
      <c r="IDJ52" s="65"/>
      <c r="IDK52" s="65"/>
      <c r="IDL52" s="65"/>
      <c r="IDM52" s="65"/>
      <c r="IDN52" s="65"/>
      <c r="IDO52" s="65"/>
      <c r="IDP52" s="65"/>
      <c r="IDQ52" s="65"/>
      <c r="IDR52" s="65"/>
      <c r="IDS52" s="65"/>
      <c r="IDT52" s="65"/>
      <c r="IDU52" s="65"/>
      <c r="IDV52" s="65"/>
      <c r="IDW52" s="65"/>
      <c r="IDX52" s="65"/>
      <c r="IDY52" s="65"/>
      <c r="IDZ52" s="65"/>
      <c r="IEA52" s="65"/>
      <c r="IEB52" s="65"/>
      <c r="IEC52" s="65"/>
      <c r="IED52" s="65"/>
      <c r="IEE52" s="65"/>
      <c r="IEF52" s="65"/>
      <c r="IEG52" s="65"/>
      <c r="IEH52" s="65"/>
      <c r="IEI52" s="65"/>
      <c r="IEJ52" s="65"/>
      <c r="IEK52" s="65"/>
      <c r="IEL52" s="65"/>
      <c r="IEM52" s="65"/>
      <c r="IEN52" s="65"/>
      <c r="IEO52" s="65"/>
      <c r="IEP52" s="65"/>
      <c r="IEQ52" s="65"/>
      <c r="IER52" s="65"/>
      <c r="IES52" s="65"/>
      <c r="IET52" s="65"/>
      <c r="IEU52" s="65"/>
      <c r="IEV52" s="65"/>
      <c r="IEW52" s="65"/>
      <c r="IEX52" s="65"/>
      <c r="IEY52" s="65"/>
      <c r="IEZ52" s="65"/>
      <c r="IFA52" s="65"/>
      <c r="IFB52" s="65"/>
      <c r="IFC52" s="65"/>
      <c r="IFD52" s="65"/>
      <c r="IFE52" s="65"/>
      <c r="IFF52" s="65"/>
      <c r="IFG52" s="65"/>
      <c r="IFH52" s="65"/>
      <c r="IFI52" s="65"/>
      <c r="IFJ52" s="65"/>
      <c r="IFK52" s="65"/>
      <c r="IFL52" s="65"/>
      <c r="IFM52" s="65"/>
      <c r="IFN52" s="65"/>
      <c r="IFO52" s="65"/>
      <c r="IFP52" s="65"/>
      <c r="IFQ52" s="65"/>
      <c r="IFR52" s="65"/>
      <c r="IFS52" s="65"/>
      <c r="IFT52" s="65"/>
      <c r="IFU52" s="65"/>
      <c r="IFV52" s="65"/>
      <c r="IFW52" s="65"/>
      <c r="IFX52" s="65"/>
      <c r="IFY52" s="65"/>
      <c r="IFZ52" s="65"/>
      <c r="IGA52" s="65"/>
      <c r="IGB52" s="65"/>
      <c r="IGC52" s="65"/>
      <c r="IGD52" s="65"/>
      <c r="IGE52" s="65"/>
      <c r="IGF52" s="65"/>
      <c r="IGG52" s="65"/>
      <c r="IGH52" s="65"/>
      <c r="IGI52" s="65"/>
      <c r="IGJ52" s="65"/>
      <c r="IGK52" s="65"/>
      <c r="IGL52" s="65"/>
      <c r="IGM52" s="65"/>
      <c r="IGN52" s="65"/>
      <c r="IGO52" s="65"/>
      <c r="IGP52" s="65"/>
      <c r="IGQ52" s="65"/>
      <c r="IGR52" s="65"/>
      <c r="IGS52" s="65"/>
      <c r="IGT52" s="65"/>
      <c r="IGU52" s="65"/>
      <c r="IGV52" s="65"/>
      <c r="IGW52" s="65"/>
      <c r="IGX52" s="65"/>
      <c r="IGY52" s="65"/>
      <c r="IGZ52" s="65"/>
      <c r="IHA52" s="65"/>
      <c r="IHB52" s="65"/>
      <c r="IHC52" s="65"/>
      <c r="IHD52" s="65"/>
      <c r="IHE52" s="65"/>
      <c r="IHF52" s="65"/>
      <c r="IHG52" s="65"/>
      <c r="IHH52" s="65"/>
      <c r="IHI52" s="65"/>
      <c r="IHJ52" s="65"/>
      <c r="IHK52" s="65"/>
      <c r="IHL52" s="65"/>
      <c r="IHM52" s="65"/>
      <c r="IHN52" s="65"/>
      <c r="IHO52" s="65"/>
      <c r="IHP52" s="65"/>
      <c r="IHQ52" s="65"/>
      <c r="IHR52" s="65"/>
      <c r="IHS52" s="65"/>
      <c r="IHT52" s="65"/>
      <c r="IHU52" s="65"/>
      <c r="IHV52" s="65"/>
      <c r="IHW52" s="65"/>
      <c r="IHX52" s="65"/>
      <c r="IHY52" s="65"/>
      <c r="IHZ52" s="65"/>
      <c r="IIA52" s="65"/>
      <c r="IIB52" s="65"/>
      <c r="IIC52" s="65"/>
      <c r="IID52" s="65"/>
      <c r="IIE52" s="65"/>
      <c r="IIF52" s="65"/>
      <c r="IIG52" s="65"/>
      <c r="IIH52" s="65"/>
      <c r="III52" s="65"/>
      <c r="IIJ52" s="65"/>
      <c r="IIK52" s="65"/>
      <c r="IIL52" s="65"/>
      <c r="IIM52" s="65"/>
      <c r="IIN52" s="65"/>
      <c r="IIO52" s="65"/>
      <c r="IIP52" s="65"/>
      <c r="IIQ52" s="65"/>
      <c r="IIR52" s="65"/>
      <c r="IIS52" s="65"/>
      <c r="IIT52" s="65"/>
      <c r="IIU52" s="65"/>
      <c r="IIV52" s="65"/>
      <c r="IIW52" s="65"/>
      <c r="IIX52" s="65"/>
      <c r="IIY52" s="65"/>
      <c r="IIZ52" s="65"/>
      <c r="IJA52" s="65"/>
      <c r="IJB52" s="65"/>
      <c r="IJC52" s="65"/>
      <c r="IJD52" s="65"/>
      <c r="IJE52" s="65"/>
      <c r="IJF52" s="65"/>
      <c r="IJG52" s="65"/>
      <c r="IJH52" s="65"/>
      <c r="IJI52" s="65"/>
      <c r="IJJ52" s="65"/>
      <c r="IJK52" s="65"/>
      <c r="IJL52" s="65"/>
      <c r="IJM52" s="65"/>
      <c r="IJN52" s="65"/>
      <c r="IJO52" s="65"/>
      <c r="IJP52" s="65"/>
      <c r="IJQ52" s="65"/>
      <c r="IJR52" s="65"/>
      <c r="IJS52" s="65"/>
      <c r="IJT52" s="65"/>
      <c r="IJU52" s="65"/>
      <c r="IJV52" s="65"/>
      <c r="IJW52" s="65"/>
      <c r="IJX52" s="65"/>
      <c r="IJY52" s="65"/>
      <c r="IJZ52" s="65"/>
      <c r="IKA52" s="65"/>
      <c r="IKB52" s="65"/>
      <c r="IKC52" s="65"/>
      <c r="IKD52" s="65"/>
      <c r="IKE52" s="65"/>
      <c r="IKF52" s="65"/>
      <c r="IKG52" s="65"/>
      <c r="IKH52" s="65"/>
      <c r="IKI52" s="65"/>
      <c r="IKJ52" s="65"/>
      <c r="IKK52" s="65"/>
      <c r="IKL52" s="65"/>
      <c r="IKM52" s="65"/>
      <c r="IKN52" s="65"/>
      <c r="IKO52" s="65"/>
      <c r="IKP52" s="65"/>
      <c r="IKQ52" s="65"/>
      <c r="IKR52" s="65"/>
      <c r="IKS52" s="65"/>
      <c r="IKT52" s="65"/>
      <c r="IKU52" s="65"/>
      <c r="IKV52" s="65"/>
      <c r="IKW52" s="65"/>
      <c r="IKX52" s="65"/>
      <c r="IKY52" s="65"/>
      <c r="IKZ52" s="65"/>
      <c r="ILA52" s="65"/>
      <c r="ILB52" s="65"/>
      <c r="ILC52" s="65"/>
      <c r="ILD52" s="65"/>
      <c r="ILE52" s="65"/>
      <c r="ILF52" s="65"/>
      <c r="ILG52" s="65"/>
      <c r="ILH52" s="65"/>
      <c r="ILI52" s="65"/>
      <c r="ILJ52" s="65"/>
      <c r="ILK52" s="65"/>
      <c r="ILL52" s="65"/>
      <c r="ILM52" s="65"/>
      <c r="ILN52" s="65"/>
      <c r="ILO52" s="65"/>
      <c r="ILP52" s="65"/>
      <c r="ILQ52" s="65"/>
      <c r="ILR52" s="65"/>
      <c r="ILS52" s="65"/>
      <c r="ILT52" s="65"/>
      <c r="ILU52" s="65"/>
      <c r="ILV52" s="65"/>
      <c r="ILW52" s="65"/>
      <c r="ILX52" s="65"/>
      <c r="ILY52" s="65"/>
      <c r="ILZ52" s="65"/>
      <c r="IMA52" s="65"/>
      <c r="IMB52" s="65"/>
      <c r="IMC52" s="65"/>
      <c r="IMD52" s="65"/>
      <c r="IME52" s="65"/>
      <c r="IMF52" s="65"/>
      <c r="IMG52" s="65"/>
      <c r="IMH52" s="65"/>
      <c r="IMI52" s="65"/>
      <c r="IMJ52" s="65"/>
      <c r="IMK52" s="65"/>
      <c r="IML52" s="65"/>
      <c r="IMM52" s="65"/>
      <c r="IMN52" s="65"/>
      <c r="IMO52" s="65"/>
      <c r="IMP52" s="65"/>
      <c r="IMQ52" s="65"/>
      <c r="IMR52" s="65"/>
      <c r="IMS52" s="65"/>
      <c r="IMT52" s="65"/>
      <c r="IMU52" s="65"/>
      <c r="IMV52" s="65"/>
      <c r="IMW52" s="65"/>
      <c r="IMX52" s="65"/>
      <c r="IMY52" s="65"/>
      <c r="IMZ52" s="65"/>
      <c r="INA52" s="65"/>
      <c r="INB52" s="65"/>
      <c r="INC52" s="65"/>
      <c r="IND52" s="65"/>
      <c r="INE52" s="65"/>
      <c r="INF52" s="65"/>
      <c r="ING52" s="65"/>
      <c r="INH52" s="65"/>
      <c r="INI52" s="65"/>
      <c r="INJ52" s="65"/>
      <c r="INK52" s="65"/>
      <c r="INL52" s="65"/>
      <c r="INM52" s="65"/>
      <c r="INN52" s="65"/>
      <c r="INO52" s="65"/>
      <c r="INP52" s="65"/>
      <c r="INQ52" s="65"/>
      <c r="INR52" s="65"/>
      <c r="INS52" s="65"/>
      <c r="INT52" s="65"/>
      <c r="INU52" s="65"/>
      <c r="INV52" s="65"/>
      <c r="INW52" s="65"/>
      <c r="INX52" s="65"/>
      <c r="INY52" s="65"/>
      <c r="INZ52" s="65"/>
      <c r="IOA52" s="65"/>
      <c r="IOB52" s="65"/>
      <c r="IOC52" s="65"/>
      <c r="IOD52" s="65"/>
      <c r="IOE52" s="65"/>
      <c r="IOF52" s="65"/>
      <c r="IOG52" s="65"/>
      <c r="IOH52" s="65"/>
      <c r="IOI52" s="65"/>
      <c r="IOJ52" s="65"/>
      <c r="IOK52" s="65"/>
      <c r="IOL52" s="65"/>
      <c r="IOM52" s="65"/>
      <c r="ION52" s="65"/>
      <c r="IOO52" s="65"/>
      <c r="IOP52" s="65"/>
      <c r="IOQ52" s="65"/>
      <c r="IOR52" s="65"/>
      <c r="IOS52" s="65"/>
      <c r="IOT52" s="65"/>
      <c r="IOU52" s="65"/>
      <c r="IOV52" s="65"/>
      <c r="IOW52" s="65"/>
      <c r="IOX52" s="65"/>
      <c r="IOY52" s="65"/>
      <c r="IOZ52" s="65"/>
      <c r="IPA52" s="65"/>
      <c r="IPB52" s="65"/>
      <c r="IPC52" s="65"/>
      <c r="IPD52" s="65"/>
      <c r="IPE52" s="65"/>
      <c r="IPF52" s="65"/>
      <c r="IPG52" s="65"/>
      <c r="IPH52" s="65"/>
      <c r="IPI52" s="65"/>
      <c r="IPJ52" s="65"/>
      <c r="IPK52" s="65"/>
      <c r="IPL52" s="65"/>
      <c r="IPM52" s="65"/>
      <c r="IPN52" s="65"/>
      <c r="IPO52" s="65"/>
      <c r="IPP52" s="65"/>
      <c r="IPQ52" s="65"/>
      <c r="IPR52" s="65"/>
      <c r="IPS52" s="65"/>
      <c r="IPT52" s="65"/>
      <c r="IPU52" s="65"/>
      <c r="IPV52" s="65"/>
      <c r="IPW52" s="65"/>
      <c r="IPX52" s="65"/>
      <c r="IPY52" s="65"/>
      <c r="IPZ52" s="65"/>
      <c r="IQA52" s="65"/>
      <c r="IQB52" s="65"/>
      <c r="IQC52" s="65"/>
      <c r="IQD52" s="65"/>
      <c r="IQE52" s="65"/>
      <c r="IQF52" s="65"/>
      <c r="IQG52" s="65"/>
      <c r="IQH52" s="65"/>
      <c r="IQI52" s="65"/>
      <c r="IQJ52" s="65"/>
      <c r="IQK52" s="65"/>
      <c r="IQL52" s="65"/>
      <c r="IQM52" s="65"/>
      <c r="IQN52" s="65"/>
      <c r="IQO52" s="65"/>
      <c r="IQP52" s="65"/>
      <c r="IQQ52" s="65"/>
      <c r="IQR52" s="65"/>
      <c r="IQS52" s="65"/>
      <c r="IQT52" s="65"/>
      <c r="IQU52" s="65"/>
      <c r="IQV52" s="65"/>
      <c r="IQW52" s="65"/>
      <c r="IQX52" s="65"/>
      <c r="IQY52" s="65"/>
      <c r="IQZ52" s="65"/>
      <c r="IRA52" s="65"/>
      <c r="IRB52" s="65"/>
      <c r="IRC52" s="65"/>
      <c r="IRD52" s="65"/>
      <c r="IRE52" s="65"/>
      <c r="IRF52" s="65"/>
      <c r="IRG52" s="65"/>
      <c r="IRH52" s="65"/>
      <c r="IRI52" s="65"/>
      <c r="IRJ52" s="65"/>
      <c r="IRK52" s="65"/>
      <c r="IRL52" s="65"/>
      <c r="IRM52" s="65"/>
      <c r="IRN52" s="65"/>
      <c r="IRO52" s="65"/>
      <c r="IRP52" s="65"/>
      <c r="IRQ52" s="65"/>
      <c r="IRR52" s="65"/>
      <c r="IRS52" s="65"/>
      <c r="IRT52" s="65"/>
      <c r="IRU52" s="65"/>
      <c r="IRV52" s="65"/>
      <c r="IRW52" s="65"/>
      <c r="IRX52" s="65"/>
      <c r="IRY52" s="65"/>
      <c r="IRZ52" s="65"/>
      <c r="ISA52" s="65"/>
      <c r="ISB52" s="65"/>
      <c r="ISC52" s="65"/>
      <c r="ISD52" s="65"/>
      <c r="ISE52" s="65"/>
      <c r="ISF52" s="65"/>
      <c r="ISG52" s="65"/>
      <c r="ISH52" s="65"/>
      <c r="ISI52" s="65"/>
      <c r="ISJ52" s="65"/>
      <c r="ISK52" s="65"/>
      <c r="ISL52" s="65"/>
      <c r="ISM52" s="65"/>
      <c r="ISN52" s="65"/>
      <c r="ISO52" s="65"/>
      <c r="ISP52" s="65"/>
      <c r="ISQ52" s="65"/>
      <c r="ISR52" s="65"/>
      <c r="ISS52" s="65"/>
      <c r="IST52" s="65"/>
      <c r="ISU52" s="65"/>
      <c r="ISV52" s="65"/>
      <c r="ISW52" s="65"/>
      <c r="ISX52" s="65"/>
      <c r="ISY52" s="65"/>
      <c r="ISZ52" s="65"/>
      <c r="ITA52" s="65"/>
      <c r="ITB52" s="65"/>
      <c r="ITC52" s="65"/>
      <c r="ITD52" s="65"/>
      <c r="ITE52" s="65"/>
      <c r="ITF52" s="65"/>
      <c r="ITG52" s="65"/>
      <c r="ITH52" s="65"/>
      <c r="ITI52" s="65"/>
      <c r="ITJ52" s="65"/>
      <c r="ITK52" s="65"/>
      <c r="ITL52" s="65"/>
      <c r="ITM52" s="65"/>
      <c r="ITN52" s="65"/>
      <c r="ITO52" s="65"/>
      <c r="ITP52" s="65"/>
      <c r="ITQ52" s="65"/>
      <c r="ITR52" s="65"/>
      <c r="ITS52" s="65"/>
      <c r="ITT52" s="65"/>
      <c r="ITU52" s="65"/>
      <c r="ITV52" s="65"/>
      <c r="ITW52" s="65"/>
      <c r="ITX52" s="65"/>
      <c r="ITY52" s="65"/>
      <c r="ITZ52" s="65"/>
      <c r="IUA52" s="65"/>
      <c r="IUB52" s="65"/>
      <c r="IUC52" s="65"/>
      <c r="IUD52" s="65"/>
      <c r="IUE52" s="65"/>
      <c r="IUF52" s="65"/>
      <c r="IUG52" s="65"/>
      <c r="IUH52" s="65"/>
      <c r="IUI52" s="65"/>
      <c r="IUJ52" s="65"/>
      <c r="IUK52" s="65"/>
      <c r="IUL52" s="65"/>
      <c r="IUM52" s="65"/>
      <c r="IUN52" s="65"/>
      <c r="IUO52" s="65"/>
      <c r="IUP52" s="65"/>
      <c r="IUQ52" s="65"/>
      <c r="IUR52" s="65"/>
      <c r="IUS52" s="65"/>
      <c r="IUT52" s="65"/>
      <c r="IUU52" s="65"/>
      <c r="IUV52" s="65"/>
      <c r="IUW52" s="65"/>
      <c r="IUX52" s="65"/>
      <c r="IUY52" s="65"/>
      <c r="IUZ52" s="65"/>
      <c r="IVA52" s="65"/>
      <c r="IVB52" s="65"/>
      <c r="IVC52" s="65"/>
      <c r="IVD52" s="65"/>
      <c r="IVE52" s="65"/>
      <c r="IVF52" s="65"/>
      <c r="IVG52" s="65"/>
      <c r="IVH52" s="65"/>
      <c r="IVI52" s="65"/>
      <c r="IVJ52" s="65"/>
      <c r="IVK52" s="65"/>
      <c r="IVL52" s="65"/>
      <c r="IVM52" s="65"/>
      <c r="IVN52" s="65"/>
      <c r="IVO52" s="65"/>
      <c r="IVP52" s="65"/>
      <c r="IVQ52" s="65"/>
      <c r="IVR52" s="65"/>
      <c r="IVS52" s="65"/>
      <c r="IVT52" s="65"/>
      <c r="IVU52" s="65"/>
      <c r="IVV52" s="65"/>
      <c r="IVW52" s="65"/>
      <c r="IVX52" s="65"/>
      <c r="IVY52" s="65"/>
      <c r="IVZ52" s="65"/>
      <c r="IWA52" s="65"/>
      <c r="IWB52" s="65"/>
      <c r="IWC52" s="65"/>
      <c r="IWD52" s="65"/>
      <c r="IWE52" s="65"/>
      <c r="IWF52" s="65"/>
      <c r="IWG52" s="65"/>
      <c r="IWH52" s="65"/>
      <c r="IWI52" s="65"/>
      <c r="IWJ52" s="65"/>
      <c r="IWK52" s="65"/>
      <c r="IWL52" s="65"/>
      <c r="IWM52" s="65"/>
      <c r="IWN52" s="65"/>
      <c r="IWO52" s="65"/>
      <c r="IWP52" s="65"/>
      <c r="IWQ52" s="65"/>
      <c r="IWR52" s="65"/>
      <c r="IWS52" s="65"/>
      <c r="IWT52" s="65"/>
      <c r="IWU52" s="65"/>
      <c r="IWV52" s="65"/>
      <c r="IWW52" s="65"/>
      <c r="IWX52" s="65"/>
      <c r="IWY52" s="65"/>
      <c r="IWZ52" s="65"/>
      <c r="IXA52" s="65"/>
      <c r="IXB52" s="65"/>
      <c r="IXC52" s="65"/>
      <c r="IXD52" s="65"/>
      <c r="IXE52" s="65"/>
      <c r="IXF52" s="65"/>
      <c r="IXG52" s="65"/>
      <c r="IXH52" s="65"/>
      <c r="IXI52" s="65"/>
      <c r="IXJ52" s="65"/>
      <c r="IXK52" s="65"/>
      <c r="IXL52" s="65"/>
      <c r="IXM52" s="65"/>
      <c r="IXN52" s="65"/>
      <c r="IXO52" s="65"/>
      <c r="IXP52" s="65"/>
      <c r="IXQ52" s="65"/>
      <c r="IXR52" s="65"/>
      <c r="IXS52" s="65"/>
      <c r="IXT52" s="65"/>
      <c r="IXU52" s="65"/>
      <c r="IXV52" s="65"/>
      <c r="IXW52" s="65"/>
      <c r="IXX52" s="65"/>
      <c r="IXY52" s="65"/>
      <c r="IXZ52" s="65"/>
      <c r="IYA52" s="65"/>
      <c r="IYB52" s="65"/>
      <c r="IYC52" s="65"/>
      <c r="IYD52" s="65"/>
      <c r="IYE52" s="65"/>
      <c r="IYF52" s="65"/>
      <c r="IYG52" s="65"/>
      <c r="IYH52" s="65"/>
      <c r="IYI52" s="65"/>
      <c r="IYJ52" s="65"/>
      <c r="IYK52" s="65"/>
      <c r="IYL52" s="65"/>
      <c r="IYM52" s="65"/>
      <c r="IYN52" s="65"/>
      <c r="IYO52" s="65"/>
      <c r="IYP52" s="65"/>
      <c r="IYQ52" s="65"/>
      <c r="IYR52" s="65"/>
      <c r="IYS52" s="65"/>
      <c r="IYT52" s="65"/>
      <c r="IYU52" s="65"/>
      <c r="IYV52" s="65"/>
      <c r="IYW52" s="65"/>
      <c r="IYX52" s="65"/>
      <c r="IYY52" s="65"/>
      <c r="IYZ52" s="65"/>
      <c r="IZA52" s="65"/>
      <c r="IZB52" s="65"/>
      <c r="IZC52" s="65"/>
      <c r="IZD52" s="65"/>
      <c r="IZE52" s="65"/>
      <c r="IZF52" s="65"/>
      <c r="IZG52" s="65"/>
      <c r="IZH52" s="65"/>
      <c r="IZI52" s="65"/>
      <c r="IZJ52" s="65"/>
      <c r="IZK52" s="65"/>
      <c r="IZL52" s="65"/>
      <c r="IZM52" s="65"/>
      <c r="IZN52" s="65"/>
      <c r="IZO52" s="65"/>
      <c r="IZP52" s="65"/>
      <c r="IZQ52" s="65"/>
      <c r="IZR52" s="65"/>
      <c r="IZS52" s="65"/>
      <c r="IZT52" s="65"/>
      <c r="IZU52" s="65"/>
      <c r="IZV52" s="65"/>
      <c r="IZW52" s="65"/>
      <c r="IZX52" s="65"/>
      <c r="IZY52" s="65"/>
      <c r="IZZ52" s="65"/>
      <c r="JAA52" s="65"/>
      <c r="JAB52" s="65"/>
      <c r="JAC52" s="65"/>
      <c r="JAD52" s="65"/>
      <c r="JAE52" s="65"/>
      <c r="JAF52" s="65"/>
      <c r="JAG52" s="65"/>
      <c r="JAH52" s="65"/>
      <c r="JAI52" s="65"/>
      <c r="JAJ52" s="65"/>
      <c r="JAK52" s="65"/>
      <c r="JAL52" s="65"/>
      <c r="JAM52" s="65"/>
      <c r="JAN52" s="65"/>
      <c r="JAO52" s="65"/>
      <c r="JAP52" s="65"/>
      <c r="JAQ52" s="65"/>
      <c r="JAR52" s="65"/>
      <c r="JAS52" s="65"/>
      <c r="JAT52" s="65"/>
      <c r="JAU52" s="65"/>
      <c r="JAV52" s="65"/>
      <c r="JAW52" s="65"/>
      <c r="JAX52" s="65"/>
      <c r="JAY52" s="65"/>
      <c r="JAZ52" s="65"/>
      <c r="JBA52" s="65"/>
      <c r="JBB52" s="65"/>
      <c r="JBC52" s="65"/>
      <c r="JBD52" s="65"/>
      <c r="JBE52" s="65"/>
      <c r="JBF52" s="65"/>
      <c r="JBG52" s="65"/>
      <c r="JBH52" s="65"/>
      <c r="JBI52" s="65"/>
      <c r="JBJ52" s="65"/>
      <c r="JBK52" s="65"/>
      <c r="JBL52" s="65"/>
      <c r="JBM52" s="65"/>
      <c r="JBN52" s="65"/>
      <c r="JBO52" s="65"/>
      <c r="JBP52" s="65"/>
      <c r="JBQ52" s="65"/>
      <c r="JBR52" s="65"/>
      <c r="JBS52" s="65"/>
      <c r="JBT52" s="65"/>
      <c r="JBU52" s="65"/>
      <c r="JBV52" s="65"/>
      <c r="JBW52" s="65"/>
      <c r="JBX52" s="65"/>
      <c r="JBY52" s="65"/>
      <c r="JBZ52" s="65"/>
      <c r="JCA52" s="65"/>
      <c r="JCB52" s="65"/>
      <c r="JCC52" s="65"/>
      <c r="JCD52" s="65"/>
      <c r="JCE52" s="65"/>
      <c r="JCF52" s="65"/>
      <c r="JCG52" s="65"/>
      <c r="JCH52" s="65"/>
      <c r="JCI52" s="65"/>
      <c r="JCJ52" s="65"/>
      <c r="JCK52" s="65"/>
      <c r="JCL52" s="65"/>
      <c r="JCM52" s="65"/>
      <c r="JCN52" s="65"/>
      <c r="JCO52" s="65"/>
      <c r="JCP52" s="65"/>
      <c r="JCQ52" s="65"/>
      <c r="JCR52" s="65"/>
      <c r="JCS52" s="65"/>
      <c r="JCT52" s="65"/>
      <c r="JCU52" s="65"/>
      <c r="JCV52" s="65"/>
      <c r="JCW52" s="65"/>
      <c r="JCX52" s="65"/>
      <c r="JCY52" s="65"/>
      <c r="JCZ52" s="65"/>
      <c r="JDA52" s="65"/>
      <c r="JDB52" s="65"/>
      <c r="JDC52" s="65"/>
      <c r="JDD52" s="65"/>
      <c r="JDE52" s="65"/>
      <c r="JDF52" s="65"/>
      <c r="JDG52" s="65"/>
      <c r="JDH52" s="65"/>
      <c r="JDI52" s="65"/>
      <c r="JDJ52" s="65"/>
      <c r="JDK52" s="65"/>
      <c r="JDL52" s="65"/>
      <c r="JDM52" s="65"/>
      <c r="JDN52" s="65"/>
      <c r="JDO52" s="65"/>
      <c r="JDP52" s="65"/>
      <c r="JDQ52" s="65"/>
      <c r="JDR52" s="65"/>
      <c r="JDS52" s="65"/>
      <c r="JDT52" s="65"/>
      <c r="JDU52" s="65"/>
      <c r="JDV52" s="65"/>
      <c r="JDW52" s="65"/>
      <c r="JDX52" s="65"/>
      <c r="JDY52" s="65"/>
      <c r="JDZ52" s="65"/>
      <c r="JEA52" s="65"/>
      <c r="JEB52" s="65"/>
      <c r="JEC52" s="65"/>
      <c r="JED52" s="65"/>
      <c r="JEE52" s="65"/>
      <c r="JEF52" s="65"/>
      <c r="JEG52" s="65"/>
      <c r="JEH52" s="65"/>
      <c r="JEI52" s="65"/>
      <c r="JEJ52" s="65"/>
      <c r="JEK52" s="65"/>
      <c r="JEL52" s="65"/>
      <c r="JEM52" s="65"/>
      <c r="JEN52" s="65"/>
      <c r="JEO52" s="65"/>
      <c r="JEP52" s="65"/>
      <c r="JEQ52" s="65"/>
      <c r="JER52" s="65"/>
      <c r="JES52" s="65"/>
      <c r="JET52" s="65"/>
      <c r="JEU52" s="65"/>
      <c r="JEV52" s="65"/>
      <c r="JEW52" s="65"/>
      <c r="JEX52" s="65"/>
      <c r="JEY52" s="65"/>
      <c r="JEZ52" s="65"/>
      <c r="JFA52" s="65"/>
      <c r="JFB52" s="65"/>
      <c r="JFC52" s="65"/>
      <c r="JFD52" s="65"/>
      <c r="JFE52" s="65"/>
      <c r="JFF52" s="65"/>
      <c r="JFG52" s="65"/>
      <c r="JFH52" s="65"/>
      <c r="JFI52" s="65"/>
      <c r="JFJ52" s="65"/>
      <c r="JFK52" s="65"/>
      <c r="JFL52" s="65"/>
      <c r="JFM52" s="65"/>
      <c r="JFN52" s="65"/>
      <c r="JFO52" s="65"/>
      <c r="JFP52" s="65"/>
      <c r="JFQ52" s="65"/>
      <c r="JFR52" s="65"/>
      <c r="JFS52" s="65"/>
      <c r="JFT52" s="65"/>
      <c r="JFU52" s="65"/>
      <c r="JFV52" s="65"/>
      <c r="JFW52" s="65"/>
      <c r="JFX52" s="65"/>
      <c r="JFY52" s="65"/>
      <c r="JFZ52" s="65"/>
      <c r="JGA52" s="65"/>
      <c r="JGB52" s="65"/>
      <c r="JGC52" s="65"/>
      <c r="JGD52" s="65"/>
      <c r="JGE52" s="65"/>
      <c r="JGF52" s="65"/>
      <c r="JGG52" s="65"/>
      <c r="JGH52" s="65"/>
      <c r="JGI52" s="65"/>
      <c r="JGJ52" s="65"/>
      <c r="JGK52" s="65"/>
      <c r="JGL52" s="65"/>
      <c r="JGM52" s="65"/>
      <c r="JGN52" s="65"/>
      <c r="JGO52" s="65"/>
      <c r="JGP52" s="65"/>
      <c r="JGQ52" s="65"/>
      <c r="JGR52" s="65"/>
      <c r="JGS52" s="65"/>
      <c r="JGT52" s="65"/>
      <c r="JGU52" s="65"/>
      <c r="JGV52" s="65"/>
      <c r="JGW52" s="65"/>
      <c r="JGX52" s="65"/>
      <c r="JGY52" s="65"/>
      <c r="JGZ52" s="65"/>
      <c r="JHA52" s="65"/>
      <c r="JHB52" s="65"/>
      <c r="JHC52" s="65"/>
      <c r="JHD52" s="65"/>
      <c r="JHE52" s="65"/>
      <c r="JHF52" s="65"/>
      <c r="JHG52" s="65"/>
      <c r="JHH52" s="65"/>
      <c r="JHI52" s="65"/>
      <c r="JHJ52" s="65"/>
      <c r="JHK52" s="65"/>
      <c r="JHL52" s="65"/>
      <c r="JHM52" s="65"/>
      <c r="JHN52" s="65"/>
      <c r="JHO52" s="65"/>
      <c r="JHP52" s="65"/>
      <c r="JHQ52" s="65"/>
      <c r="JHR52" s="65"/>
      <c r="JHS52" s="65"/>
      <c r="JHT52" s="65"/>
      <c r="JHU52" s="65"/>
      <c r="JHV52" s="65"/>
      <c r="JHW52" s="65"/>
      <c r="JHX52" s="65"/>
      <c r="JHY52" s="65"/>
      <c r="JHZ52" s="65"/>
      <c r="JIA52" s="65"/>
      <c r="JIB52" s="65"/>
      <c r="JIC52" s="65"/>
      <c r="JID52" s="65"/>
      <c r="JIE52" s="65"/>
      <c r="JIF52" s="65"/>
      <c r="JIG52" s="65"/>
      <c r="JIH52" s="65"/>
      <c r="JII52" s="65"/>
      <c r="JIJ52" s="65"/>
      <c r="JIK52" s="65"/>
      <c r="JIL52" s="65"/>
      <c r="JIM52" s="65"/>
      <c r="JIN52" s="65"/>
      <c r="JIO52" s="65"/>
      <c r="JIP52" s="65"/>
      <c r="JIQ52" s="65"/>
      <c r="JIR52" s="65"/>
      <c r="JIS52" s="65"/>
      <c r="JIT52" s="65"/>
      <c r="JIU52" s="65"/>
      <c r="JIV52" s="65"/>
      <c r="JIW52" s="65"/>
      <c r="JIX52" s="65"/>
      <c r="JIY52" s="65"/>
      <c r="JIZ52" s="65"/>
      <c r="JJA52" s="65"/>
      <c r="JJB52" s="65"/>
      <c r="JJC52" s="65"/>
      <c r="JJD52" s="65"/>
      <c r="JJE52" s="65"/>
      <c r="JJF52" s="65"/>
      <c r="JJG52" s="65"/>
      <c r="JJH52" s="65"/>
      <c r="JJI52" s="65"/>
      <c r="JJJ52" s="65"/>
      <c r="JJK52" s="65"/>
      <c r="JJL52" s="65"/>
      <c r="JJM52" s="65"/>
      <c r="JJN52" s="65"/>
      <c r="JJO52" s="65"/>
      <c r="JJP52" s="65"/>
      <c r="JJQ52" s="65"/>
      <c r="JJR52" s="65"/>
      <c r="JJS52" s="65"/>
      <c r="JJT52" s="65"/>
      <c r="JJU52" s="65"/>
      <c r="JJV52" s="65"/>
      <c r="JJW52" s="65"/>
      <c r="JJX52" s="65"/>
      <c r="JJY52" s="65"/>
      <c r="JJZ52" s="65"/>
      <c r="JKA52" s="65"/>
      <c r="JKB52" s="65"/>
      <c r="JKC52" s="65"/>
      <c r="JKD52" s="65"/>
      <c r="JKE52" s="65"/>
      <c r="JKF52" s="65"/>
      <c r="JKG52" s="65"/>
      <c r="JKH52" s="65"/>
      <c r="JKI52" s="65"/>
      <c r="JKJ52" s="65"/>
      <c r="JKK52" s="65"/>
      <c r="JKL52" s="65"/>
      <c r="JKM52" s="65"/>
      <c r="JKN52" s="65"/>
      <c r="JKO52" s="65"/>
      <c r="JKP52" s="65"/>
      <c r="JKQ52" s="65"/>
      <c r="JKR52" s="65"/>
      <c r="JKS52" s="65"/>
      <c r="JKT52" s="65"/>
      <c r="JKU52" s="65"/>
      <c r="JKV52" s="65"/>
      <c r="JKW52" s="65"/>
      <c r="JKX52" s="65"/>
      <c r="JKY52" s="65"/>
      <c r="JKZ52" s="65"/>
      <c r="JLA52" s="65"/>
      <c r="JLB52" s="65"/>
      <c r="JLC52" s="65"/>
      <c r="JLD52" s="65"/>
      <c r="JLE52" s="65"/>
      <c r="JLF52" s="65"/>
      <c r="JLG52" s="65"/>
      <c r="JLH52" s="65"/>
      <c r="JLI52" s="65"/>
      <c r="JLJ52" s="65"/>
      <c r="JLK52" s="65"/>
      <c r="JLL52" s="65"/>
      <c r="JLM52" s="65"/>
      <c r="JLN52" s="65"/>
      <c r="JLO52" s="65"/>
      <c r="JLP52" s="65"/>
      <c r="JLQ52" s="65"/>
      <c r="JLR52" s="65"/>
      <c r="JLS52" s="65"/>
      <c r="JLT52" s="65"/>
      <c r="JLU52" s="65"/>
      <c r="JLV52" s="65"/>
      <c r="JLW52" s="65"/>
      <c r="JLX52" s="65"/>
      <c r="JLY52" s="65"/>
      <c r="JLZ52" s="65"/>
      <c r="JMA52" s="65"/>
      <c r="JMB52" s="65"/>
      <c r="JMC52" s="65"/>
      <c r="JMD52" s="65"/>
      <c r="JME52" s="65"/>
      <c r="JMF52" s="65"/>
      <c r="JMG52" s="65"/>
      <c r="JMH52" s="65"/>
      <c r="JMI52" s="65"/>
      <c r="JMJ52" s="65"/>
      <c r="JMK52" s="65"/>
      <c r="JML52" s="65"/>
      <c r="JMM52" s="65"/>
      <c r="JMN52" s="65"/>
      <c r="JMO52" s="65"/>
      <c r="JMP52" s="65"/>
      <c r="JMQ52" s="65"/>
      <c r="JMR52" s="65"/>
      <c r="JMS52" s="65"/>
      <c r="JMT52" s="65"/>
      <c r="JMU52" s="65"/>
      <c r="JMV52" s="65"/>
      <c r="JMW52" s="65"/>
      <c r="JMX52" s="65"/>
      <c r="JMY52" s="65"/>
      <c r="JMZ52" s="65"/>
      <c r="JNA52" s="65"/>
      <c r="JNB52" s="65"/>
      <c r="JNC52" s="65"/>
      <c r="JND52" s="65"/>
      <c r="JNE52" s="65"/>
      <c r="JNF52" s="65"/>
      <c r="JNG52" s="65"/>
      <c r="JNH52" s="65"/>
      <c r="JNI52" s="65"/>
      <c r="JNJ52" s="65"/>
      <c r="JNK52" s="65"/>
      <c r="JNL52" s="65"/>
      <c r="JNM52" s="65"/>
      <c r="JNN52" s="65"/>
      <c r="JNO52" s="65"/>
      <c r="JNP52" s="65"/>
      <c r="JNQ52" s="65"/>
      <c r="JNR52" s="65"/>
      <c r="JNS52" s="65"/>
      <c r="JNT52" s="65"/>
      <c r="JNU52" s="65"/>
      <c r="JNV52" s="65"/>
      <c r="JNW52" s="65"/>
      <c r="JNX52" s="65"/>
      <c r="JNY52" s="65"/>
      <c r="JNZ52" s="65"/>
      <c r="JOA52" s="65"/>
      <c r="JOB52" s="65"/>
      <c r="JOC52" s="65"/>
      <c r="JOD52" s="65"/>
      <c r="JOE52" s="65"/>
      <c r="JOF52" s="65"/>
      <c r="JOG52" s="65"/>
      <c r="JOH52" s="65"/>
      <c r="JOI52" s="65"/>
      <c r="JOJ52" s="65"/>
      <c r="JOK52" s="65"/>
      <c r="JOL52" s="65"/>
      <c r="JOM52" s="65"/>
      <c r="JON52" s="65"/>
      <c r="JOO52" s="65"/>
      <c r="JOP52" s="65"/>
      <c r="JOQ52" s="65"/>
      <c r="JOR52" s="65"/>
      <c r="JOS52" s="65"/>
      <c r="JOT52" s="65"/>
      <c r="JOU52" s="65"/>
      <c r="JOV52" s="65"/>
      <c r="JOW52" s="65"/>
      <c r="JOX52" s="65"/>
      <c r="JOY52" s="65"/>
      <c r="JOZ52" s="65"/>
      <c r="JPA52" s="65"/>
      <c r="JPB52" s="65"/>
      <c r="JPC52" s="65"/>
      <c r="JPD52" s="65"/>
      <c r="JPE52" s="65"/>
      <c r="JPF52" s="65"/>
      <c r="JPG52" s="65"/>
      <c r="JPH52" s="65"/>
      <c r="JPI52" s="65"/>
      <c r="JPJ52" s="65"/>
      <c r="JPK52" s="65"/>
      <c r="JPL52" s="65"/>
      <c r="JPM52" s="65"/>
      <c r="JPN52" s="65"/>
      <c r="JPO52" s="65"/>
      <c r="JPP52" s="65"/>
      <c r="JPQ52" s="65"/>
      <c r="JPR52" s="65"/>
      <c r="JPS52" s="65"/>
      <c r="JPT52" s="65"/>
      <c r="JPU52" s="65"/>
      <c r="JPV52" s="65"/>
      <c r="JPW52" s="65"/>
      <c r="JPX52" s="65"/>
      <c r="JPY52" s="65"/>
      <c r="JPZ52" s="65"/>
      <c r="JQA52" s="65"/>
      <c r="JQB52" s="65"/>
      <c r="JQC52" s="65"/>
      <c r="JQD52" s="65"/>
      <c r="JQE52" s="65"/>
      <c r="JQF52" s="65"/>
      <c r="JQG52" s="65"/>
      <c r="JQH52" s="65"/>
      <c r="JQI52" s="65"/>
      <c r="JQJ52" s="65"/>
      <c r="JQK52" s="65"/>
      <c r="JQL52" s="65"/>
      <c r="JQM52" s="65"/>
      <c r="JQN52" s="65"/>
      <c r="JQO52" s="65"/>
      <c r="JQP52" s="65"/>
      <c r="JQQ52" s="65"/>
      <c r="JQR52" s="65"/>
      <c r="JQS52" s="65"/>
      <c r="JQT52" s="65"/>
      <c r="JQU52" s="65"/>
      <c r="JQV52" s="65"/>
      <c r="JQW52" s="65"/>
      <c r="JQX52" s="65"/>
      <c r="JQY52" s="65"/>
      <c r="JQZ52" s="65"/>
      <c r="JRA52" s="65"/>
      <c r="JRB52" s="65"/>
      <c r="JRC52" s="65"/>
      <c r="JRD52" s="65"/>
      <c r="JRE52" s="65"/>
      <c r="JRF52" s="65"/>
      <c r="JRG52" s="65"/>
      <c r="JRH52" s="65"/>
      <c r="JRI52" s="65"/>
      <c r="JRJ52" s="65"/>
      <c r="JRK52" s="65"/>
      <c r="JRL52" s="65"/>
      <c r="JRM52" s="65"/>
      <c r="JRN52" s="65"/>
      <c r="JRO52" s="65"/>
      <c r="JRP52" s="65"/>
      <c r="JRQ52" s="65"/>
      <c r="JRR52" s="65"/>
      <c r="JRS52" s="65"/>
      <c r="JRT52" s="65"/>
      <c r="JRU52" s="65"/>
      <c r="JRV52" s="65"/>
      <c r="JRW52" s="65"/>
      <c r="JRX52" s="65"/>
      <c r="JRY52" s="65"/>
      <c r="JRZ52" s="65"/>
      <c r="JSA52" s="65"/>
      <c r="JSB52" s="65"/>
      <c r="JSC52" s="65"/>
      <c r="JSD52" s="65"/>
      <c r="JSE52" s="65"/>
      <c r="JSF52" s="65"/>
      <c r="JSG52" s="65"/>
      <c r="JSH52" s="65"/>
      <c r="JSI52" s="65"/>
      <c r="JSJ52" s="65"/>
      <c r="JSK52" s="65"/>
      <c r="JSL52" s="65"/>
      <c r="JSM52" s="65"/>
      <c r="JSN52" s="65"/>
      <c r="JSO52" s="65"/>
      <c r="JSP52" s="65"/>
      <c r="JSQ52" s="65"/>
      <c r="JSR52" s="65"/>
      <c r="JSS52" s="65"/>
      <c r="JST52" s="65"/>
      <c r="JSU52" s="65"/>
      <c r="JSV52" s="65"/>
      <c r="JSW52" s="65"/>
      <c r="JSX52" s="65"/>
      <c r="JSY52" s="65"/>
      <c r="JSZ52" s="65"/>
      <c r="JTA52" s="65"/>
      <c r="JTB52" s="65"/>
      <c r="JTC52" s="65"/>
      <c r="JTD52" s="65"/>
      <c r="JTE52" s="65"/>
      <c r="JTF52" s="65"/>
      <c r="JTG52" s="65"/>
      <c r="JTH52" s="65"/>
      <c r="JTI52" s="65"/>
      <c r="JTJ52" s="65"/>
      <c r="JTK52" s="65"/>
      <c r="JTL52" s="65"/>
      <c r="JTM52" s="65"/>
      <c r="JTN52" s="65"/>
      <c r="JTO52" s="65"/>
      <c r="JTP52" s="65"/>
      <c r="JTQ52" s="65"/>
      <c r="JTR52" s="65"/>
      <c r="JTS52" s="65"/>
      <c r="JTT52" s="65"/>
      <c r="JTU52" s="65"/>
      <c r="JTV52" s="65"/>
      <c r="JTW52" s="65"/>
      <c r="JTX52" s="65"/>
      <c r="JTY52" s="65"/>
      <c r="JTZ52" s="65"/>
      <c r="JUA52" s="65"/>
      <c r="JUB52" s="65"/>
      <c r="JUC52" s="65"/>
      <c r="JUD52" s="65"/>
      <c r="JUE52" s="65"/>
      <c r="JUF52" s="65"/>
      <c r="JUG52" s="65"/>
      <c r="JUH52" s="65"/>
      <c r="JUI52" s="65"/>
      <c r="JUJ52" s="65"/>
      <c r="JUK52" s="65"/>
      <c r="JUL52" s="65"/>
      <c r="JUM52" s="65"/>
      <c r="JUN52" s="65"/>
      <c r="JUO52" s="65"/>
      <c r="JUP52" s="65"/>
      <c r="JUQ52" s="65"/>
      <c r="JUR52" s="65"/>
      <c r="JUS52" s="65"/>
      <c r="JUT52" s="65"/>
      <c r="JUU52" s="65"/>
      <c r="JUV52" s="65"/>
      <c r="JUW52" s="65"/>
      <c r="JUX52" s="65"/>
      <c r="JUY52" s="65"/>
      <c r="JUZ52" s="65"/>
      <c r="JVA52" s="65"/>
      <c r="JVB52" s="65"/>
      <c r="JVC52" s="65"/>
      <c r="JVD52" s="65"/>
      <c r="JVE52" s="65"/>
      <c r="JVF52" s="65"/>
      <c r="JVG52" s="65"/>
      <c r="JVH52" s="65"/>
      <c r="JVI52" s="65"/>
      <c r="JVJ52" s="65"/>
      <c r="JVK52" s="65"/>
      <c r="JVL52" s="65"/>
      <c r="JVM52" s="65"/>
      <c r="JVN52" s="65"/>
      <c r="JVO52" s="65"/>
      <c r="JVP52" s="65"/>
      <c r="JVQ52" s="65"/>
      <c r="JVR52" s="65"/>
      <c r="JVS52" s="65"/>
      <c r="JVT52" s="65"/>
      <c r="JVU52" s="65"/>
      <c r="JVV52" s="65"/>
      <c r="JVW52" s="65"/>
      <c r="JVX52" s="65"/>
      <c r="JVY52" s="65"/>
      <c r="JVZ52" s="65"/>
      <c r="JWA52" s="65"/>
      <c r="JWB52" s="65"/>
      <c r="JWC52" s="65"/>
      <c r="JWD52" s="65"/>
      <c r="JWE52" s="65"/>
      <c r="JWF52" s="65"/>
      <c r="JWG52" s="65"/>
      <c r="JWH52" s="65"/>
      <c r="JWI52" s="65"/>
      <c r="JWJ52" s="65"/>
      <c r="JWK52" s="65"/>
      <c r="JWL52" s="65"/>
      <c r="JWM52" s="65"/>
      <c r="JWN52" s="65"/>
      <c r="JWO52" s="65"/>
      <c r="JWP52" s="65"/>
      <c r="JWQ52" s="65"/>
      <c r="JWR52" s="65"/>
      <c r="JWS52" s="65"/>
      <c r="JWT52" s="65"/>
      <c r="JWU52" s="65"/>
      <c r="JWV52" s="65"/>
      <c r="JWW52" s="65"/>
      <c r="JWX52" s="65"/>
      <c r="JWY52" s="65"/>
      <c r="JWZ52" s="65"/>
      <c r="JXA52" s="65"/>
      <c r="JXB52" s="65"/>
      <c r="JXC52" s="65"/>
      <c r="JXD52" s="65"/>
      <c r="JXE52" s="65"/>
      <c r="JXF52" s="65"/>
      <c r="JXG52" s="65"/>
      <c r="JXH52" s="65"/>
      <c r="JXI52" s="65"/>
      <c r="JXJ52" s="65"/>
      <c r="JXK52" s="65"/>
      <c r="JXL52" s="65"/>
      <c r="JXM52" s="65"/>
      <c r="JXN52" s="65"/>
      <c r="JXO52" s="65"/>
      <c r="JXP52" s="65"/>
      <c r="JXQ52" s="65"/>
      <c r="JXR52" s="65"/>
      <c r="JXS52" s="65"/>
      <c r="JXT52" s="65"/>
      <c r="JXU52" s="65"/>
      <c r="JXV52" s="65"/>
      <c r="JXW52" s="65"/>
      <c r="JXX52" s="65"/>
      <c r="JXY52" s="65"/>
      <c r="JXZ52" s="65"/>
      <c r="JYA52" s="65"/>
      <c r="JYB52" s="65"/>
      <c r="JYC52" s="65"/>
      <c r="JYD52" s="65"/>
      <c r="JYE52" s="65"/>
      <c r="JYF52" s="65"/>
      <c r="JYG52" s="65"/>
      <c r="JYH52" s="65"/>
      <c r="JYI52" s="65"/>
      <c r="JYJ52" s="65"/>
      <c r="JYK52" s="65"/>
      <c r="JYL52" s="65"/>
      <c r="JYM52" s="65"/>
      <c r="JYN52" s="65"/>
      <c r="JYO52" s="65"/>
      <c r="JYP52" s="65"/>
      <c r="JYQ52" s="65"/>
      <c r="JYR52" s="65"/>
      <c r="JYS52" s="65"/>
      <c r="JYT52" s="65"/>
      <c r="JYU52" s="65"/>
      <c r="JYV52" s="65"/>
      <c r="JYW52" s="65"/>
      <c r="JYX52" s="65"/>
      <c r="JYY52" s="65"/>
      <c r="JYZ52" s="65"/>
      <c r="JZA52" s="65"/>
      <c r="JZB52" s="65"/>
      <c r="JZC52" s="65"/>
      <c r="JZD52" s="65"/>
      <c r="JZE52" s="65"/>
      <c r="JZF52" s="65"/>
      <c r="JZG52" s="65"/>
      <c r="JZH52" s="65"/>
      <c r="JZI52" s="65"/>
      <c r="JZJ52" s="65"/>
      <c r="JZK52" s="65"/>
      <c r="JZL52" s="65"/>
      <c r="JZM52" s="65"/>
      <c r="JZN52" s="65"/>
      <c r="JZO52" s="65"/>
      <c r="JZP52" s="65"/>
      <c r="JZQ52" s="65"/>
      <c r="JZR52" s="65"/>
      <c r="JZS52" s="65"/>
      <c r="JZT52" s="65"/>
      <c r="JZU52" s="65"/>
      <c r="JZV52" s="65"/>
      <c r="JZW52" s="65"/>
      <c r="JZX52" s="65"/>
      <c r="JZY52" s="65"/>
      <c r="JZZ52" s="65"/>
      <c r="KAA52" s="65"/>
      <c r="KAB52" s="65"/>
      <c r="KAC52" s="65"/>
      <c r="KAD52" s="65"/>
      <c r="KAE52" s="65"/>
      <c r="KAF52" s="65"/>
      <c r="KAG52" s="65"/>
      <c r="KAH52" s="65"/>
      <c r="KAI52" s="65"/>
      <c r="KAJ52" s="65"/>
      <c r="KAK52" s="65"/>
      <c r="KAL52" s="65"/>
      <c r="KAM52" s="65"/>
      <c r="KAN52" s="65"/>
      <c r="KAO52" s="65"/>
      <c r="KAP52" s="65"/>
      <c r="KAQ52" s="65"/>
      <c r="KAR52" s="65"/>
      <c r="KAS52" s="65"/>
      <c r="KAT52" s="65"/>
      <c r="KAU52" s="65"/>
      <c r="KAV52" s="65"/>
      <c r="KAW52" s="65"/>
      <c r="KAX52" s="65"/>
      <c r="KAY52" s="65"/>
      <c r="KAZ52" s="65"/>
      <c r="KBA52" s="65"/>
      <c r="KBB52" s="65"/>
      <c r="KBC52" s="65"/>
      <c r="KBD52" s="65"/>
      <c r="KBE52" s="65"/>
      <c r="KBF52" s="65"/>
      <c r="KBG52" s="65"/>
      <c r="KBH52" s="65"/>
      <c r="KBI52" s="65"/>
      <c r="KBJ52" s="65"/>
      <c r="KBK52" s="65"/>
      <c r="KBL52" s="65"/>
      <c r="KBM52" s="65"/>
      <c r="KBN52" s="65"/>
      <c r="KBO52" s="65"/>
      <c r="KBP52" s="65"/>
      <c r="KBQ52" s="65"/>
      <c r="KBR52" s="65"/>
      <c r="KBS52" s="65"/>
      <c r="KBT52" s="65"/>
      <c r="KBU52" s="65"/>
      <c r="KBV52" s="65"/>
      <c r="KBW52" s="65"/>
      <c r="KBX52" s="65"/>
      <c r="KBY52" s="65"/>
      <c r="KBZ52" s="65"/>
      <c r="KCA52" s="65"/>
      <c r="KCB52" s="65"/>
      <c r="KCC52" s="65"/>
      <c r="KCD52" s="65"/>
      <c r="KCE52" s="65"/>
      <c r="KCF52" s="65"/>
      <c r="KCG52" s="65"/>
      <c r="KCH52" s="65"/>
      <c r="KCI52" s="65"/>
      <c r="KCJ52" s="65"/>
      <c r="KCK52" s="65"/>
      <c r="KCL52" s="65"/>
      <c r="KCM52" s="65"/>
      <c r="KCN52" s="65"/>
      <c r="KCO52" s="65"/>
      <c r="KCP52" s="65"/>
      <c r="KCQ52" s="65"/>
      <c r="KCR52" s="65"/>
      <c r="KCS52" s="65"/>
      <c r="KCT52" s="65"/>
      <c r="KCU52" s="65"/>
      <c r="KCV52" s="65"/>
      <c r="KCW52" s="65"/>
      <c r="KCX52" s="65"/>
      <c r="KCY52" s="65"/>
      <c r="KCZ52" s="65"/>
      <c r="KDA52" s="65"/>
      <c r="KDB52" s="65"/>
      <c r="KDC52" s="65"/>
      <c r="KDD52" s="65"/>
      <c r="KDE52" s="65"/>
      <c r="KDF52" s="65"/>
      <c r="KDG52" s="65"/>
      <c r="KDH52" s="65"/>
      <c r="KDI52" s="65"/>
      <c r="KDJ52" s="65"/>
      <c r="KDK52" s="65"/>
      <c r="KDL52" s="65"/>
      <c r="KDM52" s="65"/>
      <c r="KDN52" s="65"/>
      <c r="KDO52" s="65"/>
      <c r="KDP52" s="65"/>
      <c r="KDQ52" s="65"/>
      <c r="KDR52" s="65"/>
      <c r="KDS52" s="65"/>
      <c r="KDT52" s="65"/>
      <c r="KDU52" s="65"/>
      <c r="KDV52" s="65"/>
      <c r="KDW52" s="65"/>
      <c r="KDX52" s="65"/>
      <c r="KDY52" s="65"/>
      <c r="KDZ52" s="65"/>
      <c r="KEA52" s="65"/>
      <c r="KEB52" s="65"/>
      <c r="KEC52" s="65"/>
      <c r="KED52" s="65"/>
      <c r="KEE52" s="65"/>
      <c r="KEF52" s="65"/>
      <c r="KEG52" s="65"/>
      <c r="KEH52" s="65"/>
      <c r="KEI52" s="65"/>
      <c r="KEJ52" s="65"/>
      <c r="KEK52" s="65"/>
      <c r="KEL52" s="65"/>
      <c r="KEM52" s="65"/>
      <c r="KEN52" s="65"/>
      <c r="KEO52" s="65"/>
      <c r="KEP52" s="65"/>
      <c r="KEQ52" s="65"/>
      <c r="KER52" s="65"/>
      <c r="KES52" s="65"/>
      <c r="KET52" s="65"/>
      <c r="KEU52" s="65"/>
      <c r="KEV52" s="65"/>
      <c r="KEW52" s="65"/>
      <c r="KEX52" s="65"/>
      <c r="KEY52" s="65"/>
      <c r="KEZ52" s="65"/>
      <c r="KFA52" s="65"/>
      <c r="KFB52" s="65"/>
      <c r="KFC52" s="65"/>
      <c r="KFD52" s="65"/>
      <c r="KFE52" s="65"/>
      <c r="KFF52" s="65"/>
      <c r="KFG52" s="65"/>
      <c r="KFH52" s="65"/>
      <c r="KFI52" s="65"/>
      <c r="KFJ52" s="65"/>
      <c r="KFK52" s="65"/>
      <c r="KFL52" s="65"/>
      <c r="KFM52" s="65"/>
      <c r="KFN52" s="65"/>
      <c r="KFO52" s="65"/>
      <c r="KFP52" s="65"/>
      <c r="KFQ52" s="65"/>
      <c r="KFR52" s="65"/>
      <c r="KFS52" s="65"/>
      <c r="KFT52" s="65"/>
      <c r="KFU52" s="65"/>
      <c r="KFV52" s="65"/>
      <c r="KFW52" s="65"/>
      <c r="KFX52" s="65"/>
      <c r="KFY52" s="65"/>
      <c r="KFZ52" s="65"/>
      <c r="KGA52" s="65"/>
      <c r="KGB52" s="65"/>
      <c r="KGC52" s="65"/>
      <c r="KGD52" s="65"/>
      <c r="KGE52" s="65"/>
      <c r="KGF52" s="65"/>
      <c r="KGG52" s="65"/>
      <c r="KGH52" s="65"/>
      <c r="KGI52" s="65"/>
      <c r="KGJ52" s="65"/>
      <c r="KGK52" s="65"/>
      <c r="KGL52" s="65"/>
      <c r="KGM52" s="65"/>
      <c r="KGN52" s="65"/>
      <c r="KGO52" s="65"/>
      <c r="KGP52" s="65"/>
      <c r="KGQ52" s="65"/>
      <c r="KGR52" s="65"/>
      <c r="KGS52" s="65"/>
      <c r="KGT52" s="65"/>
      <c r="KGU52" s="65"/>
      <c r="KGV52" s="65"/>
      <c r="KGW52" s="65"/>
      <c r="KGX52" s="65"/>
      <c r="KGY52" s="65"/>
      <c r="KGZ52" s="65"/>
      <c r="KHA52" s="65"/>
      <c r="KHB52" s="65"/>
      <c r="KHC52" s="65"/>
      <c r="KHD52" s="65"/>
      <c r="KHE52" s="65"/>
      <c r="KHF52" s="65"/>
      <c r="KHG52" s="65"/>
      <c r="KHH52" s="65"/>
      <c r="KHI52" s="65"/>
      <c r="KHJ52" s="65"/>
      <c r="KHK52" s="65"/>
      <c r="KHL52" s="65"/>
      <c r="KHM52" s="65"/>
      <c r="KHN52" s="65"/>
      <c r="KHO52" s="65"/>
      <c r="KHP52" s="65"/>
      <c r="KHQ52" s="65"/>
      <c r="KHR52" s="65"/>
      <c r="KHS52" s="65"/>
      <c r="KHT52" s="65"/>
      <c r="KHU52" s="65"/>
      <c r="KHV52" s="65"/>
      <c r="KHW52" s="65"/>
      <c r="KHX52" s="65"/>
      <c r="KHY52" s="65"/>
      <c r="KHZ52" s="65"/>
      <c r="KIA52" s="65"/>
      <c r="KIB52" s="65"/>
      <c r="KIC52" s="65"/>
      <c r="KID52" s="65"/>
      <c r="KIE52" s="65"/>
      <c r="KIF52" s="65"/>
      <c r="KIG52" s="65"/>
      <c r="KIH52" s="65"/>
      <c r="KII52" s="65"/>
      <c r="KIJ52" s="65"/>
      <c r="KIK52" s="65"/>
      <c r="KIL52" s="65"/>
      <c r="KIM52" s="65"/>
      <c r="KIN52" s="65"/>
      <c r="KIO52" s="65"/>
      <c r="KIP52" s="65"/>
      <c r="KIQ52" s="65"/>
      <c r="KIR52" s="65"/>
      <c r="KIS52" s="65"/>
      <c r="KIT52" s="65"/>
      <c r="KIU52" s="65"/>
      <c r="KIV52" s="65"/>
      <c r="KIW52" s="65"/>
      <c r="KIX52" s="65"/>
      <c r="KIY52" s="65"/>
      <c r="KIZ52" s="65"/>
      <c r="KJA52" s="65"/>
      <c r="KJB52" s="65"/>
      <c r="KJC52" s="65"/>
      <c r="KJD52" s="65"/>
      <c r="KJE52" s="65"/>
      <c r="KJF52" s="65"/>
      <c r="KJG52" s="65"/>
      <c r="KJH52" s="65"/>
      <c r="KJI52" s="65"/>
      <c r="KJJ52" s="65"/>
      <c r="KJK52" s="65"/>
      <c r="KJL52" s="65"/>
      <c r="KJM52" s="65"/>
      <c r="KJN52" s="65"/>
      <c r="KJO52" s="65"/>
      <c r="KJP52" s="65"/>
      <c r="KJQ52" s="65"/>
      <c r="KJR52" s="65"/>
      <c r="KJS52" s="65"/>
      <c r="KJT52" s="65"/>
      <c r="KJU52" s="65"/>
      <c r="KJV52" s="65"/>
      <c r="KJW52" s="65"/>
      <c r="KJX52" s="65"/>
      <c r="KJY52" s="65"/>
      <c r="KJZ52" s="65"/>
      <c r="KKA52" s="65"/>
      <c r="KKB52" s="65"/>
      <c r="KKC52" s="65"/>
      <c r="KKD52" s="65"/>
      <c r="KKE52" s="65"/>
      <c r="KKF52" s="65"/>
      <c r="KKG52" s="65"/>
      <c r="KKH52" s="65"/>
      <c r="KKI52" s="65"/>
      <c r="KKJ52" s="65"/>
      <c r="KKK52" s="65"/>
      <c r="KKL52" s="65"/>
      <c r="KKM52" s="65"/>
      <c r="KKN52" s="65"/>
      <c r="KKO52" s="65"/>
      <c r="KKP52" s="65"/>
      <c r="KKQ52" s="65"/>
      <c r="KKR52" s="65"/>
      <c r="KKS52" s="65"/>
      <c r="KKT52" s="65"/>
      <c r="KKU52" s="65"/>
      <c r="KKV52" s="65"/>
      <c r="KKW52" s="65"/>
      <c r="KKX52" s="65"/>
      <c r="KKY52" s="65"/>
      <c r="KKZ52" s="65"/>
      <c r="KLA52" s="65"/>
      <c r="KLB52" s="65"/>
      <c r="KLC52" s="65"/>
      <c r="KLD52" s="65"/>
      <c r="KLE52" s="65"/>
      <c r="KLF52" s="65"/>
      <c r="KLG52" s="65"/>
      <c r="KLH52" s="65"/>
      <c r="KLI52" s="65"/>
      <c r="KLJ52" s="65"/>
      <c r="KLK52" s="65"/>
      <c r="KLL52" s="65"/>
      <c r="KLM52" s="65"/>
      <c r="KLN52" s="65"/>
      <c r="KLO52" s="65"/>
      <c r="KLP52" s="65"/>
      <c r="KLQ52" s="65"/>
      <c r="KLR52" s="65"/>
      <c r="KLS52" s="65"/>
      <c r="KLT52" s="65"/>
      <c r="KLU52" s="65"/>
      <c r="KLV52" s="65"/>
      <c r="KLW52" s="65"/>
      <c r="KLX52" s="65"/>
      <c r="KLY52" s="65"/>
      <c r="KLZ52" s="65"/>
      <c r="KMA52" s="65"/>
      <c r="KMB52" s="65"/>
      <c r="KMC52" s="65"/>
      <c r="KMD52" s="65"/>
      <c r="KME52" s="65"/>
      <c r="KMF52" s="65"/>
      <c r="KMG52" s="65"/>
      <c r="KMH52" s="65"/>
      <c r="KMI52" s="65"/>
      <c r="KMJ52" s="65"/>
      <c r="KMK52" s="65"/>
      <c r="KML52" s="65"/>
      <c r="KMM52" s="65"/>
      <c r="KMN52" s="65"/>
      <c r="KMO52" s="65"/>
      <c r="KMP52" s="65"/>
      <c r="KMQ52" s="65"/>
      <c r="KMR52" s="65"/>
      <c r="KMS52" s="65"/>
      <c r="KMT52" s="65"/>
      <c r="KMU52" s="65"/>
      <c r="KMV52" s="65"/>
      <c r="KMW52" s="65"/>
      <c r="KMX52" s="65"/>
      <c r="KMY52" s="65"/>
      <c r="KMZ52" s="65"/>
      <c r="KNA52" s="65"/>
      <c r="KNB52" s="65"/>
      <c r="KNC52" s="65"/>
      <c r="KND52" s="65"/>
      <c r="KNE52" s="65"/>
      <c r="KNF52" s="65"/>
      <c r="KNG52" s="65"/>
      <c r="KNH52" s="65"/>
      <c r="KNI52" s="65"/>
      <c r="KNJ52" s="65"/>
      <c r="KNK52" s="65"/>
      <c r="KNL52" s="65"/>
      <c r="KNM52" s="65"/>
      <c r="KNN52" s="65"/>
      <c r="KNO52" s="65"/>
      <c r="KNP52" s="65"/>
      <c r="KNQ52" s="65"/>
      <c r="KNR52" s="65"/>
      <c r="KNS52" s="65"/>
      <c r="KNT52" s="65"/>
      <c r="KNU52" s="65"/>
      <c r="KNV52" s="65"/>
      <c r="KNW52" s="65"/>
      <c r="KNX52" s="65"/>
      <c r="KNY52" s="65"/>
      <c r="KNZ52" s="65"/>
      <c r="KOA52" s="65"/>
      <c r="KOB52" s="65"/>
      <c r="KOC52" s="65"/>
      <c r="KOD52" s="65"/>
      <c r="KOE52" s="65"/>
      <c r="KOF52" s="65"/>
      <c r="KOG52" s="65"/>
      <c r="KOH52" s="65"/>
      <c r="KOI52" s="65"/>
      <c r="KOJ52" s="65"/>
      <c r="KOK52" s="65"/>
      <c r="KOL52" s="65"/>
      <c r="KOM52" s="65"/>
      <c r="KON52" s="65"/>
      <c r="KOO52" s="65"/>
      <c r="KOP52" s="65"/>
      <c r="KOQ52" s="65"/>
      <c r="KOR52" s="65"/>
      <c r="KOS52" s="65"/>
      <c r="KOT52" s="65"/>
      <c r="KOU52" s="65"/>
      <c r="KOV52" s="65"/>
      <c r="KOW52" s="65"/>
      <c r="KOX52" s="65"/>
      <c r="KOY52" s="65"/>
      <c r="KOZ52" s="65"/>
      <c r="KPA52" s="65"/>
      <c r="KPB52" s="65"/>
      <c r="KPC52" s="65"/>
      <c r="KPD52" s="65"/>
      <c r="KPE52" s="65"/>
      <c r="KPF52" s="65"/>
      <c r="KPG52" s="65"/>
      <c r="KPH52" s="65"/>
      <c r="KPI52" s="65"/>
      <c r="KPJ52" s="65"/>
      <c r="KPK52" s="65"/>
      <c r="KPL52" s="65"/>
      <c r="KPM52" s="65"/>
      <c r="KPN52" s="65"/>
      <c r="KPO52" s="65"/>
      <c r="KPP52" s="65"/>
      <c r="KPQ52" s="65"/>
      <c r="KPR52" s="65"/>
      <c r="KPS52" s="65"/>
      <c r="KPT52" s="65"/>
      <c r="KPU52" s="65"/>
      <c r="KPV52" s="65"/>
      <c r="KPW52" s="65"/>
      <c r="KPX52" s="65"/>
      <c r="KPY52" s="65"/>
      <c r="KPZ52" s="65"/>
      <c r="KQA52" s="65"/>
      <c r="KQB52" s="65"/>
      <c r="KQC52" s="65"/>
      <c r="KQD52" s="65"/>
      <c r="KQE52" s="65"/>
      <c r="KQF52" s="65"/>
      <c r="KQG52" s="65"/>
      <c r="KQH52" s="65"/>
      <c r="KQI52" s="65"/>
      <c r="KQJ52" s="65"/>
      <c r="KQK52" s="65"/>
      <c r="KQL52" s="65"/>
      <c r="KQM52" s="65"/>
      <c r="KQN52" s="65"/>
      <c r="KQO52" s="65"/>
      <c r="KQP52" s="65"/>
      <c r="KQQ52" s="65"/>
      <c r="KQR52" s="65"/>
      <c r="KQS52" s="65"/>
      <c r="KQT52" s="65"/>
      <c r="KQU52" s="65"/>
      <c r="KQV52" s="65"/>
      <c r="KQW52" s="65"/>
      <c r="KQX52" s="65"/>
      <c r="KQY52" s="65"/>
      <c r="KQZ52" s="65"/>
      <c r="KRA52" s="65"/>
      <c r="KRB52" s="65"/>
      <c r="KRC52" s="65"/>
      <c r="KRD52" s="65"/>
      <c r="KRE52" s="65"/>
      <c r="KRF52" s="65"/>
      <c r="KRG52" s="65"/>
      <c r="KRH52" s="65"/>
      <c r="KRI52" s="65"/>
      <c r="KRJ52" s="65"/>
      <c r="KRK52" s="65"/>
      <c r="KRL52" s="65"/>
      <c r="KRM52" s="65"/>
      <c r="KRN52" s="65"/>
      <c r="KRO52" s="65"/>
      <c r="KRP52" s="65"/>
      <c r="KRQ52" s="65"/>
      <c r="KRR52" s="65"/>
      <c r="KRS52" s="65"/>
      <c r="KRT52" s="65"/>
      <c r="KRU52" s="65"/>
      <c r="KRV52" s="65"/>
      <c r="KRW52" s="65"/>
      <c r="KRX52" s="65"/>
      <c r="KRY52" s="65"/>
      <c r="KRZ52" s="65"/>
      <c r="KSA52" s="65"/>
      <c r="KSB52" s="65"/>
      <c r="KSC52" s="65"/>
      <c r="KSD52" s="65"/>
      <c r="KSE52" s="65"/>
      <c r="KSF52" s="65"/>
      <c r="KSG52" s="65"/>
      <c r="KSH52" s="65"/>
      <c r="KSI52" s="65"/>
      <c r="KSJ52" s="65"/>
      <c r="KSK52" s="65"/>
      <c r="KSL52" s="65"/>
      <c r="KSM52" s="65"/>
      <c r="KSN52" s="65"/>
      <c r="KSO52" s="65"/>
      <c r="KSP52" s="65"/>
      <c r="KSQ52" s="65"/>
      <c r="KSR52" s="65"/>
      <c r="KSS52" s="65"/>
      <c r="KST52" s="65"/>
      <c r="KSU52" s="65"/>
      <c r="KSV52" s="65"/>
      <c r="KSW52" s="65"/>
      <c r="KSX52" s="65"/>
      <c r="KSY52" s="65"/>
      <c r="KSZ52" s="65"/>
      <c r="KTA52" s="65"/>
      <c r="KTB52" s="65"/>
      <c r="KTC52" s="65"/>
      <c r="KTD52" s="65"/>
      <c r="KTE52" s="65"/>
      <c r="KTF52" s="65"/>
      <c r="KTG52" s="65"/>
      <c r="KTH52" s="65"/>
      <c r="KTI52" s="65"/>
      <c r="KTJ52" s="65"/>
      <c r="KTK52" s="65"/>
      <c r="KTL52" s="65"/>
      <c r="KTM52" s="65"/>
      <c r="KTN52" s="65"/>
      <c r="KTO52" s="65"/>
      <c r="KTP52" s="65"/>
      <c r="KTQ52" s="65"/>
      <c r="KTR52" s="65"/>
      <c r="KTS52" s="65"/>
      <c r="KTT52" s="65"/>
      <c r="KTU52" s="65"/>
      <c r="KTV52" s="65"/>
      <c r="KTW52" s="65"/>
      <c r="KTX52" s="65"/>
      <c r="KTY52" s="65"/>
      <c r="KTZ52" s="65"/>
      <c r="KUA52" s="65"/>
      <c r="KUB52" s="65"/>
      <c r="KUC52" s="65"/>
      <c r="KUD52" s="65"/>
      <c r="KUE52" s="65"/>
      <c r="KUF52" s="65"/>
      <c r="KUG52" s="65"/>
      <c r="KUH52" s="65"/>
      <c r="KUI52" s="65"/>
      <c r="KUJ52" s="65"/>
      <c r="KUK52" s="65"/>
      <c r="KUL52" s="65"/>
      <c r="KUM52" s="65"/>
      <c r="KUN52" s="65"/>
      <c r="KUO52" s="65"/>
      <c r="KUP52" s="65"/>
      <c r="KUQ52" s="65"/>
      <c r="KUR52" s="65"/>
      <c r="KUS52" s="65"/>
      <c r="KUT52" s="65"/>
      <c r="KUU52" s="65"/>
      <c r="KUV52" s="65"/>
      <c r="KUW52" s="65"/>
      <c r="KUX52" s="65"/>
      <c r="KUY52" s="65"/>
      <c r="KUZ52" s="65"/>
      <c r="KVA52" s="65"/>
      <c r="KVB52" s="65"/>
      <c r="KVC52" s="65"/>
      <c r="KVD52" s="65"/>
      <c r="KVE52" s="65"/>
      <c r="KVF52" s="65"/>
      <c r="KVG52" s="65"/>
      <c r="KVH52" s="65"/>
      <c r="KVI52" s="65"/>
      <c r="KVJ52" s="65"/>
      <c r="KVK52" s="65"/>
      <c r="KVL52" s="65"/>
      <c r="KVM52" s="65"/>
      <c r="KVN52" s="65"/>
      <c r="KVO52" s="65"/>
      <c r="KVP52" s="65"/>
      <c r="KVQ52" s="65"/>
      <c r="KVR52" s="65"/>
      <c r="KVS52" s="65"/>
      <c r="KVT52" s="65"/>
      <c r="KVU52" s="65"/>
      <c r="KVV52" s="65"/>
      <c r="KVW52" s="65"/>
      <c r="KVX52" s="65"/>
      <c r="KVY52" s="65"/>
      <c r="KVZ52" s="65"/>
      <c r="KWA52" s="65"/>
      <c r="KWB52" s="65"/>
      <c r="KWC52" s="65"/>
      <c r="KWD52" s="65"/>
      <c r="KWE52" s="65"/>
      <c r="KWF52" s="65"/>
      <c r="KWG52" s="65"/>
      <c r="KWH52" s="65"/>
      <c r="KWI52" s="65"/>
      <c r="KWJ52" s="65"/>
      <c r="KWK52" s="65"/>
      <c r="KWL52" s="65"/>
      <c r="KWM52" s="65"/>
      <c r="KWN52" s="65"/>
      <c r="KWO52" s="65"/>
      <c r="KWP52" s="65"/>
      <c r="KWQ52" s="65"/>
      <c r="KWR52" s="65"/>
      <c r="KWS52" s="65"/>
      <c r="KWT52" s="65"/>
      <c r="KWU52" s="65"/>
      <c r="KWV52" s="65"/>
      <c r="KWW52" s="65"/>
      <c r="KWX52" s="65"/>
      <c r="KWY52" s="65"/>
      <c r="KWZ52" s="65"/>
      <c r="KXA52" s="65"/>
      <c r="KXB52" s="65"/>
      <c r="KXC52" s="65"/>
      <c r="KXD52" s="65"/>
      <c r="KXE52" s="65"/>
      <c r="KXF52" s="65"/>
      <c r="KXG52" s="65"/>
      <c r="KXH52" s="65"/>
      <c r="KXI52" s="65"/>
      <c r="KXJ52" s="65"/>
      <c r="KXK52" s="65"/>
      <c r="KXL52" s="65"/>
      <c r="KXM52" s="65"/>
      <c r="KXN52" s="65"/>
      <c r="KXO52" s="65"/>
      <c r="KXP52" s="65"/>
      <c r="KXQ52" s="65"/>
      <c r="KXR52" s="65"/>
      <c r="KXS52" s="65"/>
      <c r="KXT52" s="65"/>
      <c r="KXU52" s="65"/>
      <c r="KXV52" s="65"/>
      <c r="KXW52" s="65"/>
      <c r="KXX52" s="65"/>
      <c r="KXY52" s="65"/>
      <c r="KXZ52" s="65"/>
      <c r="KYA52" s="65"/>
      <c r="KYB52" s="65"/>
      <c r="KYC52" s="65"/>
      <c r="KYD52" s="65"/>
      <c r="KYE52" s="65"/>
      <c r="KYF52" s="65"/>
      <c r="KYG52" s="65"/>
      <c r="KYH52" s="65"/>
      <c r="KYI52" s="65"/>
      <c r="KYJ52" s="65"/>
      <c r="KYK52" s="65"/>
      <c r="KYL52" s="65"/>
      <c r="KYM52" s="65"/>
      <c r="KYN52" s="65"/>
      <c r="KYO52" s="65"/>
      <c r="KYP52" s="65"/>
      <c r="KYQ52" s="65"/>
      <c r="KYR52" s="65"/>
      <c r="KYS52" s="65"/>
      <c r="KYT52" s="65"/>
      <c r="KYU52" s="65"/>
      <c r="KYV52" s="65"/>
      <c r="KYW52" s="65"/>
      <c r="KYX52" s="65"/>
      <c r="KYY52" s="65"/>
      <c r="KYZ52" s="65"/>
      <c r="KZA52" s="65"/>
      <c r="KZB52" s="65"/>
      <c r="KZC52" s="65"/>
      <c r="KZD52" s="65"/>
      <c r="KZE52" s="65"/>
      <c r="KZF52" s="65"/>
      <c r="KZG52" s="65"/>
      <c r="KZH52" s="65"/>
      <c r="KZI52" s="65"/>
      <c r="KZJ52" s="65"/>
      <c r="KZK52" s="65"/>
      <c r="KZL52" s="65"/>
      <c r="KZM52" s="65"/>
      <c r="KZN52" s="65"/>
      <c r="KZO52" s="65"/>
      <c r="KZP52" s="65"/>
      <c r="KZQ52" s="65"/>
      <c r="KZR52" s="65"/>
      <c r="KZS52" s="65"/>
      <c r="KZT52" s="65"/>
      <c r="KZU52" s="65"/>
      <c r="KZV52" s="65"/>
      <c r="KZW52" s="65"/>
      <c r="KZX52" s="65"/>
      <c r="KZY52" s="65"/>
      <c r="KZZ52" s="65"/>
      <c r="LAA52" s="65"/>
      <c r="LAB52" s="65"/>
      <c r="LAC52" s="65"/>
      <c r="LAD52" s="65"/>
      <c r="LAE52" s="65"/>
      <c r="LAF52" s="65"/>
      <c r="LAG52" s="65"/>
      <c r="LAH52" s="65"/>
      <c r="LAI52" s="65"/>
      <c r="LAJ52" s="65"/>
      <c r="LAK52" s="65"/>
      <c r="LAL52" s="65"/>
      <c r="LAM52" s="65"/>
      <c r="LAN52" s="65"/>
      <c r="LAO52" s="65"/>
      <c r="LAP52" s="65"/>
      <c r="LAQ52" s="65"/>
      <c r="LAR52" s="65"/>
      <c r="LAS52" s="65"/>
      <c r="LAT52" s="65"/>
      <c r="LAU52" s="65"/>
      <c r="LAV52" s="65"/>
      <c r="LAW52" s="65"/>
      <c r="LAX52" s="65"/>
      <c r="LAY52" s="65"/>
      <c r="LAZ52" s="65"/>
      <c r="LBA52" s="65"/>
      <c r="LBB52" s="65"/>
      <c r="LBC52" s="65"/>
      <c r="LBD52" s="65"/>
      <c r="LBE52" s="65"/>
      <c r="LBF52" s="65"/>
      <c r="LBG52" s="65"/>
      <c r="LBH52" s="65"/>
      <c r="LBI52" s="65"/>
      <c r="LBJ52" s="65"/>
      <c r="LBK52" s="65"/>
      <c r="LBL52" s="65"/>
      <c r="LBM52" s="65"/>
      <c r="LBN52" s="65"/>
      <c r="LBO52" s="65"/>
      <c r="LBP52" s="65"/>
      <c r="LBQ52" s="65"/>
      <c r="LBR52" s="65"/>
      <c r="LBS52" s="65"/>
      <c r="LBT52" s="65"/>
      <c r="LBU52" s="65"/>
      <c r="LBV52" s="65"/>
      <c r="LBW52" s="65"/>
      <c r="LBX52" s="65"/>
      <c r="LBY52" s="65"/>
      <c r="LBZ52" s="65"/>
      <c r="LCA52" s="65"/>
      <c r="LCB52" s="65"/>
      <c r="LCC52" s="65"/>
      <c r="LCD52" s="65"/>
      <c r="LCE52" s="65"/>
      <c r="LCF52" s="65"/>
      <c r="LCG52" s="65"/>
      <c r="LCH52" s="65"/>
      <c r="LCI52" s="65"/>
      <c r="LCJ52" s="65"/>
      <c r="LCK52" s="65"/>
      <c r="LCL52" s="65"/>
      <c r="LCM52" s="65"/>
      <c r="LCN52" s="65"/>
      <c r="LCO52" s="65"/>
      <c r="LCP52" s="65"/>
      <c r="LCQ52" s="65"/>
      <c r="LCR52" s="65"/>
      <c r="LCS52" s="65"/>
      <c r="LCT52" s="65"/>
      <c r="LCU52" s="65"/>
      <c r="LCV52" s="65"/>
      <c r="LCW52" s="65"/>
      <c r="LCX52" s="65"/>
      <c r="LCY52" s="65"/>
      <c r="LCZ52" s="65"/>
      <c r="LDA52" s="65"/>
      <c r="LDB52" s="65"/>
      <c r="LDC52" s="65"/>
      <c r="LDD52" s="65"/>
      <c r="LDE52" s="65"/>
      <c r="LDF52" s="65"/>
      <c r="LDG52" s="65"/>
      <c r="LDH52" s="65"/>
      <c r="LDI52" s="65"/>
      <c r="LDJ52" s="65"/>
      <c r="LDK52" s="65"/>
      <c r="LDL52" s="65"/>
      <c r="LDM52" s="65"/>
      <c r="LDN52" s="65"/>
      <c r="LDO52" s="65"/>
      <c r="LDP52" s="65"/>
      <c r="LDQ52" s="65"/>
      <c r="LDR52" s="65"/>
      <c r="LDS52" s="65"/>
      <c r="LDT52" s="65"/>
      <c r="LDU52" s="65"/>
      <c r="LDV52" s="65"/>
      <c r="LDW52" s="65"/>
      <c r="LDX52" s="65"/>
      <c r="LDY52" s="65"/>
      <c r="LDZ52" s="65"/>
      <c r="LEA52" s="65"/>
      <c r="LEB52" s="65"/>
      <c r="LEC52" s="65"/>
      <c r="LED52" s="65"/>
      <c r="LEE52" s="65"/>
      <c r="LEF52" s="65"/>
      <c r="LEG52" s="65"/>
      <c r="LEH52" s="65"/>
      <c r="LEI52" s="65"/>
      <c r="LEJ52" s="65"/>
      <c r="LEK52" s="65"/>
      <c r="LEL52" s="65"/>
      <c r="LEM52" s="65"/>
      <c r="LEN52" s="65"/>
      <c r="LEO52" s="65"/>
      <c r="LEP52" s="65"/>
      <c r="LEQ52" s="65"/>
      <c r="LER52" s="65"/>
      <c r="LES52" s="65"/>
      <c r="LET52" s="65"/>
      <c r="LEU52" s="65"/>
      <c r="LEV52" s="65"/>
      <c r="LEW52" s="65"/>
      <c r="LEX52" s="65"/>
      <c r="LEY52" s="65"/>
      <c r="LEZ52" s="65"/>
      <c r="LFA52" s="65"/>
      <c r="LFB52" s="65"/>
      <c r="LFC52" s="65"/>
      <c r="LFD52" s="65"/>
      <c r="LFE52" s="65"/>
      <c r="LFF52" s="65"/>
      <c r="LFG52" s="65"/>
      <c r="LFH52" s="65"/>
      <c r="LFI52" s="65"/>
      <c r="LFJ52" s="65"/>
      <c r="LFK52" s="65"/>
      <c r="LFL52" s="65"/>
      <c r="LFM52" s="65"/>
      <c r="LFN52" s="65"/>
      <c r="LFO52" s="65"/>
      <c r="LFP52" s="65"/>
      <c r="LFQ52" s="65"/>
      <c r="LFR52" s="65"/>
      <c r="LFS52" s="65"/>
      <c r="LFT52" s="65"/>
      <c r="LFU52" s="65"/>
      <c r="LFV52" s="65"/>
      <c r="LFW52" s="65"/>
      <c r="LFX52" s="65"/>
      <c r="LFY52" s="65"/>
      <c r="LFZ52" s="65"/>
      <c r="LGA52" s="65"/>
      <c r="LGB52" s="65"/>
      <c r="LGC52" s="65"/>
      <c r="LGD52" s="65"/>
      <c r="LGE52" s="65"/>
      <c r="LGF52" s="65"/>
      <c r="LGG52" s="65"/>
      <c r="LGH52" s="65"/>
      <c r="LGI52" s="65"/>
      <c r="LGJ52" s="65"/>
      <c r="LGK52" s="65"/>
      <c r="LGL52" s="65"/>
      <c r="LGM52" s="65"/>
      <c r="LGN52" s="65"/>
      <c r="LGO52" s="65"/>
      <c r="LGP52" s="65"/>
      <c r="LGQ52" s="65"/>
      <c r="LGR52" s="65"/>
      <c r="LGS52" s="65"/>
      <c r="LGT52" s="65"/>
      <c r="LGU52" s="65"/>
      <c r="LGV52" s="65"/>
      <c r="LGW52" s="65"/>
      <c r="LGX52" s="65"/>
      <c r="LGY52" s="65"/>
      <c r="LGZ52" s="65"/>
      <c r="LHA52" s="65"/>
      <c r="LHB52" s="65"/>
      <c r="LHC52" s="65"/>
      <c r="LHD52" s="65"/>
      <c r="LHE52" s="65"/>
      <c r="LHF52" s="65"/>
      <c r="LHG52" s="65"/>
      <c r="LHH52" s="65"/>
      <c r="LHI52" s="65"/>
      <c r="LHJ52" s="65"/>
      <c r="LHK52" s="65"/>
      <c r="LHL52" s="65"/>
      <c r="LHM52" s="65"/>
      <c r="LHN52" s="65"/>
      <c r="LHO52" s="65"/>
      <c r="LHP52" s="65"/>
      <c r="LHQ52" s="65"/>
      <c r="LHR52" s="65"/>
      <c r="LHS52" s="65"/>
      <c r="LHT52" s="65"/>
      <c r="LHU52" s="65"/>
      <c r="LHV52" s="65"/>
      <c r="LHW52" s="65"/>
      <c r="LHX52" s="65"/>
      <c r="LHY52" s="65"/>
      <c r="LHZ52" s="65"/>
      <c r="LIA52" s="65"/>
      <c r="LIB52" s="65"/>
      <c r="LIC52" s="65"/>
      <c r="LID52" s="65"/>
      <c r="LIE52" s="65"/>
      <c r="LIF52" s="65"/>
      <c r="LIG52" s="65"/>
      <c r="LIH52" s="65"/>
      <c r="LII52" s="65"/>
      <c r="LIJ52" s="65"/>
      <c r="LIK52" s="65"/>
      <c r="LIL52" s="65"/>
      <c r="LIM52" s="65"/>
      <c r="LIN52" s="65"/>
      <c r="LIO52" s="65"/>
      <c r="LIP52" s="65"/>
      <c r="LIQ52" s="65"/>
      <c r="LIR52" s="65"/>
      <c r="LIS52" s="65"/>
      <c r="LIT52" s="65"/>
      <c r="LIU52" s="65"/>
      <c r="LIV52" s="65"/>
      <c r="LIW52" s="65"/>
      <c r="LIX52" s="65"/>
      <c r="LIY52" s="65"/>
      <c r="LIZ52" s="65"/>
      <c r="LJA52" s="65"/>
      <c r="LJB52" s="65"/>
      <c r="LJC52" s="65"/>
      <c r="LJD52" s="65"/>
      <c r="LJE52" s="65"/>
      <c r="LJF52" s="65"/>
      <c r="LJG52" s="65"/>
      <c r="LJH52" s="65"/>
      <c r="LJI52" s="65"/>
      <c r="LJJ52" s="65"/>
      <c r="LJK52" s="65"/>
      <c r="LJL52" s="65"/>
      <c r="LJM52" s="65"/>
      <c r="LJN52" s="65"/>
      <c r="LJO52" s="65"/>
      <c r="LJP52" s="65"/>
      <c r="LJQ52" s="65"/>
      <c r="LJR52" s="65"/>
      <c r="LJS52" s="65"/>
      <c r="LJT52" s="65"/>
      <c r="LJU52" s="65"/>
      <c r="LJV52" s="65"/>
      <c r="LJW52" s="65"/>
      <c r="LJX52" s="65"/>
      <c r="LJY52" s="65"/>
      <c r="LJZ52" s="65"/>
      <c r="LKA52" s="65"/>
      <c r="LKB52" s="65"/>
      <c r="LKC52" s="65"/>
      <c r="LKD52" s="65"/>
      <c r="LKE52" s="65"/>
      <c r="LKF52" s="65"/>
      <c r="LKG52" s="65"/>
      <c r="LKH52" s="65"/>
      <c r="LKI52" s="65"/>
      <c r="LKJ52" s="65"/>
      <c r="LKK52" s="65"/>
      <c r="LKL52" s="65"/>
      <c r="LKM52" s="65"/>
      <c r="LKN52" s="65"/>
      <c r="LKO52" s="65"/>
      <c r="LKP52" s="65"/>
      <c r="LKQ52" s="65"/>
      <c r="LKR52" s="65"/>
      <c r="LKS52" s="65"/>
      <c r="LKT52" s="65"/>
      <c r="LKU52" s="65"/>
      <c r="LKV52" s="65"/>
      <c r="LKW52" s="65"/>
      <c r="LKX52" s="65"/>
      <c r="LKY52" s="65"/>
      <c r="LKZ52" s="65"/>
      <c r="LLA52" s="65"/>
      <c r="LLB52" s="65"/>
      <c r="LLC52" s="65"/>
      <c r="LLD52" s="65"/>
      <c r="LLE52" s="65"/>
      <c r="LLF52" s="65"/>
      <c r="LLG52" s="65"/>
      <c r="LLH52" s="65"/>
      <c r="LLI52" s="65"/>
      <c r="LLJ52" s="65"/>
      <c r="LLK52" s="65"/>
      <c r="LLL52" s="65"/>
      <c r="LLM52" s="65"/>
      <c r="LLN52" s="65"/>
      <c r="LLO52" s="65"/>
      <c r="LLP52" s="65"/>
      <c r="LLQ52" s="65"/>
      <c r="LLR52" s="65"/>
      <c r="LLS52" s="65"/>
      <c r="LLT52" s="65"/>
      <c r="LLU52" s="65"/>
      <c r="LLV52" s="65"/>
      <c r="LLW52" s="65"/>
      <c r="LLX52" s="65"/>
      <c r="LLY52" s="65"/>
      <c r="LLZ52" s="65"/>
      <c r="LMA52" s="65"/>
      <c r="LMB52" s="65"/>
      <c r="LMC52" s="65"/>
      <c r="LMD52" s="65"/>
      <c r="LME52" s="65"/>
      <c r="LMF52" s="65"/>
      <c r="LMG52" s="65"/>
      <c r="LMH52" s="65"/>
      <c r="LMI52" s="65"/>
      <c r="LMJ52" s="65"/>
      <c r="LMK52" s="65"/>
      <c r="LML52" s="65"/>
      <c r="LMM52" s="65"/>
      <c r="LMN52" s="65"/>
      <c r="LMO52" s="65"/>
      <c r="LMP52" s="65"/>
      <c r="LMQ52" s="65"/>
      <c r="LMR52" s="65"/>
      <c r="LMS52" s="65"/>
      <c r="LMT52" s="65"/>
      <c r="LMU52" s="65"/>
      <c r="LMV52" s="65"/>
      <c r="LMW52" s="65"/>
      <c r="LMX52" s="65"/>
      <c r="LMY52" s="65"/>
      <c r="LMZ52" s="65"/>
      <c r="LNA52" s="65"/>
      <c r="LNB52" s="65"/>
      <c r="LNC52" s="65"/>
      <c r="LND52" s="65"/>
      <c r="LNE52" s="65"/>
      <c r="LNF52" s="65"/>
      <c r="LNG52" s="65"/>
      <c r="LNH52" s="65"/>
      <c r="LNI52" s="65"/>
      <c r="LNJ52" s="65"/>
      <c r="LNK52" s="65"/>
      <c r="LNL52" s="65"/>
      <c r="LNM52" s="65"/>
      <c r="LNN52" s="65"/>
      <c r="LNO52" s="65"/>
      <c r="LNP52" s="65"/>
      <c r="LNQ52" s="65"/>
      <c r="LNR52" s="65"/>
      <c r="LNS52" s="65"/>
      <c r="LNT52" s="65"/>
      <c r="LNU52" s="65"/>
      <c r="LNV52" s="65"/>
      <c r="LNW52" s="65"/>
      <c r="LNX52" s="65"/>
      <c r="LNY52" s="65"/>
      <c r="LNZ52" s="65"/>
      <c r="LOA52" s="65"/>
      <c r="LOB52" s="65"/>
      <c r="LOC52" s="65"/>
      <c r="LOD52" s="65"/>
      <c r="LOE52" s="65"/>
      <c r="LOF52" s="65"/>
      <c r="LOG52" s="65"/>
      <c r="LOH52" s="65"/>
      <c r="LOI52" s="65"/>
      <c r="LOJ52" s="65"/>
      <c r="LOK52" s="65"/>
      <c r="LOL52" s="65"/>
      <c r="LOM52" s="65"/>
      <c r="LON52" s="65"/>
      <c r="LOO52" s="65"/>
      <c r="LOP52" s="65"/>
      <c r="LOQ52" s="65"/>
      <c r="LOR52" s="65"/>
      <c r="LOS52" s="65"/>
      <c r="LOT52" s="65"/>
      <c r="LOU52" s="65"/>
      <c r="LOV52" s="65"/>
      <c r="LOW52" s="65"/>
      <c r="LOX52" s="65"/>
      <c r="LOY52" s="65"/>
      <c r="LOZ52" s="65"/>
      <c r="LPA52" s="65"/>
      <c r="LPB52" s="65"/>
      <c r="LPC52" s="65"/>
      <c r="LPD52" s="65"/>
      <c r="LPE52" s="65"/>
      <c r="LPF52" s="65"/>
      <c r="LPG52" s="65"/>
      <c r="LPH52" s="65"/>
      <c r="LPI52" s="65"/>
      <c r="LPJ52" s="65"/>
      <c r="LPK52" s="65"/>
      <c r="LPL52" s="65"/>
      <c r="LPM52" s="65"/>
      <c r="LPN52" s="65"/>
      <c r="LPO52" s="65"/>
      <c r="LPP52" s="65"/>
      <c r="LPQ52" s="65"/>
      <c r="LPR52" s="65"/>
      <c r="LPS52" s="65"/>
      <c r="LPT52" s="65"/>
      <c r="LPU52" s="65"/>
      <c r="LPV52" s="65"/>
      <c r="LPW52" s="65"/>
      <c r="LPX52" s="65"/>
      <c r="LPY52" s="65"/>
      <c r="LPZ52" s="65"/>
      <c r="LQA52" s="65"/>
      <c r="LQB52" s="65"/>
      <c r="LQC52" s="65"/>
      <c r="LQD52" s="65"/>
      <c r="LQE52" s="65"/>
      <c r="LQF52" s="65"/>
      <c r="LQG52" s="65"/>
      <c r="LQH52" s="65"/>
      <c r="LQI52" s="65"/>
      <c r="LQJ52" s="65"/>
      <c r="LQK52" s="65"/>
      <c r="LQL52" s="65"/>
      <c r="LQM52" s="65"/>
      <c r="LQN52" s="65"/>
      <c r="LQO52" s="65"/>
      <c r="LQP52" s="65"/>
      <c r="LQQ52" s="65"/>
      <c r="LQR52" s="65"/>
      <c r="LQS52" s="65"/>
      <c r="LQT52" s="65"/>
      <c r="LQU52" s="65"/>
      <c r="LQV52" s="65"/>
      <c r="LQW52" s="65"/>
      <c r="LQX52" s="65"/>
      <c r="LQY52" s="65"/>
      <c r="LQZ52" s="65"/>
      <c r="LRA52" s="65"/>
      <c r="LRB52" s="65"/>
      <c r="LRC52" s="65"/>
      <c r="LRD52" s="65"/>
      <c r="LRE52" s="65"/>
      <c r="LRF52" s="65"/>
      <c r="LRG52" s="65"/>
      <c r="LRH52" s="65"/>
      <c r="LRI52" s="65"/>
      <c r="LRJ52" s="65"/>
      <c r="LRK52" s="65"/>
      <c r="LRL52" s="65"/>
      <c r="LRM52" s="65"/>
      <c r="LRN52" s="65"/>
      <c r="LRO52" s="65"/>
      <c r="LRP52" s="65"/>
      <c r="LRQ52" s="65"/>
      <c r="LRR52" s="65"/>
      <c r="LRS52" s="65"/>
      <c r="LRT52" s="65"/>
      <c r="LRU52" s="65"/>
      <c r="LRV52" s="65"/>
      <c r="LRW52" s="65"/>
      <c r="LRX52" s="65"/>
      <c r="LRY52" s="65"/>
      <c r="LRZ52" s="65"/>
      <c r="LSA52" s="65"/>
      <c r="LSB52" s="65"/>
      <c r="LSC52" s="65"/>
      <c r="LSD52" s="65"/>
      <c r="LSE52" s="65"/>
      <c r="LSF52" s="65"/>
      <c r="LSG52" s="65"/>
      <c r="LSH52" s="65"/>
      <c r="LSI52" s="65"/>
      <c r="LSJ52" s="65"/>
      <c r="LSK52" s="65"/>
      <c r="LSL52" s="65"/>
      <c r="LSM52" s="65"/>
      <c r="LSN52" s="65"/>
      <c r="LSO52" s="65"/>
      <c r="LSP52" s="65"/>
      <c r="LSQ52" s="65"/>
      <c r="LSR52" s="65"/>
      <c r="LSS52" s="65"/>
      <c r="LST52" s="65"/>
      <c r="LSU52" s="65"/>
      <c r="LSV52" s="65"/>
      <c r="LSW52" s="65"/>
      <c r="LSX52" s="65"/>
      <c r="LSY52" s="65"/>
      <c r="LSZ52" s="65"/>
      <c r="LTA52" s="65"/>
      <c r="LTB52" s="65"/>
      <c r="LTC52" s="65"/>
      <c r="LTD52" s="65"/>
      <c r="LTE52" s="65"/>
      <c r="LTF52" s="65"/>
      <c r="LTG52" s="65"/>
      <c r="LTH52" s="65"/>
      <c r="LTI52" s="65"/>
      <c r="LTJ52" s="65"/>
      <c r="LTK52" s="65"/>
      <c r="LTL52" s="65"/>
      <c r="LTM52" s="65"/>
      <c r="LTN52" s="65"/>
      <c r="LTO52" s="65"/>
      <c r="LTP52" s="65"/>
      <c r="LTQ52" s="65"/>
      <c r="LTR52" s="65"/>
      <c r="LTS52" s="65"/>
      <c r="LTT52" s="65"/>
      <c r="LTU52" s="65"/>
      <c r="LTV52" s="65"/>
      <c r="LTW52" s="65"/>
      <c r="LTX52" s="65"/>
      <c r="LTY52" s="65"/>
      <c r="LTZ52" s="65"/>
      <c r="LUA52" s="65"/>
      <c r="LUB52" s="65"/>
      <c r="LUC52" s="65"/>
      <c r="LUD52" s="65"/>
      <c r="LUE52" s="65"/>
      <c r="LUF52" s="65"/>
      <c r="LUG52" s="65"/>
      <c r="LUH52" s="65"/>
      <c r="LUI52" s="65"/>
      <c r="LUJ52" s="65"/>
      <c r="LUK52" s="65"/>
      <c r="LUL52" s="65"/>
      <c r="LUM52" s="65"/>
      <c r="LUN52" s="65"/>
      <c r="LUO52" s="65"/>
      <c r="LUP52" s="65"/>
      <c r="LUQ52" s="65"/>
      <c r="LUR52" s="65"/>
      <c r="LUS52" s="65"/>
      <c r="LUT52" s="65"/>
      <c r="LUU52" s="65"/>
      <c r="LUV52" s="65"/>
      <c r="LUW52" s="65"/>
      <c r="LUX52" s="65"/>
      <c r="LUY52" s="65"/>
      <c r="LUZ52" s="65"/>
      <c r="LVA52" s="65"/>
      <c r="LVB52" s="65"/>
      <c r="LVC52" s="65"/>
      <c r="LVD52" s="65"/>
      <c r="LVE52" s="65"/>
      <c r="LVF52" s="65"/>
      <c r="LVG52" s="65"/>
      <c r="LVH52" s="65"/>
      <c r="LVI52" s="65"/>
      <c r="LVJ52" s="65"/>
      <c r="LVK52" s="65"/>
      <c r="LVL52" s="65"/>
      <c r="LVM52" s="65"/>
      <c r="LVN52" s="65"/>
      <c r="LVO52" s="65"/>
      <c r="LVP52" s="65"/>
      <c r="LVQ52" s="65"/>
      <c r="LVR52" s="65"/>
      <c r="LVS52" s="65"/>
      <c r="LVT52" s="65"/>
      <c r="LVU52" s="65"/>
      <c r="LVV52" s="65"/>
      <c r="LVW52" s="65"/>
      <c r="LVX52" s="65"/>
      <c r="LVY52" s="65"/>
      <c r="LVZ52" s="65"/>
      <c r="LWA52" s="65"/>
      <c r="LWB52" s="65"/>
      <c r="LWC52" s="65"/>
      <c r="LWD52" s="65"/>
      <c r="LWE52" s="65"/>
      <c r="LWF52" s="65"/>
      <c r="LWG52" s="65"/>
      <c r="LWH52" s="65"/>
      <c r="LWI52" s="65"/>
      <c r="LWJ52" s="65"/>
      <c r="LWK52" s="65"/>
      <c r="LWL52" s="65"/>
      <c r="LWM52" s="65"/>
      <c r="LWN52" s="65"/>
      <c r="LWO52" s="65"/>
      <c r="LWP52" s="65"/>
      <c r="LWQ52" s="65"/>
      <c r="LWR52" s="65"/>
      <c r="LWS52" s="65"/>
      <c r="LWT52" s="65"/>
      <c r="LWU52" s="65"/>
      <c r="LWV52" s="65"/>
      <c r="LWW52" s="65"/>
      <c r="LWX52" s="65"/>
      <c r="LWY52" s="65"/>
      <c r="LWZ52" s="65"/>
      <c r="LXA52" s="65"/>
      <c r="LXB52" s="65"/>
      <c r="LXC52" s="65"/>
      <c r="LXD52" s="65"/>
      <c r="LXE52" s="65"/>
      <c r="LXF52" s="65"/>
      <c r="LXG52" s="65"/>
      <c r="LXH52" s="65"/>
      <c r="LXI52" s="65"/>
      <c r="LXJ52" s="65"/>
      <c r="LXK52" s="65"/>
      <c r="LXL52" s="65"/>
      <c r="LXM52" s="65"/>
      <c r="LXN52" s="65"/>
      <c r="LXO52" s="65"/>
      <c r="LXP52" s="65"/>
      <c r="LXQ52" s="65"/>
      <c r="LXR52" s="65"/>
      <c r="LXS52" s="65"/>
      <c r="LXT52" s="65"/>
      <c r="LXU52" s="65"/>
      <c r="LXV52" s="65"/>
      <c r="LXW52" s="65"/>
      <c r="LXX52" s="65"/>
      <c r="LXY52" s="65"/>
      <c r="LXZ52" s="65"/>
      <c r="LYA52" s="65"/>
      <c r="LYB52" s="65"/>
      <c r="LYC52" s="65"/>
      <c r="LYD52" s="65"/>
      <c r="LYE52" s="65"/>
      <c r="LYF52" s="65"/>
      <c r="LYG52" s="65"/>
      <c r="LYH52" s="65"/>
      <c r="LYI52" s="65"/>
      <c r="LYJ52" s="65"/>
      <c r="LYK52" s="65"/>
      <c r="LYL52" s="65"/>
      <c r="LYM52" s="65"/>
      <c r="LYN52" s="65"/>
      <c r="LYO52" s="65"/>
      <c r="LYP52" s="65"/>
      <c r="LYQ52" s="65"/>
      <c r="LYR52" s="65"/>
      <c r="LYS52" s="65"/>
      <c r="LYT52" s="65"/>
      <c r="LYU52" s="65"/>
      <c r="LYV52" s="65"/>
      <c r="LYW52" s="65"/>
      <c r="LYX52" s="65"/>
      <c r="LYY52" s="65"/>
      <c r="LYZ52" s="65"/>
      <c r="LZA52" s="65"/>
      <c r="LZB52" s="65"/>
      <c r="LZC52" s="65"/>
      <c r="LZD52" s="65"/>
      <c r="LZE52" s="65"/>
      <c r="LZF52" s="65"/>
      <c r="LZG52" s="65"/>
      <c r="LZH52" s="65"/>
      <c r="LZI52" s="65"/>
      <c r="LZJ52" s="65"/>
      <c r="LZK52" s="65"/>
      <c r="LZL52" s="65"/>
      <c r="LZM52" s="65"/>
      <c r="LZN52" s="65"/>
      <c r="LZO52" s="65"/>
      <c r="LZP52" s="65"/>
      <c r="LZQ52" s="65"/>
      <c r="LZR52" s="65"/>
      <c r="LZS52" s="65"/>
      <c r="LZT52" s="65"/>
      <c r="LZU52" s="65"/>
      <c r="LZV52" s="65"/>
      <c r="LZW52" s="65"/>
      <c r="LZX52" s="65"/>
      <c r="LZY52" s="65"/>
      <c r="LZZ52" s="65"/>
      <c r="MAA52" s="65"/>
      <c r="MAB52" s="65"/>
      <c r="MAC52" s="65"/>
      <c r="MAD52" s="65"/>
      <c r="MAE52" s="65"/>
      <c r="MAF52" s="65"/>
      <c r="MAG52" s="65"/>
      <c r="MAH52" s="65"/>
      <c r="MAI52" s="65"/>
      <c r="MAJ52" s="65"/>
      <c r="MAK52" s="65"/>
      <c r="MAL52" s="65"/>
      <c r="MAM52" s="65"/>
      <c r="MAN52" s="65"/>
      <c r="MAO52" s="65"/>
      <c r="MAP52" s="65"/>
      <c r="MAQ52" s="65"/>
      <c r="MAR52" s="65"/>
      <c r="MAS52" s="65"/>
      <c r="MAT52" s="65"/>
      <c r="MAU52" s="65"/>
      <c r="MAV52" s="65"/>
      <c r="MAW52" s="65"/>
      <c r="MAX52" s="65"/>
      <c r="MAY52" s="65"/>
      <c r="MAZ52" s="65"/>
      <c r="MBA52" s="65"/>
      <c r="MBB52" s="65"/>
      <c r="MBC52" s="65"/>
      <c r="MBD52" s="65"/>
      <c r="MBE52" s="65"/>
      <c r="MBF52" s="65"/>
      <c r="MBG52" s="65"/>
      <c r="MBH52" s="65"/>
      <c r="MBI52" s="65"/>
      <c r="MBJ52" s="65"/>
      <c r="MBK52" s="65"/>
      <c r="MBL52" s="65"/>
      <c r="MBM52" s="65"/>
      <c r="MBN52" s="65"/>
      <c r="MBO52" s="65"/>
      <c r="MBP52" s="65"/>
      <c r="MBQ52" s="65"/>
      <c r="MBR52" s="65"/>
      <c r="MBS52" s="65"/>
      <c r="MBT52" s="65"/>
      <c r="MBU52" s="65"/>
      <c r="MBV52" s="65"/>
      <c r="MBW52" s="65"/>
      <c r="MBX52" s="65"/>
      <c r="MBY52" s="65"/>
      <c r="MBZ52" s="65"/>
      <c r="MCA52" s="65"/>
      <c r="MCB52" s="65"/>
      <c r="MCC52" s="65"/>
      <c r="MCD52" s="65"/>
      <c r="MCE52" s="65"/>
      <c r="MCF52" s="65"/>
      <c r="MCG52" s="65"/>
      <c r="MCH52" s="65"/>
      <c r="MCI52" s="65"/>
      <c r="MCJ52" s="65"/>
      <c r="MCK52" s="65"/>
      <c r="MCL52" s="65"/>
      <c r="MCM52" s="65"/>
      <c r="MCN52" s="65"/>
      <c r="MCO52" s="65"/>
      <c r="MCP52" s="65"/>
      <c r="MCQ52" s="65"/>
      <c r="MCR52" s="65"/>
      <c r="MCS52" s="65"/>
      <c r="MCT52" s="65"/>
      <c r="MCU52" s="65"/>
      <c r="MCV52" s="65"/>
      <c r="MCW52" s="65"/>
      <c r="MCX52" s="65"/>
      <c r="MCY52" s="65"/>
      <c r="MCZ52" s="65"/>
      <c r="MDA52" s="65"/>
      <c r="MDB52" s="65"/>
      <c r="MDC52" s="65"/>
      <c r="MDD52" s="65"/>
      <c r="MDE52" s="65"/>
      <c r="MDF52" s="65"/>
      <c r="MDG52" s="65"/>
      <c r="MDH52" s="65"/>
      <c r="MDI52" s="65"/>
      <c r="MDJ52" s="65"/>
      <c r="MDK52" s="65"/>
      <c r="MDL52" s="65"/>
      <c r="MDM52" s="65"/>
      <c r="MDN52" s="65"/>
      <c r="MDO52" s="65"/>
      <c r="MDP52" s="65"/>
      <c r="MDQ52" s="65"/>
      <c r="MDR52" s="65"/>
      <c r="MDS52" s="65"/>
      <c r="MDT52" s="65"/>
      <c r="MDU52" s="65"/>
      <c r="MDV52" s="65"/>
      <c r="MDW52" s="65"/>
      <c r="MDX52" s="65"/>
      <c r="MDY52" s="65"/>
      <c r="MDZ52" s="65"/>
      <c r="MEA52" s="65"/>
      <c r="MEB52" s="65"/>
      <c r="MEC52" s="65"/>
      <c r="MED52" s="65"/>
      <c r="MEE52" s="65"/>
      <c r="MEF52" s="65"/>
      <c r="MEG52" s="65"/>
      <c r="MEH52" s="65"/>
      <c r="MEI52" s="65"/>
      <c r="MEJ52" s="65"/>
      <c r="MEK52" s="65"/>
      <c r="MEL52" s="65"/>
      <c r="MEM52" s="65"/>
      <c r="MEN52" s="65"/>
      <c r="MEO52" s="65"/>
      <c r="MEP52" s="65"/>
      <c r="MEQ52" s="65"/>
      <c r="MER52" s="65"/>
      <c r="MES52" s="65"/>
      <c r="MET52" s="65"/>
      <c r="MEU52" s="65"/>
      <c r="MEV52" s="65"/>
      <c r="MEW52" s="65"/>
      <c r="MEX52" s="65"/>
      <c r="MEY52" s="65"/>
      <c r="MEZ52" s="65"/>
      <c r="MFA52" s="65"/>
      <c r="MFB52" s="65"/>
      <c r="MFC52" s="65"/>
      <c r="MFD52" s="65"/>
      <c r="MFE52" s="65"/>
      <c r="MFF52" s="65"/>
      <c r="MFG52" s="65"/>
      <c r="MFH52" s="65"/>
      <c r="MFI52" s="65"/>
      <c r="MFJ52" s="65"/>
      <c r="MFK52" s="65"/>
      <c r="MFL52" s="65"/>
      <c r="MFM52" s="65"/>
      <c r="MFN52" s="65"/>
      <c r="MFO52" s="65"/>
      <c r="MFP52" s="65"/>
      <c r="MFQ52" s="65"/>
      <c r="MFR52" s="65"/>
      <c r="MFS52" s="65"/>
      <c r="MFT52" s="65"/>
      <c r="MFU52" s="65"/>
      <c r="MFV52" s="65"/>
      <c r="MFW52" s="65"/>
      <c r="MFX52" s="65"/>
      <c r="MFY52" s="65"/>
      <c r="MFZ52" s="65"/>
      <c r="MGA52" s="65"/>
      <c r="MGB52" s="65"/>
      <c r="MGC52" s="65"/>
      <c r="MGD52" s="65"/>
      <c r="MGE52" s="65"/>
      <c r="MGF52" s="65"/>
      <c r="MGG52" s="65"/>
      <c r="MGH52" s="65"/>
      <c r="MGI52" s="65"/>
      <c r="MGJ52" s="65"/>
      <c r="MGK52" s="65"/>
      <c r="MGL52" s="65"/>
      <c r="MGM52" s="65"/>
      <c r="MGN52" s="65"/>
      <c r="MGO52" s="65"/>
      <c r="MGP52" s="65"/>
      <c r="MGQ52" s="65"/>
      <c r="MGR52" s="65"/>
      <c r="MGS52" s="65"/>
      <c r="MGT52" s="65"/>
      <c r="MGU52" s="65"/>
      <c r="MGV52" s="65"/>
      <c r="MGW52" s="65"/>
      <c r="MGX52" s="65"/>
      <c r="MGY52" s="65"/>
      <c r="MGZ52" s="65"/>
      <c r="MHA52" s="65"/>
      <c r="MHB52" s="65"/>
      <c r="MHC52" s="65"/>
      <c r="MHD52" s="65"/>
      <c r="MHE52" s="65"/>
      <c r="MHF52" s="65"/>
      <c r="MHG52" s="65"/>
      <c r="MHH52" s="65"/>
      <c r="MHI52" s="65"/>
      <c r="MHJ52" s="65"/>
      <c r="MHK52" s="65"/>
      <c r="MHL52" s="65"/>
      <c r="MHM52" s="65"/>
      <c r="MHN52" s="65"/>
      <c r="MHO52" s="65"/>
      <c r="MHP52" s="65"/>
      <c r="MHQ52" s="65"/>
      <c r="MHR52" s="65"/>
      <c r="MHS52" s="65"/>
      <c r="MHT52" s="65"/>
      <c r="MHU52" s="65"/>
      <c r="MHV52" s="65"/>
      <c r="MHW52" s="65"/>
      <c r="MHX52" s="65"/>
      <c r="MHY52" s="65"/>
      <c r="MHZ52" s="65"/>
      <c r="MIA52" s="65"/>
      <c r="MIB52" s="65"/>
      <c r="MIC52" s="65"/>
      <c r="MID52" s="65"/>
      <c r="MIE52" s="65"/>
      <c r="MIF52" s="65"/>
      <c r="MIG52" s="65"/>
      <c r="MIH52" s="65"/>
      <c r="MII52" s="65"/>
      <c r="MIJ52" s="65"/>
      <c r="MIK52" s="65"/>
      <c r="MIL52" s="65"/>
      <c r="MIM52" s="65"/>
      <c r="MIN52" s="65"/>
      <c r="MIO52" s="65"/>
      <c r="MIP52" s="65"/>
      <c r="MIQ52" s="65"/>
      <c r="MIR52" s="65"/>
      <c r="MIS52" s="65"/>
      <c r="MIT52" s="65"/>
      <c r="MIU52" s="65"/>
      <c r="MIV52" s="65"/>
      <c r="MIW52" s="65"/>
      <c r="MIX52" s="65"/>
      <c r="MIY52" s="65"/>
      <c r="MIZ52" s="65"/>
      <c r="MJA52" s="65"/>
      <c r="MJB52" s="65"/>
      <c r="MJC52" s="65"/>
      <c r="MJD52" s="65"/>
      <c r="MJE52" s="65"/>
      <c r="MJF52" s="65"/>
      <c r="MJG52" s="65"/>
      <c r="MJH52" s="65"/>
      <c r="MJI52" s="65"/>
      <c r="MJJ52" s="65"/>
      <c r="MJK52" s="65"/>
      <c r="MJL52" s="65"/>
      <c r="MJM52" s="65"/>
      <c r="MJN52" s="65"/>
      <c r="MJO52" s="65"/>
      <c r="MJP52" s="65"/>
      <c r="MJQ52" s="65"/>
      <c r="MJR52" s="65"/>
      <c r="MJS52" s="65"/>
      <c r="MJT52" s="65"/>
      <c r="MJU52" s="65"/>
      <c r="MJV52" s="65"/>
      <c r="MJW52" s="65"/>
      <c r="MJX52" s="65"/>
      <c r="MJY52" s="65"/>
      <c r="MJZ52" s="65"/>
      <c r="MKA52" s="65"/>
      <c r="MKB52" s="65"/>
      <c r="MKC52" s="65"/>
      <c r="MKD52" s="65"/>
      <c r="MKE52" s="65"/>
      <c r="MKF52" s="65"/>
      <c r="MKG52" s="65"/>
      <c r="MKH52" s="65"/>
      <c r="MKI52" s="65"/>
      <c r="MKJ52" s="65"/>
      <c r="MKK52" s="65"/>
      <c r="MKL52" s="65"/>
      <c r="MKM52" s="65"/>
      <c r="MKN52" s="65"/>
      <c r="MKO52" s="65"/>
      <c r="MKP52" s="65"/>
      <c r="MKQ52" s="65"/>
      <c r="MKR52" s="65"/>
      <c r="MKS52" s="65"/>
      <c r="MKT52" s="65"/>
      <c r="MKU52" s="65"/>
      <c r="MKV52" s="65"/>
      <c r="MKW52" s="65"/>
      <c r="MKX52" s="65"/>
      <c r="MKY52" s="65"/>
      <c r="MKZ52" s="65"/>
      <c r="MLA52" s="65"/>
      <c r="MLB52" s="65"/>
      <c r="MLC52" s="65"/>
      <c r="MLD52" s="65"/>
      <c r="MLE52" s="65"/>
      <c r="MLF52" s="65"/>
      <c r="MLG52" s="65"/>
      <c r="MLH52" s="65"/>
      <c r="MLI52" s="65"/>
      <c r="MLJ52" s="65"/>
      <c r="MLK52" s="65"/>
      <c r="MLL52" s="65"/>
      <c r="MLM52" s="65"/>
      <c r="MLN52" s="65"/>
      <c r="MLO52" s="65"/>
      <c r="MLP52" s="65"/>
      <c r="MLQ52" s="65"/>
      <c r="MLR52" s="65"/>
      <c r="MLS52" s="65"/>
      <c r="MLT52" s="65"/>
      <c r="MLU52" s="65"/>
      <c r="MLV52" s="65"/>
      <c r="MLW52" s="65"/>
      <c r="MLX52" s="65"/>
      <c r="MLY52" s="65"/>
      <c r="MLZ52" s="65"/>
      <c r="MMA52" s="65"/>
      <c r="MMB52" s="65"/>
      <c r="MMC52" s="65"/>
      <c r="MMD52" s="65"/>
      <c r="MME52" s="65"/>
      <c r="MMF52" s="65"/>
      <c r="MMG52" s="65"/>
      <c r="MMH52" s="65"/>
      <c r="MMI52" s="65"/>
      <c r="MMJ52" s="65"/>
      <c r="MMK52" s="65"/>
      <c r="MML52" s="65"/>
      <c r="MMM52" s="65"/>
      <c r="MMN52" s="65"/>
      <c r="MMO52" s="65"/>
      <c r="MMP52" s="65"/>
      <c r="MMQ52" s="65"/>
      <c r="MMR52" s="65"/>
      <c r="MMS52" s="65"/>
      <c r="MMT52" s="65"/>
      <c r="MMU52" s="65"/>
      <c r="MMV52" s="65"/>
      <c r="MMW52" s="65"/>
      <c r="MMX52" s="65"/>
      <c r="MMY52" s="65"/>
      <c r="MMZ52" s="65"/>
      <c r="MNA52" s="65"/>
      <c r="MNB52" s="65"/>
      <c r="MNC52" s="65"/>
      <c r="MND52" s="65"/>
      <c r="MNE52" s="65"/>
      <c r="MNF52" s="65"/>
      <c r="MNG52" s="65"/>
      <c r="MNH52" s="65"/>
      <c r="MNI52" s="65"/>
      <c r="MNJ52" s="65"/>
      <c r="MNK52" s="65"/>
      <c r="MNL52" s="65"/>
      <c r="MNM52" s="65"/>
      <c r="MNN52" s="65"/>
      <c r="MNO52" s="65"/>
      <c r="MNP52" s="65"/>
      <c r="MNQ52" s="65"/>
      <c r="MNR52" s="65"/>
      <c r="MNS52" s="65"/>
      <c r="MNT52" s="65"/>
      <c r="MNU52" s="65"/>
      <c r="MNV52" s="65"/>
      <c r="MNW52" s="65"/>
      <c r="MNX52" s="65"/>
      <c r="MNY52" s="65"/>
      <c r="MNZ52" s="65"/>
      <c r="MOA52" s="65"/>
      <c r="MOB52" s="65"/>
      <c r="MOC52" s="65"/>
      <c r="MOD52" s="65"/>
      <c r="MOE52" s="65"/>
      <c r="MOF52" s="65"/>
      <c r="MOG52" s="65"/>
      <c r="MOH52" s="65"/>
      <c r="MOI52" s="65"/>
      <c r="MOJ52" s="65"/>
      <c r="MOK52" s="65"/>
      <c r="MOL52" s="65"/>
      <c r="MOM52" s="65"/>
      <c r="MON52" s="65"/>
      <c r="MOO52" s="65"/>
      <c r="MOP52" s="65"/>
      <c r="MOQ52" s="65"/>
      <c r="MOR52" s="65"/>
      <c r="MOS52" s="65"/>
      <c r="MOT52" s="65"/>
      <c r="MOU52" s="65"/>
      <c r="MOV52" s="65"/>
      <c r="MOW52" s="65"/>
      <c r="MOX52" s="65"/>
      <c r="MOY52" s="65"/>
      <c r="MOZ52" s="65"/>
      <c r="MPA52" s="65"/>
      <c r="MPB52" s="65"/>
      <c r="MPC52" s="65"/>
      <c r="MPD52" s="65"/>
      <c r="MPE52" s="65"/>
      <c r="MPF52" s="65"/>
      <c r="MPG52" s="65"/>
      <c r="MPH52" s="65"/>
      <c r="MPI52" s="65"/>
      <c r="MPJ52" s="65"/>
      <c r="MPK52" s="65"/>
      <c r="MPL52" s="65"/>
      <c r="MPM52" s="65"/>
      <c r="MPN52" s="65"/>
      <c r="MPO52" s="65"/>
      <c r="MPP52" s="65"/>
      <c r="MPQ52" s="65"/>
      <c r="MPR52" s="65"/>
      <c r="MPS52" s="65"/>
      <c r="MPT52" s="65"/>
      <c r="MPU52" s="65"/>
      <c r="MPV52" s="65"/>
      <c r="MPW52" s="65"/>
      <c r="MPX52" s="65"/>
      <c r="MPY52" s="65"/>
      <c r="MPZ52" s="65"/>
      <c r="MQA52" s="65"/>
      <c r="MQB52" s="65"/>
      <c r="MQC52" s="65"/>
      <c r="MQD52" s="65"/>
      <c r="MQE52" s="65"/>
      <c r="MQF52" s="65"/>
      <c r="MQG52" s="65"/>
      <c r="MQH52" s="65"/>
      <c r="MQI52" s="65"/>
      <c r="MQJ52" s="65"/>
      <c r="MQK52" s="65"/>
      <c r="MQL52" s="65"/>
      <c r="MQM52" s="65"/>
      <c r="MQN52" s="65"/>
      <c r="MQO52" s="65"/>
      <c r="MQP52" s="65"/>
      <c r="MQQ52" s="65"/>
      <c r="MQR52" s="65"/>
      <c r="MQS52" s="65"/>
      <c r="MQT52" s="65"/>
      <c r="MQU52" s="65"/>
      <c r="MQV52" s="65"/>
      <c r="MQW52" s="65"/>
      <c r="MQX52" s="65"/>
      <c r="MQY52" s="65"/>
      <c r="MQZ52" s="65"/>
      <c r="MRA52" s="65"/>
      <c r="MRB52" s="65"/>
      <c r="MRC52" s="65"/>
      <c r="MRD52" s="65"/>
      <c r="MRE52" s="65"/>
      <c r="MRF52" s="65"/>
      <c r="MRG52" s="65"/>
      <c r="MRH52" s="65"/>
      <c r="MRI52" s="65"/>
      <c r="MRJ52" s="65"/>
      <c r="MRK52" s="65"/>
      <c r="MRL52" s="65"/>
      <c r="MRM52" s="65"/>
      <c r="MRN52" s="65"/>
      <c r="MRO52" s="65"/>
      <c r="MRP52" s="65"/>
      <c r="MRQ52" s="65"/>
      <c r="MRR52" s="65"/>
      <c r="MRS52" s="65"/>
      <c r="MRT52" s="65"/>
      <c r="MRU52" s="65"/>
      <c r="MRV52" s="65"/>
      <c r="MRW52" s="65"/>
      <c r="MRX52" s="65"/>
      <c r="MRY52" s="65"/>
      <c r="MRZ52" s="65"/>
      <c r="MSA52" s="65"/>
      <c r="MSB52" s="65"/>
      <c r="MSC52" s="65"/>
      <c r="MSD52" s="65"/>
      <c r="MSE52" s="65"/>
      <c r="MSF52" s="65"/>
      <c r="MSG52" s="65"/>
      <c r="MSH52" s="65"/>
      <c r="MSI52" s="65"/>
      <c r="MSJ52" s="65"/>
      <c r="MSK52" s="65"/>
      <c r="MSL52" s="65"/>
      <c r="MSM52" s="65"/>
      <c r="MSN52" s="65"/>
      <c r="MSO52" s="65"/>
      <c r="MSP52" s="65"/>
      <c r="MSQ52" s="65"/>
      <c r="MSR52" s="65"/>
      <c r="MSS52" s="65"/>
      <c r="MST52" s="65"/>
      <c r="MSU52" s="65"/>
      <c r="MSV52" s="65"/>
      <c r="MSW52" s="65"/>
      <c r="MSX52" s="65"/>
      <c r="MSY52" s="65"/>
      <c r="MSZ52" s="65"/>
      <c r="MTA52" s="65"/>
      <c r="MTB52" s="65"/>
      <c r="MTC52" s="65"/>
      <c r="MTD52" s="65"/>
      <c r="MTE52" s="65"/>
      <c r="MTF52" s="65"/>
      <c r="MTG52" s="65"/>
      <c r="MTH52" s="65"/>
      <c r="MTI52" s="65"/>
      <c r="MTJ52" s="65"/>
      <c r="MTK52" s="65"/>
      <c r="MTL52" s="65"/>
      <c r="MTM52" s="65"/>
      <c r="MTN52" s="65"/>
      <c r="MTO52" s="65"/>
      <c r="MTP52" s="65"/>
      <c r="MTQ52" s="65"/>
      <c r="MTR52" s="65"/>
      <c r="MTS52" s="65"/>
      <c r="MTT52" s="65"/>
      <c r="MTU52" s="65"/>
      <c r="MTV52" s="65"/>
      <c r="MTW52" s="65"/>
      <c r="MTX52" s="65"/>
      <c r="MTY52" s="65"/>
      <c r="MTZ52" s="65"/>
      <c r="MUA52" s="65"/>
      <c r="MUB52" s="65"/>
      <c r="MUC52" s="65"/>
      <c r="MUD52" s="65"/>
      <c r="MUE52" s="65"/>
      <c r="MUF52" s="65"/>
      <c r="MUG52" s="65"/>
      <c r="MUH52" s="65"/>
      <c r="MUI52" s="65"/>
      <c r="MUJ52" s="65"/>
      <c r="MUK52" s="65"/>
      <c r="MUL52" s="65"/>
      <c r="MUM52" s="65"/>
      <c r="MUN52" s="65"/>
      <c r="MUO52" s="65"/>
      <c r="MUP52" s="65"/>
      <c r="MUQ52" s="65"/>
      <c r="MUR52" s="65"/>
      <c r="MUS52" s="65"/>
      <c r="MUT52" s="65"/>
      <c r="MUU52" s="65"/>
      <c r="MUV52" s="65"/>
      <c r="MUW52" s="65"/>
      <c r="MUX52" s="65"/>
      <c r="MUY52" s="65"/>
      <c r="MUZ52" s="65"/>
      <c r="MVA52" s="65"/>
      <c r="MVB52" s="65"/>
      <c r="MVC52" s="65"/>
      <c r="MVD52" s="65"/>
      <c r="MVE52" s="65"/>
      <c r="MVF52" s="65"/>
      <c r="MVG52" s="65"/>
      <c r="MVH52" s="65"/>
      <c r="MVI52" s="65"/>
      <c r="MVJ52" s="65"/>
      <c r="MVK52" s="65"/>
      <c r="MVL52" s="65"/>
      <c r="MVM52" s="65"/>
      <c r="MVN52" s="65"/>
      <c r="MVO52" s="65"/>
      <c r="MVP52" s="65"/>
      <c r="MVQ52" s="65"/>
      <c r="MVR52" s="65"/>
      <c r="MVS52" s="65"/>
      <c r="MVT52" s="65"/>
      <c r="MVU52" s="65"/>
      <c r="MVV52" s="65"/>
      <c r="MVW52" s="65"/>
      <c r="MVX52" s="65"/>
      <c r="MVY52" s="65"/>
      <c r="MVZ52" s="65"/>
      <c r="MWA52" s="65"/>
      <c r="MWB52" s="65"/>
      <c r="MWC52" s="65"/>
      <c r="MWD52" s="65"/>
      <c r="MWE52" s="65"/>
      <c r="MWF52" s="65"/>
      <c r="MWG52" s="65"/>
      <c r="MWH52" s="65"/>
      <c r="MWI52" s="65"/>
      <c r="MWJ52" s="65"/>
      <c r="MWK52" s="65"/>
      <c r="MWL52" s="65"/>
      <c r="MWM52" s="65"/>
      <c r="MWN52" s="65"/>
      <c r="MWO52" s="65"/>
      <c r="MWP52" s="65"/>
      <c r="MWQ52" s="65"/>
      <c r="MWR52" s="65"/>
      <c r="MWS52" s="65"/>
      <c r="MWT52" s="65"/>
      <c r="MWU52" s="65"/>
      <c r="MWV52" s="65"/>
      <c r="MWW52" s="65"/>
      <c r="MWX52" s="65"/>
      <c r="MWY52" s="65"/>
      <c r="MWZ52" s="65"/>
      <c r="MXA52" s="65"/>
      <c r="MXB52" s="65"/>
      <c r="MXC52" s="65"/>
      <c r="MXD52" s="65"/>
      <c r="MXE52" s="65"/>
      <c r="MXF52" s="65"/>
      <c r="MXG52" s="65"/>
      <c r="MXH52" s="65"/>
      <c r="MXI52" s="65"/>
      <c r="MXJ52" s="65"/>
      <c r="MXK52" s="65"/>
      <c r="MXL52" s="65"/>
      <c r="MXM52" s="65"/>
      <c r="MXN52" s="65"/>
      <c r="MXO52" s="65"/>
      <c r="MXP52" s="65"/>
      <c r="MXQ52" s="65"/>
      <c r="MXR52" s="65"/>
      <c r="MXS52" s="65"/>
      <c r="MXT52" s="65"/>
      <c r="MXU52" s="65"/>
      <c r="MXV52" s="65"/>
      <c r="MXW52" s="65"/>
      <c r="MXX52" s="65"/>
      <c r="MXY52" s="65"/>
      <c r="MXZ52" s="65"/>
      <c r="MYA52" s="65"/>
      <c r="MYB52" s="65"/>
      <c r="MYC52" s="65"/>
      <c r="MYD52" s="65"/>
      <c r="MYE52" s="65"/>
      <c r="MYF52" s="65"/>
      <c r="MYG52" s="65"/>
      <c r="MYH52" s="65"/>
      <c r="MYI52" s="65"/>
      <c r="MYJ52" s="65"/>
      <c r="MYK52" s="65"/>
      <c r="MYL52" s="65"/>
      <c r="MYM52" s="65"/>
      <c r="MYN52" s="65"/>
      <c r="MYO52" s="65"/>
      <c r="MYP52" s="65"/>
      <c r="MYQ52" s="65"/>
      <c r="MYR52" s="65"/>
      <c r="MYS52" s="65"/>
      <c r="MYT52" s="65"/>
      <c r="MYU52" s="65"/>
      <c r="MYV52" s="65"/>
      <c r="MYW52" s="65"/>
      <c r="MYX52" s="65"/>
      <c r="MYY52" s="65"/>
      <c r="MYZ52" s="65"/>
      <c r="MZA52" s="65"/>
      <c r="MZB52" s="65"/>
      <c r="MZC52" s="65"/>
      <c r="MZD52" s="65"/>
      <c r="MZE52" s="65"/>
      <c r="MZF52" s="65"/>
      <c r="MZG52" s="65"/>
      <c r="MZH52" s="65"/>
      <c r="MZI52" s="65"/>
      <c r="MZJ52" s="65"/>
      <c r="MZK52" s="65"/>
      <c r="MZL52" s="65"/>
      <c r="MZM52" s="65"/>
      <c r="MZN52" s="65"/>
      <c r="MZO52" s="65"/>
      <c r="MZP52" s="65"/>
      <c r="MZQ52" s="65"/>
      <c r="MZR52" s="65"/>
      <c r="MZS52" s="65"/>
      <c r="MZT52" s="65"/>
      <c r="MZU52" s="65"/>
      <c r="MZV52" s="65"/>
      <c r="MZW52" s="65"/>
      <c r="MZX52" s="65"/>
      <c r="MZY52" s="65"/>
      <c r="MZZ52" s="65"/>
      <c r="NAA52" s="65"/>
      <c r="NAB52" s="65"/>
      <c r="NAC52" s="65"/>
      <c r="NAD52" s="65"/>
      <c r="NAE52" s="65"/>
      <c r="NAF52" s="65"/>
      <c r="NAG52" s="65"/>
      <c r="NAH52" s="65"/>
      <c r="NAI52" s="65"/>
      <c r="NAJ52" s="65"/>
      <c r="NAK52" s="65"/>
      <c r="NAL52" s="65"/>
      <c r="NAM52" s="65"/>
      <c r="NAN52" s="65"/>
      <c r="NAO52" s="65"/>
      <c r="NAP52" s="65"/>
      <c r="NAQ52" s="65"/>
      <c r="NAR52" s="65"/>
      <c r="NAS52" s="65"/>
      <c r="NAT52" s="65"/>
      <c r="NAU52" s="65"/>
      <c r="NAV52" s="65"/>
      <c r="NAW52" s="65"/>
      <c r="NAX52" s="65"/>
      <c r="NAY52" s="65"/>
      <c r="NAZ52" s="65"/>
      <c r="NBA52" s="65"/>
      <c r="NBB52" s="65"/>
      <c r="NBC52" s="65"/>
      <c r="NBD52" s="65"/>
      <c r="NBE52" s="65"/>
      <c r="NBF52" s="65"/>
      <c r="NBG52" s="65"/>
      <c r="NBH52" s="65"/>
      <c r="NBI52" s="65"/>
      <c r="NBJ52" s="65"/>
      <c r="NBK52" s="65"/>
      <c r="NBL52" s="65"/>
      <c r="NBM52" s="65"/>
      <c r="NBN52" s="65"/>
      <c r="NBO52" s="65"/>
      <c r="NBP52" s="65"/>
      <c r="NBQ52" s="65"/>
      <c r="NBR52" s="65"/>
      <c r="NBS52" s="65"/>
      <c r="NBT52" s="65"/>
      <c r="NBU52" s="65"/>
      <c r="NBV52" s="65"/>
      <c r="NBW52" s="65"/>
      <c r="NBX52" s="65"/>
      <c r="NBY52" s="65"/>
      <c r="NBZ52" s="65"/>
      <c r="NCA52" s="65"/>
      <c r="NCB52" s="65"/>
      <c r="NCC52" s="65"/>
      <c r="NCD52" s="65"/>
      <c r="NCE52" s="65"/>
      <c r="NCF52" s="65"/>
      <c r="NCG52" s="65"/>
      <c r="NCH52" s="65"/>
      <c r="NCI52" s="65"/>
      <c r="NCJ52" s="65"/>
      <c r="NCK52" s="65"/>
      <c r="NCL52" s="65"/>
      <c r="NCM52" s="65"/>
      <c r="NCN52" s="65"/>
      <c r="NCO52" s="65"/>
      <c r="NCP52" s="65"/>
      <c r="NCQ52" s="65"/>
      <c r="NCR52" s="65"/>
      <c r="NCS52" s="65"/>
      <c r="NCT52" s="65"/>
      <c r="NCU52" s="65"/>
      <c r="NCV52" s="65"/>
      <c r="NCW52" s="65"/>
      <c r="NCX52" s="65"/>
      <c r="NCY52" s="65"/>
      <c r="NCZ52" s="65"/>
      <c r="NDA52" s="65"/>
      <c r="NDB52" s="65"/>
      <c r="NDC52" s="65"/>
      <c r="NDD52" s="65"/>
      <c r="NDE52" s="65"/>
      <c r="NDF52" s="65"/>
      <c r="NDG52" s="65"/>
      <c r="NDH52" s="65"/>
      <c r="NDI52" s="65"/>
      <c r="NDJ52" s="65"/>
      <c r="NDK52" s="65"/>
      <c r="NDL52" s="65"/>
      <c r="NDM52" s="65"/>
      <c r="NDN52" s="65"/>
      <c r="NDO52" s="65"/>
      <c r="NDP52" s="65"/>
      <c r="NDQ52" s="65"/>
      <c r="NDR52" s="65"/>
      <c r="NDS52" s="65"/>
      <c r="NDT52" s="65"/>
      <c r="NDU52" s="65"/>
      <c r="NDV52" s="65"/>
      <c r="NDW52" s="65"/>
      <c r="NDX52" s="65"/>
      <c r="NDY52" s="65"/>
      <c r="NDZ52" s="65"/>
      <c r="NEA52" s="65"/>
      <c r="NEB52" s="65"/>
      <c r="NEC52" s="65"/>
      <c r="NED52" s="65"/>
      <c r="NEE52" s="65"/>
      <c r="NEF52" s="65"/>
      <c r="NEG52" s="65"/>
      <c r="NEH52" s="65"/>
      <c r="NEI52" s="65"/>
      <c r="NEJ52" s="65"/>
      <c r="NEK52" s="65"/>
      <c r="NEL52" s="65"/>
      <c r="NEM52" s="65"/>
      <c r="NEN52" s="65"/>
      <c r="NEO52" s="65"/>
      <c r="NEP52" s="65"/>
      <c r="NEQ52" s="65"/>
      <c r="NER52" s="65"/>
      <c r="NES52" s="65"/>
      <c r="NET52" s="65"/>
      <c r="NEU52" s="65"/>
      <c r="NEV52" s="65"/>
      <c r="NEW52" s="65"/>
      <c r="NEX52" s="65"/>
      <c r="NEY52" s="65"/>
      <c r="NEZ52" s="65"/>
      <c r="NFA52" s="65"/>
      <c r="NFB52" s="65"/>
      <c r="NFC52" s="65"/>
      <c r="NFD52" s="65"/>
      <c r="NFE52" s="65"/>
      <c r="NFF52" s="65"/>
      <c r="NFG52" s="65"/>
      <c r="NFH52" s="65"/>
      <c r="NFI52" s="65"/>
      <c r="NFJ52" s="65"/>
      <c r="NFK52" s="65"/>
      <c r="NFL52" s="65"/>
      <c r="NFM52" s="65"/>
      <c r="NFN52" s="65"/>
      <c r="NFO52" s="65"/>
      <c r="NFP52" s="65"/>
      <c r="NFQ52" s="65"/>
      <c r="NFR52" s="65"/>
      <c r="NFS52" s="65"/>
      <c r="NFT52" s="65"/>
      <c r="NFU52" s="65"/>
      <c r="NFV52" s="65"/>
      <c r="NFW52" s="65"/>
      <c r="NFX52" s="65"/>
      <c r="NFY52" s="65"/>
      <c r="NFZ52" s="65"/>
      <c r="NGA52" s="65"/>
      <c r="NGB52" s="65"/>
      <c r="NGC52" s="65"/>
      <c r="NGD52" s="65"/>
      <c r="NGE52" s="65"/>
      <c r="NGF52" s="65"/>
      <c r="NGG52" s="65"/>
      <c r="NGH52" s="65"/>
      <c r="NGI52" s="65"/>
      <c r="NGJ52" s="65"/>
      <c r="NGK52" s="65"/>
      <c r="NGL52" s="65"/>
      <c r="NGM52" s="65"/>
      <c r="NGN52" s="65"/>
      <c r="NGO52" s="65"/>
      <c r="NGP52" s="65"/>
      <c r="NGQ52" s="65"/>
      <c r="NGR52" s="65"/>
      <c r="NGS52" s="65"/>
      <c r="NGT52" s="65"/>
      <c r="NGU52" s="65"/>
      <c r="NGV52" s="65"/>
      <c r="NGW52" s="65"/>
      <c r="NGX52" s="65"/>
      <c r="NGY52" s="65"/>
      <c r="NGZ52" s="65"/>
      <c r="NHA52" s="65"/>
      <c r="NHB52" s="65"/>
      <c r="NHC52" s="65"/>
      <c r="NHD52" s="65"/>
      <c r="NHE52" s="65"/>
      <c r="NHF52" s="65"/>
      <c r="NHG52" s="65"/>
      <c r="NHH52" s="65"/>
      <c r="NHI52" s="65"/>
      <c r="NHJ52" s="65"/>
      <c r="NHK52" s="65"/>
      <c r="NHL52" s="65"/>
      <c r="NHM52" s="65"/>
      <c r="NHN52" s="65"/>
      <c r="NHO52" s="65"/>
      <c r="NHP52" s="65"/>
      <c r="NHQ52" s="65"/>
      <c r="NHR52" s="65"/>
      <c r="NHS52" s="65"/>
      <c r="NHT52" s="65"/>
      <c r="NHU52" s="65"/>
      <c r="NHV52" s="65"/>
      <c r="NHW52" s="65"/>
      <c r="NHX52" s="65"/>
      <c r="NHY52" s="65"/>
      <c r="NHZ52" s="65"/>
      <c r="NIA52" s="65"/>
      <c r="NIB52" s="65"/>
      <c r="NIC52" s="65"/>
      <c r="NID52" s="65"/>
      <c r="NIE52" s="65"/>
      <c r="NIF52" s="65"/>
      <c r="NIG52" s="65"/>
      <c r="NIH52" s="65"/>
      <c r="NII52" s="65"/>
      <c r="NIJ52" s="65"/>
      <c r="NIK52" s="65"/>
      <c r="NIL52" s="65"/>
      <c r="NIM52" s="65"/>
      <c r="NIN52" s="65"/>
      <c r="NIO52" s="65"/>
      <c r="NIP52" s="65"/>
      <c r="NIQ52" s="65"/>
      <c r="NIR52" s="65"/>
      <c r="NIS52" s="65"/>
      <c r="NIT52" s="65"/>
      <c r="NIU52" s="65"/>
      <c r="NIV52" s="65"/>
      <c r="NIW52" s="65"/>
      <c r="NIX52" s="65"/>
      <c r="NIY52" s="65"/>
      <c r="NIZ52" s="65"/>
      <c r="NJA52" s="65"/>
      <c r="NJB52" s="65"/>
      <c r="NJC52" s="65"/>
      <c r="NJD52" s="65"/>
      <c r="NJE52" s="65"/>
      <c r="NJF52" s="65"/>
      <c r="NJG52" s="65"/>
      <c r="NJH52" s="65"/>
      <c r="NJI52" s="65"/>
      <c r="NJJ52" s="65"/>
      <c r="NJK52" s="65"/>
      <c r="NJL52" s="65"/>
      <c r="NJM52" s="65"/>
      <c r="NJN52" s="65"/>
      <c r="NJO52" s="65"/>
      <c r="NJP52" s="65"/>
      <c r="NJQ52" s="65"/>
      <c r="NJR52" s="65"/>
      <c r="NJS52" s="65"/>
      <c r="NJT52" s="65"/>
      <c r="NJU52" s="65"/>
      <c r="NJV52" s="65"/>
      <c r="NJW52" s="65"/>
      <c r="NJX52" s="65"/>
      <c r="NJY52" s="65"/>
      <c r="NJZ52" s="65"/>
      <c r="NKA52" s="65"/>
      <c r="NKB52" s="65"/>
      <c r="NKC52" s="65"/>
      <c r="NKD52" s="65"/>
      <c r="NKE52" s="65"/>
      <c r="NKF52" s="65"/>
      <c r="NKG52" s="65"/>
      <c r="NKH52" s="65"/>
      <c r="NKI52" s="65"/>
      <c r="NKJ52" s="65"/>
      <c r="NKK52" s="65"/>
      <c r="NKL52" s="65"/>
      <c r="NKM52" s="65"/>
      <c r="NKN52" s="65"/>
      <c r="NKO52" s="65"/>
      <c r="NKP52" s="65"/>
      <c r="NKQ52" s="65"/>
      <c r="NKR52" s="65"/>
      <c r="NKS52" s="65"/>
      <c r="NKT52" s="65"/>
      <c r="NKU52" s="65"/>
      <c r="NKV52" s="65"/>
      <c r="NKW52" s="65"/>
      <c r="NKX52" s="65"/>
      <c r="NKY52" s="65"/>
      <c r="NKZ52" s="65"/>
      <c r="NLA52" s="65"/>
      <c r="NLB52" s="65"/>
      <c r="NLC52" s="65"/>
      <c r="NLD52" s="65"/>
      <c r="NLE52" s="65"/>
      <c r="NLF52" s="65"/>
      <c r="NLG52" s="65"/>
      <c r="NLH52" s="65"/>
      <c r="NLI52" s="65"/>
      <c r="NLJ52" s="65"/>
      <c r="NLK52" s="65"/>
      <c r="NLL52" s="65"/>
      <c r="NLM52" s="65"/>
      <c r="NLN52" s="65"/>
      <c r="NLO52" s="65"/>
      <c r="NLP52" s="65"/>
      <c r="NLQ52" s="65"/>
      <c r="NLR52" s="65"/>
      <c r="NLS52" s="65"/>
      <c r="NLT52" s="65"/>
      <c r="NLU52" s="65"/>
      <c r="NLV52" s="65"/>
      <c r="NLW52" s="65"/>
      <c r="NLX52" s="65"/>
      <c r="NLY52" s="65"/>
      <c r="NLZ52" s="65"/>
      <c r="NMA52" s="65"/>
      <c r="NMB52" s="65"/>
      <c r="NMC52" s="65"/>
      <c r="NMD52" s="65"/>
      <c r="NME52" s="65"/>
      <c r="NMF52" s="65"/>
      <c r="NMG52" s="65"/>
      <c r="NMH52" s="65"/>
      <c r="NMI52" s="65"/>
      <c r="NMJ52" s="65"/>
      <c r="NMK52" s="65"/>
      <c r="NML52" s="65"/>
      <c r="NMM52" s="65"/>
      <c r="NMN52" s="65"/>
      <c r="NMO52" s="65"/>
      <c r="NMP52" s="65"/>
      <c r="NMQ52" s="65"/>
      <c r="NMR52" s="65"/>
      <c r="NMS52" s="65"/>
      <c r="NMT52" s="65"/>
      <c r="NMU52" s="65"/>
      <c r="NMV52" s="65"/>
      <c r="NMW52" s="65"/>
      <c r="NMX52" s="65"/>
      <c r="NMY52" s="65"/>
      <c r="NMZ52" s="65"/>
      <c r="NNA52" s="65"/>
      <c r="NNB52" s="65"/>
      <c r="NNC52" s="65"/>
      <c r="NND52" s="65"/>
      <c r="NNE52" s="65"/>
      <c r="NNF52" s="65"/>
      <c r="NNG52" s="65"/>
      <c r="NNH52" s="65"/>
      <c r="NNI52" s="65"/>
      <c r="NNJ52" s="65"/>
      <c r="NNK52" s="65"/>
      <c r="NNL52" s="65"/>
      <c r="NNM52" s="65"/>
      <c r="NNN52" s="65"/>
      <c r="NNO52" s="65"/>
      <c r="NNP52" s="65"/>
      <c r="NNQ52" s="65"/>
      <c r="NNR52" s="65"/>
      <c r="NNS52" s="65"/>
      <c r="NNT52" s="65"/>
      <c r="NNU52" s="65"/>
      <c r="NNV52" s="65"/>
      <c r="NNW52" s="65"/>
      <c r="NNX52" s="65"/>
      <c r="NNY52" s="65"/>
      <c r="NNZ52" s="65"/>
      <c r="NOA52" s="65"/>
      <c r="NOB52" s="65"/>
      <c r="NOC52" s="65"/>
      <c r="NOD52" s="65"/>
      <c r="NOE52" s="65"/>
      <c r="NOF52" s="65"/>
      <c r="NOG52" s="65"/>
      <c r="NOH52" s="65"/>
      <c r="NOI52" s="65"/>
      <c r="NOJ52" s="65"/>
      <c r="NOK52" s="65"/>
      <c r="NOL52" s="65"/>
      <c r="NOM52" s="65"/>
      <c r="NON52" s="65"/>
      <c r="NOO52" s="65"/>
      <c r="NOP52" s="65"/>
      <c r="NOQ52" s="65"/>
      <c r="NOR52" s="65"/>
      <c r="NOS52" s="65"/>
      <c r="NOT52" s="65"/>
      <c r="NOU52" s="65"/>
      <c r="NOV52" s="65"/>
      <c r="NOW52" s="65"/>
      <c r="NOX52" s="65"/>
      <c r="NOY52" s="65"/>
      <c r="NOZ52" s="65"/>
      <c r="NPA52" s="65"/>
      <c r="NPB52" s="65"/>
      <c r="NPC52" s="65"/>
      <c r="NPD52" s="65"/>
      <c r="NPE52" s="65"/>
      <c r="NPF52" s="65"/>
      <c r="NPG52" s="65"/>
      <c r="NPH52" s="65"/>
      <c r="NPI52" s="65"/>
      <c r="NPJ52" s="65"/>
      <c r="NPK52" s="65"/>
      <c r="NPL52" s="65"/>
      <c r="NPM52" s="65"/>
      <c r="NPN52" s="65"/>
      <c r="NPO52" s="65"/>
      <c r="NPP52" s="65"/>
      <c r="NPQ52" s="65"/>
      <c r="NPR52" s="65"/>
      <c r="NPS52" s="65"/>
      <c r="NPT52" s="65"/>
      <c r="NPU52" s="65"/>
      <c r="NPV52" s="65"/>
      <c r="NPW52" s="65"/>
      <c r="NPX52" s="65"/>
      <c r="NPY52" s="65"/>
      <c r="NPZ52" s="65"/>
      <c r="NQA52" s="65"/>
      <c r="NQB52" s="65"/>
      <c r="NQC52" s="65"/>
      <c r="NQD52" s="65"/>
      <c r="NQE52" s="65"/>
      <c r="NQF52" s="65"/>
      <c r="NQG52" s="65"/>
      <c r="NQH52" s="65"/>
      <c r="NQI52" s="65"/>
      <c r="NQJ52" s="65"/>
      <c r="NQK52" s="65"/>
      <c r="NQL52" s="65"/>
      <c r="NQM52" s="65"/>
      <c r="NQN52" s="65"/>
      <c r="NQO52" s="65"/>
      <c r="NQP52" s="65"/>
      <c r="NQQ52" s="65"/>
      <c r="NQR52" s="65"/>
      <c r="NQS52" s="65"/>
      <c r="NQT52" s="65"/>
      <c r="NQU52" s="65"/>
      <c r="NQV52" s="65"/>
      <c r="NQW52" s="65"/>
      <c r="NQX52" s="65"/>
      <c r="NQY52" s="65"/>
      <c r="NQZ52" s="65"/>
      <c r="NRA52" s="65"/>
      <c r="NRB52" s="65"/>
      <c r="NRC52" s="65"/>
      <c r="NRD52" s="65"/>
      <c r="NRE52" s="65"/>
      <c r="NRF52" s="65"/>
      <c r="NRG52" s="65"/>
      <c r="NRH52" s="65"/>
      <c r="NRI52" s="65"/>
      <c r="NRJ52" s="65"/>
      <c r="NRK52" s="65"/>
      <c r="NRL52" s="65"/>
      <c r="NRM52" s="65"/>
      <c r="NRN52" s="65"/>
      <c r="NRO52" s="65"/>
      <c r="NRP52" s="65"/>
      <c r="NRQ52" s="65"/>
      <c r="NRR52" s="65"/>
      <c r="NRS52" s="65"/>
      <c r="NRT52" s="65"/>
      <c r="NRU52" s="65"/>
      <c r="NRV52" s="65"/>
      <c r="NRW52" s="65"/>
      <c r="NRX52" s="65"/>
      <c r="NRY52" s="65"/>
      <c r="NRZ52" s="65"/>
      <c r="NSA52" s="65"/>
      <c r="NSB52" s="65"/>
      <c r="NSC52" s="65"/>
      <c r="NSD52" s="65"/>
      <c r="NSE52" s="65"/>
      <c r="NSF52" s="65"/>
      <c r="NSG52" s="65"/>
      <c r="NSH52" s="65"/>
      <c r="NSI52" s="65"/>
      <c r="NSJ52" s="65"/>
      <c r="NSK52" s="65"/>
      <c r="NSL52" s="65"/>
      <c r="NSM52" s="65"/>
      <c r="NSN52" s="65"/>
      <c r="NSO52" s="65"/>
      <c r="NSP52" s="65"/>
      <c r="NSQ52" s="65"/>
      <c r="NSR52" s="65"/>
      <c r="NSS52" s="65"/>
      <c r="NST52" s="65"/>
      <c r="NSU52" s="65"/>
      <c r="NSV52" s="65"/>
      <c r="NSW52" s="65"/>
      <c r="NSX52" s="65"/>
      <c r="NSY52" s="65"/>
      <c r="NSZ52" s="65"/>
      <c r="NTA52" s="65"/>
      <c r="NTB52" s="65"/>
      <c r="NTC52" s="65"/>
      <c r="NTD52" s="65"/>
      <c r="NTE52" s="65"/>
      <c r="NTF52" s="65"/>
      <c r="NTG52" s="65"/>
      <c r="NTH52" s="65"/>
      <c r="NTI52" s="65"/>
      <c r="NTJ52" s="65"/>
      <c r="NTK52" s="65"/>
      <c r="NTL52" s="65"/>
      <c r="NTM52" s="65"/>
      <c r="NTN52" s="65"/>
      <c r="NTO52" s="65"/>
      <c r="NTP52" s="65"/>
      <c r="NTQ52" s="65"/>
      <c r="NTR52" s="65"/>
      <c r="NTS52" s="65"/>
      <c r="NTT52" s="65"/>
      <c r="NTU52" s="65"/>
      <c r="NTV52" s="65"/>
      <c r="NTW52" s="65"/>
      <c r="NTX52" s="65"/>
      <c r="NTY52" s="65"/>
      <c r="NTZ52" s="65"/>
      <c r="NUA52" s="65"/>
      <c r="NUB52" s="65"/>
      <c r="NUC52" s="65"/>
      <c r="NUD52" s="65"/>
      <c r="NUE52" s="65"/>
      <c r="NUF52" s="65"/>
      <c r="NUG52" s="65"/>
      <c r="NUH52" s="65"/>
      <c r="NUI52" s="65"/>
      <c r="NUJ52" s="65"/>
      <c r="NUK52" s="65"/>
      <c r="NUL52" s="65"/>
      <c r="NUM52" s="65"/>
      <c r="NUN52" s="65"/>
      <c r="NUO52" s="65"/>
      <c r="NUP52" s="65"/>
      <c r="NUQ52" s="65"/>
      <c r="NUR52" s="65"/>
      <c r="NUS52" s="65"/>
      <c r="NUT52" s="65"/>
      <c r="NUU52" s="65"/>
      <c r="NUV52" s="65"/>
      <c r="NUW52" s="65"/>
      <c r="NUX52" s="65"/>
      <c r="NUY52" s="65"/>
      <c r="NUZ52" s="65"/>
      <c r="NVA52" s="65"/>
      <c r="NVB52" s="65"/>
      <c r="NVC52" s="65"/>
      <c r="NVD52" s="65"/>
      <c r="NVE52" s="65"/>
      <c r="NVF52" s="65"/>
      <c r="NVG52" s="65"/>
      <c r="NVH52" s="65"/>
      <c r="NVI52" s="65"/>
      <c r="NVJ52" s="65"/>
      <c r="NVK52" s="65"/>
      <c r="NVL52" s="65"/>
      <c r="NVM52" s="65"/>
      <c r="NVN52" s="65"/>
      <c r="NVO52" s="65"/>
      <c r="NVP52" s="65"/>
      <c r="NVQ52" s="65"/>
      <c r="NVR52" s="65"/>
      <c r="NVS52" s="65"/>
      <c r="NVT52" s="65"/>
      <c r="NVU52" s="65"/>
      <c r="NVV52" s="65"/>
      <c r="NVW52" s="65"/>
      <c r="NVX52" s="65"/>
      <c r="NVY52" s="65"/>
      <c r="NVZ52" s="65"/>
      <c r="NWA52" s="65"/>
      <c r="NWB52" s="65"/>
      <c r="NWC52" s="65"/>
      <c r="NWD52" s="65"/>
      <c r="NWE52" s="65"/>
      <c r="NWF52" s="65"/>
      <c r="NWG52" s="65"/>
      <c r="NWH52" s="65"/>
      <c r="NWI52" s="65"/>
      <c r="NWJ52" s="65"/>
      <c r="NWK52" s="65"/>
      <c r="NWL52" s="65"/>
      <c r="NWM52" s="65"/>
      <c r="NWN52" s="65"/>
      <c r="NWO52" s="65"/>
      <c r="NWP52" s="65"/>
      <c r="NWQ52" s="65"/>
      <c r="NWR52" s="65"/>
      <c r="NWS52" s="65"/>
      <c r="NWT52" s="65"/>
      <c r="NWU52" s="65"/>
      <c r="NWV52" s="65"/>
      <c r="NWW52" s="65"/>
      <c r="NWX52" s="65"/>
      <c r="NWY52" s="65"/>
      <c r="NWZ52" s="65"/>
      <c r="NXA52" s="65"/>
      <c r="NXB52" s="65"/>
      <c r="NXC52" s="65"/>
      <c r="NXD52" s="65"/>
      <c r="NXE52" s="65"/>
      <c r="NXF52" s="65"/>
      <c r="NXG52" s="65"/>
      <c r="NXH52" s="65"/>
      <c r="NXI52" s="65"/>
      <c r="NXJ52" s="65"/>
      <c r="NXK52" s="65"/>
      <c r="NXL52" s="65"/>
      <c r="NXM52" s="65"/>
      <c r="NXN52" s="65"/>
      <c r="NXO52" s="65"/>
      <c r="NXP52" s="65"/>
      <c r="NXQ52" s="65"/>
      <c r="NXR52" s="65"/>
      <c r="NXS52" s="65"/>
      <c r="NXT52" s="65"/>
      <c r="NXU52" s="65"/>
      <c r="NXV52" s="65"/>
      <c r="NXW52" s="65"/>
      <c r="NXX52" s="65"/>
      <c r="NXY52" s="65"/>
      <c r="NXZ52" s="65"/>
      <c r="NYA52" s="65"/>
      <c r="NYB52" s="65"/>
      <c r="NYC52" s="65"/>
      <c r="NYD52" s="65"/>
      <c r="NYE52" s="65"/>
      <c r="NYF52" s="65"/>
      <c r="NYG52" s="65"/>
      <c r="NYH52" s="65"/>
      <c r="NYI52" s="65"/>
      <c r="NYJ52" s="65"/>
      <c r="NYK52" s="65"/>
      <c r="NYL52" s="65"/>
      <c r="NYM52" s="65"/>
      <c r="NYN52" s="65"/>
      <c r="NYO52" s="65"/>
      <c r="NYP52" s="65"/>
      <c r="NYQ52" s="65"/>
      <c r="NYR52" s="65"/>
      <c r="NYS52" s="65"/>
      <c r="NYT52" s="65"/>
      <c r="NYU52" s="65"/>
      <c r="NYV52" s="65"/>
      <c r="NYW52" s="65"/>
      <c r="NYX52" s="65"/>
      <c r="NYY52" s="65"/>
      <c r="NYZ52" s="65"/>
      <c r="NZA52" s="65"/>
      <c r="NZB52" s="65"/>
      <c r="NZC52" s="65"/>
      <c r="NZD52" s="65"/>
      <c r="NZE52" s="65"/>
      <c r="NZF52" s="65"/>
      <c r="NZG52" s="65"/>
      <c r="NZH52" s="65"/>
      <c r="NZI52" s="65"/>
      <c r="NZJ52" s="65"/>
      <c r="NZK52" s="65"/>
      <c r="NZL52" s="65"/>
      <c r="NZM52" s="65"/>
      <c r="NZN52" s="65"/>
      <c r="NZO52" s="65"/>
      <c r="NZP52" s="65"/>
      <c r="NZQ52" s="65"/>
      <c r="NZR52" s="65"/>
      <c r="NZS52" s="65"/>
      <c r="NZT52" s="65"/>
      <c r="NZU52" s="65"/>
      <c r="NZV52" s="65"/>
      <c r="NZW52" s="65"/>
      <c r="NZX52" s="65"/>
      <c r="NZY52" s="65"/>
      <c r="NZZ52" s="65"/>
      <c r="OAA52" s="65"/>
      <c r="OAB52" s="65"/>
      <c r="OAC52" s="65"/>
      <c r="OAD52" s="65"/>
      <c r="OAE52" s="65"/>
      <c r="OAF52" s="65"/>
      <c r="OAG52" s="65"/>
      <c r="OAH52" s="65"/>
      <c r="OAI52" s="65"/>
      <c r="OAJ52" s="65"/>
      <c r="OAK52" s="65"/>
      <c r="OAL52" s="65"/>
      <c r="OAM52" s="65"/>
      <c r="OAN52" s="65"/>
      <c r="OAO52" s="65"/>
      <c r="OAP52" s="65"/>
      <c r="OAQ52" s="65"/>
      <c r="OAR52" s="65"/>
      <c r="OAS52" s="65"/>
      <c r="OAT52" s="65"/>
      <c r="OAU52" s="65"/>
      <c r="OAV52" s="65"/>
      <c r="OAW52" s="65"/>
      <c r="OAX52" s="65"/>
      <c r="OAY52" s="65"/>
      <c r="OAZ52" s="65"/>
      <c r="OBA52" s="65"/>
      <c r="OBB52" s="65"/>
      <c r="OBC52" s="65"/>
      <c r="OBD52" s="65"/>
      <c r="OBE52" s="65"/>
      <c r="OBF52" s="65"/>
      <c r="OBG52" s="65"/>
      <c r="OBH52" s="65"/>
      <c r="OBI52" s="65"/>
      <c r="OBJ52" s="65"/>
      <c r="OBK52" s="65"/>
      <c r="OBL52" s="65"/>
      <c r="OBM52" s="65"/>
      <c r="OBN52" s="65"/>
      <c r="OBO52" s="65"/>
      <c r="OBP52" s="65"/>
      <c r="OBQ52" s="65"/>
      <c r="OBR52" s="65"/>
      <c r="OBS52" s="65"/>
      <c r="OBT52" s="65"/>
      <c r="OBU52" s="65"/>
      <c r="OBV52" s="65"/>
      <c r="OBW52" s="65"/>
      <c r="OBX52" s="65"/>
      <c r="OBY52" s="65"/>
      <c r="OBZ52" s="65"/>
      <c r="OCA52" s="65"/>
      <c r="OCB52" s="65"/>
      <c r="OCC52" s="65"/>
      <c r="OCD52" s="65"/>
      <c r="OCE52" s="65"/>
      <c r="OCF52" s="65"/>
      <c r="OCG52" s="65"/>
      <c r="OCH52" s="65"/>
      <c r="OCI52" s="65"/>
      <c r="OCJ52" s="65"/>
      <c r="OCK52" s="65"/>
      <c r="OCL52" s="65"/>
      <c r="OCM52" s="65"/>
      <c r="OCN52" s="65"/>
      <c r="OCO52" s="65"/>
      <c r="OCP52" s="65"/>
      <c r="OCQ52" s="65"/>
      <c r="OCR52" s="65"/>
      <c r="OCS52" s="65"/>
      <c r="OCT52" s="65"/>
      <c r="OCU52" s="65"/>
      <c r="OCV52" s="65"/>
      <c r="OCW52" s="65"/>
      <c r="OCX52" s="65"/>
      <c r="OCY52" s="65"/>
      <c r="OCZ52" s="65"/>
      <c r="ODA52" s="65"/>
      <c r="ODB52" s="65"/>
      <c r="ODC52" s="65"/>
      <c r="ODD52" s="65"/>
      <c r="ODE52" s="65"/>
      <c r="ODF52" s="65"/>
      <c r="ODG52" s="65"/>
      <c r="ODH52" s="65"/>
      <c r="ODI52" s="65"/>
      <c r="ODJ52" s="65"/>
      <c r="ODK52" s="65"/>
      <c r="ODL52" s="65"/>
      <c r="ODM52" s="65"/>
      <c r="ODN52" s="65"/>
      <c r="ODO52" s="65"/>
      <c r="ODP52" s="65"/>
      <c r="ODQ52" s="65"/>
      <c r="ODR52" s="65"/>
      <c r="ODS52" s="65"/>
      <c r="ODT52" s="65"/>
      <c r="ODU52" s="65"/>
      <c r="ODV52" s="65"/>
      <c r="ODW52" s="65"/>
      <c r="ODX52" s="65"/>
      <c r="ODY52" s="65"/>
      <c r="ODZ52" s="65"/>
      <c r="OEA52" s="65"/>
      <c r="OEB52" s="65"/>
      <c r="OEC52" s="65"/>
      <c r="OED52" s="65"/>
      <c r="OEE52" s="65"/>
      <c r="OEF52" s="65"/>
      <c r="OEG52" s="65"/>
      <c r="OEH52" s="65"/>
      <c r="OEI52" s="65"/>
      <c r="OEJ52" s="65"/>
      <c r="OEK52" s="65"/>
      <c r="OEL52" s="65"/>
      <c r="OEM52" s="65"/>
      <c r="OEN52" s="65"/>
      <c r="OEO52" s="65"/>
      <c r="OEP52" s="65"/>
      <c r="OEQ52" s="65"/>
      <c r="OER52" s="65"/>
      <c r="OES52" s="65"/>
      <c r="OET52" s="65"/>
      <c r="OEU52" s="65"/>
      <c r="OEV52" s="65"/>
      <c r="OEW52" s="65"/>
      <c r="OEX52" s="65"/>
      <c r="OEY52" s="65"/>
      <c r="OEZ52" s="65"/>
      <c r="OFA52" s="65"/>
      <c r="OFB52" s="65"/>
      <c r="OFC52" s="65"/>
      <c r="OFD52" s="65"/>
      <c r="OFE52" s="65"/>
      <c r="OFF52" s="65"/>
      <c r="OFG52" s="65"/>
      <c r="OFH52" s="65"/>
      <c r="OFI52" s="65"/>
      <c r="OFJ52" s="65"/>
      <c r="OFK52" s="65"/>
      <c r="OFL52" s="65"/>
      <c r="OFM52" s="65"/>
      <c r="OFN52" s="65"/>
      <c r="OFO52" s="65"/>
      <c r="OFP52" s="65"/>
      <c r="OFQ52" s="65"/>
      <c r="OFR52" s="65"/>
      <c r="OFS52" s="65"/>
      <c r="OFT52" s="65"/>
      <c r="OFU52" s="65"/>
      <c r="OFV52" s="65"/>
      <c r="OFW52" s="65"/>
      <c r="OFX52" s="65"/>
      <c r="OFY52" s="65"/>
      <c r="OFZ52" s="65"/>
      <c r="OGA52" s="65"/>
      <c r="OGB52" s="65"/>
      <c r="OGC52" s="65"/>
      <c r="OGD52" s="65"/>
      <c r="OGE52" s="65"/>
      <c r="OGF52" s="65"/>
      <c r="OGG52" s="65"/>
      <c r="OGH52" s="65"/>
      <c r="OGI52" s="65"/>
      <c r="OGJ52" s="65"/>
      <c r="OGK52" s="65"/>
      <c r="OGL52" s="65"/>
      <c r="OGM52" s="65"/>
      <c r="OGN52" s="65"/>
      <c r="OGO52" s="65"/>
      <c r="OGP52" s="65"/>
      <c r="OGQ52" s="65"/>
      <c r="OGR52" s="65"/>
      <c r="OGS52" s="65"/>
      <c r="OGT52" s="65"/>
      <c r="OGU52" s="65"/>
      <c r="OGV52" s="65"/>
      <c r="OGW52" s="65"/>
      <c r="OGX52" s="65"/>
      <c r="OGY52" s="65"/>
      <c r="OGZ52" s="65"/>
      <c r="OHA52" s="65"/>
      <c r="OHB52" s="65"/>
      <c r="OHC52" s="65"/>
      <c r="OHD52" s="65"/>
      <c r="OHE52" s="65"/>
      <c r="OHF52" s="65"/>
      <c r="OHG52" s="65"/>
      <c r="OHH52" s="65"/>
      <c r="OHI52" s="65"/>
      <c r="OHJ52" s="65"/>
      <c r="OHK52" s="65"/>
      <c r="OHL52" s="65"/>
      <c r="OHM52" s="65"/>
      <c r="OHN52" s="65"/>
      <c r="OHO52" s="65"/>
      <c r="OHP52" s="65"/>
      <c r="OHQ52" s="65"/>
      <c r="OHR52" s="65"/>
      <c r="OHS52" s="65"/>
      <c r="OHT52" s="65"/>
      <c r="OHU52" s="65"/>
      <c r="OHV52" s="65"/>
      <c r="OHW52" s="65"/>
      <c r="OHX52" s="65"/>
      <c r="OHY52" s="65"/>
      <c r="OHZ52" s="65"/>
      <c r="OIA52" s="65"/>
      <c r="OIB52" s="65"/>
      <c r="OIC52" s="65"/>
      <c r="OID52" s="65"/>
      <c r="OIE52" s="65"/>
      <c r="OIF52" s="65"/>
      <c r="OIG52" s="65"/>
      <c r="OIH52" s="65"/>
      <c r="OII52" s="65"/>
      <c r="OIJ52" s="65"/>
      <c r="OIK52" s="65"/>
      <c r="OIL52" s="65"/>
      <c r="OIM52" s="65"/>
      <c r="OIN52" s="65"/>
      <c r="OIO52" s="65"/>
      <c r="OIP52" s="65"/>
      <c r="OIQ52" s="65"/>
      <c r="OIR52" s="65"/>
      <c r="OIS52" s="65"/>
      <c r="OIT52" s="65"/>
      <c r="OIU52" s="65"/>
      <c r="OIV52" s="65"/>
      <c r="OIW52" s="65"/>
      <c r="OIX52" s="65"/>
      <c r="OIY52" s="65"/>
      <c r="OIZ52" s="65"/>
      <c r="OJA52" s="65"/>
      <c r="OJB52" s="65"/>
      <c r="OJC52" s="65"/>
      <c r="OJD52" s="65"/>
      <c r="OJE52" s="65"/>
      <c r="OJF52" s="65"/>
      <c r="OJG52" s="65"/>
      <c r="OJH52" s="65"/>
      <c r="OJI52" s="65"/>
      <c r="OJJ52" s="65"/>
      <c r="OJK52" s="65"/>
      <c r="OJL52" s="65"/>
      <c r="OJM52" s="65"/>
      <c r="OJN52" s="65"/>
      <c r="OJO52" s="65"/>
      <c r="OJP52" s="65"/>
      <c r="OJQ52" s="65"/>
      <c r="OJR52" s="65"/>
      <c r="OJS52" s="65"/>
      <c r="OJT52" s="65"/>
      <c r="OJU52" s="65"/>
      <c r="OJV52" s="65"/>
      <c r="OJW52" s="65"/>
      <c r="OJX52" s="65"/>
      <c r="OJY52" s="65"/>
      <c r="OJZ52" s="65"/>
      <c r="OKA52" s="65"/>
      <c r="OKB52" s="65"/>
      <c r="OKC52" s="65"/>
      <c r="OKD52" s="65"/>
      <c r="OKE52" s="65"/>
      <c r="OKF52" s="65"/>
      <c r="OKG52" s="65"/>
      <c r="OKH52" s="65"/>
      <c r="OKI52" s="65"/>
      <c r="OKJ52" s="65"/>
      <c r="OKK52" s="65"/>
      <c r="OKL52" s="65"/>
      <c r="OKM52" s="65"/>
      <c r="OKN52" s="65"/>
      <c r="OKO52" s="65"/>
      <c r="OKP52" s="65"/>
      <c r="OKQ52" s="65"/>
      <c r="OKR52" s="65"/>
      <c r="OKS52" s="65"/>
      <c r="OKT52" s="65"/>
      <c r="OKU52" s="65"/>
      <c r="OKV52" s="65"/>
      <c r="OKW52" s="65"/>
      <c r="OKX52" s="65"/>
      <c r="OKY52" s="65"/>
      <c r="OKZ52" s="65"/>
      <c r="OLA52" s="65"/>
      <c r="OLB52" s="65"/>
      <c r="OLC52" s="65"/>
      <c r="OLD52" s="65"/>
      <c r="OLE52" s="65"/>
      <c r="OLF52" s="65"/>
      <c r="OLG52" s="65"/>
      <c r="OLH52" s="65"/>
      <c r="OLI52" s="65"/>
      <c r="OLJ52" s="65"/>
      <c r="OLK52" s="65"/>
      <c r="OLL52" s="65"/>
      <c r="OLM52" s="65"/>
      <c r="OLN52" s="65"/>
      <c r="OLO52" s="65"/>
      <c r="OLP52" s="65"/>
      <c r="OLQ52" s="65"/>
      <c r="OLR52" s="65"/>
      <c r="OLS52" s="65"/>
      <c r="OLT52" s="65"/>
      <c r="OLU52" s="65"/>
      <c r="OLV52" s="65"/>
      <c r="OLW52" s="65"/>
      <c r="OLX52" s="65"/>
      <c r="OLY52" s="65"/>
      <c r="OLZ52" s="65"/>
      <c r="OMA52" s="65"/>
      <c r="OMB52" s="65"/>
      <c r="OMC52" s="65"/>
      <c r="OMD52" s="65"/>
      <c r="OME52" s="65"/>
      <c r="OMF52" s="65"/>
      <c r="OMG52" s="65"/>
      <c r="OMH52" s="65"/>
      <c r="OMI52" s="65"/>
      <c r="OMJ52" s="65"/>
      <c r="OMK52" s="65"/>
      <c r="OML52" s="65"/>
      <c r="OMM52" s="65"/>
      <c r="OMN52" s="65"/>
      <c r="OMO52" s="65"/>
      <c r="OMP52" s="65"/>
      <c r="OMQ52" s="65"/>
      <c r="OMR52" s="65"/>
      <c r="OMS52" s="65"/>
      <c r="OMT52" s="65"/>
      <c r="OMU52" s="65"/>
      <c r="OMV52" s="65"/>
      <c r="OMW52" s="65"/>
      <c r="OMX52" s="65"/>
      <c r="OMY52" s="65"/>
      <c r="OMZ52" s="65"/>
      <c r="ONA52" s="65"/>
      <c r="ONB52" s="65"/>
      <c r="ONC52" s="65"/>
      <c r="OND52" s="65"/>
      <c r="ONE52" s="65"/>
      <c r="ONF52" s="65"/>
      <c r="ONG52" s="65"/>
      <c r="ONH52" s="65"/>
      <c r="ONI52" s="65"/>
      <c r="ONJ52" s="65"/>
      <c r="ONK52" s="65"/>
      <c r="ONL52" s="65"/>
      <c r="ONM52" s="65"/>
      <c r="ONN52" s="65"/>
      <c r="ONO52" s="65"/>
      <c r="ONP52" s="65"/>
      <c r="ONQ52" s="65"/>
      <c r="ONR52" s="65"/>
      <c r="ONS52" s="65"/>
      <c r="ONT52" s="65"/>
      <c r="ONU52" s="65"/>
      <c r="ONV52" s="65"/>
      <c r="ONW52" s="65"/>
      <c r="ONX52" s="65"/>
      <c r="ONY52" s="65"/>
      <c r="ONZ52" s="65"/>
      <c r="OOA52" s="65"/>
      <c r="OOB52" s="65"/>
      <c r="OOC52" s="65"/>
      <c r="OOD52" s="65"/>
      <c r="OOE52" s="65"/>
      <c r="OOF52" s="65"/>
      <c r="OOG52" s="65"/>
      <c r="OOH52" s="65"/>
      <c r="OOI52" s="65"/>
      <c r="OOJ52" s="65"/>
      <c r="OOK52" s="65"/>
      <c r="OOL52" s="65"/>
      <c r="OOM52" s="65"/>
      <c r="OON52" s="65"/>
      <c r="OOO52" s="65"/>
      <c r="OOP52" s="65"/>
      <c r="OOQ52" s="65"/>
      <c r="OOR52" s="65"/>
      <c r="OOS52" s="65"/>
      <c r="OOT52" s="65"/>
      <c r="OOU52" s="65"/>
      <c r="OOV52" s="65"/>
      <c r="OOW52" s="65"/>
      <c r="OOX52" s="65"/>
      <c r="OOY52" s="65"/>
      <c r="OOZ52" s="65"/>
      <c r="OPA52" s="65"/>
      <c r="OPB52" s="65"/>
      <c r="OPC52" s="65"/>
      <c r="OPD52" s="65"/>
      <c r="OPE52" s="65"/>
      <c r="OPF52" s="65"/>
      <c r="OPG52" s="65"/>
      <c r="OPH52" s="65"/>
      <c r="OPI52" s="65"/>
      <c r="OPJ52" s="65"/>
      <c r="OPK52" s="65"/>
      <c r="OPL52" s="65"/>
      <c r="OPM52" s="65"/>
      <c r="OPN52" s="65"/>
      <c r="OPO52" s="65"/>
      <c r="OPP52" s="65"/>
      <c r="OPQ52" s="65"/>
      <c r="OPR52" s="65"/>
      <c r="OPS52" s="65"/>
      <c r="OPT52" s="65"/>
      <c r="OPU52" s="65"/>
      <c r="OPV52" s="65"/>
      <c r="OPW52" s="65"/>
      <c r="OPX52" s="65"/>
      <c r="OPY52" s="65"/>
      <c r="OPZ52" s="65"/>
      <c r="OQA52" s="65"/>
      <c r="OQB52" s="65"/>
      <c r="OQC52" s="65"/>
      <c r="OQD52" s="65"/>
      <c r="OQE52" s="65"/>
      <c r="OQF52" s="65"/>
      <c r="OQG52" s="65"/>
      <c r="OQH52" s="65"/>
      <c r="OQI52" s="65"/>
      <c r="OQJ52" s="65"/>
      <c r="OQK52" s="65"/>
      <c r="OQL52" s="65"/>
      <c r="OQM52" s="65"/>
      <c r="OQN52" s="65"/>
      <c r="OQO52" s="65"/>
      <c r="OQP52" s="65"/>
      <c r="OQQ52" s="65"/>
      <c r="OQR52" s="65"/>
      <c r="OQS52" s="65"/>
      <c r="OQT52" s="65"/>
      <c r="OQU52" s="65"/>
      <c r="OQV52" s="65"/>
      <c r="OQW52" s="65"/>
      <c r="OQX52" s="65"/>
      <c r="OQY52" s="65"/>
      <c r="OQZ52" s="65"/>
      <c r="ORA52" s="65"/>
      <c r="ORB52" s="65"/>
      <c r="ORC52" s="65"/>
      <c r="ORD52" s="65"/>
      <c r="ORE52" s="65"/>
      <c r="ORF52" s="65"/>
      <c r="ORG52" s="65"/>
      <c r="ORH52" s="65"/>
      <c r="ORI52" s="65"/>
      <c r="ORJ52" s="65"/>
      <c r="ORK52" s="65"/>
      <c r="ORL52" s="65"/>
      <c r="ORM52" s="65"/>
      <c r="ORN52" s="65"/>
      <c r="ORO52" s="65"/>
      <c r="ORP52" s="65"/>
      <c r="ORQ52" s="65"/>
      <c r="ORR52" s="65"/>
      <c r="ORS52" s="65"/>
      <c r="ORT52" s="65"/>
      <c r="ORU52" s="65"/>
      <c r="ORV52" s="65"/>
      <c r="ORW52" s="65"/>
      <c r="ORX52" s="65"/>
      <c r="ORY52" s="65"/>
      <c r="ORZ52" s="65"/>
      <c r="OSA52" s="65"/>
      <c r="OSB52" s="65"/>
      <c r="OSC52" s="65"/>
      <c r="OSD52" s="65"/>
      <c r="OSE52" s="65"/>
      <c r="OSF52" s="65"/>
      <c r="OSG52" s="65"/>
      <c r="OSH52" s="65"/>
      <c r="OSI52" s="65"/>
      <c r="OSJ52" s="65"/>
      <c r="OSK52" s="65"/>
      <c r="OSL52" s="65"/>
      <c r="OSM52" s="65"/>
      <c r="OSN52" s="65"/>
      <c r="OSO52" s="65"/>
      <c r="OSP52" s="65"/>
      <c r="OSQ52" s="65"/>
      <c r="OSR52" s="65"/>
      <c r="OSS52" s="65"/>
      <c r="OST52" s="65"/>
      <c r="OSU52" s="65"/>
      <c r="OSV52" s="65"/>
      <c r="OSW52" s="65"/>
      <c r="OSX52" s="65"/>
      <c r="OSY52" s="65"/>
      <c r="OSZ52" s="65"/>
      <c r="OTA52" s="65"/>
      <c r="OTB52" s="65"/>
      <c r="OTC52" s="65"/>
      <c r="OTD52" s="65"/>
      <c r="OTE52" s="65"/>
      <c r="OTF52" s="65"/>
      <c r="OTG52" s="65"/>
      <c r="OTH52" s="65"/>
      <c r="OTI52" s="65"/>
      <c r="OTJ52" s="65"/>
      <c r="OTK52" s="65"/>
      <c r="OTL52" s="65"/>
      <c r="OTM52" s="65"/>
      <c r="OTN52" s="65"/>
      <c r="OTO52" s="65"/>
      <c r="OTP52" s="65"/>
      <c r="OTQ52" s="65"/>
      <c r="OTR52" s="65"/>
      <c r="OTS52" s="65"/>
      <c r="OTT52" s="65"/>
      <c r="OTU52" s="65"/>
      <c r="OTV52" s="65"/>
      <c r="OTW52" s="65"/>
      <c r="OTX52" s="65"/>
      <c r="OTY52" s="65"/>
      <c r="OTZ52" s="65"/>
      <c r="OUA52" s="65"/>
      <c r="OUB52" s="65"/>
      <c r="OUC52" s="65"/>
      <c r="OUD52" s="65"/>
      <c r="OUE52" s="65"/>
      <c r="OUF52" s="65"/>
      <c r="OUG52" s="65"/>
      <c r="OUH52" s="65"/>
      <c r="OUI52" s="65"/>
      <c r="OUJ52" s="65"/>
      <c r="OUK52" s="65"/>
      <c r="OUL52" s="65"/>
      <c r="OUM52" s="65"/>
      <c r="OUN52" s="65"/>
      <c r="OUO52" s="65"/>
      <c r="OUP52" s="65"/>
      <c r="OUQ52" s="65"/>
      <c r="OUR52" s="65"/>
      <c r="OUS52" s="65"/>
      <c r="OUT52" s="65"/>
      <c r="OUU52" s="65"/>
      <c r="OUV52" s="65"/>
      <c r="OUW52" s="65"/>
      <c r="OUX52" s="65"/>
      <c r="OUY52" s="65"/>
      <c r="OUZ52" s="65"/>
      <c r="OVA52" s="65"/>
      <c r="OVB52" s="65"/>
      <c r="OVC52" s="65"/>
      <c r="OVD52" s="65"/>
      <c r="OVE52" s="65"/>
      <c r="OVF52" s="65"/>
      <c r="OVG52" s="65"/>
      <c r="OVH52" s="65"/>
      <c r="OVI52" s="65"/>
      <c r="OVJ52" s="65"/>
      <c r="OVK52" s="65"/>
      <c r="OVL52" s="65"/>
      <c r="OVM52" s="65"/>
      <c r="OVN52" s="65"/>
      <c r="OVO52" s="65"/>
      <c r="OVP52" s="65"/>
      <c r="OVQ52" s="65"/>
      <c r="OVR52" s="65"/>
      <c r="OVS52" s="65"/>
      <c r="OVT52" s="65"/>
      <c r="OVU52" s="65"/>
      <c r="OVV52" s="65"/>
      <c r="OVW52" s="65"/>
      <c r="OVX52" s="65"/>
      <c r="OVY52" s="65"/>
      <c r="OVZ52" s="65"/>
      <c r="OWA52" s="65"/>
      <c r="OWB52" s="65"/>
      <c r="OWC52" s="65"/>
      <c r="OWD52" s="65"/>
      <c r="OWE52" s="65"/>
      <c r="OWF52" s="65"/>
      <c r="OWG52" s="65"/>
      <c r="OWH52" s="65"/>
      <c r="OWI52" s="65"/>
      <c r="OWJ52" s="65"/>
      <c r="OWK52" s="65"/>
      <c r="OWL52" s="65"/>
      <c r="OWM52" s="65"/>
      <c r="OWN52" s="65"/>
      <c r="OWO52" s="65"/>
      <c r="OWP52" s="65"/>
      <c r="OWQ52" s="65"/>
      <c r="OWR52" s="65"/>
      <c r="OWS52" s="65"/>
      <c r="OWT52" s="65"/>
      <c r="OWU52" s="65"/>
      <c r="OWV52" s="65"/>
      <c r="OWW52" s="65"/>
      <c r="OWX52" s="65"/>
      <c r="OWY52" s="65"/>
      <c r="OWZ52" s="65"/>
      <c r="OXA52" s="65"/>
      <c r="OXB52" s="65"/>
      <c r="OXC52" s="65"/>
      <c r="OXD52" s="65"/>
      <c r="OXE52" s="65"/>
      <c r="OXF52" s="65"/>
      <c r="OXG52" s="65"/>
      <c r="OXH52" s="65"/>
      <c r="OXI52" s="65"/>
      <c r="OXJ52" s="65"/>
      <c r="OXK52" s="65"/>
      <c r="OXL52" s="65"/>
      <c r="OXM52" s="65"/>
      <c r="OXN52" s="65"/>
      <c r="OXO52" s="65"/>
      <c r="OXP52" s="65"/>
      <c r="OXQ52" s="65"/>
      <c r="OXR52" s="65"/>
      <c r="OXS52" s="65"/>
      <c r="OXT52" s="65"/>
      <c r="OXU52" s="65"/>
      <c r="OXV52" s="65"/>
      <c r="OXW52" s="65"/>
      <c r="OXX52" s="65"/>
      <c r="OXY52" s="65"/>
      <c r="OXZ52" s="65"/>
      <c r="OYA52" s="65"/>
      <c r="OYB52" s="65"/>
      <c r="OYC52" s="65"/>
      <c r="OYD52" s="65"/>
      <c r="OYE52" s="65"/>
      <c r="OYF52" s="65"/>
      <c r="OYG52" s="65"/>
      <c r="OYH52" s="65"/>
      <c r="OYI52" s="65"/>
      <c r="OYJ52" s="65"/>
      <c r="OYK52" s="65"/>
      <c r="OYL52" s="65"/>
      <c r="OYM52" s="65"/>
      <c r="OYN52" s="65"/>
      <c r="OYO52" s="65"/>
      <c r="OYP52" s="65"/>
      <c r="OYQ52" s="65"/>
      <c r="OYR52" s="65"/>
      <c r="OYS52" s="65"/>
      <c r="OYT52" s="65"/>
      <c r="OYU52" s="65"/>
      <c r="OYV52" s="65"/>
      <c r="OYW52" s="65"/>
      <c r="OYX52" s="65"/>
      <c r="OYY52" s="65"/>
      <c r="OYZ52" s="65"/>
      <c r="OZA52" s="65"/>
      <c r="OZB52" s="65"/>
      <c r="OZC52" s="65"/>
      <c r="OZD52" s="65"/>
      <c r="OZE52" s="65"/>
      <c r="OZF52" s="65"/>
      <c r="OZG52" s="65"/>
      <c r="OZH52" s="65"/>
      <c r="OZI52" s="65"/>
      <c r="OZJ52" s="65"/>
      <c r="OZK52" s="65"/>
      <c r="OZL52" s="65"/>
      <c r="OZM52" s="65"/>
      <c r="OZN52" s="65"/>
      <c r="OZO52" s="65"/>
      <c r="OZP52" s="65"/>
      <c r="OZQ52" s="65"/>
      <c r="OZR52" s="65"/>
      <c r="OZS52" s="65"/>
      <c r="OZT52" s="65"/>
      <c r="OZU52" s="65"/>
      <c r="OZV52" s="65"/>
      <c r="OZW52" s="65"/>
      <c r="OZX52" s="65"/>
      <c r="OZY52" s="65"/>
      <c r="OZZ52" s="65"/>
      <c r="PAA52" s="65"/>
      <c r="PAB52" s="65"/>
      <c r="PAC52" s="65"/>
      <c r="PAD52" s="65"/>
      <c r="PAE52" s="65"/>
      <c r="PAF52" s="65"/>
      <c r="PAG52" s="65"/>
      <c r="PAH52" s="65"/>
      <c r="PAI52" s="65"/>
      <c r="PAJ52" s="65"/>
      <c r="PAK52" s="65"/>
      <c r="PAL52" s="65"/>
      <c r="PAM52" s="65"/>
      <c r="PAN52" s="65"/>
      <c r="PAO52" s="65"/>
      <c r="PAP52" s="65"/>
      <c r="PAQ52" s="65"/>
      <c r="PAR52" s="65"/>
      <c r="PAS52" s="65"/>
      <c r="PAT52" s="65"/>
      <c r="PAU52" s="65"/>
      <c r="PAV52" s="65"/>
      <c r="PAW52" s="65"/>
      <c r="PAX52" s="65"/>
      <c r="PAY52" s="65"/>
      <c r="PAZ52" s="65"/>
      <c r="PBA52" s="65"/>
      <c r="PBB52" s="65"/>
      <c r="PBC52" s="65"/>
      <c r="PBD52" s="65"/>
      <c r="PBE52" s="65"/>
      <c r="PBF52" s="65"/>
      <c r="PBG52" s="65"/>
      <c r="PBH52" s="65"/>
      <c r="PBI52" s="65"/>
      <c r="PBJ52" s="65"/>
      <c r="PBK52" s="65"/>
      <c r="PBL52" s="65"/>
      <c r="PBM52" s="65"/>
      <c r="PBN52" s="65"/>
      <c r="PBO52" s="65"/>
      <c r="PBP52" s="65"/>
      <c r="PBQ52" s="65"/>
      <c r="PBR52" s="65"/>
      <c r="PBS52" s="65"/>
      <c r="PBT52" s="65"/>
      <c r="PBU52" s="65"/>
      <c r="PBV52" s="65"/>
      <c r="PBW52" s="65"/>
      <c r="PBX52" s="65"/>
      <c r="PBY52" s="65"/>
      <c r="PBZ52" s="65"/>
      <c r="PCA52" s="65"/>
      <c r="PCB52" s="65"/>
      <c r="PCC52" s="65"/>
      <c r="PCD52" s="65"/>
      <c r="PCE52" s="65"/>
      <c r="PCF52" s="65"/>
      <c r="PCG52" s="65"/>
      <c r="PCH52" s="65"/>
      <c r="PCI52" s="65"/>
      <c r="PCJ52" s="65"/>
      <c r="PCK52" s="65"/>
      <c r="PCL52" s="65"/>
      <c r="PCM52" s="65"/>
      <c r="PCN52" s="65"/>
      <c r="PCO52" s="65"/>
      <c r="PCP52" s="65"/>
      <c r="PCQ52" s="65"/>
      <c r="PCR52" s="65"/>
      <c r="PCS52" s="65"/>
      <c r="PCT52" s="65"/>
      <c r="PCU52" s="65"/>
      <c r="PCV52" s="65"/>
      <c r="PCW52" s="65"/>
      <c r="PCX52" s="65"/>
      <c r="PCY52" s="65"/>
      <c r="PCZ52" s="65"/>
      <c r="PDA52" s="65"/>
      <c r="PDB52" s="65"/>
      <c r="PDC52" s="65"/>
      <c r="PDD52" s="65"/>
      <c r="PDE52" s="65"/>
      <c r="PDF52" s="65"/>
      <c r="PDG52" s="65"/>
      <c r="PDH52" s="65"/>
      <c r="PDI52" s="65"/>
      <c r="PDJ52" s="65"/>
      <c r="PDK52" s="65"/>
      <c r="PDL52" s="65"/>
      <c r="PDM52" s="65"/>
      <c r="PDN52" s="65"/>
      <c r="PDO52" s="65"/>
      <c r="PDP52" s="65"/>
      <c r="PDQ52" s="65"/>
      <c r="PDR52" s="65"/>
      <c r="PDS52" s="65"/>
      <c r="PDT52" s="65"/>
      <c r="PDU52" s="65"/>
      <c r="PDV52" s="65"/>
      <c r="PDW52" s="65"/>
      <c r="PDX52" s="65"/>
      <c r="PDY52" s="65"/>
      <c r="PDZ52" s="65"/>
      <c r="PEA52" s="65"/>
      <c r="PEB52" s="65"/>
      <c r="PEC52" s="65"/>
      <c r="PED52" s="65"/>
      <c r="PEE52" s="65"/>
      <c r="PEF52" s="65"/>
      <c r="PEG52" s="65"/>
      <c r="PEH52" s="65"/>
      <c r="PEI52" s="65"/>
      <c r="PEJ52" s="65"/>
      <c r="PEK52" s="65"/>
      <c r="PEL52" s="65"/>
      <c r="PEM52" s="65"/>
      <c r="PEN52" s="65"/>
      <c r="PEO52" s="65"/>
      <c r="PEP52" s="65"/>
      <c r="PEQ52" s="65"/>
      <c r="PER52" s="65"/>
      <c r="PES52" s="65"/>
      <c r="PET52" s="65"/>
      <c r="PEU52" s="65"/>
      <c r="PEV52" s="65"/>
      <c r="PEW52" s="65"/>
      <c r="PEX52" s="65"/>
      <c r="PEY52" s="65"/>
      <c r="PEZ52" s="65"/>
      <c r="PFA52" s="65"/>
      <c r="PFB52" s="65"/>
      <c r="PFC52" s="65"/>
      <c r="PFD52" s="65"/>
      <c r="PFE52" s="65"/>
      <c r="PFF52" s="65"/>
      <c r="PFG52" s="65"/>
      <c r="PFH52" s="65"/>
      <c r="PFI52" s="65"/>
      <c r="PFJ52" s="65"/>
      <c r="PFK52" s="65"/>
      <c r="PFL52" s="65"/>
      <c r="PFM52" s="65"/>
      <c r="PFN52" s="65"/>
      <c r="PFO52" s="65"/>
      <c r="PFP52" s="65"/>
      <c r="PFQ52" s="65"/>
      <c r="PFR52" s="65"/>
      <c r="PFS52" s="65"/>
      <c r="PFT52" s="65"/>
      <c r="PFU52" s="65"/>
      <c r="PFV52" s="65"/>
      <c r="PFW52" s="65"/>
      <c r="PFX52" s="65"/>
      <c r="PFY52" s="65"/>
      <c r="PFZ52" s="65"/>
      <c r="PGA52" s="65"/>
      <c r="PGB52" s="65"/>
      <c r="PGC52" s="65"/>
      <c r="PGD52" s="65"/>
      <c r="PGE52" s="65"/>
      <c r="PGF52" s="65"/>
      <c r="PGG52" s="65"/>
      <c r="PGH52" s="65"/>
      <c r="PGI52" s="65"/>
      <c r="PGJ52" s="65"/>
      <c r="PGK52" s="65"/>
      <c r="PGL52" s="65"/>
      <c r="PGM52" s="65"/>
      <c r="PGN52" s="65"/>
      <c r="PGO52" s="65"/>
      <c r="PGP52" s="65"/>
      <c r="PGQ52" s="65"/>
      <c r="PGR52" s="65"/>
      <c r="PGS52" s="65"/>
      <c r="PGT52" s="65"/>
      <c r="PGU52" s="65"/>
      <c r="PGV52" s="65"/>
      <c r="PGW52" s="65"/>
      <c r="PGX52" s="65"/>
      <c r="PGY52" s="65"/>
      <c r="PGZ52" s="65"/>
      <c r="PHA52" s="65"/>
      <c r="PHB52" s="65"/>
      <c r="PHC52" s="65"/>
      <c r="PHD52" s="65"/>
      <c r="PHE52" s="65"/>
      <c r="PHF52" s="65"/>
      <c r="PHG52" s="65"/>
      <c r="PHH52" s="65"/>
      <c r="PHI52" s="65"/>
      <c r="PHJ52" s="65"/>
      <c r="PHK52" s="65"/>
      <c r="PHL52" s="65"/>
      <c r="PHM52" s="65"/>
      <c r="PHN52" s="65"/>
      <c r="PHO52" s="65"/>
      <c r="PHP52" s="65"/>
      <c r="PHQ52" s="65"/>
      <c r="PHR52" s="65"/>
      <c r="PHS52" s="65"/>
      <c r="PHT52" s="65"/>
      <c r="PHU52" s="65"/>
      <c r="PHV52" s="65"/>
      <c r="PHW52" s="65"/>
      <c r="PHX52" s="65"/>
      <c r="PHY52" s="65"/>
      <c r="PHZ52" s="65"/>
      <c r="PIA52" s="65"/>
      <c r="PIB52" s="65"/>
      <c r="PIC52" s="65"/>
      <c r="PID52" s="65"/>
      <c r="PIE52" s="65"/>
      <c r="PIF52" s="65"/>
      <c r="PIG52" s="65"/>
      <c r="PIH52" s="65"/>
      <c r="PII52" s="65"/>
      <c r="PIJ52" s="65"/>
      <c r="PIK52" s="65"/>
      <c r="PIL52" s="65"/>
      <c r="PIM52" s="65"/>
      <c r="PIN52" s="65"/>
      <c r="PIO52" s="65"/>
      <c r="PIP52" s="65"/>
      <c r="PIQ52" s="65"/>
      <c r="PIR52" s="65"/>
      <c r="PIS52" s="65"/>
      <c r="PIT52" s="65"/>
      <c r="PIU52" s="65"/>
      <c r="PIV52" s="65"/>
      <c r="PIW52" s="65"/>
      <c r="PIX52" s="65"/>
      <c r="PIY52" s="65"/>
      <c r="PIZ52" s="65"/>
      <c r="PJA52" s="65"/>
      <c r="PJB52" s="65"/>
      <c r="PJC52" s="65"/>
      <c r="PJD52" s="65"/>
      <c r="PJE52" s="65"/>
      <c r="PJF52" s="65"/>
      <c r="PJG52" s="65"/>
      <c r="PJH52" s="65"/>
      <c r="PJI52" s="65"/>
      <c r="PJJ52" s="65"/>
      <c r="PJK52" s="65"/>
      <c r="PJL52" s="65"/>
      <c r="PJM52" s="65"/>
      <c r="PJN52" s="65"/>
      <c r="PJO52" s="65"/>
      <c r="PJP52" s="65"/>
      <c r="PJQ52" s="65"/>
      <c r="PJR52" s="65"/>
      <c r="PJS52" s="65"/>
      <c r="PJT52" s="65"/>
      <c r="PJU52" s="65"/>
      <c r="PJV52" s="65"/>
      <c r="PJW52" s="65"/>
      <c r="PJX52" s="65"/>
      <c r="PJY52" s="65"/>
      <c r="PJZ52" s="65"/>
      <c r="PKA52" s="65"/>
      <c r="PKB52" s="65"/>
      <c r="PKC52" s="65"/>
      <c r="PKD52" s="65"/>
      <c r="PKE52" s="65"/>
      <c r="PKF52" s="65"/>
      <c r="PKG52" s="65"/>
      <c r="PKH52" s="65"/>
      <c r="PKI52" s="65"/>
      <c r="PKJ52" s="65"/>
      <c r="PKK52" s="65"/>
      <c r="PKL52" s="65"/>
      <c r="PKM52" s="65"/>
      <c r="PKN52" s="65"/>
      <c r="PKO52" s="65"/>
      <c r="PKP52" s="65"/>
      <c r="PKQ52" s="65"/>
      <c r="PKR52" s="65"/>
      <c r="PKS52" s="65"/>
      <c r="PKT52" s="65"/>
      <c r="PKU52" s="65"/>
      <c r="PKV52" s="65"/>
      <c r="PKW52" s="65"/>
      <c r="PKX52" s="65"/>
      <c r="PKY52" s="65"/>
      <c r="PKZ52" s="65"/>
      <c r="PLA52" s="65"/>
      <c r="PLB52" s="65"/>
      <c r="PLC52" s="65"/>
      <c r="PLD52" s="65"/>
      <c r="PLE52" s="65"/>
      <c r="PLF52" s="65"/>
      <c r="PLG52" s="65"/>
      <c r="PLH52" s="65"/>
      <c r="PLI52" s="65"/>
      <c r="PLJ52" s="65"/>
      <c r="PLK52" s="65"/>
      <c r="PLL52" s="65"/>
      <c r="PLM52" s="65"/>
      <c r="PLN52" s="65"/>
      <c r="PLO52" s="65"/>
      <c r="PLP52" s="65"/>
      <c r="PLQ52" s="65"/>
      <c r="PLR52" s="65"/>
      <c r="PLS52" s="65"/>
      <c r="PLT52" s="65"/>
      <c r="PLU52" s="65"/>
      <c r="PLV52" s="65"/>
      <c r="PLW52" s="65"/>
      <c r="PLX52" s="65"/>
      <c r="PLY52" s="65"/>
      <c r="PLZ52" s="65"/>
      <c r="PMA52" s="65"/>
      <c r="PMB52" s="65"/>
      <c r="PMC52" s="65"/>
      <c r="PMD52" s="65"/>
      <c r="PME52" s="65"/>
      <c r="PMF52" s="65"/>
      <c r="PMG52" s="65"/>
      <c r="PMH52" s="65"/>
      <c r="PMI52" s="65"/>
      <c r="PMJ52" s="65"/>
      <c r="PMK52" s="65"/>
      <c r="PML52" s="65"/>
      <c r="PMM52" s="65"/>
      <c r="PMN52" s="65"/>
      <c r="PMO52" s="65"/>
      <c r="PMP52" s="65"/>
      <c r="PMQ52" s="65"/>
      <c r="PMR52" s="65"/>
      <c r="PMS52" s="65"/>
      <c r="PMT52" s="65"/>
      <c r="PMU52" s="65"/>
      <c r="PMV52" s="65"/>
      <c r="PMW52" s="65"/>
      <c r="PMX52" s="65"/>
      <c r="PMY52" s="65"/>
      <c r="PMZ52" s="65"/>
      <c r="PNA52" s="65"/>
      <c r="PNB52" s="65"/>
      <c r="PNC52" s="65"/>
      <c r="PND52" s="65"/>
      <c r="PNE52" s="65"/>
      <c r="PNF52" s="65"/>
      <c r="PNG52" s="65"/>
      <c r="PNH52" s="65"/>
      <c r="PNI52" s="65"/>
      <c r="PNJ52" s="65"/>
      <c r="PNK52" s="65"/>
      <c r="PNL52" s="65"/>
      <c r="PNM52" s="65"/>
      <c r="PNN52" s="65"/>
      <c r="PNO52" s="65"/>
      <c r="PNP52" s="65"/>
      <c r="PNQ52" s="65"/>
      <c r="PNR52" s="65"/>
      <c r="PNS52" s="65"/>
      <c r="PNT52" s="65"/>
      <c r="PNU52" s="65"/>
      <c r="PNV52" s="65"/>
      <c r="PNW52" s="65"/>
      <c r="PNX52" s="65"/>
      <c r="PNY52" s="65"/>
      <c r="PNZ52" s="65"/>
      <c r="POA52" s="65"/>
      <c r="POB52" s="65"/>
      <c r="POC52" s="65"/>
      <c r="POD52" s="65"/>
      <c r="POE52" s="65"/>
      <c r="POF52" s="65"/>
      <c r="POG52" s="65"/>
      <c r="POH52" s="65"/>
      <c r="POI52" s="65"/>
      <c r="POJ52" s="65"/>
      <c r="POK52" s="65"/>
      <c r="POL52" s="65"/>
      <c r="POM52" s="65"/>
      <c r="PON52" s="65"/>
      <c r="POO52" s="65"/>
      <c r="POP52" s="65"/>
      <c r="POQ52" s="65"/>
      <c r="POR52" s="65"/>
      <c r="POS52" s="65"/>
      <c r="POT52" s="65"/>
      <c r="POU52" s="65"/>
      <c r="POV52" s="65"/>
      <c r="POW52" s="65"/>
      <c r="POX52" s="65"/>
      <c r="POY52" s="65"/>
      <c r="POZ52" s="65"/>
      <c r="PPA52" s="65"/>
      <c r="PPB52" s="65"/>
      <c r="PPC52" s="65"/>
      <c r="PPD52" s="65"/>
      <c r="PPE52" s="65"/>
      <c r="PPF52" s="65"/>
      <c r="PPG52" s="65"/>
      <c r="PPH52" s="65"/>
      <c r="PPI52" s="65"/>
      <c r="PPJ52" s="65"/>
      <c r="PPK52" s="65"/>
      <c r="PPL52" s="65"/>
      <c r="PPM52" s="65"/>
      <c r="PPN52" s="65"/>
      <c r="PPO52" s="65"/>
      <c r="PPP52" s="65"/>
      <c r="PPQ52" s="65"/>
      <c r="PPR52" s="65"/>
      <c r="PPS52" s="65"/>
      <c r="PPT52" s="65"/>
      <c r="PPU52" s="65"/>
      <c r="PPV52" s="65"/>
      <c r="PPW52" s="65"/>
      <c r="PPX52" s="65"/>
      <c r="PPY52" s="65"/>
      <c r="PPZ52" s="65"/>
      <c r="PQA52" s="65"/>
      <c r="PQB52" s="65"/>
      <c r="PQC52" s="65"/>
      <c r="PQD52" s="65"/>
      <c r="PQE52" s="65"/>
      <c r="PQF52" s="65"/>
      <c r="PQG52" s="65"/>
      <c r="PQH52" s="65"/>
      <c r="PQI52" s="65"/>
      <c r="PQJ52" s="65"/>
      <c r="PQK52" s="65"/>
      <c r="PQL52" s="65"/>
      <c r="PQM52" s="65"/>
      <c r="PQN52" s="65"/>
      <c r="PQO52" s="65"/>
      <c r="PQP52" s="65"/>
      <c r="PQQ52" s="65"/>
      <c r="PQR52" s="65"/>
      <c r="PQS52" s="65"/>
      <c r="PQT52" s="65"/>
      <c r="PQU52" s="65"/>
      <c r="PQV52" s="65"/>
      <c r="PQW52" s="65"/>
      <c r="PQX52" s="65"/>
      <c r="PQY52" s="65"/>
      <c r="PQZ52" s="65"/>
      <c r="PRA52" s="65"/>
      <c r="PRB52" s="65"/>
      <c r="PRC52" s="65"/>
      <c r="PRD52" s="65"/>
      <c r="PRE52" s="65"/>
      <c r="PRF52" s="65"/>
      <c r="PRG52" s="65"/>
      <c r="PRH52" s="65"/>
      <c r="PRI52" s="65"/>
      <c r="PRJ52" s="65"/>
      <c r="PRK52" s="65"/>
      <c r="PRL52" s="65"/>
      <c r="PRM52" s="65"/>
      <c r="PRN52" s="65"/>
      <c r="PRO52" s="65"/>
      <c r="PRP52" s="65"/>
      <c r="PRQ52" s="65"/>
      <c r="PRR52" s="65"/>
      <c r="PRS52" s="65"/>
      <c r="PRT52" s="65"/>
      <c r="PRU52" s="65"/>
      <c r="PRV52" s="65"/>
      <c r="PRW52" s="65"/>
      <c r="PRX52" s="65"/>
      <c r="PRY52" s="65"/>
      <c r="PRZ52" s="65"/>
      <c r="PSA52" s="65"/>
      <c r="PSB52" s="65"/>
      <c r="PSC52" s="65"/>
      <c r="PSD52" s="65"/>
      <c r="PSE52" s="65"/>
      <c r="PSF52" s="65"/>
      <c r="PSG52" s="65"/>
      <c r="PSH52" s="65"/>
      <c r="PSI52" s="65"/>
      <c r="PSJ52" s="65"/>
      <c r="PSK52" s="65"/>
      <c r="PSL52" s="65"/>
      <c r="PSM52" s="65"/>
      <c r="PSN52" s="65"/>
      <c r="PSO52" s="65"/>
      <c r="PSP52" s="65"/>
      <c r="PSQ52" s="65"/>
      <c r="PSR52" s="65"/>
      <c r="PSS52" s="65"/>
      <c r="PST52" s="65"/>
      <c r="PSU52" s="65"/>
      <c r="PSV52" s="65"/>
      <c r="PSW52" s="65"/>
      <c r="PSX52" s="65"/>
      <c r="PSY52" s="65"/>
      <c r="PSZ52" s="65"/>
      <c r="PTA52" s="65"/>
      <c r="PTB52" s="65"/>
      <c r="PTC52" s="65"/>
      <c r="PTD52" s="65"/>
      <c r="PTE52" s="65"/>
      <c r="PTF52" s="65"/>
      <c r="PTG52" s="65"/>
      <c r="PTH52" s="65"/>
      <c r="PTI52" s="65"/>
      <c r="PTJ52" s="65"/>
      <c r="PTK52" s="65"/>
      <c r="PTL52" s="65"/>
      <c r="PTM52" s="65"/>
      <c r="PTN52" s="65"/>
      <c r="PTO52" s="65"/>
      <c r="PTP52" s="65"/>
      <c r="PTQ52" s="65"/>
      <c r="PTR52" s="65"/>
      <c r="PTS52" s="65"/>
      <c r="PTT52" s="65"/>
      <c r="PTU52" s="65"/>
      <c r="PTV52" s="65"/>
      <c r="PTW52" s="65"/>
      <c r="PTX52" s="65"/>
      <c r="PTY52" s="65"/>
      <c r="PTZ52" s="65"/>
      <c r="PUA52" s="65"/>
      <c r="PUB52" s="65"/>
      <c r="PUC52" s="65"/>
      <c r="PUD52" s="65"/>
      <c r="PUE52" s="65"/>
      <c r="PUF52" s="65"/>
      <c r="PUG52" s="65"/>
      <c r="PUH52" s="65"/>
      <c r="PUI52" s="65"/>
      <c r="PUJ52" s="65"/>
      <c r="PUK52" s="65"/>
      <c r="PUL52" s="65"/>
      <c r="PUM52" s="65"/>
      <c r="PUN52" s="65"/>
      <c r="PUO52" s="65"/>
      <c r="PUP52" s="65"/>
      <c r="PUQ52" s="65"/>
      <c r="PUR52" s="65"/>
      <c r="PUS52" s="65"/>
      <c r="PUT52" s="65"/>
      <c r="PUU52" s="65"/>
      <c r="PUV52" s="65"/>
      <c r="PUW52" s="65"/>
      <c r="PUX52" s="65"/>
      <c r="PUY52" s="65"/>
      <c r="PUZ52" s="65"/>
      <c r="PVA52" s="65"/>
      <c r="PVB52" s="65"/>
      <c r="PVC52" s="65"/>
      <c r="PVD52" s="65"/>
      <c r="PVE52" s="65"/>
      <c r="PVF52" s="65"/>
      <c r="PVG52" s="65"/>
      <c r="PVH52" s="65"/>
      <c r="PVI52" s="65"/>
      <c r="PVJ52" s="65"/>
      <c r="PVK52" s="65"/>
      <c r="PVL52" s="65"/>
      <c r="PVM52" s="65"/>
      <c r="PVN52" s="65"/>
      <c r="PVO52" s="65"/>
      <c r="PVP52" s="65"/>
      <c r="PVQ52" s="65"/>
      <c r="PVR52" s="65"/>
      <c r="PVS52" s="65"/>
      <c r="PVT52" s="65"/>
      <c r="PVU52" s="65"/>
      <c r="PVV52" s="65"/>
      <c r="PVW52" s="65"/>
      <c r="PVX52" s="65"/>
      <c r="PVY52" s="65"/>
      <c r="PVZ52" s="65"/>
      <c r="PWA52" s="65"/>
      <c r="PWB52" s="65"/>
      <c r="PWC52" s="65"/>
      <c r="PWD52" s="65"/>
      <c r="PWE52" s="65"/>
      <c r="PWF52" s="65"/>
      <c r="PWG52" s="65"/>
      <c r="PWH52" s="65"/>
      <c r="PWI52" s="65"/>
      <c r="PWJ52" s="65"/>
      <c r="PWK52" s="65"/>
      <c r="PWL52" s="65"/>
      <c r="PWM52" s="65"/>
      <c r="PWN52" s="65"/>
      <c r="PWO52" s="65"/>
      <c r="PWP52" s="65"/>
      <c r="PWQ52" s="65"/>
      <c r="PWR52" s="65"/>
      <c r="PWS52" s="65"/>
      <c r="PWT52" s="65"/>
      <c r="PWU52" s="65"/>
      <c r="PWV52" s="65"/>
      <c r="PWW52" s="65"/>
      <c r="PWX52" s="65"/>
      <c r="PWY52" s="65"/>
      <c r="PWZ52" s="65"/>
      <c r="PXA52" s="65"/>
      <c r="PXB52" s="65"/>
      <c r="PXC52" s="65"/>
      <c r="PXD52" s="65"/>
      <c r="PXE52" s="65"/>
      <c r="PXF52" s="65"/>
      <c r="PXG52" s="65"/>
      <c r="PXH52" s="65"/>
      <c r="PXI52" s="65"/>
      <c r="PXJ52" s="65"/>
      <c r="PXK52" s="65"/>
      <c r="PXL52" s="65"/>
      <c r="PXM52" s="65"/>
      <c r="PXN52" s="65"/>
      <c r="PXO52" s="65"/>
      <c r="PXP52" s="65"/>
      <c r="PXQ52" s="65"/>
      <c r="PXR52" s="65"/>
      <c r="PXS52" s="65"/>
      <c r="PXT52" s="65"/>
      <c r="PXU52" s="65"/>
      <c r="PXV52" s="65"/>
      <c r="PXW52" s="65"/>
      <c r="PXX52" s="65"/>
      <c r="PXY52" s="65"/>
      <c r="PXZ52" s="65"/>
      <c r="PYA52" s="65"/>
      <c r="PYB52" s="65"/>
      <c r="PYC52" s="65"/>
      <c r="PYD52" s="65"/>
      <c r="PYE52" s="65"/>
      <c r="PYF52" s="65"/>
      <c r="PYG52" s="65"/>
      <c r="PYH52" s="65"/>
      <c r="PYI52" s="65"/>
      <c r="PYJ52" s="65"/>
      <c r="PYK52" s="65"/>
      <c r="PYL52" s="65"/>
      <c r="PYM52" s="65"/>
      <c r="PYN52" s="65"/>
      <c r="PYO52" s="65"/>
      <c r="PYP52" s="65"/>
      <c r="PYQ52" s="65"/>
      <c r="PYR52" s="65"/>
      <c r="PYS52" s="65"/>
      <c r="PYT52" s="65"/>
      <c r="PYU52" s="65"/>
      <c r="PYV52" s="65"/>
      <c r="PYW52" s="65"/>
      <c r="PYX52" s="65"/>
      <c r="PYY52" s="65"/>
      <c r="PYZ52" s="65"/>
      <c r="PZA52" s="65"/>
      <c r="PZB52" s="65"/>
      <c r="PZC52" s="65"/>
      <c r="PZD52" s="65"/>
      <c r="PZE52" s="65"/>
      <c r="PZF52" s="65"/>
      <c r="PZG52" s="65"/>
      <c r="PZH52" s="65"/>
      <c r="PZI52" s="65"/>
      <c r="PZJ52" s="65"/>
      <c r="PZK52" s="65"/>
      <c r="PZL52" s="65"/>
      <c r="PZM52" s="65"/>
      <c r="PZN52" s="65"/>
      <c r="PZO52" s="65"/>
      <c r="PZP52" s="65"/>
      <c r="PZQ52" s="65"/>
      <c r="PZR52" s="65"/>
      <c r="PZS52" s="65"/>
      <c r="PZT52" s="65"/>
      <c r="PZU52" s="65"/>
      <c r="PZV52" s="65"/>
      <c r="PZW52" s="65"/>
      <c r="PZX52" s="65"/>
      <c r="PZY52" s="65"/>
      <c r="PZZ52" s="65"/>
      <c r="QAA52" s="65"/>
      <c r="QAB52" s="65"/>
      <c r="QAC52" s="65"/>
      <c r="QAD52" s="65"/>
      <c r="QAE52" s="65"/>
      <c r="QAF52" s="65"/>
      <c r="QAG52" s="65"/>
      <c r="QAH52" s="65"/>
      <c r="QAI52" s="65"/>
      <c r="QAJ52" s="65"/>
      <c r="QAK52" s="65"/>
      <c r="QAL52" s="65"/>
      <c r="QAM52" s="65"/>
      <c r="QAN52" s="65"/>
      <c r="QAO52" s="65"/>
      <c r="QAP52" s="65"/>
      <c r="QAQ52" s="65"/>
      <c r="QAR52" s="65"/>
      <c r="QAS52" s="65"/>
      <c r="QAT52" s="65"/>
      <c r="QAU52" s="65"/>
      <c r="QAV52" s="65"/>
      <c r="QAW52" s="65"/>
      <c r="QAX52" s="65"/>
      <c r="QAY52" s="65"/>
      <c r="QAZ52" s="65"/>
      <c r="QBA52" s="65"/>
      <c r="QBB52" s="65"/>
      <c r="QBC52" s="65"/>
      <c r="QBD52" s="65"/>
      <c r="QBE52" s="65"/>
      <c r="QBF52" s="65"/>
      <c r="QBG52" s="65"/>
      <c r="QBH52" s="65"/>
      <c r="QBI52" s="65"/>
      <c r="QBJ52" s="65"/>
      <c r="QBK52" s="65"/>
      <c r="QBL52" s="65"/>
      <c r="QBM52" s="65"/>
      <c r="QBN52" s="65"/>
      <c r="QBO52" s="65"/>
      <c r="QBP52" s="65"/>
      <c r="QBQ52" s="65"/>
      <c r="QBR52" s="65"/>
      <c r="QBS52" s="65"/>
      <c r="QBT52" s="65"/>
      <c r="QBU52" s="65"/>
      <c r="QBV52" s="65"/>
      <c r="QBW52" s="65"/>
      <c r="QBX52" s="65"/>
      <c r="QBY52" s="65"/>
      <c r="QBZ52" s="65"/>
      <c r="QCA52" s="65"/>
      <c r="QCB52" s="65"/>
      <c r="QCC52" s="65"/>
      <c r="QCD52" s="65"/>
      <c r="QCE52" s="65"/>
      <c r="QCF52" s="65"/>
      <c r="QCG52" s="65"/>
      <c r="QCH52" s="65"/>
      <c r="QCI52" s="65"/>
      <c r="QCJ52" s="65"/>
      <c r="QCK52" s="65"/>
      <c r="QCL52" s="65"/>
      <c r="QCM52" s="65"/>
      <c r="QCN52" s="65"/>
      <c r="QCO52" s="65"/>
      <c r="QCP52" s="65"/>
      <c r="QCQ52" s="65"/>
      <c r="QCR52" s="65"/>
      <c r="QCS52" s="65"/>
      <c r="QCT52" s="65"/>
      <c r="QCU52" s="65"/>
      <c r="QCV52" s="65"/>
      <c r="QCW52" s="65"/>
      <c r="QCX52" s="65"/>
      <c r="QCY52" s="65"/>
      <c r="QCZ52" s="65"/>
      <c r="QDA52" s="65"/>
      <c r="QDB52" s="65"/>
      <c r="QDC52" s="65"/>
      <c r="QDD52" s="65"/>
      <c r="QDE52" s="65"/>
      <c r="QDF52" s="65"/>
      <c r="QDG52" s="65"/>
      <c r="QDH52" s="65"/>
      <c r="QDI52" s="65"/>
      <c r="QDJ52" s="65"/>
      <c r="QDK52" s="65"/>
      <c r="QDL52" s="65"/>
      <c r="QDM52" s="65"/>
      <c r="QDN52" s="65"/>
      <c r="QDO52" s="65"/>
      <c r="QDP52" s="65"/>
      <c r="QDQ52" s="65"/>
      <c r="QDR52" s="65"/>
      <c r="QDS52" s="65"/>
      <c r="QDT52" s="65"/>
      <c r="QDU52" s="65"/>
      <c r="QDV52" s="65"/>
      <c r="QDW52" s="65"/>
      <c r="QDX52" s="65"/>
      <c r="QDY52" s="65"/>
      <c r="QDZ52" s="65"/>
      <c r="QEA52" s="65"/>
      <c r="QEB52" s="65"/>
      <c r="QEC52" s="65"/>
      <c r="QED52" s="65"/>
      <c r="QEE52" s="65"/>
      <c r="QEF52" s="65"/>
      <c r="QEG52" s="65"/>
      <c r="QEH52" s="65"/>
      <c r="QEI52" s="65"/>
      <c r="QEJ52" s="65"/>
      <c r="QEK52" s="65"/>
      <c r="QEL52" s="65"/>
      <c r="QEM52" s="65"/>
      <c r="QEN52" s="65"/>
      <c r="QEO52" s="65"/>
      <c r="QEP52" s="65"/>
      <c r="QEQ52" s="65"/>
      <c r="QER52" s="65"/>
      <c r="QES52" s="65"/>
      <c r="QET52" s="65"/>
      <c r="QEU52" s="65"/>
      <c r="QEV52" s="65"/>
      <c r="QEW52" s="65"/>
      <c r="QEX52" s="65"/>
      <c r="QEY52" s="65"/>
      <c r="QEZ52" s="65"/>
      <c r="QFA52" s="65"/>
      <c r="QFB52" s="65"/>
      <c r="QFC52" s="65"/>
      <c r="QFD52" s="65"/>
      <c r="QFE52" s="65"/>
      <c r="QFF52" s="65"/>
      <c r="QFG52" s="65"/>
      <c r="QFH52" s="65"/>
      <c r="QFI52" s="65"/>
      <c r="QFJ52" s="65"/>
      <c r="QFK52" s="65"/>
      <c r="QFL52" s="65"/>
      <c r="QFM52" s="65"/>
      <c r="QFN52" s="65"/>
      <c r="QFO52" s="65"/>
      <c r="QFP52" s="65"/>
      <c r="QFQ52" s="65"/>
      <c r="QFR52" s="65"/>
      <c r="QFS52" s="65"/>
      <c r="QFT52" s="65"/>
      <c r="QFU52" s="65"/>
      <c r="QFV52" s="65"/>
      <c r="QFW52" s="65"/>
      <c r="QFX52" s="65"/>
      <c r="QFY52" s="65"/>
      <c r="QFZ52" s="65"/>
      <c r="QGA52" s="65"/>
      <c r="QGB52" s="65"/>
      <c r="QGC52" s="65"/>
      <c r="QGD52" s="65"/>
      <c r="QGE52" s="65"/>
      <c r="QGF52" s="65"/>
      <c r="QGG52" s="65"/>
      <c r="QGH52" s="65"/>
      <c r="QGI52" s="65"/>
      <c r="QGJ52" s="65"/>
      <c r="QGK52" s="65"/>
      <c r="QGL52" s="65"/>
      <c r="QGM52" s="65"/>
      <c r="QGN52" s="65"/>
      <c r="QGO52" s="65"/>
      <c r="QGP52" s="65"/>
      <c r="QGQ52" s="65"/>
      <c r="QGR52" s="65"/>
      <c r="QGS52" s="65"/>
      <c r="QGT52" s="65"/>
      <c r="QGU52" s="65"/>
      <c r="QGV52" s="65"/>
      <c r="QGW52" s="65"/>
      <c r="QGX52" s="65"/>
      <c r="QGY52" s="65"/>
      <c r="QGZ52" s="65"/>
      <c r="QHA52" s="65"/>
      <c r="QHB52" s="65"/>
      <c r="QHC52" s="65"/>
      <c r="QHD52" s="65"/>
      <c r="QHE52" s="65"/>
      <c r="QHF52" s="65"/>
      <c r="QHG52" s="65"/>
      <c r="QHH52" s="65"/>
      <c r="QHI52" s="65"/>
      <c r="QHJ52" s="65"/>
      <c r="QHK52" s="65"/>
      <c r="QHL52" s="65"/>
      <c r="QHM52" s="65"/>
      <c r="QHN52" s="65"/>
      <c r="QHO52" s="65"/>
      <c r="QHP52" s="65"/>
      <c r="QHQ52" s="65"/>
      <c r="QHR52" s="65"/>
      <c r="QHS52" s="65"/>
      <c r="QHT52" s="65"/>
      <c r="QHU52" s="65"/>
      <c r="QHV52" s="65"/>
      <c r="QHW52" s="65"/>
      <c r="QHX52" s="65"/>
      <c r="QHY52" s="65"/>
      <c r="QHZ52" s="65"/>
      <c r="QIA52" s="65"/>
      <c r="QIB52" s="65"/>
      <c r="QIC52" s="65"/>
      <c r="QID52" s="65"/>
      <c r="QIE52" s="65"/>
      <c r="QIF52" s="65"/>
      <c r="QIG52" s="65"/>
      <c r="QIH52" s="65"/>
      <c r="QII52" s="65"/>
      <c r="QIJ52" s="65"/>
      <c r="QIK52" s="65"/>
      <c r="QIL52" s="65"/>
      <c r="QIM52" s="65"/>
      <c r="QIN52" s="65"/>
      <c r="QIO52" s="65"/>
      <c r="QIP52" s="65"/>
      <c r="QIQ52" s="65"/>
      <c r="QIR52" s="65"/>
      <c r="QIS52" s="65"/>
      <c r="QIT52" s="65"/>
      <c r="QIU52" s="65"/>
      <c r="QIV52" s="65"/>
      <c r="QIW52" s="65"/>
      <c r="QIX52" s="65"/>
      <c r="QIY52" s="65"/>
      <c r="QIZ52" s="65"/>
      <c r="QJA52" s="65"/>
      <c r="QJB52" s="65"/>
      <c r="QJC52" s="65"/>
      <c r="QJD52" s="65"/>
      <c r="QJE52" s="65"/>
      <c r="QJF52" s="65"/>
      <c r="QJG52" s="65"/>
      <c r="QJH52" s="65"/>
      <c r="QJI52" s="65"/>
      <c r="QJJ52" s="65"/>
      <c r="QJK52" s="65"/>
      <c r="QJL52" s="65"/>
      <c r="QJM52" s="65"/>
      <c r="QJN52" s="65"/>
      <c r="QJO52" s="65"/>
      <c r="QJP52" s="65"/>
      <c r="QJQ52" s="65"/>
      <c r="QJR52" s="65"/>
      <c r="QJS52" s="65"/>
      <c r="QJT52" s="65"/>
      <c r="QJU52" s="65"/>
      <c r="QJV52" s="65"/>
      <c r="QJW52" s="65"/>
      <c r="QJX52" s="65"/>
      <c r="QJY52" s="65"/>
      <c r="QJZ52" s="65"/>
      <c r="QKA52" s="65"/>
      <c r="QKB52" s="65"/>
      <c r="QKC52" s="65"/>
      <c r="QKD52" s="65"/>
      <c r="QKE52" s="65"/>
      <c r="QKF52" s="65"/>
      <c r="QKG52" s="65"/>
      <c r="QKH52" s="65"/>
      <c r="QKI52" s="65"/>
      <c r="QKJ52" s="65"/>
      <c r="QKK52" s="65"/>
      <c r="QKL52" s="65"/>
      <c r="QKM52" s="65"/>
      <c r="QKN52" s="65"/>
      <c r="QKO52" s="65"/>
      <c r="QKP52" s="65"/>
      <c r="QKQ52" s="65"/>
      <c r="QKR52" s="65"/>
      <c r="QKS52" s="65"/>
      <c r="QKT52" s="65"/>
      <c r="QKU52" s="65"/>
      <c r="QKV52" s="65"/>
      <c r="QKW52" s="65"/>
      <c r="QKX52" s="65"/>
      <c r="QKY52" s="65"/>
      <c r="QKZ52" s="65"/>
      <c r="QLA52" s="65"/>
      <c r="QLB52" s="65"/>
      <c r="QLC52" s="65"/>
      <c r="QLD52" s="65"/>
      <c r="QLE52" s="65"/>
      <c r="QLF52" s="65"/>
      <c r="QLG52" s="65"/>
      <c r="QLH52" s="65"/>
      <c r="QLI52" s="65"/>
      <c r="QLJ52" s="65"/>
      <c r="QLK52" s="65"/>
      <c r="QLL52" s="65"/>
      <c r="QLM52" s="65"/>
      <c r="QLN52" s="65"/>
      <c r="QLO52" s="65"/>
      <c r="QLP52" s="65"/>
      <c r="QLQ52" s="65"/>
      <c r="QLR52" s="65"/>
      <c r="QLS52" s="65"/>
      <c r="QLT52" s="65"/>
      <c r="QLU52" s="65"/>
      <c r="QLV52" s="65"/>
      <c r="QLW52" s="65"/>
      <c r="QLX52" s="65"/>
      <c r="QLY52" s="65"/>
      <c r="QLZ52" s="65"/>
      <c r="QMA52" s="65"/>
      <c r="QMB52" s="65"/>
      <c r="QMC52" s="65"/>
      <c r="QMD52" s="65"/>
      <c r="QME52" s="65"/>
      <c r="QMF52" s="65"/>
      <c r="QMG52" s="65"/>
      <c r="QMH52" s="65"/>
      <c r="QMI52" s="65"/>
      <c r="QMJ52" s="65"/>
      <c r="QMK52" s="65"/>
      <c r="QML52" s="65"/>
      <c r="QMM52" s="65"/>
      <c r="QMN52" s="65"/>
      <c r="QMO52" s="65"/>
      <c r="QMP52" s="65"/>
      <c r="QMQ52" s="65"/>
      <c r="QMR52" s="65"/>
      <c r="QMS52" s="65"/>
      <c r="QMT52" s="65"/>
      <c r="QMU52" s="65"/>
      <c r="QMV52" s="65"/>
      <c r="QMW52" s="65"/>
      <c r="QMX52" s="65"/>
      <c r="QMY52" s="65"/>
      <c r="QMZ52" s="65"/>
      <c r="QNA52" s="65"/>
      <c r="QNB52" s="65"/>
      <c r="QNC52" s="65"/>
      <c r="QND52" s="65"/>
      <c r="QNE52" s="65"/>
      <c r="QNF52" s="65"/>
      <c r="QNG52" s="65"/>
      <c r="QNH52" s="65"/>
      <c r="QNI52" s="65"/>
      <c r="QNJ52" s="65"/>
      <c r="QNK52" s="65"/>
      <c r="QNL52" s="65"/>
      <c r="QNM52" s="65"/>
      <c r="QNN52" s="65"/>
      <c r="QNO52" s="65"/>
      <c r="QNP52" s="65"/>
      <c r="QNQ52" s="65"/>
      <c r="QNR52" s="65"/>
      <c r="QNS52" s="65"/>
      <c r="QNT52" s="65"/>
      <c r="QNU52" s="65"/>
      <c r="QNV52" s="65"/>
      <c r="QNW52" s="65"/>
      <c r="QNX52" s="65"/>
      <c r="QNY52" s="65"/>
      <c r="QNZ52" s="65"/>
      <c r="QOA52" s="65"/>
      <c r="QOB52" s="65"/>
      <c r="QOC52" s="65"/>
      <c r="QOD52" s="65"/>
      <c r="QOE52" s="65"/>
      <c r="QOF52" s="65"/>
      <c r="QOG52" s="65"/>
      <c r="QOH52" s="65"/>
      <c r="QOI52" s="65"/>
      <c r="QOJ52" s="65"/>
      <c r="QOK52" s="65"/>
      <c r="QOL52" s="65"/>
      <c r="QOM52" s="65"/>
      <c r="QON52" s="65"/>
      <c r="QOO52" s="65"/>
      <c r="QOP52" s="65"/>
      <c r="QOQ52" s="65"/>
      <c r="QOR52" s="65"/>
      <c r="QOS52" s="65"/>
      <c r="QOT52" s="65"/>
      <c r="QOU52" s="65"/>
      <c r="QOV52" s="65"/>
      <c r="QOW52" s="65"/>
      <c r="QOX52" s="65"/>
      <c r="QOY52" s="65"/>
      <c r="QOZ52" s="65"/>
      <c r="QPA52" s="65"/>
      <c r="QPB52" s="65"/>
      <c r="QPC52" s="65"/>
      <c r="QPD52" s="65"/>
      <c r="QPE52" s="65"/>
      <c r="QPF52" s="65"/>
      <c r="QPG52" s="65"/>
      <c r="QPH52" s="65"/>
      <c r="QPI52" s="65"/>
      <c r="QPJ52" s="65"/>
      <c r="QPK52" s="65"/>
      <c r="QPL52" s="65"/>
      <c r="QPM52" s="65"/>
      <c r="QPN52" s="65"/>
      <c r="QPO52" s="65"/>
      <c r="QPP52" s="65"/>
      <c r="QPQ52" s="65"/>
      <c r="QPR52" s="65"/>
      <c r="QPS52" s="65"/>
      <c r="QPT52" s="65"/>
      <c r="QPU52" s="65"/>
      <c r="QPV52" s="65"/>
      <c r="QPW52" s="65"/>
      <c r="QPX52" s="65"/>
      <c r="QPY52" s="65"/>
      <c r="QPZ52" s="65"/>
      <c r="QQA52" s="65"/>
      <c r="QQB52" s="65"/>
      <c r="QQC52" s="65"/>
      <c r="QQD52" s="65"/>
      <c r="QQE52" s="65"/>
      <c r="QQF52" s="65"/>
      <c r="QQG52" s="65"/>
      <c r="QQH52" s="65"/>
      <c r="QQI52" s="65"/>
      <c r="QQJ52" s="65"/>
      <c r="QQK52" s="65"/>
      <c r="QQL52" s="65"/>
      <c r="QQM52" s="65"/>
      <c r="QQN52" s="65"/>
      <c r="QQO52" s="65"/>
      <c r="QQP52" s="65"/>
      <c r="QQQ52" s="65"/>
      <c r="QQR52" s="65"/>
      <c r="QQS52" s="65"/>
      <c r="QQT52" s="65"/>
      <c r="QQU52" s="65"/>
      <c r="QQV52" s="65"/>
      <c r="QQW52" s="65"/>
      <c r="QQX52" s="65"/>
      <c r="QQY52" s="65"/>
      <c r="QQZ52" s="65"/>
      <c r="QRA52" s="65"/>
      <c r="QRB52" s="65"/>
      <c r="QRC52" s="65"/>
      <c r="QRD52" s="65"/>
      <c r="QRE52" s="65"/>
      <c r="QRF52" s="65"/>
      <c r="QRG52" s="65"/>
      <c r="QRH52" s="65"/>
      <c r="QRI52" s="65"/>
      <c r="QRJ52" s="65"/>
      <c r="QRK52" s="65"/>
      <c r="QRL52" s="65"/>
      <c r="QRM52" s="65"/>
      <c r="QRN52" s="65"/>
      <c r="QRO52" s="65"/>
      <c r="QRP52" s="65"/>
      <c r="QRQ52" s="65"/>
      <c r="QRR52" s="65"/>
      <c r="QRS52" s="65"/>
      <c r="QRT52" s="65"/>
      <c r="QRU52" s="65"/>
      <c r="QRV52" s="65"/>
      <c r="QRW52" s="65"/>
      <c r="QRX52" s="65"/>
      <c r="QRY52" s="65"/>
      <c r="QRZ52" s="65"/>
      <c r="QSA52" s="65"/>
      <c r="QSB52" s="65"/>
      <c r="QSC52" s="65"/>
      <c r="QSD52" s="65"/>
      <c r="QSE52" s="65"/>
      <c r="QSF52" s="65"/>
      <c r="QSG52" s="65"/>
      <c r="QSH52" s="65"/>
      <c r="QSI52" s="65"/>
      <c r="QSJ52" s="65"/>
      <c r="QSK52" s="65"/>
      <c r="QSL52" s="65"/>
      <c r="QSM52" s="65"/>
      <c r="QSN52" s="65"/>
      <c r="QSO52" s="65"/>
      <c r="QSP52" s="65"/>
      <c r="QSQ52" s="65"/>
      <c r="QSR52" s="65"/>
      <c r="QSS52" s="65"/>
      <c r="QST52" s="65"/>
      <c r="QSU52" s="65"/>
      <c r="QSV52" s="65"/>
      <c r="QSW52" s="65"/>
      <c r="QSX52" s="65"/>
      <c r="QSY52" s="65"/>
      <c r="QSZ52" s="65"/>
      <c r="QTA52" s="65"/>
      <c r="QTB52" s="65"/>
      <c r="QTC52" s="65"/>
      <c r="QTD52" s="65"/>
      <c r="QTE52" s="65"/>
      <c r="QTF52" s="65"/>
      <c r="QTG52" s="65"/>
      <c r="QTH52" s="65"/>
      <c r="QTI52" s="65"/>
      <c r="QTJ52" s="65"/>
      <c r="QTK52" s="65"/>
      <c r="QTL52" s="65"/>
      <c r="QTM52" s="65"/>
      <c r="QTN52" s="65"/>
      <c r="QTO52" s="65"/>
      <c r="QTP52" s="65"/>
      <c r="QTQ52" s="65"/>
      <c r="QTR52" s="65"/>
      <c r="QTS52" s="65"/>
      <c r="QTT52" s="65"/>
      <c r="QTU52" s="65"/>
      <c r="QTV52" s="65"/>
      <c r="QTW52" s="65"/>
      <c r="QTX52" s="65"/>
      <c r="QTY52" s="65"/>
      <c r="QTZ52" s="65"/>
      <c r="QUA52" s="65"/>
      <c r="QUB52" s="65"/>
      <c r="QUC52" s="65"/>
      <c r="QUD52" s="65"/>
      <c r="QUE52" s="65"/>
      <c r="QUF52" s="65"/>
      <c r="QUG52" s="65"/>
      <c r="QUH52" s="65"/>
      <c r="QUI52" s="65"/>
      <c r="QUJ52" s="65"/>
      <c r="QUK52" s="65"/>
      <c r="QUL52" s="65"/>
      <c r="QUM52" s="65"/>
      <c r="QUN52" s="65"/>
      <c r="QUO52" s="65"/>
      <c r="QUP52" s="65"/>
      <c r="QUQ52" s="65"/>
      <c r="QUR52" s="65"/>
      <c r="QUS52" s="65"/>
      <c r="QUT52" s="65"/>
      <c r="QUU52" s="65"/>
      <c r="QUV52" s="65"/>
      <c r="QUW52" s="65"/>
      <c r="QUX52" s="65"/>
      <c r="QUY52" s="65"/>
      <c r="QUZ52" s="65"/>
      <c r="QVA52" s="65"/>
      <c r="QVB52" s="65"/>
      <c r="QVC52" s="65"/>
      <c r="QVD52" s="65"/>
      <c r="QVE52" s="65"/>
      <c r="QVF52" s="65"/>
      <c r="QVG52" s="65"/>
      <c r="QVH52" s="65"/>
      <c r="QVI52" s="65"/>
      <c r="QVJ52" s="65"/>
      <c r="QVK52" s="65"/>
      <c r="QVL52" s="65"/>
      <c r="QVM52" s="65"/>
      <c r="QVN52" s="65"/>
      <c r="QVO52" s="65"/>
      <c r="QVP52" s="65"/>
      <c r="QVQ52" s="65"/>
      <c r="QVR52" s="65"/>
      <c r="QVS52" s="65"/>
      <c r="QVT52" s="65"/>
      <c r="QVU52" s="65"/>
      <c r="QVV52" s="65"/>
      <c r="QVW52" s="65"/>
      <c r="QVX52" s="65"/>
      <c r="QVY52" s="65"/>
      <c r="QVZ52" s="65"/>
      <c r="QWA52" s="65"/>
      <c r="QWB52" s="65"/>
      <c r="QWC52" s="65"/>
      <c r="QWD52" s="65"/>
      <c r="QWE52" s="65"/>
      <c r="QWF52" s="65"/>
      <c r="QWG52" s="65"/>
      <c r="QWH52" s="65"/>
      <c r="QWI52" s="65"/>
      <c r="QWJ52" s="65"/>
      <c r="QWK52" s="65"/>
      <c r="QWL52" s="65"/>
      <c r="QWM52" s="65"/>
      <c r="QWN52" s="65"/>
      <c r="QWO52" s="65"/>
      <c r="QWP52" s="65"/>
      <c r="QWQ52" s="65"/>
      <c r="QWR52" s="65"/>
      <c r="QWS52" s="65"/>
      <c r="QWT52" s="65"/>
      <c r="QWU52" s="65"/>
      <c r="QWV52" s="65"/>
      <c r="QWW52" s="65"/>
      <c r="QWX52" s="65"/>
      <c r="QWY52" s="65"/>
      <c r="QWZ52" s="65"/>
      <c r="QXA52" s="65"/>
      <c r="QXB52" s="65"/>
      <c r="QXC52" s="65"/>
      <c r="QXD52" s="65"/>
      <c r="QXE52" s="65"/>
      <c r="QXF52" s="65"/>
      <c r="QXG52" s="65"/>
      <c r="QXH52" s="65"/>
      <c r="QXI52" s="65"/>
      <c r="QXJ52" s="65"/>
      <c r="QXK52" s="65"/>
      <c r="QXL52" s="65"/>
      <c r="QXM52" s="65"/>
      <c r="QXN52" s="65"/>
      <c r="QXO52" s="65"/>
      <c r="QXP52" s="65"/>
      <c r="QXQ52" s="65"/>
      <c r="QXR52" s="65"/>
      <c r="QXS52" s="65"/>
      <c r="QXT52" s="65"/>
      <c r="QXU52" s="65"/>
      <c r="QXV52" s="65"/>
      <c r="QXW52" s="65"/>
      <c r="QXX52" s="65"/>
      <c r="QXY52" s="65"/>
      <c r="QXZ52" s="65"/>
      <c r="QYA52" s="65"/>
      <c r="QYB52" s="65"/>
      <c r="QYC52" s="65"/>
      <c r="QYD52" s="65"/>
      <c r="QYE52" s="65"/>
      <c r="QYF52" s="65"/>
      <c r="QYG52" s="65"/>
      <c r="QYH52" s="65"/>
      <c r="QYI52" s="65"/>
      <c r="QYJ52" s="65"/>
      <c r="QYK52" s="65"/>
      <c r="QYL52" s="65"/>
      <c r="QYM52" s="65"/>
      <c r="QYN52" s="65"/>
      <c r="QYO52" s="65"/>
      <c r="QYP52" s="65"/>
      <c r="QYQ52" s="65"/>
      <c r="QYR52" s="65"/>
      <c r="QYS52" s="65"/>
      <c r="QYT52" s="65"/>
      <c r="QYU52" s="65"/>
      <c r="QYV52" s="65"/>
      <c r="QYW52" s="65"/>
      <c r="QYX52" s="65"/>
      <c r="QYY52" s="65"/>
      <c r="QYZ52" s="65"/>
      <c r="QZA52" s="65"/>
      <c r="QZB52" s="65"/>
      <c r="QZC52" s="65"/>
      <c r="QZD52" s="65"/>
      <c r="QZE52" s="65"/>
      <c r="QZF52" s="65"/>
      <c r="QZG52" s="65"/>
      <c r="QZH52" s="65"/>
      <c r="QZI52" s="65"/>
      <c r="QZJ52" s="65"/>
      <c r="QZK52" s="65"/>
      <c r="QZL52" s="65"/>
      <c r="QZM52" s="65"/>
      <c r="QZN52" s="65"/>
      <c r="QZO52" s="65"/>
      <c r="QZP52" s="65"/>
      <c r="QZQ52" s="65"/>
      <c r="QZR52" s="65"/>
      <c r="QZS52" s="65"/>
      <c r="QZT52" s="65"/>
      <c r="QZU52" s="65"/>
      <c r="QZV52" s="65"/>
      <c r="QZW52" s="65"/>
      <c r="QZX52" s="65"/>
      <c r="QZY52" s="65"/>
      <c r="QZZ52" s="65"/>
      <c r="RAA52" s="65"/>
      <c r="RAB52" s="65"/>
      <c r="RAC52" s="65"/>
      <c r="RAD52" s="65"/>
      <c r="RAE52" s="65"/>
      <c r="RAF52" s="65"/>
      <c r="RAG52" s="65"/>
      <c r="RAH52" s="65"/>
      <c r="RAI52" s="65"/>
      <c r="RAJ52" s="65"/>
      <c r="RAK52" s="65"/>
      <c r="RAL52" s="65"/>
      <c r="RAM52" s="65"/>
      <c r="RAN52" s="65"/>
      <c r="RAO52" s="65"/>
      <c r="RAP52" s="65"/>
      <c r="RAQ52" s="65"/>
      <c r="RAR52" s="65"/>
      <c r="RAS52" s="65"/>
      <c r="RAT52" s="65"/>
      <c r="RAU52" s="65"/>
      <c r="RAV52" s="65"/>
      <c r="RAW52" s="65"/>
      <c r="RAX52" s="65"/>
      <c r="RAY52" s="65"/>
      <c r="RAZ52" s="65"/>
      <c r="RBA52" s="65"/>
      <c r="RBB52" s="65"/>
      <c r="RBC52" s="65"/>
      <c r="RBD52" s="65"/>
      <c r="RBE52" s="65"/>
      <c r="RBF52" s="65"/>
      <c r="RBG52" s="65"/>
      <c r="RBH52" s="65"/>
      <c r="RBI52" s="65"/>
      <c r="RBJ52" s="65"/>
      <c r="RBK52" s="65"/>
      <c r="RBL52" s="65"/>
      <c r="RBM52" s="65"/>
      <c r="RBN52" s="65"/>
      <c r="RBO52" s="65"/>
      <c r="RBP52" s="65"/>
      <c r="RBQ52" s="65"/>
      <c r="RBR52" s="65"/>
      <c r="RBS52" s="65"/>
      <c r="RBT52" s="65"/>
      <c r="RBU52" s="65"/>
      <c r="RBV52" s="65"/>
      <c r="RBW52" s="65"/>
      <c r="RBX52" s="65"/>
      <c r="RBY52" s="65"/>
      <c r="RBZ52" s="65"/>
      <c r="RCA52" s="65"/>
      <c r="RCB52" s="65"/>
      <c r="RCC52" s="65"/>
      <c r="RCD52" s="65"/>
      <c r="RCE52" s="65"/>
      <c r="RCF52" s="65"/>
      <c r="RCG52" s="65"/>
      <c r="RCH52" s="65"/>
      <c r="RCI52" s="65"/>
      <c r="RCJ52" s="65"/>
      <c r="RCK52" s="65"/>
      <c r="RCL52" s="65"/>
      <c r="RCM52" s="65"/>
      <c r="RCN52" s="65"/>
      <c r="RCO52" s="65"/>
      <c r="RCP52" s="65"/>
      <c r="RCQ52" s="65"/>
      <c r="RCR52" s="65"/>
      <c r="RCS52" s="65"/>
      <c r="RCT52" s="65"/>
      <c r="RCU52" s="65"/>
      <c r="RCV52" s="65"/>
      <c r="RCW52" s="65"/>
      <c r="RCX52" s="65"/>
      <c r="RCY52" s="65"/>
      <c r="RCZ52" s="65"/>
      <c r="RDA52" s="65"/>
      <c r="RDB52" s="65"/>
      <c r="RDC52" s="65"/>
      <c r="RDD52" s="65"/>
      <c r="RDE52" s="65"/>
      <c r="RDF52" s="65"/>
      <c r="RDG52" s="65"/>
      <c r="RDH52" s="65"/>
      <c r="RDI52" s="65"/>
      <c r="RDJ52" s="65"/>
      <c r="RDK52" s="65"/>
      <c r="RDL52" s="65"/>
      <c r="RDM52" s="65"/>
      <c r="RDN52" s="65"/>
      <c r="RDO52" s="65"/>
      <c r="RDP52" s="65"/>
      <c r="RDQ52" s="65"/>
      <c r="RDR52" s="65"/>
      <c r="RDS52" s="65"/>
      <c r="RDT52" s="65"/>
      <c r="RDU52" s="65"/>
      <c r="RDV52" s="65"/>
      <c r="RDW52" s="65"/>
      <c r="RDX52" s="65"/>
      <c r="RDY52" s="65"/>
      <c r="RDZ52" s="65"/>
      <c r="REA52" s="65"/>
      <c r="REB52" s="65"/>
      <c r="REC52" s="65"/>
      <c r="RED52" s="65"/>
      <c r="REE52" s="65"/>
      <c r="REF52" s="65"/>
      <c r="REG52" s="65"/>
      <c r="REH52" s="65"/>
      <c r="REI52" s="65"/>
      <c r="REJ52" s="65"/>
      <c r="REK52" s="65"/>
      <c r="REL52" s="65"/>
      <c r="REM52" s="65"/>
      <c r="REN52" s="65"/>
      <c r="REO52" s="65"/>
      <c r="REP52" s="65"/>
      <c r="REQ52" s="65"/>
      <c r="RER52" s="65"/>
      <c r="RES52" s="65"/>
      <c r="RET52" s="65"/>
      <c r="REU52" s="65"/>
      <c r="REV52" s="65"/>
      <c r="REW52" s="65"/>
      <c r="REX52" s="65"/>
      <c r="REY52" s="65"/>
      <c r="REZ52" s="65"/>
      <c r="RFA52" s="65"/>
      <c r="RFB52" s="65"/>
      <c r="RFC52" s="65"/>
      <c r="RFD52" s="65"/>
      <c r="RFE52" s="65"/>
      <c r="RFF52" s="65"/>
      <c r="RFG52" s="65"/>
      <c r="RFH52" s="65"/>
      <c r="RFI52" s="65"/>
      <c r="RFJ52" s="65"/>
      <c r="RFK52" s="65"/>
      <c r="RFL52" s="65"/>
      <c r="RFM52" s="65"/>
      <c r="RFN52" s="65"/>
      <c r="RFO52" s="65"/>
      <c r="RFP52" s="65"/>
      <c r="RFQ52" s="65"/>
      <c r="RFR52" s="65"/>
      <c r="RFS52" s="65"/>
      <c r="RFT52" s="65"/>
      <c r="RFU52" s="65"/>
      <c r="RFV52" s="65"/>
      <c r="RFW52" s="65"/>
      <c r="RFX52" s="65"/>
      <c r="RFY52" s="65"/>
      <c r="RFZ52" s="65"/>
      <c r="RGA52" s="65"/>
      <c r="RGB52" s="65"/>
      <c r="RGC52" s="65"/>
      <c r="RGD52" s="65"/>
      <c r="RGE52" s="65"/>
      <c r="RGF52" s="65"/>
      <c r="RGG52" s="65"/>
      <c r="RGH52" s="65"/>
      <c r="RGI52" s="65"/>
      <c r="RGJ52" s="65"/>
      <c r="RGK52" s="65"/>
      <c r="RGL52" s="65"/>
      <c r="RGM52" s="65"/>
      <c r="RGN52" s="65"/>
      <c r="RGO52" s="65"/>
      <c r="RGP52" s="65"/>
      <c r="RGQ52" s="65"/>
      <c r="RGR52" s="65"/>
      <c r="RGS52" s="65"/>
      <c r="RGT52" s="65"/>
      <c r="RGU52" s="65"/>
      <c r="RGV52" s="65"/>
      <c r="RGW52" s="65"/>
      <c r="RGX52" s="65"/>
      <c r="RGY52" s="65"/>
      <c r="RGZ52" s="65"/>
      <c r="RHA52" s="65"/>
      <c r="RHB52" s="65"/>
      <c r="RHC52" s="65"/>
      <c r="RHD52" s="65"/>
      <c r="RHE52" s="65"/>
      <c r="RHF52" s="65"/>
      <c r="RHG52" s="65"/>
      <c r="RHH52" s="65"/>
      <c r="RHI52" s="65"/>
      <c r="RHJ52" s="65"/>
      <c r="RHK52" s="65"/>
      <c r="RHL52" s="65"/>
      <c r="RHM52" s="65"/>
      <c r="RHN52" s="65"/>
      <c r="RHO52" s="65"/>
      <c r="RHP52" s="65"/>
      <c r="RHQ52" s="65"/>
      <c r="RHR52" s="65"/>
      <c r="RHS52" s="65"/>
      <c r="RHT52" s="65"/>
      <c r="RHU52" s="65"/>
      <c r="RHV52" s="65"/>
      <c r="RHW52" s="65"/>
      <c r="RHX52" s="65"/>
      <c r="RHY52" s="65"/>
      <c r="RHZ52" s="65"/>
      <c r="RIA52" s="65"/>
      <c r="RIB52" s="65"/>
      <c r="RIC52" s="65"/>
      <c r="RID52" s="65"/>
      <c r="RIE52" s="65"/>
      <c r="RIF52" s="65"/>
      <c r="RIG52" s="65"/>
      <c r="RIH52" s="65"/>
      <c r="RII52" s="65"/>
      <c r="RIJ52" s="65"/>
      <c r="RIK52" s="65"/>
      <c r="RIL52" s="65"/>
      <c r="RIM52" s="65"/>
      <c r="RIN52" s="65"/>
      <c r="RIO52" s="65"/>
      <c r="RIP52" s="65"/>
      <c r="RIQ52" s="65"/>
      <c r="RIR52" s="65"/>
      <c r="RIS52" s="65"/>
      <c r="RIT52" s="65"/>
      <c r="RIU52" s="65"/>
      <c r="RIV52" s="65"/>
      <c r="RIW52" s="65"/>
      <c r="RIX52" s="65"/>
      <c r="RIY52" s="65"/>
      <c r="RIZ52" s="65"/>
      <c r="RJA52" s="65"/>
      <c r="RJB52" s="65"/>
      <c r="RJC52" s="65"/>
      <c r="RJD52" s="65"/>
      <c r="RJE52" s="65"/>
      <c r="RJF52" s="65"/>
      <c r="RJG52" s="65"/>
      <c r="RJH52" s="65"/>
      <c r="RJI52" s="65"/>
      <c r="RJJ52" s="65"/>
      <c r="RJK52" s="65"/>
      <c r="RJL52" s="65"/>
      <c r="RJM52" s="65"/>
      <c r="RJN52" s="65"/>
      <c r="RJO52" s="65"/>
      <c r="RJP52" s="65"/>
      <c r="RJQ52" s="65"/>
      <c r="RJR52" s="65"/>
      <c r="RJS52" s="65"/>
      <c r="RJT52" s="65"/>
      <c r="RJU52" s="65"/>
      <c r="RJV52" s="65"/>
      <c r="RJW52" s="65"/>
      <c r="RJX52" s="65"/>
      <c r="RJY52" s="65"/>
      <c r="RJZ52" s="65"/>
      <c r="RKA52" s="65"/>
      <c r="RKB52" s="65"/>
      <c r="RKC52" s="65"/>
      <c r="RKD52" s="65"/>
      <c r="RKE52" s="65"/>
      <c r="RKF52" s="65"/>
      <c r="RKG52" s="65"/>
      <c r="RKH52" s="65"/>
      <c r="RKI52" s="65"/>
      <c r="RKJ52" s="65"/>
      <c r="RKK52" s="65"/>
      <c r="RKL52" s="65"/>
      <c r="RKM52" s="65"/>
      <c r="RKN52" s="65"/>
      <c r="RKO52" s="65"/>
      <c r="RKP52" s="65"/>
      <c r="RKQ52" s="65"/>
      <c r="RKR52" s="65"/>
      <c r="RKS52" s="65"/>
      <c r="RKT52" s="65"/>
      <c r="RKU52" s="65"/>
      <c r="RKV52" s="65"/>
      <c r="RKW52" s="65"/>
      <c r="RKX52" s="65"/>
      <c r="RKY52" s="65"/>
      <c r="RKZ52" s="65"/>
      <c r="RLA52" s="65"/>
      <c r="RLB52" s="65"/>
      <c r="RLC52" s="65"/>
      <c r="RLD52" s="65"/>
      <c r="RLE52" s="65"/>
      <c r="RLF52" s="65"/>
      <c r="RLG52" s="65"/>
      <c r="RLH52" s="65"/>
      <c r="RLI52" s="65"/>
      <c r="RLJ52" s="65"/>
      <c r="RLK52" s="65"/>
      <c r="RLL52" s="65"/>
      <c r="RLM52" s="65"/>
      <c r="RLN52" s="65"/>
      <c r="RLO52" s="65"/>
      <c r="RLP52" s="65"/>
      <c r="RLQ52" s="65"/>
      <c r="RLR52" s="65"/>
      <c r="RLS52" s="65"/>
      <c r="RLT52" s="65"/>
      <c r="RLU52" s="65"/>
      <c r="RLV52" s="65"/>
      <c r="RLW52" s="65"/>
      <c r="RLX52" s="65"/>
      <c r="RLY52" s="65"/>
      <c r="RLZ52" s="65"/>
      <c r="RMA52" s="65"/>
      <c r="RMB52" s="65"/>
      <c r="RMC52" s="65"/>
      <c r="RMD52" s="65"/>
      <c r="RME52" s="65"/>
      <c r="RMF52" s="65"/>
      <c r="RMG52" s="65"/>
      <c r="RMH52" s="65"/>
      <c r="RMI52" s="65"/>
      <c r="RMJ52" s="65"/>
      <c r="RMK52" s="65"/>
      <c r="RML52" s="65"/>
      <c r="RMM52" s="65"/>
      <c r="RMN52" s="65"/>
      <c r="RMO52" s="65"/>
      <c r="RMP52" s="65"/>
      <c r="RMQ52" s="65"/>
      <c r="RMR52" s="65"/>
      <c r="RMS52" s="65"/>
      <c r="RMT52" s="65"/>
      <c r="RMU52" s="65"/>
      <c r="RMV52" s="65"/>
      <c r="RMW52" s="65"/>
      <c r="RMX52" s="65"/>
      <c r="RMY52" s="65"/>
      <c r="RMZ52" s="65"/>
      <c r="RNA52" s="65"/>
      <c r="RNB52" s="65"/>
      <c r="RNC52" s="65"/>
      <c r="RND52" s="65"/>
      <c r="RNE52" s="65"/>
      <c r="RNF52" s="65"/>
      <c r="RNG52" s="65"/>
      <c r="RNH52" s="65"/>
      <c r="RNI52" s="65"/>
      <c r="RNJ52" s="65"/>
      <c r="RNK52" s="65"/>
      <c r="RNL52" s="65"/>
      <c r="RNM52" s="65"/>
      <c r="RNN52" s="65"/>
      <c r="RNO52" s="65"/>
      <c r="RNP52" s="65"/>
      <c r="RNQ52" s="65"/>
      <c r="RNR52" s="65"/>
      <c r="RNS52" s="65"/>
      <c r="RNT52" s="65"/>
      <c r="RNU52" s="65"/>
      <c r="RNV52" s="65"/>
      <c r="RNW52" s="65"/>
      <c r="RNX52" s="65"/>
      <c r="RNY52" s="65"/>
      <c r="RNZ52" s="65"/>
      <c r="ROA52" s="65"/>
      <c r="ROB52" s="65"/>
      <c r="ROC52" s="65"/>
      <c r="ROD52" s="65"/>
      <c r="ROE52" s="65"/>
      <c r="ROF52" s="65"/>
      <c r="ROG52" s="65"/>
      <c r="ROH52" s="65"/>
      <c r="ROI52" s="65"/>
      <c r="ROJ52" s="65"/>
      <c r="ROK52" s="65"/>
      <c r="ROL52" s="65"/>
      <c r="ROM52" s="65"/>
      <c r="RON52" s="65"/>
      <c r="ROO52" s="65"/>
      <c r="ROP52" s="65"/>
      <c r="ROQ52" s="65"/>
      <c r="ROR52" s="65"/>
      <c r="ROS52" s="65"/>
      <c r="ROT52" s="65"/>
      <c r="ROU52" s="65"/>
      <c r="ROV52" s="65"/>
      <c r="ROW52" s="65"/>
      <c r="ROX52" s="65"/>
      <c r="ROY52" s="65"/>
      <c r="ROZ52" s="65"/>
      <c r="RPA52" s="65"/>
      <c r="RPB52" s="65"/>
      <c r="RPC52" s="65"/>
      <c r="RPD52" s="65"/>
      <c r="RPE52" s="65"/>
      <c r="RPF52" s="65"/>
      <c r="RPG52" s="65"/>
      <c r="RPH52" s="65"/>
      <c r="RPI52" s="65"/>
      <c r="RPJ52" s="65"/>
      <c r="RPK52" s="65"/>
      <c r="RPL52" s="65"/>
      <c r="RPM52" s="65"/>
      <c r="RPN52" s="65"/>
      <c r="RPO52" s="65"/>
      <c r="RPP52" s="65"/>
      <c r="RPQ52" s="65"/>
      <c r="RPR52" s="65"/>
      <c r="RPS52" s="65"/>
      <c r="RPT52" s="65"/>
      <c r="RPU52" s="65"/>
      <c r="RPV52" s="65"/>
      <c r="RPW52" s="65"/>
      <c r="RPX52" s="65"/>
      <c r="RPY52" s="65"/>
      <c r="RPZ52" s="65"/>
      <c r="RQA52" s="65"/>
      <c r="RQB52" s="65"/>
      <c r="RQC52" s="65"/>
      <c r="RQD52" s="65"/>
      <c r="RQE52" s="65"/>
      <c r="RQF52" s="65"/>
      <c r="RQG52" s="65"/>
      <c r="RQH52" s="65"/>
      <c r="RQI52" s="65"/>
      <c r="RQJ52" s="65"/>
      <c r="RQK52" s="65"/>
      <c r="RQL52" s="65"/>
      <c r="RQM52" s="65"/>
      <c r="RQN52" s="65"/>
      <c r="RQO52" s="65"/>
      <c r="RQP52" s="65"/>
      <c r="RQQ52" s="65"/>
      <c r="RQR52" s="65"/>
      <c r="RQS52" s="65"/>
      <c r="RQT52" s="65"/>
      <c r="RQU52" s="65"/>
      <c r="RQV52" s="65"/>
      <c r="RQW52" s="65"/>
      <c r="RQX52" s="65"/>
      <c r="RQY52" s="65"/>
      <c r="RQZ52" s="65"/>
      <c r="RRA52" s="65"/>
      <c r="RRB52" s="65"/>
      <c r="RRC52" s="65"/>
      <c r="RRD52" s="65"/>
      <c r="RRE52" s="65"/>
      <c r="RRF52" s="65"/>
      <c r="RRG52" s="65"/>
      <c r="RRH52" s="65"/>
      <c r="RRI52" s="65"/>
      <c r="RRJ52" s="65"/>
      <c r="RRK52" s="65"/>
      <c r="RRL52" s="65"/>
      <c r="RRM52" s="65"/>
      <c r="RRN52" s="65"/>
      <c r="RRO52" s="65"/>
      <c r="RRP52" s="65"/>
      <c r="RRQ52" s="65"/>
      <c r="RRR52" s="65"/>
      <c r="RRS52" s="65"/>
      <c r="RRT52" s="65"/>
      <c r="RRU52" s="65"/>
      <c r="RRV52" s="65"/>
      <c r="RRW52" s="65"/>
      <c r="RRX52" s="65"/>
      <c r="RRY52" s="65"/>
      <c r="RRZ52" s="65"/>
      <c r="RSA52" s="65"/>
      <c r="RSB52" s="65"/>
      <c r="RSC52" s="65"/>
      <c r="RSD52" s="65"/>
      <c r="RSE52" s="65"/>
      <c r="RSF52" s="65"/>
      <c r="RSG52" s="65"/>
      <c r="RSH52" s="65"/>
      <c r="RSI52" s="65"/>
      <c r="RSJ52" s="65"/>
      <c r="RSK52" s="65"/>
      <c r="RSL52" s="65"/>
      <c r="RSM52" s="65"/>
      <c r="RSN52" s="65"/>
      <c r="RSO52" s="65"/>
      <c r="RSP52" s="65"/>
      <c r="RSQ52" s="65"/>
      <c r="RSR52" s="65"/>
      <c r="RSS52" s="65"/>
      <c r="RST52" s="65"/>
      <c r="RSU52" s="65"/>
      <c r="RSV52" s="65"/>
      <c r="RSW52" s="65"/>
      <c r="RSX52" s="65"/>
      <c r="RSY52" s="65"/>
      <c r="RSZ52" s="65"/>
      <c r="RTA52" s="65"/>
      <c r="RTB52" s="65"/>
      <c r="RTC52" s="65"/>
      <c r="RTD52" s="65"/>
      <c r="RTE52" s="65"/>
      <c r="RTF52" s="65"/>
      <c r="RTG52" s="65"/>
      <c r="RTH52" s="65"/>
      <c r="RTI52" s="65"/>
      <c r="RTJ52" s="65"/>
      <c r="RTK52" s="65"/>
      <c r="RTL52" s="65"/>
      <c r="RTM52" s="65"/>
      <c r="RTN52" s="65"/>
      <c r="RTO52" s="65"/>
      <c r="RTP52" s="65"/>
      <c r="RTQ52" s="65"/>
      <c r="RTR52" s="65"/>
      <c r="RTS52" s="65"/>
      <c r="RTT52" s="65"/>
      <c r="RTU52" s="65"/>
      <c r="RTV52" s="65"/>
      <c r="RTW52" s="65"/>
      <c r="RTX52" s="65"/>
      <c r="RTY52" s="65"/>
      <c r="RTZ52" s="65"/>
      <c r="RUA52" s="65"/>
      <c r="RUB52" s="65"/>
      <c r="RUC52" s="65"/>
      <c r="RUD52" s="65"/>
      <c r="RUE52" s="65"/>
      <c r="RUF52" s="65"/>
      <c r="RUG52" s="65"/>
      <c r="RUH52" s="65"/>
      <c r="RUI52" s="65"/>
      <c r="RUJ52" s="65"/>
      <c r="RUK52" s="65"/>
      <c r="RUL52" s="65"/>
      <c r="RUM52" s="65"/>
      <c r="RUN52" s="65"/>
      <c r="RUO52" s="65"/>
      <c r="RUP52" s="65"/>
      <c r="RUQ52" s="65"/>
      <c r="RUR52" s="65"/>
      <c r="RUS52" s="65"/>
      <c r="RUT52" s="65"/>
      <c r="RUU52" s="65"/>
      <c r="RUV52" s="65"/>
      <c r="RUW52" s="65"/>
      <c r="RUX52" s="65"/>
      <c r="RUY52" s="65"/>
      <c r="RUZ52" s="65"/>
      <c r="RVA52" s="65"/>
      <c r="RVB52" s="65"/>
      <c r="RVC52" s="65"/>
      <c r="RVD52" s="65"/>
      <c r="RVE52" s="65"/>
      <c r="RVF52" s="65"/>
      <c r="RVG52" s="65"/>
      <c r="RVH52" s="65"/>
      <c r="RVI52" s="65"/>
      <c r="RVJ52" s="65"/>
      <c r="RVK52" s="65"/>
      <c r="RVL52" s="65"/>
      <c r="RVM52" s="65"/>
      <c r="RVN52" s="65"/>
      <c r="RVO52" s="65"/>
      <c r="RVP52" s="65"/>
      <c r="RVQ52" s="65"/>
      <c r="RVR52" s="65"/>
      <c r="RVS52" s="65"/>
      <c r="RVT52" s="65"/>
      <c r="RVU52" s="65"/>
      <c r="RVV52" s="65"/>
      <c r="RVW52" s="65"/>
      <c r="RVX52" s="65"/>
      <c r="RVY52" s="65"/>
      <c r="RVZ52" s="65"/>
      <c r="RWA52" s="65"/>
      <c r="RWB52" s="65"/>
      <c r="RWC52" s="65"/>
      <c r="RWD52" s="65"/>
      <c r="RWE52" s="65"/>
      <c r="RWF52" s="65"/>
      <c r="RWG52" s="65"/>
      <c r="RWH52" s="65"/>
      <c r="RWI52" s="65"/>
      <c r="RWJ52" s="65"/>
      <c r="RWK52" s="65"/>
      <c r="RWL52" s="65"/>
      <c r="RWM52" s="65"/>
      <c r="RWN52" s="65"/>
      <c r="RWO52" s="65"/>
      <c r="RWP52" s="65"/>
      <c r="RWQ52" s="65"/>
      <c r="RWR52" s="65"/>
      <c r="RWS52" s="65"/>
      <c r="RWT52" s="65"/>
      <c r="RWU52" s="65"/>
      <c r="RWV52" s="65"/>
      <c r="RWW52" s="65"/>
      <c r="RWX52" s="65"/>
      <c r="RWY52" s="65"/>
      <c r="RWZ52" s="65"/>
      <c r="RXA52" s="65"/>
      <c r="RXB52" s="65"/>
      <c r="RXC52" s="65"/>
      <c r="RXD52" s="65"/>
      <c r="RXE52" s="65"/>
      <c r="RXF52" s="65"/>
      <c r="RXG52" s="65"/>
      <c r="RXH52" s="65"/>
      <c r="RXI52" s="65"/>
      <c r="RXJ52" s="65"/>
      <c r="RXK52" s="65"/>
      <c r="RXL52" s="65"/>
      <c r="RXM52" s="65"/>
      <c r="RXN52" s="65"/>
      <c r="RXO52" s="65"/>
      <c r="RXP52" s="65"/>
      <c r="RXQ52" s="65"/>
      <c r="RXR52" s="65"/>
      <c r="RXS52" s="65"/>
      <c r="RXT52" s="65"/>
      <c r="RXU52" s="65"/>
      <c r="RXV52" s="65"/>
      <c r="RXW52" s="65"/>
      <c r="RXX52" s="65"/>
      <c r="RXY52" s="65"/>
      <c r="RXZ52" s="65"/>
      <c r="RYA52" s="65"/>
      <c r="RYB52" s="65"/>
      <c r="RYC52" s="65"/>
      <c r="RYD52" s="65"/>
      <c r="RYE52" s="65"/>
      <c r="RYF52" s="65"/>
      <c r="RYG52" s="65"/>
      <c r="RYH52" s="65"/>
      <c r="RYI52" s="65"/>
      <c r="RYJ52" s="65"/>
      <c r="RYK52" s="65"/>
      <c r="RYL52" s="65"/>
      <c r="RYM52" s="65"/>
      <c r="RYN52" s="65"/>
      <c r="RYO52" s="65"/>
      <c r="RYP52" s="65"/>
      <c r="RYQ52" s="65"/>
      <c r="RYR52" s="65"/>
      <c r="RYS52" s="65"/>
      <c r="RYT52" s="65"/>
      <c r="RYU52" s="65"/>
      <c r="RYV52" s="65"/>
      <c r="RYW52" s="65"/>
      <c r="RYX52" s="65"/>
      <c r="RYY52" s="65"/>
      <c r="RYZ52" s="65"/>
      <c r="RZA52" s="65"/>
      <c r="RZB52" s="65"/>
      <c r="RZC52" s="65"/>
      <c r="RZD52" s="65"/>
      <c r="RZE52" s="65"/>
      <c r="RZF52" s="65"/>
      <c r="RZG52" s="65"/>
      <c r="RZH52" s="65"/>
      <c r="RZI52" s="65"/>
      <c r="RZJ52" s="65"/>
      <c r="RZK52" s="65"/>
      <c r="RZL52" s="65"/>
      <c r="RZM52" s="65"/>
      <c r="RZN52" s="65"/>
      <c r="RZO52" s="65"/>
      <c r="RZP52" s="65"/>
      <c r="RZQ52" s="65"/>
      <c r="RZR52" s="65"/>
      <c r="RZS52" s="65"/>
      <c r="RZT52" s="65"/>
      <c r="RZU52" s="65"/>
      <c r="RZV52" s="65"/>
      <c r="RZW52" s="65"/>
      <c r="RZX52" s="65"/>
      <c r="RZY52" s="65"/>
      <c r="RZZ52" s="65"/>
      <c r="SAA52" s="65"/>
      <c r="SAB52" s="65"/>
      <c r="SAC52" s="65"/>
      <c r="SAD52" s="65"/>
      <c r="SAE52" s="65"/>
      <c r="SAF52" s="65"/>
      <c r="SAG52" s="65"/>
      <c r="SAH52" s="65"/>
      <c r="SAI52" s="65"/>
      <c r="SAJ52" s="65"/>
      <c r="SAK52" s="65"/>
      <c r="SAL52" s="65"/>
      <c r="SAM52" s="65"/>
      <c r="SAN52" s="65"/>
      <c r="SAO52" s="65"/>
      <c r="SAP52" s="65"/>
      <c r="SAQ52" s="65"/>
      <c r="SAR52" s="65"/>
      <c r="SAS52" s="65"/>
      <c r="SAT52" s="65"/>
      <c r="SAU52" s="65"/>
      <c r="SAV52" s="65"/>
      <c r="SAW52" s="65"/>
      <c r="SAX52" s="65"/>
      <c r="SAY52" s="65"/>
      <c r="SAZ52" s="65"/>
      <c r="SBA52" s="65"/>
      <c r="SBB52" s="65"/>
      <c r="SBC52" s="65"/>
      <c r="SBD52" s="65"/>
      <c r="SBE52" s="65"/>
      <c r="SBF52" s="65"/>
      <c r="SBG52" s="65"/>
      <c r="SBH52" s="65"/>
      <c r="SBI52" s="65"/>
      <c r="SBJ52" s="65"/>
      <c r="SBK52" s="65"/>
      <c r="SBL52" s="65"/>
      <c r="SBM52" s="65"/>
      <c r="SBN52" s="65"/>
      <c r="SBO52" s="65"/>
      <c r="SBP52" s="65"/>
      <c r="SBQ52" s="65"/>
      <c r="SBR52" s="65"/>
      <c r="SBS52" s="65"/>
      <c r="SBT52" s="65"/>
      <c r="SBU52" s="65"/>
      <c r="SBV52" s="65"/>
      <c r="SBW52" s="65"/>
      <c r="SBX52" s="65"/>
      <c r="SBY52" s="65"/>
      <c r="SBZ52" s="65"/>
      <c r="SCA52" s="65"/>
      <c r="SCB52" s="65"/>
      <c r="SCC52" s="65"/>
      <c r="SCD52" s="65"/>
      <c r="SCE52" s="65"/>
      <c r="SCF52" s="65"/>
      <c r="SCG52" s="65"/>
      <c r="SCH52" s="65"/>
      <c r="SCI52" s="65"/>
      <c r="SCJ52" s="65"/>
      <c r="SCK52" s="65"/>
      <c r="SCL52" s="65"/>
      <c r="SCM52" s="65"/>
      <c r="SCN52" s="65"/>
      <c r="SCO52" s="65"/>
      <c r="SCP52" s="65"/>
      <c r="SCQ52" s="65"/>
      <c r="SCR52" s="65"/>
      <c r="SCS52" s="65"/>
      <c r="SCT52" s="65"/>
      <c r="SCU52" s="65"/>
      <c r="SCV52" s="65"/>
      <c r="SCW52" s="65"/>
      <c r="SCX52" s="65"/>
      <c r="SCY52" s="65"/>
      <c r="SCZ52" s="65"/>
      <c r="SDA52" s="65"/>
      <c r="SDB52" s="65"/>
      <c r="SDC52" s="65"/>
      <c r="SDD52" s="65"/>
      <c r="SDE52" s="65"/>
      <c r="SDF52" s="65"/>
      <c r="SDG52" s="65"/>
      <c r="SDH52" s="65"/>
      <c r="SDI52" s="65"/>
      <c r="SDJ52" s="65"/>
      <c r="SDK52" s="65"/>
      <c r="SDL52" s="65"/>
      <c r="SDM52" s="65"/>
      <c r="SDN52" s="65"/>
      <c r="SDO52" s="65"/>
      <c r="SDP52" s="65"/>
      <c r="SDQ52" s="65"/>
      <c r="SDR52" s="65"/>
      <c r="SDS52" s="65"/>
      <c r="SDT52" s="65"/>
      <c r="SDU52" s="65"/>
      <c r="SDV52" s="65"/>
      <c r="SDW52" s="65"/>
      <c r="SDX52" s="65"/>
      <c r="SDY52" s="65"/>
      <c r="SDZ52" s="65"/>
      <c r="SEA52" s="65"/>
      <c r="SEB52" s="65"/>
      <c r="SEC52" s="65"/>
      <c r="SED52" s="65"/>
      <c r="SEE52" s="65"/>
      <c r="SEF52" s="65"/>
      <c r="SEG52" s="65"/>
      <c r="SEH52" s="65"/>
      <c r="SEI52" s="65"/>
      <c r="SEJ52" s="65"/>
      <c r="SEK52" s="65"/>
      <c r="SEL52" s="65"/>
      <c r="SEM52" s="65"/>
      <c r="SEN52" s="65"/>
      <c r="SEO52" s="65"/>
      <c r="SEP52" s="65"/>
      <c r="SEQ52" s="65"/>
      <c r="SER52" s="65"/>
      <c r="SES52" s="65"/>
      <c r="SET52" s="65"/>
      <c r="SEU52" s="65"/>
      <c r="SEV52" s="65"/>
      <c r="SEW52" s="65"/>
      <c r="SEX52" s="65"/>
      <c r="SEY52" s="65"/>
      <c r="SEZ52" s="65"/>
      <c r="SFA52" s="65"/>
      <c r="SFB52" s="65"/>
      <c r="SFC52" s="65"/>
      <c r="SFD52" s="65"/>
      <c r="SFE52" s="65"/>
      <c r="SFF52" s="65"/>
      <c r="SFG52" s="65"/>
      <c r="SFH52" s="65"/>
      <c r="SFI52" s="65"/>
      <c r="SFJ52" s="65"/>
      <c r="SFK52" s="65"/>
      <c r="SFL52" s="65"/>
      <c r="SFM52" s="65"/>
      <c r="SFN52" s="65"/>
      <c r="SFO52" s="65"/>
      <c r="SFP52" s="65"/>
      <c r="SFQ52" s="65"/>
      <c r="SFR52" s="65"/>
      <c r="SFS52" s="65"/>
      <c r="SFT52" s="65"/>
      <c r="SFU52" s="65"/>
      <c r="SFV52" s="65"/>
      <c r="SFW52" s="65"/>
      <c r="SFX52" s="65"/>
      <c r="SFY52" s="65"/>
      <c r="SFZ52" s="65"/>
      <c r="SGA52" s="65"/>
      <c r="SGB52" s="65"/>
      <c r="SGC52" s="65"/>
      <c r="SGD52" s="65"/>
      <c r="SGE52" s="65"/>
      <c r="SGF52" s="65"/>
      <c r="SGG52" s="65"/>
      <c r="SGH52" s="65"/>
      <c r="SGI52" s="65"/>
      <c r="SGJ52" s="65"/>
      <c r="SGK52" s="65"/>
      <c r="SGL52" s="65"/>
      <c r="SGM52" s="65"/>
      <c r="SGN52" s="65"/>
      <c r="SGO52" s="65"/>
      <c r="SGP52" s="65"/>
      <c r="SGQ52" s="65"/>
      <c r="SGR52" s="65"/>
      <c r="SGS52" s="65"/>
      <c r="SGT52" s="65"/>
      <c r="SGU52" s="65"/>
      <c r="SGV52" s="65"/>
      <c r="SGW52" s="65"/>
      <c r="SGX52" s="65"/>
      <c r="SGY52" s="65"/>
      <c r="SGZ52" s="65"/>
      <c r="SHA52" s="65"/>
      <c r="SHB52" s="65"/>
      <c r="SHC52" s="65"/>
      <c r="SHD52" s="65"/>
      <c r="SHE52" s="65"/>
      <c r="SHF52" s="65"/>
      <c r="SHG52" s="65"/>
      <c r="SHH52" s="65"/>
      <c r="SHI52" s="65"/>
      <c r="SHJ52" s="65"/>
      <c r="SHK52" s="65"/>
      <c r="SHL52" s="65"/>
      <c r="SHM52" s="65"/>
      <c r="SHN52" s="65"/>
      <c r="SHO52" s="65"/>
      <c r="SHP52" s="65"/>
      <c r="SHQ52" s="65"/>
      <c r="SHR52" s="65"/>
      <c r="SHS52" s="65"/>
      <c r="SHT52" s="65"/>
      <c r="SHU52" s="65"/>
      <c r="SHV52" s="65"/>
      <c r="SHW52" s="65"/>
      <c r="SHX52" s="65"/>
      <c r="SHY52" s="65"/>
      <c r="SHZ52" s="65"/>
      <c r="SIA52" s="65"/>
      <c r="SIB52" s="65"/>
      <c r="SIC52" s="65"/>
      <c r="SID52" s="65"/>
      <c r="SIE52" s="65"/>
      <c r="SIF52" s="65"/>
      <c r="SIG52" s="65"/>
      <c r="SIH52" s="65"/>
      <c r="SII52" s="65"/>
      <c r="SIJ52" s="65"/>
      <c r="SIK52" s="65"/>
      <c r="SIL52" s="65"/>
      <c r="SIM52" s="65"/>
      <c r="SIN52" s="65"/>
      <c r="SIO52" s="65"/>
      <c r="SIP52" s="65"/>
      <c r="SIQ52" s="65"/>
      <c r="SIR52" s="65"/>
      <c r="SIS52" s="65"/>
      <c r="SIT52" s="65"/>
      <c r="SIU52" s="65"/>
      <c r="SIV52" s="65"/>
      <c r="SIW52" s="65"/>
      <c r="SIX52" s="65"/>
      <c r="SIY52" s="65"/>
      <c r="SIZ52" s="65"/>
      <c r="SJA52" s="65"/>
      <c r="SJB52" s="65"/>
      <c r="SJC52" s="65"/>
      <c r="SJD52" s="65"/>
      <c r="SJE52" s="65"/>
      <c r="SJF52" s="65"/>
      <c r="SJG52" s="65"/>
      <c r="SJH52" s="65"/>
      <c r="SJI52" s="65"/>
      <c r="SJJ52" s="65"/>
      <c r="SJK52" s="65"/>
      <c r="SJL52" s="65"/>
      <c r="SJM52" s="65"/>
      <c r="SJN52" s="65"/>
      <c r="SJO52" s="65"/>
      <c r="SJP52" s="65"/>
      <c r="SJQ52" s="65"/>
      <c r="SJR52" s="65"/>
      <c r="SJS52" s="65"/>
      <c r="SJT52" s="65"/>
      <c r="SJU52" s="65"/>
      <c r="SJV52" s="65"/>
      <c r="SJW52" s="65"/>
      <c r="SJX52" s="65"/>
      <c r="SJY52" s="65"/>
      <c r="SJZ52" s="65"/>
      <c r="SKA52" s="65"/>
      <c r="SKB52" s="65"/>
      <c r="SKC52" s="65"/>
      <c r="SKD52" s="65"/>
      <c r="SKE52" s="65"/>
      <c r="SKF52" s="65"/>
      <c r="SKG52" s="65"/>
      <c r="SKH52" s="65"/>
      <c r="SKI52" s="65"/>
      <c r="SKJ52" s="65"/>
      <c r="SKK52" s="65"/>
      <c r="SKL52" s="65"/>
      <c r="SKM52" s="65"/>
      <c r="SKN52" s="65"/>
      <c r="SKO52" s="65"/>
      <c r="SKP52" s="65"/>
      <c r="SKQ52" s="65"/>
      <c r="SKR52" s="65"/>
      <c r="SKS52" s="65"/>
      <c r="SKT52" s="65"/>
      <c r="SKU52" s="65"/>
      <c r="SKV52" s="65"/>
      <c r="SKW52" s="65"/>
      <c r="SKX52" s="65"/>
      <c r="SKY52" s="65"/>
      <c r="SKZ52" s="65"/>
      <c r="SLA52" s="65"/>
      <c r="SLB52" s="65"/>
      <c r="SLC52" s="65"/>
      <c r="SLD52" s="65"/>
      <c r="SLE52" s="65"/>
      <c r="SLF52" s="65"/>
      <c r="SLG52" s="65"/>
      <c r="SLH52" s="65"/>
      <c r="SLI52" s="65"/>
      <c r="SLJ52" s="65"/>
      <c r="SLK52" s="65"/>
      <c r="SLL52" s="65"/>
      <c r="SLM52" s="65"/>
      <c r="SLN52" s="65"/>
      <c r="SLO52" s="65"/>
      <c r="SLP52" s="65"/>
      <c r="SLQ52" s="65"/>
      <c r="SLR52" s="65"/>
      <c r="SLS52" s="65"/>
      <c r="SLT52" s="65"/>
      <c r="SLU52" s="65"/>
      <c r="SLV52" s="65"/>
      <c r="SLW52" s="65"/>
      <c r="SLX52" s="65"/>
      <c r="SLY52" s="65"/>
      <c r="SLZ52" s="65"/>
      <c r="SMA52" s="65"/>
      <c r="SMB52" s="65"/>
      <c r="SMC52" s="65"/>
      <c r="SMD52" s="65"/>
      <c r="SME52" s="65"/>
      <c r="SMF52" s="65"/>
      <c r="SMG52" s="65"/>
      <c r="SMH52" s="65"/>
      <c r="SMI52" s="65"/>
      <c r="SMJ52" s="65"/>
      <c r="SMK52" s="65"/>
      <c r="SML52" s="65"/>
      <c r="SMM52" s="65"/>
      <c r="SMN52" s="65"/>
      <c r="SMO52" s="65"/>
      <c r="SMP52" s="65"/>
      <c r="SMQ52" s="65"/>
      <c r="SMR52" s="65"/>
      <c r="SMS52" s="65"/>
      <c r="SMT52" s="65"/>
      <c r="SMU52" s="65"/>
      <c r="SMV52" s="65"/>
      <c r="SMW52" s="65"/>
      <c r="SMX52" s="65"/>
      <c r="SMY52" s="65"/>
      <c r="SMZ52" s="65"/>
      <c r="SNA52" s="65"/>
      <c r="SNB52" s="65"/>
      <c r="SNC52" s="65"/>
      <c r="SND52" s="65"/>
      <c r="SNE52" s="65"/>
      <c r="SNF52" s="65"/>
      <c r="SNG52" s="65"/>
      <c r="SNH52" s="65"/>
      <c r="SNI52" s="65"/>
      <c r="SNJ52" s="65"/>
      <c r="SNK52" s="65"/>
      <c r="SNL52" s="65"/>
      <c r="SNM52" s="65"/>
      <c r="SNN52" s="65"/>
      <c r="SNO52" s="65"/>
      <c r="SNP52" s="65"/>
      <c r="SNQ52" s="65"/>
      <c r="SNR52" s="65"/>
      <c r="SNS52" s="65"/>
      <c r="SNT52" s="65"/>
      <c r="SNU52" s="65"/>
      <c r="SNV52" s="65"/>
      <c r="SNW52" s="65"/>
      <c r="SNX52" s="65"/>
      <c r="SNY52" s="65"/>
      <c r="SNZ52" s="65"/>
      <c r="SOA52" s="65"/>
      <c r="SOB52" s="65"/>
      <c r="SOC52" s="65"/>
      <c r="SOD52" s="65"/>
      <c r="SOE52" s="65"/>
      <c r="SOF52" s="65"/>
      <c r="SOG52" s="65"/>
      <c r="SOH52" s="65"/>
      <c r="SOI52" s="65"/>
      <c r="SOJ52" s="65"/>
      <c r="SOK52" s="65"/>
      <c r="SOL52" s="65"/>
      <c r="SOM52" s="65"/>
      <c r="SON52" s="65"/>
      <c r="SOO52" s="65"/>
      <c r="SOP52" s="65"/>
      <c r="SOQ52" s="65"/>
      <c r="SOR52" s="65"/>
      <c r="SOS52" s="65"/>
      <c r="SOT52" s="65"/>
      <c r="SOU52" s="65"/>
      <c r="SOV52" s="65"/>
      <c r="SOW52" s="65"/>
      <c r="SOX52" s="65"/>
      <c r="SOY52" s="65"/>
      <c r="SOZ52" s="65"/>
      <c r="SPA52" s="65"/>
      <c r="SPB52" s="65"/>
      <c r="SPC52" s="65"/>
      <c r="SPD52" s="65"/>
      <c r="SPE52" s="65"/>
      <c r="SPF52" s="65"/>
      <c r="SPG52" s="65"/>
      <c r="SPH52" s="65"/>
      <c r="SPI52" s="65"/>
      <c r="SPJ52" s="65"/>
      <c r="SPK52" s="65"/>
      <c r="SPL52" s="65"/>
      <c r="SPM52" s="65"/>
      <c r="SPN52" s="65"/>
      <c r="SPO52" s="65"/>
      <c r="SPP52" s="65"/>
      <c r="SPQ52" s="65"/>
      <c r="SPR52" s="65"/>
      <c r="SPS52" s="65"/>
      <c r="SPT52" s="65"/>
      <c r="SPU52" s="65"/>
      <c r="SPV52" s="65"/>
      <c r="SPW52" s="65"/>
      <c r="SPX52" s="65"/>
      <c r="SPY52" s="65"/>
      <c r="SPZ52" s="65"/>
      <c r="SQA52" s="65"/>
      <c r="SQB52" s="65"/>
      <c r="SQC52" s="65"/>
      <c r="SQD52" s="65"/>
      <c r="SQE52" s="65"/>
      <c r="SQF52" s="65"/>
      <c r="SQG52" s="65"/>
      <c r="SQH52" s="65"/>
      <c r="SQI52" s="65"/>
      <c r="SQJ52" s="65"/>
      <c r="SQK52" s="65"/>
      <c r="SQL52" s="65"/>
      <c r="SQM52" s="65"/>
      <c r="SQN52" s="65"/>
      <c r="SQO52" s="65"/>
      <c r="SQP52" s="65"/>
      <c r="SQQ52" s="65"/>
      <c r="SQR52" s="65"/>
      <c r="SQS52" s="65"/>
      <c r="SQT52" s="65"/>
      <c r="SQU52" s="65"/>
      <c r="SQV52" s="65"/>
      <c r="SQW52" s="65"/>
      <c r="SQX52" s="65"/>
      <c r="SQY52" s="65"/>
      <c r="SQZ52" s="65"/>
      <c r="SRA52" s="65"/>
      <c r="SRB52" s="65"/>
      <c r="SRC52" s="65"/>
      <c r="SRD52" s="65"/>
      <c r="SRE52" s="65"/>
      <c r="SRF52" s="65"/>
      <c r="SRG52" s="65"/>
      <c r="SRH52" s="65"/>
      <c r="SRI52" s="65"/>
      <c r="SRJ52" s="65"/>
      <c r="SRK52" s="65"/>
      <c r="SRL52" s="65"/>
      <c r="SRM52" s="65"/>
      <c r="SRN52" s="65"/>
      <c r="SRO52" s="65"/>
      <c r="SRP52" s="65"/>
      <c r="SRQ52" s="65"/>
      <c r="SRR52" s="65"/>
      <c r="SRS52" s="65"/>
      <c r="SRT52" s="65"/>
      <c r="SRU52" s="65"/>
      <c r="SRV52" s="65"/>
      <c r="SRW52" s="65"/>
      <c r="SRX52" s="65"/>
      <c r="SRY52" s="65"/>
      <c r="SRZ52" s="65"/>
      <c r="SSA52" s="65"/>
      <c r="SSB52" s="65"/>
      <c r="SSC52" s="65"/>
      <c r="SSD52" s="65"/>
      <c r="SSE52" s="65"/>
      <c r="SSF52" s="65"/>
      <c r="SSG52" s="65"/>
      <c r="SSH52" s="65"/>
      <c r="SSI52" s="65"/>
      <c r="SSJ52" s="65"/>
      <c r="SSK52" s="65"/>
      <c r="SSL52" s="65"/>
      <c r="SSM52" s="65"/>
      <c r="SSN52" s="65"/>
      <c r="SSO52" s="65"/>
      <c r="SSP52" s="65"/>
      <c r="SSQ52" s="65"/>
      <c r="SSR52" s="65"/>
      <c r="SSS52" s="65"/>
      <c r="SST52" s="65"/>
      <c r="SSU52" s="65"/>
      <c r="SSV52" s="65"/>
      <c r="SSW52" s="65"/>
      <c r="SSX52" s="65"/>
      <c r="SSY52" s="65"/>
      <c r="SSZ52" s="65"/>
      <c r="STA52" s="65"/>
      <c r="STB52" s="65"/>
      <c r="STC52" s="65"/>
      <c r="STD52" s="65"/>
      <c r="STE52" s="65"/>
      <c r="STF52" s="65"/>
      <c r="STG52" s="65"/>
      <c r="STH52" s="65"/>
      <c r="STI52" s="65"/>
      <c r="STJ52" s="65"/>
      <c r="STK52" s="65"/>
      <c r="STL52" s="65"/>
      <c r="STM52" s="65"/>
      <c r="STN52" s="65"/>
      <c r="STO52" s="65"/>
      <c r="STP52" s="65"/>
      <c r="STQ52" s="65"/>
      <c r="STR52" s="65"/>
      <c r="STS52" s="65"/>
      <c r="STT52" s="65"/>
      <c r="STU52" s="65"/>
      <c r="STV52" s="65"/>
      <c r="STW52" s="65"/>
      <c r="STX52" s="65"/>
      <c r="STY52" s="65"/>
      <c r="STZ52" s="65"/>
      <c r="SUA52" s="65"/>
      <c r="SUB52" s="65"/>
      <c r="SUC52" s="65"/>
      <c r="SUD52" s="65"/>
      <c r="SUE52" s="65"/>
      <c r="SUF52" s="65"/>
      <c r="SUG52" s="65"/>
      <c r="SUH52" s="65"/>
      <c r="SUI52" s="65"/>
      <c r="SUJ52" s="65"/>
      <c r="SUK52" s="65"/>
      <c r="SUL52" s="65"/>
      <c r="SUM52" s="65"/>
      <c r="SUN52" s="65"/>
      <c r="SUO52" s="65"/>
      <c r="SUP52" s="65"/>
      <c r="SUQ52" s="65"/>
      <c r="SUR52" s="65"/>
      <c r="SUS52" s="65"/>
      <c r="SUT52" s="65"/>
      <c r="SUU52" s="65"/>
      <c r="SUV52" s="65"/>
      <c r="SUW52" s="65"/>
      <c r="SUX52" s="65"/>
      <c r="SUY52" s="65"/>
      <c r="SUZ52" s="65"/>
      <c r="SVA52" s="65"/>
      <c r="SVB52" s="65"/>
      <c r="SVC52" s="65"/>
      <c r="SVD52" s="65"/>
      <c r="SVE52" s="65"/>
      <c r="SVF52" s="65"/>
      <c r="SVG52" s="65"/>
      <c r="SVH52" s="65"/>
      <c r="SVI52" s="65"/>
      <c r="SVJ52" s="65"/>
      <c r="SVK52" s="65"/>
      <c r="SVL52" s="65"/>
      <c r="SVM52" s="65"/>
      <c r="SVN52" s="65"/>
      <c r="SVO52" s="65"/>
      <c r="SVP52" s="65"/>
      <c r="SVQ52" s="65"/>
      <c r="SVR52" s="65"/>
      <c r="SVS52" s="65"/>
      <c r="SVT52" s="65"/>
      <c r="SVU52" s="65"/>
      <c r="SVV52" s="65"/>
      <c r="SVW52" s="65"/>
      <c r="SVX52" s="65"/>
      <c r="SVY52" s="65"/>
      <c r="SVZ52" s="65"/>
      <c r="SWA52" s="65"/>
      <c r="SWB52" s="65"/>
      <c r="SWC52" s="65"/>
      <c r="SWD52" s="65"/>
      <c r="SWE52" s="65"/>
      <c r="SWF52" s="65"/>
      <c r="SWG52" s="65"/>
      <c r="SWH52" s="65"/>
      <c r="SWI52" s="65"/>
      <c r="SWJ52" s="65"/>
      <c r="SWK52" s="65"/>
      <c r="SWL52" s="65"/>
      <c r="SWM52" s="65"/>
      <c r="SWN52" s="65"/>
      <c r="SWO52" s="65"/>
      <c r="SWP52" s="65"/>
      <c r="SWQ52" s="65"/>
      <c r="SWR52" s="65"/>
      <c r="SWS52" s="65"/>
      <c r="SWT52" s="65"/>
      <c r="SWU52" s="65"/>
      <c r="SWV52" s="65"/>
      <c r="SWW52" s="65"/>
      <c r="SWX52" s="65"/>
      <c r="SWY52" s="65"/>
      <c r="SWZ52" s="65"/>
      <c r="SXA52" s="65"/>
      <c r="SXB52" s="65"/>
      <c r="SXC52" s="65"/>
      <c r="SXD52" s="65"/>
      <c r="SXE52" s="65"/>
      <c r="SXF52" s="65"/>
      <c r="SXG52" s="65"/>
      <c r="SXH52" s="65"/>
      <c r="SXI52" s="65"/>
      <c r="SXJ52" s="65"/>
      <c r="SXK52" s="65"/>
      <c r="SXL52" s="65"/>
      <c r="SXM52" s="65"/>
      <c r="SXN52" s="65"/>
      <c r="SXO52" s="65"/>
      <c r="SXP52" s="65"/>
      <c r="SXQ52" s="65"/>
      <c r="SXR52" s="65"/>
      <c r="SXS52" s="65"/>
      <c r="SXT52" s="65"/>
      <c r="SXU52" s="65"/>
      <c r="SXV52" s="65"/>
      <c r="SXW52" s="65"/>
      <c r="SXX52" s="65"/>
      <c r="SXY52" s="65"/>
      <c r="SXZ52" s="65"/>
      <c r="SYA52" s="65"/>
      <c r="SYB52" s="65"/>
      <c r="SYC52" s="65"/>
      <c r="SYD52" s="65"/>
      <c r="SYE52" s="65"/>
      <c r="SYF52" s="65"/>
      <c r="SYG52" s="65"/>
      <c r="SYH52" s="65"/>
      <c r="SYI52" s="65"/>
      <c r="SYJ52" s="65"/>
      <c r="SYK52" s="65"/>
      <c r="SYL52" s="65"/>
      <c r="SYM52" s="65"/>
      <c r="SYN52" s="65"/>
      <c r="SYO52" s="65"/>
      <c r="SYP52" s="65"/>
      <c r="SYQ52" s="65"/>
      <c r="SYR52" s="65"/>
      <c r="SYS52" s="65"/>
      <c r="SYT52" s="65"/>
      <c r="SYU52" s="65"/>
      <c r="SYV52" s="65"/>
      <c r="SYW52" s="65"/>
      <c r="SYX52" s="65"/>
      <c r="SYY52" s="65"/>
      <c r="SYZ52" s="65"/>
      <c r="SZA52" s="65"/>
      <c r="SZB52" s="65"/>
      <c r="SZC52" s="65"/>
      <c r="SZD52" s="65"/>
      <c r="SZE52" s="65"/>
      <c r="SZF52" s="65"/>
      <c r="SZG52" s="65"/>
      <c r="SZH52" s="65"/>
      <c r="SZI52" s="65"/>
      <c r="SZJ52" s="65"/>
      <c r="SZK52" s="65"/>
      <c r="SZL52" s="65"/>
      <c r="SZM52" s="65"/>
      <c r="SZN52" s="65"/>
      <c r="SZO52" s="65"/>
      <c r="SZP52" s="65"/>
      <c r="SZQ52" s="65"/>
      <c r="SZR52" s="65"/>
      <c r="SZS52" s="65"/>
      <c r="SZT52" s="65"/>
      <c r="SZU52" s="65"/>
      <c r="SZV52" s="65"/>
      <c r="SZW52" s="65"/>
      <c r="SZX52" s="65"/>
      <c r="SZY52" s="65"/>
      <c r="SZZ52" s="65"/>
      <c r="TAA52" s="65"/>
      <c r="TAB52" s="65"/>
      <c r="TAC52" s="65"/>
      <c r="TAD52" s="65"/>
      <c r="TAE52" s="65"/>
      <c r="TAF52" s="65"/>
      <c r="TAG52" s="65"/>
      <c r="TAH52" s="65"/>
      <c r="TAI52" s="65"/>
      <c r="TAJ52" s="65"/>
      <c r="TAK52" s="65"/>
      <c r="TAL52" s="65"/>
      <c r="TAM52" s="65"/>
      <c r="TAN52" s="65"/>
      <c r="TAO52" s="65"/>
      <c r="TAP52" s="65"/>
      <c r="TAQ52" s="65"/>
      <c r="TAR52" s="65"/>
      <c r="TAS52" s="65"/>
      <c r="TAT52" s="65"/>
      <c r="TAU52" s="65"/>
      <c r="TAV52" s="65"/>
      <c r="TAW52" s="65"/>
      <c r="TAX52" s="65"/>
      <c r="TAY52" s="65"/>
      <c r="TAZ52" s="65"/>
      <c r="TBA52" s="65"/>
      <c r="TBB52" s="65"/>
      <c r="TBC52" s="65"/>
      <c r="TBD52" s="65"/>
      <c r="TBE52" s="65"/>
      <c r="TBF52" s="65"/>
      <c r="TBG52" s="65"/>
      <c r="TBH52" s="65"/>
      <c r="TBI52" s="65"/>
      <c r="TBJ52" s="65"/>
      <c r="TBK52" s="65"/>
      <c r="TBL52" s="65"/>
      <c r="TBM52" s="65"/>
      <c r="TBN52" s="65"/>
      <c r="TBO52" s="65"/>
      <c r="TBP52" s="65"/>
      <c r="TBQ52" s="65"/>
      <c r="TBR52" s="65"/>
      <c r="TBS52" s="65"/>
      <c r="TBT52" s="65"/>
      <c r="TBU52" s="65"/>
      <c r="TBV52" s="65"/>
      <c r="TBW52" s="65"/>
      <c r="TBX52" s="65"/>
      <c r="TBY52" s="65"/>
      <c r="TBZ52" s="65"/>
      <c r="TCA52" s="65"/>
      <c r="TCB52" s="65"/>
      <c r="TCC52" s="65"/>
      <c r="TCD52" s="65"/>
      <c r="TCE52" s="65"/>
      <c r="TCF52" s="65"/>
      <c r="TCG52" s="65"/>
      <c r="TCH52" s="65"/>
      <c r="TCI52" s="65"/>
      <c r="TCJ52" s="65"/>
      <c r="TCK52" s="65"/>
      <c r="TCL52" s="65"/>
      <c r="TCM52" s="65"/>
      <c r="TCN52" s="65"/>
      <c r="TCO52" s="65"/>
      <c r="TCP52" s="65"/>
      <c r="TCQ52" s="65"/>
      <c r="TCR52" s="65"/>
      <c r="TCS52" s="65"/>
      <c r="TCT52" s="65"/>
      <c r="TCU52" s="65"/>
      <c r="TCV52" s="65"/>
      <c r="TCW52" s="65"/>
      <c r="TCX52" s="65"/>
      <c r="TCY52" s="65"/>
      <c r="TCZ52" s="65"/>
      <c r="TDA52" s="65"/>
      <c r="TDB52" s="65"/>
      <c r="TDC52" s="65"/>
      <c r="TDD52" s="65"/>
      <c r="TDE52" s="65"/>
      <c r="TDF52" s="65"/>
      <c r="TDG52" s="65"/>
      <c r="TDH52" s="65"/>
      <c r="TDI52" s="65"/>
      <c r="TDJ52" s="65"/>
      <c r="TDK52" s="65"/>
      <c r="TDL52" s="65"/>
      <c r="TDM52" s="65"/>
      <c r="TDN52" s="65"/>
      <c r="TDO52" s="65"/>
      <c r="TDP52" s="65"/>
      <c r="TDQ52" s="65"/>
      <c r="TDR52" s="65"/>
      <c r="TDS52" s="65"/>
      <c r="TDT52" s="65"/>
      <c r="TDU52" s="65"/>
      <c r="TDV52" s="65"/>
      <c r="TDW52" s="65"/>
      <c r="TDX52" s="65"/>
      <c r="TDY52" s="65"/>
      <c r="TDZ52" s="65"/>
      <c r="TEA52" s="65"/>
      <c r="TEB52" s="65"/>
      <c r="TEC52" s="65"/>
      <c r="TED52" s="65"/>
      <c r="TEE52" s="65"/>
      <c r="TEF52" s="65"/>
      <c r="TEG52" s="65"/>
      <c r="TEH52" s="65"/>
      <c r="TEI52" s="65"/>
      <c r="TEJ52" s="65"/>
      <c r="TEK52" s="65"/>
      <c r="TEL52" s="65"/>
      <c r="TEM52" s="65"/>
      <c r="TEN52" s="65"/>
      <c r="TEO52" s="65"/>
      <c r="TEP52" s="65"/>
      <c r="TEQ52" s="65"/>
      <c r="TER52" s="65"/>
      <c r="TES52" s="65"/>
      <c r="TET52" s="65"/>
      <c r="TEU52" s="65"/>
      <c r="TEV52" s="65"/>
      <c r="TEW52" s="65"/>
      <c r="TEX52" s="65"/>
      <c r="TEY52" s="65"/>
      <c r="TEZ52" s="65"/>
      <c r="TFA52" s="65"/>
      <c r="TFB52" s="65"/>
      <c r="TFC52" s="65"/>
      <c r="TFD52" s="65"/>
      <c r="TFE52" s="65"/>
      <c r="TFF52" s="65"/>
      <c r="TFG52" s="65"/>
      <c r="TFH52" s="65"/>
      <c r="TFI52" s="65"/>
      <c r="TFJ52" s="65"/>
      <c r="TFK52" s="65"/>
      <c r="TFL52" s="65"/>
      <c r="TFM52" s="65"/>
      <c r="TFN52" s="65"/>
      <c r="TFO52" s="65"/>
      <c r="TFP52" s="65"/>
      <c r="TFQ52" s="65"/>
      <c r="TFR52" s="65"/>
      <c r="TFS52" s="65"/>
      <c r="TFT52" s="65"/>
      <c r="TFU52" s="65"/>
      <c r="TFV52" s="65"/>
      <c r="TFW52" s="65"/>
      <c r="TFX52" s="65"/>
      <c r="TFY52" s="65"/>
      <c r="TFZ52" s="65"/>
      <c r="TGA52" s="65"/>
      <c r="TGB52" s="65"/>
      <c r="TGC52" s="65"/>
      <c r="TGD52" s="65"/>
      <c r="TGE52" s="65"/>
      <c r="TGF52" s="65"/>
      <c r="TGG52" s="65"/>
      <c r="TGH52" s="65"/>
      <c r="TGI52" s="65"/>
      <c r="TGJ52" s="65"/>
      <c r="TGK52" s="65"/>
      <c r="TGL52" s="65"/>
      <c r="TGM52" s="65"/>
      <c r="TGN52" s="65"/>
      <c r="TGO52" s="65"/>
      <c r="TGP52" s="65"/>
      <c r="TGQ52" s="65"/>
      <c r="TGR52" s="65"/>
      <c r="TGS52" s="65"/>
      <c r="TGT52" s="65"/>
      <c r="TGU52" s="65"/>
      <c r="TGV52" s="65"/>
      <c r="TGW52" s="65"/>
      <c r="TGX52" s="65"/>
      <c r="TGY52" s="65"/>
      <c r="TGZ52" s="65"/>
      <c r="THA52" s="65"/>
      <c r="THB52" s="65"/>
      <c r="THC52" s="65"/>
      <c r="THD52" s="65"/>
      <c r="THE52" s="65"/>
      <c r="THF52" s="65"/>
      <c r="THG52" s="65"/>
      <c r="THH52" s="65"/>
      <c r="THI52" s="65"/>
      <c r="THJ52" s="65"/>
      <c r="THK52" s="65"/>
      <c r="THL52" s="65"/>
      <c r="THM52" s="65"/>
      <c r="THN52" s="65"/>
      <c r="THO52" s="65"/>
      <c r="THP52" s="65"/>
      <c r="THQ52" s="65"/>
      <c r="THR52" s="65"/>
      <c r="THS52" s="65"/>
      <c r="THT52" s="65"/>
      <c r="THU52" s="65"/>
      <c r="THV52" s="65"/>
      <c r="THW52" s="65"/>
      <c r="THX52" s="65"/>
      <c r="THY52" s="65"/>
      <c r="THZ52" s="65"/>
      <c r="TIA52" s="65"/>
      <c r="TIB52" s="65"/>
      <c r="TIC52" s="65"/>
      <c r="TID52" s="65"/>
      <c r="TIE52" s="65"/>
      <c r="TIF52" s="65"/>
      <c r="TIG52" s="65"/>
      <c r="TIH52" s="65"/>
      <c r="TII52" s="65"/>
      <c r="TIJ52" s="65"/>
      <c r="TIK52" s="65"/>
      <c r="TIL52" s="65"/>
      <c r="TIM52" s="65"/>
      <c r="TIN52" s="65"/>
      <c r="TIO52" s="65"/>
      <c r="TIP52" s="65"/>
      <c r="TIQ52" s="65"/>
      <c r="TIR52" s="65"/>
      <c r="TIS52" s="65"/>
      <c r="TIT52" s="65"/>
      <c r="TIU52" s="65"/>
      <c r="TIV52" s="65"/>
      <c r="TIW52" s="65"/>
      <c r="TIX52" s="65"/>
      <c r="TIY52" s="65"/>
      <c r="TIZ52" s="65"/>
      <c r="TJA52" s="65"/>
      <c r="TJB52" s="65"/>
      <c r="TJC52" s="65"/>
      <c r="TJD52" s="65"/>
      <c r="TJE52" s="65"/>
      <c r="TJF52" s="65"/>
      <c r="TJG52" s="65"/>
      <c r="TJH52" s="65"/>
      <c r="TJI52" s="65"/>
      <c r="TJJ52" s="65"/>
      <c r="TJK52" s="65"/>
      <c r="TJL52" s="65"/>
      <c r="TJM52" s="65"/>
      <c r="TJN52" s="65"/>
      <c r="TJO52" s="65"/>
      <c r="TJP52" s="65"/>
      <c r="TJQ52" s="65"/>
      <c r="TJR52" s="65"/>
      <c r="TJS52" s="65"/>
      <c r="TJT52" s="65"/>
      <c r="TJU52" s="65"/>
      <c r="TJV52" s="65"/>
      <c r="TJW52" s="65"/>
      <c r="TJX52" s="65"/>
      <c r="TJY52" s="65"/>
      <c r="TJZ52" s="65"/>
      <c r="TKA52" s="65"/>
      <c r="TKB52" s="65"/>
      <c r="TKC52" s="65"/>
      <c r="TKD52" s="65"/>
      <c r="TKE52" s="65"/>
      <c r="TKF52" s="65"/>
      <c r="TKG52" s="65"/>
      <c r="TKH52" s="65"/>
      <c r="TKI52" s="65"/>
      <c r="TKJ52" s="65"/>
      <c r="TKK52" s="65"/>
      <c r="TKL52" s="65"/>
      <c r="TKM52" s="65"/>
      <c r="TKN52" s="65"/>
      <c r="TKO52" s="65"/>
      <c r="TKP52" s="65"/>
      <c r="TKQ52" s="65"/>
      <c r="TKR52" s="65"/>
      <c r="TKS52" s="65"/>
      <c r="TKT52" s="65"/>
      <c r="TKU52" s="65"/>
      <c r="TKV52" s="65"/>
      <c r="TKW52" s="65"/>
      <c r="TKX52" s="65"/>
      <c r="TKY52" s="65"/>
      <c r="TKZ52" s="65"/>
      <c r="TLA52" s="65"/>
      <c r="TLB52" s="65"/>
      <c r="TLC52" s="65"/>
      <c r="TLD52" s="65"/>
      <c r="TLE52" s="65"/>
      <c r="TLF52" s="65"/>
      <c r="TLG52" s="65"/>
      <c r="TLH52" s="65"/>
      <c r="TLI52" s="65"/>
      <c r="TLJ52" s="65"/>
      <c r="TLK52" s="65"/>
      <c r="TLL52" s="65"/>
      <c r="TLM52" s="65"/>
      <c r="TLN52" s="65"/>
      <c r="TLO52" s="65"/>
      <c r="TLP52" s="65"/>
      <c r="TLQ52" s="65"/>
      <c r="TLR52" s="65"/>
      <c r="TLS52" s="65"/>
      <c r="TLT52" s="65"/>
      <c r="TLU52" s="65"/>
      <c r="TLV52" s="65"/>
      <c r="TLW52" s="65"/>
      <c r="TLX52" s="65"/>
      <c r="TLY52" s="65"/>
      <c r="TLZ52" s="65"/>
      <c r="TMA52" s="65"/>
      <c r="TMB52" s="65"/>
      <c r="TMC52" s="65"/>
      <c r="TMD52" s="65"/>
      <c r="TME52" s="65"/>
      <c r="TMF52" s="65"/>
      <c r="TMG52" s="65"/>
      <c r="TMH52" s="65"/>
      <c r="TMI52" s="65"/>
      <c r="TMJ52" s="65"/>
      <c r="TMK52" s="65"/>
      <c r="TML52" s="65"/>
      <c r="TMM52" s="65"/>
      <c r="TMN52" s="65"/>
      <c r="TMO52" s="65"/>
      <c r="TMP52" s="65"/>
      <c r="TMQ52" s="65"/>
      <c r="TMR52" s="65"/>
      <c r="TMS52" s="65"/>
      <c r="TMT52" s="65"/>
      <c r="TMU52" s="65"/>
      <c r="TMV52" s="65"/>
      <c r="TMW52" s="65"/>
      <c r="TMX52" s="65"/>
      <c r="TMY52" s="65"/>
      <c r="TMZ52" s="65"/>
      <c r="TNA52" s="65"/>
      <c r="TNB52" s="65"/>
      <c r="TNC52" s="65"/>
      <c r="TND52" s="65"/>
      <c r="TNE52" s="65"/>
      <c r="TNF52" s="65"/>
      <c r="TNG52" s="65"/>
      <c r="TNH52" s="65"/>
      <c r="TNI52" s="65"/>
      <c r="TNJ52" s="65"/>
      <c r="TNK52" s="65"/>
      <c r="TNL52" s="65"/>
      <c r="TNM52" s="65"/>
      <c r="TNN52" s="65"/>
      <c r="TNO52" s="65"/>
      <c r="TNP52" s="65"/>
      <c r="TNQ52" s="65"/>
      <c r="TNR52" s="65"/>
      <c r="TNS52" s="65"/>
      <c r="TNT52" s="65"/>
      <c r="TNU52" s="65"/>
      <c r="TNV52" s="65"/>
      <c r="TNW52" s="65"/>
      <c r="TNX52" s="65"/>
      <c r="TNY52" s="65"/>
      <c r="TNZ52" s="65"/>
      <c r="TOA52" s="65"/>
      <c r="TOB52" s="65"/>
      <c r="TOC52" s="65"/>
      <c r="TOD52" s="65"/>
      <c r="TOE52" s="65"/>
      <c r="TOF52" s="65"/>
      <c r="TOG52" s="65"/>
      <c r="TOH52" s="65"/>
      <c r="TOI52" s="65"/>
      <c r="TOJ52" s="65"/>
      <c r="TOK52" s="65"/>
      <c r="TOL52" s="65"/>
      <c r="TOM52" s="65"/>
      <c r="TON52" s="65"/>
      <c r="TOO52" s="65"/>
      <c r="TOP52" s="65"/>
      <c r="TOQ52" s="65"/>
      <c r="TOR52" s="65"/>
      <c r="TOS52" s="65"/>
      <c r="TOT52" s="65"/>
      <c r="TOU52" s="65"/>
      <c r="TOV52" s="65"/>
      <c r="TOW52" s="65"/>
      <c r="TOX52" s="65"/>
      <c r="TOY52" s="65"/>
      <c r="TOZ52" s="65"/>
      <c r="TPA52" s="65"/>
      <c r="TPB52" s="65"/>
      <c r="TPC52" s="65"/>
      <c r="TPD52" s="65"/>
      <c r="TPE52" s="65"/>
      <c r="TPF52" s="65"/>
      <c r="TPG52" s="65"/>
      <c r="TPH52" s="65"/>
      <c r="TPI52" s="65"/>
      <c r="TPJ52" s="65"/>
      <c r="TPK52" s="65"/>
      <c r="TPL52" s="65"/>
      <c r="TPM52" s="65"/>
      <c r="TPN52" s="65"/>
      <c r="TPO52" s="65"/>
      <c r="TPP52" s="65"/>
      <c r="TPQ52" s="65"/>
      <c r="TPR52" s="65"/>
      <c r="TPS52" s="65"/>
      <c r="TPT52" s="65"/>
      <c r="TPU52" s="65"/>
      <c r="TPV52" s="65"/>
      <c r="TPW52" s="65"/>
      <c r="TPX52" s="65"/>
      <c r="TPY52" s="65"/>
      <c r="TPZ52" s="65"/>
      <c r="TQA52" s="65"/>
      <c r="TQB52" s="65"/>
      <c r="TQC52" s="65"/>
      <c r="TQD52" s="65"/>
      <c r="TQE52" s="65"/>
      <c r="TQF52" s="65"/>
      <c r="TQG52" s="65"/>
      <c r="TQH52" s="65"/>
      <c r="TQI52" s="65"/>
      <c r="TQJ52" s="65"/>
      <c r="TQK52" s="65"/>
      <c r="TQL52" s="65"/>
      <c r="TQM52" s="65"/>
      <c r="TQN52" s="65"/>
      <c r="TQO52" s="65"/>
      <c r="TQP52" s="65"/>
      <c r="TQQ52" s="65"/>
      <c r="TQR52" s="65"/>
      <c r="TQS52" s="65"/>
      <c r="TQT52" s="65"/>
      <c r="TQU52" s="65"/>
      <c r="TQV52" s="65"/>
      <c r="TQW52" s="65"/>
      <c r="TQX52" s="65"/>
      <c r="TQY52" s="65"/>
      <c r="TQZ52" s="65"/>
      <c r="TRA52" s="65"/>
      <c r="TRB52" s="65"/>
      <c r="TRC52" s="65"/>
      <c r="TRD52" s="65"/>
      <c r="TRE52" s="65"/>
      <c r="TRF52" s="65"/>
      <c r="TRG52" s="65"/>
      <c r="TRH52" s="65"/>
      <c r="TRI52" s="65"/>
      <c r="TRJ52" s="65"/>
      <c r="TRK52" s="65"/>
      <c r="TRL52" s="65"/>
      <c r="TRM52" s="65"/>
      <c r="TRN52" s="65"/>
      <c r="TRO52" s="65"/>
      <c r="TRP52" s="65"/>
      <c r="TRQ52" s="65"/>
      <c r="TRR52" s="65"/>
      <c r="TRS52" s="65"/>
      <c r="TRT52" s="65"/>
      <c r="TRU52" s="65"/>
      <c r="TRV52" s="65"/>
      <c r="TRW52" s="65"/>
      <c r="TRX52" s="65"/>
      <c r="TRY52" s="65"/>
      <c r="TRZ52" s="65"/>
      <c r="TSA52" s="65"/>
      <c r="TSB52" s="65"/>
      <c r="TSC52" s="65"/>
      <c r="TSD52" s="65"/>
      <c r="TSE52" s="65"/>
      <c r="TSF52" s="65"/>
      <c r="TSG52" s="65"/>
      <c r="TSH52" s="65"/>
      <c r="TSI52" s="65"/>
      <c r="TSJ52" s="65"/>
      <c r="TSK52" s="65"/>
      <c r="TSL52" s="65"/>
      <c r="TSM52" s="65"/>
      <c r="TSN52" s="65"/>
      <c r="TSO52" s="65"/>
      <c r="TSP52" s="65"/>
      <c r="TSQ52" s="65"/>
      <c r="TSR52" s="65"/>
      <c r="TSS52" s="65"/>
      <c r="TST52" s="65"/>
      <c r="TSU52" s="65"/>
      <c r="TSV52" s="65"/>
      <c r="TSW52" s="65"/>
      <c r="TSX52" s="65"/>
      <c r="TSY52" s="65"/>
      <c r="TSZ52" s="65"/>
      <c r="TTA52" s="65"/>
      <c r="TTB52" s="65"/>
      <c r="TTC52" s="65"/>
      <c r="TTD52" s="65"/>
      <c r="TTE52" s="65"/>
      <c r="TTF52" s="65"/>
      <c r="TTG52" s="65"/>
      <c r="TTH52" s="65"/>
      <c r="TTI52" s="65"/>
      <c r="TTJ52" s="65"/>
      <c r="TTK52" s="65"/>
      <c r="TTL52" s="65"/>
      <c r="TTM52" s="65"/>
      <c r="TTN52" s="65"/>
      <c r="TTO52" s="65"/>
      <c r="TTP52" s="65"/>
      <c r="TTQ52" s="65"/>
      <c r="TTR52" s="65"/>
      <c r="TTS52" s="65"/>
      <c r="TTT52" s="65"/>
      <c r="TTU52" s="65"/>
      <c r="TTV52" s="65"/>
      <c r="TTW52" s="65"/>
      <c r="TTX52" s="65"/>
      <c r="TTY52" s="65"/>
      <c r="TTZ52" s="65"/>
      <c r="TUA52" s="65"/>
      <c r="TUB52" s="65"/>
      <c r="TUC52" s="65"/>
      <c r="TUD52" s="65"/>
      <c r="TUE52" s="65"/>
      <c r="TUF52" s="65"/>
      <c r="TUG52" s="65"/>
      <c r="TUH52" s="65"/>
      <c r="TUI52" s="65"/>
      <c r="TUJ52" s="65"/>
      <c r="TUK52" s="65"/>
      <c r="TUL52" s="65"/>
      <c r="TUM52" s="65"/>
      <c r="TUN52" s="65"/>
      <c r="TUO52" s="65"/>
      <c r="TUP52" s="65"/>
      <c r="TUQ52" s="65"/>
      <c r="TUR52" s="65"/>
      <c r="TUS52" s="65"/>
      <c r="TUT52" s="65"/>
      <c r="TUU52" s="65"/>
      <c r="TUV52" s="65"/>
      <c r="TUW52" s="65"/>
      <c r="TUX52" s="65"/>
      <c r="TUY52" s="65"/>
      <c r="TUZ52" s="65"/>
      <c r="TVA52" s="65"/>
      <c r="TVB52" s="65"/>
      <c r="TVC52" s="65"/>
      <c r="TVD52" s="65"/>
      <c r="TVE52" s="65"/>
      <c r="TVF52" s="65"/>
      <c r="TVG52" s="65"/>
      <c r="TVH52" s="65"/>
      <c r="TVI52" s="65"/>
      <c r="TVJ52" s="65"/>
      <c r="TVK52" s="65"/>
      <c r="TVL52" s="65"/>
      <c r="TVM52" s="65"/>
      <c r="TVN52" s="65"/>
      <c r="TVO52" s="65"/>
      <c r="TVP52" s="65"/>
      <c r="TVQ52" s="65"/>
      <c r="TVR52" s="65"/>
      <c r="TVS52" s="65"/>
      <c r="TVT52" s="65"/>
      <c r="TVU52" s="65"/>
      <c r="TVV52" s="65"/>
      <c r="TVW52" s="65"/>
      <c r="TVX52" s="65"/>
      <c r="TVY52" s="65"/>
      <c r="TVZ52" s="65"/>
      <c r="TWA52" s="65"/>
      <c r="TWB52" s="65"/>
      <c r="TWC52" s="65"/>
      <c r="TWD52" s="65"/>
      <c r="TWE52" s="65"/>
      <c r="TWF52" s="65"/>
      <c r="TWG52" s="65"/>
      <c r="TWH52" s="65"/>
      <c r="TWI52" s="65"/>
      <c r="TWJ52" s="65"/>
      <c r="TWK52" s="65"/>
      <c r="TWL52" s="65"/>
      <c r="TWM52" s="65"/>
      <c r="TWN52" s="65"/>
      <c r="TWO52" s="65"/>
      <c r="TWP52" s="65"/>
      <c r="TWQ52" s="65"/>
      <c r="TWR52" s="65"/>
      <c r="TWS52" s="65"/>
      <c r="TWT52" s="65"/>
      <c r="TWU52" s="65"/>
      <c r="TWV52" s="65"/>
      <c r="TWW52" s="65"/>
      <c r="TWX52" s="65"/>
      <c r="TWY52" s="65"/>
      <c r="TWZ52" s="65"/>
      <c r="TXA52" s="65"/>
      <c r="TXB52" s="65"/>
      <c r="TXC52" s="65"/>
      <c r="TXD52" s="65"/>
      <c r="TXE52" s="65"/>
      <c r="TXF52" s="65"/>
      <c r="TXG52" s="65"/>
      <c r="TXH52" s="65"/>
      <c r="TXI52" s="65"/>
      <c r="TXJ52" s="65"/>
      <c r="TXK52" s="65"/>
      <c r="TXL52" s="65"/>
      <c r="TXM52" s="65"/>
      <c r="TXN52" s="65"/>
      <c r="TXO52" s="65"/>
      <c r="TXP52" s="65"/>
      <c r="TXQ52" s="65"/>
      <c r="TXR52" s="65"/>
      <c r="TXS52" s="65"/>
      <c r="TXT52" s="65"/>
      <c r="TXU52" s="65"/>
      <c r="TXV52" s="65"/>
      <c r="TXW52" s="65"/>
      <c r="TXX52" s="65"/>
      <c r="TXY52" s="65"/>
      <c r="TXZ52" s="65"/>
      <c r="TYA52" s="65"/>
      <c r="TYB52" s="65"/>
      <c r="TYC52" s="65"/>
      <c r="TYD52" s="65"/>
      <c r="TYE52" s="65"/>
      <c r="TYF52" s="65"/>
      <c r="TYG52" s="65"/>
      <c r="TYH52" s="65"/>
      <c r="TYI52" s="65"/>
      <c r="TYJ52" s="65"/>
      <c r="TYK52" s="65"/>
      <c r="TYL52" s="65"/>
      <c r="TYM52" s="65"/>
      <c r="TYN52" s="65"/>
      <c r="TYO52" s="65"/>
      <c r="TYP52" s="65"/>
      <c r="TYQ52" s="65"/>
      <c r="TYR52" s="65"/>
      <c r="TYS52" s="65"/>
      <c r="TYT52" s="65"/>
      <c r="TYU52" s="65"/>
      <c r="TYV52" s="65"/>
      <c r="TYW52" s="65"/>
      <c r="TYX52" s="65"/>
      <c r="TYY52" s="65"/>
      <c r="TYZ52" s="65"/>
      <c r="TZA52" s="65"/>
      <c r="TZB52" s="65"/>
      <c r="TZC52" s="65"/>
      <c r="TZD52" s="65"/>
      <c r="TZE52" s="65"/>
      <c r="TZF52" s="65"/>
      <c r="TZG52" s="65"/>
      <c r="TZH52" s="65"/>
      <c r="TZI52" s="65"/>
      <c r="TZJ52" s="65"/>
      <c r="TZK52" s="65"/>
      <c r="TZL52" s="65"/>
      <c r="TZM52" s="65"/>
      <c r="TZN52" s="65"/>
      <c r="TZO52" s="65"/>
      <c r="TZP52" s="65"/>
      <c r="TZQ52" s="65"/>
      <c r="TZR52" s="65"/>
      <c r="TZS52" s="65"/>
      <c r="TZT52" s="65"/>
      <c r="TZU52" s="65"/>
      <c r="TZV52" s="65"/>
      <c r="TZW52" s="65"/>
      <c r="TZX52" s="65"/>
      <c r="TZY52" s="65"/>
      <c r="TZZ52" s="65"/>
      <c r="UAA52" s="65"/>
      <c r="UAB52" s="65"/>
      <c r="UAC52" s="65"/>
      <c r="UAD52" s="65"/>
      <c r="UAE52" s="65"/>
      <c r="UAF52" s="65"/>
      <c r="UAG52" s="65"/>
      <c r="UAH52" s="65"/>
      <c r="UAI52" s="65"/>
      <c r="UAJ52" s="65"/>
      <c r="UAK52" s="65"/>
      <c r="UAL52" s="65"/>
      <c r="UAM52" s="65"/>
      <c r="UAN52" s="65"/>
      <c r="UAO52" s="65"/>
      <c r="UAP52" s="65"/>
      <c r="UAQ52" s="65"/>
      <c r="UAR52" s="65"/>
      <c r="UAS52" s="65"/>
      <c r="UAT52" s="65"/>
      <c r="UAU52" s="65"/>
      <c r="UAV52" s="65"/>
      <c r="UAW52" s="65"/>
      <c r="UAX52" s="65"/>
      <c r="UAY52" s="65"/>
      <c r="UAZ52" s="65"/>
      <c r="UBA52" s="65"/>
      <c r="UBB52" s="65"/>
      <c r="UBC52" s="65"/>
      <c r="UBD52" s="65"/>
      <c r="UBE52" s="65"/>
      <c r="UBF52" s="65"/>
      <c r="UBG52" s="65"/>
      <c r="UBH52" s="65"/>
      <c r="UBI52" s="65"/>
      <c r="UBJ52" s="65"/>
      <c r="UBK52" s="65"/>
      <c r="UBL52" s="65"/>
      <c r="UBM52" s="65"/>
      <c r="UBN52" s="65"/>
      <c r="UBO52" s="65"/>
      <c r="UBP52" s="65"/>
      <c r="UBQ52" s="65"/>
      <c r="UBR52" s="65"/>
      <c r="UBS52" s="65"/>
      <c r="UBT52" s="65"/>
      <c r="UBU52" s="65"/>
      <c r="UBV52" s="65"/>
      <c r="UBW52" s="65"/>
      <c r="UBX52" s="65"/>
      <c r="UBY52" s="65"/>
      <c r="UBZ52" s="65"/>
      <c r="UCA52" s="65"/>
      <c r="UCB52" s="65"/>
      <c r="UCC52" s="65"/>
      <c r="UCD52" s="65"/>
      <c r="UCE52" s="65"/>
      <c r="UCF52" s="65"/>
      <c r="UCG52" s="65"/>
      <c r="UCH52" s="65"/>
      <c r="UCI52" s="65"/>
      <c r="UCJ52" s="65"/>
      <c r="UCK52" s="65"/>
      <c r="UCL52" s="65"/>
      <c r="UCM52" s="65"/>
      <c r="UCN52" s="65"/>
      <c r="UCO52" s="65"/>
      <c r="UCP52" s="65"/>
      <c r="UCQ52" s="65"/>
      <c r="UCR52" s="65"/>
      <c r="UCS52" s="65"/>
      <c r="UCT52" s="65"/>
      <c r="UCU52" s="65"/>
      <c r="UCV52" s="65"/>
      <c r="UCW52" s="65"/>
      <c r="UCX52" s="65"/>
      <c r="UCY52" s="65"/>
      <c r="UCZ52" s="65"/>
      <c r="UDA52" s="65"/>
      <c r="UDB52" s="65"/>
      <c r="UDC52" s="65"/>
      <c r="UDD52" s="65"/>
      <c r="UDE52" s="65"/>
      <c r="UDF52" s="65"/>
      <c r="UDG52" s="65"/>
      <c r="UDH52" s="65"/>
      <c r="UDI52" s="65"/>
      <c r="UDJ52" s="65"/>
      <c r="UDK52" s="65"/>
      <c r="UDL52" s="65"/>
      <c r="UDM52" s="65"/>
      <c r="UDN52" s="65"/>
      <c r="UDO52" s="65"/>
      <c r="UDP52" s="65"/>
      <c r="UDQ52" s="65"/>
      <c r="UDR52" s="65"/>
      <c r="UDS52" s="65"/>
      <c r="UDT52" s="65"/>
      <c r="UDU52" s="65"/>
      <c r="UDV52" s="65"/>
      <c r="UDW52" s="65"/>
      <c r="UDX52" s="65"/>
      <c r="UDY52" s="65"/>
      <c r="UDZ52" s="65"/>
      <c r="UEA52" s="65"/>
      <c r="UEB52" s="65"/>
      <c r="UEC52" s="65"/>
      <c r="UED52" s="65"/>
      <c r="UEE52" s="65"/>
      <c r="UEF52" s="65"/>
      <c r="UEG52" s="65"/>
      <c r="UEH52" s="65"/>
      <c r="UEI52" s="65"/>
      <c r="UEJ52" s="65"/>
      <c r="UEK52" s="65"/>
      <c r="UEL52" s="65"/>
      <c r="UEM52" s="65"/>
      <c r="UEN52" s="65"/>
      <c r="UEO52" s="65"/>
      <c r="UEP52" s="65"/>
      <c r="UEQ52" s="65"/>
      <c r="UER52" s="65"/>
      <c r="UES52" s="65"/>
      <c r="UET52" s="65"/>
      <c r="UEU52" s="65"/>
      <c r="UEV52" s="65"/>
      <c r="UEW52" s="65"/>
      <c r="UEX52" s="65"/>
      <c r="UEY52" s="65"/>
      <c r="UEZ52" s="65"/>
      <c r="UFA52" s="65"/>
      <c r="UFB52" s="65"/>
      <c r="UFC52" s="65"/>
      <c r="UFD52" s="65"/>
      <c r="UFE52" s="65"/>
      <c r="UFF52" s="65"/>
      <c r="UFG52" s="65"/>
      <c r="UFH52" s="65"/>
      <c r="UFI52" s="65"/>
      <c r="UFJ52" s="65"/>
      <c r="UFK52" s="65"/>
      <c r="UFL52" s="65"/>
      <c r="UFM52" s="65"/>
      <c r="UFN52" s="65"/>
      <c r="UFO52" s="65"/>
      <c r="UFP52" s="65"/>
      <c r="UFQ52" s="65"/>
      <c r="UFR52" s="65"/>
      <c r="UFS52" s="65"/>
      <c r="UFT52" s="65"/>
      <c r="UFU52" s="65"/>
      <c r="UFV52" s="65"/>
      <c r="UFW52" s="65"/>
      <c r="UFX52" s="65"/>
      <c r="UFY52" s="65"/>
      <c r="UFZ52" s="65"/>
      <c r="UGA52" s="65"/>
      <c r="UGB52" s="65"/>
      <c r="UGC52" s="65"/>
      <c r="UGD52" s="65"/>
      <c r="UGE52" s="65"/>
      <c r="UGF52" s="65"/>
      <c r="UGG52" s="65"/>
      <c r="UGH52" s="65"/>
      <c r="UGI52" s="65"/>
      <c r="UGJ52" s="65"/>
      <c r="UGK52" s="65"/>
      <c r="UGL52" s="65"/>
      <c r="UGM52" s="65"/>
      <c r="UGN52" s="65"/>
      <c r="UGO52" s="65"/>
      <c r="UGP52" s="65"/>
      <c r="UGQ52" s="65"/>
      <c r="UGR52" s="65"/>
      <c r="UGS52" s="65"/>
      <c r="UGT52" s="65"/>
      <c r="UGU52" s="65"/>
      <c r="UGV52" s="65"/>
      <c r="UGW52" s="65"/>
      <c r="UGX52" s="65"/>
      <c r="UGY52" s="65"/>
      <c r="UGZ52" s="65"/>
      <c r="UHA52" s="65"/>
      <c r="UHB52" s="65"/>
      <c r="UHC52" s="65"/>
      <c r="UHD52" s="65"/>
      <c r="UHE52" s="65"/>
      <c r="UHF52" s="65"/>
      <c r="UHG52" s="65"/>
      <c r="UHH52" s="65"/>
      <c r="UHI52" s="65"/>
      <c r="UHJ52" s="65"/>
      <c r="UHK52" s="65"/>
      <c r="UHL52" s="65"/>
      <c r="UHM52" s="65"/>
      <c r="UHN52" s="65"/>
      <c r="UHO52" s="65"/>
      <c r="UHP52" s="65"/>
      <c r="UHQ52" s="65"/>
      <c r="UHR52" s="65"/>
      <c r="UHS52" s="65"/>
      <c r="UHT52" s="65"/>
      <c r="UHU52" s="65"/>
      <c r="UHV52" s="65"/>
      <c r="UHW52" s="65"/>
      <c r="UHX52" s="65"/>
      <c r="UHY52" s="65"/>
      <c r="UHZ52" s="65"/>
      <c r="UIA52" s="65"/>
      <c r="UIB52" s="65"/>
      <c r="UIC52" s="65"/>
      <c r="UID52" s="65"/>
      <c r="UIE52" s="65"/>
      <c r="UIF52" s="65"/>
      <c r="UIG52" s="65"/>
      <c r="UIH52" s="65"/>
      <c r="UII52" s="65"/>
      <c r="UIJ52" s="65"/>
      <c r="UIK52" s="65"/>
      <c r="UIL52" s="65"/>
      <c r="UIM52" s="65"/>
      <c r="UIN52" s="65"/>
      <c r="UIO52" s="65"/>
      <c r="UIP52" s="65"/>
      <c r="UIQ52" s="65"/>
      <c r="UIR52" s="65"/>
      <c r="UIS52" s="65"/>
      <c r="UIT52" s="65"/>
      <c r="UIU52" s="65"/>
      <c r="UIV52" s="65"/>
      <c r="UIW52" s="65"/>
      <c r="UIX52" s="65"/>
      <c r="UIY52" s="65"/>
      <c r="UIZ52" s="65"/>
      <c r="UJA52" s="65"/>
      <c r="UJB52" s="65"/>
      <c r="UJC52" s="65"/>
      <c r="UJD52" s="65"/>
      <c r="UJE52" s="65"/>
      <c r="UJF52" s="65"/>
      <c r="UJG52" s="65"/>
      <c r="UJH52" s="65"/>
      <c r="UJI52" s="65"/>
      <c r="UJJ52" s="65"/>
      <c r="UJK52" s="65"/>
      <c r="UJL52" s="65"/>
      <c r="UJM52" s="65"/>
      <c r="UJN52" s="65"/>
      <c r="UJO52" s="65"/>
      <c r="UJP52" s="65"/>
      <c r="UJQ52" s="65"/>
      <c r="UJR52" s="65"/>
      <c r="UJS52" s="65"/>
      <c r="UJT52" s="65"/>
      <c r="UJU52" s="65"/>
      <c r="UJV52" s="65"/>
      <c r="UJW52" s="65"/>
      <c r="UJX52" s="65"/>
      <c r="UJY52" s="65"/>
      <c r="UJZ52" s="65"/>
      <c r="UKA52" s="65"/>
      <c r="UKB52" s="65"/>
      <c r="UKC52" s="65"/>
      <c r="UKD52" s="65"/>
      <c r="UKE52" s="65"/>
      <c r="UKF52" s="65"/>
      <c r="UKG52" s="65"/>
      <c r="UKH52" s="65"/>
      <c r="UKI52" s="65"/>
      <c r="UKJ52" s="65"/>
      <c r="UKK52" s="65"/>
      <c r="UKL52" s="65"/>
      <c r="UKM52" s="65"/>
      <c r="UKN52" s="65"/>
      <c r="UKO52" s="65"/>
      <c r="UKP52" s="65"/>
      <c r="UKQ52" s="65"/>
      <c r="UKR52" s="65"/>
      <c r="UKS52" s="65"/>
      <c r="UKT52" s="65"/>
      <c r="UKU52" s="65"/>
      <c r="UKV52" s="65"/>
      <c r="UKW52" s="65"/>
      <c r="UKX52" s="65"/>
      <c r="UKY52" s="65"/>
      <c r="UKZ52" s="65"/>
      <c r="ULA52" s="65"/>
      <c r="ULB52" s="65"/>
      <c r="ULC52" s="65"/>
      <c r="ULD52" s="65"/>
      <c r="ULE52" s="65"/>
      <c r="ULF52" s="65"/>
      <c r="ULG52" s="65"/>
      <c r="ULH52" s="65"/>
      <c r="ULI52" s="65"/>
      <c r="ULJ52" s="65"/>
      <c r="ULK52" s="65"/>
      <c r="ULL52" s="65"/>
      <c r="ULM52" s="65"/>
      <c r="ULN52" s="65"/>
      <c r="ULO52" s="65"/>
      <c r="ULP52" s="65"/>
      <c r="ULQ52" s="65"/>
      <c r="ULR52" s="65"/>
      <c r="ULS52" s="65"/>
      <c r="ULT52" s="65"/>
      <c r="ULU52" s="65"/>
      <c r="ULV52" s="65"/>
      <c r="ULW52" s="65"/>
      <c r="ULX52" s="65"/>
      <c r="ULY52" s="65"/>
      <c r="ULZ52" s="65"/>
      <c r="UMA52" s="65"/>
      <c r="UMB52" s="65"/>
      <c r="UMC52" s="65"/>
      <c r="UMD52" s="65"/>
      <c r="UME52" s="65"/>
      <c r="UMF52" s="65"/>
      <c r="UMG52" s="65"/>
      <c r="UMH52" s="65"/>
      <c r="UMI52" s="65"/>
      <c r="UMJ52" s="65"/>
      <c r="UMK52" s="65"/>
      <c r="UML52" s="65"/>
      <c r="UMM52" s="65"/>
      <c r="UMN52" s="65"/>
      <c r="UMO52" s="65"/>
      <c r="UMP52" s="65"/>
      <c r="UMQ52" s="65"/>
      <c r="UMR52" s="65"/>
      <c r="UMS52" s="65"/>
      <c r="UMT52" s="65"/>
      <c r="UMU52" s="65"/>
      <c r="UMV52" s="65"/>
      <c r="UMW52" s="65"/>
      <c r="UMX52" s="65"/>
      <c r="UMY52" s="65"/>
      <c r="UMZ52" s="65"/>
      <c r="UNA52" s="65"/>
      <c r="UNB52" s="65"/>
      <c r="UNC52" s="65"/>
      <c r="UND52" s="65"/>
      <c r="UNE52" s="65"/>
      <c r="UNF52" s="65"/>
      <c r="UNG52" s="65"/>
      <c r="UNH52" s="65"/>
      <c r="UNI52" s="65"/>
      <c r="UNJ52" s="65"/>
      <c r="UNK52" s="65"/>
      <c r="UNL52" s="65"/>
      <c r="UNM52" s="65"/>
      <c r="UNN52" s="65"/>
      <c r="UNO52" s="65"/>
      <c r="UNP52" s="65"/>
      <c r="UNQ52" s="65"/>
      <c r="UNR52" s="65"/>
      <c r="UNS52" s="65"/>
      <c r="UNT52" s="65"/>
      <c r="UNU52" s="65"/>
      <c r="UNV52" s="65"/>
      <c r="UNW52" s="65"/>
      <c r="UNX52" s="65"/>
      <c r="UNY52" s="65"/>
      <c r="UNZ52" s="65"/>
      <c r="UOA52" s="65"/>
      <c r="UOB52" s="65"/>
      <c r="UOC52" s="65"/>
      <c r="UOD52" s="65"/>
      <c r="UOE52" s="65"/>
      <c r="UOF52" s="65"/>
      <c r="UOG52" s="65"/>
      <c r="UOH52" s="65"/>
      <c r="UOI52" s="65"/>
      <c r="UOJ52" s="65"/>
      <c r="UOK52" s="65"/>
      <c r="UOL52" s="65"/>
      <c r="UOM52" s="65"/>
      <c r="UON52" s="65"/>
      <c r="UOO52" s="65"/>
      <c r="UOP52" s="65"/>
      <c r="UOQ52" s="65"/>
      <c r="UOR52" s="65"/>
      <c r="UOS52" s="65"/>
      <c r="UOT52" s="65"/>
      <c r="UOU52" s="65"/>
      <c r="UOV52" s="65"/>
      <c r="UOW52" s="65"/>
      <c r="UOX52" s="65"/>
      <c r="UOY52" s="65"/>
      <c r="UOZ52" s="65"/>
      <c r="UPA52" s="65"/>
      <c r="UPB52" s="65"/>
      <c r="UPC52" s="65"/>
      <c r="UPD52" s="65"/>
      <c r="UPE52" s="65"/>
      <c r="UPF52" s="65"/>
      <c r="UPG52" s="65"/>
      <c r="UPH52" s="65"/>
      <c r="UPI52" s="65"/>
      <c r="UPJ52" s="65"/>
      <c r="UPK52" s="65"/>
      <c r="UPL52" s="65"/>
      <c r="UPM52" s="65"/>
      <c r="UPN52" s="65"/>
      <c r="UPO52" s="65"/>
      <c r="UPP52" s="65"/>
      <c r="UPQ52" s="65"/>
      <c r="UPR52" s="65"/>
      <c r="UPS52" s="65"/>
      <c r="UPT52" s="65"/>
      <c r="UPU52" s="65"/>
      <c r="UPV52" s="65"/>
      <c r="UPW52" s="65"/>
      <c r="UPX52" s="65"/>
      <c r="UPY52" s="65"/>
      <c r="UPZ52" s="65"/>
      <c r="UQA52" s="65"/>
      <c r="UQB52" s="65"/>
      <c r="UQC52" s="65"/>
      <c r="UQD52" s="65"/>
      <c r="UQE52" s="65"/>
      <c r="UQF52" s="65"/>
      <c r="UQG52" s="65"/>
      <c r="UQH52" s="65"/>
      <c r="UQI52" s="65"/>
      <c r="UQJ52" s="65"/>
      <c r="UQK52" s="65"/>
      <c r="UQL52" s="65"/>
      <c r="UQM52" s="65"/>
      <c r="UQN52" s="65"/>
      <c r="UQO52" s="65"/>
      <c r="UQP52" s="65"/>
      <c r="UQQ52" s="65"/>
      <c r="UQR52" s="65"/>
      <c r="UQS52" s="65"/>
      <c r="UQT52" s="65"/>
      <c r="UQU52" s="65"/>
      <c r="UQV52" s="65"/>
      <c r="UQW52" s="65"/>
      <c r="UQX52" s="65"/>
      <c r="UQY52" s="65"/>
      <c r="UQZ52" s="65"/>
      <c r="URA52" s="65"/>
      <c r="URB52" s="65"/>
      <c r="URC52" s="65"/>
      <c r="URD52" s="65"/>
      <c r="URE52" s="65"/>
      <c r="URF52" s="65"/>
      <c r="URG52" s="65"/>
      <c r="URH52" s="65"/>
      <c r="URI52" s="65"/>
      <c r="URJ52" s="65"/>
      <c r="URK52" s="65"/>
      <c r="URL52" s="65"/>
      <c r="URM52" s="65"/>
      <c r="URN52" s="65"/>
      <c r="URO52" s="65"/>
      <c r="URP52" s="65"/>
      <c r="URQ52" s="65"/>
      <c r="URR52" s="65"/>
      <c r="URS52" s="65"/>
      <c r="URT52" s="65"/>
      <c r="URU52" s="65"/>
      <c r="URV52" s="65"/>
      <c r="URW52" s="65"/>
      <c r="URX52" s="65"/>
      <c r="URY52" s="65"/>
      <c r="URZ52" s="65"/>
      <c r="USA52" s="65"/>
      <c r="USB52" s="65"/>
      <c r="USC52" s="65"/>
      <c r="USD52" s="65"/>
      <c r="USE52" s="65"/>
      <c r="USF52" s="65"/>
      <c r="USG52" s="65"/>
      <c r="USH52" s="65"/>
      <c r="USI52" s="65"/>
      <c r="USJ52" s="65"/>
      <c r="USK52" s="65"/>
      <c r="USL52" s="65"/>
      <c r="USM52" s="65"/>
      <c r="USN52" s="65"/>
      <c r="USO52" s="65"/>
      <c r="USP52" s="65"/>
      <c r="USQ52" s="65"/>
      <c r="USR52" s="65"/>
      <c r="USS52" s="65"/>
      <c r="UST52" s="65"/>
      <c r="USU52" s="65"/>
      <c r="USV52" s="65"/>
      <c r="USW52" s="65"/>
      <c r="USX52" s="65"/>
      <c r="USY52" s="65"/>
      <c r="USZ52" s="65"/>
      <c r="UTA52" s="65"/>
      <c r="UTB52" s="65"/>
      <c r="UTC52" s="65"/>
      <c r="UTD52" s="65"/>
      <c r="UTE52" s="65"/>
      <c r="UTF52" s="65"/>
      <c r="UTG52" s="65"/>
      <c r="UTH52" s="65"/>
      <c r="UTI52" s="65"/>
      <c r="UTJ52" s="65"/>
      <c r="UTK52" s="65"/>
      <c r="UTL52" s="65"/>
      <c r="UTM52" s="65"/>
      <c r="UTN52" s="65"/>
      <c r="UTO52" s="65"/>
      <c r="UTP52" s="65"/>
      <c r="UTQ52" s="65"/>
      <c r="UTR52" s="65"/>
      <c r="UTS52" s="65"/>
      <c r="UTT52" s="65"/>
      <c r="UTU52" s="65"/>
      <c r="UTV52" s="65"/>
      <c r="UTW52" s="65"/>
      <c r="UTX52" s="65"/>
      <c r="UTY52" s="65"/>
      <c r="UTZ52" s="65"/>
      <c r="UUA52" s="65"/>
      <c r="UUB52" s="65"/>
      <c r="UUC52" s="65"/>
      <c r="UUD52" s="65"/>
      <c r="UUE52" s="65"/>
      <c r="UUF52" s="65"/>
      <c r="UUG52" s="65"/>
      <c r="UUH52" s="65"/>
      <c r="UUI52" s="65"/>
      <c r="UUJ52" s="65"/>
      <c r="UUK52" s="65"/>
      <c r="UUL52" s="65"/>
      <c r="UUM52" s="65"/>
      <c r="UUN52" s="65"/>
      <c r="UUO52" s="65"/>
      <c r="UUP52" s="65"/>
      <c r="UUQ52" s="65"/>
      <c r="UUR52" s="65"/>
      <c r="UUS52" s="65"/>
      <c r="UUT52" s="65"/>
      <c r="UUU52" s="65"/>
      <c r="UUV52" s="65"/>
      <c r="UUW52" s="65"/>
      <c r="UUX52" s="65"/>
      <c r="UUY52" s="65"/>
      <c r="UUZ52" s="65"/>
      <c r="UVA52" s="65"/>
      <c r="UVB52" s="65"/>
      <c r="UVC52" s="65"/>
      <c r="UVD52" s="65"/>
      <c r="UVE52" s="65"/>
      <c r="UVF52" s="65"/>
      <c r="UVG52" s="65"/>
      <c r="UVH52" s="65"/>
      <c r="UVI52" s="65"/>
      <c r="UVJ52" s="65"/>
      <c r="UVK52" s="65"/>
      <c r="UVL52" s="65"/>
      <c r="UVM52" s="65"/>
      <c r="UVN52" s="65"/>
      <c r="UVO52" s="65"/>
      <c r="UVP52" s="65"/>
      <c r="UVQ52" s="65"/>
      <c r="UVR52" s="65"/>
      <c r="UVS52" s="65"/>
      <c r="UVT52" s="65"/>
      <c r="UVU52" s="65"/>
      <c r="UVV52" s="65"/>
      <c r="UVW52" s="65"/>
      <c r="UVX52" s="65"/>
      <c r="UVY52" s="65"/>
      <c r="UVZ52" s="65"/>
      <c r="UWA52" s="65"/>
      <c r="UWB52" s="65"/>
      <c r="UWC52" s="65"/>
      <c r="UWD52" s="65"/>
      <c r="UWE52" s="65"/>
      <c r="UWF52" s="65"/>
      <c r="UWG52" s="65"/>
      <c r="UWH52" s="65"/>
      <c r="UWI52" s="65"/>
      <c r="UWJ52" s="65"/>
      <c r="UWK52" s="65"/>
      <c r="UWL52" s="65"/>
      <c r="UWM52" s="65"/>
      <c r="UWN52" s="65"/>
      <c r="UWO52" s="65"/>
      <c r="UWP52" s="65"/>
      <c r="UWQ52" s="65"/>
      <c r="UWR52" s="65"/>
      <c r="UWS52" s="65"/>
      <c r="UWT52" s="65"/>
      <c r="UWU52" s="65"/>
      <c r="UWV52" s="65"/>
      <c r="UWW52" s="65"/>
      <c r="UWX52" s="65"/>
      <c r="UWY52" s="65"/>
      <c r="UWZ52" s="65"/>
      <c r="UXA52" s="65"/>
      <c r="UXB52" s="65"/>
      <c r="UXC52" s="65"/>
      <c r="UXD52" s="65"/>
      <c r="UXE52" s="65"/>
      <c r="UXF52" s="65"/>
      <c r="UXG52" s="65"/>
      <c r="UXH52" s="65"/>
      <c r="UXI52" s="65"/>
      <c r="UXJ52" s="65"/>
      <c r="UXK52" s="65"/>
      <c r="UXL52" s="65"/>
      <c r="UXM52" s="65"/>
      <c r="UXN52" s="65"/>
      <c r="UXO52" s="65"/>
      <c r="UXP52" s="65"/>
      <c r="UXQ52" s="65"/>
      <c r="UXR52" s="65"/>
      <c r="UXS52" s="65"/>
      <c r="UXT52" s="65"/>
      <c r="UXU52" s="65"/>
      <c r="UXV52" s="65"/>
      <c r="UXW52" s="65"/>
      <c r="UXX52" s="65"/>
      <c r="UXY52" s="65"/>
      <c r="UXZ52" s="65"/>
      <c r="UYA52" s="65"/>
      <c r="UYB52" s="65"/>
      <c r="UYC52" s="65"/>
      <c r="UYD52" s="65"/>
      <c r="UYE52" s="65"/>
      <c r="UYF52" s="65"/>
      <c r="UYG52" s="65"/>
      <c r="UYH52" s="65"/>
      <c r="UYI52" s="65"/>
      <c r="UYJ52" s="65"/>
      <c r="UYK52" s="65"/>
      <c r="UYL52" s="65"/>
      <c r="UYM52" s="65"/>
      <c r="UYN52" s="65"/>
      <c r="UYO52" s="65"/>
      <c r="UYP52" s="65"/>
      <c r="UYQ52" s="65"/>
      <c r="UYR52" s="65"/>
      <c r="UYS52" s="65"/>
      <c r="UYT52" s="65"/>
      <c r="UYU52" s="65"/>
      <c r="UYV52" s="65"/>
      <c r="UYW52" s="65"/>
      <c r="UYX52" s="65"/>
      <c r="UYY52" s="65"/>
      <c r="UYZ52" s="65"/>
      <c r="UZA52" s="65"/>
      <c r="UZB52" s="65"/>
      <c r="UZC52" s="65"/>
      <c r="UZD52" s="65"/>
      <c r="UZE52" s="65"/>
      <c r="UZF52" s="65"/>
      <c r="UZG52" s="65"/>
      <c r="UZH52" s="65"/>
      <c r="UZI52" s="65"/>
      <c r="UZJ52" s="65"/>
      <c r="UZK52" s="65"/>
      <c r="UZL52" s="65"/>
      <c r="UZM52" s="65"/>
      <c r="UZN52" s="65"/>
      <c r="UZO52" s="65"/>
      <c r="UZP52" s="65"/>
      <c r="UZQ52" s="65"/>
      <c r="UZR52" s="65"/>
      <c r="UZS52" s="65"/>
      <c r="UZT52" s="65"/>
      <c r="UZU52" s="65"/>
      <c r="UZV52" s="65"/>
      <c r="UZW52" s="65"/>
      <c r="UZX52" s="65"/>
      <c r="UZY52" s="65"/>
      <c r="UZZ52" s="65"/>
      <c r="VAA52" s="65"/>
      <c r="VAB52" s="65"/>
      <c r="VAC52" s="65"/>
      <c r="VAD52" s="65"/>
      <c r="VAE52" s="65"/>
      <c r="VAF52" s="65"/>
      <c r="VAG52" s="65"/>
      <c r="VAH52" s="65"/>
      <c r="VAI52" s="65"/>
      <c r="VAJ52" s="65"/>
      <c r="VAK52" s="65"/>
      <c r="VAL52" s="65"/>
      <c r="VAM52" s="65"/>
      <c r="VAN52" s="65"/>
      <c r="VAO52" s="65"/>
      <c r="VAP52" s="65"/>
      <c r="VAQ52" s="65"/>
      <c r="VAR52" s="65"/>
      <c r="VAS52" s="65"/>
      <c r="VAT52" s="65"/>
      <c r="VAU52" s="65"/>
      <c r="VAV52" s="65"/>
      <c r="VAW52" s="65"/>
      <c r="VAX52" s="65"/>
      <c r="VAY52" s="65"/>
      <c r="VAZ52" s="65"/>
      <c r="VBA52" s="65"/>
      <c r="VBB52" s="65"/>
      <c r="VBC52" s="65"/>
      <c r="VBD52" s="65"/>
      <c r="VBE52" s="65"/>
      <c r="VBF52" s="65"/>
      <c r="VBG52" s="65"/>
      <c r="VBH52" s="65"/>
      <c r="VBI52" s="65"/>
      <c r="VBJ52" s="65"/>
      <c r="VBK52" s="65"/>
      <c r="VBL52" s="65"/>
      <c r="VBM52" s="65"/>
      <c r="VBN52" s="65"/>
      <c r="VBO52" s="65"/>
      <c r="VBP52" s="65"/>
      <c r="VBQ52" s="65"/>
      <c r="VBR52" s="65"/>
      <c r="VBS52" s="65"/>
      <c r="VBT52" s="65"/>
      <c r="VBU52" s="65"/>
      <c r="VBV52" s="65"/>
      <c r="VBW52" s="65"/>
      <c r="VBX52" s="65"/>
      <c r="VBY52" s="65"/>
      <c r="VBZ52" s="65"/>
      <c r="VCA52" s="65"/>
      <c r="VCB52" s="65"/>
      <c r="VCC52" s="65"/>
      <c r="VCD52" s="65"/>
      <c r="VCE52" s="65"/>
      <c r="VCF52" s="65"/>
      <c r="VCG52" s="65"/>
      <c r="VCH52" s="65"/>
      <c r="VCI52" s="65"/>
      <c r="VCJ52" s="65"/>
      <c r="VCK52" s="65"/>
      <c r="VCL52" s="65"/>
      <c r="VCM52" s="65"/>
      <c r="VCN52" s="65"/>
      <c r="VCO52" s="65"/>
      <c r="VCP52" s="65"/>
      <c r="VCQ52" s="65"/>
      <c r="VCR52" s="65"/>
      <c r="VCS52" s="65"/>
      <c r="VCT52" s="65"/>
      <c r="VCU52" s="65"/>
      <c r="VCV52" s="65"/>
      <c r="VCW52" s="65"/>
      <c r="VCX52" s="65"/>
      <c r="VCY52" s="65"/>
      <c r="VCZ52" s="65"/>
      <c r="VDA52" s="65"/>
      <c r="VDB52" s="65"/>
      <c r="VDC52" s="65"/>
      <c r="VDD52" s="65"/>
      <c r="VDE52" s="65"/>
      <c r="VDF52" s="65"/>
      <c r="VDG52" s="65"/>
      <c r="VDH52" s="65"/>
      <c r="VDI52" s="65"/>
      <c r="VDJ52" s="65"/>
      <c r="VDK52" s="65"/>
      <c r="VDL52" s="65"/>
      <c r="VDM52" s="65"/>
      <c r="VDN52" s="65"/>
      <c r="VDO52" s="65"/>
      <c r="VDP52" s="65"/>
      <c r="VDQ52" s="65"/>
      <c r="VDR52" s="65"/>
      <c r="VDS52" s="65"/>
      <c r="VDT52" s="65"/>
      <c r="VDU52" s="65"/>
      <c r="VDV52" s="65"/>
      <c r="VDW52" s="65"/>
      <c r="VDX52" s="65"/>
      <c r="VDY52" s="65"/>
      <c r="VDZ52" s="65"/>
      <c r="VEA52" s="65"/>
      <c r="VEB52" s="65"/>
      <c r="VEC52" s="65"/>
      <c r="VED52" s="65"/>
      <c r="VEE52" s="65"/>
      <c r="VEF52" s="65"/>
      <c r="VEG52" s="65"/>
      <c r="VEH52" s="65"/>
      <c r="VEI52" s="65"/>
      <c r="VEJ52" s="65"/>
      <c r="VEK52" s="65"/>
      <c r="VEL52" s="65"/>
      <c r="VEM52" s="65"/>
      <c r="VEN52" s="65"/>
      <c r="VEO52" s="65"/>
      <c r="VEP52" s="65"/>
      <c r="VEQ52" s="65"/>
      <c r="VER52" s="65"/>
      <c r="VES52" s="65"/>
      <c r="VET52" s="65"/>
      <c r="VEU52" s="65"/>
      <c r="VEV52" s="65"/>
      <c r="VEW52" s="65"/>
      <c r="VEX52" s="65"/>
      <c r="VEY52" s="65"/>
      <c r="VEZ52" s="65"/>
      <c r="VFA52" s="65"/>
      <c r="VFB52" s="65"/>
      <c r="VFC52" s="65"/>
      <c r="VFD52" s="65"/>
      <c r="VFE52" s="65"/>
      <c r="VFF52" s="65"/>
      <c r="VFG52" s="65"/>
      <c r="VFH52" s="65"/>
      <c r="VFI52" s="65"/>
      <c r="VFJ52" s="65"/>
      <c r="VFK52" s="65"/>
      <c r="VFL52" s="65"/>
      <c r="VFM52" s="65"/>
      <c r="VFN52" s="65"/>
      <c r="VFO52" s="65"/>
      <c r="VFP52" s="65"/>
      <c r="VFQ52" s="65"/>
      <c r="VFR52" s="65"/>
      <c r="VFS52" s="65"/>
      <c r="VFT52" s="65"/>
      <c r="VFU52" s="65"/>
      <c r="VFV52" s="65"/>
      <c r="VFW52" s="65"/>
      <c r="VFX52" s="65"/>
      <c r="VFY52" s="65"/>
      <c r="VFZ52" s="65"/>
      <c r="VGA52" s="65"/>
      <c r="VGB52" s="65"/>
      <c r="VGC52" s="65"/>
      <c r="VGD52" s="65"/>
      <c r="VGE52" s="65"/>
      <c r="VGF52" s="65"/>
      <c r="VGG52" s="65"/>
      <c r="VGH52" s="65"/>
      <c r="VGI52" s="65"/>
      <c r="VGJ52" s="65"/>
      <c r="VGK52" s="65"/>
      <c r="VGL52" s="65"/>
      <c r="VGM52" s="65"/>
      <c r="VGN52" s="65"/>
      <c r="VGO52" s="65"/>
      <c r="VGP52" s="65"/>
      <c r="VGQ52" s="65"/>
      <c r="VGR52" s="65"/>
      <c r="VGS52" s="65"/>
      <c r="VGT52" s="65"/>
      <c r="VGU52" s="65"/>
      <c r="VGV52" s="65"/>
      <c r="VGW52" s="65"/>
      <c r="VGX52" s="65"/>
      <c r="VGY52" s="65"/>
      <c r="VGZ52" s="65"/>
      <c r="VHA52" s="65"/>
      <c r="VHB52" s="65"/>
      <c r="VHC52" s="65"/>
      <c r="VHD52" s="65"/>
      <c r="VHE52" s="65"/>
      <c r="VHF52" s="65"/>
      <c r="VHG52" s="65"/>
      <c r="VHH52" s="65"/>
      <c r="VHI52" s="65"/>
      <c r="VHJ52" s="65"/>
      <c r="VHK52" s="65"/>
      <c r="VHL52" s="65"/>
      <c r="VHM52" s="65"/>
      <c r="VHN52" s="65"/>
      <c r="VHO52" s="65"/>
      <c r="VHP52" s="65"/>
      <c r="VHQ52" s="65"/>
      <c r="VHR52" s="65"/>
      <c r="VHS52" s="65"/>
      <c r="VHT52" s="65"/>
      <c r="VHU52" s="65"/>
      <c r="VHV52" s="65"/>
      <c r="VHW52" s="65"/>
      <c r="VHX52" s="65"/>
      <c r="VHY52" s="65"/>
      <c r="VHZ52" s="65"/>
      <c r="VIA52" s="65"/>
      <c r="VIB52" s="65"/>
      <c r="VIC52" s="65"/>
      <c r="VID52" s="65"/>
      <c r="VIE52" s="65"/>
      <c r="VIF52" s="65"/>
      <c r="VIG52" s="65"/>
      <c r="VIH52" s="65"/>
      <c r="VII52" s="65"/>
      <c r="VIJ52" s="65"/>
      <c r="VIK52" s="65"/>
      <c r="VIL52" s="65"/>
      <c r="VIM52" s="65"/>
      <c r="VIN52" s="65"/>
      <c r="VIO52" s="65"/>
      <c r="VIP52" s="65"/>
      <c r="VIQ52" s="65"/>
      <c r="VIR52" s="65"/>
      <c r="VIS52" s="65"/>
      <c r="VIT52" s="65"/>
      <c r="VIU52" s="65"/>
      <c r="VIV52" s="65"/>
      <c r="VIW52" s="65"/>
      <c r="VIX52" s="65"/>
      <c r="VIY52" s="65"/>
      <c r="VIZ52" s="65"/>
      <c r="VJA52" s="65"/>
      <c r="VJB52" s="65"/>
      <c r="VJC52" s="65"/>
      <c r="VJD52" s="65"/>
      <c r="VJE52" s="65"/>
      <c r="VJF52" s="65"/>
      <c r="VJG52" s="65"/>
      <c r="VJH52" s="65"/>
      <c r="VJI52" s="65"/>
      <c r="VJJ52" s="65"/>
      <c r="VJK52" s="65"/>
      <c r="VJL52" s="65"/>
      <c r="VJM52" s="65"/>
      <c r="VJN52" s="65"/>
      <c r="VJO52" s="65"/>
      <c r="VJP52" s="65"/>
      <c r="VJQ52" s="65"/>
      <c r="VJR52" s="65"/>
      <c r="VJS52" s="65"/>
      <c r="VJT52" s="65"/>
      <c r="VJU52" s="65"/>
      <c r="VJV52" s="65"/>
      <c r="VJW52" s="65"/>
      <c r="VJX52" s="65"/>
      <c r="VJY52" s="65"/>
      <c r="VJZ52" s="65"/>
      <c r="VKA52" s="65"/>
      <c r="VKB52" s="65"/>
      <c r="VKC52" s="65"/>
      <c r="VKD52" s="65"/>
      <c r="VKE52" s="65"/>
      <c r="VKF52" s="65"/>
      <c r="VKG52" s="65"/>
      <c r="VKH52" s="65"/>
      <c r="VKI52" s="65"/>
      <c r="VKJ52" s="65"/>
      <c r="VKK52" s="65"/>
      <c r="VKL52" s="65"/>
      <c r="VKM52" s="65"/>
      <c r="VKN52" s="65"/>
      <c r="VKO52" s="65"/>
      <c r="VKP52" s="65"/>
      <c r="VKQ52" s="65"/>
      <c r="VKR52" s="65"/>
      <c r="VKS52" s="65"/>
      <c r="VKT52" s="65"/>
      <c r="VKU52" s="65"/>
      <c r="VKV52" s="65"/>
      <c r="VKW52" s="65"/>
      <c r="VKX52" s="65"/>
      <c r="VKY52" s="65"/>
      <c r="VKZ52" s="65"/>
      <c r="VLA52" s="65"/>
      <c r="VLB52" s="65"/>
      <c r="VLC52" s="65"/>
      <c r="VLD52" s="65"/>
      <c r="VLE52" s="65"/>
      <c r="VLF52" s="65"/>
      <c r="VLG52" s="65"/>
      <c r="VLH52" s="65"/>
      <c r="VLI52" s="65"/>
      <c r="VLJ52" s="65"/>
      <c r="VLK52" s="65"/>
      <c r="VLL52" s="65"/>
      <c r="VLM52" s="65"/>
      <c r="VLN52" s="65"/>
      <c r="VLO52" s="65"/>
      <c r="VLP52" s="65"/>
      <c r="VLQ52" s="65"/>
      <c r="VLR52" s="65"/>
      <c r="VLS52" s="65"/>
      <c r="VLT52" s="65"/>
      <c r="VLU52" s="65"/>
      <c r="VLV52" s="65"/>
      <c r="VLW52" s="65"/>
      <c r="VLX52" s="65"/>
      <c r="VLY52" s="65"/>
      <c r="VLZ52" s="65"/>
      <c r="VMA52" s="65"/>
      <c r="VMB52" s="65"/>
      <c r="VMC52" s="65"/>
      <c r="VMD52" s="65"/>
      <c r="VME52" s="65"/>
      <c r="VMF52" s="65"/>
      <c r="VMG52" s="65"/>
      <c r="VMH52" s="65"/>
      <c r="VMI52" s="65"/>
      <c r="VMJ52" s="65"/>
      <c r="VMK52" s="65"/>
      <c r="VML52" s="65"/>
      <c r="VMM52" s="65"/>
      <c r="VMN52" s="65"/>
      <c r="VMO52" s="65"/>
      <c r="VMP52" s="65"/>
      <c r="VMQ52" s="65"/>
      <c r="VMR52" s="65"/>
      <c r="VMS52" s="65"/>
      <c r="VMT52" s="65"/>
      <c r="VMU52" s="65"/>
      <c r="VMV52" s="65"/>
      <c r="VMW52" s="65"/>
      <c r="VMX52" s="65"/>
      <c r="VMY52" s="65"/>
      <c r="VMZ52" s="65"/>
      <c r="VNA52" s="65"/>
      <c r="VNB52" s="65"/>
      <c r="VNC52" s="65"/>
      <c r="VND52" s="65"/>
      <c r="VNE52" s="65"/>
      <c r="VNF52" s="65"/>
      <c r="VNG52" s="65"/>
      <c r="VNH52" s="65"/>
      <c r="VNI52" s="65"/>
      <c r="VNJ52" s="65"/>
      <c r="VNK52" s="65"/>
      <c r="VNL52" s="65"/>
      <c r="VNM52" s="65"/>
      <c r="VNN52" s="65"/>
      <c r="VNO52" s="65"/>
      <c r="VNP52" s="65"/>
      <c r="VNQ52" s="65"/>
      <c r="VNR52" s="65"/>
      <c r="VNS52" s="65"/>
      <c r="VNT52" s="65"/>
      <c r="VNU52" s="65"/>
      <c r="VNV52" s="65"/>
      <c r="VNW52" s="65"/>
      <c r="VNX52" s="65"/>
      <c r="VNY52" s="65"/>
      <c r="VNZ52" s="65"/>
      <c r="VOA52" s="65"/>
      <c r="VOB52" s="65"/>
      <c r="VOC52" s="65"/>
      <c r="VOD52" s="65"/>
      <c r="VOE52" s="65"/>
      <c r="VOF52" s="65"/>
      <c r="VOG52" s="65"/>
      <c r="VOH52" s="65"/>
      <c r="VOI52" s="65"/>
      <c r="VOJ52" s="65"/>
      <c r="VOK52" s="65"/>
      <c r="VOL52" s="65"/>
      <c r="VOM52" s="65"/>
      <c r="VON52" s="65"/>
      <c r="VOO52" s="65"/>
      <c r="VOP52" s="65"/>
      <c r="VOQ52" s="65"/>
      <c r="VOR52" s="65"/>
      <c r="VOS52" s="65"/>
      <c r="VOT52" s="65"/>
      <c r="VOU52" s="65"/>
      <c r="VOV52" s="65"/>
      <c r="VOW52" s="65"/>
      <c r="VOX52" s="65"/>
      <c r="VOY52" s="65"/>
      <c r="VOZ52" s="65"/>
      <c r="VPA52" s="65"/>
      <c r="VPB52" s="65"/>
      <c r="VPC52" s="65"/>
      <c r="VPD52" s="65"/>
      <c r="VPE52" s="65"/>
      <c r="VPF52" s="65"/>
      <c r="VPG52" s="65"/>
      <c r="VPH52" s="65"/>
      <c r="VPI52" s="65"/>
      <c r="VPJ52" s="65"/>
      <c r="VPK52" s="65"/>
      <c r="VPL52" s="65"/>
      <c r="VPM52" s="65"/>
      <c r="VPN52" s="65"/>
      <c r="VPO52" s="65"/>
      <c r="VPP52" s="65"/>
      <c r="VPQ52" s="65"/>
      <c r="VPR52" s="65"/>
      <c r="VPS52" s="65"/>
      <c r="VPT52" s="65"/>
      <c r="VPU52" s="65"/>
      <c r="VPV52" s="65"/>
      <c r="VPW52" s="65"/>
      <c r="VPX52" s="65"/>
      <c r="VPY52" s="65"/>
      <c r="VPZ52" s="65"/>
      <c r="VQA52" s="65"/>
      <c r="VQB52" s="65"/>
      <c r="VQC52" s="65"/>
      <c r="VQD52" s="65"/>
      <c r="VQE52" s="65"/>
      <c r="VQF52" s="65"/>
      <c r="VQG52" s="65"/>
      <c r="VQH52" s="65"/>
      <c r="VQI52" s="65"/>
      <c r="VQJ52" s="65"/>
      <c r="VQK52" s="65"/>
      <c r="VQL52" s="65"/>
      <c r="VQM52" s="65"/>
      <c r="VQN52" s="65"/>
      <c r="VQO52" s="65"/>
      <c r="VQP52" s="65"/>
      <c r="VQQ52" s="65"/>
      <c r="VQR52" s="65"/>
      <c r="VQS52" s="65"/>
      <c r="VQT52" s="65"/>
      <c r="VQU52" s="65"/>
      <c r="VQV52" s="65"/>
      <c r="VQW52" s="65"/>
      <c r="VQX52" s="65"/>
      <c r="VQY52" s="65"/>
      <c r="VQZ52" s="65"/>
      <c r="VRA52" s="65"/>
      <c r="VRB52" s="65"/>
      <c r="VRC52" s="65"/>
      <c r="VRD52" s="65"/>
      <c r="VRE52" s="65"/>
      <c r="VRF52" s="65"/>
      <c r="VRG52" s="65"/>
      <c r="VRH52" s="65"/>
      <c r="VRI52" s="65"/>
      <c r="VRJ52" s="65"/>
      <c r="VRK52" s="65"/>
      <c r="VRL52" s="65"/>
      <c r="VRM52" s="65"/>
      <c r="VRN52" s="65"/>
      <c r="VRO52" s="65"/>
      <c r="VRP52" s="65"/>
      <c r="VRQ52" s="65"/>
      <c r="VRR52" s="65"/>
      <c r="VRS52" s="65"/>
      <c r="VRT52" s="65"/>
      <c r="VRU52" s="65"/>
      <c r="VRV52" s="65"/>
      <c r="VRW52" s="65"/>
      <c r="VRX52" s="65"/>
      <c r="VRY52" s="65"/>
      <c r="VRZ52" s="65"/>
      <c r="VSA52" s="65"/>
      <c r="VSB52" s="65"/>
      <c r="VSC52" s="65"/>
      <c r="VSD52" s="65"/>
      <c r="VSE52" s="65"/>
      <c r="VSF52" s="65"/>
      <c r="VSG52" s="65"/>
      <c r="VSH52" s="65"/>
      <c r="VSI52" s="65"/>
      <c r="VSJ52" s="65"/>
      <c r="VSK52" s="65"/>
      <c r="VSL52" s="65"/>
      <c r="VSM52" s="65"/>
      <c r="VSN52" s="65"/>
      <c r="VSO52" s="65"/>
      <c r="VSP52" s="65"/>
      <c r="VSQ52" s="65"/>
      <c r="VSR52" s="65"/>
      <c r="VSS52" s="65"/>
      <c r="VST52" s="65"/>
      <c r="VSU52" s="65"/>
      <c r="VSV52" s="65"/>
      <c r="VSW52" s="65"/>
      <c r="VSX52" s="65"/>
      <c r="VSY52" s="65"/>
      <c r="VSZ52" s="65"/>
      <c r="VTA52" s="65"/>
      <c r="VTB52" s="65"/>
      <c r="VTC52" s="65"/>
      <c r="VTD52" s="65"/>
      <c r="VTE52" s="65"/>
      <c r="VTF52" s="65"/>
      <c r="VTG52" s="65"/>
      <c r="VTH52" s="65"/>
      <c r="VTI52" s="65"/>
      <c r="VTJ52" s="65"/>
      <c r="VTK52" s="65"/>
      <c r="VTL52" s="65"/>
      <c r="VTM52" s="65"/>
      <c r="VTN52" s="65"/>
      <c r="VTO52" s="65"/>
      <c r="VTP52" s="65"/>
      <c r="VTQ52" s="65"/>
      <c r="VTR52" s="65"/>
      <c r="VTS52" s="65"/>
      <c r="VTT52" s="65"/>
      <c r="VTU52" s="65"/>
      <c r="VTV52" s="65"/>
      <c r="VTW52" s="65"/>
      <c r="VTX52" s="65"/>
      <c r="VTY52" s="65"/>
      <c r="VTZ52" s="65"/>
      <c r="VUA52" s="65"/>
      <c r="VUB52" s="65"/>
      <c r="VUC52" s="65"/>
      <c r="VUD52" s="65"/>
      <c r="VUE52" s="65"/>
      <c r="VUF52" s="65"/>
      <c r="VUG52" s="65"/>
      <c r="VUH52" s="65"/>
      <c r="VUI52" s="65"/>
      <c r="VUJ52" s="65"/>
      <c r="VUK52" s="65"/>
      <c r="VUL52" s="65"/>
      <c r="VUM52" s="65"/>
      <c r="VUN52" s="65"/>
      <c r="VUO52" s="65"/>
      <c r="VUP52" s="65"/>
      <c r="VUQ52" s="65"/>
      <c r="VUR52" s="65"/>
      <c r="VUS52" s="65"/>
      <c r="VUT52" s="65"/>
      <c r="VUU52" s="65"/>
      <c r="VUV52" s="65"/>
      <c r="VUW52" s="65"/>
      <c r="VUX52" s="65"/>
      <c r="VUY52" s="65"/>
      <c r="VUZ52" s="65"/>
      <c r="VVA52" s="65"/>
      <c r="VVB52" s="65"/>
      <c r="VVC52" s="65"/>
      <c r="VVD52" s="65"/>
      <c r="VVE52" s="65"/>
      <c r="VVF52" s="65"/>
      <c r="VVG52" s="65"/>
      <c r="VVH52" s="65"/>
      <c r="VVI52" s="65"/>
      <c r="VVJ52" s="65"/>
      <c r="VVK52" s="65"/>
      <c r="VVL52" s="65"/>
      <c r="VVM52" s="65"/>
      <c r="VVN52" s="65"/>
      <c r="VVO52" s="65"/>
      <c r="VVP52" s="65"/>
      <c r="VVQ52" s="65"/>
      <c r="VVR52" s="65"/>
      <c r="VVS52" s="65"/>
      <c r="VVT52" s="65"/>
      <c r="VVU52" s="65"/>
      <c r="VVV52" s="65"/>
      <c r="VVW52" s="65"/>
      <c r="VVX52" s="65"/>
      <c r="VVY52" s="65"/>
      <c r="VVZ52" s="65"/>
      <c r="VWA52" s="65"/>
      <c r="VWB52" s="65"/>
      <c r="VWC52" s="65"/>
      <c r="VWD52" s="65"/>
      <c r="VWE52" s="65"/>
      <c r="VWF52" s="65"/>
      <c r="VWG52" s="65"/>
      <c r="VWH52" s="65"/>
      <c r="VWI52" s="65"/>
      <c r="VWJ52" s="65"/>
      <c r="VWK52" s="65"/>
      <c r="VWL52" s="65"/>
      <c r="VWM52" s="65"/>
      <c r="VWN52" s="65"/>
      <c r="VWO52" s="65"/>
      <c r="VWP52" s="65"/>
      <c r="VWQ52" s="65"/>
      <c r="VWR52" s="65"/>
      <c r="VWS52" s="65"/>
      <c r="VWT52" s="65"/>
      <c r="VWU52" s="65"/>
      <c r="VWV52" s="65"/>
      <c r="VWW52" s="65"/>
      <c r="VWX52" s="65"/>
      <c r="VWY52" s="65"/>
      <c r="VWZ52" s="65"/>
      <c r="VXA52" s="65"/>
      <c r="VXB52" s="65"/>
      <c r="VXC52" s="65"/>
      <c r="VXD52" s="65"/>
      <c r="VXE52" s="65"/>
      <c r="VXF52" s="65"/>
      <c r="VXG52" s="65"/>
      <c r="VXH52" s="65"/>
      <c r="VXI52" s="65"/>
      <c r="VXJ52" s="65"/>
      <c r="VXK52" s="65"/>
      <c r="VXL52" s="65"/>
      <c r="VXM52" s="65"/>
      <c r="VXN52" s="65"/>
      <c r="VXO52" s="65"/>
      <c r="VXP52" s="65"/>
      <c r="VXQ52" s="65"/>
      <c r="VXR52" s="65"/>
      <c r="VXS52" s="65"/>
      <c r="VXT52" s="65"/>
      <c r="VXU52" s="65"/>
      <c r="VXV52" s="65"/>
      <c r="VXW52" s="65"/>
      <c r="VXX52" s="65"/>
      <c r="VXY52" s="65"/>
      <c r="VXZ52" s="65"/>
      <c r="VYA52" s="65"/>
      <c r="VYB52" s="65"/>
      <c r="VYC52" s="65"/>
      <c r="VYD52" s="65"/>
      <c r="VYE52" s="65"/>
      <c r="VYF52" s="65"/>
      <c r="VYG52" s="65"/>
      <c r="VYH52" s="65"/>
      <c r="VYI52" s="65"/>
      <c r="VYJ52" s="65"/>
      <c r="VYK52" s="65"/>
      <c r="VYL52" s="65"/>
      <c r="VYM52" s="65"/>
      <c r="VYN52" s="65"/>
      <c r="VYO52" s="65"/>
      <c r="VYP52" s="65"/>
      <c r="VYQ52" s="65"/>
      <c r="VYR52" s="65"/>
      <c r="VYS52" s="65"/>
      <c r="VYT52" s="65"/>
      <c r="VYU52" s="65"/>
      <c r="VYV52" s="65"/>
      <c r="VYW52" s="65"/>
      <c r="VYX52" s="65"/>
      <c r="VYY52" s="65"/>
      <c r="VYZ52" s="65"/>
      <c r="VZA52" s="65"/>
      <c r="VZB52" s="65"/>
      <c r="VZC52" s="65"/>
      <c r="VZD52" s="65"/>
      <c r="VZE52" s="65"/>
      <c r="VZF52" s="65"/>
      <c r="VZG52" s="65"/>
      <c r="VZH52" s="65"/>
      <c r="VZI52" s="65"/>
      <c r="VZJ52" s="65"/>
      <c r="VZK52" s="65"/>
      <c r="VZL52" s="65"/>
      <c r="VZM52" s="65"/>
      <c r="VZN52" s="65"/>
      <c r="VZO52" s="65"/>
      <c r="VZP52" s="65"/>
      <c r="VZQ52" s="65"/>
      <c r="VZR52" s="65"/>
      <c r="VZS52" s="65"/>
      <c r="VZT52" s="65"/>
      <c r="VZU52" s="65"/>
      <c r="VZV52" s="65"/>
      <c r="VZW52" s="65"/>
      <c r="VZX52" s="65"/>
      <c r="VZY52" s="65"/>
      <c r="VZZ52" s="65"/>
      <c r="WAA52" s="65"/>
      <c r="WAB52" s="65"/>
      <c r="WAC52" s="65"/>
      <c r="WAD52" s="65"/>
      <c r="WAE52" s="65"/>
      <c r="WAF52" s="65"/>
      <c r="WAG52" s="65"/>
      <c r="WAH52" s="65"/>
      <c r="WAI52" s="65"/>
      <c r="WAJ52" s="65"/>
      <c r="WAK52" s="65"/>
      <c r="WAL52" s="65"/>
      <c r="WAM52" s="65"/>
      <c r="WAN52" s="65"/>
      <c r="WAO52" s="65"/>
      <c r="WAP52" s="65"/>
      <c r="WAQ52" s="65"/>
      <c r="WAR52" s="65"/>
      <c r="WAS52" s="65"/>
      <c r="WAT52" s="65"/>
      <c r="WAU52" s="65"/>
      <c r="WAV52" s="65"/>
      <c r="WAW52" s="65"/>
      <c r="WAX52" s="65"/>
      <c r="WAY52" s="65"/>
      <c r="WAZ52" s="65"/>
      <c r="WBA52" s="65"/>
      <c r="WBB52" s="65"/>
      <c r="WBC52" s="65"/>
      <c r="WBD52" s="65"/>
      <c r="WBE52" s="65"/>
      <c r="WBF52" s="65"/>
      <c r="WBG52" s="65"/>
      <c r="WBH52" s="65"/>
      <c r="WBI52" s="65"/>
      <c r="WBJ52" s="65"/>
      <c r="WBK52" s="65"/>
      <c r="WBL52" s="65"/>
      <c r="WBM52" s="65"/>
      <c r="WBN52" s="65"/>
      <c r="WBO52" s="65"/>
      <c r="WBP52" s="65"/>
      <c r="WBQ52" s="65"/>
      <c r="WBR52" s="65"/>
      <c r="WBS52" s="65"/>
      <c r="WBT52" s="65"/>
      <c r="WBU52" s="65"/>
      <c r="WBV52" s="65"/>
      <c r="WBW52" s="65"/>
      <c r="WBX52" s="65"/>
      <c r="WBY52" s="65"/>
      <c r="WBZ52" s="65"/>
      <c r="WCA52" s="65"/>
      <c r="WCB52" s="65"/>
      <c r="WCC52" s="65"/>
      <c r="WCD52" s="65"/>
      <c r="WCE52" s="65"/>
      <c r="WCF52" s="65"/>
      <c r="WCG52" s="65"/>
      <c r="WCH52" s="65"/>
      <c r="WCI52" s="65"/>
      <c r="WCJ52" s="65"/>
      <c r="WCK52" s="65"/>
      <c r="WCL52" s="65"/>
      <c r="WCM52" s="65"/>
      <c r="WCN52" s="65"/>
      <c r="WCO52" s="65"/>
      <c r="WCP52" s="65"/>
      <c r="WCQ52" s="65"/>
      <c r="WCR52" s="65"/>
      <c r="WCS52" s="65"/>
      <c r="WCT52" s="65"/>
      <c r="WCU52" s="65"/>
      <c r="WCV52" s="65"/>
      <c r="WCW52" s="65"/>
      <c r="WCX52" s="65"/>
      <c r="WCY52" s="65"/>
      <c r="WCZ52" s="65"/>
      <c r="WDA52" s="65"/>
      <c r="WDB52" s="65"/>
      <c r="WDC52" s="65"/>
      <c r="WDD52" s="65"/>
      <c r="WDE52" s="65"/>
      <c r="WDF52" s="65"/>
      <c r="WDG52" s="65"/>
      <c r="WDH52" s="65"/>
      <c r="WDI52" s="65"/>
      <c r="WDJ52" s="65"/>
      <c r="WDK52" s="65"/>
      <c r="WDL52" s="65"/>
      <c r="WDM52" s="65"/>
      <c r="WDN52" s="65"/>
      <c r="WDO52" s="65"/>
      <c r="WDP52" s="65"/>
      <c r="WDQ52" s="65"/>
      <c r="WDR52" s="65"/>
      <c r="WDS52" s="65"/>
      <c r="WDT52" s="65"/>
      <c r="WDU52" s="65"/>
      <c r="WDV52" s="65"/>
      <c r="WDW52" s="65"/>
      <c r="WDX52" s="65"/>
      <c r="WDY52" s="65"/>
      <c r="WDZ52" s="65"/>
      <c r="WEA52" s="65"/>
      <c r="WEB52" s="65"/>
      <c r="WEC52" s="65"/>
      <c r="WED52" s="65"/>
      <c r="WEE52" s="65"/>
      <c r="WEF52" s="65"/>
      <c r="WEG52" s="65"/>
      <c r="WEH52" s="65"/>
      <c r="WEI52" s="65"/>
      <c r="WEJ52" s="65"/>
      <c r="WEK52" s="65"/>
      <c r="WEL52" s="65"/>
      <c r="WEM52" s="65"/>
      <c r="WEN52" s="65"/>
      <c r="WEO52" s="65"/>
      <c r="WEP52" s="65"/>
      <c r="WEQ52" s="65"/>
      <c r="WER52" s="65"/>
      <c r="WES52" s="65"/>
      <c r="WET52" s="65"/>
      <c r="WEU52" s="65"/>
      <c r="WEV52" s="65"/>
      <c r="WEW52" s="65"/>
      <c r="WEX52" s="65"/>
      <c r="WEY52" s="65"/>
      <c r="WEZ52" s="65"/>
      <c r="WFA52" s="65"/>
      <c r="WFB52" s="65"/>
      <c r="WFC52" s="65"/>
      <c r="WFD52" s="65"/>
      <c r="WFE52" s="65"/>
      <c r="WFF52" s="65"/>
      <c r="WFG52" s="65"/>
      <c r="WFH52" s="65"/>
      <c r="WFI52" s="65"/>
      <c r="WFJ52" s="65"/>
      <c r="WFK52" s="65"/>
      <c r="WFL52" s="65"/>
      <c r="WFM52" s="65"/>
      <c r="WFN52" s="65"/>
      <c r="WFO52" s="65"/>
      <c r="WFP52" s="65"/>
      <c r="WFQ52" s="65"/>
      <c r="WFR52" s="65"/>
      <c r="WFS52" s="65"/>
      <c r="WFT52" s="65"/>
      <c r="WFU52" s="65"/>
      <c r="WFV52" s="65"/>
      <c r="WFW52" s="65"/>
      <c r="WFX52" s="65"/>
      <c r="WFY52" s="65"/>
      <c r="WFZ52" s="65"/>
      <c r="WGA52" s="65"/>
      <c r="WGB52" s="65"/>
      <c r="WGC52" s="65"/>
      <c r="WGD52" s="65"/>
      <c r="WGE52" s="65"/>
      <c r="WGF52" s="65"/>
      <c r="WGG52" s="65"/>
      <c r="WGH52" s="65"/>
      <c r="WGI52" s="65"/>
      <c r="WGJ52" s="65"/>
      <c r="WGK52" s="65"/>
      <c r="WGL52" s="65"/>
      <c r="WGM52" s="65"/>
      <c r="WGN52" s="65"/>
      <c r="WGO52" s="65"/>
      <c r="WGP52" s="65"/>
      <c r="WGQ52" s="65"/>
      <c r="WGR52" s="65"/>
      <c r="WGS52" s="65"/>
      <c r="WGT52" s="65"/>
      <c r="WGU52" s="65"/>
      <c r="WGV52" s="65"/>
      <c r="WGW52" s="65"/>
      <c r="WGX52" s="65"/>
      <c r="WGY52" s="65"/>
      <c r="WGZ52" s="65"/>
      <c r="WHA52" s="65"/>
      <c r="WHB52" s="65"/>
      <c r="WHC52" s="65"/>
      <c r="WHD52" s="65"/>
      <c r="WHE52" s="65"/>
      <c r="WHF52" s="65"/>
      <c r="WHG52" s="65"/>
      <c r="WHH52" s="65"/>
      <c r="WHI52" s="65"/>
      <c r="WHJ52" s="65"/>
      <c r="WHK52" s="65"/>
      <c r="WHL52" s="65"/>
      <c r="WHM52" s="65"/>
      <c r="WHN52" s="65"/>
      <c r="WHO52" s="65"/>
      <c r="WHP52" s="65"/>
      <c r="WHQ52" s="65"/>
      <c r="WHR52" s="65"/>
      <c r="WHS52" s="65"/>
      <c r="WHT52" s="65"/>
      <c r="WHU52" s="65"/>
      <c r="WHV52" s="65"/>
      <c r="WHW52" s="65"/>
      <c r="WHX52" s="65"/>
      <c r="WHY52" s="65"/>
      <c r="WHZ52" s="65"/>
      <c r="WIA52" s="65"/>
      <c r="WIB52" s="65"/>
      <c r="WIC52" s="65"/>
      <c r="WID52" s="65"/>
      <c r="WIE52" s="65"/>
      <c r="WIF52" s="65"/>
      <c r="WIG52" s="65"/>
      <c r="WIH52" s="65"/>
      <c r="WII52" s="65"/>
      <c r="WIJ52" s="65"/>
      <c r="WIK52" s="65"/>
      <c r="WIL52" s="65"/>
      <c r="WIM52" s="65"/>
      <c r="WIN52" s="65"/>
      <c r="WIO52" s="65"/>
      <c r="WIP52" s="65"/>
      <c r="WIQ52" s="65"/>
      <c r="WIR52" s="65"/>
      <c r="WIS52" s="65"/>
      <c r="WIT52" s="65"/>
      <c r="WIU52" s="65"/>
      <c r="WIV52" s="65"/>
      <c r="WIW52" s="65"/>
      <c r="WIX52" s="65"/>
      <c r="WIY52" s="65"/>
      <c r="WIZ52" s="65"/>
      <c r="WJA52" s="65"/>
      <c r="WJB52" s="65"/>
      <c r="WJC52" s="65"/>
      <c r="WJD52" s="65"/>
      <c r="WJE52" s="65"/>
      <c r="WJF52" s="65"/>
      <c r="WJG52" s="65"/>
      <c r="WJH52" s="65"/>
      <c r="WJI52" s="65"/>
      <c r="WJJ52" s="65"/>
      <c r="WJK52" s="65"/>
      <c r="WJL52" s="65"/>
      <c r="WJM52" s="65"/>
      <c r="WJN52" s="65"/>
      <c r="WJO52" s="65"/>
      <c r="WJP52" s="65"/>
      <c r="WJQ52" s="65"/>
      <c r="WJR52" s="65"/>
      <c r="WJS52" s="65"/>
      <c r="WJT52" s="65"/>
      <c r="WJU52" s="65"/>
      <c r="WJV52" s="65"/>
      <c r="WJW52" s="65"/>
      <c r="WJX52" s="65"/>
      <c r="WJY52" s="65"/>
      <c r="WJZ52" s="65"/>
      <c r="WKA52" s="65"/>
      <c r="WKB52" s="65"/>
      <c r="WKC52" s="65"/>
      <c r="WKD52" s="65"/>
      <c r="WKE52" s="65"/>
      <c r="WKF52" s="65"/>
      <c r="WKG52" s="65"/>
      <c r="WKH52" s="65"/>
      <c r="WKI52" s="65"/>
      <c r="WKJ52" s="65"/>
      <c r="WKK52" s="65"/>
      <c r="WKL52" s="65"/>
      <c r="WKM52" s="65"/>
      <c r="WKN52" s="65"/>
      <c r="WKO52" s="65"/>
      <c r="WKP52" s="65"/>
      <c r="WKQ52" s="65"/>
      <c r="WKR52" s="65"/>
      <c r="WKS52" s="65"/>
      <c r="WKT52" s="65"/>
      <c r="WKU52" s="65"/>
      <c r="WKV52" s="65"/>
      <c r="WKW52" s="65"/>
      <c r="WKX52" s="65"/>
      <c r="WKY52" s="65"/>
      <c r="WKZ52" s="65"/>
      <c r="WLA52" s="65"/>
      <c r="WLB52" s="65"/>
      <c r="WLC52" s="65"/>
      <c r="WLD52" s="65"/>
      <c r="WLE52" s="65"/>
      <c r="WLF52" s="65"/>
      <c r="WLG52" s="65"/>
      <c r="WLH52" s="65"/>
      <c r="WLI52" s="65"/>
      <c r="WLJ52" s="65"/>
      <c r="WLK52" s="65"/>
      <c r="WLL52" s="65"/>
      <c r="WLM52" s="65"/>
      <c r="WLN52" s="65"/>
      <c r="WLO52" s="65"/>
      <c r="WLP52" s="65"/>
      <c r="WLQ52" s="65"/>
      <c r="WLR52" s="65"/>
      <c r="WLS52" s="65"/>
      <c r="WLT52" s="65"/>
      <c r="WLU52" s="65"/>
      <c r="WLV52" s="65"/>
      <c r="WLW52" s="65"/>
      <c r="WLX52" s="65"/>
      <c r="WLY52" s="65"/>
      <c r="WLZ52" s="65"/>
      <c r="WMA52" s="65"/>
      <c r="WMB52" s="65"/>
      <c r="WMC52" s="65"/>
      <c r="WMD52" s="65"/>
      <c r="WME52" s="65"/>
      <c r="WMF52" s="65"/>
      <c r="WMG52" s="65"/>
      <c r="WMH52" s="65"/>
      <c r="WMI52" s="65"/>
      <c r="WMJ52" s="65"/>
      <c r="WMK52" s="65"/>
      <c r="WML52" s="65"/>
      <c r="WMM52" s="65"/>
      <c r="WMN52" s="65"/>
      <c r="WMO52" s="65"/>
      <c r="WMP52" s="65"/>
      <c r="WMQ52" s="65"/>
      <c r="WMR52" s="65"/>
      <c r="WMS52" s="65"/>
      <c r="WMT52" s="65"/>
      <c r="WMU52" s="65"/>
      <c r="WMV52" s="65"/>
      <c r="WMW52" s="65"/>
      <c r="WMX52" s="65"/>
      <c r="WMY52" s="65"/>
      <c r="WMZ52" s="65"/>
      <c r="WNA52" s="65"/>
      <c r="WNB52" s="65"/>
      <c r="WNC52" s="65"/>
      <c r="WND52" s="65"/>
      <c r="WNE52" s="65"/>
      <c r="WNF52" s="65"/>
      <c r="WNG52" s="65"/>
      <c r="WNH52" s="65"/>
      <c r="WNI52" s="65"/>
      <c r="WNJ52" s="65"/>
      <c r="WNK52" s="65"/>
      <c r="WNL52" s="65"/>
      <c r="WNM52" s="65"/>
      <c r="WNN52" s="65"/>
      <c r="WNO52" s="65"/>
      <c r="WNP52" s="65"/>
      <c r="WNQ52" s="65"/>
      <c r="WNR52" s="65"/>
      <c r="WNS52" s="65"/>
      <c r="WNT52" s="65"/>
      <c r="WNU52" s="65"/>
      <c r="WNV52" s="65"/>
      <c r="WNW52" s="65"/>
      <c r="WNX52" s="65"/>
      <c r="WNY52" s="65"/>
      <c r="WNZ52" s="65"/>
      <c r="WOA52" s="65"/>
      <c r="WOB52" s="65"/>
      <c r="WOC52" s="65"/>
      <c r="WOD52" s="65"/>
      <c r="WOE52" s="65"/>
      <c r="WOF52" s="65"/>
      <c r="WOG52" s="65"/>
      <c r="WOH52" s="65"/>
      <c r="WOI52" s="65"/>
      <c r="WOJ52" s="65"/>
      <c r="WOK52" s="65"/>
      <c r="WOL52" s="65"/>
      <c r="WOM52" s="65"/>
      <c r="WON52" s="65"/>
      <c r="WOO52" s="65"/>
      <c r="WOP52" s="65"/>
      <c r="WOQ52" s="65"/>
      <c r="WOR52" s="65"/>
      <c r="WOS52" s="65"/>
      <c r="WOT52" s="65"/>
      <c r="WOU52" s="65"/>
      <c r="WOV52" s="65"/>
      <c r="WOW52" s="65"/>
      <c r="WOX52" s="65"/>
      <c r="WOY52" s="65"/>
      <c r="WOZ52" s="65"/>
      <c r="WPA52" s="65"/>
      <c r="WPB52" s="65"/>
      <c r="WPC52" s="65"/>
      <c r="WPD52" s="65"/>
      <c r="WPE52" s="65"/>
      <c r="WPF52" s="65"/>
      <c r="WPG52" s="65"/>
      <c r="WPH52" s="65"/>
      <c r="WPI52" s="65"/>
      <c r="WPJ52" s="65"/>
      <c r="WPK52" s="65"/>
      <c r="WPL52" s="65"/>
      <c r="WPM52" s="65"/>
      <c r="WPN52" s="65"/>
      <c r="WPO52" s="65"/>
      <c r="WPP52" s="65"/>
      <c r="WPQ52" s="65"/>
      <c r="WPR52" s="65"/>
      <c r="WPS52" s="65"/>
      <c r="WPT52" s="65"/>
      <c r="WPU52" s="65"/>
      <c r="WPV52" s="65"/>
      <c r="WPW52" s="65"/>
      <c r="WPX52" s="65"/>
      <c r="WPY52" s="65"/>
      <c r="WPZ52" s="65"/>
      <c r="WQA52" s="65"/>
      <c r="WQB52" s="65"/>
      <c r="WQC52" s="65"/>
      <c r="WQD52" s="65"/>
      <c r="WQE52" s="65"/>
      <c r="WQF52" s="65"/>
      <c r="WQG52" s="65"/>
      <c r="WQH52" s="65"/>
      <c r="WQI52" s="65"/>
      <c r="WQJ52" s="65"/>
      <c r="WQK52" s="65"/>
      <c r="WQL52" s="65"/>
      <c r="WQM52" s="65"/>
      <c r="WQN52" s="65"/>
      <c r="WQO52" s="65"/>
      <c r="WQP52" s="65"/>
      <c r="WQQ52" s="65"/>
      <c r="WQR52" s="65"/>
      <c r="WQS52" s="65"/>
      <c r="WQT52" s="65"/>
      <c r="WQU52" s="65"/>
      <c r="WQV52" s="65"/>
      <c r="WQW52" s="65"/>
      <c r="WQX52" s="65"/>
      <c r="WQY52" s="65"/>
      <c r="WQZ52" s="65"/>
      <c r="WRA52" s="65"/>
      <c r="WRB52" s="65"/>
      <c r="WRC52" s="65"/>
      <c r="WRD52" s="65"/>
      <c r="WRE52" s="65"/>
      <c r="WRF52" s="65"/>
      <c r="WRG52" s="65"/>
      <c r="WRH52" s="65"/>
      <c r="WRI52" s="65"/>
      <c r="WRJ52" s="65"/>
      <c r="WRK52" s="65"/>
      <c r="WRL52" s="65"/>
      <c r="WRM52" s="65"/>
      <c r="WRN52" s="65"/>
      <c r="WRO52" s="65"/>
      <c r="WRP52" s="65"/>
      <c r="WRQ52" s="65"/>
      <c r="WRR52" s="65"/>
      <c r="WRS52" s="65"/>
      <c r="WRT52" s="65"/>
      <c r="WRU52" s="65"/>
      <c r="WRV52" s="65"/>
      <c r="WRW52" s="65"/>
      <c r="WRX52" s="65"/>
      <c r="WRY52" s="65"/>
      <c r="WRZ52" s="65"/>
      <c r="WSA52" s="65"/>
      <c r="WSB52" s="65"/>
      <c r="WSC52" s="65"/>
      <c r="WSD52" s="65"/>
      <c r="WSE52" s="65"/>
      <c r="WSF52" s="65"/>
      <c r="WSG52" s="65"/>
      <c r="WSH52" s="65"/>
      <c r="WSI52" s="65"/>
      <c r="WSJ52" s="65"/>
      <c r="WSK52" s="65"/>
      <c r="WSL52" s="65"/>
      <c r="WSM52" s="65"/>
      <c r="WSN52" s="65"/>
      <c r="WSO52" s="65"/>
      <c r="WSP52" s="65"/>
      <c r="WSQ52" s="65"/>
      <c r="WSR52" s="65"/>
      <c r="WSS52" s="65"/>
      <c r="WST52" s="65"/>
      <c r="WSU52" s="65"/>
      <c r="WSV52" s="65"/>
      <c r="WSW52" s="65"/>
      <c r="WSX52" s="65"/>
      <c r="WSY52" s="65"/>
      <c r="WSZ52" s="65"/>
      <c r="WTA52" s="65"/>
      <c r="WTB52" s="65"/>
      <c r="WTC52" s="65"/>
      <c r="WTD52" s="65"/>
      <c r="WTE52" s="65"/>
      <c r="WTF52" s="65"/>
      <c r="WTG52" s="65"/>
      <c r="WTH52" s="65"/>
      <c r="WTI52" s="65"/>
      <c r="WTJ52" s="65"/>
      <c r="WTK52" s="65"/>
      <c r="WTL52" s="65"/>
      <c r="WTM52" s="65"/>
      <c r="WTN52" s="65"/>
      <c r="WTO52" s="65"/>
      <c r="WTP52" s="65"/>
      <c r="WTQ52" s="65"/>
      <c r="WTR52" s="65"/>
      <c r="WTS52" s="65"/>
      <c r="WTT52" s="65"/>
      <c r="WTU52" s="65"/>
      <c r="WTV52" s="65"/>
      <c r="WTW52" s="65"/>
      <c r="WTX52" s="65"/>
      <c r="WTY52" s="65"/>
      <c r="WTZ52" s="65"/>
      <c r="WUA52" s="65"/>
      <c r="WUB52" s="65"/>
      <c r="WUC52" s="65"/>
      <c r="WUD52" s="65"/>
      <c r="WUE52" s="65"/>
      <c r="WUF52" s="65"/>
      <c r="WUG52" s="65"/>
      <c r="WUH52" s="65"/>
      <c r="WUI52" s="65"/>
      <c r="WUJ52" s="65"/>
      <c r="WUK52" s="65"/>
      <c r="WUL52" s="65"/>
      <c r="WUM52" s="65"/>
      <c r="WUN52" s="65"/>
      <c r="WUO52" s="65"/>
      <c r="WUP52" s="65"/>
      <c r="WUQ52" s="65"/>
      <c r="WUR52" s="65"/>
      <c r="WUS52" s="65"/>
      <c r="WUT52" s="65"/>
      <c r="WUU52" s="65"/>
      <c r="WUV52" s="65"/>
      <c r="WUW52" s="65"/>
      <c r="WUX52" s="65"/>
      <c r="WUY52" s="65"/>
      <c r="WUZ52" s="65"/>
      <c r="WVA52" s="65"/>
      <c r="WVB52" s="65"/>
      <c r="WVC52" s="65"/>
      <c r="WVD52" s="65"/>
      <c r="WVE52" s="65"/>
      <c r="WVF52" s="65"/>
      <c r="WVG52" s="65"/>
      <c r="WVH52" s="65"/>
      <c r="WVI52" s="65"/>
      <c r="WVJ52" s="65"/>
      <c r="WVK52" s="65"/>
      <c r="WVL52" s="65"/>
      <c r="WVM52" s="65"/>
      <c r="WVN52" s="65"/>
      <c r="WVO52" s="65"/>
      <c r="WVP52" s="65"/>
      <c r="WVQ52" s="65"/>
      <c r="WVR52" s="65"/>
      <c r="WVS52" s="65"/>
      <c r="WVT52" s="65"/>
      <c r="WVU52" s="65"/>
      <c r="WVV52" s="65"/>
      <c r="WVW52" s="65"/>
      <c r="WVX52" s="65"/>
      <c r="WVY52" s="65"/>
      <c r="WVZ52" s="65"/>
      <c r="WWA52" s="65"/>
      <c r="WWB52" s="65"/>
      <c r="WWC52" s="65"/>
      <c r="WWD52" s="65"/>
      <c r="WWE52" s="65"/>
      <c r="WWF52" s="65"/>
      <c r="WWG52" s="65"/>
      <c r="WWH52" s="65"/>
      <c r="WWI52" s="65"/>
      <c r="WWJ52" s="65"/>
      <c r="WWK52" s="65"/>
      <c r="WWL52" s="65"/>
      <c r="WWM52" s="65"/>
      <c r="WWN52" s="65"/>
      <c r="WWO52" s="65"/>
      <c r="WWP52" s="65"/>
      <c r="WWQ52" s="65"/>
      <c r="WWR52" s="65"/>
      <c r="WWS52" s="65"/>
      <c r="WWT52" s="65"/>
      <c r="WWU52" s="65"/>
      <c r="WWV52" s="65"/>
      <c r="WWW52" s="65"/>
      <c r="WWX52" s="65"/>
      <c r="WWY52" s="65"/>
      <c r="WWZ52" s="65"/>
      <c r="WXA52" s="65"/>
      <c r="WXB52" s="65"/>
      <c r="WXC52" s="65"/>
      <c r="WXD52" s="65"/>
      <c r="WXE52" s="65"/>
      <c r="WXF52" s="65"/>
      <c r="WXG52" s="65"/>
      <c r="WXH52" s="65"/>
      <c r="WXI52" s="65"/>
      <c r="WXJ52" s="65"/>
      <c r="WXK52" s="65"/>
      <c r="WXL52" s="65"/>
      <c r="WXM52" s="65"/>
      <c r="WXN52" s="65"/>
      <c r="WXO52" s="65"/>
      <c r="WXP52" s="65"/>
      <c r="WXQ52" s="65"/>
      <c r="WXR52" s="65"/>
      <c r="WXS52" s="65"/>
      <c r="WXT52" s="65"/>
      <c r="WXU52" s="65"/>
      <c r="WXV52" s="65"/>
      <c r="WXW52" s="65"/>
      <c r="WXX52" s="65"/>
      <c r="WXY52" s="65"/>
      <c r="WXZ52" s="65"/>
      <c r="WYA52" s="65"/>
      <c r="WYB52" s="65"/>
      <c r="WYC52" s="65"/>
      <c r="WYD52" s="65"/>
      <c r="WYE52" s="65"/>
      <c r="WYF52" s="65"/>
      <c r="WYG52" s="65"/>
      <c r="WYH52" s="65"/>
      <c r="WYI52" s="65"/>
      <c r="WYJ52" s="65"/>
      <c r="WYK52" s="65"/>
      <c r="WYL52" s="65"/>
      <c r="WYM52" s="65"/>
      <c r="WYN52" s="65"/>
      <c r="WYO52" s="65"/>
      <c r="WYP52" s="65"/>
      <c r="WYQ52" s="65"/>
      <c r="WYR52" s="65"/>
      <c r="WYS52" s="65"/>
      <c r="WYT52" s="65"/>
      <c r="WYU52" s="65"/>
      <c r="WYV52" s="65"/>
      <c r="WYW52" s="65"/>
      <c r="WYX52" s="65"/>
      <c r="WYY52" s="65"/>
      <c r="WYZ52" s="65"/>
      <c r="WZA52" s="65"/>
      <c r="WZB52" s="65"/>
      <c r="WZC52" s="65"/>
      <c r="WZD52" s="65"/>
      <c r="WZE52" s="65"/>
      <c r="WZF52" s="65"/>
      <c r="WZG52" s="65"/>
      <c r="WZH52" s="65"/>
      <c r="WZI52" s="65"/>
      <c r="WZJ52" s="65"/>
      <c r="WZK52" s="65"/>
      <c r="WZL52" s="65"/>
      <c r="WZM52" s="65"/>
      <c r="WZN52" s="65"/>
      <c r="WZO52" s="65"/>
      <c r="WZP52" s="65"/>
      <c r="WZQ52" s="65"/>
      <c r="WZR52" s="65"/>
      <c r="WZS52" s="65"/>
      <c r="WZT52" s="65"/>
      <c r="WZU52" s="65"/>
      <c r="WZV52" s="65"/>
      <c r="WZW52" s="65"/>
      <c r="WZX52" s="65"/>
      <c r="WZY52" s="65"/>
      <c r="WZZ52" s="65"/>
      <c r="XAA52" s="65"/>
      <c r="XAB52" s="65"/>
      <c r="XAC52" s="65"/>
      <c r="XAD52" s="65"/>
      <c r="XAE52" s="65"/>
      <c r="XAF52" s="65"/>
      <c r="XAG52" s="65"/>
      <c r="XAH52" s="65"/>
      <c r="XAI52" s="65"/>
      <c r="XAJ52" s="65"/>
      <c r="XAK52" s="65"/>
      <c r="XAL52" s="65"/>
      <c r="XAM52" s="65"/>
      <c r="XAN52" s="65"/>
      <c r="XAO52" s="65"/>
      <c r="XAP52" s="65"/>
      <c r="XAQ52" s="65"/>
      <c r="XAR52" s="65"/>
      <c r="XAS52" s="65"/>
      <c r="XAT52" s="65"/>
      <c r="XAU52" s="65"/>
      <c r="XAV52" s="65"/>
      <c r="XAW52" s="65"/>
      <c r="XAX52" s="65"/>
      <c r="XAY52" s="65"/>
      <c r="XAZ52" s="65"/>
      <c r="XBA52" s="65"/>
      <c r="XBB52" s="65"/>
      <c r="XBC52" s="65"/>
      <c r="XBD52" s="65"/>
      <c r="XBE52" s="65"/>
      <c r="XBF52" s="65"/>
      <c r="XBG52" s="65"/>
      <c r="XBH52" s="65"/>
      <c r="XBI52" s="65"/>
      <c r="XBJ52" s="65"/>
      <c r="XBK52" s="65"/>
      <c r="XBL52" s="65"/>
      <c r="XBM52" s="65"/>
      <c r="XBN52" s="65"/>
      <c r="XBO52" s="65"/>
      <c r="XBP52" s="65"/>
      <c r="XBQ52" s="65"/>
      <c r="XBR52" s="65"/>
      <c r="XBS52" s="65"/>
      <c r="XBT52" s="65"/>
      <c r="XBU52" s="65"/>
      <c r="XBV52" s="65"/>
      <c r="XBW52" s="65"/>
      <c r="XBX52" s="65"/>
      <c r="XBY52" s="65"/>
      <c r="XBZ52" s="65"/>
      <c r="XCA52" s="65"/>
      <c r="XCB52" s="65"/>
      <c r="XCC52" s="65"/>
      <c r="XCD52" s="65"/>
      <c r="XCE52" s="65"/>
      <c r="XCF52" s="65"/>
      <c r="XCG52" s="65"/>
      <c r="XCH52" s="65"/>
      <c r="XCI52" s="65"/>
      <c r="XCJ52" s="65"/>
      <c r="XCK52" s="65"/>
      <c r="XCL52" s="65"/>
      <c r="XCM52" s="65"/>
      <c r="XCN52" s="65"/>
      <c r="XCO52" s="65"/>
      <c r="XCP52" s="65"/>
      <c r="XCQ52" s="65"/>
      <c r="XCR52" s="65"/>
      <c r="XCS52" s="65"/>
      <c r="XCT52" s="65"/>
      <c r="XCU52" s="65"/>
      <c r="XCV52" s="65"/>
      <c r="XCW52" s="65"/>
      <c r="XCX52" s="65"/>
      <c r="XCY52" s="65"/>
      <c r="XCZ52" s="65"/>
      <c r="XDA52" s="65"/>
      <c r="XDB52" s="65"/>
      <c r="XDC52" s="65"/>
      <c r="XDD52" s="65"/>
      <c r="XDE52" s="65"/>
      <c r="XDF52" s="65"/>
      <c r="XDG52" s="65"/>
      <c r="XDH52" s="65"/>
      <c r="XDI52" s="65"/>
      <c r="XDJ52" s="65"/>
      <c r="XDK52" s="65"/>
      <c r="XDL52" s="65"/>
      <c r="XDM52" s="65"/>
      <c r="XDN52" s="65"/>
      <c r="XDO52" s="65"/>
      <c r="XDP52" s="65"/>
      <c r="XDQ52" s="65"/>
      <c r="XDR52" s="65"/>
      <c r="XDS52" s="65"/>
      <c r="XDT52" s="65"/>
      <c r="XDU52" s="65"/>
      <c r="XDV52" s="65"/>
      <c r="XDW52" s="65"/>
      <c r="XDX52" s="65"/>
      <c r="XDY52" s="65"/>
      <c r="XDZ52" s="65"/>
      <c r="XEA52" s="65"/>
      <c r="XEB52" s="65"/>
      <c r="XEC52" s="65"/>
      <c r="XED52" s="65"/>
      <c r="XEE52" s="65"/>
      <c r="XEF52" s="65"/>
      <c r="XEG52" s="65"/>
      <c r="XEH52" s="65"/>
      <c r="XEI52" s="65"/>
      <c r="XEJ52" s="65"/>
      <c r="XEK52" s="65"/>
      <c r="XEL52" s="65"/>
      <c r="XEM52" s="65"/>
      <c r="XEN52" s="65"/>
      <c r="XEO52" s="65"/>
      <c r="XEP52" s="65"/>
      <c r="XEQ52" s="65"/>
      <c r="XER52" s="65"/>
      <c r="XES52" s="65"/>
      <c r="XET52" s="65"/>
      <c r="XEU52" s="65"/>
      <c r="XEV52" s="65"/>
      <c r="XEW52" s="65"/>
      <c r="XEX52" s="65"/>
      <c r="XEY52" s="65"/>
      <c r="XEZ52" s="65"/>
      <c r="XFA52" s="65"/>
      <c r="XFB52" s="65"/>
      <c r="XFC52" s="65"/>
      <c r="XFD52" s="65"/>
    </row>
    <row r="55" spans="1:16384">
      <c r="C55" t="s">
        <v>1</v>
      </c>
      <c r="D55" t="s">
        <v>373</v>
      </c>
      <c r="E55" t="s">
        <v>374</v>
      </c>
    </row>
    <row r="56" spans="1:16384">
      <c r="C56" t="s">
        <v>282</v>
      </c>
      <c r="D56">
        <v>22</v>
      </c>
      <c r="E56">
        <v>5440</v>
      </c>
      <c r="G56">
        <v>9</v>
      </c>
      <c r="H56">
        <f>AVERAGEIF(D56:D64,G56)</f>
        <v>9</v>
      </c>
      <c r="I56" s="31" t="str">
        <f ca="1">_xlfn.FORMULATEXT(H56)</f>
        <v>=AVERAGEIF(D56:D64,G56)</v>
      </c>
      <c r="J56" s="3"/>
      <c r="K56" s="3"/>
    </row>
    <row r="57" spans="1:16384">
      <c r="C57" t="s">
        <v>320</v>
      </c>
      <c r="D57">
        <v>32</v>
      </c>
      <c r="E57">
        <v>3080</v>
      </c>
      <c r="G57" t="s">
        <v>782</v>
      </c>
      <c r="H57">
        <f>AVERAGEIF(D57:D65,G57)</f>
        <v>27.666666666666668</v>
      </c>
      <c r="I57" s="31" t="str">
        <f t="shared" ref="I57:I58" ca="1" si="3">_xlfn.FORMULATEXT(H57)</f>
        <v>=AVERAGEIF(D57:D65,G57)</v>
      </c>
      <c r="J57" s="3"/>
      <c r="K57" s="3"/>
    </row>
    <row r="58" spans="1:16384">
      <c r="C58" t="s">
        <v>369</v>
      </c>
      <c r="D58">
        <v>7</v>
      </c>
      <c r="E58">
        <v>900</v>
      </c>
      <c r="G58" t="s">
        <v>783</v>
      </c>
      <c r="H58">
        <f>AVERAGEIFS(E56:E64,D56:D64,"&gt;30",E56:E64,"&gt;3000")</f>
        <v>3080</v>
      </c>
      <c r="I58" s="31" t="str">
        <f t="shared" ca="1" si="3"/>
        <v>=AVERAGEIFS(E56:E64,D56:D64,"&gt;30",E56:E64,"&gt;3000")</v>
      </c>
      <c r="J58" s="3"/>
      <c r="K58" s="3"/>
      <c r="L58" s="3"/>
      <c r="M58" s="3"/>
    </row>
    <row r="59" spans="1:16384">
      <c r="C59" t="s">
        <v>335</v>
      </c>
      <c r="D59">
        <v>12</v>
      </c>
      <c r="E59">
        <v>1680</v>
      </c>
    </row>
    <row r="60" spans="1:16384">
      <c r="C60" t="s">
        <v>330</v>
      </c>
      <c r="D60">
        <v>17</v>
      </c>
      <c r="E60">
        <v>2030</v>
      </c>
    </row>
    <row r="61" spans="1:16384">
      <c r="C61" t="s">
        <v>366</v>
      </c>
      <c r="D61">
        <v>29</v>
      </c>
    </row>
    <row r="62" spans="1:16384">
      <c r="C62" t="s">
        <v>361</v>
      </c>
      <c r="D62">
        <v>23</v>
      </c>
      <c r="E62">
        <v>2260</v>
      </c>
    </row>
    <row r="63" spans="1:16384">
      <c r="C63" t="s">
        <v>355</v>
      </c>
      <c r="D63">
        <v>9</v>
      </c>
      <c r="E63">
        <v>2190</v>
      </c>
    </row>
    <row r="64" spans="1:16384">
      <c r="C64" t="s">
        <v>348</v>
      </c>
      <c r="D64">
        <v>53</v>
      </c>
      <c r="E64">
        <v>2080</v>
      </c>
    </row>
    <row r="69" spans="1:16384" s="6" customFormat="1" ht="25.2">
      <c r="A69" s="65" t="s">
        <v>786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5"/>
      <c r="CE69" s="65"/>
      <c r="CF69" s="65"/>
      <c r="CG69" s="65"/>
      <c r="CH69" s="65"/>
      <c r="CI69" s="65"/>
      <c r="CJ69" s="65"/>
      <c r="CK69" s="65"/>
      <c r="CL69" s="65"/>
      <c r="CM69" s="65"/>
      <c r="CN69" s="65"/>
      <c r="CO69" s="65"/>
      <c r="CP69" s="65"/>
      <c r="CQ69" s="65"/>
      <c r="CR69" s="65"/>
      <c r="CS69" s="65"/>
      <c r="CT69" s="65"/>
      <c r="CU69" s="65"/>
      <c r="CV69" s="65"/>
      <c r="CW69" s="65"/>
      <c r="CX69" s="65"/>
      <c r="CY69" s="65"/>
      <c r="CZ69" s="65"/>
      <c r="DA69" s="65"/>
      <c r="DB69" s="65"/>
      <c r="DC69" s="65"/>
      <c r="DD69" s="65"/>
      <c r="DE69" s="65"/>
      <c r="DF69" s="65"/>
      <c r="DG69" s="65"/>
      <c r="DH69" s="65"/>
      <c r="DI69" s="65"/>
      <c r="DJ69" s="65"/>
      <c r="DK69" s="65"/>
      <c r="DL69" s="65"/>
      <c r="DM69" s="65"/>
      <c r="DN69" s="65"/>
      <c r="DO69" s="65"/>
      <c r="DP69" s="65"/>
      <c r="DQ69" s="65"/>
      <c r="DR69" s="65"/>
      <c r="DS69" s="65"/>
      <c r="DT69" s="65"/>
      <c r="DU69" s="65"/>
      <c r="DV69" s="65"/>
      <c r="DW69" s="65"/>
      <c r="DX69" s="65"/>
      <c r="DY69" s="65"/>
      <c r="DZ69" s="65"/>
      <c r="EA69" s="65"/>
      <c r="EB69" s="65"/>
      <c r="EC69" s="65"/>
      <c r="ED69" s="65"/>
      <c r="EE69" s="65"/>
      <c r="EF69" s="65"/>
      <c r="EG69" s="65"/>
      <c r="EH69" s="65"/>
      <c r="EI69" s="65"/>
      <c r="EJ69" s="65"/>
      <c r="EK69" s="65"/>
      <c r="EL69" s="65"/>
      <c r="EM69" s="65"/>
      <c r="EN69" s="65"/>
      <c r="EO69" s="65"/>
      <c r="EP69" s="65"/>
      <c r="EQ69" s="65"/>
      <c r="ER69" s="65"/>
      <c r="ES69" s="65"/>
      <c r="ET69" s="65"/>
      <c r="EU69" s="65"/>
      <c r="EV69" s="65"/>
      <c r="EW69" s="65"/>
      <c r="EX69" s="65"/>
      <c r="EY69" s="65"/>
      <c r="EZ69" s="65"/>
      <c r="FA69" s="65"/>
      <c r="FB69" s="65"/>
      <c r="FC69" s="65"/>
      <c r="FD69" s="65"/>
      <c r="FE69" s="65"/>
      <c r="FF69" s="65"/>
      <c r="FG69" s="65"/>
      <c r="FH69" s="65"/>
      <c r="FI69" s="65"/>
      <c r="FJ69" s="65"/>
      <c r="FK69" s="65"/>
      <c r="FL69" s="65"/>
      <c r="FM69" s="65"/>
      <c r="FN69" s="65"/>
      <c r="FO69" s="65"/>
      <c r="FP69" s="65"/>
      <c r="FQ69" s="65"/>
      <c r="FR69" s="65"/>
      <c r="FS69" s="65"/>
      <c r="FT69" s="65"/>
      <c r="FU69" s="65"/>
      <c r="FV69" s="65"/>
      <c r="FW69" s="65"/>
      <c r="FX69" s="65"/>
      <c r="FY69" s="65"/>
      <c r="FZ69" s="65"/>
      <c r="GA69" s="65"/>
      <c r="GB69" s="65"/>
      <c r="GC69" s="65"/>
      <c r="GD69" s="65"/>
      <c r="GE69" s="65"/>
      <c r="GF69" s="65"/>
      <c r="GG69" s="65"/>
      <c r="GH69" s="65"/>
      <c r="GI69" s="65"/>
      <c r="GJ69" s="65"/>
      <c r="GK69" s="65"/>
      <c r="GL69" s="65"/>
      <c r="GM69" s="65"/>
      <c r="GN69" s="65"/>
      <c r="GO69" s="65"/>
      <c r="GP69" s="65"/>
      <c r="GQ69" s="65"/>
      <c r="GR69" s="65"/>
      <c r="GS69" s="65"/>
      <c r="GT69" s="65"/>
      <c r="GU69" s="65"/>
      <c r="GV69" s="65"/>
      <c r="GW69" s="65"/>
      <c r="GX69" s="65"/>
      <c r="GY69" s="65"/>
      <c r="GZ69" s="65"/>
      <c r="HA69" s="65"/>
      <c r="HB69" s="65"/>
      <c r="HC69" s="65"/>
      <c r="HD69" s="65"/>
      <c r="HE69" s="65"/>
      <c r="HF69" s="65"/>
      <c r="HG69" s="65"/>
      <c r="HH69" s="65"/>
      <c r="HI69" s="65"/>
      <c r="HJ69" s="65"/>
      <c r="HK69" s="65"/>
      <c r="HL69" s="65"/>
      <c r="HM69" s="65"/>
      <c r="HN69" s="65"/>
      <c r="HO69" s="65"/>
      <c r="HP69" s="65"/>
      <c r="HQ69" s="65"/>
      <c r="HR69" s="65"/>
      <c r="HS69" s="65"/>
      <c r="HT69" s="65"/>
      <c r="HU69" s="65"/>
      <c r="HV69" s="65"/>
      <c r="HW69" s="65"/>
      <c r="HX69" s="65"/>
      <c r="HY69" s="65"/>
      <c r="HZ69" s="65"/>
      <c r="IA69" s="65"/>
      <c r="IB69" s="65"/>
      <c r="IC69" s="65"/>
      <c r="ID69" s="65"/>
      <c r="IE69" s="65"/>
      <c r="IF69" s="65"/>
      <c r="IG69" s="65"/>
      <c r="IH69" s="65"/>
      <c r="II69" s="65"/>
      <c r="IJ69" s="65"/>
      <c r="IK69" s="65"/>
      <c r="IL69" s="65"/>
      <c r="IM69" s="65"/>
      <c r="IN69" s="65"/>
      <c r="IO69" s="65"/>
      <c r="IP69" s="65"/>
      <c r="IQ69" s="65"/>
      <c r="IR69" s="65"/>
      <c r="IS69" s="65"/>
      <c r="IT69" s="65"/>
      <c r="IU69" s="65"/>
      <c r="IV69" s="65"/>
      <c r="IW69" s="65"/>
      <c r="IX69" s="65"/>
      <c r="IY69" s="65"/>
      <c r="IZ69" s="65"/>
      <c r="JA69" s="65"/>
      <c r="JB69" s="65"/>
      <c r="JC69" s="65"/>
      <c r="JD69" s="65"/>
      <c r="JE69" s="65"/>
      <c r="JF69" s="65"/>
      <c r="JG69" s="65"/>
      <c r="JH69" s="65"/>
      <c r="JI69" s="65"/>
      <c r="JJ69" s="65"/>
      <c r="JK69" s="65"/>
      <c r="JL69" s="65"/>
      <c r="JM69" s="65"/>
      <c r="JN69" s="65"/>
      <c r="JO69" s="65"/>
      <c r="JP69" s="65"/>
      <c r="JQ69" s="65"/>
      <c r="JR69" s="65"/>
      <c r="JS69" s="65"/>
      <c r="JT69" s="65"/>
      <c r="JU69" s="65"/>
      <c r="JV69" s="65"/>
      <c r="JW69" s="65"/>
      <c r="JX69" s="65"/>
      <c r="JY69" s="65"/>
      <c r="JZ69" s="65"/>
      <c r="KA69" s="65"/>
      <c r="KB69" s="65"/>
      <c r="KC69" s="65"/>
      <c r="KD69" s="65"/>
      <c r="KE69" s="65"/>
      <c r="KF69" s="65"/>
      <c r="KG69" s="65"/>
      <c r="KH69" s="65"/>
      <c r="KI69" s="65"/>
      <c r="KJ69" s="65"/>
      <c r="KK69" s="65"/>
      <c r="KL69" s="65"/>
      <c r="KM69" s="65"/>
      <c r="KN69" s="65"/>
      <c r="KO69" s="65"/>
      <c r="KP69" s="65"/>
      <c r="KQ69" s="65"/>
      <c r="KR69" s="65"/>
      <c r="KS69" s="65"/>
      <c r="KT69" s="65"/>
      <c r="KU69" s="65"/>
      <c r="KV69" s="65"/>
      <c r="KW69" s="65"/>
      <c r="KX69" s="65"/>
      <c r="KY69" s="65"/>
      <c r="KZ69" s="65"/>
      <c r="LA69" s="65"/>
      <c r="LB69" s="65"/>
      <c r="LC69" s="65"/>
      <c r="LD69" s="65"/>
      <c r="LE69" s="65"/>
      <c r="LF69" s="65"/>
      <c r="LG69" s="65"/>
      <c r="LH69" s="65"/>
      <c r="LI69" s="65"/>
      <c r="LJ69" s="65"/>
      <c r="LK69" s="65"/>
      <c r="LL69" s="65"/>
      <c r="LM69" s="65"/>
      <c r="LN69" s="65"/>
      <c r="LO69" s="65"/>
      <c r="LP69" s="65"/>
      <c r="LQ69" s="65"/>
      <c r="LR69" s="65"/>
      <c r="LS69" s="65"/>
      <c r="LT69" s="65"/>
      <c r="LU69" s="65"/>
      <c r="LV69" s="65"/>
      <c r="LW69" s="65"/>
      <c r="LX69" s="65"/>
      <c r="LY69" s="65"/>
      <c r="LZ69" s="65"/>
      <c r="MA69" s="65"/>
      <c r="MB69" s="65"/>
      <c r="MC69" s="65"/>
      <c r="MD69" s="65"/>
      <c r="ME69" s="65"/>
      <c r="MF69" s="65"/>
      <c r="MG69" s="65"/>
      <c r="MH69" s="65"/>
      <c r="MI69" s="65"/>
      <c r="MJ69" s="65"/>
      <c r="MK69" s="65"/>
      <c r="ML69" s="65"/>
      <c r="MM69" s="65"/>
      <c r="MN69" s="65"/>
      <c r="MO69" s="65"/>
      <c r="MP69" s="65"/>
      <c r="MQ69" s="65"/>
      <c r="MR69" s="65"/>
      <c r="MS69" s="65"/>
      <c r="MT69" s="65"/>
      <c r="MU69" s="65"/>
      <c r="MV69" s="65"/>
      <c r="MW69" s="65"/>
      <c r="MX69" s="65"/>
      <c r="MY69" s="65"/>
      <c r="MZ69" s="65"/>
      <c r="NA69" s="65"/>
      <c r="NB69" s="65"/>
      <c r="NC69" s="65"/>
      <c r="ND69" s="65"/>
      <c r="NE69" s="65"/>
      <c r="NF69" s="65"/>
      <c r="NG69" s="65"/>
      <c r="NH69" s="65"/>
      <c r="NI69" s="65"/>
      <c r="NJ69" s="65"/>
      <c r="NK69" s="65"/>
      <c r="NL69" s="65"/>
      <c r="NM69" s="65"/>
      <c r="NN69" s="65"/>
      <c r="NO69" s="65"/>
      <c r="NP69" s="65"/>
      <c r="NQ69" s="65"/>
      <c r="NR69" s="65"/>
      <c r="NS69" s="65"/>
      <c r="NT69" s="65"/>
      <c r="NU69" s="65"/>
      <c r="NV69" s="65"/>
      <c r="NW69" s="65"/>
      <c r="NX69" s="65"/>
      <c r="NY69" s="65"/>
      <c r="NZ69" s="65"/>
      <c r="OA69" s="65"/>
      <c r="OB69" s="65"/>
      <c r="OC69" s="65"/>
      <c r="OD69" s="65"/>
      <c r="OE69" s="65"/>
      <c r="OF69" s="65"/>
      <c r="OG69" s="65"/>
      <c r="OH69" s="65"/>
      <c r="OI69" s="65"/>
      <c r="OJ69" s="65"/>
      <c r="OK69" s="65"/>
      <c r="OL69" s="65"/>
      <c r="OM69" s="65"/>
      <c r="ON69" s="65"/>
      <c r="OO69" s="65"/>
      <c r="OP69" s="65"/>
      <c r="OQ69" s="65"/>
      <c r="OR69" s="65"/>
      <c r="OS69" s="65"/>
      <c r="OT69" s="65"/>
      <c r="OU69" s="65"/>
      <c r="OV69" s="65"/>
      <c r="OW69" s="65"/>
      <c r="OX69" s="65"/>
      <c r="OY69" s="65"/>
      <c r="OZ69" s="65"/>
      <c r="PA69" s="65"/>
      <c r="PB69" s="65"/>
      <c r="PC69" s="65"/>
      <c r="PD69" s="65"/>
      <c r="PE69" s="65"/>
      <c r="PF69" s="65"/>
      <c r="PG69" s="65"/>
      <c r="PH69" s="65"/>
      <c r="PI69" s="65"/>
      <c r="PJ69" s="65"/>
      <c r="PK69" s="65"/>
      <c r="PL69" s="65"/>
      <c r="PM69" s="65"/>
      <c r="PN69" s="65"/>
      <c r="PO69" s="65"/>
      <c r="PP69" s="65"/>
      <c r="PQ69" s="65"/>
      <c r="PR69" s="65"/>
      <c r="PS69" s="65"/>
      <c r="PT69" s="65"/>
      <c r="PU69" s="65"/>
      <c r="PV69" s="65"/>
      <c r="PW69" s="65"/>
      <c r="PX69" s="65"/>
      <c r="PY69" s="65"/>
      <c r="PZ69" s="65"/>
      <c r="QA69" s="65"/>
      <c r="QB69" s="65"/>
      <c r="QC69" s="65"/>
      <c r="QD69" s="65"/>
      <c r="QE69" s="65"/>
      <c r="QF69" s="65"/>
      <c r="QG69" s="65"/>
      <c r="QH69" s="65"/>
      <c r="QI69" s="65"/>
      <c r="QJ69" s="65"/>
      <c r="QK69" s="65"/>
      <c r="QL69" s="65"/>
      <c r="QM69" s="65"/>
      <c r="QN69" s="65"/>
      <c r="QO69" s="65"/>
      <c r="QP69" s="65"/>
      <c r="QQ69" s="65"/>
      <c r="QR69" s="65"/>
      <c r="QS69" s="65"/>
      <c r="QT69" s="65"/>
      <c r="QU69" s="65"/>
      <c r="QV69" s="65"/>
      <c r="QW69" s="65"/>
      <c r="QX69" s="65"/>
      <c r="QY69" s="65"/>
      <c r="QZ69" s="65"/>
      <c r="RA69" s="65"/>
      <c r="RB69" s="65"/>
      <c r="RC69" s="65"/>
      <c r="RD69" s="65"/>
      <c r="RE69" s="65"/>
      <c r="RF69" s="65"/>
      <c r="RG69" s="65"/>
      <c r="RH69" s="65"/>
      <c r="RI69" s="65"/>
      <c r="RJ69" s="65"/>
      <c r="RK69" s="65"/>
      <c r="RL69" s="65"/>
      <c r="RM69" s="65"/>
      <c r="RN69" s="65"/>
      <c r="RO69" s="65"/>
      <c r="RP69" s="65"/>
      <c r="RQ69" s="65"/>
      <c r="RR69" s="65"/>
      <c r="RS69" s="65"/>
      <c r="RT69" s="65"/>
      <c r="RU69" s="65"/>
      <c r="RV69" s="65"/>
      <c r="RW69" s="65"/>
      <c r="RX69" s="65"/>
      <c r="RY69" s="65"/>
      <c r="RZ69" s="65"/>
      <c r="SA69" s="65"/>
      <c r="SB69" s="65"/>
      <c r="SC69" s="65"/>
      <c r="SD69" s="65"/>
      <c r="SE69" s="65"/>
      <c r="SF69" s="65"/>
      <c r="SG69" s="65"/>
      <c r="SH69" s="65"/>
      <c r="SI69" s="65"/>
      <c r="SJ69" s="65"/>
      <c r="SK69" s="65"/>
      <c r="SL69" s="65"/>
      <c r="SM69" s="65"/>
      <c r="SN69" s="65"/>
      <c r="SO69" s="65"/>
      <c r="SP69" s="65"/>
      <c r="SQ69" s="65"/>
      <c r="SR69" s="65"/>
      <c r="SS69" s="65"/>
      <c r="ST69" s="65"/>
      <c r="SU69" s="65"/>
      <c r="SV69" s="65"/>
      <c r="SW69" s="65"/>
      <c r="SX69" s="65"/>
      <c r="SY69" s="65"/>
      <c r="SZ69" s="65"/>
      <c r="TA69" s="65"/>
      <c r="TB69" s="65"/>
      <c r="TC69" s="65"/>
      <c r="TD69" s="65"/>
      <c r="TE69" s="65"/>
      <c r="TF69" s="65"/>
      <c r="TG69" s="65"/>
      <c r="TH69" s="65"/>
      <c r="TI69" s="65"/>
      <c r="TJ69" s="65"/>
      <c r="TK69" s="65"/>
      <c r="TL69" s="65"/>
      <c r="TM69" s="65"/>
      <c r="TN69" s="65"/>
      <c r="TO69" s="65"/>
      <c r="TP69" s="65"/>
      <c r="TQ69" s="65"/>
      <c r="TR69" s="65"/>
      <c r="TS69" s="65"/>
      <c r="TT69" s="65"/>
      <c r="TU69" s="65"/>
      <c r="TV69" s="65"/>
      <c r="TW69" s="65"/>
      <c r="TX69" s="65"/>
      <c r="TY69" s="65"/>
      <c r="TZ69" s="65"/>
      <c r="UA69" s="65"/>
      <c r="UB69" s="65"/>
      <c r="UC69" s="65"/>
      <c r="UD69" s="65"/>
      <c r="UE69" s="65"/>
      <c r="UF69" s="65"/>
      <c r="UG69" s="65"/>
      <c r="UH69" s="65"/>
      <c r="UI69" s="65"/>
      <c r="UJ69" s="65"/>
      <c r="UK69" s="65"/>
      <c r="UL69" s="65"/>
      <c r="UM69" s="65"/>
      <c r="UN69" s="65"/>
      <c r="UO69" s="65"/>
      <c r="UP69" s="65"/>
      <c r="UQ69" s="65"/>
      <c r="UR69" s="65"/>
      <c r="US69" s="65"/>
      <c r="UT69" s="65"/>
      <c r="UU69" s="65"/>
      <c r="UV69" s="65"/>
      <c r="UW69" s="65"/>
      <c r="UX69" s="65"/>
      <c r="UY69" s="65"/>
      <c r="UZ69" s="65"/>
      <c r="VA69" s="65"/>
      <c r="VB69" s="65"/>
      <c r="VC69" s="65"/>
      <c r="VD69" s="65"/>
      <c r="VE69" s="65"/>
      <c r="VF69" s="65"/>
      <c r="VG69" s="65"/>
      <c r="VH69" s="65"/>
      <c r="VI69" s="65"/>
      <c r="VJ69" s="65"/>
      <c r="VK69" s="65"/>
      <c r="VL69" s="65"/>
      <c r="VM69" s="65"/>
      <c r="VN69" s="65"/>
      <c r="VO69" s="65"/>
      <c r="VP69" s="65"/>
      <c r="VQ69" s="65"/>
      <c r="VR69" s="65"/>
      <c r="VS69" s="65"/>
      <c r="VT69" s="65"/>
      <c r="VU69" s="65"/>
      <c r="VV69" s="65"/>
      <c r="VW69" s="65"/>
      <c r="VX69" s="65"/>
      <c r="VY69" s="65"/>
      <c r="VZ69" s="65"/>
      <c r="WA69" s="65"/>
      <c r="WB69" s="65"/>
      <c r="WC69" s="65"/>
      <c r="WD69" s="65"/>
      <c r="WE69" s="65"/>
      <c r="WF69" s="65"/>
      <c r="WG69" s="65"/>
      <c r="WH69" s="65"/>
      <c r="WI69" s="65"/>
      <c r="WJ69" s="65"/>
      <c r="WK69" s="65"/>
      <c r="WL69" s="65"/>
      <c r="WM69" s="65"/>
      <c r="WN69" s="65"/>
      <c r="WO69" s="65"/>
      <c r="WP69" s="65"/>
      <c r="WQ69" s="65"/>
      <c r="WR69" s="65"/>
      <c r="WS69" s="65"/>
      <c r="WT69" s="65"/>
      <c r="WU69" s="65"/>
      <c r="WV69" s="65"/>
      <c r="WW69" s="65"/>
      <c r="WX69" s="65"/>
      <c r="WY69" s="65"/>
      <c r="WZ69" s="65"/>
      <c r="XA69" s="65"/>
      <c r="XB69" s="65"/>
      <c r="XC69" s="65"/>
      <c r="XD69" s="65"/>
      <c r="XE69" s="65"/>
      <c r="XF69" s="65"/>
      <c r="XG69" s="65"/>
      <c r="XH69" s="65"/>
      <c r="XI69" s="65"/>
      <c r="XJ69" s="65"/>
      <c r="XK69" s="65"/>
      <c r="XL69" s="65"/>
      <c r="XM69" s="65"/>
      <c r="XN69" s="65"/>
      <c r="XO69" s="65"/>
      <c r="XP69" s="65"/>
      <c r="XQ69" s="65"/>
      <c r="XR69" s="65"/>
      <c r="XS69" s="65"/>
      <c r="XT69" s="65"/>
      <c r="XU69" s="65"/>
      <c r="XV69" s="65"/>
      <c r="XW69" s="65"/>
      <c r="XX69" s="65"/>
      <c r="XY69" s="65"/>
      <c r="XZ69" s="65"/>
      <c r="YA69" s="65"/>
      <c r="YB69" s="65"/>
      <c r="YC69" s="65"/>
      <c r="YD69" s="65"/>
      <c r="YE69" s="65"/>
      <c r="YF69" s="65"/>
      <c r="YG69" s="65"/>
      <c r="YH69" s="65"/>
      <c r="YI69" s="65"/>
      <c r="YJ69" s="65"/>
      <c r="YK69" s="65"/>
      <c r="YL69" s="65"/>
      <c r="YM69" s="65"/>
      <c r="YN69" s="65"/>
      <c r="YO69" s="65"/>
      <c r="YP69" s="65"/>
      <c r="YQ69" s="65"/>
      <c r="YR69" s="65"/>
      <c r="YS69" s="65"/>
      <c r="YT69" s="65"/>
      <c r="YU69" s="65"/>
      <c r="YV69" s="65"/>
      <c r="YW69" s="65"/>
      <c r="YX69" s="65"/>
      <c r="YY69" s="65"/>
      <c r="YZ69" s="65"/>
      <c r="ZA69" s="65"/>
      <c r="ZB69" s="65"/>
      <c r="ZC69" s="65"/>
      <c r="ZD69" s="65"/>
      <c r="ZE69" s="65"/>
      <c r="ZF69" s="65"/>
      <c r="ZG69" s="65"/>
      <c r="ZH69" s="65"/>
      <c r="ZI69" s="65"/>
      <c r="ZJ69" s="65"/>
      <c r="ZK69" s="65"/>
      <c r="ZL69" s="65"/>
      <c r="ZM69" s="65"/>
      <c r="ZN69" s="65"/>
      <c r="ZO69" s="65"/>
      <c r="ZP69" s="65"/>
      <c r="ZQ69" s="65"/>
      <c r="ZR69" s="65"/>
      <c r="ZS69" s="65"/>
      <c r="ZT69" s="65"/>
      <c r="ZU69" s="65"/>
      <c r="ZV69" s="65"/>
      <c r="ZW69" s="65"/>
      <c r="ZX69" s="65"/>
      <c r="ZY69" s="65"/>
      <c r="ZZ69" s="65"/>
      <c r="AAA69" s="65"/>
      <c r="AAB69" s="65"/>
      <c r="AAC69" s="65"/>
      <c r="AAD69" s="65"/>
      <c r="AAE69" s="65"/>
      <c r="AAF69" s="65"/>
      <c r="AAG69" s="65"/>
      <c r="AAH69" s="65"/>
      <c r="AAI69" s="65"/>
      <c r="AAJ69" s="65"/>
      <c r="AAK69" s="65"/>
      <c r="AAL69" s="65"/>
      <c r="AAM69" s="65"/>
      <c r="AAN69" s="65"/>
      <c r="AAO69" s="65"/>
      <c r="AAP69" s="65"/>
      <c r="AAQ69" s="65"/>
      <c r="AAR69" s="65"/>
      <c r="AAS69" s="65"/>
      <c r="AAT69" s="65"/>
      <c r="AAU69" s="65"/>
      <c r="AAV69" s="65"/>
      <c r="AAW69" s="65"/>
      <c r="AAX69" s="65"/>
      <c r="AAY69" s="65"/>
      <c r="AAZ69" s="65"/>
      <c r="ABA69" s="65"/>
      <c r="ABB69" s="65"/>
      <c r="ABC69" s="65"/>
      <c r="ABD69" s="65"/>
      <c r="ABE69" s="65"/>
      <c r="ABF69" s="65"/>
      <c r="ABG69" s="65"/>
      <c r="ABH69" s="65"/>
      <c r="ABI69" s="65"/>
      <c r="ABJ69" s="65"/>
      <c r="ABK69" s="65"/>
      <c r="ABL69" s="65"/>
      <c r="ABM69" s="65"/>
      <c r="ABN69" s="65"/>
      <c r="ABO69" s="65"/>
      <c r="ABP69" s="65"/>
      <c r="ABQ69" s="65"/>
      <c r="ABR69" s="65"/>
      <c r="ABS69" s="65"/>
      <c r="ABT69" s="65"/>
      <c r="ABU69" s="65"/>
      <c r="ABV69" s="65"/>
      <c r="ABW69" s="65"/>
      <c r="ABX69" s="65"/>
      <c r="ABY69" s="65"/>
      <c r="ABZ69" s="65"/>
      <c r="ACA69" s="65"/>
      <c r="ACB69" s="65"/>
      <c r="ACC69" s="65"/>
      <c r="ACD69" s="65"/>
      <c r="ACE69" s="65"/>
      <c r="ACF69" s="65"/>
      <c r="ACG69" s="65"/>
      <c r="ACH69" s="65"/>
      <c r="ACI69" s="65"/>
      <c r="ACJ69" s="65"/>
      <c r="ACK69" s="65"/>
      <c r="ACL69" s="65"/>
      <c r="ACM69" s="65"/>
      <c r="ACN69" s="65"/>
      <c r="ACO69" s="65"/>
      <c r="ACP69" s="65"/>
      <c r="ACQ69" s="65"/>
      <c r="ACR69" s="65"/>
      <c r="ACS69" s="65"/>
      <c r="ACT69" s="65"/>
      <c r="ACU69" s="65"/>
      <c r="ACV69" s="65"/>
      <c r="ACW69" s="65"/>
      <c r="ACX69" s="65"/>
      <c r="ACY69" s="65"/>
      <c r="ACZ69" s="65"/>
      <c r="ADA69" s="65"/>
      <c r="ADB69" s="65"/>
      <c r="ADC69" s="65"/>
      <c r="ADD69" s="65"/>
      <c r="ADE69" s="65"/>
      <c r="ADF69" s="65"/>
      <c r="ADG69" s="65"/>
      <c r="ADH69" s="65"/>
      <c r="ADI69" s="65"/>
      <c r="ADJ69" s="65"/>
      <c r="ADK69" s="65"/>
      <c r="ADL69" s="65"/>
      <c r="ADM69" s="65"/>
      <c r="ADN69" s="65"/>
      <c r="ADO69" s="65"/>
      <c r="ADP69" s="65"/>
      <c r="ADQ69" s="65"/>
      <c r="ADR69" s="65"/>
      <c r="ADS69" s="65"/>
      <c r="ADT69" s="65"/>
      <c r="ADU69" s="65"/>
      <c r="ADV69" s="65"/>
      <c r="ADW69" s="65"/>
      <c r="ADX69" s="65"/>
      <c r="ADY69" s="65"/>
      <c r="ADZ69" s="65"/>
      <c r="AEA69" s="65"/>
      <c r="AEB69" s="65"/>
      <c r="AEC69" s="65"/>
      <c r="AED69" s="65"/>
      <c r="AEE69" s="65"/>
      <c r="AEF69" s="65"/>
      <c r="AEG69" s="65"/>
      <c r="AEH69" s="65"/>
      <c r="AEI69" s="65"/>
      <c r="AEJ69" s="65"/>
      <c r="AEK69" s="65"/>
      <c r="AEL69" s="65"/>
      <c r="AEM69" s="65"/>
      <c r="AEN69" s="65"/>
      <c r="AEO69" s="65"/>
      <c r="AEP69" s="65"/>
      <c r="AEQ69" s="65"/>
      <c r="AER69" s="65"/>
      <c r="AES69" s="65"/>
      <c r="AET69" s="65"/>
      <c r="AEU69" s="65"/>
      <c r="AEV69" s="65"/>
      <c r="AEW69" s="65"/>
      <c r="AEX69" s="65"/>
      <c r="AEY69" s="65"/>
      <c r="AEZ69" s="65"/>
      <c r="AFA69" s="65"/>
      <c r="AFB69" s="65"/>
      <c r="AFC69" s="65"/>
      <c r="AFD69" s="65"/>
      <c r="AFE69" s="65"/>
      <c r="AFF69" s="65"/>
      <c r="AFG69" s="65"/>
      <c r="AFH69" s="65"/>
      <c r="AFI69" s="65"/>
      <c r="AFJ69" s="65"/>
      <c r="AFK69" s="65"/>
      <c r="AFL69" s="65"/>
      <c r="AFM69" s="65"/>
      <c r="AFN69" s="65"/>
      <c r="AFO69" s="65"/>
      <c r="AFP69" s="65"/>
      <c r="AFQ69" s="65"/>
      <c r="AFR69" s="65"/>
      <c r="AFS69" s="65"/>
      <c r="AFT69" s="65"/>
      <c r="AFU69" s="65"/>
      <c r="AFV69" s="65"/>
      <c r="AFW69" s="65"/>
      <c r="AFX69" s="65"/>
      <c r="AFY69" s="65"/>
      <c r="AFZ69" s="65"/>
      <c r="AGA69" s="65"/>
      <c r="AGB69" s="65"/>
      <c r="AGC69" s="65"/>
      <c r="AGD69" s="65"/>
      <c r="AGE69" s="65"/>
      <c r="AGF69" s="65"/>
      <c r="AGG69" s="65"/>
      <c r="AGH69" s="65"/>
      <c r="AGI69" s="65"/>
      <c r="AGJ69" s="65"/>
      <c r="AGK69" s="65"/>
      <c r="AGL69" s="65"/>
      <c r="AGM69" s="65"/>
      <c r="AGN69" s="65"/>
      <c r="AGO69" s="65"/>
      <c r="AGP69" s="65"/>
      <c r="AGQ69" s="65"/>
      <c r="AGR69" s="65"/>
      <c r="AGS69" s="65"/>
      <c r="AGT69" s="65"/>
      <c r="AGU69" s="65"/>
      <c r="AGV69" s="65"/>
      <c r="AGW69" s="65"/>
      <c r="AGX69" s="65"/>
      <c r="AGY69" s="65"/>
      <c r="AGZ69" s="65"/>
      <c r="AHA69" s="65"/>
      <c r="AHB69" s="65"/>
      <c r="AHC69" s="65"/>
      <c r="AHD69" s="65"/>
      <c r="AHE69" s="65"/>
      <c r="AHF69" s="65"/>
      <c r="AHG69" s="65"/>
      <c r="AHH69" s="65"/>
      <c r="AHI69" s="65"/>
      <c r="AHJ69" s="65"/>
      <c r="AHK69" s="65"/>
      <c r="AHL69" s="65"/>
      <c r="AHM69" s="65"/>
      <c r="AHN69" s="65"/>
      <c r="AHO69" s="65"/>
      <c r="AHP69" s="65"/>
      <c r="AHQ69" s="65"/>
      <c r="AHR69" s="65"/>
      <c r="AHS69" s="65"/>
      <c r="AHT69" s="65"/>
      <c r="AHU69" s="65"/>
      <c r="AHV69" s="65"/>
      <c r="AHW69" s="65"/>
      <c r="AHX69" s="65"/>
      <c r="AHY69" s="65"/>
      <c r="AHZ69" s="65"/>
      <c r="AIA69" s="65"/>
      <c r="AIB69" s="65"/>
      <c r="AIC69" s="65"/>
      <c r="AID69" s="65"/>
      <c r="AIE69" s="65"/>
      <c r="AIF69" s="65"/>
      <c r="AIG69" s="65"/>
      <c r="AIH69" s="65"/>
      <c r="AII69" s="65"/>
      <c r="AIJ69" s="65"/>
      <c r="AIK69" s="65"/>
      <c r="AIL69" s="65"/>
      <c r="AIM69" s="65"/>
      <c r="AIN69" s="65"/>
      <c r="AIO69" s="65"/>
      <c r="AIP69" s="65"/>
      <c r="AIQ69" s="65"/>
      <c r="AIR69" s="65"/>
      <c r="AIS69" s="65"/>
      <c r="AIT69" s="65"/>
      <c r="AIU69" s="65"/>
      <c r="AIV69" s="65"/>
      <c r="AIW69" s="65"/>
      <c r="AIX69" s="65"/>
      <c r="AIY69" s="65"/>
      <c r="AIZ69" s="65"/>
      <c r="AJA69" s="65"/>
      <c r="AJB69" s="65"/>
      <c r="AJC69" s="65"/>
      <c r="AJD69" s="65"/>
      <c r="AJE69" s="65"/>
      <c r="AJF69" s="65"/>
      <c r="AJG69" s="65"/>
      <c r="AJH69" s="65"/>
      <c r="AJI69" s="65"/>
      <c r="AJJ69" s="65"/>
      <c r="AJK69" s="65"/>
      <c r="AJL69" s="65"/>
      <c r="AJM69" s="65"/>
      <c r="AJN69" s="65"/>
      <c r="AJO69" s="65"/>
      <c r="AJP69" s="65"/>
      <c r="AJQ69" s="65"/>
      <c r="AJR69" s="65"/>
      <c r="AJS69" s="65"/>
      <c r="AJT69" s="65"/>
      <c r="AJU69" s="65"/>
      <c r="AJV69" s="65"/>
      <c r="AJW69" s="65"/>
      <c r="AJX69" s="65"/>
      <c r="AJY69" s="65"/>
      <c r="AJZ69" s="65"/>
      <c r="AKA69" s="65"/>
      <c r="AKB69" s="65"/>
      <c r="AKC69" s="65"/>
      <c r="AKD69" s="65"/>
      <c r="AKE69" s="65"/>
      <c r="AKF69" s="65"/>
      <c r="AKG69" s="65"/>
      <c r="AKH69" s="65"/>
      <c r="AKI69" s="65"/>
      <c r="AKJ69" s="65"/>
      <c r="AKK69" s="65"/>
      <c r="AKL69" s="65"/>
      <c r="AKM69" s="65"/>
      <c r="AKN69" s="65"/>
      <c r="AKO69" s="65"/>
      <c r="AKP69" s="65"/>
      <c r="AKQ69" s="65"/>
      <c r="AKR69" s="65"/>
      <c r="AKS69" s="65"/>
      <c r="AKT69" s="65"/>
      <c r="AKU69" s="65"/>
      <c r="AKV69" s="65"/>
      <c r="AKW69" s="65"/>
      <c r="AKX69" s="65"/>
      <c r="AKY69" s="65"/>
      <c r="AKZ69" s="65"/>
      <c r="ALA69" s="65"/>
      <c r="ALB69" s="65"/>
      <c r="ALC69" s="65"/>
      <c r="ALD69" s="65"/>
      <c r="ALE69" s="65"/>
      <c r="ALF69" s="65"/>
      <c r="ALG69" s="65"/>
      <c r="ALH69" s="65"/>
      <c r="ALI69" s="65"/>
      <c r="ALJ69" s="65"/>
      <c r="ALK69" s="65"/>
      <c r="ALL69" s="65"/>
      <c r="ALM69" s="65"/>
      <c r="ALN69" s="65"/>
      <c r="ALO69" s="65"/>
      <c r="ALP69" s="65"/>
      <c r="ALQ69" s="65"/>
      <c r="ALR69" s="65"/>
      <c r="ALS69" s="65"/>
      <c r="ALT69" s="65"/>
      <c r="ALU69" s="65"/>
      <c r="ALV69" s="65"/>
      <c r="ALW69" s="65"/>
      <c r="ALX69" s="65"/>
      <c r="ALY69" s="65"/>
      <c r="ALZ69" s="65"/>
      <c r="AMA69" s="65"/>
      <c r="AMB69" s="65"/>
      <c r="AMC69" s="65"/>
      <c r="AMD69" s="65"/>
      <c r="AME69" s="65"/>
      <c r="AMF69" s="65"/>
      <c r="AMG69" s="65"/>
      <c r="AMH69" s="65"/>
      <c r="AMI69" s="65"/>
      <c r="AMJ69" s="65"/>
      <c r="AMK69" s="65"/>
      <c r="AML69" s="65"/>
      <c r="AMM69" s="65"/>
      <c r="AMN69" s="65"/>
      <c r="AMO69" s="65"/>
      <c r="AMP69" s="65"/>
      <c r="AMQ69" s="65"/>
      <c r="AMR69" s="65"/>
      <c r="AMS69" s="65"/>
      <c r="AMT69" s="65"/>
      <c r="AMU69" s="65"/>
      <c r="AMV69" s="65"/>
      <c r="AMW69" s="65"/>
      <c r="AMX69" s="65"/>
      <c r="AMY69" s="65"/>
      <c r="AMZ69" s="65"/>
      <c r="ANA69" s="65"/>
      <c r="ANB69" s="65"/>
      <c r="ANC69" s="65"/>
      <c r="AND69" s="65"/>
      <c r="ANE69" s="65"/>
      <c r="ANF69" s="65"/>
      <c r="ANG69" s="65"/>
      <c r="ANH69" s="65"/>
      <c r="ANI69" s="65"/>
      <c r="ANJ69" s="65"/>
      <c r="ANK69" s="65"/>
      <c r="ANL69" s="65"/>
      <c r="ANM69" s="65"/>
      <c r="ANN69" s="65"/>
      <c r="ANO69" s="65"/>
      <c r="ANP69" s="65"/>
      <c r="ANQ69" s="65"/>
      <c r="ANR69" s="65"/>
      <c r="ANS69" s="65"/>
      <c r="ANT69" s="65"/>
      <c r="ANU69" s="65"/>
      <c r="ANV69" s="65"/>
      <c r="ANW69" s="65"/>
      <c r="ANX69" s="65"/>
      <c r="ANY69" s="65"/>
      <c r="ANZ69" s="65"/>
      <c r="AOA69" s="65"/>
      <c r="AOB69" s="65"/>
      <c r="AOC69" s="65"/>
      <c r="AOD69" s="65"/>
      <c r="AOE69" s="65"/>
      <c r="AOF69" s="65"/>
      <c r="AOG69" s="65"/>
      <c r="AOH69" s="65"/>
      <c r="AOI69" s="65"/>
      <c r="AOJ69" s="65"/>
      <c r="AOK69" s="65"/>
      <c r="AOL69" s="65"/>
      <c r="AOM69" s="65"/>
      <c r="AON69" s="65"/>
      <c r="AOO69" s="65"/>
      <c r="AOP69" s="65"/>
      <c r="AOQ69" s="65"/>
      <c r="AOR69" s="65"/>
      <c r="AOS69" s="65"/>
      <c r="AOT69" s="65"/>
      <c r="AOU69" s="65"/>
      <c r="AOV69" s="65"/>
      <c r="AOW69" s="65"/>
      <c r="AOX69" s="65"/>
      <c r="AOY69" s="65"/>
      <c r="AOZ69" s="65"/>
      <c r="APA69" s="65"/>
      <c r="APB69" s="65"/>
      <c r="APC69" s="65"/>
      <c r="APD69" s="65"/>
      <c r="APE69" s="65"/>
      <c r="APF69" s="65"/>
      <c r="APG69" s="65"/>
      <c r="APH69" s="65"/>
      <c r="API69" s="65"/>
      <c r="APJ69" s="65"/>
      <c r="APK69" s="65"/>
      <c r="APL69" s="65"/>
      <c r="APM69" s="65"/>
      <c r="APN69" s="65"/>
      <c r="APO69" s="65"/>
      <c r="APP69" s="65"/>
      <c r="APQ69" s="65"/>
      <c r="APR69" s="65"/>
      <c r="APS69" s="65"/>
      <c r="APT69" s="65"/>
      <c r="APU69" s="65"/>
      <c r="APV69" s="65"/>
      <c r="APW69" s="65"/>
      <c r="APX69" s="65"/>
      <c r="APY69" s="65"/>
      <c r="APZ69" s="65"/>
      <c r="AQA69" s="65"/>
      <c r="AQB69" s="65"/>
      <c r="AQC69" s="65"/>
      <c r="AQD69" s="65"/>
      <c r="AQE69" s="65"/>
      <c r="AQF69" s="65"/>
      <c r="AQG69" s="65"/>
      <c r="AQH69" s="65"/>
      <c r="AQI69" s="65"/>
      <c r="AQJ69" s="65"/>
      <c r="AQK69" s="65"/>
      <c r="AQL69" s="65"/>
      <c r="AQM69" s="65"/>
      <c r="AQN69" s="65"/>
      <c r="AQO69" s="65"/>
      <c r="AQP69" s="65"/>
      <c r="AQQ69" s="65"/>
      <c r="AQR69" s="65"/>
      <c r="AQS69" s="65"/>
      <c r="AQT69" s="65"/>
      <c r="AQU69" s="65"/>
      <c r="AQV69" s="65"/>
      <c r="AQW69" s="65"/>
      <c r="AQX69" s="65"/>
      <c r="AQY69" s="65"/>
      <c r="AQZ69" s="65"/>
      <c r="ARA69" s="65"/>
      <c r="ARB69" s="65"/>
      <c r="ARC69" s="65"/>
      <c r="ARD69" s="65"/>
      <c r="ARE69" s="65"/>
      <c r="ARF69" s="65"/>
      <c r="ARG69" s="65"/>
      <c r="ARH69" s="65"/>
      <c r="ARI69" s="65"/>
      <c r="ARJ69" s="65"/>
      <c r="ARK69" s="65"/>
      <c r="ARL69" s="65"/>
      <c r="ARM69" s="65"/>
      <c r="ARN69" s="65"/>
      <c r="ARO69" s="65"/>
      <c r="ARP69" s="65"/>
      <c r="ARQ69" s="65"/>
      <c r="ARR69" s="65"/>
      <c r="ARS69" s="65"/>
      <c r="ART69" s="65"/>
      <c r="ARU69" s="65"/>
      <c r="ARV69" s="65"/>
      <c r="ARW69" s="65"/>
      <c r="ARX69" s="65"/>
      <c r="ARY69" s="65"/>
      <c r="ARZ69" s="65"/>
      <c r="ASA69" s="65"/>
      <c r="ASB69" s="65"/>
      <c r="ASC69" s="65"/>
      <c r="ASD69" s="65"/>
      <c r="ASE69" s="65"/>
      <c r="ASF69" s="65"/>
      <c r="ASG69" s="65"/>
      <c r="ASH69" s="65"/>
      <c r="ASI69" s="65"/>
      <c r="ASJ69" s="65"/>
      <c r="ASK69" s="65"/>
      <c r="ASL69" s="65"/>
      <c r="ASM69" s="65"/>
      <c r="ASN69" s="65"/>
      <c r="ASO69" s="65"/>
      <c r="ASP69" s="65"/>
      <c r="ASQ69" s="65"/>
      <c r="ASR69" s="65"/>
      <c r="ASS69" s="65"/>
      <c r="AST69" s="65"/>
      <c r="ASU69" s="65"/>
      <c r="ASV69" s="65"/>
      <c r="ASW69" s="65"/>
      <c r="ASX69" s="65"/>
      <c r="ASY69" s="65"/>
      <c r="ASZ69" s="65"/>
      <c r="ATA69" s="65"/>
      <c r="ATB69" s="65"/>
      <c r="ATC69" s="65"/>
      <c r="ATD69" s="65"/>
      <c r="ATE69" s="65"/>
      <c r="ATF69" s="65"/>
      <c r="ATG69" s="65"/>
      <c r="ATH69" s="65"/>
      <c r="ATI69" s="65"/>
      <c r="ATJ69" s="65"/>
      <c r="ATK69" s="65"/>
      <c r="ATL69" s="65"/>
      <c r="ATM69" s="65"/>
      <c r="ATN69" s="65"/>
      <c r="ATO69" s="65"/>
      <c r="ATP69" s="65"/>
      <c r="ATQ69" s="65"/>
      <c r="ATR69" s="65"/>
      <c r="ATS69" s="65"/>
      <c r="ATT69" s="65"/>
      <c r="ATU69" s="65"/>
      <c r="ATV69" s="65"/>
      <c r="ATW69" s="65"/>
      <c r="ATX69" s="65"/>
      <c r="ATY69" s="65"/>
      <c r="ATZ69" s="65"/>
      <c r="AUA69" s="65"/>
      <c r="AUB69" s="65"/>
      <c r="AUC69" s="65"/>
      <c r="AUD69" s="65"/>
      <c r="AUE69" s="65"/>
      <c r="AUF69" s="65"/>
      <c r="AUG69" s="65"/>
      <c r="AUH69" s="65"/>
      <c r="AUI69" s="65"/>
      <c r="AUJ69" s="65"/>
      <c r="AUK69" s="65"/>
      <c r="AUL69" s="65"/>
      <c r="AUM69" s="65"/>
      <c r="AUN69" s="65"/>
      <c r="AUO69" s="65"/>
      <c r="AUP69" s="65"/>
      <c r="AUQ69" s="65"/>
      <c r="AUR69" s="65"/>
      <c r="AUS69" s="65"/>
      <c r="AUT69" s="65"/>
      <c r="AUU69" s="65"/>
      <c r="AUV69" s="65"/>
      <c r="AUW69" s="65"/>
      <c r="AUX69" s="65"/>
      <c r="AUY69" s="65"/>
      <c r="AUZ69" s="65"/>
      <c r="AVA69" s="65"/>
      <c r="AVB69" s="65"/>
      <c r="AVC69" s="65"/>
      <c r="AVD69" s="65"/>
      <c r="AVE69" s="65"/>
      <c r="AVF69" s="65"/>
      <c r="AVG69" s="65"/>
      <c r="AVH69" s="65"/>
      <c r="AVI69" s="65"/>
      <c r="AVJ69" s="65"/>
      <c r="AVK69" s="65"/>
      <c r="AVL69" s="65"/>
      <c r="AVM69" s="65"/>
      <c r="AVN69" s="65"/>
      <c r="AVO69" s="65"/>
      <c r="AVP69" s="65"/>
      <c r="AVQ69" s="65"/>
      <c r="AVR69" s="65"/>
      <c r="AVS69" s="65"/>
      <c r="AVT69" s="65"/>
      <c r="AVU69" s="65"/>
      <c r="AVV69" s="65"/>
      <c r="AVW69" s="65"/>
      <c r="AVX69" s="65"/>
      <c r="AVY69" s="65"/>
      <c r="AVZ69" s="65"/>
      <c r="AWA69" s="65"/>
      <c r="AWB69" s="65"/>
      <c r="AWC69" s="65"/>
      <c r="AWD69" s="65"/>
      <c r="AWE69" s="65"/>
      <c r="AWF69" s="65"/>
      <c r="AWG69" s="65"/>
      <c r="AWH69" s="65"/>
      <c r="AWI69" s="65"/>
      <c r="AWJ69" s="65"/>
      <c r="AWK69" s="65"/>
      <c r="AWL69" s="65"/>
      <c r="AWM69" s="65"/>
      <c r="AWN69" s="65"/>
      <c r="AWO69" s="65"/>
      <c r="AWP69" s="65"/>
      <c r="AWQ69" s="65"/>
      <c r="AWR69" s="65"/>
      <c r="AWS69" s="65"/>
      <c r="AWT69" s="65"/>
      <c r="AWU69" s="65"/>
      <c r="AWV69" s="65"/>
      <c r="AWW69" s="65"/>
      <c r="AWX69" s="65"/>
      <c r="AWY69" s="65"/>
      <c r="AWZ69" s="65"/>
      <c r="AXA69" s="65"/>
      <c r="AXB69" s="65"/>
      <c r="AXC69" s="65"/>
      <c r="AXD69" s="65"/>
      <c r="AXE69" s="65"/>
      <c r="AXF69" s="65"/>
      <c r="AXG69" s="65"/>
      <c r="AXH69" s="65"/>
      <c r="AXI69" s="65"/>
      <c r="AXJ69" s="65"/>
      <c r="AXK69" s="65"/>
      <c r="AXL69" s="65"/>
      <c r="AXM69" s="65"/>
      <c r="AXN69" s="65"/>
      <c r="AXO69" s="65"/>
      <c r="AXP69" s="65"/>
      <c r="AXQ69" s="65"/>
      <c r="AXR69" s="65"/>
      <c r="AXS69" s="65"/>
      <c r="AXT69" s="65"/>
      <c r="AXU69" s="65"/>
      <c r="AXV69" s="65"/>
      <c r="AXW69" s="65"/>
      <c r="AXX69" s="65"/>
      <c r="AXY69" s="65"/>
      <c r="AXZ69" s="65"/>
      <c r="AYA69" s="65"/>
      <c r="AYB69" s="65"/>
      <c r="AYC69" s="65"/>
      <c r="AYD69" s="65"/>
      <c r="AYE69" s="65"/>
      <c r="AYF69" s="65"/>
      <c r="AYG69" s="65"/>
      <c r="AYH69" s="65"/>
      <c r="AYI69" s="65"/>
      <c r="AYJ69" s="65"/>
      <c r="AYK69" s="65"/>
      <c r="AYL69" s="65"/>
      <c r="AYM69" s="65"/>
      <c r="AYN69" s="65"/>
      <c r="AYO69" s="65"/>
      <c r="AYP69" s="65"/>
      <c r="AYQ69" s="65"/>
      <c r="AYR69" s="65"/>
      <c r="AYS69" s="65"/>
      <c r="AYT69" s="65"/>
      <c r="AYU69" s="65"/>
      <c r="AYV69" s="65"/>
      <c r="AYW69" s="65"/>
      <c r="AYX69" s="65"/>
      <c r="AYY69" s="65"/>
      <c r="AYZ69" s="65"/>
      <c r="AZA69" s="65"/>
      <c r="AZB69" s="65"/>
      <c r="AZC69" s="65"/>
      <c r="AZD69" s="65"/>
      <c r="AZE69" s="65"/>
      <c r="AZF69" s="65"/>
      <c r="AZG69" s="65"/>
      <c r="AZH69" s="65"/>
      <c r="AZI69" s="65"/>
      <c r="AZJ69" s="65"/>
      <c r="AZK69" s="65"/>
      <c r="AZL69" s="65"/>
      <c r="AZM69" s="65"/>
      <c r="AZN69" s="65"/>
      <c r="AZO69" s="65"/>
      <c r="AZP69" s="65"/>
      <c r="AZQ69" s="65"/>
      <c r="AZR69" s="65"/>
      <c r="AZS69" s="65"/>
      <c r="AZT69" s="65"/>
      <c r="AZU69" s="65"/>
      <c r="AZV69" s="65"/>
      <c r="AZW69" s="65"/>
      <c r="AZX69" s="65"/>
      <c r="AZY69" s="65"/>
      <c r="AZZ69" s="65"/>
      <c r="BAA69" s="65"/>
      <c r="BAB69" s="65"/>
      <c r="BAC69" s="65"/>
      <c r="BAD69" s="65"/>
      <c r="BAE69" s="65"/>
      <c r="BAF69" s="65"/>
      <c r="BAG69" s="65"/>
      <c r="BAH69" s="65"/>
      <c r="BAI69" s="65"/>
      <c r="BAJ69" s="65"/>
      <c r="BAK69" s="65"/>
      <c r="BAL69" s="65"/>
      <c r="BAM69" s="65"/>
      <c r="BAN69" s="65"/>
      <c r="BAO69" s="65"/>
      <c r="BAP69" s="65"/>
      <c r="BAQ69" s="65"/>
      <c r="BAR69" s="65"/>
      <c r="BAS69" s="65"/>
      <c r="BAT69" s="65"/>
      <c r="BAU69" s="65"/>
      <c r="BAV69" s="65"/>
      <c r="BAW69" s="65"/>
      <c r="BAX69" s="65"/>
      <c r="BAY69" s="65"/>
      <c r="BAZ69" s="65"/>
      <c r="BBA69" s="65"/>
      <c r="BBB69" s="65"/>
      <c r="BBC69" s="65"/>
      <c r="BBD69" s="65"/>
      <c r="BBE69" s="65"/>
      <c r="BBF69" s="65"/>
      <c r="BBG69" s="65"/>
      <c r="BBH69" s="65"/>
      <c r="BBI69" s="65"/>
      <c r="BBJ69" s="65"/>
      <c r="BBK69" s="65"/>
      <c r="BBL69" s="65"/>
      <c r="BBM69" s="65"/>
      <c r="BBN69" s="65"/>
      <c r="BBO69" s="65"/>
      <c r="BBP69" s="65"/>
      <c r="BBQ69" s="65"/>
      <c r="BBR69" s="65"/>
      <c r="BBS69" s="65"/>
      <c r="BBT69" s="65"/>
      <c r="BBU69" s="65"/>
      <c r="BBV69" s="65"/>
      <c r="BBW69" s="65"/>
      <c r="BBX69" s="65"/>
      <c r="BBY69" s="65"/>
      <c r="BBZ69" s="65"/>
      <c r="BCA69" s="65"/>
      <c r="BCB69" s="65"/>
      <c r="BCC69" s="65"/>
      <c r="BCD69" s="65"/>
      <c r="BCE69" s="65"/>
      <c r="BCF69" s="65"/>
      <c r="BCG69" s="65"/>
      <c r="BCH69" s="65"/>
      <c r="BCI69" s="65"/>
      <c r="BCJ69" s="65"/>
      <c r="BCK69" s="65"/>
      <c r="BCL69" s="65"/>
      <c r="BCM69" s="65"/>
      <c r="BCN69" s="65"/>
      <c r="BCO69" s="65"/>
      <c r="BCP69" s="65"/>
      <c r="BCQ69" s="65"/>
      <c r="BCR69" s="65"/>
      <c r="BCS69" s="65"/>
      <c r="BCT69" s="65"/>
      <c r="BCU69" s="65"/>
      <c r="BCV69" s="65"/>
      <c r="BCW69" s="65"/>
      <c r="BCX69" s="65"/>
      <c r="BCY69" s="65"/>
      <c r="BCZ69" s="65"/>
      <c r="BDA69" s="65"/>
      <c r="BDB69" s="65"/>
      <c r="BDC69" s="65"/>
      <c r="BDD69" s="65"/>
      <c r="BDE69" s="65"/>
      <c r="BDF69" s="65"/>
      <c r="BDG69" s="65"/>
      <c r="BDH69" s="65"/>
      <c r="BDI69" s="65"/>
      <c r="BDJ69" s="65"/>
      <c r="BDK69" s="65"/>
      <c r="BDL69" s="65"/>
      <c r="BDM69" s="65"/>
      <c r="BDN69" s="65"/>
      <c r="BDO69" s="65"/>
      <c r="BDP69" s="65"/>
      <c r="BDQ69" s="65"/>
      <c r="BDR69" s="65"/>
      <c r="BDS69" s="65"/>
      <c r="BDT69" s="65"/>
      <c r="BDU69" s="65"/>
      <c r="BDV69" s="65"/>
      <c r="BDW69" s="65"/>
      <c r="BDX69" s="65"/>
      <c r="BDY69" s="65"/>
      <c r="BDZ69" s="65"/>
      <c r="BEA69" s="65"/>
      <c r="BEB69" s="65"/>
      <c r="BEC69" s="65"/>
      <c r="BED69" s="65"/>
      <c r="BEE69" s="65"/>
      <c r="BEF69" s="65"/>
      <c r="BEG69" s="65"/>
      <c r="BEH69" s="65"/>
      <c r="BEI69" s="65"/>
      <c r="BEJ69" s="65"/>
      <c r="BEK69" s="65"/>
      <c r="BEL69" s="65"/>
      <c r="BEM69" s="65"/>
      <c r="BEN69" s="65"/>
      <c r="BEO69" s="65"/>
      <c r="BEP69" s="65"/>
      <c r="BEQ69" s="65"/>
      <c r="BER69" s="65"/>
      <c r="BES69" s="65"/>
      <c r="BET69" s="65"/>
      <c r="BEU69" s="65"/>
      <c r="BEV69" s="65"/>
      <c r="BEW69" s="65"/>
      <c r="BEX69" s="65"/>
      <c r="BEY69" s="65"/>
      <c r="BEZ69" s="65"/>
      <c r="BFA69" s="65"/>
      <c r="BFB69" s="65"/>
      <c r="BFC69" s="65"/>
      <c r="BFD69" s="65"/>
      <c r="BFE69" s="65"/>
      <c r="BFF69" s="65"/>
      <c r="BFG69" s="65"/>
      <c r="BFH69" s="65"/>
      <c r="BFI69" s="65"/>
      <c r="BFJ69" s="65"/>
      <c r="BFK69" s="65"/>
      <c r="BFL69" s="65"/>
      <c r="BFM69" s="65"/>
      <c r="BFN69" s="65"/>
      <c r="BFO69" s="65"/>
      <c r="BFP69" s="65"/>
      <c r="BFQ69" s="65"/>
      <c r="BFR69" s="65"/>
      <c r="BFS69" s="65"/>
      <c r="BFT69" s="65"/>
      <c r="BFU69" s="65"/>
      <c r="BFV69" s="65"/>
      <c r="BFW69" s="65"/>
      <c r="BFX69" s="65"/>
      <c r="BFY69" s="65"/>
      <c r="BFZ69" s="65"/>
      <c r="BGA69" s="65"/>
      <c r="BGB69" s="65"/>
      <c r="BGC69" s="65"/>
      <c r="BGD69" s="65"/>
      <c r="BGE69" s="65"/>
      <c r="BGF69" s="65"/>
      <c r="BGG69" s="65"/>
      <c r="BGH69" s="65"/>
      <c r="BGI69" s="65"/>
      <c r="BGJ69" s="65"/>
      <c r="BGK69" s="65"/>
      <c r="BGL69" s="65"/>
      <c r="BGM69" s="65"/>
      <c r="BGN69" s="65"/>
      <c r="BGO69" s="65"/>
      <c r="BGP69" s="65"/>
      <c r="BGQ69" s="65"/>
      <c r="BGR69" s="65"/>
      <c r="BGS69" s="65"/>
      <c r="BGT69" s="65"/>
      <c r="BGU69" s="65"/>
      <c r="BGV69" s="65"/>
      <c r="BGW69" s="65"/>
      <c r="BGX69" s="65"/>
      <c r="BGY69" s="65"/>
      <c r="BGZ69" s="65"/>
      <c r="BHA69" s="65"/>
      <c r="BHB69" s="65"/>
      <c r="BHC69" s="65"/>
      <c r="BHD69" s="65"/>
      <c r="BHE69" s="65"/>
      <c r="BHF69" s="65"/>
      <c r="BHG69" s="65"/>
      <c r="BHH69" s="65"/>
      <c r="BHI69" s="65"/>
      <c r="BHJ69" s="65"/>
      <c r="BHK69" s="65"/>
      <c r="BHL69" s="65"/>
      <c r="BHM69" s="65"/>
      <c r="BHN69" s="65"/>
      <c r="BHO69" s="65"/>
      <c r="BHP69" s="65"/>
      <c r="BHQ69" s="65"/>
      <c r="BHR69" s="65"/>
      <c r="BHS69" s="65"/>
      <c r="BHT69" s="65"/>
      <c r="BHU69" s="65"/>
      <c r="BHV69" s="65"/>
      <c r="BHW69" s="65"/>
      <c r="BHX69" s="65"/>
      <c r="BHY69" s="65"/>
      <c r="BHZ69" s="65"/>
      <c r="BIA69" s="65"/>
      <c r="BIB69" s="65"/>
      <c r="BIC69" s="65"/>
      <c r="BID69" s="65"/>
      <c r="BIE69" s="65"/>
      <c r="BIF69" s="65"/>
      <c r="BIG69" s="65"/>
      <c r="BIH69" s="65"/>
      <c r="BII69" s="65"/>
      <c r="BIJ69" s="65"/>
      <c r="BIK69" s="65"/>
      <c r="BIL69" s="65"/>
      <c r="BIM69" s="65"/>
      <c r="BIN69" s="65"/>
      <c r="BIO69" s="65"/>
      <c r="BIP69" s="65"/>
      <c r="BIQ69" s="65"/>
      <c r="BIR69" s="65"/>
      <c r="BIS69" s="65"/>
      <c r="BIT69" s="65"/>
      <c r="BIU69" s="65"/>
      <c r="BIV69" s="65"/>
      <c r="BIW69" s="65"/>
      <c r="BIX69" s="65"/>
      <c r="BIY69" s="65"/>
      <c r="BIZ69" s="65"/>
      <c r="BJA69" s="65"/>
      <c r="BJB69" s="65"/>
      <c r="BJC69" s="65"/>
      <c r="BJD69" s="65"/>
      <c r="BJE69" s="65"/>
      <c r="BJF69" s="65"/>
      <c r="BJG69" s="65"/>
      <c r="BJH69" s="65"/>
      <c r="BJI69" s="65"/>
      <c r="BJJ69" s="65"/>
      <c r="BJK69" s="65"/>
      <c r="BJL69" s="65"/>
      <c r="BJM69" s="65"/>
      <c r="BJN69" s="65"/>
      <c r="BJO69" s="65"/>
      <c r="BJP69" s="65"/>
      <c r="BJQ69" s="65"/>
      <c r="BJR69" s="65"/>
      <c r="BJS69" s="65"/>
      <c r="BJT69" s="65"/>
      <c r="BJU69" s="65"/>
      <c r="BJV69" s="65"/>
      <c r="BJW69" s="65"/>
      <c r="BJX69" s="65"/>
      <c r="BJY69" s="65"/>
      <c r="BJZ69" s="65"/>
      <c r="BKA69" s="65"/>
      <c r="BKB69" s="65"/>
      <c r="BKC69" s="65"/>
      <c r="BKD69" s="65"/>
      <c r="BKE69" s="65"/>
      <c r="BKF69" s="65"/>
      <c r="BKG69" s="65"/>
      <c r="BKH69" s="65"/>
      <c r="BKI69" s="65"/>
      <c r="BKJ69" s="65"/>
      <c r="BKK69" s="65"/>
      <c r="BKL69" s="65"/>
      <c r="BKM69" s="65"/>
      <c r="BKN69" s="65"/>
      <c r="BKO69" s="65"/>
      <c r="BKP69" s="65"/>
      <c r="BKQ69" s="65"/>
      <c r="BKR69" s="65"/>
      <c r="BKS69" s="65"/>
      <c r="BKT69" s="65"/>
      <c r="BKU69" s="65"/>
      <c r="BKV69" s="65"/>
      <c r="BKW69" s="65"/>
      <c r="BKX69" s="65"/>
      <c r="BKY69" s="65"/>
      <c r="BKZ69" s="65"/>
      <c r="BLA69" s="65"/>
      <c r="BLB69" s="65"/>
      <c r="BLC69" s="65"/>
      <c r="BLD69" s="65"/>
      <c r="BLE69" s="65"/>
      <c r="BLF69" s="65"/>
      <c r="BLG69" s="65"/>
      <c r="BLH69" s="65"/>
      <c r="BLI69" s="65"/>
      <c r="BLJ69" s="65"/>
      <c r="BLK69" s="65"/>
      <c r="BLL69" s="65"/>
      <c r="BLM69" s="65"/>
      <c r="BLN69" s="65"/>
      <c r="BLO69" s="65"/>
      <c r="BLP69" s="65"/>
      <c r="BLQ69" s="65"/>
      <c r="BLR69" s="65"/>
      <c r="BLS69" s="65"/>
      <c r="BLT69" s="65"/>
      <c r="BLU69" s="65"/>
      <c r="BLV69" s="65"/>
      <c r="BLW69" s="65"/>
      <c r="BLX69" s="65"/>
      <c r="BLY69" s="65"/>
      <c r="BLZ69" s="65"/>
      <c r="BMA69" s="65"/>
      <c r="BMB69" s="65"/>
      <c r="BMC69" s="65"/>
      <c r="BMD69" s="65"/>
      <c r="BME69" s="65"/>
      <c r="BMF69" s="65"/>
      <c r="BMG69" s="65"/>
      <c r="BMH69" s="65"/>
      <c r="BMI69" s="65"/>
      <c r="BMJ69" s="65"/>
      <c r="BMK69" s="65"/>
      <c r="BML69" s="65"/>
      <c r="BMM69" s="65"/>
      <c r="BMN69" s="65"/>
      <c r="BMO69" s="65"/>
      <c r="BMP69" s="65"/>
      <c r="BMQ69" s="65"/>
      <c r="BMR69" s="65"/>
      <c r="BMS69" s="65"/>
      <c r="BMT69" s="65"/>
      <c r="BMU69" s="65"/>
      <c r="BMV69" s="65"/>
      <c r="BMW69" s="65"/>
      <c r="BMX69" s="65"/>
      <c r="BMY69" s="65"/>
      <c r="BMZ69" s="65"/>
      <c r="BNA69" s="65"/>
      <c r="BNB69" s="65"/>
      <c r="BNC69" s="65"/>
      <c r="BND69" s="65"/>
      <c r="BNE69" s="65"/>
      <c r="BNF69" s="65"/>
      <c r="BNG69" s="65"/>
      <c r="BNH69" s="65"/>
      <c r="BNI69" s="65"/>
      <c r="BNJ69" s="65"/>
      <c r="BNK69" s="65"/>
      <c r="BNL69" s="65"/>
      <c r="BNM69" s="65"/>
      <c r="BNN69" s="65"/>
      <c r="BNO69" s="65"/>
      <c r="BNP69" s="65"/>
      <c r="BNQ69" s="65"/>
      <c r="BNR69" s="65"/>
      <c r="BNS69" s="65"/>
      <c r="BNT69" s="65"/>
      <c r="BNU69" s="65"/>
      <c r="BNV69" s="65"/>
      <c r="BNW69" s="65"/>
      <c r="BNX69" s="65"/>
      <c r="BNY69" s="65"/>
      <c r="BNZ69" s="65"/>
      <c r="BOA69" s="65"/>
      <c r="BOB69" s="65"/>
      <c r="BOC69" s="65"/>
      <c r="BOD69" s="65"/>
      <c r="BOE69" s="65"/>
      <c r="BOF69" s="65"/>
      <c r="BOG69" s="65"/>
      <c r="BOH69" s="65"/>
      <c r="BOI69" s="65"/>
      <c r="BOJ69" s="65"/>
      <c r="BOK69" s="65"/>
      <c r="BOL69" s="65"/>
      <c r="BOM69" s="65"/>
      <c r="BON69" s="65"/>
      <c r="BOO69" s="65"/>
      <c r="BOP69" s="65"/>
      <c r="BOQ69" s="65"/>
      <c r="BOR69" s="65"/>
      <c r="BOS69" s="65"/>
      <c r="BOT69" s="65"/>
      <c r="BOU69" s="65"/>
      <c r="BOV69" s="65"/>
      <c r="BOW69" s="65"/>
      <c r="BOX69" s="65"/>
      <c r="BOY69" s="65"/>
      <c r="BOZ69" s="65"/>
      <c r="BPA69" s="65"/>
      <c r="BPB69" s="65"/>
      <c r="BPC69" s="65"/>
      <c r="BPD69" s="65"/>
      <c r="BPE69" s="65"/>
      <c r="BPF69" s="65"/>
      <c r="BPG69" s="65"/>
      <c r="BPH69" s="65"/>
      <c r="BPI69" s="65"/>
      <c r="BPJ69" s="65"/>
      <c r="BPK69" s="65"/>
      <c r="BPL69" s="65"/>
      <c r="BPM69" s="65"/>
      <c r="BPN69" s="65"/>
      <c r="BPO69" s="65"/>
      <c r="BPP69" s="65"/>
      <c r="BPQ69" s="65"/>
      <c r="BPR69" s="65"/>
      <c r="BPS69" s="65"/>
      <c r="BPT69" s="65"/>
      <c r="BPU69" s="65"/>
      <c r="BPV69" s="65"/>
      <c r="BPW69" s="65"/>
      <c r="BPX69" s="65"/>
      <c r="BPY69" s="65"/>
      <c r="BPZ69" s="65"/>
      <c r="BQA69" s="65"/>
      <c r="BQB69" s="65"/>
      <c r="BQC69" s="65"/>
      <c r="BQD69" s="65"/>
      <c r="BQE69" s="65"/>
      <c r="BQF69" s="65"/>
      <c r="BQG69" s="65"/>
      <c r="BQH69" s="65"/>
      <c r="BQI69" s="65"/>
      <c r="BQJ69" s="65"/>
      <c r="BQK69" s="65"/>
      <c r="BQL69" s="65"/>
      <c r="BQM69" s="65"/>
      <c r="BQN69" s="65"/>
      <c r="BQO69" s="65"/>
      <c r="BQP69" s="65"/>
      <c r="BQQ69" s="65"/>
      <c r="BQR69" s="65"/>
      <c r="BQS69" s="65"/>
      <c r="BQT69" s="65"/>
      <c r="BQU69" s="65"/>
      <c r="BQV69" s="65"/>
      <c r="BQW69" s="65"/>
      <c r="BQX69" s="65"/>
      <c r="BQY69" s="65"/>
      <c r="BQZ69" s="65"/>
      <c r="BRA69" s="65"/>
      <c r="BRB69" s="65"/>
      <c r="BRC69" s="65"/>
      <c r="BRD69" s="65"/>
      <c r="BRE69" s="65"/>
      <c r="BRF69" s="65"/>
      <c r="BRG69" s="65"/>
      <c r="BRH69" s="65"/>
      <c r="BRI69" s="65"/>
      <c r="BRJ69" s="65"/>
      <c r="BRK69" s="65"/>
      <c r="BRL69" s="65"/>
      <c r="BRM69" s="65"/>
      <c r="BRN69" s="65"/>
      <c r="BRO69" s="65"/>
      <c r="BRP69" s="65"/>
      <c r="BRQ69" s="65"/>
      <c r="BRR69" s="65"/>
      <c r="BRS69" s="65"/>
      <c r="BRT69" s="65"/>
      <c r="BRU69" s="65"/>
      <c r="BRV69" s="65"/>
      <c r="BRW69" s="65"/>
      <c r="BRX69" s="65"/>
      <c r="BRY69" s="65"/>
      <c r="BRZ69" s="65"/>
      <c r="BSA69" s="65"/>
      <c r="BSB69" s="65"/>
      <c r="BSC69" s="65"/>
      <c r="BSD69" s="65"/>
      <c r="BSE69" s="65"/>
      <c r="BSF69" s="65"/>
      <c r="BSG69" s="65"/>
      <c r="BSH69" s="65"/>
      <c r="BSI69" s="65"/>
      <c r="BSJ69" s="65"/>
      <c r="BSK69" s="65"/>
      <c r="BSL69" s="65"/>
      <c r="BSM69" s="65"/>
      <c r="BSN69" s="65"/>
      <c r="BSO69" s="65"/>
      <c r="BSP69" s="65"/>
      <c r="BSQ69" s="65"/>
      <c r="BSR69" s="65"/>
      <c r="BSS69" s="65"/>
      <c r="BST69" s="65"/>
      <c r="BSU69" s="65"/>
      <c r="BSV69" s="65"/>
      <c r="BSW69" s="65"/>
      <c r="BSX69" s="65"/>
      <c r="BSY69" s="65"/>
      <c r="BSZ69" s="65"/>
      <c r="BTA69" s="65"/>
      <c r="BTB69" s="65"/>
      <c r="BTC69" s="65"/>
      <c r="BTD69" s="65"/>
      <c r="BTE69" s="65"/>
      <c r="BTF69" s="65"/>
      <c r="BTG69" s="65"/>
      <c r="BTH69" s="65"/>
      <c r="BTI69" s="65"/>
      <c r="BTJ69" s="65"/>
      <c r="BTK69" s="65"/>
      <c r="BTL69" s="65"/>
      <c r="BTM69" s="65"/>
      <c r="BTN69" s="65"/>
      <c r="BTO69" s="65"/>
      <c r="BTP69" s="65"/>
      <c r="BTQ69" s="65"/>
      <c r="BTR69" s="65"/>
      <c r="BTS69" s="65"/>
      <c r="BTT69" s="65"/>
      <c r="BTU69" s="65"/>
      <c r="BTV69" s="65"/>
      <c r="BTW69" s="65"/>
      <c r="BTX69" s="65"/>
      <c r="BTY69" s="65"/>
      <c r="BTZ69" s="65"/>
      <c r="BUA69" s="65"/>
      <c r="BUB69" s="65"/>
      <c r="BUC69" s="65"/>
      <c r="BUD69" s="65"/>
      <c r="BUE69" s="65"/>
      <c r="BUF69" s="65"/>
      <c r="BUG69" s="65"/>
      <c r="BUH69" s="65"/>
      <c r="BUI69" s="65"/>
      <c r="BUJ69" s="65"/>
      <c r="BUK69" s="65"/>
      <c r="BUL69" s="65"/>
      <c r="BUM69" s="65"/>
      <c r="BUN69" s="65"/>
      <c r="BUO69" s="65"/>
      <c r="BUP69" s="65"/>
      <c r="BUQ69" s="65"/>
      <c r="BUR69" s="65"/>
      <c r="BUS69" s="65"/>
      <c r="BUT69" s="65"/>
      <c r="BUU69" s="65"/>
      <c r="BUV69" s="65"/>
      <c r="BUW69" s="65"/>
      <c r="BUX69" s="65"/>
      <c r="BUY69" s="65"/>
      <c r="BUZ69" s="65"/>
      <c r="BVA69" s="65"/>
      <c r="BVB69" s="65"/>
      <c r="BVC69" s="65"/>
      <c r="BVD69" s="65"/>
      <c r="BVE69" s="65"/>
      <c r="BVF69" s="65"/>
      <c r="BVG69" s="65"/>
      <c r="BVH69" s="65"/>
      <c r="BVI69" s="65"/>
      <c r="BVJ69" s="65"/>
      <c r="BVK69" s="65"/>
      <c r="BVL69" s="65"/>
      <c r="BVM69" s="65"/>
      <c r="BVN69" s="65"/>
      <c r="BVO69" s="65"/>
      <c r="BVP69" s="65"/>
      <c r="BVQ69" s="65"/>
      <c r="BVR69" s="65"/>
      <c r="BVS69" s="65"/>
      <c r="BVT69" s="65"/>
      <c r="BVU69" s="65"/>
      <c r="BVV69" s="65"/>
      <c r="BVW69" s="65"/>
      <c r="BVX69" s="65"/>
      <c r="BVY69" s="65"/>
      <c r="BVZ69" s="65"/>
      <c r="BWA69" s="65"/>
      <c r="BWB69" s="65"/>
      <c r="BWC69" s="65"/>
      <c r="BWD69" s="65"/>
      <c r="BWE69" s="65"/>
      <c r="BWF69" s="65"/>
      <c r="BWG69" s="65"/>
      <c r="BWH69" s="65"/>
      <c r="BWI69" s="65"/>
      <c r="BWJ69" s="65"/>
      <c r="BWK69" s="65"/>
      <c r="BWL69" s="65"/>
      <c r="BWM69" s="65"/>
      <c r="BWN69" s="65"/>
      <c r="BWO69" s="65"/>
      <c r="BWP69" s="65"/>
      <c r="BWQ69" s="65"/>
      <c r="BWR69" s="65"/>
      <c r="BWS69" s="65"/>
      <c r="BWT69" s="65"/>
      <c r="BWU69" s="65"/>
      <c r="BWV69" s="65"/>
      <c r="BWW69" s="65"/>
      <c r="BWX69" s="65"/>
      <c r="BWY69" s="65"/>
      <c r="BWZ69" s="65"/>
      <c r="BXA69" s="65"/>
      <c r="BXB69" s="65"/>
      <c r="BXC69" s="65"/>
      <c r="BXD69" s="65"/>
      <c r="BXE69" s="65"/>
      <c r="BXF69" s="65"/>
      <c r="BXG69" s="65"/>
      <c r="BXH69" s="65"/>
      <c r="BXI69" s="65"/>
      <c r="BXJ69" s="65"/>
      <c r="BXK69" s="65"/>
      <c r="BXL69" s="65"/>
      <c r="BXM69" s="65"/>
      <c r="BXN69" s="65"/>
      <c r="BXO69" s="65"/>
      <c r="BXP69" s="65"/>
      <c r="BXQ69" s="65"/>
      <c r="BXR69" s="65"/>
      <c r="BXS69" s="65"/>
      <c r="BXT69" s="65"/>
      <c r="BXU69" s="65"/>
      <c r="BXV69" s="65"/>
      <c r="BXW69" s="65"/>
      <c r="BXX69" s="65"/>
      <c r="BXY69" s="65"/>
      <c r="BXZ69" s="65"/>
      <c r="BYA69" s="65"/>
      <c r="BYB69" s="65"/>
      <c r="BYC69" s="65"/>
      <c r="BYD69" s="65"/>
      <c r="BYE69" s="65"/>
      <c r="BYF69" s="65"/>
      <c r="BYG69" s="65"/>
      <c r="BYH69" s="65"/>
      <c r="BYI69" s="65"/>
      <c r="BYJ69" s="65"/>
      <c r="BYK69" s="65"/>
      <c r="BYL69" s="65"/>
      <c r="BYM69" s="65"/>
      <c r="BYN69" s="65"/>
      <c r="BYO69" s="65"/>
      <c r="BYP69" s="65"/>
      <c r="BYQ69" s="65"/>
      <c r="BYR69" s="65"/>
      <c r="BYS69" s="65"/>
      <c r="BYT69" s="65"/>
      <c r="BYU69" s="65"/>
      <c r="BYV69" s="65"/>
      <c r="BYW69" s="65"/>
      <c r="BYX69" s="65"/>
      <c r="BYY69" s="65"/>
      <c r="BYZ69" s="65"/>
      <c r="BZA69" s="65"/>
      <c r="BZB69" s="65"/>
      <c r="BZC69" s="65"/>
      <c r="BZD69" s="65"/>
      <c r="BZE69" s="65"/>
      <c r="BZF69" s="65"/>
      <c r="BZG69" s="65"/>
      <c r="BZH69" s="65"/>
      <c r="BZI69" s="65"/>
      <c r="BZJ69" s="65"/>
      <c r="BZK69" s="65"/>
      <c r="BZL69" s="65"/>
      <c r="BZM69" s="65"/>
      <c r="BZN69" s="65"/>
      <c r="BZO69" s="65"/>
      <c r="BZP69" s="65"/>
      <c r="BZQ69" s="65"/>
      <c r="BZR69" s="65"/>
      <c r="BZS69" s="65"/>
      <c r="BZT69" s="65"/>
      <c r="BZU69" s="65"/>
      <c r="BZV69" s="65"/>
      <c r="BZW69" s="65"/>
      <c r="BZX69" s="65"/>
      <c r="BZY69" s="65"/>
      <c r="BZZ69" s="65"/>
      <c r="CAA69" s="65"/>
      <c r="CAB69" s="65"/>
      <c r="CAC69" s="65"/>
      <c r="CAD69" s="65"/>
      <c r="CAE69" s="65"/>
      <c r="CAF69" s="65"/>
      <c r="CAG69" s="65"/>
      <c r="CAH69" s="65"/>
      <c r="CAI69" s="65"/>
      <c r="CAJ69" s="65"/>
      <c r="CAK69" s="65"/>
      <c r="CAL69" s="65"/>
      <c r="CAM69" s="65"/>
      <c r="CAN69" s="65"/>
      <c r="CAO69" s="65"/>
      <c r="CAP69" s="65"/>
      <c r="CAQ69" s="65"/>
      <c r="CAR69" s="65"/>
      <c r="CAS69" s="65"/>
      <c r="CAT69" s="65"/>
      <c r="CAU69" s="65"/>
      <c r="CAV69" s="65"/>
      <c r="CAW69" s="65"/>
      <c r="CAX69" s="65"/>
      <c r="CAY69" s="65"/>
      <c r="CAZ69" s="65"/>
      <c r="CBA69" s="65"/>
      <c r="CBB69" s="65"/>
      <c r="CBC69" s="65"/>
      <c r="CBD69" s="65"/>
      <c r="CBE69" s="65"/>
      <c r="CBF69" s="65"/>
      <c r="CBG69" s="65"/>
      <c r="CBH69" s="65"/>
      <c r="CBI69" s="65"/>
      <c r="CBJ69" s="65"/>
      <c r="CBK69" s="65"/>
      <c r="CBL69" s="65"/>
      <c r="CBM69" s="65"/>
      <c r="CBN69" s="65"/>
      <c r="CBO69" s="65"/>
      <c r="CBP69" s="65"/>
      <c r="CBQ69" s="65"/>
      <c r="CBR69" s="65"/>
      <c r="CBS69" s="65"/>
      <c r="CBT69" s="65"/>
      <c r="CBU69" s="65"/>
      <c r="CBV69" s="65"/>
      <c r="CBW69" s="65"/>
      <c r="CBX69" s="65"/>
      <c r="CBY69" s="65"/>
      <c r="CBZ69" s="65"/>
      <c r="CCA69" s="65"/>
      <c r="CCB69" s="65"/>
      <c r="CCC69" s="65"/>
      <c r="CCD69" s="65"/>
      <c r="CCE69" s="65"/>
      <c r="CCF69" s="65"/>
      <c r="CCG69" s="65"/>
      <c r="CCH69" s="65"/>
      <c r="CCI69" s="65"/>
      <c r="CCJ69" s="65"/>
      <c r="CCK69" s="65"/>
      <c r="CCL69" s="65"/>
      <c r="CCM69" s="65"/>
      <c r="CCN69" s="65"/>
      <c r="CCO69" s="65"/>
      <c r="CCP69" s="65"/>
      <c r="CCQ69" s="65"/>
      <c r="CCR69" s="65"/>
      <c r="CCS69" s="65"/>
      <c r="CCT69" s="65"/>
      <c r="CCU69" s="65"/>
      <c r="CCV69" s="65"/>
      <c r="CCW69" s="65"/>
      <c r="CCX69" s="65"/>
      <c r="CCY69" s="65"/>
      <c r="CCZ69" s="65"/>
      <c r="CDA69" s="65"/>
      <c r="CDB69" s="65"/>
      <c r="CDC69" s="65"/>
      <c r="CDD69" s="65"/>
      <c r="CDE69" s="65"/>
      <c r="CDF69" s="65"/>
      <c r="CDG69" s="65"/>
      <c r="CDH69" s="65"/>
      <c r="CDI69" s="65"/>
      <c r="CDJ69" s="65"/>
      <c r="CDK69" s="65"/>
      <c r="CDL69" s="65"/>
      <c r="CDM69" s="65"/>
      <c r="CDN69" s="65"/>
      <c r="CDO69" s="65"/>
      <c r="CDP69" s="65"/>
      <c r="CDQ69" s="65"/>
      <c r="CDR69" s="65"/>
      <c r="CDS69" s="65"/>
      <c r="CDT69" s="65"/>
      <c r="CDU69" s="65"/>
      <c r="CDV69" s="65"/>
      <c r="CDW69" s="65"/>
      <c r="CDX69" s="65"/>
      <c r="CDY69" s="65"/>
      <c r="CDZ69" s="65"/>
      <c r="CEA69" s="65"/>
      <c r="CEB69" s="65"/>
      <c r="CEC69" s="65"/>
      <c r="CED69" s="65"/>
      <c r="CEE69" s="65"/>
      <c r="CEF69" s="65"/>
      <c r="CEG69" s="65"/>
      <c r="CEH69" s="65"/>
      <c r="CEI69" s="65"/>
      <c r="CEJ69" s="65"/>
      <c r="CEK69" s="65"/>
      <c r="CEL69" s="65"/>
      <c r="CEM69" s="65"/>
      <c r="CEN69" s="65"/>
      <c r="CEO69" s="65"/>
      <c r="CEP69" s="65"/>
      <c r="CEQ69" s="65"/>
      <c r="CER69" s="65"/>
      <c r="CES69" s="65"/>
      <c r="CET69" s="65"/>
      <c r="CEU69" s="65"/>
      <c r="CEV69" s="65"/>
      <c r="CEW69" s="65"/>
      <c r="CEX69" s="65"/>
      <c r="CEY69" s="65"/>
      <c r="CEZ69" s="65"/>
      <c r="CFA69" s="65"/>
      <c r="CFB69" s="65"/>
      <c r="CFC69" s="65"/>
      <c r="CFD69" s="65"/>
      <c r="CFE69" s="65"/>
      <c r="CFF69" s="65"/>
      <c r="CFG69" s="65"/>
      <c r="CFH69" s="65"/>
      <c r="CFI69" s="65"/>
      <c r="CFJ69" s="65"/>
      <c r="CFK69" s="65"/>
      <c r="CFL69" s="65"/>
      <c r="CFM69" s="65"/>
      <c r="CFN69" s="65"/>
      <c r="CFO69" s="65"/>
      <c r="CFP69" s="65"/>
      <c r="CFQ69" s="65"/>
      <c r="CFR69" s="65"/>
      <c r="CFS69" s="65"/>
      <c r="CFT69" s="65"/>
      <c r="CFU69" s="65"/>
      <c r="CFV69" s="65"/>
      <c r="CFW69" s="65"/>
      <c r="CFX69" s="65"/>
      <c r="CFY69" s="65"/>
      <c r="CFZ69" s="65"/>
      <c r="CGA69" s="65"/>
      <c r="CGB69" s="65"/>
      <c r="CGC69" s="65"/>
      <c r="CGD69" s="65"/>
      <c r="CGE69" s="65"/>
      <c r="CGF69" s="65"/>
      <c r="CGG69" s="65"/>
      <c r="CGH69" s="65"/>
      <c r="CGI69" s="65"/>
      <c r="CGJ69" s="65"/>
      <c r="CGK69" s="65"/>
      <c r="CGL69" s="65"/>
      <c r="CGM69" s="65"/>
      <c r="CGN69" s="65"/>
      <c r="CGO69" s="65"/>
      <c r="CGP69" s="65"/>
      <c r="CGQ69" s="65"/>
      <c r="CGR69" s="65"/>
      <c r="CGS69" s="65"/>
      <c r="CGT69" s="65"/>
      <c r="CGU69" s="65"/>
      <c r="CGV69" s="65"/>
      <c r="CGW69" s="65"/>
      <c r="CGX69" s="65"/>
      <c r="CGY69" s="65"/>
      <c r="CGZ69" s="65"/>
      <c r="CHA69" s="65"/>
      <c r="CHB69" s="65"/>
      <c r="CHC69" s="65"/>
      <c r="CHD69" s="65"/>
      <c r="CHE69" s="65"/>
      <c r="CHF69" s="65"/>
      <c r="CHG69" s="65"/>
      <c r="CHH69" s="65"/>
      <c r="CHI69" s="65"/>
      <c r="CHJ69" s="65"/>
      <c r="CHK69" s="65"/>
      <c r="CHL69" s="65"/>
      <c r="CHM69" s="65"/>
      <c r="CHN69" s="65"/>
      <c r="CHO69" s="65"/>
      <c r="CHP69" s="65"/>
      <c r="CHQ69" s="65"/>
      <c r="CHR69" s="65"/>
      <c r="CHS69" s="65"/>
      <c r="CHT69" s="65"/>
      <c r="CHU69" s="65"/>
      <c r="CHV69" s="65"/>
      <c r="CHW69" s="65"/>
      <c r="CHX69" s="65"/>
      <c r="CHY69" s="65"/>
      <c r="CHZ69" s="65"/>
      <c r="CIA69" s="65"/>
      <c r="CIB69" s="65"/>
      <c r="CIC69" s="65"/>
      <c r="CID69" s="65"/>
      <c r="CIE69" s="65"/>
      <c r="CIF69" s="65"/>
      <c r="CIG69" s="65"/>
      <c r="CIH69" s="65"/>
      <c r="CII69" s="65"/>
      <c r="CIJ69" s="65"/>
      <c r="CIK69" s="65"/>
      <c r="CIL69" s="65"/>
      <c r="CIM69" s="65"/>
      <c r="CIN69" s="65"/>
      <c r="CIO69" s="65"/>
      <c r="CIP69" s="65"/>
      <c r="CIQ69" s="65"/>
      <c r="CIR69" s="65"/>
      <c r="CIS69" s="65"/>
      <c r="CIT69" s="65"/>
      <c r="CIU69" s="65"/>
      <c r="CIV69" s="65"/>
      <c r="CIW69" s="65"/>
      <c r="CIX69" s="65"/>
      <c r="CIY69" s="65"/>
      <c r="CIZ69" s="65"/>
      <c r="CJA69" s="65"/>
      <c r="CJB69" s="65"/>
      <c r="CJC69" s="65"/>
      <c r="CJD69" s="65"/>
      <c r="CJE69" s="65"/>
      <c r="CJF69" s="65"/>
      <c r="CJG69" s="65"/>
      <c r="CJH69" s="65"/>
      <c r="CJI69" s="65"/>
      <c r="CJJ69" s="65"/>
      <c r="CJK69" s="65"/>
      <c r="CJL69" s="65"/>
      <c r="CJM69" s="65"/>
      <c r="CJN69" s="65"/>
      <c r="CJO69" s="65"/>
      <c r="CJP69" s="65"/>
      <c r="CJQ69" s="65"/>
      <c r="CJR69" s="65"/>
      <c r="CJS69" s="65"/>
      <c r="CJT69" s="65"/>
      <c r="CJU69" s="65"/>
      <c r="CJV69" s="65"/>
      <c r="CJW69" s="65"/>
      <c r="CJX69" s="65"/>
      <c r="CJY69" s="65"/>
      <c r="CJZ69" s="65"/>
      <c r="CKA69" s="65"/>
      <c r="CKB69" s="65"/>
      <c r="CKC69" s="65"/>
      <c r="CKD69" s="65"/>
      <c r="CKE69" s="65"/>
      <c r="CKF69" s="65"/>
      <c r="CKG69" s="65"/>
      <c r="CKH69" s="65"/>
      <c r="CKI69" s="65"/>
      <c r="CKJ69" s="65"/>
      <c r="CKK69" s="65"/>
      <c r="CKL69" s="65"/>
      <c r="CKM69" s="65"/>
      <c r="CKN69" s="65"/>
      <c r="CKO69" s="65"/>
      <c r="CKP69" s="65"/>
      <c r="CKQ69" s="65"/>
      <c r="CKR69" s="65"/>
      <c r="CKS69" s="65"/>
      <c r="CKT69" s="65"/>
      <c r="CKU69" s="65"/>
      <c r="CKV69" s="65"/>
      <c r="CKW69" s="65"/>
      <c r="CKX69" s="65"/>
      <c r="CKY69" s="65"/>
      <c r="CKZ69" s="65"/>
      <c r="CLA69" s="65"/>
      <c r="CLB69" s="65"/>
      <c r="CLC69" s="65"/>
      <c r="CLD69" s="65"/>
      <c r="CLE69" s="65"/>
      <c r="CLF69" s="65"/>
      <c r="CLG69" s="65"/>
      <c r="CLH69" s="65"/>
      <c r="CLI69" s="65"/>
      <c r="CLJ69" s="65"/>
      <c r="CLK69" s="65"/>
      <c r="CLL69" s="65"/>
      <c r="CLM69" s="65"/>
      <c r="CLN69" s="65"/>
      <c r="CLO69" s="65"/>
      <c r="CLP69" s="65"/>
      <c r="CLQ69" s="65"/>
      <c r="CLR69" s="65"/>
      <c r="CLS69" s="65"/>
      <c r="CLT69" s="65"/>
      <c r="CLU69" s="65"/>
      <c r="CLV69" s="65"/>
      <c r="CLW69" s="65"/>
      <c r="CLX69" s="65"/>
      <c r="CLY69" s="65"/>
      <c r="CLZ69" s="65"/>
      <c r="CMA69" s="65"/>
      <c r="CMB69" s="65"/>
      <c r="CMC69" s="65"/>
      <c r="CMD69" s="65"/>
      <c r="CME69" s="65"/>
      <c r="CMF69" s="65"/>
      <c r="CMG69" s="65"/>
      <c r="CMH69" s="65"/>
      <c r="CMI69" s="65"/>
      <c r="CMJ69" s="65"/>
      <c r="CMK69" s="65"/>
      <c r="CML69" s="65"/>
      <c r="CMM69" s="65"/>
      <c r="CMN69" s="65"/>
      <c r="CMO69" s="65"/>
      <c r="CMP69" s="65"/>
      <c r="CMQ69" s="65"/>
      <c r="CMR69" s="65"/>
      <c r="CMS69" s="65"/>
      <c r="CMT69" s="65"/>
      <c r="CMU69" s="65"/>
      <c r="CMV69" s="65"/>
      <c r="CMW69" s="65"/>
      <c r="CMX69" s="65"/>
      <c r="CMY69" s="65"/>
      <c r="CMZ69" s="65"/>
      <c r="CNA69" s="65"/>
      <c r="CNB69" s="65"/>
      <c r="CNC69" s="65"/>
      <c r="CND69" s="65"/>
      <c r="CNE69" s="65"/>
      <c r="CNF69" s="65"/>
      <c r="CNG69" s="65"/>
      <c r="CNH69" s="65"/>
      <c r="CNI69" s="65"/>
      <c r="CNJ69" s="65"/>
      <c r="CNK69" s="65"/>
      <c r="CNL69" s="65"/>
      <c r="CNM69" s="65"/>
      <c r="CNN69" s="65"/>
      <c r="CNO69" s="65"/>
      <c r="CNP69" s="65"/>
      <c r="CNQ69" s="65"/>
      <c r="CNR69" s="65"/>
      <c r="CNS69" s="65"/>
      <c r="CNT69" s="65"/>
      <c r="CNU69" s="65"/>
      <c r="CNV69" s="65"/>
      <c r="CNW69" s="65"/>
      <c r="CNX69" s="65"/>
      <c r="CNY69" s="65"/>
      <c r="CNZ69" s="65"/>
      <c r="COA69" s="65"/>
      <c r="COB69" s="65"/>
      <c r="COC69" s="65"/>
      <c r="COD69" s="65"/>
      <c r="COE69" s="65"/>
      <c r="COF69" s="65"/>
      <c r="COG69" s="65"/>
      <c r="COH69" s="65"/>
      <c r="COI69" s="65"/>
      <c r="COJ69" s="65"/>
      <c r="COK69" s="65"/>
      <c r="COL69" s="65"/>
      <c r="COM69" s="65"/>
      <c r="CON69" s="65"/>
      <c r="COO69" s="65"/>
      <c r="COP69" s="65"/>
      <c r="COQ69" s="65"/>
      <c r="COR69" s="65"/>
      <c r="COS69" s="65"/>
      <c r="COT69" s="65"/>
      <c r="COU69" s="65"/>
      <c r="COV69" s="65"/>
      <c r="COW69" s="65"/>
      <c r="COX69" s="65"/>
      <c r="COY69" s="65"/>
      <c r="COZ69" s="65"/>
      <c r="CPA69" s="65"/>
      <c r="CPB69" s="65"/>
      <c r="CPC69" s="65"/>
      <c r="CPD69" s="65"/>
      <c r="CPE69" s="65"/>
      <c r="CPF69" s="65"/>
      <c r="CPG69" s="65"/>
      <c r="CPH69" s="65"/>
      <c r="CPI69" s="65"/>
      <c r="CPJ69" s="65"/>
      <c r="CPK69" s="65"/>
      <c r="CPL69" s="65"/>
      <c r="CPM69" s="65"/>
      <c r="CPN69" s="65"/>
      <c r="CPO69" s="65"/>
      <c r="CPP69" s="65"/>
      <c r="CPQ69" s="65"/>
      <c r="CPR69" s="65"/>
      <c r="CPS69" s="65"/>
      <c r="CPT69" s="65"/>
      <c r="CPU69" s="65"/>
      <c r="CPV69" s="65"/>
      <c r="CPW69" s="65"/>
      <c r="CPX69" s="65"/>
      <c r="CPY69" s="65"/>
      <c r="CPZ69" s="65"/>
      <c r="CQA69" s="65"/>
      <c r="CQB69" s="65"/>
      <c r="CQC69" s="65"/>
      <c r="CQD69" s="65"/>
      <c r="CQE69" s="65"/>
      <c r="CQF69" s="65"/>
      <c r="CQG69" s="65"/>
      <c r="CQH69" s="65"/>
      <c r="CQI69" s="65"/>
      <c r="CQJ69" s="65"/>
      <c r="CQK69" s="65"/>
      <c r="CQL69" s="65"/>
      <c r="CQM69" s="65"/>
      <c r="CQN69" s="65"/>
      <c r="CQO69" s="65"/>
      <c r="CQP69" s="65"/>
      <c r="CQQ69" s="65"/>
      <c r="CQR69" s="65"/>
      <c r="CQS69" s="65"/>
      <c r="CQT69" s="65"/>
      <c r="CQU69" s="65"/>
      <c r="CQV69" s="65"/>
      <c r="CQW69" s="65"/>
      <c r="CQX69" s="65"/>
      <c r="CQY69" s="65"/>
      <c r="CQZ69" s="65"/>
      <c r="CRA69" s="65"/>
      <c r="CRB69" s="65"/>
      <c r="CRC69" s="65"/>
      <c r="CRD69" s="65"/>
      <c r="CRE69" s="65"/>
      <c r="CRF69" s="65"/>
      <c r="CRG69" s="65"/>
      <c r="CRH69" s="65"/>
      <c r="CRI69" s="65"/>
      <c r="CRJ69" s="65"/>
      <c r="CRK69" s="65"/>
      <c r="CRL69" s="65"/>
      <c r="CRM69" s="65"/>
      <c r="CRN69" s="65"/>
      <c r="CRO69" s="65"/>
      <c r="CRP69" s="65"/>
      <c r="CRQ69" s="65"/>
      <c r="CRR69" s="65"/>
      <c r="CRS69" s="65"/>
      <c r="CRT69" s="65"/>
      <c r="CRU69" s="65"/>
      <c r="CRV69" s="65"/>
      <c r="CRW69" s="65"/>
      <c r="CRX69" s="65"/>
      <c r="CRY69" s="65"/>
      <c r="CRZ69" s="65"/>
      <c r="CSA69" s="65"/>
      <c r="CSB69" s="65"/>
      <c r="CSC69" s="65"/>
      <c r="CSD69" s="65"/>
      <c r="CSE69" s="65"/>
      <c r="CSF69" s="65"/>
      <c r="CSG69" s="65"/>
      <c r="CSH69" s="65"/>
      <c r="CSI69" s="65"/>
      <c r="CSJ69" s="65"/>
      <c r="CSK69" s="65"/>
      <c r="CSL69" s="65"/>
      <c r="CSM69" s="65"/>
      <c r="CSN69" s="65"/>
      <c r="CSO69" s="65"/>
      <c r="CSP69" s="65"/>
      <c r="CSQ69" s="65"/>
      <c r="CSR69" s="65"/>
      <c r="CSS69" s="65"/>
      <c r="CST69" s="65"/>
      <c r="CSU69" s="65"/>
      <c r="CSV69" s="65"/>
      <c r="CSW69" s="65"/>
      <c r="CSX69" s="65"/>
      <c r="CSY69" s="65"/>
      <c r="CSZ69" s="65"/>
      <c r="CTA69" s="65"/>
      <c r="CTB69" s="65"/>
      <c r="CTC69" s="65"/>
      <c r="CTD69" s="65"/>
      <c r="CTE69" s="65"/>
      <c r="CTF69" s="65"/>
      <c r="CTG69" s="65"/>
      <c r="CTH69" s="65"/>
      <c r="CTI69" s="65"/>
      <c r="CTJ69" s="65"/>
      <c r="CTK69" s="65"/>
      <c r="CTL69" s="65"/>
      <c r="CTM69" s="65"/>
      <c r="CTN69" s="65"/>
      <c r="CTO69" s="65"/>
      <c r="CTP69" s="65"/>
      <c r="CTQ69" s="65"/>
      <c r="CTR69" s="65"/>
      <c r="CTS69" s="65"/>
      <c r="CTT69" s="65"/>
      <c r="CTU69" s="65"/>
      <c r="CTV69" s="65"/>
      <c r="CTW69" s="65"/>
      <c r="CTX69" s="65"/>
      <c r="CTY69" s="65"/>
      <c r="CTZ69" s="65"/>
      <c r="CUA69" s="65"/>
      <c r="CUB69" s="65"/>
      <c r="CUC69" s="65"/>
      <c r="CUD69" s="65"/>
      <c r="CUE69" s="65"/>
      <c r="CUF69" s="65"/>
      <c r="CUG69" s="65"/>
      <c r="CUH69" s="65"/>
      <c r="CUI69" s="65"/>
      <c r="CUJ69" s="65"/>
      <c r="CUK69" s="65"/>
      <c r="CUL69" s="65"/>
      <c r="CUM69" s="65"/>
      <c r="CUN69" s="65"/>
      <c r="CUO69" s="65"/>
      <c r="CUP69" s="65"/>
      <c r="CUQ69" s="65"/>
      <c r="CUR69" s="65"/>
      <c r="CUS69" s="65"/>
      <c r="CUT69" s="65"/>
      <c r="CUU69" s="65"/>
      <c r="CUV69" s="65"/>
      <c r="CUW69" s="65"/>
      <c r="CUX69" s="65"/>
      <c r="CUY69" s="65"/>
      <c r="CUZ69" s="65"/>
      <c r="CVA69" s="65"/>
      <c r="CVB69" s="65"/>
      <c r="CVC69" s="65"/>
      <c r="CVD69" s="65"/>
      <c r="CVE69" s="65"/>
      <c r="CVF69" s="65"/>
      <c r="CVG69" s="65"/>
      <c r="CVH69" s="65"/>
      <c r="CVI69" s="65"/>
      <c r="CVJ69" s="65"/>
      <c r="CVK69" s="65"/>
      <c r="CVL69" s="65"/>
      <c r="CVM69" s="65"/>
      <c r="CVN69" s="65"/>
      <c r="CVO69" s="65"/>
      <c r="CVP69" s="65"/>
      <c r="CVQ69" s="65"/>
      <c r="CVR69" s="65"/>
      <c r="CVS69" s="65"/>
      <c r="CVT69" s="65"/>
      <c r="CVU69" s="65"/>
      <c r="CVV69" s="65"/>
      <c r="CVW69" s="65"/>
      <c r="CVX69" s="65"/>
      <c r="CVY69" s="65"/>
      <c r="CVZ69" s="65"/>
      <c r="CWA69" s="65"/>
      <c r="CWB69" s="65"/>
      <c r="CWC69" s="65"/>
      <c r="CWD69" s="65"/>
      <c r="CWE69" s="65"/>
      <c r="CWF69" s="65"/>
      <c r="CWG69" s="65"/>
      <c r="CWH69" s="65"/>
      <c r="CWI69" s="65"/>
      <c r="CWJ69" s="65"/>
      <c r="CWK69" s="65"/>
      <c r="CWL69" s="65"/>
      <c r="CWM69" s="65"/>
      <c r="CWN69" s="65"/>
      <c r="CWO69" s="65"/>
      <c r="CWP69" s="65"/>
      <c r="CWQ69" s="65"/>
      <c r="CWR69" s="65"/>
      <c r="CWS69" s="65"/>
      <c r="CWT69" s="65"/>
      <c r="CWU69" s="65"/>
      <c r="CWV69" s="65"/>
      <c r="CWW69" s="65"/>
      <c r="CWX69" s="65"/>
      <c r="CWY69" s="65"/>
      <c r="CWZ69" s="65"/>
      <c r="CXA69" s="65"/>
      <c r="CXB69" s="65"/>
      <c r="CXC69" s="65"/>
      <c r="CXD69" s="65"/>
      <c r="CXE69" s="65"/>
      <c r="CXF69" s="65"/>
      <c r="CXG69" s="65"/>
      <c r="CXH69" s="65"/>
      <c r="CXI69" s="65"/>
      <c r="CXJ69" s="65"/>
      <c r="CXK69" s="65"/>
      <c r="CXL69" s="65"/>
      <c r="CXM69" s="65"/>
      <c r="CXN69" s="65"/>
      <c r="CXO69" s="65"/>
      <c r="CXP69" s="65"/>
      <c r="CXQ69" s="65"/>
      <c r="CXR69" s="65"/>
      <c r="CXS69" s="65"/>
      <c r="CXT69" s="65"/>
      <c r="CXU69" s="65"/>
      <c r="CXV69" s="65"/>
      <c r="CXW69" s="65"/>
      <c r="CXX69" s="65"/>
      <c r="CXY69" s="65"/>
      <c r="CXZ69" s="65"/>
      <c r="CYA69" s="65"/>
      <c r="CYB69" s="65"/>
      <c r="CYC69" s="65"/>
      <c r="CYD69" s="65"/>
      <c r="CYE69" s="65"/>
      <c r="CYF69" s="65"/>
      <c r="CYG69" s="65"/>
      <c r="CYH69" s="65"/>
      <c r="CYI69" s="65"/>
      <c r="CYJ69" s="65"/>
      <c r="CYK69" s="65"/>
      <c r="CYL69" s="65"/>
      <c r="CYM69" s="65"/>
      <c r="CYN69" s="65"/>
      <c r="CYO69" s="65"/>
      <c r="CYP69" s="65"/>
      <c r="CYQ69" s="65"/>
      <c r="CYR69" s="65"/>
      <c r="CYS69" s="65"/>
      <c r="CYT69" s="65"/>
      <c r="CYU69" s="65"/>
      <c r="CYV69" s="65"/>
      <c r="CYW69" s="65"/>
      <c r="CYX69" s="65"/>
      <c r="CYY69" s="65"/>
      <c r="CYZ69" s="65"/>
      <c r="CZA69" s="65"/>
      <c r="CZB69" s="65"/>
      <c r="CZC69" s="65"/>
      <c r="CZD69" s="65"/>
      <c r="CZE69" s="65"/>
      <c r="CZF69" s="65"/>
      <c r="CZG69" s="65"/>
      <c r="CZH69" s="65"/>
      <c r="CZI69" s="65"/>
      <c r="CZJ69" s="65"/>
      <c r="CZK69" s="65"/>
      <c r="CZL69" s="65"/>
      <c r="CZM69" s="65"/>
      <c r="CZN69" s="65"/>
      <c r="CZO69" s="65"/>
      <c r="CZP69" s="65"/>
      <c r="CZQ69" s="65"/>
      <c r="CZR69" s="65"/>
      <c r="CZS69" s="65"/>
      <c r="CZT69" s="65"/>
      <c r="CZU69" s="65"/>
      <c r="CZV69" s="65"/>
      <c r="CZW69" s="65"/>
      <c r="CZX69" s="65"/>
      <c r="CZY69" s="65"/>
      <c r="CZZ69" s="65"/>
      <c r="DAA69" s="65"/>
      <c r="DAB69" s="65"/>
      <c r="DAC69" s="65"/>
      <c r="DAD69" s="65"/>
      <c r="DAE69" s="65"/>
      <c r="DAF69" s="65"/>
      <c r="DAG69" s="65"/>
      <c r="DAH69" s="65"/>
      <c r="DAI69" s="65"/>
      <c r="DAJ69" s="65"/>
      <c r="DAK69" s="65"/>
      <c r="DAL69" s="65"/>
      <c r="DAM69" s="65"/>
      <c r="DAN69" s="65"/>
      <c r="DAO69" s="65"/>
      <c r="DAP69" s="65"/>
      <c r="DAQ69" s="65"/>
      <c r="DAR69" s="65"/>
      <c r="DAS69" s="65"/>
      <c r="DAT69" s="65"/>
      <c r="DAU69" s="65"/>
      <c r="DAV69" s="65"/>
      <c r="DAW69" s="65"/>
      <c r="DAX69" s="65"/>
      <c r="DAY69" s="65"/>
      <c r="DAZ69" s="65"/>
      <c r="DBA69" s="65"/>
      <c r="DBB69" s="65"/>
      <c r="DBC69" s="65"/>
      <c r="DBD69" s="65"/>
      <c r="DBE69" s="65"/>
      <c r="DBF69" s="65"/>
      <c r="DBG69" s="65"/>
      <c r="DBH69" s="65"/>
      <c r="DBI69" s="65"/>
      <c r="DBJ69" s="65"/>
      <c r="DBK69" s="65"/>
      <c r="DBL69" s="65"/>
      <c r="DBM69" s="65"/>
      <c r="DBN69" s="65"/>
      <c r="DBO69" s="65"/>
      <c r="DBP69" s="65"/>
      <c r="DBQ69" s="65"/>
      <c r="DBR69" s="65"/>
      <c r="DBS69" s="65"/>
      <c r="DBT69" s="65"/>
      <c r="DBU69" s="65"/>
      <c r="DBV69" s="65"/>
      <c r="DBW69" s="65"/>
      <c r="DBX69" s="65"/>
      <c r="DBY69" s="65"/>
      <c r="DBZ69" s="65"/>
      <c r="DCA69" s="65"/>
      <c r="DCB69" s="65"/>
      <c r="DCC69" s="65"/>
      <c r="DCD69" s="65"/>
      <c r="DCE69" s="65"/>
      <c r="DCF69" s="65"/>
      <c r="DCG69" s="65"/>
      <c r="DCH69" s="65"/>
      <c r="DCI69" s="65"/>
      <c r="DCJ69" s="65"/>
      <c r="DCK69" s="65"/>
      <c r="DCL69" s="65"/>
      <c r="DCM69" s="65"/>
      <c r="DCN69" s="65"/>
      <c r="DCO69" s="65"/>
      <c r="DCP69" s="65"/>
      <c r="DCQ69" s="65"/>
      <c r="DCR69" s="65"/>
      <c r="DCS69" s="65"/>
      <c r="DCT69" s="65"/>
      <c r="DCU69" s="65"/>
      <c r="DCV69" s="65"/>
      <c r="DCW69" s="65"/>
      <c r="DCX69" s="65"/>
      <c r="DCY69" s="65"/>
      <c r="DCZ69" s="65"/>
      <c r="DDA69" s="65"/>
      <c r="DDB69" s="65"/>
      <c r="DDC69" s="65"/>
      <c r="DDD69" s="65"/>
      <c r="DDE69" s="65"/>
      <c r="DDF69" s="65"/>
      <c r="DDG69" s="65"/>
      <c r="DDH69" s="65"/>
      <c r="DDI69" s="65"/>
      <c r="DDJ69" s="65"/>
      <c r="DDK69" s="65"/>
      <c r="DDL69" s="65"/>
      <c r="DDM69" s="65"/>
      <c r="DDN69" s="65"/>
      <c r="DDO69" s="65"/>
      <c r="DDP69" s="65"/>
      <c r="DDQ69" s="65"/>
      <c r="DDR69" s="65"/>
      <c r="DDS69" s="65"/>
      <c r="DDT69" s="65"/>
      <c r="DDU69" s="65"/>
      <c r="DDV69" s="65"/>
      <c r="DDW69" s="65"/>
      <c r="DDX69" s="65"/>
      <c r="DDY69" s="65"/>
      <c r="DDZ69" s="65"/>
      <c r="DEA69" s="65"/>
      <c r="DEB69" s="65"/>
      <c r="DEC69" s="65"/>
      <c r="DED69" s="65"/>
      <c r="DEE69" s="65"/>
      <c r="DEF69" s="65"/>
      <c r="DEG69" s="65"/>
      <c r="DEH69" s="65"/>
      <c r="DEI69" s="65"/>
      <c r="DEJ69" s="65"/>
      <c r="DEK69" s="65"/>
      <c r="DEL69" s="65"/>
      <c r="DEM69" s="65"/>
      <c r="DEN69" s="65"/>
      <c r="DEO69" s="65"/>
      <c r="DEP69" s="65"/>
      <c r="DEQ69" s="65"/>
      <c r="DER69" s="65"/>
      <c r="DES69" s="65"/>
      <c r="DET69" s="65"/>
      <c r="DEU69" s="65"/>
      <c r="DEV69" s="65"/>
      <c r="DEW69" s="65"/>
      <c r="DEX69" s="65"/>
      <c r="DEY69" s="65"/>
      <c r="DEZ69" s="65"/>
      <c r="DFA69" s="65"/>
      <c r="DFB69" s="65"/>
      <c r="DFC69" s="65"/>
      <c r="DFD69" s="65"/>
      <c r="DFE69" s="65"/>
      <c r="DFF69" s="65"/>
      <c r="DFG69" s="65"/>
      <c r="DFH69" s="65"/>
      <c r="DFI69" s="65"/>
      <c r="DFJ69" s="65"/>
      <c r="DFK69" s="65"/>
      <c r="DFL69" s="65"/>
      <c r="DFM69" s="65"/>
      <c r="DFN69" s="65"/>
      <c r="DFO69" s="65"/>
      <c r="DFP69" s="65"/>
      <c r="DFQ69" s="65"/>
      <c r="DFR69" s="65"/>
      <c r="DFS69" s="65"/>
      <c r="DFT69" s="65"/>
      <c r="DFU69" s="65"/>
      <c r="DFV69" s="65"/>
      <c r="DFW69" s="65"/>
      <c r="DFX69" s="65"/>
      <c r="DFY69" s="65"/>
      <c r="DFZ69" s="65"/>
      <c r="DGA69" s="65"/>
      <c r="DGB69" s="65"/>
      <c r="DGC69" s="65"/>
      <c r="DGD69" s="65"/>
      <c r="DGE69" s="65"/>
      <c r="DGF69" s="65"/>
      <c r="DGG69" s="65"/>
      <c r="DGH69" s="65"/>
      <c r="DGI69" s="65"/>
      <c r="DGJ69" s="65"/>
      <c r="DGK69" s="65"/>
      <c r="DGL69" s="65"/>
      <c r="DGM69" s="65"/>
      <c r="DGN69" s="65"/>
      <c r="DGO69" s="65"/>
      <c r="DGP69" s="65"/>
      <c r="DGQ69" s="65"/>
      <c r="DGR69" s="65"/>
      <c r="DGS69" s="65"/>
      <c r="DGT69" s="65"/>
      <c r="DGU69" s="65"/>
      <c r="DGV69" s="65"/>
      <c r="DGW69" s="65"/>
      <c r="DGX69" s="65"/>
      <c r="DGY69" s="65"/>
      <c r="DGZ69" s="65"/>
      <c r="DHA69" s="65"/>
      <c r="DHB69" s="65"/>
      <c r="DHC69" s="65"/>
      <c r="DHD69" s="65"/>
      <c r="DHE69" s="65"/>
      <c r="DHF69" s="65"/>
      <c r="DHG69" s="65"/>
      <c r="DHH69" s="65"/>
      <c r="DHI69" s="65"/>
      <c r="DHJ69" s="65"/>
      <c r="DHK69" s="65"/>
      <c r="DHL69" s="65"/>
      <c r="DHM69" s="65"/>
      <c r="DHN69" s="65"/>
      <c r="DHO69" s="65"/>
      <c r="DHP69" s="65"/>
      <c r="DHQ69" s="65"/>
      <c r="DHR69" s="65"/>
      <c r="DHS69" s="65"/>
      <c r="DHT69" s="65"/>
      <c r="DHU69" s="65"/>
      <c r="DHV69" s="65"/>
      <c r="DHW69" s="65"/>
      <c r="DHX69" s="65"/>
      <c r="DHY69" s="65"/>
      <c r="DHZ69" s="65"/>
      <c r="DIA69" s="65"/>
      <c r="DIB69" s="65"/>
      <c r="DIC69" s="65"/>
      <c r="DID69" s="65"/>
      <c r="DIE69" s="65"/>
      <c r="DIF69" s="65"/>
      <c r="DIG69" s="65"/>
      <c r="DIH69" s="65"/>
      <c r="DII69" s="65"/>
      <c r="DIJ69" s="65"/>
      <c r="DIK69" s="65"/>
      <c r="DIL69" s="65"/>
      <c r="DIM69" s="65"/>
      <c r="DIN69" s="65"/>
      <c r="DIO69" s="65"/>
      <c r="DIP69" s="65"/>
      <c r="DIQ69" s="65"/>
      <c r="DIR69" s="65"/>
      <c r="DIS69" s="65"/>
      <c r="DIT69" s="65"/>
      <c r="DIU69" s="65"/>
      <c r="DIV69" s="65"/>
      <c r="DIW69" s="65"/>
      <c r="DIX69" s="65"/>
      <c r="DIY69" s="65"/>
      <c r="DIZ69" s="65"/>
      <c r="DJA69" s="65"/>
      <c r="DJB69" s="65"/>
      <c r="DJC69" s="65"/>
      <c r="DJD69" s="65"/>
      <c r="DJE69" s="65"/>
      <c r="DJF69" s="65"/>
      <c r="DJG69" s="65"/>
      <c r="DJH69" s="65"/>
      <c r="DJI69" s="65"/>
      <c r="DJJ69" s="65"/>
      <c r="DJK69" s="65"/>
      <c r="DJL69" s="65"/>
      <c r="DJM69" s="65"/>
      <c r="DJN69" s="65"/>
      <c r="DJO69" s="65"/>
      <c r="DJP69" s="65"/>
      <c r="DJQ69" s="65"/>
      <c r="DJR69" s="65"/>
      <c r="DJS69" s="65"/>
      <c r="DJT69" s="65"/>
      <c r="DJU69" s="65"/>
      <c r="DJV69" s="65"/>
      <c r="DJW69" s="65"/>
      <c r="DJX69" s="65"/>
      <c r="DJY69" s="65"/>
      <c r="DJZ69" s="65"/>
      <c r="DKA69" s="65"/>
      <c r="DKB69" s="65"/>
      <c r="DKC69" s="65"/>
      <c r="DKD69" s="65"/>
      <c r="DKE69" s="65"/>
      <c r="DKF69" s="65"/>
      <c r="DKG69" s="65"/>
      <c r="DKH69" s="65"/>
      <c r="DKI69" s="65"/>
      <c r="DKJ69" s="65"/>
      <c r="DKK69" s="65"/>
      <c r="DKL69" s="65"/>
      <c r="DKM69" s="65"/>
      <c r="DKN69" s="65"/>
      <c r="DKO69" s="65"/>
      <c r="DKP69" s="65"/>
      <c r="DKQ69" s="65"/>
      <c r="DKR69" s="65"/>
      <c r="DKS69" s="65"/>
      <c r="DKT69" s="65"/>
      <c r="DKU69" s="65"/>
      <c r="DKV69" s="65"/>
      <c r="DKW69" s="65"/>
      <c r="DKX69" s="65"/>
      <c r="DKY69" s="65"/>
      <c r="DKZ69" s="65"/>
      <c r="DLA69" s="65"/>
      <c r="DLB69" s="65"/>
      <c r="DLC69" s="65"/>
      <c r="DLD69" s="65"/>
      <c r="DLE69" s="65"/>
      <c r="DLF69" s="65"/>
      <c r="DLG69" s="65"/>
      <c r="DLH69" s="65"/>
      <c r="DLI69" s="65"/>
      <c r="DLJ69" s="65"/>
      <c r="DLK69" s="65"/>
      <c r="DLL69" s="65"/>
      <c r="DLM69" s="65"/>
      <c r="DLN69" s="65"/>
      <c r="DLO69" s="65"/>
      <c r="DLP69" s="65"/>
      <c r="DLQ69" s="65"/>
      <c r="DLR69" s="65"/>
      <c r="DLS69" s="65"/>
      <c r="DLT69" s="65"/>
      <c r="DLU69" s="65"/>
      <c r="DLV69" s="65"/>
      <c r="DLW69" s="65"/>
      <c r="DLX69" s="65"/>
      <c r="DLY69" s="65"/>
      <c r="DLZ69" s="65"/>
      <c r="DMA69" s="65"/>
      <c r="DMB69" s="65"/>
      <c r="DMC69" s="65"/>
      <c r="DMD69" s="65"/>
      <c r="DME69" s="65"/>
      <c r="DMF69" s="65"/>
      <c r="DMG69" s="65"/>
      <c r="DMH69" s="65"/>
      <c r="DMI69" s="65"/>
      <c r="DMJ69" s="65"/>
      <c r="DMK69" s="65"/>
      <c r="DML69" s="65"/>
      <c r="DMM69" s="65"/>
      <c r="DMN69" s="65"/>
      <c r="DMO69" s="65"/>
      <c r="DMP69" s="65"/>
      <c r="DMQ69" s="65"/>
      <c r="DMR69" s="65"/>
      <c r="DMS69" s="65"/>
      <c r="DMT69" s="65"/>
      <c r="DMU69" s="65"/>
      <c r="DMV69" s="65"/>
      <c r="DMW69" s="65"/>
      <c r="DMX69" s="65"/>
      <c r="DMY69" s="65"/>
      <c r="DMZ69" s="65"/>
      <c r="DNA69" s="65"/>
      <c r="DNB69" s="65"/>
      <c r="DNC69" s="65"/>
      <c r="DND69" s="65"/>
      <c r="DNE69" s="65"/>
      <c r="DNF69" s="65"/>
      <c r="DNG69" s="65"/>
      <c r="DNH69" s="65"/>
      <c r="DNI69" s="65"/>
      <c r="DNJ69" s="65"/>
      <c r="DNK69" s="65"/>
      <c r="DNL69" s="65"/>
      <c r="DNM69" s="65"/>
      <c r="DNN69" s="65"/>
      <c r="DNO69" s="65"/>
      <c r="DNP69" s="65"/>
      <c r="DNQ69" s="65"/>
      <c r="DNR69" s="65"/>
      <c r="DNS69" s="65"/>
      <c r="DNT69" s="65"/>
      <c r="DNU69" s="65"/>
      <c r="DNV69" s="65"/>
      <c r="DNW69" s="65"/>
      <c r="DNX69" s="65"/>
      <c r="DNY69" s="65"/>
      <c r="DNZ69" s="65"/>
      <c r="DOA69" s="65"/>
      <c r="DOB69" s="65"/>
      <c r="DOC69" s="65"/>
      <c r="DOD69" s="65"/>
      <c r="DOE69" s="65"/>
      <c r="DOF69" s="65"/>
      <c r="DOG69" s="65"/>
      <c r="DOH69" s="65"/>
      <c r="DOI69" s="65"/>
      <c r="DOJ69" s="65"/>
      <c r="DOK69" s="65"/>
      <c r="DOL69" s="65"/>
      <c r="DOM69" s="65"/>
      <c r="DON69" s="65"/>
      <c r="DOO69" s="65"/>
      <c r="DOP69" s="65"/>
      <c r="DOQ69" s="65"/>
      <c r="DOR69" s="65"/>
      <c r="DOS69" s="65"/>
      <c r="DOT69" s="65"/>
      <c r="DOU69" s="65"/>
      <c r="DOV69" s="65"/>
      <c r="DOW69" s="65"/>
      <c r="DOX69" s="65"/>
      <c r="DOY69" s="65"/>
      <c r="DOZ69" s="65"/>
      <c r="DPA69" s="65"/>
      <c r="DPB69" s="65"/>
      <c r="DPC69" s="65"/>
      <c r="DPD69" s="65"/>
      <c r="DPE69" s="65"/>
      <c r="DPF69" s="65"/>
      <c r="DPG69" s="65"/>
      <c r="DPH69" s="65"/>
      <c r="DPI69" s="65"/>
      <c r="DPJ69" s="65"/>
      <c r="DPK69" s="65"/>
      <c r="DPL69" s="65"/>
      <c r="DPM69" s="65"/>
      <c r="DPN69" s="65"/>
      <c r="DPO69" s="65"/>
      <c r="DPP69" s="65"/>
      <c r="DPQ69" s="65"/>
      <c r="DPR69" s="65"/>
      <c r="DPS69" s="65"/>
      <c r="DPT69" s="65"/>
      <c r="DPU69" s="65"/>
      <c r="DPV69" s="65"/>
      <c r="DPW69" s="65"/>
      <c r="DPX69" s="65"/>
      <c r="DPY69" s="65"/>
      <c r="DPZ69" s="65"/>
      <c r="DQA69" s="65"/>
      <c r="DQB69" s="65"/>
      <c r="DQC69" s="65"/>
      <c r="DQD69" s="65"/>
      <c r="DQE69" s="65"/>
      <c r="DQF69" s="65"/>
      <c r="DQG69" s="65"/>
      <c r="DQH69" s="65"/>
      <c r="DQI69" s="65"/>
      <c r="DQJ69" s="65"/>
      <c r="DQK69" s="65"/>
      <c r="DQL69" s="65"/>
      <c r="DQM69" s="65"/>
      <c r="DQN69" s="65"/>
      <c r="DQO69" s="65"/>
      <c r="DQP69" s="65"/>
      <c r="DQQ69" s="65"/>
      <c r="DQR69" s="65"/>
      <c r="DQS69" s="65"/>
      <c r="DQT69" s="65"/>
      <c r="DQU69" s="65"/>
      <c r="DQV69" s="65"/>
      <c r="DQW69" s="65"/>
      <c r="DQX69" s="65"/>
      <c r="DQY69" s="65"/>
      <c r="DQZ69" s="65"/>
      <c r="DRA69" s="65"/>
      <c r="DRB69" s="65"/>
      <c r="DRC69" s="65"/>
      <c r="DRD69" s="65"/>
      <c r="DRE69" s="65"/>
      <c r="DRF69" s="65"/>
      <c r="DRG69" s="65"/>
      <c r="DRH69" s="65"/>
      <c r="DRI69" s="65"/>
      <c r="DRJ69" s="65"/>
      <c r="DRK69" s="65"/>
      <c r="DRL69" s="65"/>
      <c r="DRM69" s="65"/>
      <c r="DRN69" s="65"/>
      <c r="DRO69" s="65"/>
      <c r="DRP69" s="65"/>
      <c r="DRQ69" s="65"/>
      <c r="DRR69" s="65"/>
      <c r="DRS69" s="65"/>
      <c r="DRT69" s="65"/>
      <c r="DRU69" s="65"/>
      <c r="DRV69" s="65"/>
      <c r="DRW69" s="65"/>
      <c r="DRX69" s="65"/>
      <c r="DRY69" s="65"/>
      <c r="DRZ69" s="65"/>
      <c r="DSA69" s="65"/>
      <c r="DSB69" s="65"/>
      <c r="DSC69" s="65"/>
      <c r="DSD69" s="65"/>
      <c r="DSE69" s="65"/>
      <c r="DSF69" s="65"/>
      <c r="DSG69" s="65"/>
      <c r="DSH69" s="65"/>
      <c r="DSI69" s="65"/>
      <c r="DSJ69" s="65"/>
      <c r="DSK69" s="65"/>
      <c r="DSL69" s="65"/>
      <c r="DSM69" s="65"/>
      <c r="DSN69" s="65"/>
      <c r="DSO69" s="65"/>
      <c r="DSP69" s="65"/>
      <c r="DSQ69" s="65"/>
      <c r="DSR69" s="65"/>
      <c r="DSS69" s="65"/>
      <c r="DST69" s="65"/>
      <c r="DSU69" s="65"/>
      <c r="DSV69" s="65"/>
      <c r="DSW69" s="65"/>
      <c r="DSX69" s="65"/>
      <c r="DSY69" s="65"/>
      <c r="DSZ69" s="65"/>
      <c r="DTA69" s="65"/>
      <c r="DTB69" s="65"/>
      <c r="DTC69" s="65"/>
      <c r="DTD69" s="65"/>
      <c r="DTE69" s="65"/>
      <c r="DTF69" s="65"/>
      <c r="DTG69" s="65"/>
      <c r="DTH69" s="65"/>
      <c r="DTI69" s="65"/>
      <c r="DTJ69" s="65"/>
      <c r="DTK69" s="65"/>
      <c r="DTL69" s="65"/>
      <c r="DTM69" s="65"/>
      <c r="DTN69" s="65"/>
      <c r="DTO69" s="65"/>
      <c r="DTP69" s="65"/>
      <c r="DTQ69" s="65"/>
      <c r="DTR69" s="65"/>
      <c r="DTS69" s="65"/>
      <c r="DTT69" s="65"/>
      <c r="DTU69" s="65"/>
      <c r="DTV69" s="65"/>
      <c r="DTW69" s="65"/>
      <c r="DTX69" s="65"/>
      <c r="DTY69" s="65"/>
      <c r="DTZ69" s="65"/>
      <c r="DUA69" s="65"/>
      <c r="DUB69" s="65"/>
      <c r="DUC69" s="65"/>
      <c r="DUD69" s="65"/>
      <c r="DUE69" s="65"/>
      <c r="DUF69" s="65"/>
      <c r="DUG69" s="65"/>
      <c r="DUH69" s="65"/>
      <c r="DUI69" s="65"/>
      <c r="DUJ69" s="65"/>
      <c r="DUK69" s="65"/>
      <c r="DUL69" s="65"/>
      <c r="DUM69" s="65"/>
      <c r="DUN69" s="65"/>
      <c r="DUO69" s="65"/>
      <c r="DUP69" s="65"/>
      <c r="DUQ69" s="65"/>
      <c r="DUR69" s="65"/>
      <c r="DUS69" s="65"/>
      <c r="DUT69" s="65"/>
      <c r="DUU69" s="65"/>
      <c r="DUV69" s="65"/>
      <c r="DUW69" s="65"/>
      <c r="DUX69" s="65"/>
      <c r="DUY69" s="65"/>
      <c r="DUZ69" s="65"/>
      <c r="DVA69" s="65"/>
      <c r="DVB69" s="65"/>
      <c r="DVC69" s="65"/>
      <c r="DVD69" s="65"/>
      <c r="DVE69" s="65"/>
      <c r="DVF69" s="65"/>
      <c r="DVG69" s="65"/>
      <c r="DVH69" s="65"/>
      <c r="DVI69" s="65"/>
      <c r="DVJ69" s="65"/>
      <c r="DVK69" s="65"/>
      <c r="DVL69" s="65"/>
      <c r="DVM69" s="65"/>
      <c r="DVN69" s="65"/>
      <c r="DVO69" s="65"/>
      <c r="DVP69" s="65"/>
      <c r="DVQ69" s="65"/>
      <c r="DVR69" s="65"/>
      <c r="DVS69" s="65"/>
      <c r="DVT69" s="65"/>
      <c r="DVU69" s="65"/>
      <c r="DVV69" s="65"/>
      <c r="DVW69" s="65"/>
      <c r="DVX69" s="65"/>
      <c r="DVY69" s="65"/>
      <c r="DVZ69" s="65"/>
      <c r="DWA69" s="65"/>
      <c r="DWB69" s="65"/>
      <c r="DWC69" s="65"/>
      <c r="DWD69" s="65"/>
      <c r="DWE69" s="65"/>
      <c r="DWF69" s="65"/>
      <c r="DWG69" s="65"/>
      <c r="DWH69" s="65"/>
      <c r="DWI69" s="65"/>
      <c r="DWJ69" s="65"/>
      <c r="DWK69" s="65"/>
      <c r="DWL69" s="65"/>
      <c r="DWM69" s="65"/>
      <c r="DWN69" s="65"/>
      <c r="DWO69" s="65"/>
      <c r="DWP69" s="65"/>
      <c r="DWQ69" s="65"/>
      <c r="DWR69" s="65"/>
      <c r="DWS69" s="65"/>
      <c r="DWT69" s="65"/>
      <c r="DWU69" s="65"/>
      <c r="DWV69" s="65"/>
      <c r="DWW69" s="65"/>
      <c r="DWX69" s="65"/>
      <c r="DWY69" s="65"/>
      <c r="DWZ69" s="65"/>
      <c r="DXA69" s="65"/>
      <c r="DXB69" s="65"/>
      <c r="DXC69" s="65"/>
      <c r="DXD69" s="65"/>
      <c r="DXE69" s="65"/>
      <c r="DXF69" s="65"/>
      <c r="DXG69" s="65"/>
      <c r="DXH69" s="65"/>
      <c r="DXI69" s="65"/>
      <c r="DXJ69" s="65"/>
      <c r="DXK69" s="65"/>
      <c r="DXL69" s="65"/>
      <c r="DXM69" s="65"/>
      <c r="DXN69" s="65"/>
      <c r="DXO69" s="65"/>
      <c r="DXP69" s="65"/>
      <c r="DXQ69" s="65"/>
      <c r="DXR69" s="65"/>
      <c r="DXS69" s="65"/>
      <c r="DXT69" s="65"/>
      <c r="DXU69" s="65"/>
      <c r="DXV69" s="65"/>
      <c r="DXW69" s="65"/>
      <c r="DXX69" s="65"/>
      <c r="DXY69" s="65"/>
      <c r="DXZ69" s="65"/>
      <c r="DYA69" s="65"/>
      <c r="DYB69" s="65"/>
      <c r="DYC69" s="65"/>
      <c r="DYD69" s="65"/>
      <c r="DYE69" s="65"/>
      <c r="DYF69" s="65"/>
      <c r="DYG69" s="65"/>
      <c r="DYH69" s="65"/>
      <c r="DYI69" s="65"/>
      <c r="DYJ69" s="65"/>
      <c r="DYK69" s="65"/>
      <c r="DYL69" s="65"/>
      <c r="DYM69" s="65"/>
      <c r="DYN69" s="65"/>
      <c r="DYO69" s="65"/>
      <c r="DYP69" s="65"/>
      <c r="DYQ69" s="65"/>
      <c r="DYR69" s="65"/>
      <c r="DYS69" s="65"/>
      <c r="DYT69" s="65"/>
      <c r="DYU69" s="65"/>
      <c r="DYV69" s="65"/>
      <c r="DYW69" s="65"/>
      <c r="DYX69" s="65"/>
      <c r="DYY69" s="65"/>
      <c r="DYZ69" s="65"/>
      <c r="DZA69" s="65"/>
      <c r="DZB69" s="65"/>
      <c r="DZC69" s="65"/>
      <c r="DZD69" s="65"/>
      <c r="DZE69" s="65"/>
      <c r="DZF69" s="65"/>
      <c r="DZG69" s="65"/>
      <c r="DZH69" s="65"/>
      <c r="DZI69" s="65"/>
      <c r="DZJ69" s="65"/>
      <c r="DZK69" s="65"/>
      <c r="DZL69" s="65"/>
      <c r="DZM69" s="65"/>
      <c r="DZN69" s="65"/>
      <c r="DZO69" s="65"/>
      <c r="DZP69" s="65"/>
      <c r="DZQ69" s="65"/>
      <c r="DZR69" s="65"/>
      <c r="DZS69" s="65"/>
      <c r="DZT69" s="65"/>
      <c r="DZU69" s="65"/>
      <c r="DZV69" s="65"/>
      <c r="DZW69" s="65"/>
      <c r="DZX69" s="65"/>
      <c r="DZY69" s="65"/>
      <c r="DZZ69" s="65"/>
      <c r="EAA69" s="65"/>
      <c r="EAB69" s="65"/>
      <c r="EAC69" s="65"/>
      <c r="EAD69" s="65"/>
      <c r="EAE69" s="65"/>
      <c r="EAF69" s="65"/>
      <c r="EAG69" s="65"/>
      <c r="EAH69" s="65"/>
      <c r="EAI69" s="65"/>
      <c r="EAJ69" s="65"/>
      <c r="EAK69" s="65"/>
      <c r="EAL69" s="65"/>
      <c r="EAM69" s="65"/>
      <c r="EAN69" s="65"/>
      <c r="EAO69" s="65"/>
      <c r="EAP69" s="65"/>
      <c r="EAQ69" s="65"/>
      <c r="EAR69" s="65"/>
      <c r="EAS69" s="65"/>
      <c r="EAT69" s="65"/>
      <c r="EAU69" s="65"/>
      <c r="EAV69" s="65"/>
      <c r="EAW69" s="65"/>
      <c r="EAX69" s="65"/>
      <c r="EAY69" s="65"/>
      <c r="EAZ69" s="65"/>
      <c r="EBA69" s="65"/>
      <c r="EBB69" s="65"/>
      <c r="EBC69" s="65"/>
      <c r="EBD69" s="65"/>
      <c r="EBE69" s="65"/>
      <c r="EBF69" s="65"/>
      <c r="EBG69" s="65"/>
      <c r="EBH69" s="65"/>
      <c r="EBI69" s="65"/>
      <c r="EBJ69" s="65"/>
      <c r="EBK69" s="65"/>
      <c r="EBL69" s="65"/>
      <c r="EBM69" s="65"/>
      <c r="EBN69" s="65"/>
      <c r="EBO69" s="65"/>
      <c r="EBP69" s="65"/>
      <c r="EBQ69" s="65"/>
      <c r="EBR69" s="65"/>
      <c r="EBS69" s="65"/>
      <c r="EBT69" s="65"/>
      <c r="EBU69" s="65"/>
      <c r="EBV69" s="65"/>
      <c r="EBW69" s="65"/>
      <c r="EBX69" s="65"/>
      <c r="EBY69" s="65"/>
      <c r="EBZ69" s="65"/>
      <c r="ECA69" s="65"/>
      <c r="ECB69" s="65"/>
      <c r="ECC69" s="65"/>
      <c r="ECD69" s="65"/>
      <c r="ECE69" s="65"/>
      <c r="ECF69" s="65"/>
      <c r="ECG69" s="65"/>
      <c r="ECH69" s="65"/>
      <c r="ECI69" s="65"/>
      <c r="ECJ69" s="65"/>
      <c r="ECK69" s="65"/>
      <c r="ECL69" s="65"/>
      <c r="ECM69" s="65"/>
      <c r="ECN69" s="65"/>
      <c r="ECO69" s="65"/>
      <c r="ECP69" s="65"/>
      <c r="ECQ69" s="65"/>
      <c r="ECR69" s="65"/>
      <c r="ECS69" s="65"/>
      <c r="ECT69" s="65"/>
      <c r="ECU69" s="65"/>
      <c r="ECV69" s="65"/>
      <c r="ECW69" s="65"/>
      <c r="ECX69" s="65"/>
      <c r="ECY69" s="65"/>
      <c r="ECZ69" s="65"/>
      <c r="EDA69" s="65"/>
      <c r="EDB69" s="65"/>
      <c r="EDC69" s="65"/>
      <c r="EDD69" s="65"/>
      <c r="EDE69" s="65"/>
      <c r="EDF69" s="65"/>
      <c r="EDG69" s="65"/>
      <c r="EDH69" s="65"/>
      <c r="EDI69" s="65"/>
      <c r="EDJ69" s="65"/>
      <c r="EDK69" s="65"/>
      <c r="EDL69" s="65"/>
      <c r="EDM69" s="65"/>
      <c r="EDN69" s="65"/>
      <c r="EDO69" s="65"/>
      <c r="EDP69" s="65"/>
      <c r="EDQ69" s="65"/>
      <c r="EDR69" s="65"/>
      <c r="EDS69" s="65"/>
      <c r="EDT69" s="65"/>
      <c r="EDU69" s="65"/>
      <c r="EDV69" s="65"/>
      <c r="EDW69" s="65"/>
      <c r="EDX69" s="65"/>
      <c r="EDY69" s="65"/>
      <c r="EDZ69" s="65"/>
      <c r="EEA69" s="65"/>
      <c r="EEB69" s="65"/>
      <c r="EEC69" s="65"/>
      <c r="EED69" s="65"/>
      <c r="EEE69" s="65"/>
      <c r="EEF69" s="65"/>
      <c r="EEG69" s="65"/>
      <c r="EEH69" s="65"/>
      <c r="EEI69" s="65"/>
      <c r="EEJ69" s="65"/>
      <c r="EEK69" s="65"/>
      <c r="EEL69" s="65"/>
      <c r="EEM69" s="65"/>
      <c r="EEN69" s="65"/>
      <c r="EEO69" s="65"/>
      <c r="EEP69" s="65"/>
      <c r="EEQ69" s="65"/>
      <c r="EER69" s="65"/>
      <c r="EES69" s="65"/>
      <c r="EET69" s="65"/>
      <c r="EEU69" s="65"/>
      <c r="EEV69" s="65"/>
      <c r="EEW69" s="65"/>
      <c r="EEX69" s="65"/>
      <c r="EEY69" s="65"/>
      <c r="EEZ69" s="65"/>
      <c r="EFA69" s="65"/>
      <c r="EFB69" s="65"/>
      <c r="EFC69" s="65"/>
      <c r="EFD69" s="65"/>
      <c r="EFE69" s="65"/>
      <c r="EFF69" s="65"/>
      <c r="EFG69" s="65"/>
      <c r="EFH69" s="65"/>
      <c r="EFI69" s="65"/>
      <c r="EFJ69" s="65"/>
      <c r="EFK69" s="65"/>
      <c r="EFL69" s="65"/>
      <c r="EFM69" s="65"/>
      <c r="EFN69" s="65"/>
      <c r="EFO69" s="65"/>
      <c r="EFP69" s="65"/>
      <c r="EFQ69" s="65"/>
      <c r="EFR69" s="65"/>
      <c r="EFS69" s="65"/>
      <c r="EFT69" s="65"/>
      <c r="EFU69" s="65"/>
      <c r="EFV69" s="65"/>
      <c r="EFW69" s="65"/>
      <c r="EFX69" s="65"/>
      <c r="EFY69" s="65"/>
      <c r="EFZ69" s="65"/>
      <c r="EGA69" s="65"/>
      <c r="EGB69" s="65"/>
      <c r="EGC69" s="65"/>
      <c r="EGD69" s="65"/>
      <c r="EGE69" s="65"/>
      <c r="EGF69" s="65"/>
      <c r="EGG69" s="65"/>
      <c r="EGH69" s="65"/>
      <c r="EGI69" s="65"/>
      <c r="EGJ69" s="65"/>
      <c r="EGK69" s="65"/>
      <c r="EGL69" s="65"/>
      <c r="EGM69" s="65"/>
      <c r="EGN69" s="65"/>
      <c r="EGO69" s="65"/>
      <c r="EGP69" s="65"/>
      <c r="EGQ69" s="65"/>
      <c r="EGR69" s="65"/>
      <c r="EGS69" s="65"/>
      <c r="EGT69" s="65"/>
      <c r="EGU69" s="65"/>
      <c r="EGV69" s="65"/>
      <c r="EGW69" s="65"/>
      <c r="EGX69" s="65"/>
      <c r="EGY69" s="65"/>
      <c r="EGZ69" s="65"/>
      <c r="EHA69" s="65"/>
      <c r="EHB69" s="65"/>
      <c r="EHC69" s="65"/>
      <c r="EHD69" s="65"/>
      <c r="EHE69" s="65"/>
      <c r="EHF69" s="65"/>
      <c r="EHG69" s="65"/>
      <c r="EHH69" s="65"/>
      <c r="EHI69" s="65"/>
      <c r="EHJ69" s="65"/>
      <c r="EHK69" s="65"/>
      <c r="EHL69" s="65"/>
      <c r="EHM69" s="65"/>
      <c r="EHN69" s="65"/>
      <c r="EHO69" s="65"/>
      <c r="EHP69" s="65"/>
      <c r="EHQ69" s="65"/>
      <c r="EHR69" s="65"/>
      <c r="EHS69" s="65"/>
      <c r="EHT69" s="65"/>
      <c r="EHU69" s="65"/>
      <c r="EHV69" s="65"/>
      <c r="EHW69" s="65"/>
      <c r="EHX69" s="65"/>
      <c r="EHY69" s="65"/>
      <c r="EHZ69" s="65"/>
      <c r="EIA69" s="65"/>
      <c r="EIB69" s="65"/>
      <c r="EIC69" s="65"/>
      <c r="EID69" s="65"/>
      <c r="EIE69" s="65"/>
      <c r="EIF69" s="65"/>
      <c r="EIG69" s="65"/>
      <c r="EIH69" s="65"/>
      <c r="EII69" s="65"/>
      <c r="EIJ69" s="65"/>
      <c r="EIK69" s="65"/>
      <c r="EIL69" s="65"/>
      <c r="EIM69" s="65"/>
      <c r="EIN69" s="65"/>
      <c r="EIO69" s="65"/>
      <c r="EIP69" s="65"/>
      <c r="EIQ69" s="65"/>
      <c r="EIR69" s="65"/>
      <c r="EIS69" s="65"/>
      <c r="EIT69" s="65"/>
      <c r="EIU69" s="65"/>
      <c r="EIV69" s="65"/>
      <c r="EIW69" s="65"/>
      <c r="EIX69" s="65"/>
      <c r="EIY69" s="65"/>
      <c r="EIZ69" s="65"/>
      <c r="EJA69" s="65"/>
      <c r="EJB69" s="65"/>
      <c r="EJC69" s="65"/>
      <c r="EJD69" s="65"/>
      <c r="EJE69" s="65"/>
      <c r="EJF69" s="65"/>
      <c r="EJG69" s="65"/>
      <c r="EJH69" s="65"/>
      <c r="EJI69" s="65"/>
      <c r="EJJ69" s="65"/>
      <c r="EJK69" s="65"/>
      <c r="EJL69" s="65"/>
      <c r="EJM69" s="65"/>
      <c r="EJN69" s="65"/>
      <c r="EJO69" s="65"/>
      <c r="EJP69" s="65"/>
      <c r="EJQ69" s="65"/>
      <c r="EJR69" s="65"/>
      <c r="EJS69" s="65"/>
      <c r="EJT69" s="65"/>
      <c r="EJU69" s="65"/>
      <c r="EJV69" s="65"/>
      <c r="EJW69" s="65"/>
      <c r="EJX69" s="65"/>
      <c r="EJY69" s="65"/>
      <c r="EJZ69" s="65"/>
      <c r="EKA69" s="65"/>
      <c r="EKB69" s="65"/>
      <c r="EKC69" s="65"/>
      <c r="EKD69" s="65"/>
      <c r="EKE69" s="65"/>
      <c r="EKF69" s="65"/>
      <c r="EKG69" s="65"/>
      <c r="EKH69" s="65"/>
      <c r="EKI69" s="65"/>
      <c r="EKJ69" s="65"/>
      <c r="EKK69" s="65"/>
      <c r="EKL69" s="65"/>
      <c r="EKM69" s="65"/>
      <c r="EKN69" s="65"/>
      <c r="EKO69" s="65"/>
      <c r="EKP69" s="65"/>
      <c r="EKQ69" s="65"/>
      <c r="EKR69" s="65"/>
      <c r="EKS69" s="65"/>
      <c r="EKT69" s="65"/>
      <c r="EKU69" s="65"/>
      <c r="EKV69" s="65"/>
      <c r="EKW69" s="65"/>
      <c r="EKX69" s="65"/>
      <c r="EKY69" s="65"/>
      <c r="EKZ69" s="65"/>
      <c r="ELA69" s="65"/>
      <c r="ELB69" s="65"/>
      <c r="ELC69" s="65"/>
      <c r="ELD69" s="65"/>
      <c r="ELE69" s="65"/>
      <c r="ELF69" s="65"/>
      <c r="ELG69" s="65"/>
      <c r="ELH69" s="65"/>
      <c r="ELI69" s="65"/>
      <c r="ELJ69" s="65"/>
      <c r="ELK69" s="65"/>
      <c r="ELL69" s="65"/>
      <c r="ELM69" s="65"/>
      <c r="ELN69" s="65"/>
      <c r="ELO69" s="65"/>
      <c r="ELP69" s="65"/>
      <c r="ELQ69" s="65"/>
      <c r="ELR69" s="65"/>
      <c r="ELS69" s="65"/>
      <c r="ELT69" s="65"/>
      <c r="ELU69" s="65"/>
      <c r="ELV69" s="65"/>
      <c r="ELW69" s="65"/>
      <c r="ELX69" s="65"/>
      <c r="ELY69" s="65"/>
      <c r="ELZ69" s="65"/>
      <c r="EMA69" s="65"/>
      <c r="EMB69" s="65"/>
      <c r="EMC69" s="65"/>
      <c r="EMD69" s="65"/>
      <c r="EME69" s="65"/>
      <c r="EMF69" s="65"/>
      <c r="EMG69" s="65"/>
      <c r="EMH69" s="65"/>
      <c r="EMI69" s="65"/>
      <c r="EMJ69" s="65"/>
      <c r="EMK69" s="65"/>
      <c r="EML69" s="65"/>
      <c r="EMM69" s="65"/>
      <c r="EMN69" s="65"/>
      <c r="EMO69" s="65"/>
      <c r="EMP69" s="65"/>
      <c r="EMQ69" s="65"/>
      <c r="EMR69" s="65"/>
      <c r="EMS69" s="65"/>
      <c r="EMT69" s="65"/>
      <c r="EMU69" s="65"/>
      <c r="EMV69" s="65"/>
      <c r="EMW69" s="65"/>
      <c r="EMX69" s="65"/>
      <c r="EMY69" s="65"/>
      <c r="EMZ69" s="65"/>
      <c r="ENA69" s="65"/>
      <c r="ENB69" s="65"/>
      <c r="ENC69" s="65"/>
      <c r="END69" s="65"/>
      <c r="ENE69" s="65"/>
      <c r="ENF69" s="65"/>
      <c r="ENG69" s="65"/>
      <c r="ENH69" s="65"/>
      <c r="ENI69" s="65"/>
      <c r="ENJ69" s="65"/>
      <c r="ENK69" s="65"/>
      <c r="ENL69" s="65"/>
      <c r="ENM69" s="65"/>
      <c r="ENN69" s="65"/>
      <c r="ENO69" s="65"/>
      <c r="ENP69" s="65"/>
      <c r="ENQ69" s="65"/>
      <c r="ENR69" s="65"/>
      <c r="ENS69" s="65"/>
      <c r="ENT69" s="65"/>
      <c r="ENU69" s="65"/>
      <c r="ENV69" s="65"/>
      <c r="ENW69" s="65"/>
      <c r="ENX69" s="65"/>
      <c r="ENY69" s="65"/>
      <c r="ENZ69" s="65"/>
      <c r="EOA69" s="65"/>
      <c r="EOB69" s="65"/>
      <c r="EOC69" s="65"/>
      <c r="EOD69" s="65"/>
      <c r="EOE69" s="65"/>
      <c r="EOF69" s="65"/>
      <c r="EOG69" s="65"/>
      <c r="EOH69" s="65"/>
      <c r="EOI69" s="65"/>
      <c r="EOJ69" s="65"/>
      <c r="EOK69" s="65"/>
      <c r="EOL69" s="65"/>
      <c r="EOM69" s="65"/>
      <c r="EON69" s="65"/>
      <c r="EOO69" s="65"/>
      <c r="EOP69" s="65"/>
      <c r="EOQ69" s="65"/>
      <c r="EOR69" s="65"/>
      <c r="EOS69" s="65"/>
      <c r="EOT69" s="65"/>
      <c r="EOU69" s="65"/>
      <c r="EOV69" s="65"/>
      <c r="EOW69" s="65"/>
      <c r="EOX69" s="65"/>
      <c r="EOY69" s="65"/>
      <c r="EOZ69" s="65"/>
      <c r="EPA69" s="65"/>
      <c r="EPB69" s="65"/>
      <c r="EPC69" s="65"/>
      <c r="EPD69" s="65"/>
      <c r="EPE69" s="65"/>
      <c r="EPF69" s="65"/>
      <c r="EPG69" s="65"/>
      <c r="EPH69" s="65"/>
      <c r="EPI69" s="65"/>
      <c r="EPJ69" s="65"/>
      <c r="EPK69" s="65"/>
      <c r="EPL69" s="65"/>
      <c r="EPM69" s="65"/>
      <c r="EPN69" s="65"/>
      <c r="EPO69" s="65"/>
      <c r="EPP69" s="65"/>
      <c r="EPQ69" s="65"/>
      <c r="EPR69" s="65"/>
      <c r="EPS69" s="65"/>
      <c r="EPT69" s="65"/>
      <c r="EPU69" s="65"/>
      <c r="EPV69" s="65"/>
      <c r="EPW69" s="65"/>
      <c r="EPX69" s="65"/>
      <c r="EPY69" s="65"/>
      <c r="EPZ69" s="65"/>
      <c r="EQA69" s="65"/>
      <c r="EQB69" s="65"/>
      <c r="EQC69" s="65"/>
      <c r="EQD69" s="65"/>
      <c r="EQE69" s="65"/>
      <c r="EQF69" s="65"/>
      <c r="EQG69" s="65"/>
      <c r="EQH69" s="65"/>
      <c r="EQI69" s="65"/>
      <c r="EQJ69" s="65"/>
      <c r="EQK69" s="65"/>
      <c r="EQL69" s="65"/>
      <c r="EQM69" s="65"/>
      <c r="EQN69" s="65"/>
      <c r="EQO69" s="65"/>
      <c r="EQP69" s="65"/>
      <c r="EQQ69" s="65"/>
      <c r="EQR69" s="65"/>
      <c r="EQS69" s="65"/>
      <c r="EQT69" s="65"/>
      <c r="EQU69" s="65"/>
      <c r="EQV69" s="65"/>
      <c r="EQW69" s="65"/>
      <c r="EQX69" s="65"/>
      <c r="EQY69" s="65"/>
      <c r="EQZ69" s="65"/>
      <c r="ERA69" s="65"/>
      <c r="ERB69" s="65"/>
      <c r="ERC69" s="65"/>
      <c r="ERD69" s="65"/>
      <c r="ERE69" s="65"/>
      <c r="ERF69" s="65"/>
      <c r="ERG69" s="65"/>
      <c r="ERH69" s="65"/>
      <c r="ERI69" s="65"/>
      <c r="ERJ69" s="65"/>
      <c r="ERK69" s="65"/>
      <c r="ERL69" s="65"/>
      <c r="ERM69" s="65"/>
      <c r="ERN69" s="65"/>
      <c r="ERO69" s="65"/>
      <c r="ERP69" s="65"/>
      <c r="ERQ69" s="65"/>
      <c r="ERR69" s="65"/>
      <c r="ERS69" s="65"/>
      <c r="ERT69" s="65"/>
      <c r="ERU69" s="65"/>
      <c r="ERV69" s="65"/>
      <c r="ERW69" s="65"/>
      <c r="ERX69" s="65"/>
      <c r="ERY69" s="65"/>
      <c r="ERZ69" s="65"/>
      <c r="ESA69" s="65"/>
      <c r="ESB69" s="65"/>
      <c r="ESC69" s="65"/>
      <c r="ESD69" s="65"/>
      <c r="ESE69" s="65"/>
      <c r="ESF69" s="65"/>
      <c r="ESG69" s="65"/>
      <c r="ESH69" s="65"/>
      <c r="ESI69" s="65"/>
      <c r="ESJ69" s="65"/>
      <c r="ESK69" s="65"/>
      <c r="ESL69" s="65"/>
      <c r="ESM69" s="65"/>
      <c r="ESN69" s="65"/>
      <c r="ESO69" s="65"/>
      <c r="ESP69" s="65"/>
      <c r="ESQ69" s="65"/>
      <c r="ESR69" s="65"/>
      <c r="ESS69" s="65"/>
      <c r="EST69" s="65"/>
      <c r="ESU69" s="65"/>
      <c r="ESV69" s="65"/>
      <c r="ESW69" s="65"/>
      <c r="ESX69" s="65"/>
      <c r="ESY69" s="65"/>
      <c r="ESZ69" s="65"/>
      <c r="ETA69" s="65"/>
      <c r="ETB69" s="65"/>
      <c r="ETC69" s="65"/>
      <c r="ETD69" s="65"/>
      <c r="ETE69" s="65"/>
      <c r="ETF69" s="65"/>
      <c r="ETG69" s="65"/>
      <c r="ETH69" s="65"/>
      <c r="ETI69" s="65"/>
      <c r="ETJ69" s="65"/>
      <c r="ETK69" s="65"/>
      <c r="ETL69" s="65"/>
      <c r="ETM69" s="65"/>
      <c r="ETN69" s="65"/>
      <c r="ETO69" s="65"/>
      <c r="ETP69" s="65"/>
      <c r="ETQ69" s="65"/>
      <c r="ETR69" s="65"/>
      <c r="ETS69" s="65"/>
      <c r="ETT69" s="65"/>
      <c r="ETU69" s="65"/>
      <c r="ETV69" s="65"/>
      <c r="ETW69" s="65"/>
      <c r="ETX69" s="65"/>
      <c r="ETY69" s="65"/>
      <c r="ETZ69" s="65"/>
      <c r="EUA69" s="65"/>
      <c r="EUB69" s="65"/>
      <c r="EUC69" s="65"/>
      <c r="EUD69" s="65"/>
      <c r="EUE69" s="65"/>
      <c r="EUF69" s="65"/>
      <c r="EUG69" s="65"/>
      <c r="EUH69" s="65"/>
      <c r="EUI69" s="65"/>
      <c r="EUJ69" s="65"/>
      <c r="EUK69" s="65"/>
      <c r="EUL69" s="65"/>
      <c r="EUM69" s="65"/>
      <c r="EUN69" s="65"/>
      <c r="EUO69" s="65"/>
      <c r="EUP69" s="65"/>
      <c r="EUQ69" s="65"/>
      <c r="EUR69" s="65"/>
      <c r="EUS69" s="65"/>
      <c r="EUT69" s="65"/>
      <c r="EUU69" s="65"/>
      <c r="EUV69" s="65"/>
      <c r="EUW69" s="65"/>
      <c r="EUX69" s="65"/>
      <c r="EUY69" s="65"/>
      <c r="EUZ69" s="65"/>
      <c r="EVA69" s="65"/>
      <c r="EVB69" s="65"/>
      <c r="EVC69" s="65"/>
      <c r="EVD69" s="65"/>
      <c r="EVE69" s="65"/>
      <c r="EVF69" s="65"/>
      <c r="EVG69" s="65"/>
      <c r="EVH69" s="65"/>
      <c r="EVI69" s="65"/>
      <c r="EVJ69" s="65"/>
      <c r="EVK69" s="65"/>
      <c r="EVL69" s="65"/>
      <c r="EVM69" s="65"/>
      <c r="EVN69" s="65"/>
      <c r="EVO69" s="65"/>
      <c r="EVP69" s="65"/>
      <c r="EVQ69" s="65"/>
      <c r="EVR69" s="65"/>
      <c r="EVS69" s="65"/>
      <c r="EVT69" s="65"/>
      <c r="EVU69" s="65"/>
      <c r="EVV69" s="65"/>
      <c r="EVW69" s="65"/>
      <c r="EVX69" s="65"/>
      <c r="EVY69" s="65"/>
      <c r="EVZ69" s="65"/>
      <c r="EWA69" s="65"/>
      <c r="EWB69" s="65"/>
      <c r="EWC69" s="65"/>
      <c r="EWD69" s="65"/>
      <c r="EWE69" s="65"/>
      <c r="EWF69" s="65"/>
      <c r="EWG69" s="65"/>
      <c r="EWH69" s="65"/>
      <c r="EWI69" s="65"/>
      <c r="EWJ69" s="65"/>
      <c r="EWK69" s="65"/>
      <c r="EWL69" s="65"/>
      <c r="EWM69" s="65"/>
      <c r="EWN69" s="65"/>
      <c r="EWO69" s="65"/>
      <c r="EWP69" s="65"/>
      <c r="EWQ69" s="65"/>
      <c r="EWR69" s="65"/>
      <c r="EWS69" s="65"/>
      <c r="EWT69" s="65"/>
      <c r="EWU69" s="65"/>
      <c r="EWV69" s="65"/>
      <c r="EWW69" s="65"/>
      <c r="EWX69" s="65"/>
      <c r="EWY69" s="65"/>
      <c r="EWZ69" s="65"/>
      <c r="EXA69" s="65"/>
      <c r="EXB69" s="65"/>
      <c r="EXC69" s="65"/>
      <c r="EXD69" s="65"/>
      <c r="EXE69" s="65"/>
      <c r="EXF69" s="65"/>
      <c r="EXG69" s="65"/>
      <c r="EXH69" s="65"/>
      <c r="EXI69" s="65"/>
      <c r="EXJ69" s="65"/>
      <c r="EXK69" s="65"/>
      <c r="EXL69" s="65"/>
      <c r="EXM69" s="65"/>
      <c r="EXN69" s="65"/>
      <c r="EXO69" s="65"/>
      <c r="EXP69" s="65"/>
      <c r="EXQ69" s="65"/>
      <c r="EXR69" s="65"/>
      <c r="EXS69" s="65"/>
      <c r="EXT69" s="65"/>
      <c r="EXU69" s="65"/>
      <c r="EXV69" s="65"/>
      <c r="EXW69" s="65"/>
      <c r="EXX69" s="65"/>
      <c r="EXY69" s="65"/>
      <c r="EXZ69" s="65"/>
      <c r="EYA69" s="65"/>
      <c r="EYB69" s="65"/>
      <c r="EYC69" s="65"/>
      <c r="EYD69" s="65"/>
      <c r="EYE69" s="65"/>
      <c r="EYF69" s="65"/>
      <c r="EYG69" s="65"/>
      <c r="EYH69" s="65"/>
      <c r="EYI69" s="65"/>
      <c r="EYJ69" s="65"/>
      <c r="EYK69" s="65"/>
      <c r="EYL69" s="65"/>
      <c r="EYM69" s="65"/>
      <c r="EYN69" s="65"/>
      <c r="EYO69" s="65"/>
      <c r="EYP69" s="65"/>
      <c r="EYQ69" s="65"/>
      <c r="EYR69" s="65"/>
      <c r="EYS69" s="65"/>
      <c r="EYT69" s="65"/>
      <c r="EYU69" s="65"/>
      <c r="EYV69" s="65"/>
      <c r="EYW69" s="65"/>
      <c r="EYX69" s="65"/>
      <c r="EYY69" s="65"/>
      <c r="EYZ69" s="65"/>
      <c r="EZA69" s="65"/>
      <c r="EZB69" s="65"/>
      <c r="EZC69" s="65"/>
      <c r="EZD69" s="65"/>
      <c r="EZE69" s="65"/>
      <c r="EZF69" s="65"/>
      <c r="EZG69" s="65"/>
      <c r="EZH69" s="65"/>
      <c r="EZI69" s="65"/>
      <c r="EZJ69" s="65"/>
      <c r="EZK69" s="65"/>
      <c r="EZL69" s="65"/>
      <c r="EZM69" s="65"/>
      <c r="EZN69" s="65"/>
      <c r="EZO69" s="65"/>
      <c r="EZP69" s="65"/>
      <c r="EZQ69" s="65"/>
      <c r="EZR69" s="65"/>
      <c r="EZS69" s="65"/>
      <c r="EZT69" s="65"/>
      <c r="EZU69" s="65"/>
      <c r="EZV69" s="65"/>
      <c r="EZW69" s="65"/>
      <c r="EZX69" s="65"/>
      <c r="EZY69" s="65"/>
      <c r="EZZ69" s="65"/>
      <c r="FAA69" s="65"/>
      <c r="FAB69" s="65"/>
      <c r="FAC69" s="65"/>
      <c r="FAD69" s="65"/>
      <c r="FAE69" s="65"/>
      <c r="FAF69" s="65"/>
      <c r="FAG69" s="65"/>
      <c r="FAH69" s="65"/>
      <c r="FAI69" s="65"/>
      <c r="FAJ69" s="65"/>
      <c r="FAK69" s="65"/>
      <c r="FAL69" s="65"/>
      <c r="FAM69" s="65"/>
      <c r="FAN69" s="65"/>
      <c r="FAO69" s="65"/>
      <c r="FAP69" s="65"/>
      <c r="FAQ69" s="65"/>
      <c r="FAR69" s="65"/>
      <c r="FAS69" s="65"/>
      <c r="FAT69" s="65"/>
      <c r="FAU69" s="65"/>
      <c r="FAV69" s="65"/>
      <c r="FAW69" s="65"/>
      <c r="FAX69" s="65"/>
      <c r="FAY69" s="65"/>
      <c r="FAZ69" s="65"/>
      <c r="FBA69" s="65"/>
      <c r="FBB69" s="65"/>
      <c r="FBC69" s="65"/>
      <c r="FBD69" s="65"/>
      <c r="FBE69" s="65"/>
      <c r="FBF69" s="65"/>
      <c r="FBG69" s="65"/>
      <c r="FBH69" s="65"/>
      <c r="FBI69" s="65"/>
      <c r="FBJ69" s="65"/>
      <c r="FBK69" s="65"/>
      <c r="FBL69" s="65"/>
      <c r="FBM69" s="65"/>
      <c r="FBN69" s="65"/>
      <c r="FBO69" s="65"/>
      <c r="FBP69" s="65"/>
      <c r="FBQ69" s="65"/>
      <c r="FBR69" s="65"/>
      <c r="FBS69" s="65"/>
      <c r="FBT69" s="65"/>
      <c r="FBU69" s="65"/>
      <c r="FBV69" s="65"/>
      <c r="FBW69" s="65"/>
      <c r="FBX69" s="65"/>
      <c r="FBY69" s="65"/>
      <c r="FBZ69" s="65"/>
      <c r="FCA69" s="65"/>
      <c r="FCB69" s="65"/>
      <c r="FCC69" s="65"/>
      <c r="FCD69" s="65"/>
      <c r="FCE69" s="65"/>
      <c r="FCF69" s="65"/>
      <c r="FCG69" s="65"/>
      <c r="FCH69" s="65"/>
      <c r="FCI69" s="65"/>
      <c r="FCJ69" s="65"/>
      <c r="FCK69" s="65"/>
      <c r="FCL69" s="65"/>
      <c r="FCM69" s="65"/>
      <c r="FCN69" s="65"/>
      <c r="FCO69" s="65"/>
      <c r="FCP69" s="65"/>
      <c r="FCQ69" s="65"/>
      <c r="FCR69" s="65"/>
      <c r="FCS69" s="65"/>
      <c r="FCT69" s="65"/>
      <c r="FCU69" s="65"/>
      <c r="FCV69" s="65"/>
      <c r="FCW69" s="65"/>
      <c r="FCX69" s="65"/>
      <c r="FCY69" s="65"/>
      <c r="FCZ69" s="65"/>
      <c r="FDA69" s="65"/>
      <c r="FDB69" s="65"/>
      <c r="FDC69" s="65"/>
      <c r="FDD69" s="65"/>
      <c r="FDE69" s="65"/>
      <c r="FDF69" s="65"/>
      <c r="FDG69" s="65"/>
      <c r="FDH69" s="65"/>
      <c r="FDI69" s="65"/>
      <c r="FDJ69" s="65"/>
      <c r="FDK69" s="65"/>
      <c r="FDL69" s="65"/>
      <c r="FDM69" s="65"/>
      <c r="FDN69" s="65"/>
      <c r="FDO69" s="65"/>
      <c r="FDP69" s="65"/>
      <c r="FDQ69" s="65"/>
      <c r="FDR69" s="65"/>
      <c r="FDS69" s="65"/>
      <c r="FDT69" s="65"/>
      <c r="FDU69" s="65"/>
      <c r="FDV69" s="65"/>
      <c r="FDW69" s="65"/>
      <c r="FDX69" s="65"/>
      <c r="FDY69" s="65"/>
      <c r="FDZ69" s="65"/>
      <c r="FEA69" s="65"/>
      <c r="FEB69" s="65"/>
      <c r="FEC69" s="65"/>
      <c r="FED69" s="65"/>
      <c r="FEE69" s="65"/>
      <c r="FEF69" s="65"/>
      <c r="FEG69" s="65"/>
      <c r="FEH69" s="65"/>
      <c r="FEI69" s="65"/>
      <c r="FEJ69" s="65"/>
      <c r="FEK69" s="65"/>
      <c r="FEL69" s="65"/>
      <c r="FEM69" s="65"/>
      <c r="FEN69" s="65"/>
      <c r="FEO69" s="65"/>
      <c r="FEP69" s="65"/>
      <c r="FEQ69" s="65"/>
      <c r="FER69" s="65"/>
      <c r="FES69" s="65"/>
      <c r="FET69" s="65"/>
      <c r="FEU69" s="65"/>
      <c r="FEV69" s="65"/>
      <c r="FEW69" s="65"/>
      <c r="FEX69" s="65"/>
      <c r="FEY69" s="65"/>
      <c r="FEZ69" s="65"/>
      <c r="FFA69" s="65"/>
      <c r="FFB69" s="65"/>
      <c r="FFC69" s="65"/>
      <c r="FFD69" s="65"/>
      <c r="FFE69" s="65"/>
      <c r="FFF69" s="65"/>
      <c r="FFG69" s="65"/>
      <c r="FFH69" s="65"/>
      <c r="FFI69" s="65"/>
      <c r="FFJ69" s="65"/>
      <c r="FFK69" s="65"/>
      <c r="FFL69" s="65"/>
      <c r="FFM69" s="65"/>
      <c r="FFN69" s="65"/>
      <c r="FFO69" s="65"/>
      <c r="FFP69" s="65"/>
      <c r="FFQ69" s="65"/>
      <c r="FFR69" s="65"/>
      <c r="FFS69" s="65"/>
      <c r="FFT69" s="65"/>
      <c r="FFU69" s="65"/>
      <c r="FFV69" s="65"/>
      <c r="FFW69" s="65"/>
      <c r="FFX69" s="65"/>
      <c r="FFY69" s="65"/>
      <c r="FFZ69" s="65"/>
      <c r="FGA69" s="65"/>
      <c r="FGB69" s="65"/>
      <c r="FGC69" s="65"/>
      <c r="FGD69" s="65"/>
      <c r="FGE69" s="65"/>
      <c r="FGF69" s="65"/>
      <c r="FGG69" s="65"/>
      <c r="FGH69" s="65"/>
      <c r="FGI69" s="65"/>
      <c r="FGJ69" s="65"/>
      <c r="FGK69" s="65"/>
      <c r="FGL69" s="65"/>
      <c r="FGM69" s="65"/>
      <c r="FGN69" s="65"/>
      <c r="FGO69" s="65"/>
      <c r="FGP69" s="65"/>
      <c r="FGQ69" s="65"/>
      <c r="FGR69" s="65"/>
      <c r="FGS69" s="65"/>
      <c r="FGT69" s="65"/>
      <c r="FGU69" s="65"/>
      <c r="FGV69" s="65"/>
      <c r="FGW69" s="65"/>
      <c r="FGX69" s="65"/>
      <c r="FGY69" s="65"/>
      <c r="FGZ69" s="65"/>
      <c r="FHA69" s="65"/>
      <c r="FHB69" s="65"/>
      <c r="FHC69" s="65"/>
      <c r="FHD69" s="65"/>
      <c r="FHE69" s="65"/>
      <c r="FHF69" s="65"/>
      <c r="FHG69" s="65"/>
      <c r="FHH69" s="65"/>
      <c r="FHI69" s="65"/>
      <c r="FHJ69" s="65"/>
      <c r="FHK69" s="65"/>
      <c r="FHL69" s="65"/>
      <c r="FHM69" s="65"/>
      <c r="FHN69" s="65"/>
      <c r="FHO69" s="65"/>
      <c r="FHP69" s="65"/>
      <c r="FHQ69" s="65"/>
      <c r="FHR69" s="65"/>
      <c r="FHS69" s="65"/>
      <c r="FHT69" s="65"/>
      <c r="FHU69" s="65"/>
      <c r="FHV69" s="65"/>
      <c r="FHW69" s="65"/>
      <c r="FHX69" s="65"/>
      <c r="FHY69" s="65"/>
      <c r="FHZ69" s="65"/>
      <c r="FIA69" s="65"/>
      <c r="FIB69" s="65"/>
      <c r="FIC69" s="65"/>
      <c r="FID69" s="65"/>
      <c r="FIE69" s="65"/>
      <c r="FIF69" s="65"/>
      <c r="FIG69" s="65"/>
      <c r="FIH69" s="65"/>
      <c r="FII69" s="65"/>
      <c r="FIJ69" s="65"/>
      <c r="FIK69" s="65"/>
      <c r="FIL69" s="65"/>
      <c r="FIM69" s="65"/>
      <c r="FIN69" s="65"/>
      <c r="FIO69" s="65"/>
      <c r="FIP69" s="65"/>
      <c r="FIQ69" s="65"/>
      <c r="FIR69" s="65"/>
      <c r="FIS69" s="65"/>
      <c r="FIT69" s="65"/>
      <c r="FIU69" s="65"/>
      <c r="FIV69" s="65"/>
      <c r="FIW69" s="65"/>
      <c r="FIX69" s="65"/>
      <c r="FIY69" s="65"/>
      <c r="FIZ69" s="65"/>
      <c r="FJA69" s="65"/>
      <c r="FJB69" s="65"/>
      <c r="FJC69" s="65"/>
      <c r="FJD69" s="65"/>
      <c r="FJE69" s="65"/>
      <c r="FJF69" s="65"/>
      <c r="FJG69" s="65"/>
      <c r="FJH69" s="65"/>
      <c r="FJI69" s="65"/>
      <c r="FJJ69" s="65"/>
      <c r="FJK69" s="65"/>
      <c r="FJL69" s="65"/>
      <c r="FJM69" s="65"/>
      <c r="FJN69" s="65"/>
      <c r="FJO69" s="65"/>
      <c r="FJP69" s="65"/>
      <c r="FJQ69" s="65"/>
      <c r="FJR69" s="65"/>
      <c r="FJS69" s="65"/>
      <c r="FJT69" s="65"/>
      <c r="FJU69" s="65"/>
      <c r="FJV69" s="65"/>
      <c r="FJW69" s="65"/>
      <c r="FJX69" s="65"/>
      <c r="FJY69" s="65"/>
      <c r="FJZ69" s="65"/>
      <c r="FKA69" s="65"/>
      <c r="FKB69" s="65"/>
      <c r="FKC69" s="65"/>
      <c r="FKD69" s="65"/>
      <c r="FKE69" s="65"/>
      <c r="FKF69" s="65"/>
      <c r="FKG69" s="65"/>
      <c r="FKH69" s="65"/>
      <c r="FKI69" s="65"/>
      <c r="FKJ69" s="65"/>
      <c r="FKK69" s="65"/>
      <c r="FKL69" s="65"/>
      <c r="FKM69" s="65"/>
      <c r="FKN69" s="65"/>
      <c r="FKO69" s="65"/>
      <c r="FKP69" s="65"/>
      <c r="FKQ69" s="65"/>
      <c r="FKR69" s="65"/>
      <c r="FKS69" s="65"/>
      <c r="FKT69" s="65"/>
      <c r="FKU69" s="65"/>
      <c r="FKV69" s="65"/>
      <c r="FKW69" s="65"/>
      <c r="FKX69" s="65"/>
      <c r="FKY69" s="65"/>
      <c r="FKZ69" s="65"/>
      <c r="FLA69" s="65"/>
      <c r="FLB69" s="65"/>
      <c r="FLC69" s="65"/>
      <c r="FLD69" s="65"/>
      <c r="FLE69" s="65"/>
      <c r="FLF69" s="65"/>
      <c r="FLG69" s="65"/>
      <c r="FLH69" s="65"/>
      <c r="FLI69" s="65"/>
      <c r="FLJ69" s="65"/>
      <c r="FLK69" s="65"/>
      <c r="FLL69" s="65"/>
      <c r="FLM69" s="65"/>
      <c r="FLN69" s="65"/>
      <c r="FLO69" s="65"/>
      <c r="FLP69" s="65"/>
      <c r="FLQ69" s="65"/>
      <c r="FLR69" s="65"/>
      <c r="FLS69" s="65"/>
      <c r="FLT69" s="65"/>
      <c r="FLU69" s="65"/>
      <c r="FLV69" s="65"/>
      <c r="FLW69" s="65"/>
      <c r="FLX69" s="65"/>
      <c r="FLY69" s="65"/>
      <c r="FLZ69" s="65"/>
      <c r="FMA69" s="65"/>
      <c r="FMB69" s="65"/>
      <c r="FMC69" s="65"/>
      <c r="FMD69" s="65"/>
      <c r="FME69" s="65"/>
      <c r="FMF69" s="65"/>
      <c r="FMG69" s="65"/>
      <c r="FMH69" s="65"/>
      <c r="FMI69" s="65"/>
      <c r="FMJ69" s="65"/>
      <c r="FMK69" s="65"/>
      <c r="FML69" s="65"/>
      <c r="FMM69" s="65"/>
      <c r="FMN69" s="65"/>
      <c r="FMO69" s="65"/>
      <c r="FMP69" s="65"/>
      <c r="FMQ69" s="65"/>
      <c r="FMR69" s="65"/>
      <c r="FMS69" s="65"/>
      <c r="FMT69" s="65"/>
      <c r="FMU69" s="65"/>
      <c r="FMV69" s="65"/>
      <c r="FMW69" s="65"/>
      <c r="FMX69" s="65"/>
      <c r="FMY69" s="65"/>
      <c r="FMZ69" s="65"/>
      <c r="FNA69" s="65"/>
      <c r="FNB69" s="65"/>
      <c r="FNC69" s="65"/>
      <c r="FND69" s="65"/>
      <c r="FNE69" s="65"/>
      <c r="FNF69" s="65"/>
      <c r="FNG69" s="65"/>
      <c r="FNH69" s="65"/>
      <c r="FNI69" s="65"/>
      <c r="FNJ69" s="65"/>
      <c r="FNK69" s="65"/>
      <c r="FNL69" s="65"/>
      <c r="FNM69" s="65"/>
      <c r="FNN69" s="65"/>
      <c r="FNO69" s="65"/>
      <c r="FNP69" s="65"/>
      <c r="FNQ69" s="65"/>
      <c r="FNR69" s="65"/>
      <c r="FNS69" s="65"/>
      <c r="FNT69" s="65"/>
      <c r="FNU69" s="65"/>
      <c r="FNV69" s="65"/>
      <c r="FNW69" s="65"/>
      <c r="FNX69" s="65"/>
      <c r="FNY69" s="65"/>
      <c r="FNZ69" s="65"/>
      <c r="FOA69" s="65"/>
      <c r="FOB69" s="65"/>
      <c r="FOC69" s="65"/>
      <c r="FOD69" s="65"/>
      <c r="FOE69" s="65"/>
      <c r="FOF69" s="65"/>
      <c r="FOG69" s="65"/>
      <c r="FOH69" s="65"/>
      <c r="FOI69" s="65"/>
      <c r="FOJ69" s="65"/>
      <c r="FOK69" s="65"/>
      <c r="FOL69" s="65"/>
      <c r="FOM69" s="65"/>
      <c r="FON69" s="65"/>
      <c r="FOO69" s="65"/>
      <c r="FOP69" s="65"/>
      <c r="FOQ69" s="65"/>
      <c r="FOR69" s="65"/>
      <c r="FOS69" s="65"/>
      <c r="FOT69" s="65"/>
      <c r="FOU69" s="65"/>
      <c r="FOV69" s="65"/>
      <c r="FOW69" s="65"/>
      <c r="FOX69" s="65"/>
      <c r="FOY69" s="65"/>
      <c r="FOZ69" s="65"/>
      <c r="FPA69" s="65"/>
      <c r="FPB69" s="65"/>
      <c r="FPC69" s="65"/>
      <c r="FPD69" s="65"/>
      <c r="FPE69" s="65"/>
      <c r="FPF69" s="65"/>
      <c r="FPG69" s="65"/>
      <c r="FPH69" s="65"/>
      <c r="FPI69" s="65"/>
      <c r="FPJ69" s="65"/>
      <c r="FPK69" s="65"/>
      <c r="FPL69" s="65"/>
      <c r="FPM69" s="65"/>
      <c r="FPN69" s="65"/>
      <c r="FPO69" s="65"/>
      <c r="FPP69" s="65"/>
      <c r="FPQ69" s="65"/>
      <c r="FPR69" s="65"/>
      <c r="FPS69" s="65"/>
      <c r="FPT69" s="65"/>
      <c r="FPU69" s="65"/>
      <c r="FPV69" s="65"/>
      <c r="FPW69" s="65"/>
      <c r="FPX69" s="65"/>
      <c r="FPY69" s="65"/>
      <c r="FPZ69" s="65"/>
      <c r="FQA69" s="65"/>
      <c r="FQB69" s="65"/>
      <c r="FQC69" s="65"/>
      <c r="FQD69" s="65"/>
      <c r="FQE69" s="65"/>
      <c r="FQF69" s="65"/>
      <c r="FQG69" s="65"/>
      <c r="FQH69" s="65"/>
      <c r="FQI69" s="65"/>
      <c r="FQJ69" s="65"/>
      <c r="FQK69" s="65"/>
      <c r="FQL69" s="65"/>
      <c r="FQM69" s="65"/>
      <c r="FQN69" s="65"/>
      <c r="FQO69" s="65"/>
      <c r="FQP69" s="65"/>
      <c r="FQQ69" s="65"/>
      <c r="FQR69" s="65"/>
      <c r="FQS69" s="65"/>
      <c r="FQT69" s="65"/>
      <c r="FQU69" s="65"/>
      <c r="FQV69" s="65"/>
      <c r="FQW69" s="65"/>
      <c r="FQX69" s="65"/>
      <c r="FQY69" s="65"/>
      <c r="FQZ69" s="65"/>
      <c r="FRA69" s="65"/>
      <c r="FRB69" s="65"/>
      <c r="FRC69" s="65"/>
      <c r="FRD69" s="65"/>
      <c r="FRE69" s="65"/>
      <c r="FRF69" s="65"/>
      <c r="FRG69" s="65"/>
      <c r="FRH69" s="65"/>
      <c r="FRI69" s="65"/>
      <c r="FRJ69" s="65"/>
      <c r="FRK69" s="65"/>
      <c r="FRL69" s="65"/>
      <c r="FRM69" s="65"/>
      <c r="FRN69" s="65"/>
      <c r="FRO69" s="65"/>
      <c r="FRP69" s="65"/>
      <c r="FRQ69" s="65"/>
      <c r="FRR69" s="65"/>
      <c r="FRS69" s="65"/>
      <c r="FRT69" s="65"/>
      <c r="FRU69" s="65"/>
      <c r="FRV69" s="65"/>
      <c r="FRW69" s="65"/>
      <c r="FRX69" s="65"/>
      <c r="FRY69" s="65"/>
      <c r="FRZ69" s="65"/>
      <c r="FSA69" s="65"/>
      <c r="FSB69" s="65"/>
      <c r="FSC69" s="65"/>
      <c r="FSD69" s="65"/>
      <c r="FSE69" s="65"/>
      <c r="FSF69" s="65"/>
      <c r="FSG69" s="65"/>
      <c r="FSH69" s="65"/>
      <c r="FSI69" s="65"/>
      <c r="FSJ69" s="65"/>
      <c r="FSK69" s="65"/>
      <c r="FSL69" s="65"/>
      <c r="FSM69" s="65"/>
      <c r="FSN69" s="65"/>
      <c r="FSO69" s="65"/>
      <c r="FSP69" s="65"/>
      <c r="FSQ69" s="65"/>
      <c r="FSR69" s="65"/>
      <c r="FSS69" s="65"/>
      <c r="FST69" s="65"/>
      <c r="FSU69" s="65"/>
      <c r="FSV69" s="65"/>
      <c r="FSW69" s="65"/>
      <c r="FSX69" s="65"/>
      <c r="FSY69" s="65"/>
      <c r="FSZ69" s="65"/>
      <c r="FTA69" s="65"/>
      <c r="FTB69" s="65"/>
      <c r="FTC69" s="65"/>
      <c r="FTD69" s="65"/>
      <c r="FTE69" s="65"/>
      <c r="FTF69" s="65"/>
      <c r="FTG69" s="65"/>
      <c r="FTH69" s="65"/>
      <c r="FTI69" s="65"/>
      <c r="FTJ69" s="65"/>
      <c r="FTK69" s="65"/>
      <c r="FTL69" s="65"/>
      <c r="FTM69" s="65"/>
      <c r="FTN69" s="65"/>
      <c r="FTO69" s="65"/>
      <c r="FTP69" s="65"/>
      <c r="FTQ69" s="65"/>
      <c r="FTR69" s="65"/>
      <c r="FTS69" s="65"/>
      <c r="FTT69" s="65"/>
      <c r="FTU69" s="65"/>
      <c r="FTV69" s="65"/>
      <c r="FTW69" s="65"/>
      <c r="FTX69" s="65"/>
      <c r="FTY69" s="65"/>
      <c r="FTZ69" s="65"/>
      <c r="FUA69" s="65"/>
      <c r="FUB69" s="65"/>
      <c r="FUC69" s="65"/>
      <c r="FUD69" s="65"/>
      <c r="FUE69" s="65"/>
      <c r="FUF69" s="65"/>
      <c r="FUG69" s="65"/>
      <c r="FUH69" s="65"/>
      <c r="FUI69" s="65"/>
      <c r="FUJ69" s="65"/>
      <c r="FUK69" s="65"/>
      <c r="FUL69" s="65"/>
      <c r="FUM69" s="65"/>
      <c r="FUN69" s="65"/>
      <c r="FUO69" s="65"/>
      <c r="FUP69" s="65"/>
      <c r="FUQ69" s="65"/>
      <c r="FUR69" s="65"/>
      <c r="FUS69" s="65"/>
      <c r="FUT69" s="65"/>
      <c r="FUU69" s="65"/>
      <c r="FUV69" s="65"/>
      <c r="FUW69" s="65"/>
      <c r="FUX69" s="65"/>
      <c r="FUY69" s="65"/>
      <c r="FUZ69" s="65"/>
      <c r="FVA69" s="65"/>
      <c r="FVB69" s="65"/>
      <c r="FVC69" s="65"/>
      <c r="FVD69" s="65"/>
      <c r="FVE69" s="65"/>
      <c r="FVF69" s="65"/>
      <c r="FVG69" s="65"/>
      <c r="FVH69" s="65"/>
      <c r="FVI69" s="65"/>
      <c r="FVJ69" s="65"/>
      <c r="FVK69" s="65"/>
      <c r="FVL69" s="65"/>
      <c r="FVM69" s="65"/>
      <c r="FVN69" s="65"/>
      <c r="FVO69" s="65"/>
      <c r="FVP69" s="65"/>
      <c r="FVQ69" s="65"/>
      <c r="FVR69" s="65"/>
      <c r="FVS69" s="65"/>
      <c r="FVT69" s="65"/>
      <c r="FVU69" s="65"/>
      <c r="FVV69" s="65"/>
      <c r="FVW69" s="65"/>
      <c r="FVX69" s="65"/>
      <c r="FVY69" s="65"/>
      <c r="FVZ69" s="65"/>
      <c r="FWA69" s="65"/>
      <c r="FWB69" s="65"/>
      <c r="FWC69" s="65"/>
      <c r="FWD69" s="65"/>
      <c r="FWE69" s="65"/>
      <c r="FWF69" s="65"/>
      <c r="FWG69" s="65"/>
      <c r="FWH69" s="65"/>
      <c r="FWI69" s="65"/>
      <c r="FWJ69" s="65"/>
      <c r="FWK69" s="65"/>
      <c r="FWL69" s="65"/>
      <c r="FWM69" s="65"/>
      <c r="FWN69" s="65"/>
      <c r="FWO69" s="65"/>
      <c r="FWP69" s="65"/>
      <c r="FWQ69" s="65"/>
      <c r="FWR69" s="65"/>
      <c r="FWS69" s="65"/>
      <c r="FWT69" s="65"/>
      <c r="FWU69" s="65"/>
      <c r="FWV69" s="65"/>
      <c r="FWW69" s="65"/>
      <c r="FWX69" s="65"/>
      <c r="FWY69" s="65"/>
      <c r="FWZ69" s="65"/>
      <c r="FXA69" s="65"/>
      <c r="FXB69" s="65"/>
      <c r="FXC69" s="65"/>
      <c r="FXD69" s="65"/>
      <c r="FXE69" s="65"/>
      <c r="FXF69" s="65"/>
      <c r="FXG69" s="65"/>
      <c r="FXH69" s="65"/>
      <c r="FXI69" s="65"/>
      <c r="FXJ69" s="65"/>
      <c r="FXK69" s="65"/>
      <c r="FXL69" s="65"/>
      <c r="FXM69" s="65"/>
      <c r="FXN69" s="65"/>
      <c r="FXO69" s="65"/>
      <c r="FXP69" s="65"/>
      <c r="FXQ69" s="65"/>
      <c r="FXR69" s="65"/>
      <c r="FXS69" s="65"/>
      <c r="FXT69" s="65"/>
      <c r="FXU69" s="65"/>
      <c r="FXV69" s="65"/>
      <c r="FXW69" s="65"/>
      <c r="FXX69" s="65"/>
      <c r="FXY69" s="65"/>
      <c r="FXZ69" s="65"/>
      <c r="FYA69" s="65"/>
      <c r="FYB69" s="65"/>
      <c r="FYC69" s="65"/>
      <c r="FYD69" s="65"/>
      <c r="FYE69" s="65"/>
      <c r="FYF69" s="65"/>
      <c r="FYG69" s="65"/>
      <c r="FYH69" s="65"/>
      <c r="FYI69" s="65"/>
      <c r="FYJ69" s="65"/>
      <c r="FYK69" s="65"/>
      <c r="FYL69" s="65"/>
      <c r="FYM69" s="65"/>
      <c r="FYN69" s="65"/>
      <c r="FYO69" s="65"/>
      <c r="FYP69" s="65"/>
      <c r="FYQ69" s="65"/>
      <c r="FYR69" s="65"/>
      <c r="FYS69" s="65"/>
      <c r="FYT69" s="65"/>
      <c r="FYU69" s="65"/>
      <c r="FYV69" s="65"/>
      <c r="FYW69" s="65"/>
      <c r="FYX69" s="65"/>
      <c r="FYY69" s="65"/>
      <c r="FYZ69" s="65"/>
      <c r="FZA69" s="65"/>
      <c r="FZB69" s="65"/>
      <c r="FZC69" s="65"/>
      <c r="FZD69" s="65"/>
      <c r="FZE69" s="65"/>
      <c r="FZF69" s="65"/>
      <c r="FZG69" s="65"/>
      <c r="FZH69" s="65"/>
      <c r="FZI69" s="65"/>
      <c r="FZJ69" s="65"/>
      <c r="FZK69" s="65"/>
      <c r="FZL69" s="65"/>
      <c r="FZM69" s="65"/>
      <c r="FZN69" s="65"/>
      <c r="FZO69" s="65"/>
      <c r="FZP69" s="65"/>
      <c r="FZQ69" s="65"/>
      <c r="FZR69" s="65"/>
      <c r="FZS69" s="65"/>
      <c r="FZT69" s="65"/>
      <c r="FZU69" s="65"/>
      <c r="FZV69" s="65"/>
      <c r="FZW69" s="65"/>
      <c r="FZX69" s="65"/>
      <c r="FZY69" s="65"/>
      <c r="FZZ69" s="65"/>
      <c r="GAA69" s="65"/>
      <c r="GAB69" s="65"/>
      <c r="GAC69" s="65"/>
      <c r="GAD69" s="65"/>
      <c r="GAE69" s="65"/>
      <c r="GAF69" s="65"/>
      <c r="GAG69" s="65"/>
      <c r="GAH69" s="65"/>
      <c r="GAI69" s="65"/>
      <c r="GAJ69" s="65"/>
      <c r="GAK69" s="65"/>
      <c r="GAL69" s="65"/>
      <c r="GAM69" s="65"/>
      <c r="GAN69" s="65"/>
      <c r="GAO69" s="65"/>
      <c r="GAP69" s="65"/>
      <c r="GAQ69" s="65"/>
      <c r="GAR69" s="65"/>
      <c r="GAS69" s="65"/>
      <c r="GAT69" s="65"/>
      <c r="GAU69" s="65"/>
      <c r="GAV69" s="65"/>
      <c r="GAW69" s="65"/>
      <c r="GAX69" s="65"/>
      <c r="GAY69" s="65"/>
      <c r="GAZ69" s="65"/>
      <c r="GBA69" s="65"/>
      <c r="GBB69" s="65"/>
      <c r="GBC69" s="65"/>
      <c r="GBD69" s="65"/>
      <c r="GBE69" s="65"/>
      <c r="GBF69" s="65"/>
      <c r="GBG69" s="65"/>
      <c r="GBH69" s="65"/>
      <c r="GBI69" s="65"/>
      <c r="GBJ69" s="65"/>
      <c r="GBK69" s="65"/>
      <c r="GBL69" s="65"/>
      <c r="GBM69" s="65"/>
      <c r="GBN69" s="65"/>
      <c r="GBO69" s="65"/>
      <c r="GBP69" s="65"/>
      <c r="GBQ69" s="65"/>
      <c r="GBR69" s="65"/>
      <c r="GBS69" s="65"/>
      <c r="GBT69" s="65"/>
      <c r="GBU69" s="65"/>
      <c r="GBV69" s="65"/>
      <c r="GBW69" s="65"/>
      <c r="GBX69" s="65"/>
      <c r="GBY69" s="65"/>
      <c r="GBZ69" s="65"/>
      <c r="GCA69" s="65"/>
      <c r="GCB69" s="65"/>
      <c r="GCC69" s="65"/>
      <c r="GCD69" s="65"/>
      <c r="GCE69" s="65"/>
      <c r="GCF69" s="65"/>
      <c r="GCG69" s="65"/>
      <c r="GCH69" s="65"/>
      <c r="GCI69" s="65"/>
      <c r="GCJ69" s="65"/>
      <c r="GCK69" s="65"/>
      <c r="GCL69" s="65"/>
      <c r="GCM69" s="65"/>
      <c r="GCN69" s="65"/>
      <c r="GCO69" s="65"/>
      <c r="GCP69" s="65"/>
      <c r="GCQ69" s="65"/>
      <c r="GCR69" s="65"/>
      <c r="GCS69" s="65"/>
      <c r="GCT69" s="65"/>
      <c r="GCU69" s="65"/>
      <c r="GCV69" s="65"/>
      <c r="GCW69" s="65"/>
      <c r="GCX69" s="65"/>
      <c r="GCY69" s="65"/>
      <c r="GCZ69" s="65"/>
      <c r="GDA69" s="65"/>
      <c r="GDB69" s="65"/>
      <c r="GDC69" s="65"/>
      <c r="GDD69" s="65"/>
      <c r="GDE69" s="65"/>
      <c r="GDF69" s="65"/>
      <c r="GDG69" s="65"/>
      <c r="GDH69" s="65"/>
      <c r="GDI69" s="65"/>
      <c r="GDJ69" s="65"/>
      <c r="GDK69" s="65"/>
      <c r="GDL69" s="65"/>
      <c r="GDM69" s="65"/>
      <c r="GDN69" s="65"/>
      <c r="GDO69" s="65"/>
      <c r="GDP69" s="65"/>
      <c r="GDQ69" s="65"/>
      <c r="GDR69" s="65"/>
      <c r="GDS69" s="65"/>
      <c r="GDT69" s="65"/>
      <c r="GDU69" s="65"/>
      <c r="GDV69" s="65"/>
      <c r="GDW69" s="65"/>
      <c r="GDX69" s="65"/>
      <c r="GDY69" s="65"/>
      <c r="GDZ69" s="65"/>
      <c r="GEA69" s="65"/>
      <c r="GEB69" s="65"/>
      <c r="GEC69" s="65"/>
      <c r="GED69" s="65"/>
      <c r="GEE69" s="65"/>
      <c r="GEF69" s="65"/>
      <c r="GEG69" s="65"/>
      <c r="GEH69" s="65"/>
      <c r="GEI69" s="65"/>
      <c r="GEJ69" s="65"/>
      <c r="GEK69" s="65"/>
      <c r="GEL69" s="65"/>
      <c r="GEM69" s="65"/>
      <c r="GEN69" s="65"/>
      <c r="GEO69" s="65"/>
      <c r="GEP69" s="65"/>
      <c r="GEQ69" s="65"/>
      <c r="GER69" s="65"/>
      <c r="GES69" s="65"/>
      <c r="GET69" s="65"/>
      <c r="GEU69" s="65"/>
      <c r="GEV69" s="65"/>
      <c r="GEW69" s="65"/>
      <c r="GEX69" s="65"/>
      <c r="GEY69" s="65"/>
      <c r="GEZ69" s="65"/>
      <c r="GFA69" s="65"/>
      <c r="GFB69" s="65"/>
      <c r="GFC69" s="65"/>
      <c r="GFD69" s="65"/>
      <c r="GFE69" s="65"/>
      <c r="GFF69" s="65"/>
      <c r="GFG69" s="65"/>
      <c r="GFH69" s="65"/>
      <c r="GFI69" s="65"/>
      <c r="GFJ69" s="65"/>
      <c r="GFK69" s="65"/>
      <c r="GFL69" s="65"/>
      <c r="GFM69" s="65"/>
      <c r="GFN69" s="65"/>
      <c r="GFO69" s="65"/>
      <c r="GFP69" s="65"/>
      <c r="GFQ69" s="65"/>
      <c r="GFR69" s="65"/>
      <c r="GFS69" s="65"/>
      <c r="GFT69" s="65"/>
      <c r="GFU69" s="65"/>
      <c r="GFV69" s="65"/>
      <c r="GFW69" s="65"/>
      <c r="GFX69" s="65"/>
      <c r="GFY69" s="65"/>
      <c r="GFZ69" s="65"/>
      <c r="GGA69" s="65"/>
      <c r="GGB69" s="65"/>
      <c r="GGC69" s="65"/>
      <c r="GGD69" s="65"/>
      <c r="GGE69" s="65"/>
      <c r="GGF69" s="65"/>
      <c r="GGG69" s="65"/>
      <c r="GGH69" s="65"/>
      <c r="GGI69" s="65"/>
      <c r="GGJ69" s="65"/>
      <c r="GGK69" s="65"/>
      <c r="GGL69" s="65"/>
      <c r="GGM69" s="65"/>
      <c r="GGN69" s="65"/>
      <c r="GGO69" s="65"/>
      <c r="GGP69" s="65"/>
      <c r="GGQ69" s="65"/>
      <c r="GGR69" s="65"/>
      <c r="GGS69" s="65"/>
      <c r="GGT69" s="65"/>
      <c r="GGU69" s="65"/>
      <c r="GGV69" s="65"/>
      <c r="GGW69" s="65"/>
      <c r="GGX69" s="65"/>
      <c r="GGY69" s="65"/>
      <c r="GGZ69" s="65"/>
      <c r="GHA69" s="65"/>
      <c r="GHB69" s="65"/>
      <c r="GHC69" s="65"/>
      <c r="GHD69" s="65"/>
      <c r="GHE69" s="65"/>
      <c r="GHF69" s="65"/>
      <c r="GHG69" s="65"/>
      <c r="GHH69" s="65"/>
      <c r="GHI69" s="65"/>
      <c r="GHJ69" s="65"/>
      <c r="GHK69" s="65"/>
      <c r="GHL69" s="65"/>
      <c r="GHM69" s="65"/>
      <c r="GHN69" s="65"/>
      <c r="GHO69" s="65"/>
      <c r="GHP69" s="65"/>
      <c r="GHQ69" s="65"/>
      <c r="GHR69" s="65"/>
      <c r="GHS69" s="65"/>
      <c r="GHT69" s="65"/>
      <c r="GHU69" s="65"/>
      <c r="GHV69" s="65"/>
      <c r="GHW69" s="65"/>
      <c r="GHX69" s="65"/>
      <c r="GHY69" s="65"/>
      <c r="GHZ69" s="65"/>
      <c r="GIA69" s="65"/>
      <c r="GIB69" s="65"/>
      <c r="GIC69" s="65"/>
      <c r="GID69" s="65"/>
      <c r="GIE69" s="65"/>
      <c r="GIF69" s="65"/>
      <c r="GIG69" s="65"/>
      <c r="GIH69" s="65"/>
      <c r="GII69" s="65"/>
      <c r="GIJ69" s="65"/>
      <c r="GIK69" s="65"/>
      <c r="GIL69" s="65"/>
      <c r="GIM69" s="65"/>
      <c r="GIN69" s="65"/>
      <c r="GIO69" s="65"/>
      <c r="GIP69" s="65"/>
      <c r="GIQ69" s="65"/>
      <c r="GIR69" s="65"/>
      <c r="GIS69" s="65"/>
      <c r="GIT69" s="65"/>
      <c r="GIU69" s="65"/>
      <c r="GIV69" s="65"/>
      <c r="GIW69" s="65"/>
      <c r="GIX69" s="65"/>
      <c r="GIY69" s="65"/>
      <c r="GIZ69" s="65"/>
      <c r="GJA69" s="65"/>
      <c r="GJB69" s="65"/>
      <c r="GJC69" s="65"/>
      <c r="GJD69" s="65"/>
      <c r="GJE69" s="65"/>
      <c r="GJF69" s="65"/>
      <c r="GJG69" s="65"/>
      <c r="GJH69" s="65"/>
      <c r="GJI69" s="65"/>
      <c r="GJJ69" s="65"/>
      <c r="GJK69" s="65"/>
      <c r="GJL69" s="65"/>
      <c r="GJM69" s="65"/>
      <c r="GJN69" s="65"/>
      <c r="GJO69" s="65"/>
      <c r="GJP69" s="65"/>
      <c r="GJQ69" s="65"/>
      <c r="GJR69" s="65"/>
      <c r="GJS69" s="65"/>
      <c r="GJT69" s="65"/>
      <c r="GJU69" s="65"/>
      <c r="GJV69" s="65"/>
      <c r="GJW69" s="65"/>
      <c r="GJX69" s="65"/>
      <c r="GJY69" s="65"/>
      <c r="GJZ69" s="65"/>
      <c r="GKA69" s="65"/>
      <c r="GKB69" s="65"/>
      <c r="GKC69" s="65"/>
      <c r="GKD69" s="65"/>
      <c r="GKE69" s="65"/>
      <c r="GKF69" s="65"/>
      <c r="GKG69" s="65"/>
      <c r="GKH69" s="65"/>
      <c r="GKI69" s="65"/>
      <c r="GKJ69" s="65"/>
      <c r="GKK69" s="65"/>
      <c r="GKL69" s="65"/>
      <c r="GKM69" s="65"/>
      <c r="GKN69" s="65"/>
      <c r="GKO69" s="65"/>
      <c r="GKP69" s="65"/>
      <c r="GKQ69" s="65"/>
      <c r="GKR69" s="65"/>
      <c r="GKS69" s="65"/>
      <c r="GKT69" s="65"/>
      <c r="GKU69" s="65"/>
      <c r="GKV69" s="65"/>
      <c r="GKW69" s="65"/>
      <c r="GKX69" s="65"/>
      <c r="GKY69" s="65"/>
      <c r="GKZ69" s="65"/>
      <c r="GLA69" s="65"/>
      <c r="GLB69" s="65"/>
      <c r="GLC69" s="65"/>
      <c r="GLD69" s="65"/>
      <c r="GLE69" s="65"/>
      <c r="GLF69" s="65"/>
      <c r="GLG69" s="65"/>
      <c r="GLH69" s="65"/>
      <c r="GLI69" s="65"/>
      <c r="GLJ69" s="65"/>
      <c r="GLK69" s="65"/>
      <c r="GLL69" s="65"/>
      <c r="GLM69" s="65"/>
      <c r="GLN69" s="65"/>
      <c r="GLO69" s="65"/>
      <c r="GLP69" s="65"/>
      <c r="GLQ69" s="65"/>
      <c r="GLR69" s="65"/>
      <c r="GLS69" s="65"/>
      <c r="GLT69" s="65"/>
      <c r="GLU69" s="65"/>
      <c r="GLV69" s="65"/>
      <c r="GLW69" s="65"/>
      <c r="GLX69" s="65"/>
      <c r="GLY69" s="65"/>
      <c r="GLZ69" s="65"/>
      <c r="GMA69" s="65"/>
      <c r="GMB69" s="65"/>
      <c r="GMC69" s="65"/>
      <c r="GMD69" s="65"/>
      <c r="GME69" s="65"/>
      <c r="GMF69" s="65"/>
      <c r="GMG69" s="65"/>
      <c r="GMH69" s="65"/>
      <c r="GMI69" s="65"/>
      <c r="GMJ69" s="65"/>
      <c r="GMK69" s="65"/>
      <c r="GML69" s="65"/>
      <c r="GMM69" s="65"/>
      <c r="GMN69" s="65"/>
      <c r="GMO69" s="65"/>
      <c r="GMP69" s="65"/>
      <c r="GMQ69" s="65"/>
      <c r="GMR69" s="65"/>
      <c r="GMS69" s="65"/>
      <c r="GMT69" s="65"/>
      <c r="GMU69" s="65"/>
      <c r="GMV69" s="65"/>
      <c r="GMW69" s="65"/>
      <c r="GMX69" s="65"/>
      <c r="GMY69" s="65"/>
      <c r="GMZ69" s="65"/>
      <c r="GNA69" s="65"/>
      <c r="GNB69" s="65"/>
      <c r="GNC69" s="65"/>
      <c r="GND69" s="65"/>
      <c r="GNE69" s="65"/>
      <c r="GNF69" s="65"/>
      <c r="GNG69" s="65"/>
      <c r="GNH69" s="65"/>
      <c r="GNI69" s="65"/>
      <c r="GNJ69" s="65"/>
      <c r="GNK69" s="65"/>
      <c r="GNL69" s="65"/>
      <c r="GNM69" s="65"/>
      <c r="GNN69" s="65"/>
      <c r="GNO69" s="65"/>
      <c r="GNP69" s="65"/>
      <c r="GNQ69" s="65"/>
      <c r="GNR69" s="65"/>
      <c r="GNS69" s="65"/>
      <c r="GNT69" s="65"/>
      <c r="GNU69" s="65"/>
      <c r="GNV69" s="65"/>
      <c r="GNW69" s="65"/>
      <c r="GNX69" s="65"/>
      <c r="GNY69" s="65"/>
      <c r="GNZ69" s="65"/>
      <c r="GOA69" s="65"/>
      <c r="GOB69" s="65"/>
      <c r="GOC69" s="65"/>
      <c r="GOD69" s="65"/>
      <c r="GOE69" s="65"/>
      <c r="GOF69" s="65"/>
      <c r="GOG69" s="65"/>
      <c r="GOH69" s="65"/>
      <c r="GOI69" s="65"/>
      <c r="GOJ69" s="65"/>
      <c r="GOK69" s="65"/>
      <c r="GOL69" s="65"/>
      <c r="GOM69" s="65"/>
      <c r="GON69" s="65"/>
      <c r="GOO69" s="65"/>
      <c r="GOP69" s="65"/>
      <c r="GOQ69" s="65"/>
      <c r="GOR69" s="65"/>
      <c r="GOS69" s="65"/>
      <c r="GOT69" s="65"/>
      <c r="GOU69" s="65"/>
      <c r="GOV69" s="65"/>
      <c r="GOW69" s="65"/>
      <c r="GOX69" s="65"/>
      <c r="GOY69" s="65"/>
      <c r="GOZ69" s="65"/>
      <c r="GPA69" s="65"/>
      <c r="GPB69" s="65"/>
      <c r="GPC69" s="65"/>
      <c r="GPD69" s="65"/>
      <c r="GPE69" s="65"/>
      <c r="GPF69" s="65"/>
      <c r="GPG69" s="65"/>
      <c r="GPH69" s="65"/>
      <c r="GPI69" s="65"/>
      <c r="GPJ69" s="65"/>
      <c r="GPK69" s="65"/>
      <c r="GPL69" s="65"/>
      <c r="GPM69" s="65"/>
      <c r="GPN69" s="65"/>
      <c r="GPO69" s="65"/>
      <c r="GPP69" s="65"/>
      <c r="GPQ69" s="65"/>
      <c r="GPR69" s="65"/>
      <c r="GPS69" s="65"/>
      <c r="GPT69" s="65"/>
      <c r="GPU69" s="65"/>
      <c r="GPV69" s="65"/>
      <c r="GPW69" s="65"/>
      <c r="GPX69" s="65"/>
      <c r="GPY69" s="65"/>
      <c r="GPZ69" s="65"/>
      <c r="GQA69" s="65"/>
      <c r="GQB69" s="65"/>
      <c r="GQC69" s="65"/>
      <c r="GQD69" s="65"/>
      <c r="GQE69" s="65"/>
      <c r="GQF69" s="65"/>
      <c r="GQG69" s="65"/>
      <c r="GQH69" s="65"/>
      <c r="GQI69" s="65"/>
      <c r="GQJ69" s="65"/>
      <c r="GQK69" s="65"/>
      <c r="GQL69" s="65"/>
      <c r="GQM69" s="65"/>
      <c r="GQN69" s="65"/>
      <c r="GQO69" s="65"/>
      <c r="GQP69" s="65"/>
      <c r="GQQ69" s="65"/>
      <c r="GQR69" s="65"/>
      <c r="GQS69" s="65"/>
      <c r="GQT69" s="65"/>
      <c r="GQU69" s="65"/>
      <c r="GQV69" s="65"/>
      <c r="GQW69" s="65"/>
      <c r="GQX69" s="65"/>
      <c r="GQY69" s="65"/>
      <c r="GQZ69" s="65"/>
      <c r="GRA69" s="65"/>
      <c r="GRB69" s="65"/>
      <c r="GRC69" s="65"/>
      <c r="GRD69" s="65"/>
      <c r="GRE69" s="65"/>
      <c r="GRF69" s="65"/>
      <c r="GRG69" s="65"/>
      <c r="GRH69" s="65"/>
      <c r="GRI69" s="65"/>
      <c r="GRJ69" s="65"/>
      <c r="GRK69" s="65"/>
      <c r="GRL69" s="65"/>
      <c r="GRM69" s="65"/>
      <c r="GRN69" s="65"/>
      <c r="GRO69" s="65"/>
      <c r="GRP69" s="65"/>
      <c r="GRQ69" s="65"/>
      <c r="GRR69" s="65"/>
      <c r="GRS69" s="65"/>
      <c r="GRT69" s="65"/>
      <c r="GRU69" s="65"/>
      <c r="GRV69" s="65"/>
      <c r="GRW69" s="65"/>
      <c r="GRX69" s="65"/>
      <c r="GRY69" s="65"/>
      <c r="GRZ69" s="65"/>
      <c r="GSA69" s="65"/>
      <c r="GSB69" s="65"/>
      <c r="GSC69" s="65"/>
      <c r="GSD69" s="65"/>
      <c r="GSE69" s="65"/>
      <c r="GSF69" s="65"/>
      <c r="GSG69" s="65"/>
      <c r="GSH69" s="65"/>
      <c r="GSI69" s="65"/>
      <c r="GSJ69" s="65"/>
      <c r="GSK69" s="65"/>
      <c r="GSL69" s="65"/>
      <c r="GSM69" s="65"/>
      <c r="GSN69" s="65"/>
      <c r="GSO69" s="65"/>
      <c r="GSP69" s="65"/>
      <c r="GSQ69" s="65"/>
      <c r="GSR69" s="65"/>
      <c r="GSS69" s="65"/>
      <c r="GST69" s="65"/>
      <c r="GSU69" s="65"/>
      <c r="GSV69" s="65"/>
      <c r="GSW69" s="65"/>
      <c r="GSX69" s="65"/>
      <c r="GSY69" s="65"/>
      <c r="GSZ69" s="65"/>
      <c r="GTA69" s="65"/>
      <c r="GTB69" s="65"/>
      <c r="GTC69" s="65"/>
      <c r="GTD69" s="65"/>
      <c r="GTE69" s="65"/>
      <c r="GTF69" s="65"/>
      <c r="GTG69" s="65"/>
      <c r="GTH69" s="65"/>
      <c r="GTI69" s="65"/>
      <c r="GTJ69" s="65"/>
      <c r="GTK69" s="65"/>
      <c r="GTL69" s="65"/>
      <c r="GTM69" s="65"/>
      <c r="GTN69" s="65"/>
      <c r="GTO69" s="65"/>
      <c r="GTP69" s="65"/>
      <c r="GTQ69" s="65"/>
      <c r="GTR69" s="65"/>
      <c r="GTS69" s="65"/>
      <c r="GTT69" s="65"/>
      <c r="GTU69" s="65"/>
      <c r="GTV69" s="65"/>
      <c r="GTW69" s="65"/>
      <c r="GTX69" s="65"/>
      <c r="GTY69" s="65"/>
      <c r="GTZ69" s="65"/>
      <c r="GUA69" s="65"/>
      <c r="GUB69" s="65"/>
      <c r="GUC69" s="65"/>
      <c r="GUD69" s="65"/>
      <c r="GUE69" s="65"/>
      <c r="GUF69" s="65"/>
      <c r="GUG69" s="65"/>
      <c r="GUH69" s="65"/>
      <c r="GUI69" s="65"/>
      <c r="GUJ69" s="65"/>
      <c r="GUK69" s="65"/>
      <c r="GUL69" s="65"/>
      <c r="GUM69" s="65"/>
      <c r="GUN69" s="65"/>
      <c r="GUO69" s="65"/>
      <c r="GUP69" s="65"/>
      <c r="GUQ69" s="65"/>
      <c r="GUR69" s="65"/>
      <c r="GUS69" s="65"/>
      <c r="GUT69" s="65"/>
      <c r="GUU69" s="65"/>
      <c r="GUV69" s="65"/>
      <c r="GUW69" s="65"/>
      <c r="GUX69" s="65"/>
      <c r="GUY69" s="65"/>
      <c r="GUZ69" s="65"/>
      <c r="GVA69" s="65"/>
      <c r="GVB69" s="65"/>
      <c r="GVC69" s="65"/>
      <c r="GVD69" s="65"/>
      <c r="GVE69" s="65"/>
      <c r="GVF69" s="65"/>
      <c r="GVG69" s="65"/>
      <c r="GVH69" s="65"/>
      <c r="GVI69" s="65"/>
      <c r="GVJ69" s="65"/>
      <c r="GVK69" s="65"/>
      <c r="GVL69" s="65"/>
      <c r="GVM69" s="65"/>
      <c r="GVN69" s="65"/>
      <c r="GVO69" s="65"/>
      <c r="GVP69" s="65"/>
      <c r="GVQ69" s="65"/>
      <c r="GVR69" s="65"/>
      <c r="GVS69" s="65"/>
      <c r="GVT69" s="65"/>
      <c r="GVU69" s="65"/>
      <c r="GVV69" s="65"/>
      <c r="GVW69" s="65"/>
      <c r="GVX69" s="65"/>
      <c r="GVY69" s="65"/>
      <c r="GVZ69" s="65"/>
      <c r="GWA69" s="65"/>
      <c r="GWB69" s="65"/>
      <c r="GWC69" s="65"/>
      <c r="GWD69" s="65"/>
      <c r="GWE69" s="65"/>
      <c r="GWF69" s="65"/>
      <c r="GWG69" s="65"/>
      <c r="GWH69" s="65"/>
      <c r="GWI69" s="65"/>
      <c r="GWJ69" s="65"/>
      <c r="GWK69" s="65"/>
      <c r="GWL69" s="65"/>
      <c r="GWM69" s="65"/>
      <c r="GWN69" s="65"/>
      <c r="GWO69" s="65"/>
      <c r="GWP69" s="65"/>
      <c r="GWQ69" s="65"/>
      <c r="GWR69" s="65"/>
      <c r="GWS69" s="65"/>
      <c r="GWT69" s="65"/>
      <c r="GWU69" s="65"/>
      <c r="GWV69" s="65"/>
      <c r="GWW69" s="65"/>
      <c r="GWX69" s="65"/>
      <c r="GWY69" s="65"/>
      <c r="GWZ69" s="65"/>
      <c r="GXA69" s="65"/>
      <c r="GXB69" s="65"/>
      <c r="GXC69" s="65"/>
      <c r="GXD69" s="65"/>
      <c r="GXE69" s="65"/>
      <c r="GXF69" s="65"/>
      <c r="GXG69" s="65"/>
      <c r="GXH69" s="65"/>
      <c r="GXI69" s="65"/>
      <c r="GXJ69" s="65"/>
      <c r="GXK69" s="65"/>
      <c r="GXL69" s="65"/>
      <c r="GXM69" s="65"/>
      <c r="GXN69" s="65"/>
      <c r="GXO69" s="65"/>
      <c r="GXP69" s="65"/>
      <c r="GXQ69" s="65"/>
      <c r="GXR69" s="65"/>
      <c r="GXS69" s="65"/>
      <c r="GXT69" s="65"/>
      <c r="GXU69" s="65"/>
      <c r="GXV69" s="65"/>
      <c r="GXW69" s="65"/>
      <c r="GXX69" s="65"/>
      <c r="GXY69" s="65"/>
      <c r="GXZ69" s="65"/>
      <c r="GYA69" s="65"/>
      <c r="GYB69" s="65"/>
      <c r="GYC69" s="65"/>
      <c r="GYD69" s="65"/>
      <c r="GYE69" s="65"/>
      <c r="GYF69" s="65"/>
      <c r="GYG69" s="65"/>
      <c r="GYH69" s="65"/>
      <c r="GYI69" s="65"/>
      <c r="GYJ69" s="65"/>
      <c r="GYK69" s="65"/>
      <c r="GYL69" s="65"/>
      <c r="GYM69" s="65"/>
      <c r="GYN69" s="65"/>
      <c r="GYO69" s="65"/>
      <c r="GYP69" s="65"/>
      <c r="GYQ69" s="65"/>
      <c r="GYR69" s="65"/>
      <c r="GYS69" s="65"/>
      <c r="GYT69" s="65"/>
      <c r="GYU69" s="65"/>
      <c r="GYV69" s="65"/>
      <c r="GYW69" s="65"/>
      <c r="GYX69" s="65"/>
      <c r="GYY69" s="65"/>
      <c r="GYZ69" s="65"/>
      <c r="GZA69" s="65"/>
      <c r="GZB69" s="65"/>
      <c r="GZC69" s="65"/>
      <c r="GZD69" s="65"/>
      <c r="GZE69" s="65"/>
      <c r="GZF69" s="65"/>
      <c r="GZG69" s="65"/>
      <c r="GZH69" s="65"/>
      <c r="GZI69" s="65"/>
      <c r="GZJ69" s="65"/>
      <c r="GZK69" s="65"/>
      <c r="GZL69" s="65"/>
      <c r="GZM69" s="65"/>
      <c r="GZN69" s="65"/>
      <c r="GZO69" s="65"/>
      <c r="GZP69" s="65"/>
      <c r="GZQ69" s="65"/>
      <c r="GZR69" s="65"/>
      <c r="GZS69" s="65"/>
      <c r="GZT69" s="65"/>
      <c r="GZU69" s="65"/>
      <c r="GZV69" s="65"/>
      <c r="GZW69" s="65"/>
      <c r="GZX69" s="65"/>
      <c r="GZY69" s="65"/>
      <c r="GZZ69" s="65"/>
      <c r="HAA69" s="65"/>
      <c r="HAB69" s="65"/>
      <c r="HAC69" s="65"/>
      <c r="HAD69" s="65"/>
      <c r="HAE69" s="65"/>
      <c r="HAF69" s="65"/>
      <c r="HAG69" s="65"/>
      <c r="HAH69" s="65"/>
      <c r="HAI69" s="65"/>
      <c r="HAJ69" s="65"/>
      <c r="HAK69" s="65"/>
      <c r="HAL69" s="65"/>
      <c r="HAM69" s="65"/>
      <c r="HAN69" s="65"/>
      <c r="HAO69" s="65"/>
      <c r="HAP69" s="65"/>
      <c r="HAQ69" s="65"/>
      <c r="HAR69" s="65"/>
      <c r="HAS69" s="65"/>
      <c r="HAT69" s="65"/>
      <c r="HAU69" s="65"/>
      <c r="HAV69" s="65"/>
      <c r="HAW69" s="65"/>
      <c r="HAX69" s="65"/>
      <c r="HAY69" s="65"/>
      <c r="HAZ69" s="65"/>
      <c r="HBA69" s="65"/>
      <c r="HBB69" s="65"/>
      <c r="HBC69" s="65"/>
      <c r="HBD69" s="65"/>
      <c r="HBE69" s="65"/>
      <c r="HBF69" s="65"/>
      <c r="HBG69" s="65"/>
      <c r="HBH69" s="65"/>
      <c r="HBI69" s="65"/>
      <c r="HBJ69" s="65"/>
      <c r="HBK69" s="65"/>
      <c r="HBL69" s="65"/>
      <c r="HBM69" s="65"/>
      <c r="HBN69" s="65"/>
      <c r="HBO69" s="65"/>
      <c r="HBP69" s="65"/>
      <c r="HBQ69" s="65"/>
      <c r="HBR69" s="65"/>
      <c r="HBS69" s="65"/>
      <c r="HBT69" s="65"/>
      <c r="HBU69" s="65"/>
      <c r="HBV69" s="65"/>
      <c r="HBW69" s="65"/>
      <c r="HBX69" s="65"/>
      <c r="HBY69" s="65"/>
      <c r="HBZ69" s="65"/>
      <c r="HCA69" s="65"/>
      <c r="HCB69" s="65"/>
      <c r="HCC69" s="65"/>
      <c r="HCD69" s="65"/>
      <c r="HCE69" s="65"/>
      <c r="HCF69" s="65"/>
      <c r="HCG69" s="65"/>
      <c r="HCH69" s="65"/>
      <c r="HCI69" s="65"/>
      <c r="HCJ69" s="65"/>
      <c r="HCK69" s="65"/>
      <c r="HCL69" s="65"/>
      <c r="HCM69" s="65"/>
      <c r="HCN69" s="65"/>
      <c r="HCO69" s="65"/>
      <c r="HCP69" s="65"/>
      <c r="HCQ69" s="65"/>
      <c r="HCR69" s="65"/>
      <c r="HCS69" s="65"/>
      <c r="HCT69" s="65"/>
      <c r="HCU69" s="65"/>
      <c r="HCV69" s="65"/>
      <c r="HCW69" s="65"/>
      <c r="HCX69" s="65"/>
      <c r="HCY69" s="65"/>
      <c r="HCZ69" s="65"/>
      <c r="HDA69" s="65"/>
      <c r="HDB69" s="65"/>
      <c r="HDC69" s="65"/>
      <c r="HDD69" s="65"/>
      <c r="HDE69" s="65"/>
      <c r="HDF69" s="65"/>
      <c r="HDG69" s="65"/>
      <c r="HDH69" s="65"/>
      <c r="HDI69" s="65"/>
      <c r="HDJ69" s="65"/>
      <c r="HDK69" s="65"/>
      <c r="HDL69" s="65"/>
      <c r="HDM69" s="65"/>
      <c r="HDN69" s="65"/>
      <c r="HDO69" s="65"/>
      <c r="HDP69" s="65"/>
      <c r="HDQ69" s="65"/>
      <c r="HDR69" s="65"/>
      <c r="HDS69" s="65"/>
      <c r="HDT69" s="65"/>
      <c r="HDU69" s="65"/>
      <c r="HDV69" s="65"/>
      <c r="HDW69" s="65"/>
      <c r="HDX69" s="65"/>
      <c r="HDY69" s="65"/>
      <c r="HDZ69" s="65"/>
      <c r="HEA69" s="65"/>
      <c r="HEB69" s="65"/>
      <c r="HEC69" s="65"/>
      <c r="HED69" s="65"/>
      <c r="HEE69" s="65"/>
      <c r="HEF69" s="65"/>
      <c r="HEG69" s="65"/>
      <c r="HEH69" s="65"/>
      <c r="HEI69" s="65"/>
      <c r="HEJ69" s="65"/>
      <c r="HEK69" s="65"/>
      <c r="HEL69" s="65"/>
      <c r="HEM69" s="65"/>
      <c r="HEN69" s="65"/>
      <c r="HEO69" s="65"/>
      <c r="HEP69" s="65"/>
      <c r="HEQ69" s="65"/>
      <c r="HER69" s="65"/>
      <c r="HES69" s="65"/>
      <c r="HET69" s="65"/>
      <c r="HEU69" s="65"/>
      <c r="HEV69" s="65"/>
      <c r="HEW69" s="65"/>
      <c r="HEX69" s="65"/>
      <c r="HEY69" s="65"/>
      <c r="HEZ69" s="65"/>
      <c r="HFA69" s="65"/>
      <c r="HFB69" s="65"/>
      <c r="HFC69" s="65"/>
      <c r="HFD69" s="65"/>
      <c r="HFE69" s="65"/>
      <c r="HFF69" s="65"/>
      <c r="HFG69" s="65"/>
      <c r="HFH69" s="65"/>
      <c r="HFI69" s="65"/>
      <c r="HFJ69" s="65"/>
      <c r="HFK69" s="65"/>
      <c r="HFL69" s="65"/>
      <c r="HFM69" s="65"/>
      <c r="HFN69" s="65"/>
      <c r="HFO69" s="65"/>
      <c r="HFP69" s="65"/>
      <c r="HFQ69" s="65"/>
      <c r="HFR69" s="65"/>
      <c r="HFS69" s="65"/>
      <c r="HFT69" s="65"/>
      <c r="HFU69" s="65"/>
      <c r="HFV69" s="65"/>
      <c r="HFW69" s="65"/>
      <c r="HFX69" s="65"/>
      <c r="HFY69" s="65"/>
      <c r="HFZ69" s="65"/>
      <c r="HGA69" s="65"/>
      <c r="HGB69" s="65"/>
      <c r="HGC69" s="65"/>
      <c r="HGD69" s="65"/>
      <c r="HGE69" s="65"/>
      <c r="HGF69" s="65"/>
      <c r="HGG69" s="65"/>
      <c r="HGH69" s="65"/>
      <c r="HGI69" s="65"/>
      <c r="HGJ69" s="65"/>
      <c r="HGK69" s="65"/>
      <c r="HGL69" s="65"/>
      <c r="HGM69" s="65"/>
      <c r="HGN69" s="65"/>
      <c r="HGO69" s="65"/>
      <c r="HGP69" s="65"/>
      <c r="HGQ69" s="65"/>
      <c r="HGR69" s="65"/>
      <c r="HGS69" s="65"/>
      <c r="HGT69" s="65"/>
      <c r="HGU69" s="65"/>
      <c r="HGV69" s="65"/>
      <c r="HGW69" s="65"/>
      <c r="HGX69" s="65"/>
      <c r="HGY69" s="65"/>
      <c r="HGZ69" s="65"/>
      <c r="HHA69" s="65"/>
      <c r="HHB69" s="65"/>
      <c r="HHC69" s="65"/>
      <c r="HHD69" s="65"/>
      <c r="HHE69" s="65"/>
      <c r="HHF69" s="65"/>
      <c r="HHG69" s="65"/>
      <c r="HHH69" s="65"/>
      <c r="HHI69" s="65"/>
      <c r="HHJ69" s="65"/>
      <c r="HHK69" s="65"/>
      <c r="HHL69" s="65"/>
      <c r="HHM69" s="65"/>
      <c r="HHN69" s="65"/>
      <c r="HHO69" s="65"/>
      <c r="HHP69" s="65"/>
      <c r="HHQ69" s="65"/>
      <c r="HHR69" s="65"/>
      <c r="HHS69" s="65"/>
      <c r="HHT69" s="65"/>
      <c r="HHU69" s="65"/>
      <c r="HHV69" s="65"/>
      <c r="HHW69" s="65"/>
      <c r="HHX69" s="65"/>
      <c r="HHY69" s="65"/>
      <c r="HHZ69" s="65"/>
      <c r="HIA69" s="65"/>
      <c r="HIB69" s="65"/>
      <c r="HIC69" s="65"/>
      <c r="HID69" s="65"/>
      <c r="HIE69" s="65"/>
      <c r="HIF69" s="65"/>
      <c r="HIG69" s="65"/>
      <c r="HIH69" s="65"/>
      <c r="HII69" s="65"/>
      <c r="HIJ69" s="65"/>
      <c r="HIK69" s="65"/>
      <c r="HIL69" s="65"/>
      <c r="HIM69" s="65"/>
      <c r="HIN69" s="65"/>
      <c r="HIO69" s="65"/>
      <c r="HIP69" s="65"/>
      <c r="HIQ69" s="65"/>
      <c r="HIR69" s="65"/>
      <c r="HIS69" s="65"/>
      <c r="HIT69" s="65"/>
      <c r="HIU69" s="65"/>
      <c r="HIV69" s="65"/>
      <c r="HIW69" s="65"/>
      <c r="HIX69" s="65"/>
      <c r="HIY69" s="65"/>
      <c r="HIZ69" s="65"/>
      <c r="HJA69" s="65"/>
      <c r="HJB69" s="65"/>
      <c r="HJC69" s="65"/>
      <c r="HJD69" s="65"/>
      <c r="HJE69" s="65"/>
      <c r="HJF69" s="65"/>
      <c r="HJG69" s="65"/>
      <c r="HJH69" s="65"/>
      <c r="HJI69" s="65"/>
      <c r="HJJ69" s="65"/>
      <c r="HJK69" s="65"/>
      <c r="HJL69" s="65"/>
      <c r="HJM69" s="65"/>
      <c r="HJN69" s="65"/>
      <c r="HJO69" s="65"/>
      <c r="HJP69" s="65"/>
      <c r="HJQ69" s="65"/>
      <c r="HJR69" s="65"/>
      <c r="HJS69" s="65"/>
      <c r="HJT69" s="65"/>
      <c r="HJU69" s="65"/>
      <c r="HJV69" s="65"/>
      <c r="HJW69" s="65"/>
      <c r="HJX69" s="65"/>
      <c r="HJY69" s="65"/>
      <c r="HJZ69" s="65"/>
      <c r="HKA69" s="65"/>
      <c r="HKB69" s="65"/>
      <c r="HKC69" s="65"/>
      <c r="HKD69" s="65"/>
      <c r="HKE69" s="65"/>
      <c r="HKF69" s="65"/>
      <c r="HKG69" s="65"/>
      <c r="HKH69" s="65"/>
      <c r="HKI69" s="65"/>
      <c r="HKJ69" s="65"/>
      <c r="HKK69" s="65"/>
      <c r="HKL69" s="65"/>
      <c r="HKM69" s="65"/>
      <c r="HKN69" s="65"/>
      <c r="HKO69" s="65"/>
      <c r="HKP69" s="65"/>
      <c r="HKQ69" s="65"/>
      <c r="HKR69" s="65"/>
      <c r="HKS69" s="65"/>
      <c r="HKT69" s="65"/>
      <c r="HKU69" s="65"/>
      <c r="HKV69" s="65"/>
      <c r="HKW69" s="65"/>
      <c r="HKX69" s="65"/>
      <c r="HKY69" s="65"/>
      <c r="HKZ69" s="65"/>
      <c r="HLA69" s="65"/>
      <c r="HLB69" s="65"/>
      <c r="HLC69" s="65"/>
      <c r="HLD69" s="65"/>
      <c r="HLE69" s="65"/>
      <c r="HLF69" s="65"/>
      <c r="HLG69" s="65"/>
      <c r="HLH69" s="65"/>
      <c r="HLI69" s="65"/>
      <c r="HLJ69" s="65"/>
      <c r="HLK69" s="65"/>
      <c r="HLL69" s="65"/>
      <c r="HLM69" s="65"/>
      <c r="HLN69" s="65"/>
      <c r="HLO69" s="65"/>
      <c r="HLP69" s="65"/>
      <c r="HLQ69" s="65"/>
      <c r="HLR69" s="65"/>
      <c r="HLS69" s="65"/>
      <c r="HLT69" s="65"/>
      <c r="HLU69" s="65"/>
      <c r="HLV69" s="65"/>
      <c r="HLW69" s="65"/>
      <c r="HLX69" s="65"/>
      <c r="HLY69" s="65"/>
      <c r="HLZ69" s="65"/>
      <c r="HMA69" s="65"/>
      <c r="HMB69" s="65"/>
      <c r="HMC69" s="65"/>
      <c r="HMD69" s="65"/>
      <c r="HME69" s="65"/>
      <c r="HMF69" s="65"/>
      <c r="HMG69" s="65"/>
      <c r="HMH69" s="65"/>
      <c r="HMI69" s="65"/>
      <c r="HMJ69" s="65"/>
      <c r="HMK69" s="65"/>
      <c r="HML69" s="65"/>
      <c r="HMM69" s="65"/>
      <c r="HMN69" s="65"/>
      <c r="HMO69" s="65"/>
      <c r="HMP69" s="65"/>
      <c r="HMQ69" s="65"/>
      <c r="HMR69" s="65"/>
      <c r="HMS69" s="65"/>
      <c r="HMT69" s="65"/>
      <c r="HMU69" s="65"/>
      <c r="HMV69" s="65"/>
      <c r="HMW69" s="65"/>
      <c r="HMX69" s="65"/>
      <c r="HMY69" s="65"/>
      <c r="HMZ69" s="65"/>
      <c r="HNA69" s="65"/>
      <c r="HNB69" s="65"/>
      <c r="HNC69" s="65"/>
      <c r="HND69" s="65"/>
      <c r="HNE69" s="65"/>
      <c r="HNF69" s="65"/>
      <c r="HNG69" s="65"/>
      <c r="HNH69" s="65"/>
      <c r="HNI69" s="65"/>
      <c r="HNJ69" s="65"/>
      <c r="HNK69" s="65"/>
      <c r="HNL69" s="65"/>
      <c r="HNM69" s="65"/>
      <c r="HNN69" s="65"/>
      <c r="HNO69" s="65"/>
      <c r="HNP69" s="65"/>
      <c r="HNQ69" s="65"/>
      <c r="HNR69" s="65"/>
      <c r="HNS69" s="65"/>
      <c r="HNT69" s="65"/>
      <c r="HNU69" s="65"/>
      <c r="HNV69" s="65"/>
      <c r="HNW69" s="65"/>
      <c r="HNX69" s="65"/>
      <c r="HNY69" s="65"/>
      <c r="HNZ69" s="65"/>
      <c r="HOA69" s="65"/>
      <c r="HOB69" s="65"/>
      <c r="HOC69" s="65"/>
      <c r="HOD69" s="65"/>
      <c r="HOE69" s="65"/>
      <c r="HOF69" s="65"/>
      <c r="HOG69" s="65"/>
      <c r="HOH69" s="65"/>
      <c r="HOI69" s="65"/>
      <c r="HOJ69" s="65"/>
      <c r="HOK69" s="65"/>
      <c r="HOL69" s="65"/>
      <c r="HOM69" s="65"/>
      <c r="HON69" s="65"/>
      <c r="HOO69" s="65"/>
      <c r="HOP69" s="65"/>
      <c r="HOQ69" s="65"/>
      <c r="HOR69" s="65"/>
      <c r="HOS69" s="65"/>
      <c r="HOT69" s="65"/>
      <c r="HOU69" s="65"/>
      <c r="HOV69" s="65"/>
      <c r="HOW69" s="65"/>
      <c r="HOX69" s="65"/>
      <c r="HOY69" s="65"/>
      <c r="HOZ69" s="65"/>
      <c r="HPA69" s="65"/>
      <c r="HPB69" s="65"/>
      <c r="HPC69" s="65"/>
      <c r="HPD69" s="65"/>
      <c r="HPE69" s="65"/>
      <c r="HPF69" s="65"/>
      <c r="HPG69" s="65"/>
      <c r="HPH69" s="65"/>
      <c r="HPI69" s="65"/>
      <c r="HPJ69" s="65"/>
      <c r="HPK69" s="65"/>
      <c r="HPL69" s="65"/>
      <c r="HPM69" s="65"/>
      <c r="HPN69" s="65"/>
      <c r="HPO69" s="65"/>
      <c r="HPP69" s="65"/>
      <c r="HPQ69" s="65"/>
      <c r="HPR69" s="65"/>
      <c r="HPS69" s="65"/>
      <c r="HPT69" s="65"/>
      <c r="HPU69" s="65"/>
      <c r="HPV69" s="65"/>
      <c r="HPW69" s="65"/>
      <c r="HPX69" s="65"/>
      <c r="HPY69" s="65"/>
      <c r="HPZ69" s="65"/>
      <c r="HQA69" s="65"/>
      <c r="HQB69" s="65"/>
      <c r="HQC69" s="65"/>
      <c r="HQD69" s="65"/>
      <c r="HQE69" s="65"/>
      <c r="HQF69" s="65"/>
      <c r="HQG69" s="65"/>
      <c r="HQH69" s="65"/>
      <c r="HQI69" s="65"/>
      <c r="HQJ69" s="65"/>
      <c r="HQK69" s="65"/>
      <c r="HQL69" s="65"/>
      <c r="HQM69" s="65"/>
      <c r="HQN69" s="65"/>
      <c r="HQO69" s="65"/>
      <c r="HQP69" s="65"/>
      <c r="HQQ69" s="65"/>
      <c r="HQR69" s="65"/>
      <c r="HQS69" s="65"/>
      <c r="HQT69" s="65"/>
      <c r="HQU69" s="65"/>
      <c r="HQV69" s="65"/>
      <c r="HQW69" s="65"/>
      <c r="HQX69" s="65"/>
      <c r="HQY69" s="65"/>
      <c r="HQZ69" s="65"/>
      <c r="HRA69" s="65"/>
      <c r="HRB69" s="65"/>
      <c r="HRC69" s="65"/>
      <c r="HRD69" s="65"/>
      <c r="HRE69" s="65"/>
      <c r="HRF69" s="65"/>
      <c r="HRG69" s="65"/>
      <c r="HRH69" s="65"/>
      <c r="HRI69" s="65"/>
      <c r="HRJ69" s="65"/>
      <c r="HRK69" s="65"/>
      <c r="HRL69" s="65"/>
      <c r="HRM69" s="65"/>
      <c r="HRN69" s="65"/>
      <c r="HRO69" s="65"/>
      <c r="HRP69" s="65"/>
      <c r="HRQ69" s="65"/>
      <c r="HRR69" s="65"/>
      <c r="HRS69" s="65"/>
      <c r="HRT69" s="65"/>
      <c r="HRU69" s="65"/>
      <c r="HRV69" s="65"/>
      <c r="HRW69" s="65"/>
      <c r="HRX69" s="65"/>
      <c r="HRY69" s="65"/>
      <c r="HRZ69" s="65"/>
      <c r="HSA69" s="65"/>
      <c r="HSB69" s="65"/>
      <c r="HSC69" s="65"/>
      <c r="HSD69" s="65"/>
      <c r="HSE69" s="65"/>
      <c r="HSF69" s="65"/>
      <c r="HSG69" s="65"/>
      <c r="HSH69" s="65"/>
      <c r="HSI69" s="65"/>
      <c r="HSJ69" s="65"/>
      <c r="HSK69" s="65"/>
      <c r="HSL69" s="65"/>
      <c r="HSM69" s="65"/>
      <c r="HSN69" s="65"/>
      <c r="HSO69" s="65"/>
      <c r="HSP69" s="65"/>
      <c r="HSQ69" s="65"/>
      <c r="HSR69" s="65"/>
      <c r="HSS69" s="65"/>
      <c r="HST69" s="65"/>
      <c r="HSU69" s="65"/>
      <c r="HSV69" s="65"/>
      <c r="HSW69" s="65"/>
      <c r="HSX69" s="65"/>
      <c r="HSY69" s="65"/>
      <c r="HSZ69" s="65"/>
      <c r="HTA69" s="65"/>
      <c r="HTB69" s="65"/>
      <c r="HTC69" s="65"/>
      <c r="HTD69" s="65"/>
      <c r="HTE69" s="65"/>
      <c r="HTF69" s="65"/>
      <c r="HTG69" s="65"/>
      <c r="HTH69" s="65"/>
      <c r="HTI69" s="65"/>
      <c r="HTJ69" s="65"/>
      <c r="HTK69" s="65"/>
      <c r="HTL69" s="65"/>
      <c r="HTM69" s="65"/>
      <c r="HTN69" s="65"/>
      <c r="HTO69" s="65"/>
      <c r="HTP69" s="65"/>
      <c r="HTQ69" s="65"/>
      <c r="HTR69" s="65"/>
      <c r="HTS69" s="65"/>
      <c r="HTT69" s="65"/>
      <c r="HTU69" s="65"/>
      <c r="HTV69" s="65"/>
      <c r="HTW69" s="65"/>
      <c r="HTX69" s="65"/>
      <c r="HTY69" s="65"/>
      <c r="HTZ69" s="65"/>
      <c r="HUA69" s="65"/>
      <c r="HUB69" s="65"/>
      <c r="HUC69" s="65"/>
      <c r="HUD69" s="65"/>
      <c r="HUE69" s="65"/>
      <c r="HUF69" s="65"/>
      <c r="HUG69" s="65"/>
      <c r="HUH69" s="65"/>
      <c r="HUI69" s="65"/>
      <c r="HUJ69" s="65"/>
      <c r="HUK69" s="65"/>
      <c r="HUL69" s="65"/>
      <c r="HUM69" s="65"/>
      <c r="HUN69" s="65"/>
      <c r="HUO69" s="65"/>
      <c r="HUP69" s="65"/>
      <c r="HUQ69" s="65"/>
      <c r="HUR69" s="65"/>
      <c r="HUS69" s="65"/>
      <c r="HUT69" s="65"/>
      <c r="HUU69" s="65"/>
      <c r="HUV69" s="65"/>
      <c r="HUW69" s="65"/>
      <c r="HUX69" s="65"/>
      <c r="HUY69" s="65"/>
      <c r="HUZ69" s="65"/>
      <c r="HVA69" s="65"/>
      <c r="HVB69" s="65"/>
      <c r="HVC69" s="65"/>
      <c r="HVD69" s="65"/>
      <c r="HVE69" s="65"/>
      <c r="HVF69" s="65"/>
      <c r="HVG69" s="65"/>
      <c r="HVH69" s="65"/>
      <c r="HVI69" s="65"/>
      <c r="HVJ69" s="65"/>
      <c r="HVK69" s="65"/>
      <c r="HVL69" s="65"/>
      <c r="HVM69" s="65"/>
      <c r="HVN69" s="65"/>
      <c r="HVO69" s="65"/>
      <c r="HVP69" s="65"/>
      <c r="HVQ69" s="65"/>
      <c r="HVR69" s="65"/>
      <c r="HVS69" s="65"/>
      <c r="HVT69" s="65"/>
      <c r="HVU69" s="65"/>
      <c r="HVV69" s="65"/>
      <c r="HVW69" s="65"/>
      <c r="HVX69" s="65"/>
      <c r="HVY69" s="65"/>
      <c r="HVZ69" s="65"/>
      <c r="HWA69" s="65"/>
      <c r="HWB69" s="65"/>
      <c r="HWC69" s="65"/>
      <c r="HWD69" s="65"/>
      <c r="HWE69" s="65"/>
      <c r="HWF69" s="65"/>
      <c r="HWG69" s="65"/>
      <c r="HWH69" s="65"/>
      <c r="HWI69" s="65"/>
      <c r="HWJ69" s="65"/>
      <c r="HWK69" s="65"/>
      <c r="HWL69" s="65"/>
      <c r="HWM69" s="65"/>
      <c r="HWN69" s="65"/>
      <c r="HWO69" s="65"/>
      <c r="HWP69" s="65"/>
      <c r="HWQ69" s="65"/>
      <c r="HWR69" s="65"/>
      <c r="HWS69" s="65"/>
      <c r="HWT69" s="65"/>
      <c r="HWU69" s="65"/>
      <c r="HWV69" s="65"/>
      <c r="HWW69" s="65"/>
      <c r="HWX69" s="65"/>
      <c r="HWY69" s="65"/>
      <c r="HWZ69" s="65"/>
      <c r="HXA69" s="65"/>
      <c r="HXB69" s="65"/>
      <c r="HXC69" s="65"/>
      <c r="HXD69" s="65"/>
      <c r="HXE69" s="65"/>
      <c r="HXF69" s="65"/>
      <c r="HXG69" s="65"/>
      <c r="HXH69" s="65"/>
      <c r="HXI69" s="65"/>
      <c r="HXJ69" s="65"/>
      <c r="HXK69" s="65"/>
      <c r="HXL69" s="65"/>
      <c r="HXM69" s="65"/>
      <c r="HXN69" s="65"/>
      <c r="HXO69" s="65"/>
      <c r="HXP69" s="65"/>
      <c r="HXQ69" s="65"/>
      <c r="HXR69" s="65"/>
      <c r="HXS69" s="65"/>
      <c r="HXT69" s="65"/>
      <c r="HXU69" s="65"/>
      <c r="HXV69" s="65"/>
      <c r="HXW69" s="65"/>
      <c r="HXX69" s="65"/>
      <c r="HXY69" s="65"/>
      <c r="HXZ69" s="65"/>
      <c r="HYA69" s="65"/>
      <c r="HYB69" s="65"/>
      <c r="HYC69" s="65"/>
      <c r="HYD69" s="65"/>
      <c r="HYE69" s="65"/>
      <c r="HYF69" s="65"/>
      <c r="HYG69" s="65"/>
      <c r="HYH69" s="65"/>
      <c r="HYI69" s="65"/>
      <c r="HYJ69" s="65"/>
      <c r="HYK69" s="65"/>
      <c r="HYL69" s="65"/>
      <c r="HYM69" s="65"/>
      <c r="HYN69" s="65"/>
      <c r="HYO69" s="65"/>
      <c r="HYP69" s="65"/>
      <c r="HYQ69" s="65"/>
      <c r="HYR69" s="65"/>
      <c r="HYS69" s="65"/>
      <c r="HYT69" s="65"/>
      <c r="HYU69" s="65"/>
      <c r="HYV69" s="65"/>
      <c r="HYW69" s="65"/>
      <c r="HYX69" s="65"/>
      <c r="HYY69" s="65"/>
      <c r="HYZ69" s="65"/>
      <c r="HZA69" s="65"/>
      <c r="HZB69" s="65"/>
      <c r="HZC69" s="65"/>
      <c r="HZD69" s="65"/>
      <c r="HZE69" s="65"/>
      <c r="HZF69" s="65"/>
      <c r="HZG69" s="65"/>
      <c r="HZH69" s="65"/>
      <c r="HZI69" s="65"/>
      <c r="HZJ69" s="65"/>
      <c r="HZK69" s="65"/>
      <c r="HZL69" s="65"/>
      <c r="HZM69" s="65"/>
      <c r="HZN69" s="65"/>
      <c r="HZO69" s="65"/>
      <c r="HZP69" s="65"/>
      <c r="HZQ69" s="65"/>
      <c r="HZR69" s="65"/>
      <c r="HZS69" s="65"/>
      <c r="HZT69" s="65"/>
      <c r="HZU69" s="65"/>
      <c r="HZV69" s="65"/>
      <c r="HZW69" s="65"/>
      <c r="HZX69" s="65"/>
      <c r="HZY69" s="65"/>
      <c r="HZZ69" s="65"/>
      <c r="IAA69" s="65"/>
      <c r="IAB69" s="65"/>
      <c r="IAC69" s="65"/>
      <c r="IAD69" s="65"/>
      <c r="IAE69" s="65"/>
      <c r="IAF69" s="65"/>
      <c r="IAG69" s="65"/>
      <c r="IAH69" s="65"/>
      <c r="IAI69" s="65"/>
      <c r="IAJ69" s="65"/>
      <c r="IAK69" s="65"/>
      <c r="IAL69" s="65"/>
      <c r="IAM69" s="65"/>
      <c r="IAN69" s="65"/>
      <c r="IAO69" s="65"/>
      <c r="IAP69" s="65"/>
      <c r="IAQ69" s="65"/>
      <c r="IAR69" s="65"/>
      <c r="IAS69" s="65"/>
      <c r="IAT69" s="65"/>
      <c r="IAU69" s="65"/>
      <c r="IAV69" s="65"/>
      <c r="IAW69" s="65"/>
      <c r="IAX69" s="65"/>
      <c r="IAY69" s="65"/>
      <c r="IAZ69" s="65"/>
      <c r="IBA69" s="65"/>
      <c r="IBB69" s="65"/>
      <c r="IBC69" s="65"/>
      <c r="IBD69" s="65"/>
      <c r="IBE69" s="65"/>
      <c r="IBF69" s="65"/>
      <c r="IBG69" s="65"/>
      <c r="IBH69" s="65"/>
      <c r="IBI69" s="65"/>
      <c r="IBJ69" s="65"/>
      <c r="IBK69" s="65"/>
      <c r="IBL69" s="65"/>
      <c r="IBM69" s="65"/>
      <c r="IBN69" s="65"/>
      <c r="IBO69" s="65"/>
      <c r="IBP69" s="65"/>
      <c r="IBQ69" s="65"/>
      <c r="IBR69" s="65"/>
      <c r="IBS69" s="65"/>
      <c r="IBT69" s="65"/>
      <c r="IBU69" s="65"/>
      <c r="IBV69" s="65"/>
      <c r="IBW69" s="65"/>
      <c r="IBX69" s="65"/>
      <c r="IBY69" s="65"/>
      <c r="IBZ69" s="65"/>
      <c r="ICA69" s="65"/>
      <c r="ICB69" s="65"/>
      <c r="ICC69" s="65"/>
      <c r="ICD69" s="65"/>
      <c r="ICE69" s="65"/>
      <c r="ICF69" s="65"/>
      <c r="ICG69" s="65"/>
      <c r="ICH69" s="65"/>
      <c r="ICI69" s="65"/>
      <c r="ICJ69" s="65"/>
      <c r="ICK69" s="65"/>
      <c r="ICL69" s="65"/>
      <c r="ICM69" s="65"/>
      <c r="ICN69" s="65"/>
      <c r="ICO69" s="65"/>
      <c r="ICP69" s="65"/>
      <c r="ICQ69" s="65"/>
      <c r="ICR69" s="65"/>
      <c r="ICS69" s="65"/>
      <c r="ICT69" s="65"/>
      <c r="ICU69" s="65"/>
      <c r="ICV69" s="65"/>
      <c r="ICW69" s="65"/>
      <c r="ICX69" s="65"/>
      <c r="ICY69" s="65"/>
      <c r="ICZ69" s="65"/>
      <c r="IDA69" s="65"/>
      <c r="IDB69" s="65"/>
      <c r="IDC69" s="65"/>
      <c r="IDD69" s="65"/>
      <c r="IDE69" s="65"/>
      <c r="IDF69" s="65"/>
      <c r="IDG69" s="65"/>
      <c r="IDH69" s="65"/>
      <c r="IDI69" s="65"/>
      <c r="IDJ69" s="65"/>
      <c r="IDK69" s="65"/>
      <c r="IDL69" s="65"/>
      <c r="IDM69" s="65"/>
      <c r="IDN69" s="65"/>
      <c r="IDO69" s="65"/>
      <c r="IDP69" s="65"/>
      <c r="IDQ69" s="65"/>
      <c r="IDR69" s="65"/>
      <c r="IDS69" s="65"/>
      <c r="IDT69" s="65"/>
      <c r="IDU69" s="65"/>
      <c r="IDV69" s="65"/>
      <c r="IDW69" s="65"/>
      <c r="IDX69" s="65"/>
      <c r="IDY69" s="65"/>
      <c r="IDZ69" s="65"/>
      <c r="IEA69" s="65"/>
      <c r="IEB69" s="65"/>
      <c r="IEC69" s="65"/>
      <c r="IED69" s="65"/>
      <c r="IEE69" s="65"/>
      <c r="IEF69" s="65"/>
      <c r="IEG69" s="65"/>
      <c r="IEH69" s="65"/>
      <c r="IEI69" s="65"/>
      <c r="IEJ69" s="65"/>
      <c r="IEK69" s="65"/>
      <c r="IEL69" s="65"/>
      <c r="IEM69" s="65"/>
      <c r="IEN69" s="65"/>
      <c r="IEO69" s="65"/>
      <c r="IEP69" s="65"/>
      <c r="IEQ69" s="65"/>
      <c r="IER69" s="65"/>
      <c r="IES69" s="65"/>
      <c r="IET69" s="65"/>
      <c r="IEU69" s="65"/>
      <c r="IEV69" s="65"/>
      <c r="IEW69" s="65"/>
      <c r="IEX69" s="65"/>
      <c r="IEY69" s="65"/>
      <c r="IEZ69" s="65"/>
      <c r="IFA69" s="65"/>
      <c r="IFB69" s="65"/>
      <c r="IFC69" s="65"/>
      <c r="IFD69" s="65"/>
      <c r="IFE69" s="65"/>
      <c r="IFF69" s="65"/>
      <c r="IFG69" s="65"/>
      <c r="IFH69" s="65"/>
      <c r="IFI69" s="65"/>
      <c r="IFJ69" s="65"/>
      <c r="IFK69" s="65"/>
      <c r="IFL69" s="65"/>
      <c r="IFM69" s="65"/>
      <c r="IFN69" s="65"/>
      <c r="IFO69" s="65"/>
      <c r="IFP69" s="65"/>
      <c r="IFQ69" s="65"/>
      <c r="IFR69" s="65"/>
      <c r="IFS69" s="65"/>
      <c r="IFT69" s="65"/>
      <c r="IFU69" s="65"/>
      <c r="IFV69" s="65"/>
      <c r="IFW69" s="65"/>
      <c r="IFX69" s="65"/>
      <c r="IFY69" s="65"/>
      <c r="IFZ69" s="65"/>
      <c r="IGA69" s="65"/>
      <c r="IGB69" s="65"/>
      <c r="IGC69" s="65"/>
      <c r="IGD69" s="65"/>
      <c r="IGE69" s="65"/>
      <c r="IGF69" s="65"/>
      <c r="IGG69" s="65"/>
      <c r="IGH69" s="65"/>
      <c r="IGI69" s="65"/>
      <c r="IGJ69" s="65"/>
      <c r="IGK69" s="65"/>
      <c r="IGL69" s="65"/>
      <c r="IGM69" s="65"/>
      <c r="IGN69" s="65"/>
      <c r="IGO69" s="65"/>
      <c r="IGP69" s="65"/>
      <c r="IGQ69" s="65"/>
      <c r="IGR69" s="65"/>
      <c r="IGS69" s="65"/>
      <c r="IGT69" s="65"/>
      <c r="IGU69" s="65"/>
      <c r="IGV69" s="65"/>
      <c r="IGW69" s="65"/>
      <c r="IGX69" s="65"/>
      <c r="IGY69" s="65"/>
      <c r="IGZ69" s="65"/>
      <c r="IHA69" s="65"/>
      <c r="IHB69" s="65"/>
      <c r="IHC69" s="65"/>
      <c r="IHD69" s="65"/>
      <c r="IHE69" s="65"/>
      <c r="IHF69" s="65"/>
      <c r="IHG69" s="65"/>
      <c r="IHH69" s="65"/>
      <c r="IHI69" s="65"/>
      <c r="IHJ69" s="65"/>
      <c r="IHK69" s="65"/>
      <c r="IHL69" s="65"/>
      <c r="IHM69" s="65"/>
      <c r="IHN69" s="65"/>
      <c r="IHO69" s="65"/>
      <c r="IHP69" s="65"/>
      <c r="IHQ69" s="65"/>
      <c r="IHR69" s="65"/>
      <c r="IHS69" s="65"/>
      <c r="IHT69" s="65"/>
      <c r="IHU69" s="65"/>
      <c r="IHV69" s="65"/>
      <c r="IHW69" s="65"/>
      <c r="IHX69" s="65"/>
      <c r="IHY69" s="65"/>
      <c r="IHZ69" s="65"/>
      <c r="IIA69" s="65"/>
      <c r="IIB69" s="65"/>
      <c r="IIC69" s="65"/>
      <c r="IID69" s="65"/>
      <c r="IIE69" s="65"/>
      <c r="IIF69" s="65"/>
      <c r="IIG69" s="65"/>
      <c r="IIH69" s="65"/>
      <c r="III69" s="65"/>
      <c r="IIJ69" s="65"/>
      <c r="IIK69" s="65"/>
      <c r="IIL69" s="65"/>
      <c r="IIM69" s="65"/>
      <c r="IIN69" s="65"/>
      <c r="IIO69" s="65"/>
      <c r="IIP69" s="65"/>
      <c r="IIQ69" s="65"/>
      <c r="IIR69" s="65"/>
      <c r="IIS69" s="65"/>
      <c r="IIT69" s="65"/>
      <c r="IIU69" s="65"/>
      <c r="IIV69" s="65"/>
      <c r="IIW69" s="65"/>
      <c r="IIX69" s="65"/>
      <c r="IIY69" s="65"/>
      <c r="IIZ69" s="65"/>
      <c r="IJA69" s="65"/>
      <c r="IJB69" s="65"/>
      <c r="IJC69" s="65"/>
      <c r="IJD69" s="65"/>
      <c r="IJE69" s="65"/>
      <c r="IJF69" s="65"/>
      <c r="IJG69" s="65"/>
      <c r="IJH69" s="65"/>
      <c r="IJI69" s="65"/>
      <c r="IJJ69" s="65"/>
      <c r="IJK69" s="65"/>
      <c r="IJL69" s="65"/>
      <c r="IJM69" s="65"/>
      <c r="IJN69" s="65"/>
      <c r="IJO69" s="65"/>
      <c r="IJP69" s="65"/>
      <c r="IJQ69" s="65"/>
      <c r="IJR69" s="65"/>
      <c r="IJS69" s="65"/>
      <c r="IJT69" s="65"/>
      <c r="IJU69" s="65"/>
      <c r="IJV69" s="65"/>
      <c r="IJW69" s="65"/>
      <c r="IJX69" s="65"/>
      <c r="IJY69" s="65"/>
      <c r="IJZ69" s="65"/>
      <c r="IKA69" s="65"/>
      <c r="IKB69" s="65"/>
      <c r="IKC69" s="65"/>
      <c r="IKD69" s="65"/>
      <c r="IKE69" s="65"/>
      <c r="IKF69" s="65"/>
      <c r="IKG69" s="65"/>
      <c r="IKH69" s="65"/>
      <c r="IKI69" s="65"/>
      <c r="IKJ69" s="65"/>
      <c r="IKK69" s="65"/>
      <c r="IKL69" s="65"/>
      <c r="IKM69" s="65"/>
      <c r="IKN69" s="65"/>
      <c r="IKO69" s="65"/>
      <c r="IKP69" s="65"/>
      <c r="IKQ69" s="65"/>
      <c r="IKR69" s="65"/>
      <c r="IKS69" s="65"/>
      <c r="IKT69" s="65"/>
      <c r="IKU69" s="65"/>
      <c r="IKV69" s="65"/>
      <c r="IKW69" s="65"/>
      <c r="IKX69" s="65"/>
      <c r="IKY69" s="65"/>
      <c r="IKZ69" s="65"/>
      <c r="ILA69" s="65"/>
      <c r="ILB69" s="65"/>
      <c r="ILC69" s="65"/>
      <c r="ILD69" s="65"/>
      <c r="ILE69" s="65"/>
      <c r="ILF69" s="65"/>
      <c r="ILG69" s="65"/>
      <c r="ILH69" s="65"/>
      <c r="ILI69" s="65"/>
      <c r="ILJ69" s="65"/>
      <c r="ILK69" s="65"/>
      <c r="ILL69" s="65"/>
      <c r="ILM69" s="65"/>
      <c r="ILN69" s="65"/>
      <c r="ILO69" s="65"/>
      <c r="ILP69" s="65"/>
      <c r="ILQ69" s="65"/>
      <c r="ILR69" s="65"/>
      <c r="ILS69" s="65"/>
      <c r="ILT69" s="65"/>
      <c r="ILU69" s="65"/>
      <c r="ILV69" s="65"/>
      <c r="ILW69" s="65"/>
      <c r="ILX69" s="65"/>
      <c r="ILY69" s="65"/>
      <c r="ILZ69" s="65"/>
      <c r="IMA69" s="65"/>
      <c r="IMB69" s="65"/>
      <c r="IMC69" s="65"/>
      <c r="IMD69" s="65"/>
      <c r="IME69" s="65"/>
      <c r="IMF69" s="65"/>
      <c r="IMG69" s="65"/>
      <c r="IMH69" s="65"/>
      <c r="IMI69" s="65"/>
      <c r="IMJ69" s="65"/>
      <c r="IMK69" s="65"/>
      <c r="IML69" s="65"/>
      <c r="IMM69" s="65"/>
      <c r="IMN69" s="65"/>
      <c r="IMO69" s="65"/>
      <c r="IMP69" s="65"/>
      <c r="IMQ69" s="65"/>
      <c r="IMR69" s="65"/>
      <c r="IMS69" s="65"/>
      <c r="IMT69" s="65"/>
      <c r="IMU69" s="65"/>
      <c r="IMV69" s="65"/>
      <c r="IMW69" s="65"/>
      <c r="IMX69" s="65"/>
      <c r="IMY69" s="65"/>
      <c r="IMZ69" s="65"/>
      <c r="INA69" s="65"/>
      <c r="INB69" s="65"/>
      <c r="INC69" s="65"/>
      <c r="IND69" s="65"/>
      <c r="INE69" s="65"/>
      <c r="INF69" s="65"/>
      <c r="ING69" s="65"/>
      <c r="INH69" s="65"/>
      <c r="INI69" s="65"/>
      <c r="INJ69" s="65"/>
      <c r="INK69" s="65"/>
      <c r="INL69" s="65"/>
      <c r="INM69" s="65"/>
      <c r="INN69" s="65"/>
      <c r="INO69" s="65"/>
      <c r="INP69" s="65"/>
      <c r="INQ69" s="65"/>
      <c r="INR69" s="65"/>
      <c r="INS69" s="65"/>
      <c r="INT69" s="65"/>
      <c r="INU69" s="65"/>
      <c r="INV69" s="65"/>
      <c r="INW69" s="65"/>
      <c r="INX69" s="65"/>
      <c r="INY69" s="65"/>
      <c r="INZ69" s="65"/>
      <c r="IOA69" s="65"/>
      <c r="IOB69" s="65"/>
      <c r="IOC69" s="65"/>
      <c r="IOD69" s="65"/>
      <c r="IOE69" s="65"/>
      <c r="IOF69" s="65"/>
      <c r="IOG69" s="65"/>
      <c r="IOH69" s="65"/>
      <c r="IOI69" s="65"/>
      <c r="IOJ69" s="65"/>
      <c r="IOK69" s="65"/>
      <c r="IOL69" s="65"/>
      <c r="IOM69" s="65"/>
      <c r="ION69" s="65"/>
      <c r="IOO69" s="65"/>
      <c r="IOP69" s="65"/>
      <c r="IOQ69" s="65"/>
      <c r="IOR69" s="65"/>
      <c r="IOS69" s="65"/>
      <c r="IOT69" s="65"/>
      <c r="IOU69" s="65"/>
      <c r="IOV69" s="65"/>
      <c r="IOW69" s="65"/>
      <c r="IOX69" s="65"/>
      <c r="IOY69" s="65"/>
      <c r="IOZ69" s="65"/>
      <c r="IPA69" s="65"/>
      <c r="IPB69" s="65"/>
      <c r="IPC69" s="65"/>
      <c r="IPD69" s="65"/>
      <c r="IPE69" s="65"/>
      <c r="IPF69" s="65"/>
      <c r="IPG69" s="65"/>
      <c r="IPH69" s="65"/>
      <c r="IPI69" s="65"/>
      <c r="IPJ69" s="65"/>
      <c r="IPK69" s="65"/>
      <c r="IPL69" s="65"/>
      <c r="IPM69" s="65"/>
      <c r="IPN69" s="65"/>
      <c r="IPO69" s="65"/>
      <c r="IPP69" s="65"/>
      <c r="IPQ69" s="65"/>
      <c r="IPR69" s="65"/>
      <c r="IPS69" s="65"/>
      <c r="IPT69" s="65"/>
      <c r="IPU69" s="65"/>
      <c r="IPV69" s="65"/>
      <c r="IPW69" s="65"/>
      <c r="IPX69" s="65"/>
      <c r="IPY69" s="65"/>
      <c r="IPZ69" s="65"/>
      <c r="IQA69" s="65"/>
      <c r="IQB69" s="65"/>
      <c r="IQC69" s="65"/>
      <c r="IQD69" s="65"/>
      <c r="IQE69" s="65"/>
      <c r="IQF69" s="65"/>
      <c r="IQG69" s="65"/>
      <c r="IQH69" s="65"/>
      <c r="IQI69" s="65"/>
      <c r="IQJ69" s="65"/>
      <c r="IQK69" s="65"/>
      <c r="IQL69" s="65"/>
      <c r="IQM69" s="65"/>
      <c r="IQN69" s="65"/>
      <c r="IQO69" s="65"/>
      <c r="IQP69" s="65"/>
      <c r="IQQ69" s="65"/>
      <c r="IQR69" s="65"/>
      <c r="IQS69" s="65"/>
      <c r="IQT69" s="65"/>
      <c r="IQU69" s="65"/>
      <c r="IQV69" s="65"/>
      <c r="IQW69" s="65"/>
      <c r="IQX69" s="65"/>
      <c r="IQY69" s="65"/>
      <c r="IQZ69" s="65"/>
      <c r="IRA69" s="65"/>
      <c r="IRB69" s="65"/>
      <c r="IRC69" s="65"/>
      <c r="IRD69" s="65"/>
      <c r="IRE69" s="65"/>
      <c r="IRF69" s="65"/>
      <c r="IRG69" s="65"/>
      <c r="IRH69" s="65"/>
      <c r="IRI69" s="65"/>
      <c r="IRJ69" s="65"/>
      <c r="IRK69" s="65"/>
      <c r="IRL69" s="65"/>
      <c r="IRM69" s="65"/>
      <c r="IRN69" s="65"/>
      <c r="IRO69" s="65"/>
      <c r="IRP69" s="65"/>
      <c r="IRQ69" s="65"/>
      <c r="IRR69" s="65"/>
      <c r="IRS69" s="65"/>
      <c r="IRT69" s="65"/>
      <c r="IRU69" s="65"/>
      <c r="IRV69" s="65"/>
      <c r="IRW69" s="65"/>
      <c r="IRX69" s="65"/>
      <c r="IRY69" s="65"/>
      <c r="IRZ69" s="65"/>
      <c r="ISA69" s="65"/>
      <c r="ISB69" s="65"/>
      <c r="ISC69" s="65"/>
      <c r="ISD69" s="65"/>
      <c r="ISE69" s="65"/>
      <c r="ISF69" s="65"/>
      <c r="ISG69" s="65"/>
      <c r="ISH69" s="65"/>
      <c r="ISI69" s="65"/>
      <c r="ISJ69" s="65"/>
      <c r="ISK69" s="65"/>
      <c r="ISL69" s="65"/>
      <c r="ISM69" s="65"/>
      <c r="ISN69" s="65"/>
      <c r="ISO69" s="65"/>
      <c r="ISP69" s="65"/>
      <c r="ISQ69" s="65"/>
      <c r="ISR69" s="65"/>
      <c r="ISS69" s="65"/>
      <c r="IST69" s="65"/>
      <c r="ISU69" s="65"/>
      <c r="ISV69" s="65"/>
      <c r="ISW69" s="65"/>
      <c r="ISX69" s="65"/>
      <c r="ISY69" s="65"/>
      <c r="ISZ69" s="65"/>
      <c r="ITA69" s="65"/>
      <c r="ITB69" s="65"/>
      <c r="ITC69" s="65"/>
      <c r="ITD69" s="65"/>
      <c r="ITE69" s="65"/>
      <c r="ITF69" s="65"/>
      <c r="ITG69" s="65"/>
      <c r="ITH69" s="65"/>
      <c r="ITI69" s="65"/>
      <c r="ITJ69" s="65"/>
      <c r="ITK69" s="65"/>
      <c r="ITL69" s="65"/>
      <c r="ITM69" s="65"/>
      <c r="ITN69" s="65"/>
      <c r="ITO69" s="65"/>
      <c r="ITP69" s="65"/>
      <c r="ITQ69" s="65"/>
      <c r="ITR69" s="65"/>
      <c r="ITS69" s="65"/>
      <c r="ITT69" s="65"/>
      <c r="ITU69" s="65"/>
      <c r="ITV69" s="65"/>
      <c r="ITW69" s="65"/>
      <c r="ITX69" s="65"/>
      <c r="ITY69" s="65"/>
      <c r="ITZ69" s="65"/>
      <c r="IUA69" s="65"/>
      <c r="IUB69" s="65"/>
      <c r="IUC69" s="65"/>
      <c r="IUD69" s="65"/>
      <c r="IUE69" s="65"/>
      <c r="IUF69" s="65"/>
      <c r="IUG69" s="65"/>
      <c r="IUH69" s="65"/>
      <c r="IUI69" s="65"/>
      <c r="IUJ69" s="65"/>
      <c r="IUK69" s="65"/>
      <c r="IUL69" s="65"/>
      <c r="IUM69" s="65"/>
      <c r="IUN69" s="65"/>
      <c r="IUO69" s="65"/>
      <c r="IUP69" s="65"/>
      <c r="IUQ69" s="65"/>
      <c r="IUR69" s="65"/>
      <c r="IUS69" s="65"/>
      <c r="IUT69" s="65"/>
      <c r="IUU69" s="65"/>
      <c r="IUV69" s="65"/>
      <c r="IUW69" s="65"/>
      <c r="IUX69" s="65"/>
      <c r="IUY69" s="65"/>
      <c r="IUZ69" s="65"/>
      <c r="IVA69" s="65"/>
      <c r="IVB69" s="65"/>
      <c r="IVC69" s="65"/>
      <c r="IVD69" s="65"/>
      <c r="IVE69" s="65"/>
      <c r="IVF69" s="65"/>
      <c r="IVG69" s="65"/>
      <c r="IVH69" s="65"/>
      <c r="IVI69" s="65"/>
      <c r="IVJ69" s="65"/>
      <c r="IVK69" s="65"/>
      <c r="IVL69" s="65"/>
      <c r="IVM69" s="65"/>
      <c r="IVN69" s="65"/>
      <c r="IVO69" s="65"/>
      <c r="IVP69" s="65"/>
      <c r="IVQ69" s="65"/>
      <c r="IVR69" s="65"/>
      <c r="IVS69" s="65"/>
      <c r="IVT69" s="65"/>
      <c r="IVU69" s="65"/>
      <c r="IVV69" s="65"/>
      <c r="IVW69" s="65"/>
      <c r="IVX69" s="65"/>
      <c r="IVY69" s="65"/>
      <c r="IVZ69" s="65"/>
      <c r="IWA69" s="65"/>
      <c r="IWB69" s="65"/>
      <c r="IWC69" s="65"/>
      <c r="IWD69" s="65"/>
      <c r="IWE69" s="65"/>
      <c r="IWF69" s="65"/>
      <c r="IWG69" s="65"/>
      <c r="IWH69" s="65"/>
      <c r="IWI69" s="65"/>
      <c r="IWJ69" s="65"/>
      <c r="IWK69" s="65"/>
      <c r="IWL69" s="65"/>
      <c r="IWM69" s="65"/>
      <c r="IWN69" s="65"/>
      <c r="IWO69" s="65"/>
      <c r="IWP69" s="65"/>
      <c r="IWQ69" s="65"/>
      <c r="IWR69" s="65"/>
      <c r="IWS69" s="65"/>
      <c r="IWT69" s="65"/>
      <c r="IWU69" s="65"/>
      <c r="IWV69" s="65"/>
      <c r="IWW69" s="65"/>
      <c r="IWX69" s="65"/>
      <c r="IWY69" s="65"/>
      <c r="IWZ69" s="65"/>
      <c r="IXA69" s="65"/>
      <c r="IXB69" s="65"/>
      <c r="IXC69" s="65"/>
      <c r="IXD69" s="65"/>
      <c r="IXE69" s="65"/>
      <c r="IXF69" s="65"/>
      <c r="IXG69" s="65"/>
      <c r="IXH69" s="65"/>
      <c r="IXI69" s="65"/>
      <c r="IXJ69" s="65"/>
      <c r="IXK69" s="65"/>
      <c r="IXL69" s="65"/>
      <c r="IXM69" s="65"/>
      <c r="IXN69" s="65"/>
      <c r="IXO69" s="65"/>
      <c r="IXP69" s="65"/>
      <c r="IXQ69" s="65"/>
      <c r="IXR69" s="65"/>
      <c r="IXS69" s="65"/>
      <c r="IXT69" s="65"/>
      <c r="IXU69" s="65"/>
      <c r="IXV69" s="65"/>
      <c r="IXW69" s="65"/>
      <c r="IXX69" s="65"/>
      <c r="IXY69" s="65"/>
      <c r="IXZ69" s="65"/>
      <c r="IYA69" s="65"/>
      <c r="IYB69" s="65"/>
      <c r="IYC69" s="65"/>
      <c r="IYD69" s="65"/>
      <c r="IYE69" s="65"/>
      <c r="IYF69" s="65"/>
      <c r="IYG69" s="65"/>
      <c r="IYH69" s="65"/>
      <c r="IYI69" s="65"/>
      <c r="IYJ69" s="65"/>
      <c r="IYK69" s="65"/>
      <c r="IYL69" s="65"/>
      <c r="IYM69" s="65"/>
      <c r="IYN69" s="65"/>
      <c r="IYO69" s="65"/>
      <c r="IYP69" s="65"/>
      <c r="IYQ69" s="65"/>
      <c r="IYR69" s="65"/>
      <c r="IYS69" s="65"/>
      <c r="IYT69" s="65"/>
      <c r="IYU69" s="65"/>
      <c r="IYV69" s="65"/>
      <c r="IYW69" s="65"/>
      <c r="IYX69" s="65"/>
      <c r="IYY69" s="65"/>
      <c r="IYZ69" s="65"/>
      <c r="IZA69" s="65"/>
      <c r="IZB69" s="65"/>
      <c r="IZC69" s="65"/>
      <c r="IZD69" s="65"/>
      <c r="IZE69" s="65"/>
      <c r="IZF69" s="65"/>
      <c r="IZG69" s="65"/>
      <c r="IZH69" s="65"/>
      <c r="IZI69" s="65"/>
      <c r="IZJ69" s="65"/>
      <c r="IZK69" s="65"/>
      <c r="IZL69" s="65"/>
      <c r="IZM69" s="65"/>
      <c r="IZN69" s="65"/>
      <c r="IZO69" s="65"/>
      <c r="IZP69" s="65"/>
      <c r="IZQ69" s="65"/>
      <c r="IZR69" s="65"/>
      <c r="IZS69" s="65"/>
      <c r="IZT69" s="65"/>
      <c r="IZU69" s="65"/>
      <c r="IZV69" s="65"/>
      <c r="IZW69" s="65"/>
      <c r="IZX69" s="65"/>
      <c r="IZY69" s="65"/>
      <c r="IZZ69" s="65"/>
      <c r="JAA69" s="65"/>
      <c r="JAB69" s="65"/>
      <c r="JAC69" s="65"/>
      <c r="JAD69" s="65"/>
      <c r="JAE69" s="65"/>
      <c r="JAF69" s="65"/>
      <c r="JAG69" s="65"/>
      <c r="JAH69" s="65"/>
      <c r="JAI69" s="65"/>
      <c r="JAJ69" s="65"/>
      <c r="JAK69" s="65"/>
      <c r="JAL69" s="65"/>
      <c r="JAM69" s="65"/>
      <c r="JAN69" s="65"/>
      <c r="JAO69" s="65"/>
      <c r="JAP69" s="65"/>
      <c r="JAQ69" s="65"/>
      <c r="JAR69" s="65"/>
      <c r="JAS69" s="65"/>
      <c r="JAT69" s="65"/>
      <c r="JAU69" s="65"/>
      <c r="JAV69" s="65"/>
      <c r="JAW69" s="65"/>
      <c r="JAX69" s="65"/>
      <c r="JAY69" s="65"/>
      <c r="JAZ69" s="65"/>
      <c r="JBA69" s="65"/>
      <c r="JBB69" s="65"/>
      <c r="JBC69" s="65"/>
      <c r="JBD69" s="65"/>
      <c r="JBE69" s="65"/>
      <c r="JBF69" s="65"/>
      <c r="JBG69" s="65"/>
      <c r="JBH69" s="65"/>
      <c r="JBI69" s="65"/>
      <c r="JBJ69" s="65"/>
      <c r="JBK69" s="65"/>
      <c r="JBL69" s="65"/>
      <c r="JBM69" s="65"/>
      <c r="JBN69" s="65"/>
      <c r="JBO69" s="65"/>
      <c r="JBP69" s="65"/>
      <c r="JBQ69" s="65"/>
      <c r="JBR69" s="65"/>
      <c r="JBS69" s="65"/>
      <c r="JBT69" s="65"/>
      <c r="JBU69" s="65"/>
      <c r="JBV69" s="65"/>
      <c r="JBW69" s="65"/>
      <c r="JBX69" s="65"/>
      <c r="JBY69" s="65"/>
      <c r="JBZ69" s="65"/>
      <c r="JCA69" s="65"/>
      <c r="JCB69" s="65"/>
      <c r="JCC69" s="65"/>
      <c r="JCD69" s="65"/>
      <c r="JCE69" s="65"/>
      <c r="JCF69" s="65"/>
      <c r="JCG69" s="65"/>
      <c r="JCH69" s="65"/>
      <c r="JCI69" s="65"/>
      <c r="JCJ69" s="65"/>
      <c r="JCK69" s="65"/>
      <c r="JCL69" s="65"/>
      <c r="JCM69" s="65"/>
      <c r="JCN69" s="65"/>
      <c r="JCO69" s="65"/>
      <c r="JCP69" s="65"/>
      <c r="JCQ69" s="65"/>
      <c r="JCR69" s="65"/>
      <c r="JCS69" s="65"/>
      <c r="JCT69" s="65"/>
      <c r="JCU69" s="65"/>
      <c r="JCV69" s="65"/>
      <c r="JCW69" s="65"/>
      <c r="JCX69" s="65"/>
      <c r="JCY69" s="65"/>
      <c r="JCZ69" s="65"/>
      <c r="JDA69" s="65"/>
      <c r="JDB69" s="65"/>
      <c r="JDC69" s="65"/>
      <c r="JDD69" s="65"/>
      <c r="JDE69" s="65"/>
      <c r="JDF69" s="65"/>
      <c r="JDG69" s="65"/>
      <c r="JDH69" s="65"/>
      <c r="JDI69" s="65"/>
      <c r="JDJ69" s="65"/>
      <c r="JDK69" s="65"/>
      <c r="JDL69" s="65"/>
      <c r="JDM69" s="65"/>
      <c r="JDN69" s="65"/>
      <c r="JDO69" s="65"/>
      <c r="JDP69" s="65"/>
      <c r="JDQ69" s="65"/>
      <c r="JDR69" s="65"/>
      <c r="JDS69" s="65"/>
      <c r="JDT69" s="65"/>
      <c r="JDU69" s="65"/>
      <c r="JDV69" s="65"/>
      <c r="JDW69" s="65"/>
      <c r="JDX69" s="65"/>
      <c r="JDY69" s="65"/>
      <c r="JDZ69" s="65"/>
      <c r="JEA69" s="65"/>
      <c r="JEB69" s="65"/>
      <c r="JEC69" s="65"/>
      <c r="JED69" s="65"/>
      <c r="JEE69" s="65"/>
      <c r="JEF69" s="65"/>
      <c r="JEG69" s="65"/>
      <c r="JEH69" s="65"/>
      <c r="JEI69" s="65"/>
      <c r="JEJ69" s="65"/>
      <c r="JEK69" s="65"/>
      <c r="JEL69" s="65"/>
      <c r="JEM69" s="65"/>
      <c r="JEN69" s="65"/>
      <c r="JEO69" s="65"/>
      <c r="JEP69" s="65"/>
      <c r="JEQ69" s="65"/>
      <c r="JER69" s="65"/>
      <c r="JES69" s="65"/>
      <c r="JET69" s="65"/>
      <c r="JEU69" s="65"/>
      <c r="JEV69" s="65"/>
      <c r="JEW69" s="65"/>
      <c r="JEX69" s="65"/>
      <c r="JEY69" s="65"/>
      <c r="JEZ69" s="65"/>
      <c r="JFA69" s="65"/>
      <c r="JFB69" s="65"/>
      <c r="JFC69" s="65"/>
      <c r="JFD69" s="65"/>
      <c r="JFE69" s="65"/>
      <c r="JFF69" s="65"/>
      <c r="JFG69" s="65"/>
      <c r="JFH69" s="65"/>
      <c r="JFI69" s="65"/>
      <c r="JFJ69" s="65"/>
      <c r="JFK69" s="65"/>
      <c r="JFL69" s="65"/>
      <c r="JFM69" s="65"/>
      <c r="JFN69" s="65"/>
      <c r="JFO69" s="65"/>
      <c r="JFP69" s="65"/>
      <c r="JFQ69" s="65"/>
      <c r="JFR69" s="65"/>
      <c r="JFS69" s="65"/>
      <c r="JFT69" s="65"/>
      <c r="JFU69" s="65"/>
      <c r="JFV69" s="65"/>
      <c r="JFW69" s="65"/>
      <c r="JFX69" s="65"/>
      <c r="JFY69" s="65"/>
      <c r="JFZ69" s="65"/>
      <c r="JGA69" s="65"/>
      <c r="JGB69" s="65"/>
      <c r="JGC69" s="65"/>
      <c r="JGD69" s="65"/>
      <c r="JGE69" s="65"/>
      <c r="JGF69" s="65"/>
      <c r="JGG69" s="65"/>
      <c r="JGH69" s="65"/>
      <c r="JGI69" s="65"/>
      <c r="JGJ69" s="65"/>
      <c r="JGK69" s="65"/>
      <c r="JGL69" s="65"/>
      <c r="JGM69" s="65"/>
      <c r="JGN69" s="65"/>
      <c r="JGO69" s="65"/>
      <c r="JGP69" s="65"/>
      <c r="JGQ69" s="65"/>
      <c r="JGR69" s="65"/>
      <c r="JGS69" s="65"/>
      <c r="JGT69" s="65"/>
      <c r="JGU69" s="65"/>
      <c r="JGV69" s="65"/>
      <c r="JGW69" s="65"/>
      <c r="JGX69" s="65"/>
      <c r="JGY69" s="65"/>
      <c r="JGZ69" s="65"/>
      <c r="JHA69" s="65"/>
      <c r="JHB69" s="65"/>
      <c r="JHC69" s="65"/>
      <c r="JHD69" s="65"/>
      <c r="JHE69" s="65"/>
      <c r="JHF69" s="65"/>
      <c r="JHG69" s="65"/>
      <c r="JHH69" s="65"/>
      <c r="JHI69" s="65"/>
      <c r="JHJ69" s="65"/>
      <c r="JHK69" s="65"/>
      <c r="JHL69" s="65"/>
      <c r="JHM69" s="65"/>
      <c r="JHN69" s="65"/>
      <c r="JHO69" s="65"/>
      <c r="JHP69" s="65"/>
      <c r="JHQ69" s="65"/>
      <c r="JHR69" s="65"/>
      <c r="JHS69" s="65"/>
      <c r="JHT69" s="65"/>
      <c r="JHU69" s="65"/>
      <c r="JHV69" s="65"/>
      <c r="JHW69" s="65"/>
      <c r="JHX69" s="65"/>
      <c r="JHY69" s="65"/>
      <c r="JHZ69" s="65"/>
      <c r="JIA69" s="65"/>
      <c r="JIB69" s="65"/>
      <c r="JIC69" s="65"/>
      <c r="JID69" s="65"/>
      <c r="JIE69" s="65"/>
      <c r="JIF69" s="65"/>
      <c r="JIG69" s="65"/>
      <c r="JIH69" s="65"/>
      <c r="JII69" s="65"/>
      <c r="JIJ69" s="65"/>
      <c r="JIK69" s="65"/>
      <c r="JIL69" s="65"/>
      <c r="JIM69" s="65"/>
      <c r="JIN69" s="65"/>
      <c r="JIO69" s="65"/>
      <c r="JIP69" s="65"/>
      <c r="JIQ69" s="65"/>
      <c r="JIR69" s="65"/>
      <c r="JIS69" s="65"/>
      <c r="JIT69" s="65"/>
      <c r="JIU69" s="65"/>
      <c r="JIV69" s="65"/>
      <c r="JIW69" s="65"/>
      <c r="JIX69" s="65"/>
      <c r="JIY69" s="65"/>
      <c r="JIZ69" s="65"/>
      <c r="JJA69" s="65"/>
      <c r="JJB69" s="65"/>
      <c r="JJC69" s="65"/>
      <c r="JJD69" s="65"/>
      <c r="JJE69" s="65"/>
      <c r="JJF69" s="65"/>
      <c r="JJG69" s="65"/>
      <c r="JJH69" s="65"/>
      <c r="JJI69" s="65"/>
      <c r="JJJ69" s="65"/>
      <c r="JJK69" s="65"/>
      <c r="JJL69" s="65"/>
      <c r="JJM69" s="65"/>
      <c r="JJN69" s="65"/>
      <c r="JJO69" s="65"/>
      <c r="JJP69" s="65"/>
      <c r="JJQ69" s="65"/>
      <c r="JJR69" s="65"/>
      <c r="JJS69" s="65"/>
      <c r="JJT69" s="65"/>
      <c r="JJU69" s="65"/>
      <c r="JJV69" s="65"/>
      <c r="JJW69" s="65"/>
      <c r="JJX69" s="65"/>
      <c r="JJY69" s="65"/>
      <c r="JJZ69" s="65"/>
      <c r="JKA69" s="65"/>
      <c r="JKB69" s="65"/>
      <c r="JKC69" s="65"/>
      <c r="JKD69" s="65"/>
      <c r="JKE69" s="65"/>
      <c r="JKF69" s="65"/>
      <c r="JKG69" s="65"/>
      <c r="JKH69" s="65"/>
      <c r="JKI69" s="65"/>
      <c r="JKJ69" s="65"/>
      <c r="JKK69" s="65"/>
      <c r="JKL69" s="65"/>
      <c r="JKM69" s="65"/>
      <c r="JKN69" s="65"/>
      <c r="JKO69" s="65"/>
      <c r="JKP69" s="65"/>
      <c r="JKQ69" s="65"/>
      <c r="JKR69" s="65"/>
      <c r="JKS69" s="65"/>
      <c r="JKT69" s="65"/>
      <c r="JKU69" s="65"/>
      <c r="JKV69" s="65"/>
      <c r="JKW69" s="65"/>
      <c r="JKX69" s="65"/>
      <c r="JKY69" s="65"/>
      <c r="JKZ69" s="65"/>
      <c r="JLA69" s="65"/>
      <c r="JLB69" s="65"/>
      <c r="JLC69" s="65"/>
      <c r="JLD69" s="65"/>
      <c r="JLE69" s="65"/>
      <c r="JLF69" s="65"/>
      <c r="JLG69" s="65"/>
      <c r="JLH69" s="65"/>
      <c r="JLI69" s="65"/>
      <c r="JLJ69" s="65"/>
      <c r="JLK69" s="65"/>
      <c r="JLL69" s="65"/>
      <c r="JLM69" s="65"/>
      <c r="JLN69" s="65"/>
      <c r="JLO69" s="65"/>
      <c r="JLP69" s="65"/>
      <c r="JLQ69" s="65"/>
      <c r="JLR69" s="65"/>
      <c r="JLS69" s="65"/>
      <c r="JLT69" s="65"/>
      <c r="JLU69" s="65"/>
      <c r="JLV69" s="65"/>
      <c r="JLW69" s="65"/>
      <c r="JLX69" s="65"/>
      <c r="JLY69" s="65"/>
      <c r="JLZ69" s="65"/>
      <c r="JMA69" s="65"/>
      <c r="JMB69" s="65"/>
      <c r="JMC69" s="65"/>
      <c r="JMD69" s="65"/>
      <c r="JME69" s="65"/>
      <c r="JMF69" s="65"/>
      <c r="JMG69" s="65"/>
      <c r="JMH69" s="65"/>
      <c r="JMI69" s="65"/>
      <c r="JMJ69" s="65"/>
      <c r="JMK69" s="65"/>
      <c r="JML69" s="65"/>
      <c r="JMM69" s="65"/>
      <c r="JMN69" s="65"/>
      <c r="JMO69" s="65"/>
      <c r="JMP69" s="65"/>
      <c r="JMQ69" s="65"/>
      <c r="JMR69" s="65"/>
      <c r="JMS69" s="65"/>
      <c r="JMT69" s="65"/>
      <c r="JMU69" s="65"/>
      <c r="JMV69" s="65"/>
      <c r="JMW69" s="65"/>
      <c r="JMX69" s="65"/>
      <c r="JMY69" s="65"/>
      <c r="JMZ69" s="65"/>
      <c r="JNA69" s="65"/>
      <c r="JNB69" s="65"/>
      <c r="JNC69" s="65"/>
      <c r="JND69" s="65"/>
      <c r="JNE69" s="65"/>
      <c r="JNF69" s="65"/>
      <c r="JNG69" s="65"/>
      <c r="JNH69" s="65"/>
      <c r="JNI69" s="65"/>
      <c r="JNJ69" s="65"/>
      <c r="JNK69" s="65"/>
      <c r="JNL69" s="65"/>
      <c r="JNM69" s="65"/>
      <c r="JNN69" s="65"/>
      <c r="JNO69" s="65"/>
      <c r="JNP69" s="65"/>
      <c r="JNQ69" s="65"/>
      <c r="JNR69" s="65"/>
      <c r="JNS69" s="65"/>
      <c r="JNT69" s="65"/>
      <c r="JNU69" s="65"/>
      <c r="JNV69" s="65"/>
      <c r="JNW69" s="65"/>
      <c r="JNX69" s="65"/>
      <c r="JNY69" s="65"/>
      <c r="JNZ69" s="65"/>
      <c r="JOA69" s="65"/>
      <c r="JOB69" s="65"/>
      <c r="JOC69" s="65"/>
      <c r="JOD69" s="65"/>
      <c r="JOE69" s="65"/>
      <c r="JOF69" s="65"/>
      <c r="JOG69" s="65"/>
      <c r="JOH69" s="65"/>
      <c r="JOI69" s="65"/>
      <c r="JOJ69" s="65"/>
      <c r="JOK69" s="65"/>
      <c r="JOL69" s="65"/>
      <c r="JOM69" s="65"/>
      <c r="JON69" s="65"/>
      <c r="JOO69" s="65"/>
      <c r="JOP69" s="65"/>
      <c r="JOQ69" s="65"/>
      <c r="JOR69" s="65"/>
      <c r="JOS69" s="65"/>
      <c r="JOT69" s="65"/>
      <c r="JOU69" s="65"/>
      <c r="JOV69" s="65"/>
      <c r="JOW69" s="65"/>
      <c r="JOX69" s="65"/>
      <c r="JOY69" s="65"/>
      <c r="JOZ69" s="65"/>
      <c r="JPA69" s="65"/>
      <c r="JPB69" s="65"/>
      <c r="JPC69" s="65"/>
      <c r="JPD69" s="65"/>
      <c r="JPE69" s="65"/>
      <c r="JPF69" s="65"/>
      <c r="JPG69" s="65"/>
      <c r="JPH69" s="65"/>
      <c r="JPI69" s="65"/>
      <c r="JPJ69" s="65"/>
      <c r="JPK69" s="65"/>
      <c r="JPL69" s="65"/>
      <c r="JPM69" s="65"/>
      <c r="JPN69" s="65"/>
      <c r="JPO69" s="65"/>
      <c r="JPP69" s="65"/>
      <c r="JPQ69" s="65"/>
      <c r="JPR69" s="65"/>
      <c r="JPS69" s="65"/>
      <c r="JPT69" s="65"/>
      <c r="JPU69" s="65"/>
      <c r="JPV69" s="65"/>
      <c r="JPW69" s="65"/>
      <c r="JPX69" s="65"/>
      <c r="JPY69" s="65"/>
      <c r="JPZ69" s="65"/>
      <c r="JQA69" s="65"/>
      <c r="JQB69" s="65"/>
      <c r="JQC69" s="65"/>
      <c r="JQD69" s="65"/>
      <c r="JQE69" s="65"/>
      <c r="JQF69" s="65"/>
      <c r="JQG69" s="65"/>
      <c r="JQH69" s="65"/>
      <c r="JQI69" s="65"/>
      <c r="JQJ69" s="65"/>
      <c r="JQK69" s="65"/>
      <c r="JQL69" s="65"/>
      <c r="JQM69" s="65"/>
      <c r="JQN69" s="65"/>
      <c r="JQO69" s="65"/>
      <c r="JQP69" s="65"/>
      <c r="JQQ69" s="65"/>
      <c r="JQR69" s="65"/>
      <c r="JQS69" s="65"/>
      <c r="JQT69" s="65"/>
      <c r="JQU69" s="65"/>
      <c r="JQV69" s="65"/>
      <c r="JQW69" s="65"/>
      <c r="JQX69" s="65"/>
      <c r="JQY69" s="65"/>
      <c r="JQZ69" s="65"/>
      <c r="JRA69" s="65"/>
      <c r="JRB69" s="65"/>
      <c r="JRC69" s="65"/>
      <c r="JRD69" s="65"/>
      <c r="JRE69" s="65"/>
      <c r="JRF69" s="65"/>
      <c r="JRG69" s="65"/>
      <c r="JRH69" s="65"/>
      <c r="JRI69" s="65"/>
      <c r="JRJ69" s="65"/>
      <c r="JRK69" s="65"/>
      <c r="JRL69" s="65"/>
      <c r="JRM69" s="65"/>
      <c r="JRN69" s="65"/>
      <c r="JRO69" s="65"/>
      <c r="JRP69" s="65"/>
      <c r="JRQ69" s="65"/>
      <c r="JRR69" s="65"/>
      <c r="JRS69" s="65"/>
      <c r="JRT69" s="65"/>
      <c r="JRU69" s="65"/>
      <c r="JRV69" s="65"/>
      <c r="JRW69" s="65"/>
      <c r="JRX69" s="65"/>
      <c r="JRY69" s="65"/>
      <c r="JRZ69" s="65"/>
      <c r="JSA69" s="65"/>
      <c r="JSB69" s="65"/>
      <c r="JSC69" s="65"/>
      <c r="JSD69" s="65"/>
      <c r="JSE69" s="65"/>
      <c r="JSF69" s="65"/>
      <c r="JSG69" s="65"/>
      <c r="JSH69" s="65"/>
      <c r="JSI69" s="65"/>
      <c r="JSJ69" s="65"/>
      <c r="JSK69" s="65"/>
      <c r="JSL69" s="65"/>
      <c r="JSM69" s="65"/>
      <c r="JSN69" s="65"/>
      <c r="JSO69" s="65"/>
      <c r="JSP69" s="65"/>
      <c r="JSQ69" s="65"/>
      <c r="JSR69" s="65"/>
      <c r="JSS69" s="65"/>
      <c r="JST69" s="65"/>
      <c r="JSU69" s="65"/>
      <c r="JSV69" s="65"/>
      <c r="JSW69" s="65"/>
      <c r="JSX69" s="65"/>
      <c r="JSY69" s="65"/>
      <c r="JSZ69" s="65"/>
      <c r="JTA69" s="65"/>
      <c r="JTB69" s="65"/>
      <c r="JTC69" s="65"/>
      <c r="JTD69" s="65"/>
      <c r="JTE69" s="65"/>
      <c r="JTF69" s="65"/>
      <c r="JTG69" s="65"/>
      <c r="JTH69" s="65"/>
      <c r="JTI69" s="65"/>
      <c r="JTJ69" s="65"/>
      <c r="JTK69" s="65"/>
      <c r="JTL69" s="65"/>
      <c r="JTM69" s="65"/>
      <c r="JTN69" s="65"/>
      <c r="JTO69" s="65"/>
      <c r="JTP69" s="65"/>
      <c r="JTQ69" s="65"/>
      <c r="JTR69" s="65"/>
      <c r="JTS69" s="65"/>
      <c r="JTT69" s="65"/>
      <c r="JTU69" s="65"/>
      <c r="JTV69" s="65"/>
      <c r="JTW69" s="65"/>
      <c r="JTX69" s="65"/>
      <c r="JTY69" s="65"/>
      <c r="JTZ69" s="65"/>
      <c r="JUA69" s="65"/>
      <c r="JUB69" s="65"/>
      <c r="JUC69" s="65"/>
      <c r="JUD69" s="65"/>
      <c r="JUE69" s="65"/>
      <c r="JUF69" s="65"/>
      <c r="JUG69" s="65"/>
      <c r="JUH69" s="65"/>
      <c r="JUI69" s="65"/>
      <c r="JUJ69" s="65"/>
      <c r="JUK69" s="65"/>
      <c r="JUL69" s="65"/>
      <c r="JUM69" s="65"/>
      <c r="JUN69" s="65"/>
      <c r="JUO69" s="65"/>
      <c r="JUP69" s="65"/>
      <c r="JUQ69" s="65"/>
      <c r="JUR69" s="65"/>
      <c r="JUS69" s="65"/>
      <c r="JUT69" s="65"/>
      <c r="JUU69" s="65"/>
      <c r="JUV69" s="65"/>
      <c r="JUW69" s="65"/>
      <c r="JUX69" s="65"/>
      <c r="JUY69" s="65"/>
      <c r="JUZ69" s="65"/>
      <c r="JVA69" s="65"/>
      <c r="JVB69" s="65"/>
      <c r="JVC69" s="65"/>
      <c r="JVD69" s="65"/>
      <c r="JVE69" s="65"/>
      <c r="JVF69" s="65"/>
      <c r="JVG69" s="65"/>
      <c r="JVH69" s="65"/>
      <c r="JVI69" s="65"/>
      <c r="JVJ69" s="65"/>
      <c r="JVK69" s="65"/>
      <c r="JVL69" s="65"/>
      <c r="JVM69" s="65"/>
      <c r="JVN69" s="65"/>
      <c r="JVO69" s="65"/>
      <c r="JVP69" s="65"/>
      <c r="JVQ69" s="65"/>
      <c r="JVR69" s="65"/>
      <c r="JVS69" s="65"/>
      <c r="JVT69" s="65"/>
      <c r="JVU69" s="65"/>
      <c r="JVV69" s="65"/>
      <c r="JVW69" s="65"/>
      <c r="JVX69" s="65"/>
      <c r="JVY69" s="65"/>
      <c r="JVZ69" s="65"/>
      <c r="JWA69" s="65"/>
      <c r="JWB69" s="65"/>
      <c r="JWC69" s="65"/>
      <c r="JWD69" s="65"/>
      <c r="JWE69" s="65"/>
      <c r="JWF69" s="65"/>
      <c r="JWG69" s="65"/>
      <c r="JWH69" s="65"/>
      <c r="JWI69" s="65"/>
      <c r="JWJ69" s="65"/>
      <c r="JWK69" s="65"/>
      <c r="JWL69" s="65"/>
      <c r="JWM69" s="65"/>
      <c r="JWN69" s="65"/>
      <c r="JWO69" s="65"/>
      <c r="JWP69" s="65"/>
      <c r="JWQ69" s="65"/>
      <c r="JWR69" s="65"/>
      <c r="JWS69" s="65"/>
      <c r="JWT69" s="65"/>
      <c r="JWU69" s="65"/>
      <c r="JWV69" s="65"/>
      <c r="JWW69" s="65"/>
      <c r="JWX69" s="65"/>
      <c r="JWY69" s="65"/>
      <c r="JWZ69" s="65"/>
      <c r="JXA69" s="65"/>
      <c r="JXB69" s="65"/>
      <c r="JXC69" s="65"/>
      <c r="JXD69" s="65"/>
      <c r="JXE69" s="65"/>
      <c r="JXF69" s="65"/>
      <c r="JXG69" s="65"/>
      <c r="JXH69" s="65"/>
      <c r="JXI69" s="65"/>
      <c r="JXJ69" s="65"/>
      <c r="JXK69" s="65"/>
      <c r="JXL69" s="65"/>
      <c r="JXM69" s="65"/>
      <c r="JXN69" s="65"/>
      <c r="JXO69" s="65"/>
      <c r="JXP69" s="65"/>
      <c r="JXQ69" s="65"/>
      <c r="JXR69" s="65"/>
      <c r="JXS69" s="65"/>
      <c r="JXT69" s="65"/>
      <c r="JXU69" s="65"/>
      <c r="JXV69" s="65"/>
      <c r="JXW69" s="65"/>
      <c r="JXX69" s="65"/>
      <c r="JXY69" s="65"/>
      <c r="JXZ69" s="65"/>
      <c r="JYA69" s="65"/>
      <c r="JYB69" s="65"/>
      <c r="JYC69" s="65"/>
      <c r="JYD69" s="65"/>
      <c r="JYE69" s="65"/>
      <c r="JYF69" s="65"/>
      <c r="JYG69" s="65"/>
      <c r="JYH69" s="65"/>
      <c r="JYI69" s="65"/>
      <c r="JYJ69" s="65"/>
      <c r="JYK69" s="65"/>
      <c r="JYL69" s="65"/>
      <c r="JYM69" s="65"/>
      <c r="JYN69" s="65"/>
      <c r="JYO69" s="65"/>
      <c r="JYP69" s="65"/>
      <c r="JYQ69" s="65"/>
      <c r="JYR69" s="65"/>
      <c r="JYS69" s="65"/>
      <c r="JYT69" s="65"/>
      <c r="JYU69" s="65"/>
      <c r="JYV69" s="65"/>
      <c r="JYW69" s="65"/>
      <c r="JYX69" s="65"/>
      <c r="JYY69" s="65"/>
      <c r="JYZ69" s="65"/>
      <c r="JZA69" s="65"/>
      <c r="JZB69" s="65"/>
      <c r="JZC69" s="65"/>
      <c r="JZD69" s="65"/>
      <c r="JZE69" s="65"/>
      <c r="JZF69" s="65"/>
      <c r="JZG69" s="65"/>
      <c r="JZH69" s="65"/>
      <c r="JZI69" s="65"/>
      <c r="JZJ69" s="65"/>
      <c r="JZK69" s="65"/>
      <c r="JZL69" s="65"/>
      <c r="JZM69" s="65"/>
      <c r="JZN69" s="65"/>
      <c r="JZO69" s="65"/>
      <c r="JZP69" s="65"/>
      <c r="JZQ69" s="65"/>
      <c r="JZR69" s="65"/>
      <c r="JZS69" s="65"/>
      <c r="JZT69" s="65"/>
      <c r="JZU69" s="65"/>
      <c r="JZV69" s="65"/>
      <c r="JZW69" s="65"/>
      <c r="JZX69" s="65"/>
      <c r="JZY69" s="65"/>
      <c r="JZZ69" s="65"/>
      <c r="KAA69" s="65"/>
      <c r="KAB69" s="65"/>
      <c r="KAC69" s="65"/>
      <c r="KAD69" s="65"/>
      <c r="KAE69" s="65"/>
      <c r="KAF69" s="65"/>
      <c r="KAG69" s="65"/>
      <c r="KAH69" s="65"/>
      <c r="KAI69" s="65"/>
      <c r="KAJ69" s="65"/>
      <c r="KAK69" s="65"/>
      <c r="KAL69" s="65"/>
      <c r="KAM69" s="65"/>
      <c r="KAN69" s="65"/>
      <c r="KAO69" s="65"/>
      <c r="KAP69" s="65"/>
      <c r="KAQ69" s="65"/>
      <c r="KAR69" s="65"/>
      <c r="KAS69" s="65"/>
      <c r="KAT69" s="65"/>
      <c r="KAU69" s="65"/>
      <c r="KAV69" s="65"/>
      <c r="KAW69" s="65"/>
      <c r="KAX69" s="65"/>
      <c r="KAY69" s="65"/>
      <c r="KAZ69" s="65"/>
      <c r="KBA69" s="65"/>
      <c r="KBB69" s="65"/>
      <c r="KBC69" s="65"/>
      <c r="KBD69" s="65"/>
      <c r="KBE69" s="65"/>
      <c r="KBF69" s="65"/>
      <c r="KBG69" s="65"/>
      <c r="KBH69" s="65"/>
      <c r="KBI69" s="65"/>
      <c r="KBJ69" s="65"/>
      <c r="KBK69" s="65"/>
      <c r="KBL69" s="65"/>
      <c r="KBM69" s="65"/>
      <c r="KBN69" s="65"/>
      <c r="KBO69" s="65"/>
      <c r="KBP69" s="65"/>
      <c r="KBQ69" s="65"/>
      <c r="KBR69" s="65"/>
      <c r="KBS69" s="65"/>
      <c r="KBT69" s="65"/>
      <c r="KBU69" s="65"/>
      <c r="KBV69" s="65"/>
      <c r="KBW69" s="65"/>
      <c r="KBX69" s="65"/>
      <c r="KBY69" s="65"/>
      <c r="KBZ69" s="65"/>
      <c r="KCA69" s="65"/>
      <c r="KCB69" s="65"/>
      <c r="KCC69" s="65"/>
      <c r="KCD69" s="65"/>
      <c r="KCE69" s="65"/>
      <c r="KCF69" s="65"/>
      <c r="KCG69" s="65"/>
      <c r="KCH69" s="65"/>
      <c r="KCI69" s="65"/>
      <c r="KCJ69" s="65"/>
      <c r="KCK69" s="65"/>
      <c r="KCL69" s="65"/>
      <c r="KCM69" s="65"/>
      <c r="KCN69" s="65"/>
      <c r="KCO69" s="65"/>
      <c r="KCP69" s="65"/>
      <c r="KCQ69" s="65"/>
      <c r="KCR69" s="65"/>
      <c r="KCS69" s="65"/>
      <c r="KCT69" s="65"/>
      <c r="KCU69" s="65"/>
      <c r="KCV69" s="65"/>
      <c r="KCW69" s="65"/>
      <c r="KCX69" s="65"/>
      <c r="KCY69" s="65"/>
      <c r="KCZ69" s="65"/>
      <c r="KDA69" s="65"/>
      <c r="KDB69" s="65"/>
      <c r="KDC69" s="65"/>
      <c r="KDD69" s="65"/>
      <c r="KDE69" s="65"/>
      <c r="KDF69" s="65"/>
      <c r="KDG69" s="65"/>
      <c r="KDH69" s="65"/>
      <c r="KDI69" s="65"/>
      <c r="KDJ69" s="65"/>
      <c r="KDK69" s="65"/>
      <c r="KDL69" s="65"/>
      <c r="KDM69" s="65"/>
      <c r="KDN69" s="65"/>
      <c r="KDO69" s="65"/>
      <c r="KDP69" s="65"/>
      <c r="KDQ69" s="65"/>
      <c r="KDR69" s="65"/>
      <c r="KDS69" s="65"/>
      <c r="KDT69" s="65"/>
      <c r="KDU69" s="65"/>
      <c r="KDV69" s="65"/>
      <c r="KDW69" s="65"/>
      <c r="KDX69" s="65"/>
      <c r="KDY69" s="65"/>
      <c r="KDZ69" s="65"/>
      <c r="KEA69" s="65"/>
      <c r="KEB69" s="65"/>
      <c r="KEC69" s="65"/>
      <c r="KED69" s="65"/>
      <c r="KEE69" s="65"/>
      <c r="KEF69" s="65"/>
      <c r="KEG69" s="65"/>
      <c r="KEH69" s="65"/>
      <c r="KEI69" s="65"/>
      <c r="KEJ69" s="65"/>
      <c r="KEK69" s="65"/>
      <c r="KEL69" s="65"/>
      <c r="KEM69" s="65"/>
      <c r="KEN69" s="65"/>
      <c r="KEO69" s="65"/>
      <c r="KEP69" s="65"/>
      <c r="KEQ69" s="65"/>
      <c r="KER69" s="65"/>
      <c r="KES69" s="65"/>
      <c r="KET69" s="65"/>
      <c r="KEU69" s="65"/>
      <c r="KEV69" s="65"/>
      <c r="KEW69" s="65"/>
      <c r="KEX69" s="65"/>
      <c r="KEY69" s="65"/>
      <c r="KEZ69" s="65"/>
      <c r="KFA69" s="65"/>
      <c r="KFB69" s="65"/>
      <c r="KFC69" s="65"/>
      <c r="KFD69" s="65"/>
      <c r="KFE69" s="65"/>
      <c r="KFF69" s="65"/>
      <c r="KFG69" s="65"/>
      <c r="KFH69" s="65"/>
      <c r="KFI69" s="65"/>
      <c r="KFJ69" s="65"/>
      <c r="KFK69" s="65"/>
      <c r="KFL69" s="65"/>
      <c r="KFM69" s="65"/>
      <c r="KFN69" s="65"/>
      <c r="KFO69" s="65"/>
      <c r="KFP69" s="65"/>
      <c r="KFQ69" s="65"/>
      <c r="KFR69" s="65"/>
      <c r="KFS69" s="65"/>
      <c r="KFT69" s="65"/>
      <c r="KFU69" s="65"/>
      <c r="KFV69" s="65"/>
      <c r="KFW69" s="65"/>
      <c r="KFX69" s="65"/>
      <c r="KFY69" s="65"/>
      <c r="KFZ69" s="65"/>
      <c r="KGA69" s="65"/>
      <c r="KGB69" s="65"/>
      <c r="KGC69" s="65"/>
      <c r="KGD69" s="65"/>
      <c r="KGE69" s="65"/>
      <c r="KGF69" s="65"/>
      <c r="KGG69" s="65"/>
      <c r="KGH69" s="65"/>
      <c r="KGI69" s="65"/>
      <c r="KGJ69" s="65"/>
      <c r="KGK69" s="65"/>
      <c r="KGL69" s="65"/>
      <c r="KGM69" s="65"/>
      <c r="KGN69" s="65"/>
      <c r="KGO69" s="65"/>
      <c r="KGP69" s="65"/>
      <c r="KGQ69" s="65"/>
      <c r="KGR69" s="65"/>
      <c r="KGS69" s="65"/>
      <c r="KGT69" s="65"/>
      <c r="KGU69" s="65"/>
      <c r="KGV69" s="65"/>
      <c r="KGW69" s="65"/>
      <c r="KGX69" s="65"/>
      <c r="KGY69" s="65"/>
      <c r="KGZ69" s="65"/>
      <c r="KHA69" s="65"/>
      <c r="KHB69" s="65"/>
      <c r="KHC69" s="65"/>
      <c r="KHD69" s="65"/>
      <c r="KHE69" s="65"/>
      <c r="KHF69" s="65"/>
      <c r="KHG69" s="65"/>
      <c r="KHH69" s="65"/>
      <c r="KHI69" s="65"/>
      <c r="KHJ69" s="65"/>
      <c r="KHK69" s="65"/>
      <c r="KHL69" s="65"/>
      <c r="KHM69" s="65"/>
      <c r="KHN69" s="65"/>
      <c r="KHO69" s="65"/>
      <c r="KHP69" s="65"/>
      <c r="KHQ69" s="65"/>
      <c r="KHR69" s="65"/>
      <c r="KHS69" s="65"/>
      <c r="KHT69" s="65"/>
      <c r="KHU69" s="65"/>
      <c r="KHV69" s="65"/>
      <c r="KHW69" s="65"/>
      <c r="KHX69" s="65"/>
      <c r="KHY69" s="65"/>
      <c r="KHZ69" s="65"/>
      <c r="KIA69" s="65"/>
      <c r="KIB69" s="65"/>
      <c r="KIC69" s="65"/>
      <c r="KID69" s="65"/>
      <c r="KIE69" s="65"/>
      <c r="KIF69" s="65"/>
      <c r="KIG69" s="65"/>
      <c r="KIH69" s="65"/>
      <c r="KII69" s="65"/>
      <c r="KIJ69" s="65"/>
      <c r="KIK69" s="65"/>
      <c r="KIL69" s="65"/>
      <c r="KIM69" s="65"/>
      <c r="KIN69" s="65"/>
      <c r="KIO69" s="65"/>
      <c r="KIP69" s="65"/>
      <c r="KIQ69" s="65"/>
      <c r="KIR69" s="65"/>
      <c r="KIS69" s="65"/>
      <c r="KIT69" s="65"/>
      <c r="KIU69" s="65"/>
      <c r="KIV69" s="65"/>
      <c r="KIW69" s="65"/>
      <c r="KIX69" s="65"/>
      <c r="KIY69" s="65"/>
      <c r="KIZ69" s="65"/>
      <c r="KJA69" s="65"/>
      <c r="KJB69" s="65"/>
      <c r="KJC69" s="65"/>
      <c r="KJD69" s="65"/>
      <c r="KJE69" s="65"/>
      <c r="KJF69" s="65"/>
      <c r="KJG69" s="65"/>
      <c r="KJH69" s="65"/>
      <c r="KJI69" s="65"/>
      <c r="KJJ69" s="65"/>
      <c r="KJK69" s="65"/>
      <c r="KJL69" s="65"/>
      <c r="KJM69" s="65"/>
      <c r="KJN69" s="65"/>
      <c r="KJO69" s="65"/>
      <c r="KJP69" s="65"/>
      <c r="KJQ69" s="65"/>
      <c r="KJR69" s="65"/>
      <c r="KJS69" s="65"/>
      <c r="KJT69" s="65"/>
      <c r="KJU69" s="65"/>
      <c r="KJV69" s="65"/>
      <c r="KJW69" s="65"/>
      <c r="KJX69" s="65"/>
      <c r="KJY69" s="65"/>
      <c r="KJZ69" s="65"/>
      <c r="KKA69" s="65"/>
      <c r="KKB69" s="65"/>
      <c r="KKC69" s="65"/>
      <c r="KKD69" s="65"/>
      <c r="KKE69" s="65"/>
      <c r="KKF69" s="65"/>
      <c r="KKG69" s="65"/>
      <c r="KKH69" s="65"/>
      <c r="KKI69" s="65"/>
      <c r="KKJ69" s="65"/>
      <c r="KKK69" s="65"/>
      <c r="KKL69" s="65"/>
      <c r="KKM69" s="65"/>
      <c r="KKN69" s="65"/>
      <c r="KKO69" s="65"/>
      <c r="KKP69" s="65"/>
      <c r="KKQ69" s="65"/>
      <c r="KKR69" s="65"/>
      <c r="KKS69" s="65"/>
      <c r="KKT69" s="65"/>
      <c r="KKU69" s="65"/>
      <c r="KKV69" s="65"/>
      <c r="KKW69" s="65"/>
      <c r="KKX69" s="65"/>
      <c r="KKY69" s="65"/>
      <c r="KKZ69" s="65"/>
      <c r="KLA69" s="65"/>
      <c r="KLB69" s="65"/>
      <c r="KLC69" s="65"/>
      <c r="KLD69" s="65"/>
      <c r="KLE69" s="65"/>
      <c r="KLF69" s="65"/>
      <c r="KLG69" s="65"/>
      <c r="KLH69" s="65"/>
      <c r="KLI69" s="65"/>
      <c r="KLJ69" s="65"/>
      <c r="KLK69" s="65"/>
      <c r="KLL69" s="65"/>
      <c r="KLM69" s="65"/>
      <c r="KLN69" s="65"/>
      <c r="KLO69" s="65"/>
      <c r="KLP69" s="65"/>
      <c r="KLQ69" s="65"/>
      <c r="KLR69" s="65"/>
      <c r="KLS69" s="65"/>
      <c r="KLT69" s="65"/>
      <c r="KLU69" s="65"/>
      <c r="KLV69" s="65"/>
      <c r="KLW69" s="65"/>
      <c r="KLX69" s="65"/>
      <c r="KLY69" s="65"/>
      <c r="KLZ69" s="65"/>
      <c r="KMA69" s="65"/>
      <c r="KMB69" s="65"/>
      <c r="KMC69" s="65"/>
      <c r="KMD69" s="65"/>
      <c r="KME69" s="65"/>
      <c r="KMF69" s="65"/>
      <c r="KMG69" s="65"/>
      <c r="KMH69" s="65"/>
      <c r="KMI69" s="65"/>
      <c r="KMJ69" s="65"/>
      <c r="KMK69" s="65"/>
      <c r="KML69" s="65"/>
      <c r="KMM69" s="65"/>
      <c r="KMN69" s="65"/>
      <c r="KMO69" s="65"/>
      <c r="KMP69" s="65"/>
      <c r="KMQ69" s="65"/>
      <c r="KMR69" s="65"/>
      <c r="KMS69" s="65"/>
      <c r="KMT69" s="65"/>
      <c r="KMU69" s="65"/>
      <c r="KMV69" s="65"/>
      <c r="KMW69" s="65"/>
      <c r="KMX69" s="65"/>
      <c r="KMY69" s="65"/>
      <c r="KMZ69" s="65"/>
      <c r="KNA69" s="65"/>
      <c r="KNB69" s="65"/>
      <c r="KNC69" s="65"/>
      <c r="KND69" s="65"/>
      <c r="KNE69" s="65"/>
      <c r="KNF69" s="65"/>
      <c r="KNG69" s="65"/>
      <c r="KNH69" s="65"/>
      <c r="KNI69" s="65"/>
      <c r="KNJ69" s="65"/>
      <c r="KNK69" s="65"/>
      <c r="KNL69" s="65"/>
      <c r="KNM69" s="65"/>
      <c r="KNN69" s="65"/>
      <c r="KNO69" s="65"/>
      <c r="KNP69" s="65"/>
      <c r="KNQ69" s="65"/>
      <c r="KNR69" s="65"/>
      <c r="KNS69" s="65"/>
      <c r="KNT69" s="65"/>
      <c r="KNU69" s="65"/>
      <c r="KNV69" s="65"/>
      <c r="KNW69" s="65"/>
      <c r="KNX69" s="65"/>
      <c r="KNY69" s="65"/>
      <c r="KNZ69" s="65"/>
      <c r="KOA69" s="65"/>
      <c r="KOB69" s="65"/>
      <c r="KOC69" s="65"/>
      <c r="KOD69" s="65"/>
      <c r="KOE69" s="65"/>
      <c r="KOF69" s="65"/>
      <c r="KOG69" s="65"/>
      <c r="KOH69" s="65"/>
      <c r="KOI69" s="65"/>
      <c r="KOJ69" s="65"/>
      <c r="KOK69" s="65"/>
      <c r="KOL69" s="65"/>
      <c r="KOM69" s="65"/>
      <c r="KON69" s="65"/>
      <c r="KOO69" s="65"/>
      <c r="KOP69" s="65"/>
      <c r="KOQ69" s="65"/>
      <c r="KOR69" s="65"/>
      <c r="KOS69" s="65"/>
      <c r="KOT69" s="65"/>
      <c r="KOU69" s="65"/>
      <c r="KOV69" s="65"/>
      <c r="KOW69" s="65"/>
      <c r="KOX69" s="65"/>
      <c r="KOY69" s="65"/>
      <c r="KOZ69" s="65"/>
      <c r="KPA69" s="65"/>
      <c r="KPB69" s="65"/>
      <c r="KPC69" s="65"/>
      <c r="KPD69" s="65"/>
      <c r="KPE69" s="65"/>
      <c r="KPF69" s="65"/>
      <c r="KPG69" s="65"/>
      <c r="KPH69" s="65"/>
      <c r="KPI69" s="65"/>
      <c r="KPJ69" s="65"/>
      <c r="KPK69" s="65"/>
      <c r="KPL69" s="65"/>
      <c r="KPM69" s="65"/>
      <c r="KPN69" s="65"/>
      <c r="KPO69" s="65"/>
      <c r="KPP69" s="65"/>
      <c r="KPQ69" s="65"/>
      <c r="KPR69" s="65"/>
      <c r="KPS69" s="65"/>
      <c r="KPT69" s="65"/>
      <c r="KPU69" s="65"/>
      <c r="KPV69" s="65"/>
      <c r="KPW69" s="65"/>
      <c r="KPX69" s="65"/>
      <c r="KPY69" s="65"/>
      <c r="KPZ69" s="65"/>
      <c r="KQA69" s="65"/>
      <c r="KQB69" s="65"/>
      <c r="KQC69" s="65"/>
      <c r="KQD69" s="65"/>
      <c r="KQE69" s="65"/>
      <c r="KQF69" s="65"/>
      <c r="KQG69" s="65"/>
      <c r="KQH69" s="65"/>
      <c r="KQI69" s="65"/>
      <c r="KQJ69" s="65"/>
      <c r="KQK69" s="65"/>
      <c r="KQL69" s="65"/>
      <c r="KQM69" s="65"/>
      <c r="KQN69" s="65"/>
      <c r="KQO69" s="65"/>
      <c r="KQP69" s="65"/>
      <c r="KQQ69" s="65"/>
      <c r="KQR69" s="65"/>
      <c r="KQS69" s="65"/>
      <c r="KQT69" s="65"/>
      <c r="KQU69" s="65"/>
      <c r="KQV69" s="65"/>
      <c r="KQW69" s="65"/>
      <c r="KQX69" s="65"/>
      <c r="KQY69" s="65"/>
      <c r="KQZ69" s="65"/>
      <c r="KRA69" s="65"/>
      <c r="KRB69" s="65"/>
      <c r="KRC69" s="65"/>
      <c r="KRD69" s="65"/>
      <c r="KRE69" s="65"/>
      <c r="KRF69" s="65"/>
      <c r="KRG69" s="65"/>
      <c r="KRH69" s="65"/>
      <c r="KRI69" s="65"/>
      <c r="KRJ69" s="65"/>
      <c r="KRK69" s="65"/>
      <c r="KRL69" s="65"/>
      <c r="KRM69" s="65"/>
      <c r="KRN69" s="65"/>
      <c r="KRO69" s="65"/>
      <c r="KRP69" s="65"/>
      <c r="KRQ69" s="65"/>
      <c r="KRR69" s="65"/>
      <c r="KRS69" s="65"/>
      <c r="KRT69" s="65"/>
      <c r="KRU69" s="65"/>
      <c r="KRV69" s="65"/>
      <c r="KRW69" s="65"/>
      <c r="KRX69" s="65"/>
      <c r="KRY69" s="65"/>
      <c r="KRZ69" s="65"/>
      <c r="KSA69" s="65"/>
      <c r="KSB69" s="65"/>
      <c r="KSC69" s="65"/>
      <c r="KSD69" s="65"/>
      <c r="KSE69" s="65"/>
      <c r="KSF69" s="65"/>
      <c r="KSG69" s="65"/>
      <c r="KSH69" s="65"/>
      <c r="KSI69" s="65"/>
      <c r="KSJ69" s="65"/>
      <c r="KSK69" s="65"/>
      <c r="KSL69" s="65"/>
      <c r="KSM69" s="65"/>
      <c r="KSN69" s="65"/>
      <c r="KSO69" s="65"/>
      <c r="KSP69" s="65"/>
      <c r="KSQ69" s="65"/>
      <c r="KSR69" s="65"/>
      <c r="KSS69" s="65"/>
      <c r="KST69" s="65"/>
      <c r="KSU69" s="65"/>
      <c r="KSV69" s="65"/>
      <c r="KSW69" s="65"/>
      <c r="KSX69" s="65"/>
      <c r="KSY69" s="65"/>
      <c r="KSZ69" s="65"/>
      <c r="KTA69" s="65"/>
      <c r="KTB69" s="65"/>
      <c r="KTC69" s="65"/>
      <c r="KTD69" s="65"/>
      <c r="KTE69" s="65"/>
      <c r="KTF69" s="65"/>
      <c r="KTG69" s="65"/>
      <c r="KTH69" s="65"/>
      <c r="KTI69" s="65"/>
      <c r="KTJ69" s="65"/>
      <c r="KTK69" s="65"/>
      <c r="KTL69" s="65"/>
      <c r="KTM69" s="65"/>
      <c r="KTN69" s="65"/>
      <c r="KTO69" s="65"/>
      <c r="KTP69" s="65"/>
      <c r="KTQ69" s="65"/>
      <c r="KTR69" s="65"/>
      <c r="KTS69" s="65"/>
      <c r="KTT69" s="65"/>
      <c r="KTU69" s="65"/>
      <c r="KTV69" s="65"/>
      <c r="KTW69" s="65"/>
      <c r="KTX69" s="65"/>
      <c r="KTY69" s="65"/>
      <c r="KTZ69" s="65"/>
      <c r="KUA69" s="65"/>
      <c r="KUB69" s="65"/>
      <c r="KUC69" s="65"/>
      <c r="KUD69" s="65"/>
      <c r="KUE69" s="65"/>
      <c r="KUF69" s="65"/>
      <c r="KUG69" s="65"/>
      <c r="KUH69" s="65"/>
      <c r="KUI69" s="65"/>
      <c r="KUJ69" s="65"/>
      <c r="KUK69" s="65"/>
      <c r="KUL69" s="65"/>
      <c r="KUM69" s="65"/>
      <c r="KUN69" s="65"/>
      <c r="KUO69" s="65"/>
      <c r="KUP69" s="65"/>
      <c r="KUQ69" s="65"/>
      <c r="KUR69" s="65"/>
      <c r="KUS69" s="65"/>
      <c r="KUT69" s="65"/>
      <c r="KUU69" s="65"/>
      <c r="KUV69" s="65"/>
      <c r="KUW69" s="65"/>
      <c r="KUX69" s="65"/>
      <c r="KUY69" s="65"/>
      <c r="KUZ69" s="65"/>
      <c r="KVA69" s="65"/>
      <c r="KVB69" s="65"/>
      <c r="KVC69" s="65"/>
      <c r="KVD69" s="65"/>
      <c r="KVE69" s="65"/>
      <c r="KVF69" s="65"/>
      <c r="KVG69" s="65"/>
      <c r="KVH69" s="65"/>
      <c r="KVI69" s="65"/>
      <c r="KVJ69" s="65"/>
      <c r="KVK69" s="65"/>
      <c r="KVL69" s="65"/>
      <c r="KVM69" s="65"/>
      <c r="KVN69" s="65"/>
      <c r="KVO69" s="65"/>
      <c r="KVP69" s="65"/>
      <c r="KVQ69" s="65"/>
      <c r="KVR69" s="65"/>
      <c r="KVS69" s="65"/>
      <c r="KVT69" s="65"/>
      <c r="KVU69" s="65"/>
      <c r="KVV69" s="65"/>
      <c r="KVW69" s="65"/>
      <c r="KVX69" s="65"/>
      <c r="KVY69" s="65"/>
      <c r="KVZ69" s="65"/>
      <c r="KWA69" s="65"/>
      <c r="KWB69" s="65"/>
      <c r="KWC69" s="65"/>
      <c r="KWD69" s="65"/>
      <c r="KWE69" s="65"/>
      <c r="KWF69" s="65"/>
      <c r="KWG69" s="65"/>
      <c r="KWH69" s="65"/>
      <c r="KWI69" s="65"/>
      <c r="KWJ69" s="65"/>
      <c r="KWK69" s="65"/>
      <c r="KWL69" s="65"/>
      <c r="KWM69" s="65"/>
      <c r="KWN69" s="65"/>
      <c r="KWO69" s="65"/>
      <c r="KWP69" s="65"/>
      <c r="KWQ69" s="65"/>
      <c r="KWR69" s="65"/>
      <c r="KWS69" s="65"/>
      <c r="KWT69" s="65"/>
      <c r="KWU69" s="65"/>
      <c r="KWV69" s="65"/>
      <c r="KWW69" s="65"/>
      <c r="KWX69" s="65"/>
      <c r="KWY69" s="65"/>
      <c r="KWZ69" s="65"/>
      <c r="KXA69" s="65"/>
      <c r="KXB69" s="65"/>
      <c r="KXC69" s="65"/>
      <c r="KXD69" s="65"/>
      <c r="KXE69" s="65"/>
      <c r="KXF69" s="65"/>
      <c r="KXG69" s="65"/>
      <c r="KXH69" s="65"/>
      <c r="KXI69" s="65"/>
      <c r="KXJ69" s="65"/>
      <c r="KXK69" s="65"/>
      <c r="KXL69" s="65"/>
      <c r="KXM69" s="65"/>
      <c r="KXN69" s="65"/>
      <c r="KXO69" s="65"/>
      <c r="KXP69" s="65"/>
      <c r="KXQ69" s="65"/>
      <c r="KXR69" s="65"/>
      <c r="KXS69" s="65"/>
      <c r="KXT69" s="65"/>
      <c r="KXU69" s="65"/>
      <c r="KXV69" s="65"/>
      <c r="KXW69" s="65"/>
      <c r="KXX69" s="65"/>
      <c r="KXY69" s="65"/>
      <c r="KXZ69" s="65"/>
      <c r="KYA69" s="65"/>
      <c r="KYB69" s="65"/>
      <c r="KYC69" s="65"/>
      <c r="KYD69" s="65"/>
      <c r="KYE69" s="65"/>
      <c r="KYF69" s="65"/>
      <c r="KYG69" s="65"/>
      <c r="KYH69" s="65"/>
      <c r="KYI69" s="65"/>
      <c r="KYJ69" s="65"/>
      <c r="KYK69" s="65"/>
      <c r="KYL69" s="65"/>
      <c r="KYM69" s="65"/>
      <c r="KYN69" s="65"/>
      <c r="KYO69" s="65"/>
      <c r="KYP69" s="65"/>
      <c r="KYQ69" s="65"/>
      <c r="KYR69" s="65"/>
      <c r="KYS69" s="65"/>
      <c r="KYT69" s="65"/>
      <c r="KYU69" s="65"/>
      <c r="KYV69" s="65"/>
      <c r="KYW69" s="65"/>
      <c r="KYX69" s="65"/>
      <c r="KYY69" s="65"/>
      <c r="KYZ69" s="65"/>
      <c r="KZA69" s="65"/>
      <c r="KZB69" s="65"/>
      <c r="KZC69" s="65"/>
      <c r="KZD69" s="65"/>
      <c r="KZE69" s="65"/>
      <c r="KZF69" s="65"/>
      <c r="KZG69" s="65"/>
      <c r="KZH69" s="65"/>
      <c r="KZI69" s="65"/>
      <c r="KZJ69" s="65"/>
      <c r="KZK69" s="65"/>
      <c r="KZL69" s="65"/>
      <c r="KZM69" s="65"/>
      <c r="KZN69" s="65"/>
      <c r="KZO69" s="65"/>
      <c r="KZP69" s="65"/>
      <c r="KZQ69" s="65"/>
      <c r="KZR69" s="65"/>
      <c r="KZS69" s="65"/>
      <c r="KZT69" s="65"/>
      <c r="KZU69" s="65"/>
      <c r="KZV69" s="65"/>
      <c r="KZW69" s="65"/>
      <c r="KZX69" s="65"/>
      <c r="KZY69" s="65"/>
      <c r="KZZ69" s="65"/>
      <c r="LAA69" s="65"/>
      <c r="LAB69" s="65"/>
      <c r="LAC69" s="65"/>
      <c r="LAD69" s="65"/>
      <c r="LAE69" s="65"/>
      <c r="LAF69" s="65"/>
      <c r="LAG69" s="65"/>
      <c r="LAH69" s="65"/>
      <c r="LAI69" s="65"/>
      <c r="LAJ69" s="65"/>
      <c r="LAK69" s="65"/>
      <c r="LAL69" s="65"/>
      <c r="LAM69" s="65"/>
      <c r="LAN69" s="65"/>
      <c r="LAO69" s="65"/>
      <c r="LAP69" s="65"/>
      <c r="LAQ69" s="65"/>
      <c r="LAR69" s="65"/>
      <c r="LAS69" s="65"/>
      <c r="LAT69" s="65"/>
      <c r="LAU69" s="65"/>
      <c r="LAV69" s="65"/>
      <c r="LAW69" s="65"/>
      <c r="LAX69" s="65"/>
      <c r="LAY69" s="65"/>
      <c r="LAZ69" s="65"/>
      <c r="LBA69" s="65"/>
      <c r="LBB69" s="65"/>
      <c r="LBC69" s="65"/>
      <c r="LBD69" s="65"/>
      <c r="LBE69" s="65"/>
      <c r="LBF69" s="65"/>
      <c r="LBG69" s="65"/>
      <c r="LBH69" s="65"/>
      <c r="LBI69" s="65"/>
      <c r="LBJ69" s="65"/>
      <c r="LBK69" s="65"/>
      <c r="LBL69" s="65"/>
      <c r="LBM69" s="65"/>
      <c r="LBN69" s="65"/>
      <c r="LBO69" s="65"/>
      <c r="LBP69" s="65"/>
      <c r="LBQ69" s="65"/>
      <c r="LBR69" s="65"/>
      <c r="LBS69" s="65"/>
      <c r="LBT69" s="65"/>
      <c r="LBU69" s="65"/>
      <c r="LBV69" s="65"/>
      <c r="LBW69" s="65"/>
      <c r="LBX69" s="65"/>
      <c r="LBY69" s="65"/>
      <c r="LBZ69" s="65"/>
      <c r="LCA69" s="65"/>
      <c r="LCB69" s="65"/>
      <c r="LCC69" s="65"/>
      <c r="LCD69" s="65"/>
      <c r="LCE69" s="65"/>
      <c r="LCF69" s="65"/>
      <c r="LCG69" s="65"/>
      <c r="LCH69" s="65"/>
      <c r="LCI69" s="65"/>
      <c r="LCJ69" s="65"/>
      <c r="LCK69" s="65"/>
      <c r="LCL69" s="65"/>
      <c r="LCM69" s="65"/>
      <c r="LCN69" s="65"/>
      <c r="LCO69" s="65"/>
      <c r="LCP69" s="65"/>
      <c r="LCQ69" s="65"/>
      <c r="LCR69" s="65"/>
      <c r="LCS69" s="65"/>
      <c r="LCT69" s="65"/>
      <c r="LCU69" s="65"/>
      <c r="LCV69" s="65"/>
      <c r="LCW69" s="65"/>
      <c r="LCX69" s="65"/>
      <c r="LCY69" s="65"/>
      <c r="LCZ69" s="65"/>
      <c r="LDA69" s="65"/>
      <c r="LDB69" s="65"/>
      <c r="LDC69" s="65"/>
      <c r="LDD69" s="65"/>
      <c r="LDE69" s="65"/>
      <c r="LDF69" s="65"/>
      <c r="LDG69" s="65"/>
      <c r="LDH69" s="65"/>
      <c r="LDI69" s="65"/>
      <c r="LDJ69" s="65"/>
      <c r="LDK69" s="65"/>
      <c r="LDL69" s="65"/>
      <c r="LDM69" s="65"/>
      <c r="LDN69" s="65"/>
      <c r="LDO69" s="65"/>
      <c r="LDP69" s="65"/>
      <c r="LDQ69" s="65"/>
      <c r="LDR69" s="65"/>
      <c r="LDS69" s="65"/>
      <c r="LDT69" s="65"/>
      <c r="LDU69" s="65"/>
      <c r="LDV69" s="65"/>
      <c r="LDW69" s="65"/>
      <c r="LDX69" s="65"/>
      <c r="LDY69" s="65"/>
      <c r="LDZ69" s="65"/>
      <c r="LEA69" s="65"/>
      <c r="LEB69" s="65"/>
      <c r="LEC69" s="65"/>
      <c r="LED69" s="65"/>
      <c r="LEE69" s="65"/>
      <c r="LEF69" s="65"/>
      <c r="LEG69" s="65"/>
      <c r="LEH69" s="65"/>
      <c r="LEI69" s="65"/>
      <c r="LEJ69" s="65"/>
      <c r="LEK69" s="65"/>
      <c r="LEL69" s="65"/>
      <c r="LEM69" s="65"/>
      <c r="LEN69" s="65"/>
      <c r="LEO69" s="65"/>
      <c r="LEP69" s="65"/>
      <c r="LEQ69" s="65"/>
      <c r="LER69" s="65"/>
      <c r="LES69" s="65"/>
      <c r="LET69" s="65"/>
      <c r="LEU69" s="65"/>
      <c r="LEV69" s="65"/>
      <c r="LEW69" s="65"/>
      <c r="LEX69" s="65"/>
      <c r="LEY69" s="65"/>
      <c r="LEZ69" s="65"/>
      <c r="LFA69" s="65"/>
      <c r="LFB69" s="65"/>
      <c r="LFC69" s="65"/>
      <c r="LFD69" s="65"/>
      <c r="LFE69" s="65"/>
      <c r="LFF69" s="65"/>
      <c r="LFG69" s="65"/>
      <c r="LFH69" s="65"/>
      <c r="LFI69" s="65"/>
      <c r="LFJ69" s="65"/>
      <c r="LFK69" s="65"/>
      <c r="LFL69" s="65"/>
      <c r="LFM69" s="65"/>
      <c r="LFN69" s="65"/>
      <c r="LFO69" s="65"/>
      <c r="LFP69" s="65"/>
      <c r="LFQ69" s="65"/>
      <c r="LFR69" s="65"/>
      <c r="LFS69" s="65"/>
      <c r="LFT69" s="65"/>
      <c r="LFU69" s="65"/>
      <c r="LFV69" s="65"/>
      <c r="LFW69" s="65"/>
      <c r="LFX69" s="65"/>
      <c r="LFY69" s="65"/>
      <c r="LFZ69" s="65"/>
      <c r="LGA69" s="65"/>
      <c r="LGB69" s="65"/>
      <c r="LGC69" s="65"/>
      <c r="LGD69" s="65"/>
      <c r="LGE69" s="65"/>
      <c r="LGF69" s="65"/>
      <c r="LGG69" s="65"/>
      <c r="LGH69" s="65"/>
      <c r="LGI69" s="65"/>
      <c r="LGJ69" s="65"/>
      <c r="LGK69" s="65"/>
      <c r="LGL69" s="65"/>
      <c r="LGM69" s="65"/>
      <c r="LGN69" s="65"/>
      <c r="LGO69" s="65"/>
      <c r="LGP69" s="65"/>
      <c r="LGQ69" s="65"/>
      <c r="LGR69" s="65"/>
      <c r="LGS69" s="65"/>
      <c r="LGT69" s="65"/>
      <c r="LGU69" s="65"/>
      <c r="LGV69" s="65"/>
      <c r="LGW69" s="65"/>
      <c r="LGX69" s="65"/>
      <c r="LGY69" s="65"/>
      <c r="LGZ69" s="65"/>
      <c r="LHA69" s="65"/>
      <c r="LHB69" s="65"/>
      <c r="LHC69" s="65"/>
      <c r="LHD69" s="65"/>
      <c r="LHE69" s="65"/>
      <c r="LHF69" s="65"/>
      <c r="LHG69" s="65"/>
      <c r="LHH69" s="65"/>
      <c r="LHI69" s="65"/>
      <c r="LHJ69" s="65"/>
      <c r="LHK69" s="65"/>
      <c r="LHL69" s="65"/>
      <c r="LHM69" s="65"/>
      <c r="LHN69" s="65"/>
      <c r="LHO69" s="65"/>
      <c r="LHP69" s="65"/>
      <c r="LHQ69" s="65"/>
      <c r="LHR69" s="65"/>
      <c r="LHS69" s="65"/>
      <c r="LHT69" s="65"/>
      <c r="LHU69" s="65"/>
      <c r="LHV69" s="65"/>
      <c r="LHW69" s="65"/>
      <c r="LHX69" s="65"/>
      <c r="LHY69" s="65"/>
      <c r="LHZ69" s="65"/>
      <c r="LIA69" s="65"/>
      <c r="LIB69" s="65"/>
      <c r="LIC69" s="65"/>
      <c r="LID69" s="65"/>
      <c r="LIE69" s="65"/>
      <c r="LIF69" s="65"/>
      <c r="LIG69" s="65"/>
      <c r="LIH69" s="65"/>
      <c r="LII69" s="65"/>
      <c r="LIJ69" s="65"/>
      <c r="LIK69" s="65"/>
      <c r="LIL69" s="65"/>
      <c r="LIM69" s="65"/>
      <c r="LIN69" s="65"/>
      <c r="LIO69" s="65"/>
      <c r="LIP69" s="65"/>
      <c r="LIQ69" s="65"/>
      <c r="LIR69" s="65"/>
      <c r="LIS69" s="65"/>
      <c r="LIT69" s="65"/>
      <c r="LIU69" s="65"/>
      <c r="LIV69" s="65"/>
      <c r="LIW69" s="65"/>
      <c r="LIX69" s="65"/>
      <c r="LIY69" s="65"/>
      <c r="LIZ69" s="65"/>
      <c r="LJA69" s="65"/>
      <c r="LJB69" s="65"/>
      <c r="LJC69" s="65"/>
      <c r="LJD69" s="65"/>
      <c r="LJE69" s="65"/>
      <c r="LJF69" s="65"/>
      <c r="LJG69" s="65"/>
      <c r="LJH69" s="65"/>
      <c r="LJI69" s="65"/>
      <c r="LJJ69" s="65"/>
      <c r="LJK69" s="65"/>
      <c r="LJL69" s="65"/>
      <c r="LJM69" s="65"/>
      <c r="LJN69" s="65"/>
      <c r="LJO69" s="65"/>
      <c r="LJP69" s="65"/>
      <c r="LJQ69" s="65"/>
      <c r="LJR69" s="65"/>
      <c r="LJS69" s="65"/>
      <c r="LJT69" s="65"/>
      <c r="LJU69" s="65"/>
      <c r="LJV69" s="65"/>
      <c r="LJW69" s="65"/>
      <c r="LJX69" s="65"/>
      <c r="LJY69" s="65"/>
      <c r="LJZ69" s="65"/>
      <c r="LKA69" s="65"/>
      <c r="LKB69" s="65"/>
      <c r="LKC69" s="65"/>
      <c r="LKD69" s="65"/>
      <c r="LKE69" s="65"/>
      <c r="LKF69" s="65"/>
      <c r="LKG69" s="65"/>
      <c r="LKH69" s="65"/>
      <c r="LKI69" s="65"/>
      <c r="LKJ69" s="65"/>
      <c r="LKK69" s="65"/>
      <c r="LKL69" s="65"/>
      <c r="LKM69" s="65"/>
      <c r="LKN69" s="65"/>
      <c r="LKO69" s="65"/>
      <c r="LKP69" s="65"/>
      <c r="LKQ69" s="65"/>
      <c r="LKR69" s="65"/>
      <c r="LKS69" s="65"/>
      <c r="LKT69" s="65"/>
      <c r="LKU69" s="65"/>
      <c r="LKV69" s="65"/>
      <c r="LKW69" s="65"/>
      <c r="LKX69" s="65"/>
      <c r="LKY69" s="65"/>
      <c r="LKZ69" s="65"/>
      <c r="LLA69" s="65"/>
      <c r="LLB69" s="65"/>
      <c r="LLC69" s="65"/>
      <c r="LLD69" s="65"/>
      <c r="LLE69" s="65"/>
      <c r="LLF69" s="65"/>
      <c r="LLG69" s="65"/>
      <c r="LLH69" s="65"/>
      <c r="LLI69" s="65"/>
      <c r="LLJ69" s="65"/>
      <c r="LLK69" s="65"/>
      <c r="LLL69" s="65"/>
      <c r="LLM69" s="65"/>
      <c r="LLN69" s="65"/>
      <c r="LLO69" s="65"/>
      <c r="LLP69" s="65"/>
      <c r="LLQ69" s="65"/>
      <c r="LLR69" s="65"/>
      <c r="LLS69" s="65"/>
      <c r="LLT69" s="65"/>
      <c r="LLU69" s="65"/>
      <c r="LLV69" s="65"/>
      <c r="LLW69" s="65"/>
      <c r="LLX69" s="65"/>
      <c r="LLY69" s="65"/>
      <c r="LLZ69" s="65"/>
      <c r="LMA69" s="65"/>
      <c r="LMB69" s="65"/>
      <c r="LMC69" s="65"/>
      <c r="LMD69" s="65"/>
      <c r="LME69" s="65"/>
      <c r="LMF69" s="65"/>
      <c r="LMG69" s="65"/>
      <c r="LMH69" s="65"/>
      <c r="LMI69" s="65"/>
      <c r="LMJ69" s="65"/>
      <c r="LMK69" s="65"/>
      <c r="LML69" s="65"/>
      <c r="LMM69" s="65"/>
      <c r="LMN69" s="65"/>
      <c r="LMO69" s="65"/>
      <c r="LMP69" s="65"/>
      <c r="LMQ69" s="65"/>
      <c r="LMR69" s="65"/>
      <c r="LMS69" s="65"/>
      <c r="LMT69" s="65"/>
      <c r="LMU69" s="65"/>
      <c r="LMV69" s="65"/>
      <c r="LMW69" s="65"/>
      <c r="LMX69" s="65"/>
      <c r="LMY69" s="65"/>
      <c r="LMZ69" s="65"/>
      <c r="LNA69" s="65"/>
      <c r="LNB69" s="65"/>
      <c r="LNC69" s="65"/>
      <c r="LND69" s="65"/>
      <c r="LNE69" s="65"/>
      <c r="LNF69" s="65"/>
      <c r="LNG69" s="65"/>
      <c r="LNH69" s="65"/>
      <c r="LNI69" s="65"/>
      <c r="LNJ69" s="65"/>
      <c r="LNK69" s="65"/>
      <c r="LNL69" s="65"/>
      <c r="LNM69" s="65"/>
      <c r="LNN69" s="65"/>
      <c r="LNO69" s="65"/>
      <c r="LNP69" s="65"/>
      <c r="LNQ69" s="65"/>
      <c r="LNR69" s="65"/>
      <c r="LNS69" s="65"/>
      <c r="LNT69" s="65"/>
      <c r="LNU69" s="65"/>
      <c r="LNV69" s="65"/>
      <c r="LNW69" s="65"/>
      <c r="LNX69" s="65"/>
      <c r="LNY69" s="65"/>
      <c r="LNZ69" s="65"/>
      <c r="LOA69" s="65"/>
      <c r="LOB69" s="65"/>
      <c r="LOC69" s="65"/>
      <c r="LOD69" s="65"/>
      <c r="LOE69" s="65"/>
      <c r="LOF69" s="65"/>
      <c r="LOG69" s="65"/>
      <c r="LOH69" s="65"/>
      <c r="LOI69" s="65"/>
      <c r="LOJ69" s="65"/>
      <c r="LOK69" s="65"/>
      <c r="LOL69" s="65"/>
      <c r="LOM69" s="65"/>
      <c r="LON69" s="65"/>
      <c r="LOO69" s="65"/>
      <c r="LOP69" s="65"/>
      <c r="LOQ69" s="65"/>
      <c r="LOR69" s="65"/>
      <c r="LOS69" s="65"/>
      <c r="LOT69" s="65"/>
      <c r="LOU69" s="65"/>
      <c r="LOV69" s="65"/>
      <c r="LOW69" s="65"/>
      <c r="LOX69" s="65"/>
      <c r="LOY69" s="65"/>
      <c r="LOZ69" s="65"/>
      <c r="LPA69" s="65"/>
      <c r="LPB69" s="65"/>
      <c r="LPC69" s="65"/>
      <c r="LPD69" s="65"/>
      <c r="LPE69" s="65"/>
      <c r="LPF69" s="65"/>
      <c r="LPG69" s="65"/>
      <c r="LPH69" s="65"/>
      <c r="LPI69" s="65"/>
      <c r="LPJ69" s="65"/>
      <c r="LPK69" s="65"/>
      <c r="LPL69" s="65"/>
      <c r="LPM69" s="65"/>
      <c r="LPN69" s="65"/>
      <c r="LPO69" s="65"/>
      <c r="LPP69" s="65"/>
      <c r="LPQ69" s="65"/>
      <c r="LPR69" s="65"/>
      <c r="LPS69" s="65"/>
      <c r="LPT69" s="65"/>
      <c r="LPU69" s="65"/>
      <c r="LPV69" s="65"/>
      <c r="LPW69" s="65"/>
      <c r="LPX69" s="65"/>
      <c r="LPY69" s="65"/>
      <c r="LPZ69" s="65"/>
      <c r="LQA69" s="65"/>
      <c r="LQB69" s="65"/>
      <c r="LQC69" s="65"/>
      <c r="LQD69" s="65"/>
      <c r="LQE69" s="65"/>
      <c r="LQF69" s="65"/>
      <c r="LQG69" s="65"/>
      <c r="LQH69" s="65"/>
      <c r="LQI69" s="65"/>
      <c r="LQJ69" s="65"/>
      <c r="LQK69" s="65"/>
      <c r="LQL69" s="65"/>
      <c r="LQM69" s="65"/>
      <c r="LQN69" s="65"/>
      <c r="LQO69" s="65"/>
      <c r="LQP69" s="65"/>
      <c r="LQQ69" s="65"/>
      <c r="LQR69" s="65"/>
      <c r="LQS69" s="65"/>
      <c r="LQT69" s="65"/>
      <c r="LQU69" s="65"/>
      <c r="LQV69" s="65"/>
      <c r="LQW69" s="65"/>
      <c r="LQX69" s="65"/>
      <c r="LQY69" s="65"/>
      <c r="LQZ69" s="65"/>
      <c r="LRA69" s="65"/>
      <c r="LRB69" s="65"/>
      <c r="LRC69" s="65"/>
      <c r="LRD69" s="65"/>
      <c r="LRE69" s="65"/>
      <c r="LRF69" s="65"/>
      <c r="LRG69" s="65"/>
      <c r="LRH69" s="65"/>
      <c r="LRI69" s="65"/>
      <c r="LRJ69" s="65"/>
      <c r="LRK69" s="65"/>
      <c r="LRL69" s="65"/>
      <c r="LRM69" s="65"/>
      <c r="LRN69" s="65"/>
      <c r="LRO69" s="65"/>
      <c r="LRP69" s="65"/>
      <c r="LRQ69" s="65"/>
      <c r="LRR69" s="65"/>
      <c r="LRS69" s="65"/>
      <c r="LRT69" s="65"/>
      <c r="LRU69" s="65"/>
      <c r="LRV69" s="65"/>
      <c r="LRW69" s="65"/>
      <c r="LRX69" s="65"/>
      <c r="LRY69" s="65"/>
      <c r="LRZ69" s="65"/>
      <c r="LSA69" s="65"/>
      <c r="LSB69" s="65"/>
      <c r="LSC69" s="65"/>
      <c r="LSD69" s="65"/>
      <c r="LSE69" s="65"/>
      <c r="LSF69" s="65"/>
      <c r="LSG69" s="65"/>
      <c r="LSH69" s="65"/>
      <c r="LSI69" s="65"/>
      <c r="LSJ69" s="65"/>
      <c r="LSK69" s="65"/>
      <c r="LSL69" s="65"/>
      <c r="LSM69" s="65"/>
      <c r="LSN69" s="65"/>
      <c r="LSO69" s="65"/>
      <c r="LSP69" s="65"/>
      <c r="LSQ69" s="65"/>
      <c r="LSR69" s="65"/>
      <c r="LSS69" s="65"/>
      <c r="LST69" s="65"/>
      <c r="LSU69" s="65"/>
      <c r="LSV69" s="65"/>
      <c r="LSW69" s="65"/>
      <c r="LSX69" s="65"/>
      <c r="LSY69" s="65"/>
      <c r="LSZ69" s="65"/>
      <c r="LTA69" s="65"/>
      <c r="LTB69" s="65"/>
      <c r="LTC69" s="65"/>
      <c r="LTD69" s="65"/>
      <c r="LTE69" s="65"/>
      <c r="LTF69" s="65"/>
      <c r="LTG69" s="65"/>
      <c r="LTH69" s="65"/>
      <c r="LTI69" s="65"/>
      <c r="LTJ69" s="65"/>
      <c r="LTK69" s="65"/>
      <c r="LTL69" s="65"/>
      <c r="LTM69" s="65"/>
      <c r="LTN69" s="65"/>
      <c r="LTO69" s="65"/>
      <c r="LTP69" s="65"/>
      <c r="LTQ69" s="65"/>
      <c r="LTR69" s="65"/>
      <c r="LTS69" s="65"/>
      <c r="LTT69" s="65"/>
      <c r="LTU69" s="65"/>
      <c r="LTV69" s="65"/>
      <c r="LTW69" s="65"/>
      <c r="LTX69" s="65"/>
      <c r="LTY69" s="65"/>
      <c r="LTZ69" s="65"/>
      <c r="LUA69" s="65"/>
      <c r="LUB69" s="65"/>
      <c r="LUC69" s="65"/>
      <c r="LUD69" s="65"/>
      <c r="LUE69" s="65"/>
      <c r="LUF69" s="65"/>
      <c r="LUG69" s="65"/>
      <c r="LUH69" s="65"/>
      <c r="LUI69" s="65"/>
      <c r="LUJ69" s="65"/>
      <c r="LUK69" s="65"/>
      <c r="LUL69" s="65"/>
      <c r="LUM69" s="65"/>
      <c r="LUN69" s="65"/>
      <c r="LUO69" s="65"/>
      <c r="LUP69" s="65"/>
      <c r="LUQ69" s="65"/>
      <c r="LUR69" s="65"/>
      <c r="LUS69" s="65"/>
      <c r="LUT69" s="65"/>
      <c r="LUU69" s="65"/>
      <c r="LUV69" s="65"/>
      <c r="LUW69" s="65"/>
      <c r="LUX69" s="65"/>
      <c r="LUY69" s="65"/>
      <c r="LUZ69" s="65"/>
      <c r="LVA69" s="65"/>
      <c r="LVB69" s="65"/>
      <c r="LVC69" s="65"/>
      <c r="LVD69" s="65"/>
      <c r="LVE69" s="65"/>
      <c r="LVF69" s="65"/>
      <c r="LVG69" s="65"/>
      <c r="LVH69" s="65"/>
      <c r="LVI69" s="65"/>
      <c r="LVJ69" s="65"/>
      <c r="LVK69" s="65"/>
      <c r="LVL69" s="65"/>
      <c r="LVM69" s="65"/>
      <c r="LVN69" s="65"/>
      <c r="LVO69" s="65"/>
      <c r="LVP69" s="65"/>
      <c r="LVQ69" s="65"/>
      <c r="LVR69" s="65"/>
      <c r="LVS69" s="65"/>
      <c r="LVT69" s="65"/>
      <c r="LVU69" s="65"/>
      <c r="LVV69" s="65"/>
      <c r="LVW69" s="65"/>
      <c r="LVX69" s="65"/>
      <c r="LVY69" s="65"/>
      <c r="LVZ69" s="65"/>
      <c r="LWA69" s="65"/>
      <c r="LWB69" s="65"/>
      <c r="LWC69" s="65"/>
      <c r="LWD69" s="65"/>
      <c r="LWE69" s="65"/>
      <c r="LWF69" s="65"/>
      <c r="LWG69" s="65"/>
      <c r="LWH69" s="65"/>
      <c r="LWI69" s="65"/>
      <c r="LWJ69" s="65"/>
      <c r="LWK69" s="65"/>
      <c r="LWL69" s="65"/>
      <c r="LWM69" s="65"/>
      <c r="LWN69" s="65"/>
      <c r="LWO69" s="65"/>
      <c r="LWP69" s="65"/>
      <c r="LWQ69" s="65"/>
      <c r="LWR69" s="65"/>
      <c r="LWS69" s="65"/>
      <c r="LWT69" s="65"/>
      <c r="LWU69" s="65"/>
      <c r="LWV69" s="65"/>
      <c r="LWW69" s="65"/>
      <c r="LWX69" s="65"/>
      <c r="LWY69" s="65"/>
      <c r="LWZ69" s="65"/>
      <c r="LXA69" s="65"/>
      <c r="LXB69" s="65"/>
      <c r="LXC69" s="65"/>
      <c r="LXD69" s="65"/>
      <c r="LXE69" s="65"/>
      <c r="LXF69" s="65"/>
      <c r="LXG69" s="65"/>
      <c r="LXH69" s="65"/>
      <c r="LXI69" s="65"/>
      <c r="LXJ69" s="65"/>
      <c r="LXK69" s="65"/>
      <c r="LXL69" s="65"/>
      <c r="LXM69" s="65"/>
      <c r="LXN69" s="65"/>
      <c r="LXO69" s="65"/>
      <c r="LXP69" s="65"/>
      <c r="LXQ69" s="65"/>
      <c r="LXR69" s="65"/>
      <c r="LXS69" s="65"/>
      <c r="LXT69" s="65"/>
      <c r="LXU69" s="65"/>
      <c r="LXV69" s="65"/>
      <c r="LXW69" s="65"/>
      <c r="LXX69" s="65"/>
      <c r="LXY69" s="65"/>
      <c r="LXZ69" s="65"/>
      <c r="LYA69" s="65"/>
      <c r="LYB69" s="65"/>
      <c r="LYC69" s="65"/>
      <c r="LYD69" s="65"/>
      <c r="LYE69" s="65"/>
      <c r="LYF69" s="65"/>
      <c r="LYG69" s="65"/>
      <c r="LYH69" s="65"/>
      <c r="LYI69" s="65"/>
      <c r="LYJ69" s="65"/>
      <c r="LYK69" s="65"/>
      <c r="LYL69" s="65"/>
      <c r="LYM69" s="65"/>
      <c r="LYN69" s="65"/>
      <c r="LYO69" s="65"/>
      <c r="LYP69" s="65"/>
      <c r="LYQ69" s="65"/>
      <c r="LYR69" s="65"/>
      <c r="LYS69" s="65"/>
      <c r="LYT69" s="65"/>
      <c r="LYU69" s="65"/>
      <c r="LYV69" s="65"/>
      <c r="LYW69" s="65"/>
      <c r="LYX69" s="65"/>
      <c r="LYY69" s="65"/>
      <c r="LYZ69" s="65"/>
      <c r="LZA69" s="65"/>
      <c r="LZB69" s="65"/>
      <c r="LZC69" s="65"/>
      <c r="LZD69" s="65"/>
      <c r="LZE69" s="65"/>
      <c r="LZF69" s="65"/>
      <c r="LZG69" s="65"/>
      <c r="LZH69" s="65"/>
      <c r="LZI69" s="65"/>
      <c r="LZJ69" s="65"/>
      <c r="LZK69" s="65"/>
      <c r="LZL69" s="65"/>
      <c r="LZM69" s="65"/>
      <c r="LZN69" s="65"/>
      <c r="LZO69" s="65"/>
      <c r="LZP69" s="65"/>
      <c r="LZQ69" s="65"/>
      <c r="LZR69" s="65"/>
      <c r="LZS69" s="65"/>
      <c r="LZT69" s="65"/>
      <c r="LZU69" s="65"/>
      <c r="LZV69" s="65"/>
      <c r="LZW69" s="65"/>
      <c r="LZX69" s="65"/>
      <c r="LZY69" s="65"/>
      <c r="LZZ69" s="65"/>
      <c r="MAA69" s="65"/>
      <c r="MAB69" s="65"/>
      <c r="MAC69" s="65"/>
      <c r="MAD69" s="65"/>
      <c r="MAE69" s="65"/>
      <c r="MAF69" s="65"/>
      <c r="MAG69" s="65"/>
      <c r="MAH69" s="65"/>
      <c r="MAI69" s="65"/>
      <c r="MAJ69" s="65"/>
      <c r="MAK69" s="65"/>
      <c r="MAL69" s="65"/>
      <c r="MAM69" s="65"/>
      <c r="MAN69" s="65"/>
      <c r="MAO69" s="65"/>
      <c r="MAP69" s="65"/>
      <c r="MAQ69" s="65"/>
      <c r="MAR69" s="65"/>
      <c r="MAS69" s="65"/>
      <c r="MAT69" s="65"/>
      <c r="MAU69" s="65"/>
      <c r="MAV69" s="65"/>
      <c r="MAW69" s="65"/>
      <c r="MAX69" s="65"/>
      <c r="MAY69" s="65"/>
      <c r="MAZ69" s="65"/>
      <c r="MBA69" s="65"/>
      <c r="MBB69" s="65"/>
      <c r="MBC69" s="65"/>
      <c r="MBD69" s="65"/>
      <c r="MBE69" s="65"/>
      <c r="MBF69" s="65"/>
      <c r="MBG69" s="65"/>
      <c r="MBH69" s="65"/>
      <c r="MBI69" s="65"/>
      <c r="MBJ69" s="65"/>
      <c r="MBK69" s="65"/>
      <c r="MBL69" s="65"/>
      <c r="MBM69" s="65"/>
      <c r="MBN69" s="65"/>
      <c r="MBO69" s="65"/>
      <c r="MBP69" s="65"/>
      <c r="MBQ69" s="65"/>
      <c r="MBR69" s="65"/>
      <c r="MBS69" s="65"/>
      <c r="MBT69" s="65"/>
      <c r="MBU69" s="65"/>
      <c r="MBV69" s="65"/>
      <c r="MBW69" s="65"/>
      <c r="MBX69" s="65"/>
      <c r="MBY69" s="65"/>
      <c r="MBZ69" s="65"/>
      <c r="MCA69" s="65"/>
      <c r="MCB69" s="65"/>
      <c r="MCC69" s="65"/>
      <c r="MCD69" s="65"/>
      <c r="MCE69" s="65"/>
      <c r="MCF69" s="65"/>
      <c r="MCG69" s="65"/>
      <c r="MCH69" s="65"/>
      <c r="MCI69" s="65"/>
      <c r="MCJ69" s="65"/>
      <c r="MCK69" s="65"/>
      <c r="MCL69" s="65"/>
      <c r="MCM69" s="65"/>
      <c r="MCN69" s="65"/>
      <c r="MCO69" s="65"/>
      <c r="MCP69" s="65"/>
      <c r="MCQ69" s="65"/>
      <c r="MCR69" s="65"/>
      <c r="MCS69" s="65"/>
      <c r="MCT69" s="65"/>
      <c r="MCU69" s="65"/>
      <c r="MCV69" s="65"/>
      <c r="MCW69" s="65"/>
      <c r="MCX69" s="65"/>
      <c r="MCY69" s="65"/>
      <c r="MCZ69" s="65"/>
      <c r="MDA69" s="65"/>
      <c r="MDB69" s="65"/>
      <c r="MDC69" s="65"/>
      <c r="MDD69" s="65"/>
      <c r="MDE69" s="65"/>
      <c r="MDF69" s="65"/>
      <c r="MDG69" s="65"/>
      <c r="MDH69" s="65"/>
      <c r="MDI69" s="65"/>
      <c r="MDJ69" s="65"/>
      <c r="MDK69" s="65"/>
      <c r="MDL69" s="65"/>
      <c r="MDM69" s="65"/>
      <c r="MDN69" s="65"/>
      <c r="MDO69" s="65"/>
      <c r="MDP69" s="65"/>
      <c r="MDQ69" s="65"/>
      <c r="MDR69" s="65"/>
      <c r="MDS69" s="65"/>
      <c r="MDT69" s="65"/>
      <c r="MDU69" s="65"/>
      <c r="MDV69" s="65"/>
      <c r="MDW69" s="65"/>
      <c r="MDX69" s="65"/>
      <c r="MDY69" s="65"/>
      <c r="MDZ69" s="65"/>
      <c r="MEA69" s="65"/>
      <c r="MEB69" s="65"/>
      <c r="MEC69" s="65"/>
      <c r="MED69" s="65"/>
      <c r="MEE69" s="65"/>
      <c r="MEF69" s="65"/>
      <c r="MEG69" s="65"/>
      <c r="MEH69" s="65"/>
      <c r="MEI69" s="65"/>
      <c r="MEJ69" s="65"/>
      <c r="MEK69" s="65"/>
      <c r="MEL69" s="65"/>
      <c r="MEM69" s="65"/>
      <c r="MEN69" s="65"/>
      <c r="MEO69" s="65"/>
      <c r="MEP69" s="65"/>
      <c r="MEQ69" s="65"/>
      <c r="MER69" s="65"/>
      <c r="MES69" s="65"/>
      <c r="MET69" s="65"/>
      <c r="MEU69" s="65"/>
      <c r="MEV69" s="65"/>
      <c r="MEW69" s="65"/>
      <c r="MEX69" s="65"/>
      <c r="MEY69" s="65"/>
      <c r="MEZ69" s="65"/>
      <c r="MFA69" s="65"/>
      <c r="MFB69" s="65"/>
      <c r="MFC69" s="65"/>
      <c r="MFD69" s="65"/>
      <c r="MFE69" s="65"/>
      <c r="MFF69" s="65"/>
      <c r="MFG69" s="65"/>
      <c r="MFH69" s="65"/>
      <c r="MFI69" s="65"/>
      <c r="MFJ69" s="65"/>
      <c r="MFK69" s="65"/>
      <c r="MFL69" s="65"/>
      <c r="MFM69" s="65"/>
      <c r="MFN69" s="65"/>
      <c r="MFO69" s="65"/>
      <c r="MFP69" s="65"/>
      <c r="MFQ69" s="65"/>
      <c r="MFR69" s="65"/>
      <c r="MFS69" s="65"/>
      <c r="MFT69" s="65"/>
      <c r="MFU69" s="65"/>
      <c r="MFV69" s="65"/>
      <c r="MFW69" s="65"/>
      <c r="MFX69" s="65"/>
      <c r="MFY69" s="65"/>
      <c r="MFZ69" s="65"/>
      <c r="MGA69" s="65"/>
      <c r="MGB69" s="65"/>
      <c r="MGC69" s="65"/>
      <c r="MGD69" s="65"/>
      <c r="MGE69" s="65"/>
      <c r="MGF69" s="65"/>
      <c r="MGG69" s="65"/>
      <c r="MGH69" s="65"/>
      <c r="MGI69" s="65"/>
      <c r="MGJ69" s="65"/>
      <c r="MGK69" s="65"/>
      <c r="MGL69" s="65"/>
      <c r="MGM69" s="65"/>
      <c r="MGN69" s="65"/>
      <c r="MGO69" s="65"/>
      <c r="MGP69" s="65"/>
      <c r="MGQ69" s="65"/>
      <c r="MGR69" s="65"/>
      <c r="MGS69" s="65"/>
      <c r="MGT69" s="65"/>
      <c r="MGU69" s="65"/>
      <c r="MGV69" s="65"/>
      <c r="MGW69" s="65"/>
      <c r="MGX69" s="65"/>
      <c r="MGY69" s="65"/>
      <c r="MGZ69" s="65"/>
      <c r="MHA69" s="65"/>
      <c r="MHB69" s="65"/>
      <c r="MHC69" s="65"/>
      <c r="MHD69" s="65"/>
      <c r="MHE69" s="65"/>
      <c r="MHF69" s="65"/>
      <c r="MHG69" s="65"/>
      <c r="MHH69" s="65"/>
      <c r="MHI69" s="65"/>
      <c r="MHJ69" s="65"/>
      <c r="MHK69" s="65"/>
      <c r="MHL69" s="65"/>
      <c r="MHM69" s="65"/>
      <c r="MHN69" s="65"/>
      <c r="MHO69" s="65"/>
      <c r="MHP69" s="65"/>
      <c r="MHQ69" s="65"/>
      <c r="MHR69" s="65"/>
      <c r="MHS69" s="65"/>
      <c r="MHT69" s="65"/>
      <c r="MHU69" s="65"/>
      <c r="MHV69" s="65"/>
      <c r="MHW69" s="65"/>
      <c r="MHX69" s="65"/>
      <c r="MHY69" s="65"/>
      <c r="MHZ69" s="65"/>
      <c r="MIA69" s="65"/>
      <c r="MIB69" s="65"/>
      <c r="MIC69" s="65"/>
      <c r="MID69" s="65"/>
      <c r="MIE69" s="65"/>
      <c r="MIF69" s="65"/>
      <c r="MIG69" s="65"/>
      <c r="MIH69" s="65"/>
      <c r="MII69" s="65"/>
      <c r="MIJ69" s="65"/>
      <c r="MIK69" s="65"/>
      <c r="MIL69" s="65"/>
      <c r="MIM69" s="65"/>
      <c r="MIN69" s="65"/>
      <c r="MIO69" s="65"/>
      <c r="MIP69" s="65"/>
      <c r="MIQ69" s="65"/>
      <c r="MIR69" s="65"/>
      <c r="MIS69" s="65"/>
      <c r="MIT69" s="65"/>
      <c r="MIU69" s="65"/>
      <c r="MIV69" s="65"/>
      <c r="MIW69" s="65"/>
      <c r="MIX69" s="65"/>
      <c r="MIY69" s="65"/>
      <c r="MIZ69" s="65"/>
      <c r="MJA69" s="65"/>
      <c r="MJB69" s="65"/>
      <c r="MJC69" s="65"/>
      <c r="MJD69" s="65"/>
      <c r="MJE69" s="65"/>
      <c r="MJF69" s="65"/>
      <c r="MJG69" s="65"/>
      <c r="MJH69" s="65"/>
      <c r="MJI69" s="65"/>
      <c r="MJJ69" s="65"/>
      <c r="MJK69" s="65"/>
      <c r="MJL69" s="65"/>
      <c r="MJM69" s="65"/>
      <c r="MJN69" s="65"/>
      <c r="MJO69" s="65"/>
      <c r="MJP69" s="65"/>
      <c r="MJQ69" s="65"/>
      <c r="MJR69" s="65"/>
      <c r="MJS69" s="65"/>
      <c r="MJT69" s="65"/>
      <c r="MJU69" s="65"/>
      <c r="MJV69" s="65"/>
      <c r="MJW69" s="65"/>
      <c r="MJX69" s="65"/>
      <c r="MJY69" s="65"/>
      <c r="MJZ69" s="65"/>
      <c r="MKA69" s="65"/>
      <c r="MKB69" s="65"/>
      <c r="MKC69" s="65"/>
      <c r="MKD69" s="65"/>
      <c r="MKE69" s="65"/>
      <c r="MKF69" s="65"/>
      <c r="MKG69" s="65"/>
      <c r="MKH69" s="65"/>
      <c r="MKI69" s="65"/>
      <c r="MKJ69" s="65"/>
      <c r="MKK69" s="65"/>
      <c r="MKL69" s="65"/>
      <c r="MKM69" s="65"/>
      <c r="MKN69" s="65"/>
      <c r="MKO69" s="65"/>
      <c r="MKP69" s="65"/>
      <c r="MKQ69" s="65"/>
      <c r="MKR69" s="65"/>
      <c r="MKS69" s="65"/>
      <c r="MKT69" s="65"/>
      <c r="MKU69" s="65"/>
      <c r="MKV69" s="65"/>
      <c r="MKW69" s="65"/>
      <c r="MKX69" s="65"/>
      <c r="MKY69" s="65"/>
      <c r="MKZ69" s="65"/>
      <c r="MLA69" s="65"/>
      <c r="MLB69" s="65"/>
      <c r="MLC69" s="65"/>
      <c r="MLD69" s="65"/>
      <c r="MLE69" s="65"/>
      <c r="MLF69" s="65"/>
      <c r="MLG69" s="65"/>
      <c r="MLH69" s="65"/>
      <c r="MLI69" s="65"/>
      <c r="MLJ69" s="65"/>
      <c r="MLK69" s="65"/>
      <c r="MLL69" s="65"/>
      <c r="MLM69" s="65"/>
      <c r="MLN69" s="65"/>
      <c r="MLO69" s="65"/>
      <c r="MLP69" s="65"/>
      <c r="MLQ69" s="65"/>
      <c r="MLR69" s="65"/>
      <c r="MLS69" s="65"/>
      <c r="MLT69" s="65"/>
      <c r="MLU69" s="65"/>
      <c r="MLV69" s="65"/>
      <c r="MLW69" s="65"/>
      <c r="MLX69" s="65"/>
      <c r="MLY69" s="65"/>
      <c r="MLZ69" s="65"/>
      <c r="MMA69" s="65"/>
      <c r="MMB69" s="65"/>
      <c r="MMC69" s="65"/>
      <c r="MMD69" s="65"/>
      <c r="MME69" s="65"/>
      <c r="MMF69" s="65"/>
      <c r="MMG69" s="65"/>
      <c r="MMH69" s="65"/>
      <c r="MMI69" s="65"/>
      <c r="MMJ69" s="65"/>
      <c r="MMK69" s="65"/>
      <c r="MML69" s="65"/>
      <c r="MMM69" s="65"/>
      <c r="MMN69" s="65"/>
      <c r="MMO69" s="65"/>
      <c r="MMP69" s="65"/>
      <c r="MMQ69" s="65"/>
      <c r="MMR69" s="65"/>
      <c r="MMS69" s="65"/>
      <c r="MMT69" s="65"/>
      <c r="MMU69" s="65"/>
      <c r="MMV69" s="65"/>
      <c r="MMW69" s="65"/>
      <c r="MMX69" s="65"/>
      <c r="MMY69" s="65"/>
      <c r="MMZ69" s="65"/>
      <c r="MNA69" s="65"/>
      <c r="MNB69" s="65"/>
      <c r="MNC69" s="65"/>
      <c r="MND69" s="65"/>
      <c r="MNE69" s="65"/>
      <c r="MNF69" s="65"/>
      <c r="MNG69" s="65"/>
      <c r="MNH69" s="65"/>
      <c r="MNI69" s="65"/>
      <c r="MNJ69" s="65"/>
      <c r="MNK69" s="65"/>
      <c r="MNL69" s="65"/>
      <c r="MNM69" s="65"/>
      <c r="MNN69" s="65"/>
      <c r="MNO69" s="65"/>
      <c r="MNP69" s="65"/>
      <c r="MNQ69" s="65"/>
      <c r="MNR69" s="65"/>
      <c r="MNS69" s="65"/>
      <c r="MNT69" s="65"/>
      <c r="MNU69" s="65"/>
      <c r="MNV69" s="65"/>
      <c r="MNW69" s="65"/>
      <c r="MNX69" s="65"/>
      <c r="MNY69" s="65"/>
      <c r="MNZ69" s="65"/>
      <c r="MOA69" s="65"/>
      <c r="MOB69" s="65"/>
      <c r="MOC69" s="65"/>
      <c r="MOD69" s="65"/>
      <c r="MOE69" s="65"/>
      <c r="MOF69" s="65"/>
      <c r="MOG69" s="65"/>
      <c r="MOH69" s="65"/>
      <c r="MOI69" s="65"/>
      <c r="MOJ69" s="65"/>
      <c r="MOK69" s="65"/>
      <c r="MOL69" s="65"/>
      <c r="MOM69" s="65"/>
      <c r="MON69" s="65"/>
      <c r="MOO69" s="65"/>
      <c r="MOP69" s="65"/>
      <c r="MOQ69" s="65"/>
      <c r="MOR69" s="65"/>
      <c r="MOS69" s="65"/>
      <c r="MOT69" s="65"/>
      <c r="MOU69" s="65"/>
      <c r="MOV69" s="65"/>
      <c r="MOW69" s="65"/>
      <c r="MOX69" s="65"/>
      <c r="MOY69" s="65"/>
      <c r="MOZ69" s="65"/>
      <c r="MPA69" s="65"/>
      <c r="MPB69" s="65"/>
      <c r="MPC69" s="65"/>
      <c r="MPD69" s="65"/>
      <c r="MPE69" s="65"/>
      <c r="MPF69" s="65"/>
      <c r="MPG69" s="65"/>
      <c r="MPH69" s="65"/>
      <c r="MPI69" s="65"/>
      <c r="MPJ69" s="65"/>
      <c r="MPK69" s="65"/>
      <c r="MPL69" s="65"/>
      <c r="MPM69" s="65"/>
      <c r="MPN69" s="65"/>
      <c r="MPO69" s="65"/>
      <c r="MPP69" s="65"/>
      <c r="MPQ69" s="65"/>
      <c r="MPR69" s="65"/>
      <c r="MPS69" s="65"/>
      <c r="MPT69" s="65"/>
      <c r="MPU69" s="65"/>
      <c r="MPV69" s="65"/>
      <c r="MPW69" s="65"/>
      <c r="MPX69" s="65"/>
      <c r="MPY69" s="65"/>
      <c r="MPZ69" s="65"/>
      <c r="MQA69" s="65"/>
      <c r="MQB69" s="65"/>
      <c r="MQC69" s="65"/>
      <c r="MQD69" s="65"/>
      <c r="MQE69" s="65"/>
      <c r="MQF69" s="65"/>
      <c r="MQG69" s="65"/>
      <c r="MQH69" s="65"/>
      <c r="MQI69" s="65"/>
      <c r="MQJ69" s="65"/>
      <c r="MQK69" s="65"/>
      <c r="MQL69" s="65"/>
      <c r="MQM69" s="65"/>
      <c r="MQN69" s="65"/>
      <c r="MQO69" s="65"/>
      <c r="MQP69" s="65"/>
      <c r="MQQ69" s="65"/>
      <c r="MQR69" s="65"/>
      <c r="MQS69" s="65"/>
      <c r="MQT69" s="65"/>
      <c r="MQU69" s="65"/>
      <c r="MQV69" s="65"/>
      <c r="MQW69" s="65"/>
      <c r="MQX69" s="65"/>
      <c r="MQY69" s="65"/>
      <c r="MQZ69" s="65"/>
      <c r="MRA69" s="65"/>
      <c r="MRB69" s="65"/>
      <c r="MRC69" s="65"/>
      <c r="MRD69" s="65"/>
      <c r="MRE69" s="65"/>
      <c r="MRF69" s="65"/>
      <c r="MRG69" s="65"/>
      <c r="MRH69" s="65"/>
      <c r="MRI69" s="65"/>
      <c r="MRJ69" s="65"/>
      <c r="MRK69" s="65"/>
      <c r="MRL69" s="65"/>
      <c r="MRM69" s="65"/>
      <c r="MRN69" s="65"/>
      <c r="MRO69" s="65"/>
      <c r="MRP69" s="65"/>
      <c r="MRQ69" s="65"/>
      <c r="MRR69" s="65"/>
      <c r="MRS69" s="65"/>
      <c r="MRT69" s="65"/>
      <c r="MRU69" s="65"/>
      <c r="MRV69" s="65"/>
      <c r="MRW69" s="65"/>
      <c r="MRX69" s="65"/>
      <c r="MRY69" s="65"/>
      <c r="MRZ69" s="65"/>
      <c r="MSA69" s="65"/>
      <c r="MSB69" s="65"/>
      <c r="MSC69" s="65"/>
      <c r="MSD69" s="65"/>
      <c r="MSE69" s="65"/>
      <c r="MSF69" s="65"/>
      <c r="MSG69" s="65"/>
      <c r="MSH69" s="65"/>
      <c r="MSI69" s="65"/>
      <c r="MSJ69" s="65"/>
      <c r="MSK69" s="65"/>
      <c r="MSL69" s="65"/>
      <c r="MSM69" s="65"/>
      <c r="MSN69" s="65"/>
      <c r="MSO69" s="65"/>
      <c r="MSP69" s="65"/>
      <c r="MSQ69" s="65"/>
      <c r="MSR69" s="65"/>
      <c r="MSS69" s="65"/>
      <c r="MST69" s="65"/>
      <c r="MSU69" s="65"/>
      <c r="MSV69" s="65"/>
      <c r="MSW69" s="65"/>
      <c r="MSX69" s="65"/>
      <c r="MSY69" s="65"/>
      <c r="MSZ69" s="65"/>
      <c r="MTA69" s="65"/>
      <c r="MTB69" s="65"/>
      <c r="MTC69" s="65"/>
      <c r="MTD69" s="65"/>
      <c r="MTE69" s="65"/>
      <c r="MTF69" s="65"/>
      <c r="MTG69" s="65"/>
      <c r="MTH69" s="65"/>
      <c r="MTI69" s="65"/>
      <c r="MTJ69" s="65"/>
      <c r="MTK69" s="65"/>
      <c r="MTL69" s="65"/>
      <c r="MTM69" s="65"/>
      <c r="MTN69" s="65"/>
      <c r="MTO69" s="65"/>
      <c r="MTP69" s="65"/>
      <c r="MTQ69" s="65"/>
      <c r="MTR69" s="65"/>
      <c r="MTS69" s="65"/>
      <c r="MTT69" s="65"/>
      <c r="MTU69" s="65"/>
      <c r="MTV69" s="65"/>
      <c r="MTW69" s="65"/>
      <c r="MTX69" s="65"/>
      <c r="MTY69" s="65"/>
      <c r="MTZ69" s="65"/>
      <c r="MUA69" s="65"/>
      <c r="MUB69" s="65"/>
      <c r="MUC69" s="65"/>
      <c r="MUD69" s="65"/>
      <c r="MUE69" s="65"/>
      <c r="MUF69" s="65"/>
      <c r="MUG69" s="65"/>
      <c r="MUH69" s="65"/>
      <c r="MUI69" s="65"/>
      <c r="MUJ69" s="65"/>
      <c r="MUK69" s="65"/>
      <c r="MUL69" s="65"/>
      <c r="MUM69" s="65"/>
      <c r="MUN69" s="65"/>
      <c r="MUO69" s="65"/>
      <c r="MUP69" s="65"/>
      <c r="MUQ69" s="65"/>
      <c r="MUR69" s="65"/>
      <c r="MUS69" s="65"/>
      <c r="MUT69" s="65"/>
      <c r="MUU69" s="65"/>
      <c r="MUV69" s="65"/>
      <c r="MUW69" s="65"/>
      <c r="MUX69" s="65"/>
      <c r="MUY69" s="65"/>
      <c r="MUZ69" s="65"/>
      <c r="MVA69" s="65"/>
      <c r="MVB69" s="65"/>
      <c r="MVC69" s="65"/>
      <c r="MVD69" s="65"/>
      <c r="MVE69" s="65"/>
      <c r="MVF69" s="65"/>
      <c r="MVG69" s="65"/>
      <c r="MVH69" s="65"/>
      <c r="MVI69" s="65"/>
      <c r="MVJ69" s="65"/>
      <c r="MVK69" s="65"/>
      <c r="MVL69" s="65"/>
      <c r="MVM69" s="65"/>
      <c r="MVN69" s="65"/>
      <c r="MVO69" s="65"/>
      <c r="MVP69" s="65"/>
      <c r="MVQ69" s="65"/>
      <c r="MVR69" s="65"/>
      <c r="MVS69" s="65"/>
      <c r="MVT69" s="65"/>
      <c r="MVU69" s="65"/>
      <c r="MVV69" s="65"/>
      <c r="MVW69" s="65"/>
      <c r="MVX69" s="65"/>
      <c r="MVY69" s="65"/>
      <c r="MVZ69" s="65"/>
      <c r="MWA69" s="65"/>
      <c r="MWB69" s="65"/>
      <c r="MWC69" s="65"/>
      <c r="MWD69" s="65"/>
      <c r="MWE69" s="65"/>
      <c r="MWF69" s="65"/>
      <c r="MWG69" s="65"/>
      <c r="MWH69" s="65"/>
      <c r="MWI69" s="65"/>
      <c r="MWJ69" s="65"/>
      <c r="MWK69" s="65"/>
      <c r="MWL69" s="65"/>
      <c r="MWM69" s="65"/>
      <c r="MWN69" s="65"/>
      <c r="MWO69" s="65"/>
      <c r="MWP69" s="65"/>
      <c r="MWQ69" s="65"/>
      <c r="MWR69" s="65"/>
      <c r="MWS69" s="65"/>
      <c r="MWT69" s="65"/>
      <c r="MWU69" s="65"/>
      <c r="MWV69" s="65"/>
      <c r="MWW69" s="65"/>
      <c r="MWX69" s="65"/>
      <c r="MWY69" s="65"/>
      <c r="MWZ69" s="65"/>
      <c r="MXA69" s="65"/>
      <c r="MXB69" s="65"/>
      <c r="MXC69" s="65"/>
      <c r="MXD69" s="65"/>
      <c r="MXE69" s="65"/>
      <c r="MXF69" s="65"/>
      <c r="MXG69" s="65"/>
      <c r="MXH69" s="65"/>
      <c r="MXI69" s="65"/>
      <c r="MXJ69" s="65"/>
      <c r="MXK69" s="65"/>
      <c r="MXL69" s="65"/>
      <c r="MXM69" s="65"/>
      <c r="MXN69" s="65"/>
      <c r="MXO69" s="65"/>
      <c r="MXP69" s="65"/>
      <c r="MXQ69" s="65"/>
      <c r="MXR69" s="65"/>
      <c r="MXS69" s="65"/>
      <c r="MXT69" s="65"/>
      <c r="MXU69" s="65"/>
      <c r="MXV69" s="65"/>
      <c r="MXW69" s="65"/>
      <c r="MXX69" s="65"/>
      <c r="MXY69" s="65"/>
      <c r="MXZ69" s="65"/>
      <c r="MYA69" s="65"/>
      <c r="MYB69" s="65"/>
      <c r="MYC69" s="65"/>
      <c r="MYD69" s="65"/>
      <c r="MYE69" s="65"/>
      <c r="MYF69" s="65"/>
      <c r="MYG69" s="65"/>
      <c r="MYH69" s="65"/>
      <c r="MYI69" s="65"/>
      <c r="MYJ69" s="65"/>
      <c r="MYK69" s="65"/>
      <c r="MYL69" s="65"/>
      <c r="MYM69" s="65"/>
      <c r="MYN69" s="65"/>
      <c r="MYO69" s="65"/>
      <c r="MYP69" s="65"/>
      <c r="MYQ69" s="65"/>
      <c r="MYR69" s="65"/>
      <c r="MYS69" s="65"/>
      <c r="MYT69" s="65"/>
      <c r="MYU69" s="65"/>
      <c r="MYV69" s="65"/>
      <c r="MYW69" s="65"/>
      <c r="MYX69" s="65"/>
      <c r="MYY69" s="65"/>
      <c r="MYZ69" s="65"/>
      <c r="MZA69" s="65"/>
      <c r="MZB69" s="65"/>
      <c r="MZC69" s="65"/>
      <c r="MZD69" s="65"/>
      <c r="MZE69" s="65"/>
      <c r="MZF69" s="65"/>
      <c r="MZG69" s="65"/>
      <c r="MZH69" s="65"/>
      <c r="MZI69" s="65"/>
      <c r="MZJ69" s="65"/>
      <c r="MZK69" s="65"/>
      <c r="MZL69" s="65"/>
      <c r="MZM69" s="65"/>
      <c r="MZN69" s="65"/>
      <c r="MZO69" s="65"/>
      <c r="MZP69" s="65"/>
      <c r="MZQ69" s="65"/>
      <c r="MZR69" s="65"/>
      <c r="MZS69" s="65"/>
      <c r="MZT69" s="65"/>
      <c r="MZU69" s="65"/>
      <c r="MZV69" s="65"/>
      <c r="MZW69" s="65"/>
      <c r="MZX69" s="65"/>
      <c r="MZY69" s="65"/>
      <c r="MZZ69" s="65"/>
      <c r="NAA69" s="65"/>
      <c r="NAB69" s="65"/>
      <c r="NAC69" s="65"/>
      <c r="NAD69" s="65"/>
      <c r="NAE69" s="65"/>
      <c r="NAF69" s="65"/>
      <c r="NAG69" s="65"/>
      <c r="NAH69" s="65"/>
      <c r="NAI69" s="65"/>
      <c r="NAJ69" s="65"/>
      <c r="NAK69" s="65"/>
      <c r="NAL69" s="65"/>
      <c r="NAM69" s="65"/>
      <c r="NAN69" s="65"/>
      <c r="NAO69" s="65"/>
      <c r="NAP69" s="65"/>
      <c r="NAQ69" s="65"/>
      <c r="NAR69" s="65"/>
      <c r="NAS69" s="65"/>
      <c r="NAT69" s="65"/>
      <c r="NAU69" s="65"/>
      <c r="NAV69" s="65"/>
      <c r="NAW69" s="65"/>
      <c r="NAX69" s="65"/>
      <c r="NAY69" s="65"/>
      <c r="NAZ69" s="65"/>
      <c r="NBA69" s="65"/>
      <c r="NBB69" s="65"/>
      <c r="NBC69" s="65"/>
      <c r="NBD69" s="65"/>
      <c r="NBE69" s="65"/>
      <c r="NBF69" s="65"/>
      <c r="NBG69" s="65"/>
      <c r="NBH69" s="65"/>
      <c r="NBI69" s="65"/>
      <c r="NBJ69" s="65"/>
      <c r="NBK69" s="65"/>
      <c r="NBL69" s="65"/>
      <c r="NBM69" s="65"/>
      <c r="NBN69" s="65"/>
      <c r="NBO69" s="65"/>
      <c r="NBP69" s="65"/>
      <c r="NBQ69" s="65"/>
      <c r="NBR69" s="65"/>
      <c r="NBS69" s="65"/>
      <c r="NBT69" s="65"/>
      <c r="NBU69" s="65"/>
      <c r="NBV69" s="65"/>
      <c r="NBW69" s="65"/>
      <c r="NBX69" s="65"/>
      <c r="NBY69" s="65"/>
      <c r="NBZ69" s="65"/>
      <c r="NCA69" s="65"/>
      <c r="NCB69" s="65"/>
      <c r="NCC69" s="65"/>
      <c r="NCD69" s="65"/>
      <c r="NCE69" s="65"/>
      <c r="NCF69" s="65"/>
      <c r="NCG69" s="65"/>
      <c r="NCH69" s="65"/>
      <c r="NCI69" s="65"/>
      <c r="NCJ69" s="65"/>
      <c r="NCK69" s="65"/>
      <c r="NCL69" s="65"/>
      <c r="NCM69" s="65"/>
      <c r="NCN69" s="65"/>
      <c r="NCO69" s="65"/>
      <c r="NCP69" s="65"/>
      <c r="NCQ69" s="65"/>
      <c r="NCR69" s="65"/>
      <c r="NCS69" s="65"/>
      <c r="NCT69" s="65"/>
      <c r="NCU69" s="65"/>
      <c r="NCV69" s="65"/>
      <c r="NCW69" s="65"/>
      <c r="NCX69" s="65"/>
      <c r="NCY69" s="65"/>
      <c r="NCZ69" s="65"/>
      <c r="NDA69" s="65"/>
      <c r="NDB69" s="65"/>
      <c r="NDC69" s="65"/>
      <c r="NDD69" s="65"/>
      <c r="NDE69" s="65"/>
      <c r="NDF69" s="65"/>
      <c r="NDG69" s="65"/>
      <c r="NDH69" s="65"/>
      <c r="NDI69" s="65"/>
      <c r="NDJ69" s="65"/>
      <c r="NDK69" s="65"/>
      <c r="NDL69" s="65"/>
      <c r="NDM69" s="65"/>
      <c r="NDN69" s="65"/>
      <c r="NDO69" s="65"/>
      <c r="NDP69" s="65"/>
      <c r="NDQ69" s="65"/>
      <c r="NDR69" s="65"/>
      <c r="NDS69" s="65"/>
      <c r="NDT69" s="65"/>
      <c r="NDU69" s="65"/>
      <c r="NDV69" s="65"/>
      <c r="NDW69" s="65"/>
      <c r="NDX69" s="65"/>
      <c r="NDY69" s="65"/>
      <c r="NDZ69" s="65"/>
      <c r="NEA69" s="65"/>
      <c r="NEB69" s="65"/>
      <c r="NEC69" s="65"/>
      <c r="NED69" s="65"/>
      <c r="NEE69" s="65"/>
      <c r="NEF69" s="65"/>
      <c r="NEG69" s="65"/>
      <c r="NEH69" s="65"/>
      <c r="NEI69" s="65"/>
      <c r="NEJ69" s="65"/>
      <c r="NEK69" s="65"/>
      <c r="NEL69" s="65"/>
      <c r="NEM69" s="65"/>
      <c r="NEN69" s="65"/>
      <c r="NEO69" s="65"/>
      <c r="NEP69" s="65"/>
      <c r="NEQ69" s="65"/>
      <c r="NER69" s="65"/>
      <c r="NES69" s="65"/>
      <c r="NET69" s="65"/>
      <c r="NEU69" s="65"/>
      <c r="NEV69" s="65"/>
      <c r="NEW69" s="65"/>
      <c r="NEX69" s="65"/>
      <c r="NEY69" s="65"/>
      <c r="NEZ69" s="65"/>
      <c r="NFA69" s="65"/>
      <c r="NFB69" s="65"/>
      <c r="NFC69" s="65"/>
      <c r="NFD69" s="65"/>
      <c r="NFE69" s="65"/>
      <c r="NFF69" s="65"/>
      <c r="NFG69" s="65"/>
      <c r="NFH69" s="65"/>
      <c r="NFI69" s="65"/>
      <c r="NFJ69" s="65"/>
      <c r="NFK69" s="65"/>
      <c r="NFL69" s="65"/>
      <c r="NFM69" s="65"/>
      <c r="NFN69" s="65"/>
      <c r="NFO69" s="65"/>
      <c r="NFP69" s="65"/>
      <c r="NFQ69" s="65"/>
      <c r="NFR69" s="65"/>
      <c r="NFS69" s="65"/>
      <c r="NFT69" s="65"/>
      <c r="NFU69" s="65"/>
      <c r="NFV69" s="65"/>
      <c r="NFW69" s="65"/>
      <c r="NFX69" s="65"/>
      <c r="NFY69" s="65"/>
      <c r="NFZ69" s="65"/>
      <c r="NGA69" s="65"/>
      <c r="NGB69" s="65"/>
      <c r="NGC69" s="65"/>
      <c r="NGD69" s="65"/>
      <c r="NGE69" s="65"/>
      <c r="NGF69" s="65"/>
      <c r="NGG69" s="65"/>
      <c r="NGH69" s="65"/>
      <c r="NGI69" s="65"/>
      <c r="NGJ69" s="65"/>
      <c r="NGK69" s="65"/>
      <c r="NGL69" s="65"/>
      <c r="NGM69" s="65"/>
      <c r="NGN69" s="65"/>
      <c r="NGO69" s="65"/>
      <c r="NGP69" s="65"/>
      <c r="NGQ69" s="65"/>
      <c r="NGR69" s="65"/>
      <c r="NGS69" s="65"/>
      <c r="NGT69" s="65"/>
      <c r="NGU69" s="65"/>
      <c r="NGV69" s="65"/>
      <c r="NGW69" s="65"/>
      <c r="NGX69" s="65"/>
      <c r="NGY69" s="65"/>
      <c r="NGZ69" s="65"/>
      <c r="NHA69" s="65"/>
      <c r="NHB69" s="65"/>
      <c r="NHC69" s="65"/>
      <c r="NHD69" s="65"/>
      <c r="NHE69" s="65"/>
      <c r="NHF69" s="65"/>
      <c r="NHG69" s="65"/>
      <c r="NHH69" s="65"/>
      <c r="NHI69" s="65"/>
      <c r="NHJ69" s="65"/>
      <c r="NHK69" s="65"/>
      <c r="NHL69" s="65"/>
      <c r="NHM69" s="65"/>
      <c r="NHN69" s="65"/>
      <c r="NHO69" s="65"/>
      <c r="NHP69" s="65"/>
      <c r="NHQ69" s="65"/>
      <c r="NHR69" s="65"/>
      <c r="NHS69" s="65"/>
      <c r="NHT69" s="65"/>
      <c r="NHU69" s="65"/>
      <c r="NHV69" s="65"/>
      <c r="NHW69" s="65"/>
      <c r="NHX69" s="65"/>
      <c r="NHY69" s="65"/>
      <c r="NHZ69" s="65"/>
      <c r="NIA69" s="65"/>
      <c r="NIB69" s="65"/>
      <c r="NIC69" s="65"/>
      <c r="NID69" s="65"/>
      <c r="NIE69" s="65"/>
      <c r="NIF69" s="65"/>
      <c r="NIG69" s="65"/>
      <c r="NIH69" s="65"/>
      <c r="NII69" s="65"/>
      <c r="NIJ69" s="65"/>
      <c r="NIK69" s="65"/>
      <c r="NIL69" s="65"/>
      <c r="NIM69" s="65"/>
      <c r="NIN69" s="65"/>
      <c r="NIO69" s="65"/>
      <c r="NIP69" s="65"/>
      <c r="NIQ69" s="65"/>
      <c r="NIR69" s="65"/>
      <c r="NIS69" s="65"/>
      <c r="NIT69" s="65"/>
      <c r="NIU69" s="65"/>
      <c r="NIV69" s="65"/>
      <c r="NIW69" s="65"/>
      <c r="NIX69" s="65"/>
      <c r="NIY69" s="65"/>
      <c r="NIZ69" s="65"/>
      <c r="NJA69" s="65"/>
      <c r="NJB69" s="65"/>
      <c r="NJC69" s="65"/>
      <c r="NJD69" s="65"/>
      <c r="NJE69" s="65"/>
      <c r="NJF69" s="65"/>
      <c r="NJG69" s="65"/>
      <c r="NJH69" s="65"/>
      <c r="NJI69" s="65"/>
      <c r="NJJ69" s="65"/>
      <c r="NJK69" s="65"/>
      <c r="NJL69" s="65"/>
      <c r="NJM69" s="65"/>
      <c r="NJN69" s="65"/>
      <c r="NJO69" s="65"/>
      <c r="NJP69" s="65"/>
      <c r="NJQ69" s="65"/>
      <c r="NJR69" s="65"/>
      <c r="NJS69" s="65"/>
      <c r="NJT69" s="65"/>
      <c r="NJU69" s="65"/>
      <c r="NJV69" s="65"/>
      <c r="NJW69" s="65"/>
      <c r="NJX69" s="65"/>
      <c r="NJY69" s="65"/>
      <c r="NJZ69" s="65"/>
      <c r="NKA69" s="65"/>
      <c r="NKB69" s="65"/>
      <c r="NKC69" s="65"/>
      <c r="NKD69" s="65"/>
      <c r="NKE69" s="65"/>
      <c r="NKF69" s="65"/>
      <c r="NKG69" s="65"/>
      <c r="NKH69" s="65"/>
      <c r="NKI69" s="65"/>
      <c r="NKJ69" s="65"/>
      <c r="NKK69" s="65"/>
      <c r="NKL69" s="65"/>
      <c r="NKM69" s="65"/>
      <c r="NKN69" s="65"/>
      <c r="NKO69" s="65"/>
      <c r="NKP69" s="65"/>
      <c r="NKQ69" s="65"/>
      <c r="NKR69" s="65"/>
      <c r="NKS69" s="65"/>
      <c r="NKT69" s="65"/>
      <c r="NKU69" s="65"/>
      <c r="NKV69" s="65"/>
      <c r="NKW69" s="65"/>
      <c r="NKX69" s="65"/>
      <c r="NKY69" s="65"/>
      <c r="NKZ69" s="65"/>
      <c r="NLA69" s="65"/>
      <c r="NLB69" s="65"/>
      <c r="NLC69" s="65"/>
      <c r="NLD69" s="65"/>
      <c r="NLE69" s="65"/>
      <c r="NLF69" s="65"/>
      <c r="NLG69" s="65"/>
      <c r="NLH69" s="65"/>
      <c r="NLI69" s="65"/>
      <c r="NLJ69" s="65"/>
      <c r="NLK69" s="65"/>
      <c r="NLL69" s="65"/>
      <c r="NLM69" s="65"/>
      <c r="NLN69" s="65"/>
      <c r="NLO69" s="65"/>
      <c r="NLP69" s="65"/>
      <c r="NLQ69" s="65"/>
      <c r="NLR69" s="65"/>
      <c r="NLS69" s="65"/>
      <c r="NLT69" s="65"/>
      <c r="NLU69" s="65"/>
      <c r="NLV69" s="65"/>
      <c r="NLW69" s="65"/>
      <c r="NLX69" s="65"/>
      <c r="NLY69" s="65"/>
      <c r="NLZ69" s="65"/>
      <c r="NMA69" s="65"/>
      <c r="NMB69" s="65"/>
      <c r="NMC69" s="65"/>
      <c r="NMD69" s="65"/>
      <c r="NME69" s="65"/>
      <c r="NMF69" s="65"/>
      <c r="NMG69" s="65"/>
      <c r="NMH69" s="65"/>
      <c r="NMI69" s="65"/>
      <c r="NMJ69" s="65"/>
      <c r="NMK69" s="65"/>
      <c r="NML69" s="65"/>
      <c r="NMM69" s="65"/>
      <c r="NMN69" s="65"/>
      <c r="NMO69" s="65"/>
      <c r="NMP69" s="65"/>
      <c r="NMQ69" s="65"/>
      <c r="NMR69" s="65"/>
      <c r="NMS69" s="65"/>
      <c r="NMT69" s="65"/>
      <c r="NMU69" s="65"/>
      <c r="NMV69" s="65"/>
      <c r="NMW69" s="65"/>
      <c r="NMX69" s="65"/>
      <c r="NMY69" s="65"/>
      <c r="NMZ69" s="65"/>
      <c r="NNA69" s="65"/>
      <c r="NNB69" s="65"/>
      <c r="NNC69" s="65"/>
      <c r="NND69" s="65"/>
      <c r="NNE69" s="65"/>
      <c r="NNF69" s="65"/>
      <c r="NNG69" s="65"/>
      <c r="NNH69" s="65"/>
      <c r="NNI69" s="65"/>
      <c r="NNJ69" s="65"/>
      <c r="NNK69" s="65"/>
      <c r="NNL69" s="65"/>
      <c r="NNM69" s="65"/>
      <c r="NNN69" s="65"/>
      <c r="NNO69" s="65"/>
      <c r="NNP69" s="65"/>
      <c r="NNQ69" s="65"/>
      <c r="NNR69" s="65"/>
      <c r="NNS69" s="65"/>
      <c r="NNT69" s="65"/>
      <c r="NNU69" s="65"/>
      <c r="NNV69" s="65"/>
      <c r="NNW69" s="65"/>
      <c r="NNX69" s="65"/>
      <c r="NNY69" s="65"/>
      <c r="NNZ69" s="65"/>
      <c r="NOA69" s="65"/>
      <c r="NOB69" s="65"/>
      <c r="NOC69" s="65"/>
      <c r="NOD69" s="65"/>
      <c r="NOE69" s="65"/>
      <c r="NOF69" s="65"/>
      <c r="NOG69" s="65"/>
      <c r="NOH69" s="65"/>
      <c r="NOI69" s="65"/>
      <c r="NOJ69" s="65"/>
      <c r="NOK69" s="65"/>
      <c r="NOL69" s="65"/>
      <c r="NOM69" s="65"/>
      <c r="NON69" s="65"/>
      <c r="NOO69" s="65"/>
      <c r="NOP69" s="65"/>
      <c r="NOQ69" s="65"/>
      <c r="NOR69" s="65"/>
      <c r="NOS69" s="65"/>
      <c r="NOT69" s="65"/>
      <c r="NOU69" s="65"/>
      <c r="NOV69" s="65"/>
      <c r="NOW69" s="65"/>
      <c r="NOX69" s="65"/>
      <c r="NOY69" s="65"/>
      <c r="NOZ69" s="65"/>
      <c r="NPA69" s="65"/>
      <c r="NPB69" s="65"/>
      <c r="NPC69" s="65"/>
      <c r="NPD69" s="65"/>
      <c r="NPE69" s="65"/>
      <c r="NPF69" s="65"/>
      <c r="NPG69" s="65"/>
      <c r="NPH69" s="65"/>
      <c r="NPI69" s="65"/>
      <c r="NPJ69" s="65"/>
      <c r="NPK69" s="65"/>
      <c r="NPL69" s="65"/>
      <c r="NPM69" s="65"/>
      <c r="NPN69" s="65"/>
      <c r="NPO69" s="65"/>
      <c r="NPP69" s="65"/>
      <c r="NPQ69" s="65"/>
      <c r="NPR69" s="65"/>
      <c r="NPS69" s="65"/>
      <c r="NPT69" s="65"/>
      <c r="NPU69" s="65"/>
      <c r="NPV69" s="65"/>
      <c r="NPW69" s="65"/>
      <c r="NPX69" s="65"/>
      <c r="NPY69" s="65"/>
      <c r="NPZ69" s="65"/>
      <c r="NQA69" s="65"/>
      <c r="NQB69" s="65"/>
      <c r="NQC69" s="65"/>
      <c r="NQD69" s="65"/>
      <c r="NQE69" s="65"/>
      <c r="NQF69" s="65"/>
      <c r="NQG69" s="65"/>
      <c r="NQH69" s="65"/>
      <c r="NQI69" s="65"/>
      <c r="NQJ69" s="65"/>
      <c r="NQK69" s="65"/>
      <c r="NQL69" s="65"/>
      <c r="NQM69" s="65"/>
      <c r="NQN69" s="65"/>
      <c r="NQO69" s="65"/>
      <c r="NQP69" s="65"/>
      <c r="NQQ69" s="65"/>
      <c r="NQR69" s="65"/>
      <c r="NQS69" s="65"/>
      <c r="NQT69" s="65"/>
      <c r="NQU69" s="65"/>
      <c r="NQV69" s="65"/>
      <c r="NQW69" s="65"/>
      <c r="NQX69" s="65"/>
      <c r="NQY69" s="65"/>
      <c r="NQZ69" s="65"/>
      <c r="NRA69" s="65"/>
      <c r="NRB69" s="65"/>
      <c r="NRC69" s="65"/>
      <c r="NRD69" s="65"/>
      <c r="NRE69" s="65"/>
      <c r="NRF69" s="65"/>
      <c r="NRG69" s="65"/>
      <c r="NRH69" s="65"/>
      <c r="NRI69" s="65"/>
      <c r="NRJ69" s="65"/>
      <c r="NRK69" s="65"/>
      <c r="NRL69" s="65"/>
      <c r="NRM69" s="65"/>
      <c r="NRN69" s="65"/>
      <c r="NRO69" s="65"/>
      <c r="NRP69" s="65"/>
      <c r="NRQ69" s="65"/>
      <c r="NRR69" s="65"/>
      <c r="NRS69" s="65"/>
      <c r="NRT69" s="65"/>
      <c r="NRU69" s="65"/>
      <c r="NRV69" s="65"/>
      <c r="NRW69" s="65"/>
      <c r="NRX69" s="65"/>
      <c r="NRY69" s="65"/>
      <c r="NRZ69" s="65"/>
      <c r="NSA69" s="65"/>
      <c r="NSB69" s="65"/>
      <c r="NSC69" s="65"/>
      <c r="NSD69" s="65"/>
      <c r="NSE69" s="65"/>
      <c r="NSF69" s="65"/>
      <c r="NSG69" s="65"/>
      <c r="NSH69" s="65"/>
      <c r="NSI69" s="65"/>
      <c r="NSJ69" s="65"/>
      <c r="NSK69" s="65"/>
      <c r="NSL69" s="65"/>
      <c r="NSM69" s="65"/>
      <c r="NSN69" s="65"/>
      <c r="NSO69" s="65"/>
      <c r="NSP69" s="65"/>
      <c r="NSQ69" s="65"/>
      <c r="NSR69" s="65"/>
      <c r="NSS69" s="65"/>
      <c r="NST69" s="65"/>
      <c r="NSU69" s="65"/>
      <c r="NSV69" s="65"/>
      <c r="NSW69" s="65"/>
      <c r="NSX69" s="65"/>
      <c r="NSY69" s="65"/>
      <c r="NSZ69" s="65"/>
      <c r="NTA69" s="65"/>
      <c r="NTB69" s="65"/>
      <c r="NTC69" s="65"/>
      <c r="NTD69" s="65"/>
      <c r="NTE69" s="65"/>
      <c r="NTF69" s="65"/>
      <c r="NTG69" s="65"/>
      <c r="NTH69" s="65"/>
      <c r="NTI69" s="65"/>
      <c r="NTJ69" s="65"/>
      <c r="NTK69" s="65"/>
      <c r="NTL69" s="65"/>
      <c r="NTM69" s="65"/>
      <c r="NTN69" s="65"/>
      <c r="NTO69" s="65"/>
      <c r="NTP69" s="65"/>
      <c r="NTQ69" s="65"/>
      <c r="NTR69" s="65"/>
      <c r="NTS69" s="65"/>
      <c r="NTT69" s="65"/>
      <c r="NTU69" s="65"/>
      <c r="NTV69" s="65"/>
      <c r="NTW69" s="65"/>
      <c r="NTX69" s="65"/>
      <c r="NTY69" s="65"/>
      <c r="NTZ69" s="65"/>
      <c r="NUA69" s="65"/>
      <c r="NUB69" s="65"/>
      <c r="NUC69" s="65"/>
      <c r="NUD69" s="65"/>
      <c r="NUE69" s="65"/>
      <c r="NUF69" s="65"/>
      <c r="NUG69" s="65"/>
      <c r="NUH69" s="65"/>
      <c r="NUI69" s="65"/>
      <c r="NUJ69" s="65"/>
      <c r="NUK69" s="65"/>
      <c r="NUL69" s="65"/>
      <c r="NUM69" s="65"/>
      <c r="NUN69" s="65"/>
      <c r="NUO69" s="65"/>
      <c r="NUP69" s="65"/>
      <c r="NUQ69" s="65"/>
      <c r="NUR69" s="65"/>
      <c r="NUS69" s="65"/>
      <c r="NUT69" s="65"/>
      <c r="NUU69" s="65"/>
      <c r="NUV69" s="65"/>
      <c r="NUW69" s="65"/>
      <c r="NUX69" s="65"/>
      <c r="NUY69" s="65"/>
      <c r="NUZ69" s="65"/>
      <c r="NVA69" s="65"/>
      <c r="NVB69" s="65"/>
      <c r="NVC69" s="65"/>
      <c r="NVD69" s="65"/>
      <c r="NVE69" s="65"/>
      <c r="NVF69" s="65"/>
      <c r="NVG69" s="65"/>
      <c r="NVH69" s="65"/>
      <c r="NVI69" s="65"/>
      <c r="NVJ69" s="65"/>
      <c r="NVK69" s="65"/>
      <c r="NVL69" s="65"/>
      <c r="NVM69" s="65"/>
      <c r="NVN69" s="65"/>
      <c r="NVO69" s="65"/>
      <c r="NVP69" s="65"/>
      <c r="NVQ69" s="65"/>
      <c r="NVR69" s="65"/>
      <c r="NVS69" s="65"/>
      <c r="NVT69" s="65"/>
      <c r="NVU69" s="65"/>
      <c r="NVV69" s="65"/>
      <c r="NVW69" s="65"/>
      <c r="NVX69" s="65"/>
      <c r="NVY69" s="65"/>
      <c r="NVZ69" s="65"/>
      <c r="NWA69" s="65"/>
      <c r="NWB69" s="65"/>
      <c r="NWC69" s="65"/>
      <c r="NWD69" s="65"/>
      <c r="NWE69" s="65"/>
      <c r="NWF69" s="65"/>
      <c r="NWG69" s="65"/>
      <c r="NWH69" s="65"/>
      <c r="NWI69" s="65"/>
      <c r="NWJ69" s="65"/>
      <c r="NWK69" s="65"/>
      <c r="NWL69" s="65"/>
      <c r="NWM69" s="65"/>
      <c r="NWN69" s="65"/>
      <c r="NWO69" s="65"/>
      <c r="NWP69" s="65"/>
      <c r="NWQ69" s="65"/>
      <c r="NWR69" s="65"/>
      <c r="NWS69" s="65"/>
      <c r="NWT69" s="65"/>
      <c r="NWU69" s="65"/>
      <c r="NWV69" s="65"/>
      <c r="NWW69" s="65"/>
      <c r="NWX69" s="65"/>
      <c r="NWY69" s="65"/>
      <c r="NWZ69" s="65"/>
      <c r="NXA69" s="65"/>
      <c r="NXB69" s="65"/>
      <c r="NXC69" s="65"/>
      <c r="NXD69" s="65"/>
      <c r="NXE69" s="65"/>
      <c r="NXF69" s="65"/>
      <c r="NXG69" s="65"/>
      <c r="NXH69" s="65"/>
      <c r="NXI69" s="65"/>
      <c r="NXJ69" s="65"/>
      <c r="NXK69" s="65"/>
      <c r="NXL69" s="65"/>
      <c r="NXM69" s="65"/>
      <c r="NXN69" s="65"/>
      <c r="NXO69" s="65"/>
      <c r="NXP69" s="65"/>
      <c r="NXQ69" s="65"/>
      <c r="NXR69" s="65"/>
      <c r="NXS69" s="65"/>
      <c r="NXT69" s="65"/>
      <c r="NXU69" s="65"/>
      <c r="NXV69" s="65"/>
      <c r="NXW69" s="65"/>
      <c r="NXX69" s="65"/>
      <c r="NXY69" s="65"/>
      <c r="NXZ69" s="65"/>
      <c r="NYA69" s="65"/>
      <c r="NYB69" s="65"/>
      <c r="NYC69" s="65"/>
      <c r="NYD69" s="65"/>
      <c r="NYE69" s="65"/>
      <c r="NYF69" s="65"/>
      <c r="NYG69" s="65"/>
      <c r="NYH69" s="65"/>
      <c r="NYI69" s="65"/>
      <c r="NYJ69" s="65"/>
      <c r="NYK69" s="65"/>
      <c r="NYL69" s="65"/>
      <c r="NYM69" s="65"/>
      <c r="NYN69" s="65"/>
      <c r="NYO69" s="65"/>
      <c r="NYP69" s="65"/>
      <c r="NYQ69" s="65"/>
      <c r="NYR69" s="65"/>
      <c r="NYS69" s="65"/>
      <c r="NYT69" s="65"/>
      <c r="NYU69" s="65"/>
      <c r="NYV69" s="65"/>
      <c r="NYW69" s="65"/>
      <c r="NYX69" s="65"/>
      <c r="NYY69" s="65"/>
      <c r="NYZ69" s="65"/>
      <c r="NZA69" s="65"/>
      <c r="NZB69" s="65"/>
      <c r="NZC69" s="65"/>
      <c r="NZD69" s="65"/>
      <c r="NZE69" s="65"/>
      <c r="NZF69" s="65"/>
      <c r="NZG69" s="65"/>
      <c r="NZH69" s="65"/>
      <c r="NZI69" s="65"/>
      <c r="NZJ69" s="65"/>
      <c r="NZK69" s="65"/>
      <c r="NZL69" s="65"/>
      <c r="NZM69" s="65"/>
      <c r="NZN69" s="65"/>
      <c r="NZO69" s="65"/>
      <c r="NZP69" s="65"/>
      <c r="NZQ69" s="65"/>
      <c r="NZR69" s="65"/>
      <c r="NZS69" s="65"/>
      <c r="NZT69" s="65"/>
      <c r="NZU69" s="65"/>
      <c r="NZV69" s="65"/>
      <c r="NZW69" s="65"/>
      <c r="NZX69" s="65"/>
      <c r="NZY69" s="65"/>
      <c r="NZZ69" s="65"/>
      <c r="OAA69" s="65"/>
      <c r="OAB69" s="65"/>
      <c r="OAC69" s="65"/>
      <c r="OAD69" s="65"/>
      <c r="OAE69" s="65"/>
      <c r="OAF69" s="65"/>
      <c r="OAG69" s="65"/>
      <c r="OAH69" s="65"/>
      <c r="OAI69" s="65"/>
      <c r="OAJ69" s="65"/>
      <c r="OAK69" s="65"/>
      <c r="OAL69" s="65"/>
      <c r="OAM69" s="65"/>
      <c r="OAN69" s="65"/>
      <c r="OAO69" s="65"/>
      <c r="OAP69" s="65"/>
      <c r="OAQ69" s="65"/>
      <c r="OAR69" s="65"/>
      <c r="OAS69" s="65"/>
      <c r="OAT69" s="65"/>
      <c r="OAU69" s="65"/>
      <c r="OAV69" s="65"/>
      <c r="OAW69" s="65"/>
      <c r="OAX69" s="65"/>
      <c r="OAY69" s="65"/>
      <c r="OAZ69" s="65"/>
      <c r="OBA69" s="65"/>
      <c r="OBB69" s="65"/>
      <c r="OBC69" s="65"/>
      <c r="OBD69" s="65"/>
      <c r="OBE69" s="65"/>
      <c r="OBF69" s="65"/>
      <c r="OBG69" s="65"/>
      <c r="OBH69" s="65"/>
      <c r="OBI69" s="65"/>
      <c r="OBJ69" s="65"/>
      <c r="OBK69" s="65"/>
      <c r="OBL69" s="65"/>
      <c r="OBM69" s="65"/>
      <c r="OBN69" s="65"/>
      <c r="OBO69" s="65"/>
      <c r="OBP69" s="65"/>
      <c r="OBQ69" s="65"/>
      <c r="OBR69" s="65"/>
      <c r="OBS69" s="65"/>
      <c r="OBT69" s="65"/>
      <c r="OBU69" s="65"/>
      <c r="OBV69" s="65"/>
      <c r="OBW69" s="65"/>
      <c r="OBX69" s="65"/>
      <c r="OBY69" s="65"/>
      <c r="OBZ69" s="65"/>
      <c r="OCA69" s="65"/>
      <c r="OCB69" s="65"/>
      <c r="OCC69" s="65"/>
      <c r="OCD69" s="65"/>
      <c r="OCE69" s="65"/>
      <c r="OCF69" s="65"/>
      <c r="OCG69" s="65"/>
      <c r="OCH69" s="65"/>
      <c r="OCI69" s="65"/>
      <c r="OCJ69" s="65"/>
      <c r="OCK69" s="65"/>
      <c r="OCL69" s="65"/>
      <c r="OCM69" s="65"/>
      <c r="OCN69" s="65"/>
      <c r="OCO69" s="65"/>
      <c r="OCP69" s="65"/>
      <c r="OCQ69" s="65"/>
      <c r="OCR69" s="65"/>
      <c r="OCS69" s="65"/>
      <c r="OCT69" s="65"/>
      <c r="OCU69" s="65"/>
      <c r="OCV69" s="65"/>
      <c r="OCW69" s="65"/>
      <c r="OCX69" s="65"/>
      <c r="OCY69" s="65"/>
      <c r="OCZ69" s="65"/>
      <c r="ODA69" s="65"/>
      <c r="ODB69" s="65"/>
      <c r="ODC69" s="65"/>
      <c r="ODD69" s="65"/>
      <c r="ODE69" s="65"/>
      <c r="ODF69" s="65"/>
      <c r="ODG69" s="65"/>
      <c r="ODH69" s="65"/>
      <c r="ODI69" s="65"/>
      <c r="ODJ69" s="65"/>
      <c r="ODK69" s="65"/>
      <c r="ODL69" s="65"/>
      <c r="ODM69" s="65"/>
      <c r="ODN69" s="65"/>
      <c r="ODO69" s="65"/>
      <c r="ODP69" s="65"/>
      <c r="ODQ69" s="65"/>
      <c r="ODR69" s="65"/>
      <c r="ODS69" s="65"/>
      <c r="ODT69" s="65"/>
      <c r="ODU69" s="65"/>
      <c r="ODV69" s="65"/>
      <c r="ODW69" s="65"/>
      <c r="ODX69" s="65"/>
      <c r="ODY69" s="65"/>
      <c r="ODZ69" s="65"/>
      <c r="OEA69" s="65"/>
      <c r="OEB69" s="65"/>
      <c r="OEC69" s="65"/>
      <c r="OED69" s="65"/>
      <c r="OEE69" s="65"/>
      <c r="OEF69" s="65"/>
      <c r="OEG69" s="65"/>
      <c r="OEH69" s="65"/>
      <c r="OEI69" s="65"/>
      <c r="OEJ69" s="65"/>
      <c r="OEK69" s="65"/>
      <c r="OEL69" s="65"/>
      <c r="OEM69" s="65"/>
      <c r="OEN69" s="65"/>
      <c r="OEO69" s="65"/>
      <c r="OEP69" s="65"/>
      <c r="OEQ69" s="65"/>
      <c r="OER69" s="65"/>
      <c r="OES69" s="65"/>
      <c r="OET69" s="65"/>
      <c r="OEU69" s="65"/>
      <c r="OEV69" s="65"/>
      <c r="OEW69" s="65"/>
      <c r="OEX69" s="65"/>
      <c r="OEY69" s="65"/>
      <c r="OEZ69" s="65"/>
      <c r="OFA69" s="65"/>
      <c r="OFB69" s="65"/>
      <c r="OFC69" s="65"/>
      <c r="OFD69" s="65"/>
      <c r="OFE69" s="65"/>
      <c r="OFF69" s="65"/>
      <c r="OFG69" s="65"/>
      <c r="OFH69" s="65"/>
      <c r="OFI69" s="65"/>
      <c r="OFJ69" s="65"/>
      <c r="OFK69" s="65"/>
      <c r="OFL69" s="65"/>
      <c r="OFM69" s="65"/>
      <c r="OFN69" s="65"/>
      <c r="OFO69" s="65"/>
      <c r="OFP69" s="65"/>
      <c r="OFQ69" s="65"/>
      <c r="OFR69" s="65"/>
      <c r="OFS69" s="65"/>
      <c r="OFT69" s="65"/>
      <c r="OFU69" s="65"/>
      <c r="OFV69" s="65"/>
      <c r="OFW69" s="65"/>
      <c r="OFX69" s="65"/>
      <c r="OFY69" s="65"/>
      <c r="OFZ69" s="65"/>
      <c r="OGA69" s="65"/>
      <c r="OGB69" s="65"/>
      <c r="OGC69" s="65"/>
      <c r="OGD69" s="65"/>
      <c r="OGE69" s="65"/>
      <c r="OGF69" s="65"/>
      <c r="OGG69" s="65"/>
      <c r="OGH69" s="65"/>
      <c r="OGI69" s="65"/>
      <c r="OGJ69" s="65"/>
      <c r="OGK69" s="65"/>
      <c r="OGL69" s="65"/>
      <c r="OGM69" s="65"/>
      <c r="OGN69" s="65"/>
      <c r="OGO69" s="65"/>
      <c r="OGP69" s="65"/>
      <c r="OGQ69" s="65"/>
      <c r="OGR69" s="65"/>
      <c r="OGS69" s="65"/>
      <c r="OGT69" s="65"/>
      <c r="OGU69" s="65"/>
      <c r="OGV69" s="65"/>
      <c r="OGW69" s="65"/>
      <c r="OGX69" s="65"/>
      <c r="OGY69" s="65"/>
      <c r="OGZ69" s="65"/>
      <c r="OHA69" s="65"/>
      <c r="OHB69" s="65"/>
      <c r="OHC69" s="65"/>
      <c r="OHD69" s="65"/>
      <c r="OHE69" s="65"/>
      <c r="OHF69" s="65"/>
      <c r="OHG69" s="65"/>
      <c r="OHH69" s="65"/>
      <c r="OHI69" s="65"/>
      <c r="OHJ69" s="65"/>
      <c r="OHK69" s="65"/>
      <c r="OHL69" s="65"/>
      <c r="OHM69" s="65"/>
      <c r="OHN69" s="65"/>
      <c r="OHO69" s="65"/>
      <c r="OHP69" s="65"/>
      <c r="OHQ69" s="65"/>
      <c r="OHR69" s="65"/>
      <c r="OHS69" s="65"/>
      <c r="OHT69" s="65"/>
      <c r="OHU69" s="65"/>
      <c r="OHV69" s="65"/>
      <c r="OHW69" s="65"/>
      <c r="OHX69" s="65"/>
      <c r="OHY69" s="65"/>
      <c r="OHZ69" s="65"/>
      <c r="OIA69" s="65"/>
      <c r="OIB69" s="65"/>
      <c r="OIC69" s="65"/>
      <c r="OID69" s="65"/>
      <c r="OIE69" s="65"/>
      <c r="OIF69" s="65"/>
      <c r="OIG69" s="65"/>
      <c r="OIH69" s="65"/>
      <c r="OII69" s="65"/>
      <c r="OIJ69" s="65"/>
      <c r="OIK69" s="65"/>
      <c r="OIL69" s="65"/>
      <c r="OIM69" s="65"/>
      <c r="OIN69" s="65"/>
      <c r="OIO69" s="65"/>
      <c r="OIP69" s="65"/>
      <c r="OIQ69" s="65"/>
      <c r="OIR69" s="65"/>
      <c r="OIS69" s="65"/>
      <c r="OIT69" s="65"/>
      <c r="OIU69" s="65"/>
      <c r="OIV69" s="65"/>
      <c r="OIW69" s="65"/>
      <c r="OIX69" s="65"/>
      <c r="OIY69" s="65"/>
      <c r="OIZ69" s="65"/>
      <c r="OJA69" s="65"/>
      <c r="OJB69" s="65"/>
      <c r="OJC69" s="65"/>
      <c r="OJD69" s="65"/>
      <c r="OJE69" s="65"/>
      <c r="OJF69" s="65"/>
      <c r="OJG69" s="65"/>
      <c r="OJH69" s="65"/>
      <c r="OJI69" s="65"/>
      <c r="OJJ69" s="65"/>
      <c r="OJK69" s="65"/>
      <c r="OJL69" s="65"/>
      <c r="OJM69" s="65"/>
      <c r="OJN69" s="65"/>
      <c r="OJO69" s="65"/>
      <c r="OJP69" s="65"/>
      <c r="OJQ69" s="65"/>
      <c r="OJR69" s="65"/>
      <c r="OJS69" s="65"/>
      <c r="OJT69" s="65"/>
      <c r="OJU69" s="65"/>
      <c r="OJV69" s="65"/>
      <c r="OJW69" s="65"/>
      <c r="OJX69" s="65"/>
      <c r="OJY69" s="65"/>
      <c r="OJZ69" s="65"/>
      <c r="OKA69" s="65"/>
      <c r="OKB69" s="65"/>
      <c r="OKC69" s="65"/>
      <c r="OKD69" s="65"/>
      <c r="OKE69" s="65"/>
      <c r="OKF69" s="65"/>
      <c r="OKG69" s="65"/>
      <c r="OKH69" s="65"/>
      <c r="OKI69" s="65"/>
      <c r="OKJ69" s="65"/>
      <c r="OKK69" s="65"/>
      <c r="OKL69" s="65"/>
      <c r="OKM69" s="65"/>
      <c r="OKN69" s="65"/>
      <c r="OKO69" s="65"/>
      <c r="OKP69" s="65"/>
      <c r="OKQ69" s="65"/>
      <c r="OKR69" s="65"/>
      <c r="OKS69" s="65"/>
      <c r="OKT69" s="65"/>
      <c r="OKU69" s="65"/>
      <c r="OKV69" s="65"/>
      <c r="OKW69" s="65"/>
      <c r="OKX69" s="65"/>
      <c r="OKY69" s="65"/>
      <c r="OKZ69" s="65"/>
      <c r="OLA69" s="65"/>
      <c r="OLB69" s="65"/>
      <c r="OLC69" s="65"/>
      <c r="OLD69" s="65"/>
      <c r="OLE69" s="65"/>
      <c r="OLF69" s="65"/>
      <c r="OLG69" s="65"/>
      <c r="OLH69" s="65"/>
      <c r="OLI69" s="65"/>
      <c r="OLJ69" s="65"/>
      <c r="OLK69" s="65"/>
      <c r="OLL69" s="65"/>
      <c r="OLM69" s="65"/>
      <c r="OLN69" s="65"/>
      <c r="OLO69" s="65"/>
      <c r="OLP69" s="65"/>
      <c r="OLQ69" s="65"/>
      <c r="OLR69" s="65"/>
      <c r="OLS69" s="65"/>
      <c r="OLT69" s="65"/>
      <c r="OLU69" s="65"/>
      <c r="OLV69" s="65"/>
      <c r="OLW69" s="65"/>
      <c r="OLX69" s="65"/>
      <c r="OLY69" s="65"/>
      <c r="OLZ69" s="65"/>
      <c r="OMA69" s="65"/>
      <c r="OMB69" s="65"/>
      <c r="OMC69" s="65"/>
      <c r="OMD69" s="65"/>
      <c r="OME69" s="65"/>
      <c r="OMF69" s="65"/>
      <c r="OMG69" s="65"/>
      <c r="OMH69" s="65"/>
      <c r="OMI69" s="65"/>
      <c r="OMJ69" s="65"/>
      <c r="OMK69" s="65"/>
      <c r="OML69" s="65"/>
      <c r="OMM69" s="65"/>
      <c r="OMN69" s="65"/>
      <c r="OMO69" s="65"/>
      <c r="OMP69" s="65"/>
      <c r="OMQ69" s="65"/>
      <c r="OMR69" s="65"/>
      <c r="OMS69" s="65"/>
      <c r="OMT69" s="65"/>
      <c r="OMU69" s="65"/>
      <c r="OMV69" s="65"/>
      <c r="OMW69" s="65"/>
      <c r="OMX69" s="65"/>
      <c r="OMY69" s="65"/>
      <c r="OMZ69" s="65"/>
      <c r="ONA69" s="65"/>
      <c r="ONB69" s="65"/>
      <c r="ONC69" s="65"/>
      <c r="OND69" s="65"/>
      <c r="ONE69" s="65"/>
      <c r="ONF69" s="65"/>
      <c r="ONG69" s="65"/>
      <c r="ONH69" s="65"/>
      <c r="ONI69" s="65"/>
      <c r="ONJ69" s="65"/>
      <c r="ONK69" s="65"/>
      <c r="ONL69" s="65"/>
      <c r="ONM69" s="65"/>
      <c r="ONN69" s="65"/>
      <c r="ONO69" s="65"/>
      <c r="ONP69" s="65"/>
      <c r="ONQ69" s="65"/>
      <c r="ONR69" s="65"/>
      <c r="ONS69" s="65"/>
      <c r="ONT69" s="65"/>
      <c r="ONU69" s="65"/>
      <c r="ONV69" s="65"/>
      <c r="ONW69" s="65"/>
      <c r="ONX69" s="65"/>
      <c r="ONY69" s="65"/>
      <c r="ONZ69" s="65"/>
      <c r="OOA69" s="65"/>
      <c r="OOB69" s="65"/>
      <c r="OOC69" s="65"/>
      <c r="OOD69" s="65"/>
      <c r="OOE69" s="65"/>
      <c r="OOF69" s="65"/>
      <c r="OOG69" s="65"/>
      <c r="OOH69" s="65"/>
      <c r="OOI69" s="65"/>
      <c r="OOJ69" s="65"/>
      <c r="OOK69" s="65"/>
      <c r="OOL69" s="65"/>
      <c r="OOM69" s="65"/>
      <c r="OON69" s="65"/>
      <c r="OOO69" s="65"/>
      <c r="OOP69" s="65"/>
      <c r="OOQ69" s="65"/>
      <c r="OOR69" s="65"/>
      <c r="OOS69" s="65"/>
      <c r="OOT69" s="65"/>
      <c r="OOU69" s="65"/>
      <c r="OOV69" s="65"/>
      <c r="OOW69" s="65"/>
      <c r="OOX69" s="65"/>
      <c r="OOY69" s="65"/>
      <c r="OOZ69" s="65"/>
      <c r="OPA69" s="65"/>
      <c r="OPB69" s="65"/>
      <c r="OPC69" s="65"/>
      <c r="OPD69" s="65"/>
      <c r="OPE69" s="65"/>
      <c r="OPF69" s="65"/>
      <c r="OPG69" s="65"/>
      <c r="OPH69" s="65"/>
      <c r="OPI69" s="65"/>
      <c r="OPJ69" s="65"/>
      <c r="OPK69" s="65"/>
      <c r="OPL69" s="65"/>
      <c r="OPM69" s="65"/>
      <c r="OPN69" s="65"/>
      <c r="OPO69" s="65"/>
      <c r="OPP69" s="65"/>
      <c r="OPQ69" s="65"/>
      <c r="OPR69" s="65"/>
      <c r="OPS69" s="65"/>
      <c r="OPT69" s="65"/>
      <c r="OPU69" s="65"/>
      <c r="OPV69" s="65"/>
      <c r="OPW69" s="65"/>
      <c r="OPX69" s="65"/>
      <c r="OPY69" s="65"/>
      <c r="OPZ69" s="65"/>
      <c r="OQA69" s="65"/>
      <c r="OQB69" s="65"/>
      <c r="OQC69" s="65"/>
      <c r="OQD69" s="65"/>
      <c r="OQE69" s="65"/>
      <c r="OQF69" s="65"/>
      <c r="OQG69" s="65"/>
      <c r="OQH69" s="65"/>
      <c r="OQI69" s="65"/>
      <c r="OQJ69" s="65"/>
      <c r="OQK69" s="65"/>
      <c r="OQL69" s="65"/>
      <c r="OQM69" s="65"/>
      <c r="OQN69" s="65"/>
      <c r="OQO69" s="65"/>
      <c r="OQP69" s="65"/>
      <c r="OQQ69" s="65"/>
      <c r="OQR69" s="65"/>
      <c r="OQS69" s="65"/>
      <c r="OQT69" s="65"/>
      <c r="OQU69" s="65"/>
      <c r="OQV69" s="65"/>
      <c r="OQW69" s="65"/>
      <c r="OQX69" s="65"/>
      <c r="OQY69" s="65"/>
      <c r="OQZ69" s="65"/>
      <c r="ORA69" s="65"/>
      <c r="ORB69" s="65"/>
      <c r="ORC69" s="65"/>
      <c r="ORD69" s="65"/>
      <c r="ORE69" s="65"/>
      <c r="ORF69" s="65"/>
      <c r="ORG69" s="65"/>
      <c r="ORH69" s="65"/>
      <c r="ORI69" s="65"/>
      <c r="ORJ69" s="65"/>
      <c r="ORK69" s="65"/>
      <c r="ORL69" s="65"/>
      <c r="ORM69" s="65"/>
      <c r="ORN69" s="65"/>
      <c r="ORO69" s="65"/>
      <c r="ORP69" s="65"/>
      <c r="ORQ69" s="65"/>
      <c r="ORR69" s="65"/>
      <c r="ORS69" s="65"/>
      <c r="ORT69" s="65"/>
      <c r="ORU69" s="65"/>
      <c r="ORV69" s="65"/>
      <c r="ORW69" s="65"/>
      <c r="ORX69" s="65"/>
      <c r="ORY69" s="65"/>
      <c r="ORZ69" s="65"/>
      <c r="OSA69" s="65"/>
      <c r="OSB69" s="65"/>
      <c r="OSC69" s="65"/>
      <c r="OSD69" s="65"/>
      <c r="OSE69" s="65"/>
      <c r="OSF69" s="65"/>
      <c r="OSG69" s="65"/>
      <c r="OSH69" s="65"/>
      <c r="OSI69" s="65"/>
      <c r="OSJ69" s="65"/>
      <c r="OSK69" s="65"/>
      <c r="OSL69" s="65"/>
      <c r="OSM69" s="65"/>
      <c r="OSN69" s="65"/>
      <c r="OSO69" s="65"/>
      <c r="OSP69" s="65"/>
      <c r="OSQ69" s="65"/>
      <c r="OSR69" s="65"/>
      <c r="OSS69" s="65"/>
      <c r="OST69" s="65"/>
      <c r="OSU69" s="65"/>
      <c r="OSV69" s="65"/>
      <c r="OSW69" s="65"/>
      <c r="OSX69" s="65"/>
      <c r="OSY69" s="65"/>
      <c r="OSZ69" s="65"/>
      <c r="OTA69" s="65"/>
      <c r="OTB69" s="65"/>
      <c r="OTC69" s="65"/>
      <c r="OTD69" s="65"/>
      <c r="OTE69" s="65"/>
      <c r="OTF69" s="65"/>
      <c r="OTG69" s="65"/>
      <c r="OTH69" s="65"/>
      <c r="OTI69" s="65"/>
      <c r="OTJ69" s="65"/>
      <c r="OTK69" s="65"/>
      <c r="OTL69" s="65"/>
      <c r="OTM69" s="65"/>
      <c r="OTN69" s="65"/>
      <c r="OTO69" s="65"/>
      <c r="OTP69" s="65"/>
      <c r="OTQ69" s="65"/>
      <c r="OTR69" s="65"/>
      <c r="OTS69" s="65"/>
      <c r="OTT69" s="65"/>
      <c r="OTU69" s="65"/>
      <c r="OTV69" s="65"/>
      <c r="OTW69" s="65"/>
      <c r="OTX69" s="65"/>
      <c r="OTY69" s="65"/>
      <c r="OTZ69" s="65"/>
      <c r="OUA69" s="65"/>
      <c r="OUB69" s="65"/>
      <c r="OUC69" s="65"/>
      <c r="OUD69" s="65"/>
      <c r="OUE69" s="65"/>
      <c r="OUF69" s="65"/>
      <c r="OUG69" s="65"/>
      <c r="OUH69" s="65"/>
      <c r="OUI69" s="65"/>
      <c r="OUJ69" s="65"/>
      <c r="OUK69" s="65"/>
      <c r="OUL69" s="65"/>
      <c r="OUM69" s="65"/>
      <c r="OUN69" s="65"/>
      <c r="OUO69" s="65"/>
      <c r="OUP69" s="65"/>
      <c r="OUQ69" s="65"/>
      <c r="OUR69" s="65"/>
      <c r="OUS69" s="65"/>
      <c r="OUT69" s="65"/>
      <c r="OUU69" s="65"/>
      <c r="OUV69" s="65"/>
      <c r="OUW69" s="65"/>
      <c r="OUX69" s="65"/>
      <c r="OUY69" s="65"/>
      <c r="OUZ69" s="65"/>
      <c r="OVA69" s="65"/>
      <c r="OVB69" s="65"/>
      <c r="OVC69" s="65"/>
      <c r="OVD69" s="65"/>
      <c r="OVE69" s="65"/>
      <c r="OVF69" s="65"/>
      <c r="OVG69" s="65"/>
      <c r="OVH69" s="65"/>
      <c r="OVI69" s="65"/>
      <c r="OVJ69" s="65"/>
      <c r="OVK69" s="65"/>
      <c r="OVL69" s="65"/>
      <c r="OVM69" s="65"/>
      <c r="OVN69" s="65"/>
      <c r="OVO69" s="65"/>
      <c r="OVP69" s="65"/>
      <c r="OVQ69" s="65"/>
      <c r="OVR69" s="65"/>
      <c r="OVS69" s="65"/>
      <c r="OVT69" s="65"/>
      <c r="OVU69" s="65"/>
      <c r="OVV69" s="65"/>
      <c r="OVW69" s="65"/>
      <c r="OVX69" s="65"/>
      <c r="OVY69" s="65"/>
      <c r="OVZ69" s="65"/>
      <c r="OWA69" s="65"/>
      <c r="OWB69" s="65"/>
      <c r="OWC69" s="65"/>
      <c r="OWD69" s="65"/>
      <c r="OWE69" s="65"/>
      <c r="OWF69" s="65"/>
      <c r="OWG69" s="65"/>
      <c r="OWH69" s="65"/>
      <c r="OWI69" s="65"/>
      <c r="OWJ69" s="65"/>
      <c r="OWK69" s="65"/>
      <c r="OWL69" s="65"/>
      <c r="OWM69" s="65"/>
      <c r="OWN69" s="65"/>
      <c r="OWO69" s="65"/>
      <c r="OWP69" s="65"/>
      <c r="OWQ69" s="65"/>
      <c r="OWR69" s="65"/>
      <c r="OWS69" s="65"/>
      <c r="OWT69" s="65"/>
      <c r="OWU69" s="65"/>
      <c r="OWV69" s="65"/>
      <c r="OWW69" s="65"/>
      <c r="OWX69" s="65"/>
      <c r="OWY69" s="65"/>
      <c r="OWZ69" s="65"/>
      <c r="OXA69" s="65"/>
      <c r="OXB69" s="65"/>
      <c r="OXC69" s="65"/>
      <c r="OXD69" s="65"/>
      <c r="OXE69" s="65"/>
      <c r="OXF69" s="65"/>
      <c r="OXG69" s="65"/>
      <c r="OXH69" s="65"/>
      <c r="OXI69" s="65"/>
      <c r="OXJ69" s="65"/>
      <c r="OXK69" s="65"/>
      <c r="OXL69" s="65"/>
      <c r="OXM69" s="65"/>
      <c r="OXN69" s="65"/>
      <c r="OXO69" s="65"/>
      <c r="OXP69" s="65"/>
      <c r="OXQ69" s="65"/>
      <c r="OXR69" s="65"/>
      <c r="OXS69" s="65"/>
      <c r="OXT69" s="65"/>
      <c r="OXU69" s="65"/>
      <c r="OXV69" s="65"/>
      <c r="OXW69" s="65"/>
      <c r="OXX69" s="65"/>
      <c r="OXY69" s="65"/>
      <c r="OXZ69" s="65"/>
      <c r="OYA69" s="65"/>
      <c r="OYB69" s="65"/>
      <c r="OYC69" s="65"/>
      <c r="OYD69" s="65"/>
      <c r="OYE69" s="65"/>
      <c r="OYF69" s="65"/>
      <c r="OYG69" s="65"/>
      <c r="OYH69" s="65"/>
      <c r="OYI69" s="65"/>
      <c r="OYJ69" s="65"/>
      <c r="OYK69" s="65"/>
      <c r="OYL69" s="65"/>
      <c r="OYM69" s="65"/>
      <c r="OYN69" s="65"/>
      <c r="OYO69" s="65"/>
      <c r="OYP69" s="65"/>
      <c r="OYQ69" s="65"/>
      <c r="OYR69" s="65"/>
      <c r="OYS69" s="65"/>
      <c r="OYT69" s="65"/>
      <c r="OYU69" s="65"/>
      <c r="OYV69" s="65"/>
      <c r="OYW69" s="65"/>
      <c r="OYX69" s="65"/>
      <c r="OYY69" s="65"/>
      <c r="OYZ69" s="65"/>
      <c r="OZA69" s="65"/>
      <c r="OZB69" s="65"/>
      <c r="OZC69" s="65"/>
      <c r="OZD69" s="65"/>
      <c r="OZE69" s="65"/>
      <c r="OZF69" s="65"/>
      <c r="OZG69" s="65"/>
      <c r="OZH69" s="65"/>
      <c r="OZI69" s="65"/>
      <c r="OZJ69" s="65"/>
      <c r="OZK69" s="65"/>
      <c r="OZL69" s="65"/>
      <c r="OZM69" s="65"/>
      <c r="OZN69" s="65"/>
      <c r="OZO69" s="65"/>
      <c r="OZP69" s="65"/>
      <c r="OZQ69" s="65"/>
      <c r="OZR69" s="65"/>
      <c r="OZS69" s="65"/>
      <c r="OZT69" s="65"/>
      <c r="OZU69" s="65"/>
      <c r="OZV69" s="65"/>
      <c r="OZW69" s="65"/>
      <c r="OZX69" s="65"/>
      <c r="OZY69" s="65"/>
      <c r="OZZ69" s="65"/>
      <c r="PAA69" s="65"/>
      <c r="PAB69" s="65"/>
      <c r="PAC69" s="65"/>
      <c r="PAD69" s="65"/>
      <c r="PAE69" s="65"/>
      <c r="PAF69" s="65"/>
      <c r="PAG69" s="65"/>
      <c r="PAH69" s="65"/>
      <c r="PAI69" s="65"/>
      <c r="PAJ69" s="65"/>
      <c r="PAK69" s="65"/>
      <c r="PAL69" s="65"/>
      <c r="PAM69" s="65"/>
      <c r="PAN69" s="65"/>
      <c r="PAO69" s="65"/>
      <c r="PAP69" s="65"/>
      <c r="PAQ69" s="65"/>
      <c r="PAR69" s="65"/>
      <c r="PAS69" s="65"/>
      <c r="PAT69" s="65"/>
      <c r="PAU69" s="65"/>
      <c r="PAV69" s="65"/>
      <c r="PAW69" s="65"/>
      <c r="PAX69" s="65"/>
      <c r="PAY69" s="65"/>
      <c r="PAZ69" s="65"/>
      <c r="PBA69" s="65"/>
      <c r="PBB69" s="65"/>
      <c r="PBC69" s="65"/>
      <c r="PBD69" s="65"/>
      <c r="PBE69" s="65"/>
      <c r="PBF69" s="65"/>
      <c r="PBG69" s="65"/>
      <c r="PBH69" s="65"/>
      <c r="PBI69" s="65"/>
      <c r="PBJ69" s="65"/>
      <c r="PBK69" s="65"/>
      <c r="PBL69" s="65"/>
      <c r="PBM69" s="65"/>
      <c r="PBN69" s="65"/>
      <c r="PBO69" s="65"/>
      <c r="PBP69" s="65"/>
      <c r="PBQ69" s="65"/>
      <c r="PBR69" s="65"/>
      <c r="PBS69" s="65"/>
      <c r="PBT69" s="65"/>
      <c r="PBU69" s="65"/>
      <c r="PBV69" s="65"/>
      <c r="PBW69" s="65"/>
      <c r="PBX69" s="65"/>
      <c r="PBY69" s="65"/>
      <c r="PBZ69" s="65"/>
      <c r="PCA69" s="65"/>
      <c r="PCB69" s="65"/>
      <c r="PCC69" s="65"/>
      <c r="PCD69" s="65"/>
      <c r="PCE69" s="65"/>
      <c r="PCF69" s="65"/>
      <c r="PCG69" s="65"/>
      <c r="PCH69" s="65"/>
      <c r="PCI69" s="65"/>
      <c r="PCJ69" s="65"/>
      <c r="PCK69" s="65"/>
      <c r="PCL69" s="65"/>
      <c r="PCM69" s="65"/>
      <c r="PCN69" s="65"/>
      <c r="PCO69" s="65"/>
      <c r="PCP69" s="65"/>
      <c r="PCQ69" s="65"/>
      <c r="PCR69" s="65"/>
      <c r="PCS69" s="65"/>
      <c r="PCT69" s="65"/>
      <c r="PCU69" s="65"/>
      <c r="PCV69" s="65"/>
      <c r="PCW69" s="65"/>
      <c r="PCX69" s="65"/>
      <c r="PCY69" s="65"/>
      <c r="PCZ69" s="65"/>
      <c r="PDA69" s="65"/>
      <c r="PDB69" s="65"/>
      <c r="PDC69" s="65"/>
      <c r="PDD69" s="65"/>
      <c r="PDE69" s="65"/>
      <c r="PDF69" s="65"/>
      <c r="PDG69" s="65"/>
      <c r="PDH69" s="65"/>
      <c r="PDI69" s="65"/>
      <c r="PDJ69" s="65"/>
      <c r="PDK69" s="65"/>
      <c r="PDL69" s="65"/>
      <c r="PDM69" s="65"/>
      <c r="PDN69" s="65"/>
      <c r="PDO69" s="65"/>
      <c r="PDP69" s="65"/>
      <c r="PDQ69" s="65"/>
      <c r="PDR69" s="65"/>
      <c r="PDS69" s="65"/>
      <c r="PDT69" s="65"/>
      <c r="PDU69" s="65"/>
      <c r="PDV69" s="65"/>
      <c r="PDW69" s="65"/>
      <c r="PDX69" s="65"/>
      <c r="PDY69" s="65"/>
      <c r="PDZ69" s="65"/>
      <c r="PEA69" s="65"/>
      <c r="PEB69" s="65"/>
      <c r="PEC69" s="65"/>
      <c r="PED69" s="65"/>
      <c r="PEE69" s="65"/>
      <c r="PEF69" s="65"/>
      <c r="PEG69" s="65"/>
      <c r="PEH69" s="65"/>
      <c r="PEI69" s="65"/>
      <c r="PEJ69" s="65"/>
      <c r="PEK69" s="65"/>
      <c r="PEL69" s="65"/>
      <c r="PEM69" s="65"/>
      <c r="PEN69" s="65"/>
      <c r="PEO69" s="65"/>
      <c r="PEP69" s="65"/>
      <c r="PEQ69" s="65"/>
      <c r="PER69" s="65"/>
      <c r="PES69" s="65"/>
      <c r="PET69" s="65"/>
      <c r="PEU69" s="65"/>
      <c r="PEV69" s="65"/>
      <c r="PEW69" s="65"/>
      <c r="PEX69" s="65"/>
      <c r="PEY69" s="65"/>
      <c r="PEZ69" s="65"/>
      <c r="PFA69" s="65"/>
      <c r="PFB69" s="65"/>
      <c r="PFC69" s="65"/>
      <c r="PFD69" s="65"/>
      <c r="PFE69" s="65"/>
      <c r="PFF69" s="65"/>
      <c r="PFG69" s="65"/>
      <c r="PFH69" s="65"/>
      <c r="PFI69" s="65"/>
      <c r="PFJ69" s="65"/>
      <c r="PFK69" s="65"/>
      <c r="PFL69" s="65"/>
      <c r="PFM69" s="65"/>
      <c r="PFN69" s="65"/>
      <c r="PFO69" s="65"/>
      <c r="PFP69" s="65"/>
      <c r="PFQ69" s="65"/>
      <c r="PFR69" s="65"/>
      <c r="PFS69" s="65"/>
      <c r="PFT69" s="65"/>
      <c r="PFU69" s="65"/>
      <c r="PFV69" s="65"/>
      <c r="PFW69" s="65"/>
      <c r="PFX69" s="65"/>
      <c r="PFY69" s="65"/>
      <c r="PFZ69" s="65"/>
      <c r="PGA69" s="65"/>
      <c r="PGB69" s="65"/>
      <c r="PGC69" s="65"/>
      <c r="PGD69" s="65"/>
      <c r="PGE69" s="65"/>
      <c r="PGF69" s="65"/>
      <c r="PGG69" s="65"/>
      <c r="PGH69" s="65"/>
      <c r="PGI69" s="65"/>
      <c r="PGJ69" s="65"/>
      <c r="PGK69" s="65"/>
      <c r="PGL69" s="65"/>
      <c r="PGM69" s="65"/>
      <c r="PGN69" s="65"/>
      <c r="PGO69" s="65"/>
      <c r="PGP69" s="65"/>
      <c r="PGQ69" s="65"/>
      <c r="PGR69" s="65"/>
      <c r="PGS69" s="65"/>
      <c r="PGT69" s="65"/>
      <c r="PGU69" s="65"/>
      <c r="PGV69" s="65"/>
      <c r="PGW69" s="65"/>
      <c r="PGX69" s="65"/>
      <c r="PGY69" s="65"/>
      <c r="PGZ69" s="65"/>
      <c r="PHA69" s="65"/>
      <c r="PHB69" s="65"/>
      <c r="PHC69" s="65"/>
      <c r="PHD69" s="65"/>
      <c r="PHE69" s="65"/>
      <c r="PHF69" s="65"/>
      <c r="PHG69" s="65"/>
      <c r="PHH69" s="65"/>
      <c r="PHI69" s="65"/>
      <c r="PHJ69" s="65"/>
      <c r="PHK69" s="65"/>
      <c r="PHL69" s="65"/>
      <c r="PHM69" s="65"/>
      <c r="PHN69" s="65"/>
      <c r="PHO69" s="65"/>
      <c r="PHP69" s="65"/>
      <c r="PHQ69" s="65"/>
      <c r="PHR69" s="65"/>
      <c r="PHS69" s="65"/>
      <c r="PHT69" s="65"/>
      <c r="PHU69" s="65"/>
      <c r="PHV69" s="65"/>
      <c r="PHW69" s="65"/>
      <c r="PHX69" s="65"/>
      <c r="PHY69" s="65"/>
      <c r="PHZ69" s="65"/>
      <c r="PIA69" s="65"/>
      <c r="PIB69" s="65"/>
      <c r="PIC69" s="65"/>
      <c r="PID69" s="65"/>
      <c r="PIE69" s="65"/>
      <c r="PIF69" s="65"/>
      <c r="PIG69" s="65"/>
      <c r="PIH69" s="65"/>
      <c r="PII69" s="65"/>
      <c r="PIJ69" s="65"/>
      <c r="PIK69" s="65"/>
      <c r="PIL69" s="65"/>
      <c r="PIM69" s="65"/>
      <c r="PIN69" s="65"/>
      <c r="PIO69" s="65"/>
      <c r="PIP69" s="65"/>
      <c r="PIQ69" s="65"/>
      <c r="PIR69" s="65"/>
      <c r="PIS69" s="65"/>
      <c r="PIT69" s="65"/>
      <c r="PIU69" s="65"/>
      <c r="PIV69" s="65"/>
      <c r="PIW69" s="65"/>
      <c r="PIX69" s="65"/>
      <c r="PIY69" s="65"/>
      <c r="PIZ69" s="65"/>
      <c r="PJA69" s="65"/>
      <c r="PJB69" s="65"/>
      <c r="PJC69" s="65"/>
      <c r="PJD69" s="65"/>
      <c r="PJE69" s="65"/>
      <c r="PJF69" s="65"/>
      <c r="PJG69" s="65"/>
      <c r="PJH69" s="65"/>
      <c r="PJI69" s="65"/>
      <c r="PJJ69" s="65"/>
      <c r="PJK69" s="65"/>
      <c r="PJL69" s="65"/>
      <c r="PJM69" s="65"/>
      <c r="PJN69" s="65"/>
      <c r="PJO69" s="65"/>
      <c r="PJP69" s="65"/>
      <c r="PJQ69" s="65"/>
      <c r="PJR69" s="65"/>
      <c r="PJS69" s="65"/>
      <c r="PJT69" s="65"/>
      <c r="PJU69" s="65"/>
      <c r="PJV69" s="65"/>
      <c r="PJW69" s="65"/>
      <c r="PJX69" s="65"/>
      <c r="PJY69" s="65"/>
      <c r="PJZ69" s="65"/>
      <c r="PKA69" s="65"/>
      <c r="PKB69" s="65"/>
      <c r="PKC69" s="65"/>
      <c r="PKD69" s="65"/>
      <c r="PKE69" s="65"/>
      <c r="PKF69" s="65"/>
      <c r="PKG69" s="65"/>
      <c r="PKH69" s="65"/>
      <c r="PKI69" s="65"/>
      <c r="PKJ69" s="65"/>
      <c r="PKK69" s="65"/>
      <c r="PKL69" s="65"/>
      <c r="PKM69" s="65"/>
      <c r="PKN69" s="65"/>
      <c r="PKO69" s="65"/>
      <c r="PKP69" s="65"/>
      <c r="PKQ69" s="65"/>
      <c r="PKR69" s="65"/>
      <c r="PKS69" s="65"/>
      <c r="PKT69" s="65"/>
      <c r="PKU69" s="65"/>
      <c r="PKV69" s="65"/>
      <c r="PKW69" s="65"/>
      <c r="PKX69" s="65"/>
      <c r="PKY69" s="65"/>
      <c r="PKZ69" s="65"/>
      <c r="PLA69" s="65"/>
      <c r="PLB69" s="65"/>
      <c r="PLC69" s="65"/>
      <c r="PLD69" s="65"/>
      <c r="PLE69" s="65"/>
      <c r="PLF69" s="65"/>
      <c r="PLG69" s="65"/>
      <c r="PLH69" s="65"/>
      <c r="PLI69" s="65"/>
      <c r="PLJ69" s="65"/>
      <c r="PLK69" s="65"/>
      <c r="PLL69" s="65"/>
      <c r="PLM69" s="65"/>
      <c r="PLN69" s="65"/>
      <c r="PLO69" s="65"/>
      <c r="PLP69" s="65"/>
      <c r="PLQ69" s="65"/>
      <c r="PLR69" s="65"/>
      <c r="PLS69" s="65"/>
      <c r="PLT69" s="65"/>
      <c r="PLU69" s="65"/>
      <c r="PLV69" s="65"/>
      <c r="PLW69" s="65"/>
      <c r="PLX69" s="65"/>
      <c r="PLY69" s="65"/>
      <c r="PLZ69" s="65"/>
      <c r="PMA69" s="65"/>
      <c r="PMB69" s="65"/>
      <c r="PMC69" s="65"/>
      <c r="PMD69" s="65"/>
      <c r="PME69" s="65"/>
      <c r="PMF69" s="65"/>
      <c r="PMG69" s="65"/>
      <c r="PMH69" s="65"/>
      <c r="PMI69" s="65"/>
      <c r="PMJ69" s="65"/>
      <c r="PMK69" s="65"/>
      <c r="PML69" s="65"/>
      <c r="PMM69" s="65"/>
      <c r="PMN69" s="65"/>
      <c r="PMO69" s="65"/>
      <c r="PMP69" s="65"/>
      <c r="PMQ69" s="65"/>
      <c r="PMR69" s="65"/>
      <c r="PMS69" s="65"/>
      <c r="PMT69" s="65"/>
      <c r="PMU69" s="65"/>
      <c r="PMV69" s="65"/>
      <c r="PMW69" s="65"/>
      <c r="PMX69" s="65"/>
      <c r="PMY69" s="65"/>
      <c r="PMZ69" s="65"/>
      <c r="PNA69" s="65"/>
      <c r="PNB69" s="65"/>
      <c r="PNC69" s="65"/>
      <c r="PND69" s="65"/>
      <c r="PNE69" s="65"/>
      <c r="PNF69" s="65"/>
      <c r="PNG69" s="65"/>
      <c r="PNH69" s="65"/>
      <c r="PNI69" s="65"/>
      <c r="PNJ69" s="65"/>
      <c r="PNK69" s="65"/>
      <c r="PNL69" s="65"/>
      <c r="PNM69" s="65"/>
      <c r="PNN69" s="65"/>
      <c r="PNO69" s="65"/>
      <c r="PNP69" s="65"/>
      <c r="PNQ69" s="65"/>
      <c r="PNR69" s="65"/>
      <c r="PNS69" s="65"/>
      <c r="PNT69" s="65"/>
      <c r="PNU69" s="65"/>
      <c r="PNV69" s="65"/>
      <c r="PNW69" s="65"/>
      <c r="PNX69" s="65"/>
      <c r="PNY69" s="65"/>
      <c r="PNZ69" s="65"/>
      <c r="POA69" s="65"/>
      <c r="POB69" s="65"/>
      <c r="POC69" s="65"/>
      <c r="POD69" s="65"/>
      <c r="POE69" s="65"/>
      <c r="POF69" s="65"/>
      <c r="POG69" s="65"/>
      <c r="POH69" s="65"/>
      <c r="POI69" s="65"/>
      <c r="POJ69" s="65"/>
      <c r="POK69" s="65"/>
      <c r="POL69" s="65"/>
      <c r="POM69" s="65"/>
      <c r="PON69" s="65"/>
      <c r="POO69" s="65"/>
      <c r="POP69" s="65"/>
      <c r="POQ69" s="65"/>
      <c r="POR69" s="65"/>
      <c r="POS69" s="65"/>
      <c r="POT69" s="65"/>
      <c r="POU69" s="65"/>
      <c r="POV69" s="65"/>
      <c r="POW69" s="65"/>
      <c r="POX69" s="65"/>
      <c r="POY69" s="65"/>
      <c r="POZ69" s="65"/>
      <c r="PPA69" s="65"/>
      <c r="PPB69" s="65"/>
      <c r="PPC69" s="65"/>
      <c r="PPD69" s="65"/>
      <c r="PPE69" s="65"/>
      <c r="PPF69" s="65"/>
      <c r="PPG69" s="65"/>
      <c r="PPH69" s="65"/>
      <c r="PPI69" s="65"/>
      <c r="PPJ69" s="65"/>
      <c r="PPK69" s="65"/>
      <c r="PPL69" s="65"/>
      <c r="PPM69" s="65"/>
      <c r="PPN69" s="65"/>
      <c r="PPO69" s="65"/>
      <c r="PPP69" s="65"/>
      <c r="PPQ69" s="65"/>
      <c r="PPR69" s="65"/>
      <c r="PPS69" s="65"/>
      <c r="PPT69" s="65"/>
      <c r="PPU69" s="65"/>
      <c r="PPV69" s="65"/>
      <c r="PPW69" s="65"/>
      <c r="PPX69" s="65"/>
      <c r="PPY69" s="65"/>
      <c r="PPZ69" s="65"/>
      <c r="PQA69" s="65"/>
      <c r="PQB69" s="65"/>
      <c r="PQC69" s="65"/>
      <c r="PQD69" s="65"/>
      <c r="PQE69" s="65"/>
      <c r="PQF69" s="65"/>
      <c r="PQG69" s="65"/>
      <c r="PQH69" s="65"/>
      <c r="PQI69" s="65"/>
      <c r="PQJ69" s="65"/>
      <c r="PQK69" s="65"/>
      <c r="PQL69" s="65"/>
      <c r="PQM69" s="65"/>
      <c r="PQN69" s="65"/>
      <c r="PQO69" s="65"/>
      <c r="PQP69" s="65"/>
      <c r="PQQ69" s="65"/>
      <c r="PQR69" s="65"/>
      <c r="PQS69" s="65"/>
      <c r="PQT69" s="65"/>
      <c r="PQU69" s="65"/>
      <c r="PQV69" s="65"/>
      <c r="PQW69" s="65"/>
      <c r="PQX69" s="65"/>
      <c r="PQY69" s="65"/>
      <c r="PQZ69" s="65"/>
      <c r="PRA69" s="65"/>
      <c r="PRB69" s="65"/>
      <c r="PRC69" s="65"/>
      <c r="PRD69" s="65"/>
      <c r="PRE69" s="65"/>
      <c r="PRF69" s="65"/>
      <c r="PRG69" s="65"/>
      <c r="PRH69" s="65"/>
      <c r="PRI69" s="65"/>
      <c r="PRJ69" s="65"/>
      <c r="PRK69" s="65"/>
      <c r="PRL69" s="65"/>
      <c r="PRM69" s="65"/>
      <c r="PRN69" s="65"/>
      <c r="PRO69" s="65"/>
      <c r="PRP69" s="65"/>
      <c r="PRQ69" s="65"/>
      <c r="PRR69" s="65"/>
      <c r="PRS69" s="65"/>
      <c r="PRT69" s="65"/>
      <c r="PRU69" s="65"/>
      <c r="PRV69" s="65"/>
      <c r="PRW69" s="65"/>
      <c r="PRX69" s="65"/>
      <c r="PRY69" s="65"/>
      <c r="PRZ69" s="65"/>
      <c r="PSA69" s="65"/>
      <c r="PSB69" s="65"/>
      <c r="PSC69" s="65"/>
      <c r="PSD69" s="65"/>
      <c r="PSE69" s="65"/>
      <c r="PSF69" s="65"/>
      <c r="PSG69" s="65"/>
      <c r="PSH69" s="65"/>
      <c r="PSI69" s="65"/>
      <c r="PSJ69" s="65"/>
      <c r="PSK69" s="65"/>
      <c r="PSL69" s="65"/>
      <c r="PSM69" s="65"/>
      <c r="PSN69" s="65"/>
      <c r="PSO69" s="65"/>
      <c r="PSP69" s="65"/>
      <c r="PSQ69" s="65"/>
      <c r="PSR69" s="65"/>
      <c r="PSS69" s="65"/>
      <c r="PST69" s="65"/>
      <c r="PSU69" s="65"/>
      <c r="PSV69" s="65"/>
      <c r="PSW69" s="65"/>
      <c r="PSX69" s="65"/>
      <c r="PSY69" s="65"/>
      <c r="PSZ69" s="65"/>
      <c r="PTA69" s="65"/>
      <c r="PTB69" s="65"/>
      <c r="PTC69" s="65"/>
      <c r="PTD69" s="65"/>
      <c r="PTE69" s="65"/>
      <c r="PTF69" s="65"/>
      <c r="PTG69" s="65"/>
      <c r="PTH69" s="65"/>
      <c r="PTI69" s="65"/>
      <c r="PTJ69" s="65"/>
      <c r="PTK69" s="65"/>
      <c r="PTL69" s="65"/>
      <c r="PTM69" s="65"/>
      <c r="PTN69" s="65"/>
      <c r="PTO69" s="65"/>
      <c r="PTP69" s="65"/>
      <c r="PTQ69" s="65"/>
      <c r="PTR69" s="65"/>
      <c r="PTS69" s="65"/>
      <c r="PTT69" s="65"/>
      <c r="PTU69" s="65"/>
      <c r="PTV69" s="65"/>
      <c r="PTW69" s="65"/>
      <c r="PTX69" s="65"/>
      <c r="PTY69" s="65"/>
      <c r="PTZ69" s="65"/>
      <c r="PUA69" s="65"/>
      <c r="PUB69" s="65"/>
      <c r="PUC69" s="65"/>
      <c r="PUD69" s="65"/>
      <c r="PUE69" s="65"/>
      <c r="PUF69" s="65"/>
      <c r="PUG69" s="65"/>
      <c r="PUH69" s="65"/>
      <c r="PUI69" s="65"/>
      <c r="PUJ69" s="65"/>
      <c r="PUK69" s="65"/>
      <c r="PUL69" s="65"/>
      <c r="PUM69" s="65"/>
      <c r="PUN69" s="65"/>
      <c r="PUO69" s="65"/>
      <c r="PUP69" s="65"/>
      <c r="PUQ69" s="65"/>
      <c r="PUR69" s="65"/>
      <c r="PUS69" s="65"/>
      <c r="PUT69" s="65"/>
      <c r="PUU69" s="65"/>
      <c r="PUV69" s="65"/>
      <c r="PUW69" s="65"/>
      <c r="PUX69" s="65"/>
      <c r="PUY69" s="65"/>
      <c r="PUZ69" s="65"/>
      <c r="PVA69" s="65"/>
      <c r="PVB69" s="65"/>
      <c r="PVC69" s="65"/>
      <c r="PVD69" s="65"/>
      <c r="PVE69" s="65"/>
      <c r="PVF69" s="65"/>
      <c r="PVG69" s="65"/>
      <c r="PVH69" s="65"/>
      <c r="PVI69" s="65"/>
      <c r="PVJ69" s="65"/>
      <c r="PVK69" s="65"/>
      <c r="PVL69" s="65"/>
      <c r="PVM69" s="65"/>
      <c r="PVN69" s="65"/>
      <c r="PVO69" s="65"/>
      <c r="PVP69" s="65"/>
      <c r="PVQ69" s="65"/>
      <c r="PVR69" s="65"/>
      <c r="PVS69" s="65"/>
      <c r="PVT69" s="65"/>
      <c r="PVU69" s="65"/>
      <c r="PVV69" s="65"/>
      <c r="PVW69" s="65"/>
      <c r="PVX69" s="65"/>
      <c r="PVY69" s="65"/>
      <c r="PVZ69" s="65"/>
      <c r="PWA69" s="65"/>
      <c r="PWB69" s="65"/>
      <c r="PWC69" s="65"/>
      <c r="PWD69" s="65"/>
      <c r="PWE69" s="65"/>
      <c r="PWF69" s="65"/>
      <c r="PWG69" s="65"/>
      <c r="PWH69" s="65"/>
      <c r="PWI69" s="65"/>
      <c r="PWJ69" s="65"/>
      <c r="PWK69" s="65"/>
      <c r="PWL69" s="65"/>
      <c r="PWM69" s="65"/>
      <c r="PWN69" s="65"/>
      <c r="PWO69" s="65"/>
      <c r="PWP69" s="65"/>
      <c r="PWQ69" s="65"/>
      <c r="PWR69" s="65"/>
      <c r="PWS69" s="65"/>
      <c r="PWT69" s="65"/>
      <c r="PWU69" s="65"/>
      <c r="PWV69" s="65"/>
      <c r="PWW69" s="65"/>
      <c r="PWX69" s="65"/>
      <c r="PWY69" s="65"/>
      <c r="PWZ69" s="65"/>
      <c r="PXA69" s="65"/>
      <c r="PXB69" s="65"/>
      <c r="PXC69" s="65"/>
      <c r="PXD69" s="65"/>
      <c r="PXE69" s="65"/>
      <c r="PXF69" s="65"/>
      <c r="PXG69" s="65"/>
      <c r="PXH69" s="65"/>
      <c r="PXI69" s="65"/>
      <c r="PXJ69" s="65"/>
      <c r="PXK69" s="65"/>
      <c r="PXL69" s="65"/>
      <c r="PXM69" s="65"/>
      <c r="PXN69" s="65"/>
      <c r="PXO69" s="65"/>
      <c r="PXP69" s="65"/>
      <c r="PXQ69" s="65"/>
      <c r="PXR69" s="65"/>
      <c r="PXS69" s="65"/>
      <c r="PXT69" s="65"/>
      <c r="PXU69" s="65"/>
      <c r="PXV69" s="65"/>
      <c r="PXW69" s="65"/>
      <c r="PXX69" s="65"/>
      <c r="PXY69" s="65"/>
      <c r="PXZ69" s="65"/>
      <c r="PYA69" s="65"/>
      <c r="PYB69" s="65"/>
      <c r="PYC69" s="65"/>
      <c r="PYD69" s="65"/>
      <c r="PYE69" s="65"/>
      <c r="PYF69" s="65"/>
      <c r="PYG69" s="65"/>
      <c r="PYH69" s="65"/>
      <c r="PYI69" s="65"/>
      <c r="PYJ69" s="65"/>
      <c r="PYK69" s="65"/>
      <c r="PYL69" s="65"/>
      <c r="PYM69" s="65"/>
      <c r="PYN69" s="65"/>
      <c r="PYO69" s="65"/>
      <c r="PYP69" s="65"/>
      <c r="PYQ69" s="65"/>
      <c r="PYR69" s="65"/>
      <c r="PYS69" s="65"/>
      <c r="PYT69" s="65"/>
      <c r="PYU69" s="65"/>
      <c r="PYV69" s="65"/>
      <c r="PYW69" s="65"/>
      <c r="PYX69" s="65"/>
      <c r="PYY69" s="65"/>
      <c r="PYZ69" s="65"/>
      <c r="PZA69" s="65"/>
      <c r="PZB69" s="65"/>
      <c r="PZC69" s="65"/>
      <c r="PZD69" s="65"/>
      <c r="PZE69" s="65"/>
      <c r="PZF69" s="65"/>
      <c r="PZG69" s="65"/>
      <c r="PZH69" s="65"/>
      <c r="PZI69" s="65"/>
      <c r="PZJ69" s="65"/>
      <c r="PZK69" s="65"/>
      <c r="PZL69" s="65"/>
      <c r="PZM69" s="65"/>
      <c r="PZN69" s="65"/>
      <c r="PZO69" s="65"/>
      <c r="PZP69" s="65"/>
      <c r="PZQ69" s="65"/>
      <c r="PZR69" s="65"/>
      <c r="PZS69" s="65"/>
      <c r="PZT69" s="65"/>
      <c r="PZU69" s="65"/>
      <c r="PZV69" s="65"/>
      <c r="PZW69" s="65"/>
      <c r="PZX69" s="65"/>
      <c r="PZY69" s="65"/>
      <c r="PZZ69" s="65"/>
      <c r="QAA69" s="65"/>
      <c r="QAB69" s="65"/>
      <c r="QAC69" s="65"/>
      <c r="QAD69" s="65"/>
      <c r="QAE69" s="65"/>
      <c r="QAF69" s="65"/>
      <c r="QAG69" s="65"/>
      <c r="QAH69" s="65"/>
      <c r="QAI69" s="65"/>
      <c r="QAJ69" s="65"/>
      <c r="QAK69" s="65"/>
      <c r="QAL69" s="65"/>
      <c r="QAM69" s="65"/>
      <c r="QAN69" s="65"/>
      <c r="QAO69" s="65"/>
      <c r="QAP69" s="65"/>
      <c r="QAQ69" s="65"/>
      <c r="QAR69" s="65"/>
      <c r="QAS69" s="65"/>
      <c r="QAT69" s="65"/>
      <c r="QAU69" s="65"/>
      <c r="QAV69" s="65"/>
      <c r="QAW69" s="65"/>
      <c r="QAX69" s="65"/>
      <c r="QAY69" s="65"/>
      <c r="QAZ69" s="65"/>
      <c r="QBA69" s="65"/>
      <c r="QBB69" s="65"/>
      <c r="QBC69" s="65"/>
      <c r="QBD69" s="65"/>
      <c r="QBE69" s="65"/>
      <c r="QBF69" s="65"/>
      <c r="QBG69" s="65"/>
      <c r="QBH69" s="65"/>
      <c r="QBI69" s="65"/>
      <c r="QBJ69" s="65"/>
      <c r="QBK69" s="65"/>
      <c r="QBL69" s="65"/>
      <c r="QBM69" s="65"/>
      <c r="QBN69" s="65"/>
      <c r="QBO69" s="65"/>
      <c r="QBP69" s="65"/>
      <c r="QBQ69" s="65"/>
      <c r="QBR69" s="65"/>
      <c r="QBS69" s="65"/>
      <c r="QBT69" s="65"/>
      <c r="QBU69" s="65"/>
      <c r="QBV69" s="65"/>
      <c r="QBW69" s="65"/>
      <c r="QBX69" s="65"/>
      <c r="QBY69" s="65"/>
      <c r="QBZ69" s="65"/>
      <c r="QCA69" s="65"/>
      <c r="QCB69" s="65"/>
      <c r="QCC69" s="65"/>
      <c r="QCD69" s="65"/>
      <c r="QCE69" s="65"/>
      <c r="QCF69" s="65"/>
      <c r="QCG69" s="65"/>
      <c r="QCH69" s="65"/>
      <c r="QCI69" s="65"/>
      <c r="QCJ69" s="65"/>
      <c r="QCK69" s="65"/>
      <c r="QCL69" s="65"/>
      <c r="QCM69" s="65"/>
      <c r="QCN69" s="65"/>
      <c r="QCO69" s="65"/>
      <c r="QCP69" s="65"/>
      <c r="QCQ69" s="65"/>
      <c r="QCR69" s="65"/>
      <c r="QCS69" s="65"/>
      <c r="QCT69" s="65"/>
      <c r="QCU69" s="65"/>
      <c r="QCV69" s="65"/>
      <c r="QCW69" s="65"/>
      <c r="QCX69" s="65"/>
      <c r="QCY69" s="65"/>
      <c r="QCZ69" s="65"/>
      <c r="QDA69" s="65"/>
      <c r="QDB69" s="65"/>
      <c r="QDC69" s="65"/>
      <c r="QDD69" s="65"/>
      <c r="QDE69" s="65"/>
      <c r="QDF69" s="65"/>
      <c r="QDG69" s="65"/>
      <c r="QDH69" s="65"/>
      <c r="QDI69" s="65"/>
      <c r="QDJ69" s="65"/>
      <c r="QDK69" s="65"/>
      <c r="QDL69" s="65"/>
      <c r="QDM69" s="65"/>
      <c r="QDN69" s="65"/>
      <c r="QDO69" s="65"/>
      <c r="QDP69" s="65"/>
      <c r="QDQ69" s="65"/>
      <c r="QDR69" s="65"/>
      <c r="QDS69" s="65"/>
      <c r="QDT69" s="65"/>
      <c r="QDU69" s="65"/>
      <c r="QDV69" s="65"/>
      <c r="QDW69" s="65"/>
      <c r="QDX69" s="65"/>
      <c r="QDY69" s="65"/>
      <c r="QDZ69" s="65"/>
      <c r="QEA69" s="65"/>
      <c r="QEB69" s="65"/>
      <c r="QEC69" s="65"/>
      <c r="QED69" s="65"/>
      <c r="QEE69" s="65"/>
      <c r="QEF69" s="65"/>
      <c r="QEG69" s="65"/>
      <c r="QEH69" s="65"/>
      <c r="QEI69" s="65"/>
      <c r="QEJ69" s="65"/>
      <c r="QEK69" s="65"/>
      <c r="QEL69" s="65"/>
      <c r="QEM69" s="65"/>
      <c r="QEN69" s="65"/>
      <c r="QEO69" s="65"/>
      <c r="QEP69" s="65"/>
      <c r="QEQ69" s="65"/>
      <c r="QER69" s="65"/>
      <c r="QES69" s="65"/>
      <c r="QET69" s="65"/>
      <c r="QEU69" s="65"/>
      <c r="QEV69" s="65"/>
      <c r="QEW69" s="65"/>
      <c r="QEX69" s="65"/>
      <c r="QEY69" s="65"/>
      <c r="QEZ69" s="65"/>
      <c r="QFA69" s="65"/>
      <c r="QFB69" s="65"/>
      <c r="QFC69" s="65"/>
      <c r="QFD69" s="65"/>
      <c r="QFE69" s="65"/>
      <c r="QFF69" s="65"/>
      <c r="QFG69" s="65"/>
      <c r="QFH69" s="65"/>
      <c r="QFI69" s="65"/>
      <c r="QFJ69" s="65"/>
      <c r="QFK69" s="65"/>
      <c r="QFL69" s="65"/>
      <c r="QFM69" s="65"/>
      <c r="QFN69" s="65"/>
      <c r="QFO69" s="65"/>
      <c r="QFP69" s="65"/>
      <c r="QFQ69" s="65"/>
      <c r="QFR69" s="65"/>
      <c r="QFS69" s="65"/>
      <c r="QFT69" s="65"/>
      <c r="QFU69" s="65"/>
      <c r="QFV69" s="65"/>
      <c r="QFW69" s="65"/>
      <c r="QFX69" s="65"/>
      <c r="QFY69" s="65"/>
      <c r="QFZ69" s="65"/>
      <c r="QGA69" s="65"/>
      <c r="QGB69" s="65"/>
      <c r="QGC69" s="65"/>
      <c r="QGD69" s="65"/>
      <c r="QGE69" s="65"/>
      <c r="QGF69" s="65"/>
      <c r="QGG69" s="65"/>
      <c r="QGH69" s="65"/>
      <c r="QGI69" s="65"/>
      <c r="QGJ69" s="65"/>
      <c r="QGK69" s="65"/>
      <c r="QGL69" s="65"/>
      <c r="QGM69" s="65"/>
      <c r="QGN69" s="65"/>
      <c r="QGO69" s="65"/>
      <c r="QGP69" s="65"/>
      <c r="QGQ69" s="65"/>
      <c r="QGR69" s="65"/>
      <c r="QGS69" s="65"/>
      <c r="QGT69" s="65"/>
      <c r="QGU69" s="65"/>
      <c r="QGV69" s="65"/>
      <c r="QGW69" s="65"/>
      <c r="QGX69" s="65"/>
      <c r="QGY69" s="65"/>
      <c r="QGZ69" s="65"/>
      <c r="QHA69" s="65"/>
      <c r="QHB69" s="65"/>
      <c r="QHC69" s="65"/>
      <c r="QHD69" s="65"/>
      <c r="QHE69" s="65"/>
      <c r="QHF69" s="65"/>
      <c r="QHG69" s="65"/>
      <c r="QHH69" s="65"/>
      <c r="QHI69" s="65"/>
      <c r="QHJ69" s="65"/>
      <c r="QHK69" s="65"/>
      <c r="QHL69" s="65"/>
      <c r="QHM69" s="65"/>
      <c r="QHN69" s="65"/>
      <c r="QHO69" s="65"/>
      <c r="QHP69" s="65"/>
      <c r="QHQ69" s="65"/>
      <c r="QHR69" s="65"/>
      <c r="QHS69" s="65"/>
      <c r="QHT69" s="65"/>
      <c r="QHU69" s="65"/>
      <c r="QHV69" s="65"/>
      <c r="QHW69" s="65"/>
      <c r="QHX69" s="65"/>
      <c r="QHY69" s="65"/>
      <c r="QHZ69" s="65"/>
      <c r="QIA69" s="65"/>
      <c r="QIB69" s="65"/>
      <c r="QIC69" s="65"/>
      <c r="QID69" s="65"/>
      <c r="QIE69" s="65"/>
      <c r="QIF69" s="65"/>
      <c r="QIG69" s="65"/>
      <c r="QIH69" s="65"/>
      <c r="QII69" s="65"/>
      <c r="QIJ69" s="65"/>
      <c r="QIK69" s="65"/>
      <c r="QIL69" s="65"/>
      <c r="QIM69" s="65"/>
      <c r="QIN69" s="65"/>
      <c r="QIO69" s="65"/>
      <c r="QIP69" s="65"/>
      <c r="QIQ69" s="65"/>
      <c r="QIR69" s="65"/>
      <c r="QIS69" s="65"/>
      <c r="QIT69" s="65"/>
      <c r="QIU69" s="65"/>
      <c r="QIV69" s="65"/>
      <c r="QIW69" s="65"/>
      <c r="QIX69" s="65"/>
      <c r="QIY69" s="65"/>
      <c r="QIZ69" s="65"/>
      <c r="QJA69" s="65"/>
      <c r="QJB69" s="65"/>
      <c r="QJC69" s="65"/>
      <c r="QJD69" s="65"/>
      <c r="QJE69" s="65"/>
      <c r="QJF69" s="65"/>
      <c r="QJG69" s="65"/>
      <c r="QJH69" s="65"/>
      <c r="QJI69" s="65"/>
      <c r="QJJ69" s="65"/>
      <c r="QJK69" s="65"/>
      <c r="QJL69" s="65"/>
      <c r="QJM69" s="65"/>
      <c r="QJN69" s="65"/>
      <c r="QJO69" s="65"/>
      <c r="QJP69" s="65"/>
      <c r="QJQ69" s="65"/>
      <c r="QJR69" s="65"/>
      <c r="QJS69" s="65"/>
      <c r="QJT69" s="65"/>
      <c r="QJU69" s="65"/>
      <c r="QJV69" s="65"/>
      <c r="QJW69" s="65"/>
      <c r="QJX69" s="65"/>
      <c r="QJY69" s="65"/>
      <c r="QJZ69" s="65"/>
      <c r="QKA69" s="65"/>
      <c r="QKB69" s="65"/>
      <c r="QKC69" s="65"/>
      <c r="QKD69" s="65"/>
      <c r="QKE69" s="65"/>
      <c r="QKF69" s="65"/>
      <c r="QKG69" s="65"/>
      <c r="QKH69" s="65"/>
      <c r="QKI69" s="65"/>
      <c r="QKJ69" s="65"/>
      <c r="QKK69" s="65"/>
      <c r="QKL69" s="65"/>
      <c r="QKM69" s="65"/>
      <c r="QKN69" s="65"/>
      <c r="QKO69" s="65"/>
      <c r="QKP69" s="65"/>
      <c r="QKQ69" s="65"/>
      <c r="QKR69" s="65"/>
      <c r="QKS69" s="65"/>
      <c r="QKT69" s="65"/>
      <c r="QKU69" s="65"/>
      <c r="QKV69" s="65"/>
      <c r="QKW69" s="65"/>
      <c r="QKX69" s="65"/>
      <c r="QKY69" s="65"/>
      <c r="QKZ69" s="65"/>
      <c r="QLA69" s="65"/>
      <c r="QLB69" s="65"/>
      <c r="QLC69" s="65"/>
      <c r="QLD69" s="65"/>
      <c r="QLE69" s="65"/>
      <c r="QLF69" s="65"/>
      <c r="QLG69" s="65"/>
      <c r="QLH69" s="65"/>
      <c r="QLI69" s="65"/>
      <c r="QLJ69" s="65"/>
      <c r="QLK69" s="65"/>
      <c r="QLL69" s="65"/>
      <c r="QLM69" s="65"/>
      <c r="QLN69" s="65"/>
      <c r="QLO69" s="65"/>
      <c r="QLP69" s="65"/>
      <c r="QLQ69" s="65"/>
      <c r="QLR69" s="65"/>
      <c r="QLS69" s="65"/>
      <c r="QLT69" s="65"/>
      <c r="QLU69" s="65"/>
      <c r="QLV69" s="65"/>
      <c r="QLW69" s="65"/>
      <c r="QLX69" s="65"/>
      <c r="QLY69" s="65"/>
      <c r="QLZ69" s="65"/>
      <c r="QMA69" s="65"/>
      <c r="QMB69" s="65"/>
      <c r="QMC69" s="65"/>
      <c r="QMD69" s="65"/>
      <c r="QME69" s="65"/>
      <c r="QMF69" s="65"/>
      <c r="QMG69" s="65"/>
      <c r="QMH69" s="65"/>
      <c r="QMI69" s="65"/>
      <c r="QMJ69" s="65"/>
      <c r="QMK69" s="65"/>
      <c r="QML69" s="65"/>
      <c r="QMM69" s="65"/>
      <c r="QMN69" s="65"/>
      <c r="QMO69" s="65"/>
      <c r="QMP69" s="65"/>
      <c r="QMQ69" s="65"/>
      <c r="QMR69" s="65"/>
      <c r="QMS69" s="65"/>
      <c r="QMT69" s="65"/>
      <c r="QMU69" s="65"/>
      <c r="QMV69" s="65"/>
      <c r="QMW69" s="65"/>
      <c r="QMX69" s="65"/>
      <c r="QMY69" s="65"/>
      <c r="QMZ69" s="65"/>
      <c r="QNA69" s="65"/>
      <c r="QNB69" s="65"/>
      <c r="QNC69" s="65"/>
      <c r="QND69" s="65"/>
      <c r="QNE69" s="65"/>
      <c r="QNF69" s="65"/>
      <c r="QNG69" s="65"/>
      <c r="QNH69" s="65"/>
      <c r="QNI69" s="65"/>
      <c r="QNJ69" s="65"/>
      <c r="QNK69" s="65"/>
      <c r="QNL69" s="65"/>
      <c r="QNM69" s="65"/>
      <c r="QNN69" s="65"/>
      <c r="QNO69" s="65"/>
      <c r="QNP69" s="65"/>
      <c r="QNQ69" s="65"/>
      <c r="QNR69" s="65"/>
      <c r="QNS69" s="65"/>
      <c r="QNT69" s="65"/>
      <c r="QNU69" s="65"/>
      <c r="QNV69" s="65"/>
      <c r="QNW69" s="65"/>
      <c r="QNX69" s="65"/>
      <c r="QNY69" s="65"/>
      <c r="QNZ69" s="65"/>
      <c r="QOA69" s="65"/>
      <c r="QOB69" s="65"/>
      <c r="QOC69" s="65"/>
      <c r="QOD69" s="65"/>
      <c r="QOE69" s="65"/>
      <c r="QOF69" s="65"/>
      <c r="QOG69" s="65"/>
      <c r="QOH69" s="65"/>
      <c r="QOI69" s="65"/>
      <c r="QOJ69" s="65"/>
      <c r="QOK69" s="65"/>
      <c r="QOL69" s="65"/>
      <c r="QOM69" s="65"/>
      <c r="QON69" s="65"/>
      <c r="QOO69" s="65"/>
      <c r="QOP69" s="65"/>
      <c r="QOQ69" s="65"/>
      <c r="QOR69" s="65"/>
      <c r="QOS69" s="65"/>
      <c r="QOT69" s="65"/>
      <c r="QOU69" s="65"/>
      <c r="QOV69" s="65"/>
      <c r="QOW69" s="65"/>
      <c r="QOX69" s="65"/>
      <c r="QOY69" s="65"/>
      <c r="QOZ69" s="65"/>
      <c r="QPA69" s="65"/>
      <c r="QPB69" s="65"/>
      <c r="QPC69" s="65"/>
      <c r="QPD69" s="65"/>
      <c r="QPE69" s="65"/>
      <c r="QPF69" s="65"/>
      <c r="QPG69" s="65"/>
      <c r="QPH69" s="65"/>
      <c r="QPI69" s="65"/>
      <c r="QPJ69" s="65"/>
      <c r="QPK69" s="65"/>
      <c r="QPL69" s="65"/>
      <c r="QPM69" s="65"/>
      <c r="QPN69" s="65"/>
      <c r="QPO69" s="65"/>
      <c r="QPP69" s="65"/>
      <c r="QPQ69" s="65"/>
      <c r="QPR69" s="65"/>
      <c r="QPS69" s="65"/>
      <c r="QPT69" s="65"/>
      <c r="QPU69" s="65"/>
      <c r="QPV69" s="65"/>
      <c r="QPW69" s="65"/>
      <c r="QPX69" s="65"/>
      <c r="QPY69" s="65"/>
      <c r="QPZ69" s="65"/>
      <c r="QQA69" s="65"/>
      <c r="QQB69" s="65"/>
      <c r="QQC69" s="65"/>
      <c r="QQD69" s="65"/>
      <c r="QQE69" s="65"/>
      <c r="QQF69" s="65"/>
      <c r="QQG69" s="65"/>
      <c r="QQH69" s="65"/>
      <c r="QQI69" s="65"/>
      <c r="QQJ69" s="65"/>
      <c r="QQK69" s="65"/>
      <c r="QQL69" s="65"/>
      <c r="QQM69" s="65"/>
      <c r="QQN69" s="65"/>
      <c r="QQO69" s="65"/>
      <c r="QQP69" s="65"/>
      <c r="QQQ69" s="65"/>
      <c r="QQR69" s="65"/>
      <c r="QQS69" s="65"/>
      <c r="QQT69" s="65"/>
      <c r="QQU69" s="65"/>
      <c r="QQV69" s="65"/>
      <c r="QQW69" s="65"/>
      <c r="QQX69" s="65"/>
      <c r="QQY69" s="65"/>
      <c r="QQZ69" s="65"/>
      <c r="QRA69" s="65"/>
      <c r="QRB69" s="65"/>
      <c r="QRC69" s="65"/>
      <c r="QRD69" s="65"/>
      <c r="QRE69" s="65"/>
      <c r="QRF69" s="65"/>
      <c r="QRG69" s="65"/>
      <c r="QRH69" s="65"/>
      <c r="QRI69" s="65"/>
      <c r="QRJ69" s="65"/>
      <c r="QRK69" s="65"/>
      <c r="QRL69" s="65"/>
      <c r="QRM69" s="65"/>
      <c r="QRN69" s="65"/>
      <c r="QRO69" s="65"/>
      <c r="QRP69" s="65"/>
      <c r="QRQ69" s="65"/>
      <c r="QRR69" s="65"/>
      <c r="QRS69" s="65"/>
      <c r="QRT69" s="65"/>
      <c r="QRU69" s="65"/>
      <c r="QRV69" s="65"/>
      <c r="QRW69" s="65"/>
      <c r="QRX69" s="65"/>
      <c r="QRY69" s="65"/>
      <c r="QRZ69" s="65"/>
      <c r="QSA69" s="65"/>
      <c r="QSB69" s="65"/>
      <c r="QSC69" s="65"/>
      <c r="QSD69" s="65"/>
      <c r="QSE69" s="65"/>
      <c r="QSF69" s="65"/>
      <c r="QSG69" s="65"/>
      <c r="QSH69" s="65"/>
      <c r="QSI69" s="65"/>
      <c r="QSJ69" s="65"/>
      <c r="QSK69" s="65"/>
      <c r="QSL69" s="65"/>
      <c r="QSM69" s="65"/>
      <c r="QSN69" s="65"/>
      <c r="QSO69" s="65"/>
      <c r="QSP69" s="65"/>
      <c r="QSQ69" s="65"/>
      <c r="QSR69" s="65"/>
      <c r="QSS69" s="65"/>
      <c r="QST69" s="65"/>
      <c r="QSU69" s="65"/>
      <c r="QSV69" s="65"/>
      <c r="QSW69" s="65"/>
      <c r="QSX69" s="65"/>
      <c r="QSY69" s="65"/>
      <c r="QSZ69" s="65"/>
      <c r="QTA69" s="65"/>
      <c r="QTB69" s="65"/>
      <c r="QTC69" s="65"/>
      <c r="QTD69" s="65"/>
      <c r="QTE69" s="65"/>
      <c r="QTF69" s="65"/>
      <c r="QTG69" s="65"/>
      <c r="QTH69" s="65"/>
      <c r="QTI69" s="65"/>
      <c r="QTJ69" s="65"/>
      <c r="QTK69" s="65"/>
      <c r="QTL69" s="65"/>
      <c r="QTM69" s="65"/>
      <c r="QTN69" s="65"/>
      <c r="QTO69" s="65"/>
      <c r="QTP69" s="65"/>
      <c r="QTQ69" s="65"/>
      <c r="QTR69" s="65"/>
      <c r="QTS69" s="65"/>
      <c r="QTT69" s="65"/>
      <c r="QTU69" s="65"/>
      <c r="QTV69" s="65"/>
      <c r="QTW69" s="65"/>
      <c r="QTX69" s="65"/>
      <c r="QTY69" s="65"/>
      <c r="QTZ69" s="65"/>
      <c r="QUA69" s="65"/>
      <c r="QUB69" s="65"/>
      <c r="QUC69" s="65"/>
      <c r="QUD69" s="65"/>
      <c r="QUE69" s="65"/>
      <c r="QUF69" s="65"/>
      <c r="QUG69" s="65"/>
      <c r="QUH69" s="65"/>
      <c r="QUI69" s="65"/>
      <c r="QUJ69" s="65"/>
      <c r="QUK69" s="65"/>
      <c r="QUL69" s="65"/>
      <c r="QUM69" s="65"/>
      <c r="QUN69" s="65"/>
      <c r="QUO69" s="65"/>
      <c r="QUP69" s="65"/>
      <c r="QUQ69" s="65"/>
      <c r="QUR69" s="65"/>
      <c r="QUS69" s="65"/>
      <c r="QUT69" s="65"/>
      <c r="QUU69" s="65"/>
      <c r="QUV69" s="65"/>
      <c r="QUW69" s="65"/>
      <c r="QUX69" s="65"/>
      <c r="QUY69" s="65"/>
      <c r="QUZ69" s="65"/>
      <c r="QVA69" s="65"/>
      <c r="QVB69" s="65"/>
      <c r="QVC69" s="65"/>
      <c r="QVD69" s="65"/>
      <c r="QVE69" s="65"/>
      <c r="QVF69" s="65"/>
      <c r="QVG69" s="65"/>
      <c r="QVH69" s="65"/>
      <c r="QVI69" s="65"/>
      <c r="QVJ69" s="65"/>
      <c r="QVK69" s="65"/>
      <c r="QVL69" s="65"/>
      <c r="QVM69" s="65"/>
      <c r="QVN69" s="65"/>
      <c r="QVO69" s="65"/>
      <c r="QVP69" s="65"/>
      <c r="QVQ69" s="65"/>
      <c r="QVR69" s="65"/>
      <c r="QVS69" s="65"/>
      <c r="QVT69" s="65"/>
      <c r="QVU69" s="65"/>
      <c r="QVV69" s="65"/>
      <c r="QVW69" s="65"/>
      <c r="QVX69" s="65"/>
      <c r="QVY69" s="65"/>
      <c r="QVZ69" s="65"/>
      <c r="QWA69" s="65"/>
      <c r="QWB69" s="65"/>
      <c r="QWC69" s="65"/>
      <c r="QWD69" s="65"/>
      <c r="QWE69" s="65"/>
      <c r="QWF69" s="65"/>
      <c r="QWG69" s="65"/>
      <c r="QWH69" s="65"/>
      <c r="QWI69" s="65"/>
      <c r="QWJ69" s="65"/>
      <c r="QWK69" s="65"/>
      <c r="QWL69" s="65"/>
      <c r="QWM69" s="65"/>
      <c r="QWN69" s="65"/>
      <c r="QWO69" s="65"/>
      <c r="QWP69" s="65"/>
      <c r="QWQ69" s="65"/>
      <c r="QWR69" s="65"/>
      <c r="QWS69" s="65"/>
      <c r="QWT69" s="65"/>
      <c r="QWU69" s="65"/>
      <c r="QWV69" s="65"/>
      <c r="QWW69" s="65"/>
      <c r="QWX69" s="65"/>
      <c r="QWY69" s="65"/>
      <c r="QWZ69" s="65"/>
      <c r="QXA69" s="65"/>
      <c r="QXB69" s="65"/>
      <c r="QXC69" s="65"/>
      <c r="QXD69" s="65"/>
      <c r="QXE69" s="65"/>
      <c r="QXF69" s="65"/>
      <c r="QXG69" s="65"/>
      <c r="QXH69" s="65"/>
      <c r="QXI69" s="65"/>
      <c r="QXJ69" s="65"/>
      <c r="QXK69" s="65"/>
      <c r="QXL69" s="65"/>
      <c r="QXM69" s="65"/>
      <c r="QXN69" s="65"/>
      <c r="QXO69" s="65"/>
      <c r="QXP69" s="65"/>
      <c r="QXQ69" s="65"/>
      <c r="QXR69" s="65"/>
      <c r="QXS69" s="65"/>
      <c r="QXT69" s="65"/>
      <c r="QXU69" s="65"/>
      <c r="QXV69" s="65"/>
      <c r="QXW69" s="65"/>
      <c r="QXX69" s="65"/>
      <c r="QXY69" s="65"/>
      <c r="QXZ69" s="65"/>
      <c r="QYA69" s="65"/>
      <c r="QYB69" s="65"/>
      <c r="QYC69" s="65"/>
      <c r="QYD69" s="65"/>
      <c r="QYE69" s="65"/>
      <c r="QYF69" s="65"/>
      <c r="QYG69" s="65"/>
      <c r="QYH69" s="65"/>
      <c r="QYI69" s="65"/>
      <c r="QYJ69" s="65"/>
      <c r="QYK69" s="65"/>
      <c r="QYL69" s="65"/>
      <c r="QYM69" s="65"/>
      <c r="QYN69" s="65"/>
      <c r="QYO69" s="65"/>
      <c r="QYP69" s="65"/>
      <c r="QYQ69" s="65"/>
      <c r="QYR69" s="65"/>
      <c r="QYS69" s="65"/>
      <c r="QYT69" s="65"/>
      <c r="QYU69" s="65"/>
      <c r="QYV69" s="65"/>
      <c r="QYW69" s="65"/>
      <c r="QYX69" s="65"/>
      <c r="QYY69" s="65"/>
      <c r="QYZ69" s="65"/>
      <c r="QZA69" s="65"/>
      <c r="QZB69" s="65"/>
      <c r="QZC69" s="65"/>
      <c r="QZD69" s="65"/>
      <c r="QZE69" s="65"/>
      <c r="QZF69" s="65"/>
      <c r="QZG69" s="65"/>
      <c r="QZH69" s="65"/>
      <c r="QZI69" s="65"/>
      <c r="QZJ69" s="65"/>
      <c r="QZK69" s="65"/>
      <c r="QZL69" s="65"/>
      <c r="QZM69" s="65"/>
      <c r="QZN69" s="65"/>
      <c r="QZO69" s="65"/>
      <c r="QZP69" s="65"/>
      <c r="QZQ69" s="65"/>
      <c r="QZR69" s="65"/>
      <c r="QZS69" s="65"/>
      <c r="QZT69" s="65"/>
      <c r="QZU69" s="65"/>
      <c r="QZV69" s="65"/>
      <c r="QZW69" s="65"/>
      <c r="QZX69" s="65"/>
      <c r="QZY69" s="65"/>
      <c r="QZZ69" s="65"/>
      <c r="RAA69" s="65"/>
      <c r="RAB69" s="65"/>
      <c r="RAC69" s="65"/>
      <c r="RAD69" s="65"/>
      <c r="RAE69" s="65"/>
      <c r="RAF69" s="65"/>
      <c r="RAG69" s="65"/>
      <c r="RAH69" s="65"/>
      <c r="RAI69" s="65"/>
      <c r="RAJ69" s="65"/>
      <c r="RAK69" s="65"/>
      <c r="RAL69" s="65"/>
      <c r="RAM69" s="65"/>
      <c r="RAN69" s="65"/>
      <c r="RAO69" s="65"/>
      <c r="RAP69" s="65"/>
      <c r="RAQ69" s="65"/>
      <c r="RAR69" s="65"/>
      <c r="RAS69" s="65"/>
      <c r="RAT69" s="65"/>
      <c r="RAU69" s="65"/>
      <c r="RAV69" s="65"/>
      <c r="RAW69" s="65"/>
      <c r="RAX69" s="65"/>
      <c r="RAY69" s="65"/>
      <c r="RAZ69" s="65"/>
      <c r="RBA69" s="65"/>
      <c r="RBB69" s="65"/>
      <c r="RBC69" s="65"/>
      <c r="RBD69" s="65"/>
      <c r="RBE69" s="65"/>
      <c r="RBF69" s="65"/>
      <c r="RBG69" s="65"/>
      <c r="RBH69" s="65"/>
      <c r="RBI69" s="65"/>
      <c r="RBJ69" s="65"/>
      <c r="RBK69" s="65"/>
      <c r="RBL69" s="65"/>
      <c r="RBM69" s="65"/>
      <c r="RBN69" s="65"/>
      <c r="RBO69" s="65"/>
      <c r="RBP69" s="65"/>
      <c r="RBQ69" s="65"/>
      <c r="RBR69" s="65"/>
      <c r="RBS69" s="65"/>
      <c r="RBT69" s="65"/>
      <c r="RBU69" s="65"/>
      <c r="RBV69" s="65"/>
      <c r="RBW69" s="65"/>
      <c r="RBX69" s="65"/>
      <c r="RBY69" s="65"/>
      <c r="RBZ69" s="65"/>
      <c r="RCA69" s="65"/>
      <c r="RCB69" s="65"/>
      <c r="RCC69" s="65"/>
      <c r="RCD69" s="65"/>
      <c r="RCE69" s="65"/>
      <c r="RCF69" s="65"/>
      <c r="RCG69" s="65"/>
      <c r="RCH69" s="65"/>
      <c r="RCI69" s="65"/>
      <c r="RCJ69" s="65"/>
      <c r="RCK69" s="65"/>
      <c r="RCL69" s="65"/>
      <c r="RCM69" s="65"/>
      <c r="RCN69" s="65"/>
      <c r="RCO69" s="65"/>
      <c r="RCP69" s="65"/>
      <c r="RCQ69" s="65"/>
      <c r="RCR69" s="65"/>
      <c r="RCS69" s="65"/>
      <c r="RCT69" s="65"/>
      <c r="RCU69" s="65"/>
      <c r="RCV69" s="65"/>
      <c r="RCW69" s="65"/>
      <c r="RCX69" s="65"/>
      <c r="RCY69" s="65"/>
      <c r="RCZ69" s="65"/>
      <c r="RDA69" s="65"/>
      <c r="RDB69" s="65"/>
      <c r="RDC69" s="65"/>
      <c r="RDD69" s="65"/>
      <c r="RDE69" s="65"/>
      <c r="RDF69" s="65"/>
      <c r="RDG69" s="65"/>
      <c r="RDH69" s="65"/>
      <c r="RDI69" s="65"/>
      <c r="RDJ69" s="65"/>
      <c r="RDK69" s="65"/>
      <c r="RDL69" s="65"/>
      <c r="RDM69" s="65"/>
      <c r="RDN69" s="65"/>
      <c r="RDO69" s="65"/>
      <c r="RDP69" s="65"/>
      <c r="RDQ69" s="65"/>
      <c r="RDR69" s="65"/>
      <c r="RDS69" s="65"/>
      <c r="RDT69" s="65"/>
      <c r="RDU69" s="65"/>
      <c r="RDV69" s="65"/>
      <c r="RDW69" s="65"/>
      <c r="RDX69" s="65"/>
      <c r="RDY69" s="65"/>
      <c r="RDZ69" s="65"/>
      <c r="REA69" s="65"/>
      <c r="REB69" s="65"/>
      <c r="REC69" s="65"/>
      <c r="RED69" s="65"/>
      <c r="REE69" s="65"/>
      <c r="REF69" s="65"/>
      <c r="REG69" s="65"/>
      <c r="REH69" s="65"/>
      <c r="REI69" s="65"/>
      <c r="REJ69" s="65"/>
      <c r="REK69" s="65"/>
      <c r="REL69" s="65"/>
      <c r="REM69" s="65"/>
      <c r="REN69" s="65"/>
      <c r="REO69" s="65"/>
      <c r="REP69" s="65"/>
      <c r="REQ69" s="65"/>
      <c r="RER69" s="65"/>
      <c r="RES69" s="65"/>
      <c r="RET69" s="65"/>
      <c r="REU69" s="65"/>
      <c r="REV69" s="65"/>
      <c r="REW69" s="65"/>
      <c r="REX69" s="65"/>
      <c r="REY69" s="65"/>
      <c r="REZ69" s="65"/>
      <c r="RFA69" s="65"/>
      <c r="RFB69" s="65"/>
      <c r="RFC69" s="65"/>
      <c r="RFD69" s="65"/>
      <c r="RFE69" s="65"/>
      <c r="RFF69" s="65"/>
      <c r="RFG69" s="65"/>
      <c r="RFH69" s="65"/>
      <c r="RFI69" s="65"/>
      <c r="RFJ69" s="65"/>
      <c r="RFK69" s="65"/>
      <c r="RFL69" s="65"/>
      <c r="RFM69" s="65"/>
      <c r="RFN69" s="65"/>
      <c r="RFO69" s="65"/>
      <c r="RFP69" s="65"/>
      <c r="RFQ69" s="65"/>
      <c r="RFR69" s="65"/>
      <c r="RFS69" s="65"/>
      <c r="RFT69" s="65"/>
      <c r="RFU69" s="65"/>
      <c r="RFV69" s="65"/>
      <c r="RFW69" s="65"/>
      <c r="RFX69" s="65"/>
      <c r="RFY69" s="65"/>
      <c r="RFZ69" s="65"/>
      <c r="RGA69" s="65"/>
      <c r="RGB69" s="65"/>
      <c r="RGC69" s="65"/>
      <c r="RGD69" s="65"/>
      <c r="RGE69" s="65"/>
      <c r="RGF69" s="65"/>
      <c r="RGG69" s="65"/>
      <c r="RGH69" s="65"/>
      <c r="RGI69" s="65"/>
      <c r="RGJ69" s="65"/>
      <c r="RGK69" s="65"/>
      <c r="RGL69" s="65"/>
      <c r="RGM69" s="65"/>
      <c r="RGN69" s="65"/>
      <c r="RGO69" s="65"/>
      <c r="RGP69" s="65"/>
      <c r="RGQ69" s="65"/>
      <c r="RGR69" s="65"/>
      <c r="RGS69" s="65"/>
      <c r="RGT69" s="65"/>
      <c r="RGU69" s="65"/>
      <c r="RGV69" s="65"/>
      <c r="RGW69" s="65"/>
      <c r="RGX69" s="65"/>
      <c r="RGY69" s="65"/>
      <c r="RGZ69" s="65"/>
      <c r="RHA69" s="65"/>
      <c r="RHB69" s="65"/>
      <c r="RHC69" s="65"/>
      <c r="RHD69" s="65"/>
      <c r="RHE69" s="65"/>
      <c r="RHF69" s="65"/>
      <c r="RHG69" s="65"/>
      <c r="RHH69" s="65"/>
      <c r="RHI69" s="65"/>
      <c r="RHJ69" s="65"/>
      <c r="RHK69" s="65"/>
      <c r="RHL69" s="65"/>
      <c r="RHM69" s="65"/>
      <c r="RHN69" s="65"/>
      <c r="RHO69" s="65"/>
      <c r="RHP69" s="65"/>
      <c r="RHQ69" s="65"/>
      <c r="RHR69" s="65"/>
      <c r="RHS69" s="65"/>
      <c r="RHT69" s="65"/>
      <c r="RHU69" s="65"/>
      <c r="RHV69" s="65"/>
      <c r="RHW69" s="65"/>
      <c r="RHX69" s="65"/>
      <c r="RHY69" s="65"/>
      <c r="RHZ69" s="65"/>
      <c r="RIA69" s="65"/>
      <c r="RIB69" s="65"/>
      <c r="RIC69" s="65"/>
      <c r="RID69" s="65"/>
      <c r="RIE69" s="65"/>
      <c r="RIF69" s="65"/>
      <c r="RIG69" s="65"/>
      <c r="RIH69" s="65"/>
      <c r="RII69" s="65"/>
      <c r="RIJ69" s="65"/>
      <c r="RIK69" s="65"/>
      <c r="RIL69" s="65"/>
      <c r="RIM69" s="65"/>
      <c r="RIN69" s="65"/>
      <c r="RIO69" s="65"/>
      <c r="RIP69" s="65"/>
      <c r="RIQ69" s="65"/>
      <c r="RIR69" s="65"/>
      <c r="RIS69" s="65"/>
      <c r="RIT69" s="65"/>
      <c r="RIU69" s="65"/>
      <c r="RIV69" s="65"/>
      <c r="RIW69" s="65"/>
      <c r="RIX69" s="65"/>
      <c r="RIY69" s="65"/>
      <c r="RIZ69" s="65"/>
      <c r="RJA69" s="65"/>
      <c r="RJB69" s="65"/>
      <c r="RJC69" s="65"/>
      <c r="RJD69" s="65"/>
      <c r="RJE69" s="65"/>
      <c r="RJF69" s="65"/>
      <c r="RJG69" s="65"/>
      <c r="RJH69" s="65"/>
      <c r="RJI69" s="65"/>
      <c r="RJJ69" s="65"/>
      <c r="RJK69" s="65"/>
      <c r="RJL69" s="65"/>
      <c r="RJM69" s="65"/>
      <c r="RJN69" s="65"/>
      <c r="RJO69" s="65"/>
      <c r="RJP69" s="65"/>
      <c r="RJQ69" s="65"/>
      <c r="RJR69" s="65"/>
      <c r="RJS69" s="65"/>
      <c r="RJT69" s="65"/>
      <c r="RJU69" s="65"/>
      <c r="RJV69" s="65"/>
      <c r="RJW69" s="65"/>
      <c r="RJX69" s="65"/>
      <c r="RJY69" s="65"/>
      <c r="RJZ69" s="65"/>
      <c r="RKA69" s="65"/>
      <c r="RKB69" s="65"/>
      <c r="RKC69" s="65"/>
      <c r="RKD69" s="65"/>
      <c r="RKE69" s="65"/>
      <c r="RKF69" s="65"/>
      <c r="RKG69" s="65"/>
      <c r="RKH69" s="65"/>
      <c r="RKI69" s="65"/>
      <c r="RKJ69" s="65"/>
      <c r="RKK69" s="65"/>
      <c r="RKL69" s="65"/>
      <c r="RKM69" s="65"/>
      <c r="RKN69" s="65"/>
      <c r="RKO69" s="65"/>
      <c r="RKP69" s="65"/>
      <c r="RKQ69" s="65"/>
      <c r="RKR69" s="65"/>
      <c r="RKS69" s="65"/>
      <c r="RKT69" s="65"/>
      <c r="RKU69" s="65"/>
      <c r="RKV69" s="65"/>
      <c r="RKW69" s="65"/>
      <c r="RKX69" s="65"/>
      <c r="RKY69" s="65"/>
      <c r="RKZ69" s="65"/>
      <c r="RLA69" s="65"/>
      <c r="RLB69" s="65"/>
      <c r="RLC69" s="65"/>
      <c r="RLD69" s="65"/>
      <c r="RLE69" s="65"/>
      <c r="RLF69" s="65"/>
      <c r="RLG69" s="65"/>
      <c r="RLH69" s="65"/>
      <c r="RLI69" s="65"/>
      <c r="RLJ69" s="65"/>
      <c r="RLK69" s="65"/>
      <c r="RLL69" s="65"/>
      <c r="RLM69" s="65"/>
      <c r="RLN69" s="65"/>
      <c r="RLO69" s="65"/>
      <c r="RLP69" s="65"/>
      <c r="RLQ69" s="65"/>
      <c r="RLR69" s="65"/>
      <c r="RLS69" s="65"/>
      <c r="RLT69" s="65"/>
      <c r="RLU69" s="65"/>
      <c r="RLV69" s="65"/>
      <c r="RLW69" s="65"/>
      <c r="RLX69" s="65"/>
      <c r="RLY69" s="65"/>
      <c r="RLZ69" s="65"/>
      <c r="RMA69" s="65"/>
      <c r="RMB69" s="65"/>
      <c r="RMC69" s="65"/>
      <c r="RMD69" s="65"/>
      <c r="RME69" s="65"/>
      <c r="RMF69" s="65"/>
      <c r="RMG69" s="65"/>
      <c r="RMH69" s="65"/>
      <c r="RMI69" s="65"/>
      <c r="RMJ69" s="65"/>
      <c r="RMK69" s="65"/>
      <c r="RML69" s="65"/>
      <c r="RMM69" s="65"/>
      <c r="RMN69" s="65"/>
      <c r="RMO69" s="65"/>
      <c r="RMP69" s="65"/>
      <c r="RMQ69" s="65"/>
      <c r="RMR69" s="65"/>
      <c r="RMS69" s="65"/>
      <c r="RMT69" s="65"/>
      <c r="RMU69" s="65"/>
      <c r="RMV69" s="65"/>
      <c r="RMW69" s="65"/>
      <c r="RMX69" s="65"/>
      <c r="RMY69" s="65"/>
      <c r="RMZ69" s="65"/>
      <c r="RNA69" s="65"/>
      <c r="RNB69" s="65"/>
      <c r="RNC69" s="65"/>
      <c r="RND69" s="65"/>
      <c r="RNE69" s="65"/>
      <c r="RNF69" s="65"/>
      <c r="RNG69" s="65"/>
      <c r="RNH69" s="65"/>
      <c r="RNI69" s="65"/>
      <c r="RNJ69" s="65"/>
      <c r="RNK69" s="65"/>
      <c r="RNL69" s="65"/>
      <c r="RNM69" s="65"/>
      <c r="RNN69" s="65"/>
      <c r="RNO69" s="65"/>
      <c r="RNP69" s="65"/>
      <c r="RNQ69" s="65"/>
      <c r="RNR69" s="65"/>
      <c r="RNS69" s="65"/>
      <c r="RNT69" s="65"/>
      <c r="RNU69" s="65"/>
      <c r="RNV69" s="65"/>
      <c r="RNW69" s="65"/>
      <c r="RNX69" s="65"/>
      <c r="RNY69" s="65"/>
      <c r="RNZ69" s="65"/>
      <c r="ROA69" s="65"/>
      <c r="ROB69" s="65"/>
      <c r="ROC69" s="65"/>
      <c r="ROD69" s="65"/>
      <c r="ROE69" s="65"/>
      <c r="ROF69" s="65"/>
      <c r="ROG69" s="65"/>
      <c r="ROH69" s="65"/>
      <c r="ROI69" s="65"/>
      <c r="ROJ69" s="65"/>
      <c r="ROK69" s="65"/>
      <c r="ROL69" s="65"/>
      <c r="ROM69" s="65"/>
      <c r="RON69" s="65"/>
      <c r="ROO69" s="65"/>
      <c r="ROP69" s="65"/>
      <c r="ROQ69" s="65"/>
      <c r="ROR69" s="65"/>
      <c r="ROS69" s="65"/>
      <c r="ROT69" s="65"/>
      <c r="ROU69" s="65"/>
      <c r="ROV69" s="65"/>
      <c r="ROW69" s="65"/>
      <c r="ROX69" s="65"/>
      <c r="ROY69" s="65"/>
      <c r="ROZ69" s="65"/>
      <c r="RPA69" s="65"/>
      <c r="RPB69" s="65"/>
      <c r="RPC69" s="65"/>
      <c r="RPD69" s="65"/>
      <c r="RPE69" s="65"/>
      <c r="RPF69" s="65"/>
      <c r="RPG69" s="65"/>
      <c r="RPH69" s="65"/>
      <c r="RPI69" s="65"/>
      <c r="RPJ69" s="65"/>
      <c r="RPK69" s="65"/>
      <c r="RPL69" s="65"/>
      <c r="RPM69" s="65"/>
      <c r="RPN69" s="65"/>
      <c r="RPO69" s="65"/>
      <c r="RPP69" s="65"/>
      <c r="RPQ69" s="65"/>
      <c r="RPR69" s="65"/>
      <c r="RPS69" s="65"/>
      <c r="RPT69" s="65"/>
      <c r="RPU69" s="65"/>
      <c r="RPV69" s="65"/>
      <c r="RPW69" s="65"/>
      <c r="RPX69" s="65"/>
      <c r="RPY69" s="65"/>
      <c r="RPZ69" s="65"/>
      <c r="RQA69" s="65"/>
      <c r="RQB69" s="65"/>
      <c r="RQC69" s="65"/>
      <c r="RQD69" s="65"/>
      <c r="RQE69" s="65"/>
      <c r="RQF69" s="65"/>
      <c r="RQG69" s="65"/>
      <c r="RQH69" s="65"/>
      <c r="RQI69" s="65"/>
      <c r="RQJ69" s="65"/>
      <c r="RQK69" s="65"/>
      <c r="RQL69" s="65"/>
      <c r="RQM69" s="65"/>
      <c r="RQN69" s="65"/>
      <c r="RQO69" s="65"/>
      <c r="RQP69" s="65"/>
      <c r="RQQ69" s="65"/>
      <c r="RQR69" s="65"/>
      <c r="RQS69" s="65"/>
      <c r="RQT69" s="65"/>
      <c r="RQU69" s="65"/>
      <c r="RQV69" s="65"/>
      <c r="RQW69" s="65"/>
      <c r="RQX69" s="65"/>
      <c r="RQY69" s="65"/>
      <c r="RQZ69" s="65"/>
      <c r="RRA69" s="65"/>
      <c r="RRB69" s="65"/>
      <c r="RRC69" s="65"/>
      <c r="RRD69" s="65"/>
      <c r="RRE69" s="65"/>
      <c r="RRF69" s="65"/>
      <c r="RRG69" s="65"/>
      <c r="RRH69" s="65"/>
      <c r="RRI69" s="65"/>
      <c r="RRJ69" s="65"/>
      <c r="RRK69" s="65"/>
      <c r="RRL69" s="65"/>
      <c r="RRM69" s="65"/>
      <c r="RRN69" s="65"/>
      <c r="RRO69" s="65"/>
      <c r="RRP69" s="65"/>
      <c r="RRQ69" s="65"/>
      <c r="RRR69" s="65"/>
      <c r="RRS69" s="65"/>
      <c r="RRT69" s="65"/>
      <c r="RRU69" s="65"/>
      <c r="RRV69" s="65"/>
      <c r="RRW69" s="65"/>
      <c r="RRX69" s="65"/>
      <c r="RRY69" s="65"/>
      <c r="RRZ69" s="65"/>
      <c r="RSA69" s="65"/>
      <c r="RSB69" s="65"/>
      <c r="RSC69" s="65"/>
      <c r="RSD69" s="65"/>
      <c r="RSE69" s="65"/>
      <c r="RSF69" s="65"/>
      <c r="RSG69" s="65"/>
      <c r="RSH69" s="65"/>
      <c r="RSI69" s="65"/>
      <c r="RSJ69" s="65"/>
      <c r="RSK69" s="65"/>
      <c r="RSL69" s="65"/>
      <c r="RSM69" s="65"/>
      <c r="RSN69" s="65"/>
      <c r="RSO69" s="65"/>
      <c r="RSP69" s="65"/>
      <c r="RSQ69" s="65"/>
      <c r="RSR69" s="65"/>
      <c r="RSS69" s="65"/>
      <c r="RST69" s="65"/>
      <c r="RSU69" s="65"/>
      <c r="RSV69" s="65"/>
      <c r="RSW69" s="65"/>
      <c r="RSX69" s="65"/>
      <c r="RSY69" s="65"/>
      <c r="RSZ69" s="65"/>
      <c r="RTA69" s="65"/>
      <c r="RTB69" s="65"/>
      <c r="RTC69" s="65"/>
      <c r="RTD69" s="65"/>
      <c r="RTE69" s="65"/>
      <c r="RTF69" s="65"/>
      <c r="RTG69" s="65"/>
      <c r="RTH69" s="65"/>
      <c r="RTI69" s="65"/>
      <c r="RTJ69" s="65"/>
      <c r="RTK69" s="65"/>
      <c r="RTL69" s="65"/>
      <c r="RTM69" s="65"/>
      <c r="RTN69" s="65"/>
      <c r="RTO69" s="65"/>
      <c r="RTP69" s="65"/>
      <c r="RTQ69" s="65"/>
      <c r="RTR69" s="65"/>
      <c r="RTS69" s="65"/>
      <c r="RTT69" s="65"/>
      <c r="RTU69" s="65"/>
      <c r="RTV69" s="65"/>
      <c r="RTW69" s="65"/>
      <c r="RTX69" s="65"/>
      <c r="RTY69" s="65"/>
      <c r="RTZ69" s="65"/>
      <c r="RUA69" s="65"/>
      <c r="RUB69" s="65"/>
      <c r="RUC69" s="65"/>
      <c r="RUD69" s="65"/>
      <c r="RUE69" s="65"/>
      <c r="RUF69" s="65"/>
      <c r="RUG69" s="65"/>
      <c r="RUH69" s="65"/>
      <c r="RUI69" s="65"/>
      <c r="RUJ69" s="65"/>
      <c r="RUK69" s="65"/>
      <c r="RUL69" s="65"/>
      <c r="RUM69" s="65"/>
      <c r="RUN69" s="65"/>
      <c r="RUO69" s="65"/>
      <c r="RUP69" s="65"/>
      <c r="RUQ69" s="65"/>
      <c r="RUR69" s="65"/>
      <c r="RUS69" s="65"/>
      <c r="RUT69" s="65"/>
      <c r="RUU69" s="65"/>
      <c r="RUV69" s="65"/>
      <c r="RUW69" s="65"/>
      <c r="RUX69" s="65"/>
      <c r="RUY69" s="65"/>
      <c r="RUZ69" s="65"/>
      <c r="RVA69" s="65"/>
      <c r="RVB69" s="65"/>
      <c r="RVC69" s="65"/>
      <c r="RVD69" s="65"/>
      <c r="RVE69" s="65"/>
      <c r="RVF69" s="65"/>
      <c r="RVG69" s="65"/>
      <c r="RVH69" s="65"/>
      <c r="RVI69" s="65"/>
      <c r="RVJ69" s="65"/>
      <c r="RVK69" s="65"/>
      <c r="RVL69" s="65"/>
      <c r="RVM69" s="65"/>
      <c r="RVN69" s="65"/>
      <c r="RVO69" s="65"/>
      <c r="RVP69" s="65"/>
      <c r="RVQ69" s="65"/>
      <c r="RVR69" s="65"/>
      <c r="RVS69" s="65"/>
      <c r="RVT69" s="65"/>
      <c r="RVU69" s="65"/>
      <c r="RVV69" s="65"/>
      <c r="RVW69" s="65"/>
      <c r="RVX69" s="65"/>
      <c r="RVY69" s="65"/>
      <c r="RVZ69" s="65"/>
      <c r="RWA69" s="65"/>
      <c r="RWB69" s="65"/>
      <c r="RWC69" s="65"/>
      <c r="RWD69" s="65"/>
      <c r="RWE69" s="65"/>
      <c r="RWF69" s="65"/>
      <c r="RWG69" s="65"/>
      <c r="RWH69" s="65"/>
      <c r="RWI69" s="65"/>
      <c r="RWJ69" s="65"/>
      <c r="RWK69" s="65"/>
      <c r="RWL69" s="65"/>
      <c r="RWM69" s="65"/>
      <c r="RWN69" s="65"/>
      <c r="RWO69" s="65"/>
      <c r="RWP69" s="65"/>
      <c r="RWQ69" s="65"/>
      <c r="RWR69" s="65"/>
      <c r="RWS69" s="65"/>
      <c r="RWT69" s="65"/>
      <c r="RWU69" s="65"/>
      <c r="RWV69" s="65"/>
      <c r="RWW69" s="65"/>
      <c r="RWX69" s="65"/>
      <c r="RWY69" s="65"/>
      <c r="RWZ69" s="65"/>
      <c r="RXA69" s="65"/>
      <c r="RXB69" s="65"/>
      <c r="RXC69" s="65"/>
      <c r="RXD69" s="65"/>
      <c r="RXE69" s="65"/>
      <c r="RXF69" s="65"/>
      <c r="RXG69" s="65"/>
      <c r="RXH69" s="65"/>
      <c r="RXI69" s="65"/>
      <c r="RXJ69" s="65"/>
      <c r="RXK69" s="65"/>
      <c r="RXL69" s="65"/>
      <c r="RXM69" s="65"/>
      <c r="RXN69" s="65"/>
      <c r="RXO69" s="65"/>
      <c r="RXP69" s="65"/>
      <c r="RXQ69" s="65"/>
      <c r="RXR69" s="65"/>
      <c r="RXS69" s="65"/>
      <c r="RXT69" s="65"/>
      <c r="RXU69" s="65"/>
      <c r="RXV69" s="65"/>
      <c r="RXW69" s="65"/>
      <c r="RXX69" s="65"/>
      <c r="RXY69" s="65"/>
      <c r="RXZ69" s="65"/>
      <c r="RYA69" s="65"/>
      <c r="RYB69" s="65"/>
      <c r="RYC69" s="65"/>
      <c r="RYD69" s="65"/>
      <c r="RYE69" s="65"/>
      <c r="RYF69" s="65"/>
      <c r="RYG69" s="65"/>
      <c r="RYH69" s="65"/>
      <c r="RYI69" s="65"/>
      <c r="RYJ69" s="65"/>
      <c r="RYK69" s="65"/>
      <c r="RYL69" s="65"/>
      <c r="RYM69" s="65"/>
      <c r="RYN69" s="65"/>
      <c r="RYO69" s="65"/>
      <c r="RYP69" s="65"/>
      <c r="RYQ69" s="65"/>
      <c r="RYR69" s="65"/>
      <c r="RYS69" s="65"/>
      <c r="RYT69" s="65"/>
      <c r="RYU69" s="65"/>
      <c r="RYV69" s="65"/>
      <c r="RYW69" s="65"/>
      <c r="RYX69" s="65"/>
      <c r="RYY69" s="65"/>
      <c r="RYZ69" s="65"/>
      <c r="RZA69" s="65"/>
      <c r="RZB69" s="65"/>
      <c r="RZC69" s="65"/>
      <c r="RZD69" s="65"/>
      <c r="RZE69" s="65"/>
      <c r="RZF69" s="65"/>
      <c r="RZG69" s="65"/>
      <c r="RZH69" s="65"/>
      <c r="RZI69" s="65"/>
      <c r="RZJ69" s="65"/>
      <c r="RZK69" s="65"/>
      <c r="RZL69" s="65"/>
      <c r="RZM69" s="65"/>
      <c r="RZN69" s="65"/>
      <c r="RZO69" s="65"/>
      <c r="RZP69" s="65"/>
      <c r="RZQ69" s="65"/>
      <c r="RZR69" s="65"/>
      <c r="RZS69" s="65"/>
      <c r="RZT69" s="65"/>
      <c r="RZU69" s="65"/>
      <c r="RZV69" s="65"/>
      <c r="RZW69" s="65"/>
      <c r="RZX69" s="65"/>
      <c r="RZY69" s="65"/>
      <c r="RZZ69" s="65"/>
      <c r="SAA69" s="65"/>
      <c r="SAB69" s="65"/>
      <c r="SAC69" s="65"/>
      <c r="SAD69" s="65"/>
      <c r="SAE69" s="65"/>
      <c r="SAF69" s="65"/>
      <c r="SAG69" s="65"/>
      <c r="SAH69" s="65"/>
      <c r="SAI69" s="65"/>
      <c r="SAJ69" s="65"/>
      <c r="SAK69" s="65"/>
      <c r="SAL69" s="65"/>
      <c r="SAM69" s="65"/>
      <c r="SAN69" s="65"/>
      <c r="SAO69" s="65"/>
      <c r="SAP69" s="65"/>
      <c r="SAQ69" s="65"/>
      <c r="SAR69" s="65"/>
      <c r="SAS69" s="65"/>
      <c r="SAT69" s="65"/>
      <c r="SAU69" s="65"/>
      <c r="SAV69" s="65"/>
      <c r="SAW69" s="65"/>
      <c r="SAX69" s="65"/>
      <c r="SAY69" s="65"/>
      <c r="SAZ69" s="65"/>
      <c r="SBA69" s="65"/>
      <c r="SBB69" s="65"/>
      <c r="SBC69" s="65"/>
      <c r="SBD69" s="65"/>
      <c r="SBE69" s="65"/>
      <c r="SBF69" s="65"/>
      <c r="SBG69" s="65"/>
      <c r="SBH69" s="65"/>
      <c r="SBI69" s="65"/>
      <c r="SBJ69" s="65"/>
      <c r="SBK69" s="65"/>
      <c r="SBL69" s="65"/>
      <c r="SBM69" s="65"/>
      <c r="SBN69" s="65"/>
      <c r="SBO69" s="65"/>
      <c r="SBP69" s="65"/>
      <c r="SBQ69" s="65"/>
      <c r="SBR69" s="65"/>
      <c r="SBS69" s="65"/>
      <c r="SBT69" s="65"/>
      <c r="SBU69" s="65"/>
      <c r="SBV69" s="65"/>
      <c r="SBW69" s="65"/>
      <c r="SBX69" s="65"/>
      <c r="SBY69" s="65"/>
      <c r="SBZ69" s="65"/>
      <c r="SCA69" s="65"/>
      <c r="SCB69" s="65"/>
      <c r="SCC69" s="65"/>
      <c r="SCD69" s="65"/>
      <c r="SCE69" s="65"/>
      <c r="SCF69" s="65"/>
      <c r="SCG69" s="65"/>
      <c r="SCH69" s="65"/>
      <c r="SCI69" s="65"/>
      <c r="SCJ69" s="65"/>
      <c r="SCK69" s="65"/>
      <c r="SCL69" s="65"/>
      <c r="SCM69" s="65"/>
      <c r="SCN69" s="65"/>
      <c r="SCO69" s="65"/>
      <c r="SCP69" s="65"/>
      <c r="SCQ69" s="65"/>
      <c r="SCR69" s="65"/>
      <c r="SCS69" s="65"/>
      <c r="SCT69" s="65"/>
      <c r="SCU69" s="65"/>
      <c r="SCV69" s="65"/>
      <c r="SCW69" s="65"/>
      <c r="SCX69" s="65"/>
      <c r="SCY69" s="65"/>
      <c r="SCZ69" s="65"/>
      <c r="SDA69" s="65"/>
      <c r="SDB69" s="65"/>
      <c r="SDC69" s="65"/>
      <c r="SDD69" s="65"/>
      <c r="SDE69" s="65"/>
      <c r="SDF69" s="65"/>
      <c r="SDG69" s="65"/>
      <c r="SDH69" s="65"/>
      <c r="SDI69" s="65"/>
      <c r="SDJ69" s="65"/>
      <c r="SDK69" s="65"/>
      <c r="SDL69" s="65"/>
      <c r="SDM69" s="65"/>
      <c r="SDN69" s="65"/>
      <c r="SDO69" s="65"/>
      <c r="SDP69" s="65"/>
      <c r="SDQ69" s="65"/>
      <c r="SDR69" s="65"/>
      <c r="SDS69" s="65"/>
      <c r="SDT69" s="65"/>
      <c r="SDU69" s="65"/>
      <c r="SDV69" s="65"/>
      <c r="SDW69" s="65"/>
      <c r="SDX69" s="65"/>
      <c r="SDY69" s="65"/>
      <c r="SDZ69" s="65"/>
      <c r="SEA69" s="65"/>
      <c r="SEB69" s="65"/>
      <c r="SEC69" s="65"/>
      <c r="SED69" s="65"/>
      <c r="SEE69" s="65"/>
      <c r="SEF69" s="65"/>
      <c r="SEG69" s="65"/>
      <c r="SEH69" s="65"/>
      <c r="SEI69" s="65"/>
      <c r="SEJ69" s="65"/>
      <c r="SEK69" s="65"/>
      <c r="SEL69" s="65"/>
      <c r="SEM69" s="65"/>
      <c r="SEN69" s="65"/>
      <c r="SEO69" s="65"/>
      <c r="SEP69" s="65"/>
      <c r="SEQ69" s="65"/>
      <c r="SER69" s="65"/>
      <c r="SES69" s="65"/>
      <c r="SET69" s="65"/>
      <c r="SEU69" s="65"/>
      <c r="SEV69" s="65"/>
      <c r="SEW69" s="65"/>
      <c r="SEX69" s="65"/>
      <c r="SEY69" s="65"/>
      <c r="SEZ69" s="65"/>
      <c r="SFA69" s="65"/>
      <c r="SFB69" s="65"/>
      <c r="SFC69" s="65"/>
      <c r="SFD69" s="65"/>
      <c r="SFE69" s="65"/>
      <c r="SFF69" s="65"/>
      <c r="SFG69" s="65"/>
      <c r="SFH69" s="65"/>
      <c r="SFI69" s="65"/>
      <c r="SFJ69" s="65"/>
      <c r="SFK69" s="65"/>
      <c r="SFL69" s="65"/>
      <c r="SFM69" s="65"/>
      <c r="SFN69" s="65"/>
      <c r="SFO69" s="65"/>
      <c r="SFP69" s="65"/>
      <c r="SFQ69" s="65"/>
      <c r="SFR69" s="65"/>
      <c r="SFS69" s="65"/>
      <c r="SFT69" s="65"/>
      <c r="SFU69" s="65"/>
      <c r="SFV69" s="65"/>
      <c r="SFW69" s="65"/>
      <c r="SFX69" s="65"/>
      <c r="SFY69" s="65"/>
      <c r="SFZ69" s="65"/>
      <c r="SGA69" s="65"/>
      <c r="SGB69" s="65"/>
      <c r="SGC69" s="65"/>
      <c r="SGD69" s="65"/>
      <c r="SGE69" s="65"/>
      <c r="SGF69" s="65"/>
      <c r="SGG69" s="65"/>
      <c r="SGH69" s="65"/>
      <c r="SGI69" s="65"/>
      <c r="SGJ69" s="65"/>
      <c r="SGK69" s="65"/>
      <c r="SGL69" s="65"/>
      <c r="SGM69" s="65"/>
      <c r="SGN69" s="65"/>
      <c r="SGO69" s="65"/>
      <c r="SGP69" s="65"/>
      <c r="SGQ69" s="65"/>
      <c r="SGR69" s="65"/>
      <c r="SGS69" s="65"/>
      <c r="SGT69" s="65"/>
      <c r="SGU69" s="65"/>
      <c r="SGV69" s="65"/>
      <c r="SGW69" s="65"/>
      <c r="SGX69" s="65"/>
      <c r="SGY69" s="65"/>
      <c r="SGZ69" s="65"/>
      <c r="SHA69" s="65"/>
      <c r="SHB69" s="65"/>
      <c r="SHC69" s="65"/>
      <c r="SHD69" s="65"/>
      <c r="SHE69" s="65"/>
      <c r="SHF69" s="65"/>
      <c r="SHG69" s="65"/>
      <c r="SHH69" s="65"/>
      <c r="SHI69" s="65"/>
      <c r="SHJ69" s="65"/>
      <c r="SHK69" s="65"/>
      <c r="SHL69" s="65"/>
      <c r="SHM69" s="65"/>
      <c r="SHN69" s="65"/>
      <c r="SHO69" s="65"/>
      <c r="SHP69" s="65"/>
      <c r="SHQ69" s="65"/>
      <c r="SHR69" s="65"/>
      <c r="SHS69" s="65"/>
      <c r="SHT69" s="65"/>
      <c r="SHU69" s="65"/>
      <c r="SHV69" s="65"/>
      <c r="SHW69" s="65"/>
      <c r="SHX69" s="65"/>
      <c r="SHY69" s="65"/>
      <c r="SHZ69" s="65"/>
      <c r="SIA69" s="65"/>
      <c r="SIB69" s="65"/>
      <c r="SIC69" s="65"/>
      <c r="SID69" s="65"/>
      <c r="SIE69" s="65"/>
      <c r="SIF69" s="65"/>
      <c r="SIG69" s="65"/>
      <c r="SIH69" s="65"/>
      <c r="SII69" s="65"/>
      <c r="SIJ69" s="65"/>
      <c r="SIK69" s="65"/>
      <c r="SIL69" s="65"/>
      <c r="SIM69" s="65"/>
      <c r="SIN69" s="65"/>
      <c r="SIO69" s="65"/>
      <c r="SIP69" s="65"/>
      <c r="SIQ69" s="65"/>
      <c r="SIR69" s="65"/>
      <c r="SIS69" s="65"/>
      <c r="SIT69" s="65"/>
      <c r="SIU69" s="65"/>
      <c r="SIV69" s="65"/>
      <c r="SIW69" s="65"/>
      <c r="SIX69" s="65"/>
      <c r="SIY69" s="65"/>
      <c r="SIZ69" s="65"/>
      <c r="SJA69" s="65"/>
      <c r="SJB69" s="65"/>
      <c r="SJC69" s="65"/>
      <c r="SJD69" s="65"/>
      <c r="SJE69" s="65"/>
      <c r="SJF69" s="65"/>
      <c r="SJG69" s="65"/>
      <c r="SJH69" s="65"/>
      <c r="SJI69" s="65"/>
      <c r="SJJ69" s="65"/>
      <c r="SJK69" s="65"/>
      <c r="SJL69" s="65"/>
      <c r="SJM69" s="65"/>
      <c r="SJN69" s="65"/>
      <c r="SJO69" s="65"/>
      <c r="SJP69" s="65"/>
      <c r="SJQ69" s="65"/>
      <c r="SJR69" s="65"/>
      <c r="SJS69" s="65"/>
      <c r="SJT69" s="65"/>
      <c r="SJU69" s="65"/>
      <c r="SJV69" s="65"/>
      <c r="SJW69" s="65"/>
      <c r="SJX69" s="65"/>
      <c r="SJY69" s="65"/>
      <c r="SJZ69" s="65"/>
      <c r="SKA69" s="65"/>
      <c r="SKB69" s="65"/>
      <c r="SKC69" s="65"/>
      <c r="SKD69" s="65"/>
      <c r="SKE69" s="65"/>
      <c r="SKF69" s="65"/>
      <c r="SKG69" s="65"/>
      <c r="SKH69" s="65"/>
      <c r="SKI69" s="65"/>
      <c r="SKJ69" s="65"/>
      <c r="SKK69" s="65"/>
      <c r="SKL69" s="65"/>
      <c r="SKM69" s="65"/>
      <c r="SKN69" s="65"/>
      <c r="SKO69" s="65"/>
      <c r="SKP69" s="65"/>
      <c r="SKQ69" s="65"/>
      <c r="SKR69" s="65"/>
      <c r="SKS69" s="65"/>
      <c r="SKT69" s="65"/>
      <c r="SKU69" s="65"/>
      <c r="SKV69" s="65"/>
      <c r="SKW69" s="65"/>
      <c r="SKX69" s="65"/>
      <c r="SKY69" s="65"/>
      <c r="SKZ69" s="65"/>
      <c r="SLA69" s="65"/>
      <c r="SLB69" s="65"/>
      <c r="SLC69" s="65"/>
      <c r="SLD69" s="65"/>
      <c r="SLE69" s="65"/>
      <c r="SLF69" s="65"/>
      <c r="SLG69" s="65"/>
      <c r="SLH69" s="65"/>
      <c r="SLI69" s="65"/>
      <c r="SLJ69" s="65"/>
      <c r="SLK69" s="65"/>
      <c r="SLL69" s="65"/>
      <c r="SLM69" s="65"/>
      <c r="SLN69" s="65"/>
      <c r="SLO69" s="65"/>
      <c r="SLP69" s="65"/>
      <c r="SLQ69" s="65"/>
      <c r="SLR69" s="65"/>
      <c r="SLS69" s="65"/>
      <c r="SLT69" s="65"/>
      <c r="SLU69" s="65"/>
      <c r="SLV69" s="65"/>
      <c r="SLW69" s="65"/>
      <c r="SLX69" s="65"/>
      <c r="SLY69" s="65"/>
      <c r="SLZ69" s="65"/>
      <c r="SMA69" s="65"/>
      <c r="SMB69" s="65"/>
      <c r="SMC69" s="65"/>
      <c r="SMD69" s="65"/>
      <c r="SME69" s="65"/>
      <c r="SMF69" s="65"/>
      <c r="SMG69" s="65"/>
      <c r="SMH69" s="65"/>
      <c r="SMI69" s="65"/>
      <c r="SMJ69" s="65"/>
      <c r="SMK69" s="65"/>
      <c r="SML69" s="65"/>
      <c r="SMM69" s="65"/>
      <c r="SMN69" s="65"/>
      <c r="SMO69" s="65"/>
      <c r="SMP69" s="65"/>
      <c r="SMQ69" s="65"/>
      <c r="SMR69" s="65"/>
      <c r="SMS69" s="65"/>
      <c r="SMT69" s="65"/>
      <c r="SMU69" s="65"/>
      <c r="SMV69" s="65"/>
      <c r="SMW69" s="65"/>
      <c r="SMX69" s="65"/>
      <c r="SMY69" s="65"/>
      <c r="SMZ69" s="65"/>
      <c r="SNA69" s="65"/>
      <c r="SNB69" s="65"/>
      <c r="SNC69" s="65"/>
      <c r="SND69" s="65"/>
      <c r="SNE69" s="65"/>
      <c r="SNF69" s="65"/>
      <c r="SNG69" s="65"/>
      <c r="SNH69" s="65"/>
      <c r="SNI69" s="65"/>
      <c r="SNJ69" s="65"/>
      <c r="SNK69" s="65"/>
      <c r="SNL69" s="65"/>
      <c r="SNM69" s="65"/>
      <c r="SNN69" s="65"/>
      <c r="SNO69" s="65"/>
      <c r="SNP69" s="65"/>
      <c r="SNQ69" s="65"/>
      <c r="SNR69" s="65"/>
      <c r="SNS69" s="65"/>
      <c r="SNT69" s="65"/>
      <c r="SNU69" s="65"/>
      <c r="SNV69" s="65"/>
      <c r="SNW69" s="65"/>
      <c r="SNX69" s="65"/>
      <c r="SNY69" s="65"/>
      <c r="SNZ69" s="65"/>
      <c r="SOA69" s="65"/>
      <c r="SOB69" s="65"/>
      <c r="SOC69" s="65"/>
      <c r="SOD69" s="65"/>
      <c r="SOE69" s="65"/>
      <c r="SOF69" s="65"/>
      <c r="SOG69" s="65"/>
      <c r="SOH69" s="65"/>
      <c r="SOI69" s="65"/>
      <c r="SOJ69" s="65"/>
      <c r="SOK69" s="65"/>
      <c r="SOL69" s="65"/>
      <c r="SOM69" s="65"/>
      <c r="SON69" s="65"/>
      <c r="SOO69" s="65"/>
      <c r="SOP69" s="65"/>
      <c r="SOQ69" s="65"/>
      <c r="SOR69" s="65"/>
      <c r="SOS69" s="65"/>
      <c r="SOT69" s="65"/>
      <c r="SOU69" s="65"/>
      <c r="SOV69" s="65"/>
      <c r="SOW69" s="65"/>
      <c r="SOX69" s="65"/>
      <c r="SOY69" s="65"/>
      <c r="SOZ69" s="65"/>
      <c r="SPA69" s="65"/>
      <c r="SPB69" s="65"/>
      <c r="SPC69" s="65"/>
      <c r="SPD69" s="65"/>
      <c r="SPE69" s="65"/>
      <c r="SPF69" s="65"/>
      <c r="SPG69" s="65"/>
      <c r="SPH69" s="65"/>
      <c r="SPI69" s="65"/>
      <c r="SPJ69" s="65"/>
      <c r="SPK69" s="65"/>
      <c r="SPL69" s="65"/>
      <c r="SPM69" s="65"/>
      <c r="SPN69" s="65"/>
      <c r="SPO69" s="65"/>
      <c r="SPP69" s="65"/>
      <c r="SPQ69" s="65"/>
      <c r="SPR69" s="65"/>
      <c r="SPS69" s="65"/>
      <c r="SPT69" s="65"/>
      <c r="SPU69" s="65"/>
      <c r="SPV69" s="65"/>
      <c r="SPW69" s="65"/>
      <c r="SPX69" s="65"/>
      <c r="SPY69" s="65"/>
      <c r="SPZ69" s="65"/>
      <c r="SQA69" s="65"/>
      <c r="SQB69" s="65"/>
      <c r="SQC69" s="65"/>
      <c r="SQD69" s="65"/>
      <c r="SQE69" s="65"/>
      <c r="SQF69" s="65"/>
      <c r="SQG69" s="65"/>
      <c r="SQH69" s="65"/>
      <c r="SQI69" s="65"/>
      <c r="SQJ69" s="65"/>
      <c r="SQK69" s="65"/>
      <c r="SQL69" s="65"/>
      <c r="SQM69" s="65"/>
      <c r="SQN69" s="65"/>
      <c r="SQO69" s="65"/>
      <c r="SQP69" s="65"/>
      <c r="SQQ69" s="65"/>
      <c r="SQR69" s="65"/>
      <c r="SQS69" s="65"/>
      <c r="SQT69" s="65"/>
      <c r="SQU69" s="65"/>
      <c r="SQV69" s="65"/>
      <c r="SQW69" s="65"/>
      <c r="SQX69" s="65"/>
      <c r="SQY69" s="65"/>
      <c r="SQZ69" s="65"/>
      <c r="SRA69" s="65"/>
      <c r="SRB69" s="65"/>
      <c r="SRC69" s="65"/>
      <c r="SRD69" s="65"/>
      <c r="SRE69" s="65"/>
      <c r="SRF69" s="65"/>
      <c r="SRG69" s="65"/>
      <c r="SRH69" s="65"/>
      <c r="SRI69" s="65"/>
      <c r="SRJ69" s="65"/>
      <c r="SRK69" s="65"/>
      <c r="SRL69" s="65"/>
      <c r="SRM69" s="65"/>
      <c r="SRN69" s="65"/>
      <c r="SRO69" s="65"/>
      <c r="SRP69" s="65"/>
      <c r="SRQ69" s="65"/>
      <c r="SRR69" s="65"/>
      <c r="SRS69" s="65"/>
      <c r="SRT69" s="65"/>
      <c r="SRU69" s="65"/>
      <c r="SRV69" s="65"/>
      <c r="SRW69" s="65"/>
      <c r="SRX69" s="65"/>
      <c r="SRY69" s="65"/>
      <c r="SRZ69" s="65"/>
      <c r="SSA69" s="65"/>
      <c r="SSB69" s="65"/>
      <c r="SSC69" s="65"/>
      <c r="SSD69" s="65"/>
      <c r="SSE69" s="65"/>
      <c r="SSF69" s="65"/>
      <c r="SSG69" s="65"/>
      <c r="SSH69" s="65"/>
      <c r="SSI69" s="65"/>
      <c r="SSJ69" s="65"/>
      <c r="SSK69" s="65"/>
      <c r="SSL69" s="65"/>
      <c r="SSM69" s="65"/>
      <c r="SSN69" s="65"/>
      <c r="SSO69" s="65"/>
      <c r="SSP69" s="65"/>
      <c r="SSQ69" s="65"/>
      <c r="SSR69" s="65"/>
      <c r="SSS69" s="65"/>
      <c r="SST69" s="65"/>
      <c r="SSU69" s="65"/>
      <c r="SSV69" s="65"/>
      <c r="SSW69" s="65"/>
      <c r="SSX69" s="65"/>
      <c r="SSY69" s="65"/>
      <c r="SSZ69" s="65"/>
      <c r="STA69" s="65"/>
      <c r="STB69" s="65"/>
      <c r="STC69" s="65"/>
      <c r="STD69" s="65"/>
      <c r="STE69" s="65"/>
      <c r="STF69" s="65"/>
      <c r="STG69" s="65"/>
      <c r="STH69" s="65"/>
      <c r="STI69" s="65"/>
      <c r="STJ69" s="65"/>
      <c r="STK69" s="65"/>
      <c r="STL69" s="65"/>
      <c r="STM69" s="65"/>
      <c r="STN69" s="65"/>
      <c r="STO69" s="65"/>
      <c r="STP69" s="65"/>
      <c r="STQ69" s="65"/>
      <c r="STR69" s="65"/>
      <c r="STS69" s="65"/>
      <c r="STT69" s="65"/>
      <c r="STU69" s="65"/>
      <c r="STV69" s="65"/>
      <c r="STW69" s="65"/>
      <c r="STX69" s="65"/>
      <c r="STY69" s="65"/>
      <c r="STZ69" s="65"/>
      <c r="SUA69" s="65"/>
      <c r="SUB69" s="65"/>
      <c r="SUC69" s="65"/>
      <c r="SUD69" s="65"/>
      <c r="SUE69" s="65"/>
      <c r="SUF69" s="65"/>
      <c r="SUG69" s="65"/>
      <c r="SUH69" s="65"/>
      <c r="SUI69" s="65"/>
      <c r="SUJ69" s="65"/>
      <c r="SUK69" s="65"/>
      <c r="SUL69" s="65"/>
      <c r="SUM69" s="65"/>
      <c r="SUN69" s="65"/>
      <c r="SUO69" s="65"/>
      <c r="SUP69" s="65"/>
      <c r="SUQ69" s="65"/>
      <c r="SUR69" s="65"/>
      <c r="SUS69" s="65"/>
      <c r="SUT69" s="65"/>
      <c r="SUU69" s="65"/>
      <c r="SUV69" s="65"/>
      <c r="SUW69" s="65"/>
      <c r="SUX69" s="65"/>
      <c r="SUY69" s="65"/>
      <c r="SUZ69" s="65"/>
      <c r="SVA69" s="65"/>
      <c r="SVB69" s="65"/>
      <c r="SVC69" s="65"/>
      <c r="SVD69" s="65"/>
      <c r="SVE69" s="65"/>
      <c r="SVF69" s="65"/>
      <c r="SVG69" s="65"/>
      <c r="SVH69" s="65"/>
      <c r="SVI69" s="65"/>
      <c r="SVJ69" s="65"/>
      <c r="SVK69" s="65"/>
      <c r="SVL69" s="65"/>
      <c r="SVM69" s="65"/>
      <c r="SVN69" s="65"/>
      <c r="SVO69" s="65"/>
      <c r="SVP69" s="65"/>
      <c r="SVQ69" s="65"/>
      <c r="SVR69" s="65"/>
      <c r="SVS69" s="65"/>
      <c r="SVT69" s="65"/>
      <c r="SVU69" s="65"/>
      <c r="SVV69" s="65"/>
      <c r="SVW69" s="65"/>
      <c r="SVX69" s="65"/>
      <c r="SVY69" s="65"/>
      <c r="SVZ69" s="65"/>
      <c r="SWA69" s="65"/>
      <c r="SWB69" s="65"/>
      <c r="SWC69" s="65"/>
      <c r="SWD69" s="65"/>
      <c r="SWE69" s="65"/>
      <c r="SWF69" s="65"/>
      <c r="SWG69" s="65"/>
      <c r="SWH69" s="65"/>
      <c r="SWI69" s="65"/>
      <c r="SWJ69" s="65"/>
      <c r="SWK69" s="65"/>
      <c r="SWL69" s="65"/>
      <c r="SWM69" s="65"/>
      <c r="SWN69" s="65"/>
      <c r="SWO69" s="65"/>
      <c r="SWP69" s="65"/>
      <c r="SWQ69" s="65"/>
      <c r="SWR69" s="65"/>
      <c r="SWS69" s="65"/>
      <c r="SWT69" s="65"/>
      <c r="SWU69" s="65"/>
      <c r="SWV69" s="65"/>
      <c r="SWW69" s="65"/>
      <c r="SWX69" s="65"/>
      <c r="SWY69" s="65"/>
      <c r="SWZ69" s="65"/>
      <c r="SXA69" s="65"/>
      <c r="SXB69" s="65"/>
      <c r="SXC69" s="65"/>
      <c r="SXD69" s="65"/>
      <c r="SXE69" s="65"/>
      <c r="SXF69" s="65"/>
      <c r="SXG69" s="65"/>
      <c r="SXH69" s="65"/>
      <c r="SXI69" s="65"/>
      <c r="SXJ69" s="65"/>
      <c r="SXK69" s="65"/>
      <c r="SXL69" s="65"/>
      <c r="SXM69" s="65"/>
      <c r="SXN69" s="65"/>
      <c r="SXO69" s="65"/>
      <c r="SXP69" s="65"/>
      <c r="SXQ69" s="65"/>
      <c r="SXR69" s="65"/>
      <c r="SXS69" s="65"/>
      <c r="SXT69" s="65"/>
      <c r="SXU69" s="65"/>
      <c r="SXV69" s="65"/>
      <c r="SXW69" s="65"/>
      <c r="SXX69" s="65"/>
      <c r="SXY69" s="65"/>
      <c r="SXZ69" s="65"/>
      <c r="SYA69" s="65"/>
      <c r="SYB69" s="65"/>
      <c r="SYC69" s="65"/>
      <c r="SYD69" s="65"/>
      <c r="SYE69" s="65"/>
      <c r="SYF69" s="65"/>
      <c r="SYG69" s="65"/>
      <c r="SYH69" s="65"/>
      <c r="SYI69" s="65"/>
      <c r="SYJ69" s="65"/>
      <c r="SYK69" s="65"/>
      <c r="SYL69" s="65"/>
      <c r="SYM69" s="65"/>
      <c r="SYN69" s="65"/>
      <c r="SYO69" s="65"/>
      <c r="SYP69" s="65"/>
      <c r="SYQ69" s="65"/>
      <c r="SYR69" s="65"/>
      <c r="SYS69" s="65"/>
      <c r="SYT69" s="65"/>
      <c r="SYU69" s="65"/>
      <c r="SYV69" s="65"/>
      <c r="SYW69" s="65"/>
      <c r="SYX69" s="65"/>
      <c r="SYY69" s="65"/>
      <c r="SYZ69" s="65"/>
      <c r="SZA69" s="65"/>
      <c r="SZB69" s="65"/>
      <c r="SZC69" s="65"/>
      <c r="SZD69" s="65"/>
      <c r="SZE69" s="65"/>
      <c r="SZF69" s="65"/>
      <c r="SZG69" s="65"/>
      <c r="SZH69" s="65"/>
      <c r="SZI69" s="65"/>
      <c r="SZJ69" s="65"/>
      <c r="SZK69" s="65"/>
      <c r="SZL69" s="65"/>
      <c r="SZM69" s="65"/>
      <c r="SZN69" s="65"/>
      <c r="SZO69" s="65"/>
      <c r="SZP69" s="65"/>
      <c r="SZQ69" s="65"/>
      <c r="SZR69" s="65"/>
      <c r="SZS69" s="65"/>
      <c r="SZT69" s="65"/>
      <c r="SZU69" s="65"/>
      <c r="SZV69" s="65"/>
      <c r="SZW69" s="65"/>
      <c r="SZX69" s="65"/>
      <c r="SZY69" s="65"/>
      <c r="SZZ69" s="65"/>
      <c r="TAA69" s="65"/>
      <c r="TAB69" s="65"/>
      <c r="TAC69" s="65"/>
      <c r="TAD69" s="65"/>
      <c r="TAE69" s="65"/>
      <c r="TAF69" s="65"/>
      <c r="TAG69" s="65"/>
      <c r="TAH69" s="65"/>
      <c r="TAI69" s="65"/>
      <c r="TAJ69" s="65"/>
      <c r="TAK69" s="65"/>
      <c r="TAL69" s="65"/>
      <c r="TAM69" s="65"/>
      <c r="TAN69" s="65"/>
      <c r="TAO69" s="65"/>
      <c r="TAP69" s="65"/>
      <c r="TAQ69" s="65"/>
      <c r="TAR69" s="65"/>
      <c r="TAS69" s="65"/>
      <c r="TAT69" s="65"/>
      <c r="TAU69" s="65"/>
      <c r="TAV69" s="65"/>
      <c r="TAW69" s="65"/>
      <c r="TAX69" s="65"/>
      <c r="TAY69" s="65"/>
      <c r="TAZ69" s="65"/>
      <c r="TBA69" s="65"/>
      <c r="TBB69" s="65"/>
      <c r="TBC69" s="65"/>
      <c r="TBD69" s="65"/>
      <c r="TBE69" s="65"/>
      <c r="TBF69" s="65"/>
      <c r="TBG69" s="65"/>
      <c r="TBH69" s="65"/>
      <c r="TBI69" s="65"/>
      <c r="TBJ69" s="65"/>
      <c r="TBK69" s="65"/>
      <c r="TBL69" s="65"/>
      <c r="TBM69" s="65"/>
      <c r="TBN69" s="65"/>
      <c r="TBO69" s="65"/>
      <c r="TBP69" s="65"/>
      <c r="TBQ69" s="65"/>
      <c r="TBR69" s="65"/>
      <c r="TBS69" s="65"/>
      <c r="TBT69" s="65"/>
      <c r="TBU69" s="65"/>
      <c r="TBV69" s="65"/>
      <c r="TBW69" s="65"/>
      <c r="TBX69" s="65"/>
      <c r="TBY69" s="65"/>
      <c r="TBZ69" s="65"/>
      <c r="TCA69" s="65"/>
      <c r="TCB69" s="65"/>
      <c r="TCC69" s="65"/>
      <c r="TCD69" s="65"/>
      <c r="TCE69" s="65"/>
      <c r="TCF69" s="65"/>
      <c r="TCG69" s="65"/>
      <c r="TCH69" s="65"/>
      <c r="TCI69" s="65"/>
      <c r="TCJ69" s="65"/>
      <c r="TCK69" s="65"/>
      <c r="TCL69" s="65"/>
      <c r="TCM69" s="65"/>
      <c r="TCN69" s="65"/>
      <c r="TCO69" s="65"/>
      <c r="TCP69" s="65"/>
      <c r="TCQ69" s="65"/>
      <c r="TCR69" s="65"/>
      <c r="TCS69" s="65"/>
      <c r="TCT69" s="65"/>
      <c r="TCU69" s="65"/>
      <c r="TCV69" s="65"/>
      <c r="TCW69" s="65"/>
      <c r="TCX69" s="65"/>
      <c r="TCY69" s="65"/>
      <c r="TCZ69" s="65"/>
      <c r="TDA69" s="65"/>
      <c r="TDB69" s="65"/>
      <c r="TDC69" s="65"/>
      <c r="TDD69" s="65"/>
      <c r="TDE69" s="65"/>
      <c r="TDF69" s="65"/>
      <c r="TDG69" s="65"/>
      <c r="TDH69" s="65"/>
      <c r="TDI69" s="65"/>
      <c r="TDJ69" s="65"/>
      <c r="TDK69" s="65"/>
      <c r="TDL69" s="65"/>
      <c r="TDM69" s="65"/>
      <c r="TDN69" s="65"/>
      <c r="TDO69" s="65"/>
      <c r="TDP69" s="65"/>
      <c r="TDQ69" s="65"/>
      <c r="TDR69" s="65"/>
      <c r="TDS69" s="65"/>
      <c r="TDT69" s="65"/>
      <c r="TDU69" s="65"/>
      <c r="TDV69" s="65"/>
      <c r="TDW69" s="65"/>
      <c r="TDX69" s="65"/>
      <c r="TDY69" s="65"/>
      <c r="TDZ69" s="65"/>
      <c r="TEA69" s="65"/>
      <c r="TEB69" s="65"/>
      <c r="TEC69" s="65"/>
      <c r="TED69" s="65"/>
      <c r="TEE69" s="65"/>
      <c r="TEF69" s="65"/>
      <c r="TEG69" s="65"/>
      <c r="TEH69" s="65"/>
      <c r="TEI69" s="65"/>
      <c r="TEJ69" s="65"/>
      <c r="TEK69" s="65"/>
      <c r="TEL69" s="65"/>
      <c r="TEM69" s="65"/>
      <c r="TEN69" s="65"/>
      <c r="TEO69" s="65"/>
      <c r="TEP69" s="65"/>
      <c r="TEQ69" s="65"/>
      <c r="TER69" s="65"/>
      <c r="TES69" s="65"/>
      <c r="TET69" s="65"/>
      <c r="TEU69" s="65"/>
      <c r="TEV69" s="65"/>
      <c r="TEW69" s="65"/>
      <c r="TEX69" s="65"/>
      <c r="TEY69" s="65"/>
      <c r="TEZ69" s="65"/>
      <c r="TFA69" s="65"/>
      <c r="TFB69" s="65"/>
      <c r="TFC69" s="65"/>
      <c r="TFD69" s="65"/>
      <c r="TFE69" s="65"/>
      <c r="TFF69" s="65"/>
      <c r="TFG69" s="65"/>
      <c r="TFH69" s="65"/>
      <c r="TFI69" s="65"/>
      <c r="TFJ69" s="65"/>
      <c r="TFK69" s="65"/>
      <c r="TFL69" s="65"/>
      <c r="TFM69" s="65"/>
      <c r="TFN69" s="65"/>
      <c r="TFO69" s="65"/>
      <c r="TFP69" s="65"/>
      <c r="TFQ69" s="65"/>
      <c r="TFR69" s="65"/>
      <c r="TFS69" s="65"/>
      <c r="TFT69" s="65"/>
      <c r="TFU69" s="65"/>
      <c r="TFV69" s="65"/>
      <c r="TFW69" s="65"/>
      <c r="TFX69" s="65"/>
      <c r="TFY69" s="65"/>
      <c r="TFZ69" s="65"/>
      <c r="TGA69" s="65"/>
      <c r="TGB69" s="65"/>
      <c r="TGC69" s="65"/>
      <c r="TGD69" s="65"/>
      <c r="TGE69" s="65"/>
      <c r="TGF69" s="65"/>
      <c r="TGG69" s="65"/>
      <c r="TGH69" s="65"/>
      <c r="TGI69" s="65"/>
      <c r="TGJ69" s="65"/>
      <c r="TGK69" s="65"/>
      <c r="TGL69" s="65"/>
      <c r="TGM69" s="65"/>
      <c r="TGN69" s="65"/>
      <c r="TGO69" s="65"/>
      <c r="TGP69" s="65"/>
      <c r="TGQ69" s="65"/>
      <c r="TGR69" s="65"/>
      <c r="TGS69" s="65"/>
      <c r="TGT69" s="65"/>
      <c r="TGU69" s="65"/>
      <c r="TGV69" s="65"/>
      <c r="TGW69" s="65"/>
      <c r="TGX69" s="65"/>
      <c r="TGY69" s="65"/>
      <c r="TGZ69" s="65"/>
      <c r="THA69" s="65"/>
      <c r="THB69" s="65"/>
      <c r="THC69" s="65"/>
      <c r="THD69" s="65"/>
      <c r="THE69" s="65"/>
      <c r="THF69" s="65"/>
      <c r="THG69" s="65"/>
      <c r="THH69" s="65"/>
      <c r="THI69" s="65"/>
      <c r="THJ69" s="65"/>
      <c r="THK69" s="65"/>
      <c r="THL69" s="65"/>
      <c r="THM69" s="65"/>
      <c r="THN69" s="65"/>
      <c r="THO69" s="65"/>
      <c r="THP69" s="65"/>
      <c r="THQ69" s="65"/>
      <c r="THR69" s="65"/>
      <c r="THS69" s="65"/>
      <c r="THT69" s="65"/>
      <c r="THU69" s="65"/>
      <c r="THV69" s="65"/>
      <c r="THW69" s="65"/>
      <c r="THX69" s="65"/>
      <c r="THY69" s="65"/>
      <c r="THZ69" s="65"/>
      <c r="TIA69" s="65"/>
      <c r="TIB69" s="65"/>
      <c r="TIC69" s="65"/>
      <c r="TID69" s="65"/>
      <c r="TIE69" s="65"/>
      <c r="TIF69" s="65"/>
      <c r="TIG69" s="65"/>
      <c r="TIH69" s="65"/>
      <c r="TII69" s="65"/>
      <c r="TIJ69" s="65"/>
      <c r="TIK69" s="65"/>
      <c r="TIL69" s="65"/>
      <c r="TIM69" s="65"/>
      <c r="TIN69" s="65"/>
      <c r="TIO69" s="65"/>
      <c r="TIP69" s="65"/>
      <c r="TIQ69" s="65"/>
      <c r="TIR69" s="65"/>
      <c r="TIS69" s="65"/>
      <c r="TIT69" s="65"/>
      <c r="TIU69" s="65"/>
      <c r="TIV69" s="65"/>
      <c r="TIW69" s="65"/>
      <c r="TIX69" s="65"/>
      <c r="TIY69" s="65"/>
      <c r="TIZ69" s="65"/>
      <c r="TJA69" s="65"/>
      <c r="TJB69" s="65"/>
      <c r="TJC69" s="65"/>
      <c r="TJD69" s="65"/>
      <c r="TJE69" s="65"/>
      <c r="TJF69" s="65"/>
      <c r="TJG69" s="65"/>
      <c r="TJH69" s="65"/>
      <c r="TJI69" s="65"/>
      <c r="TJJ69" s="65"/>
      <c r="TJK69" s="65"/>
      <c r="TJL69" s="65"/>
      <c r="TJM69" s="65"/>
      <c r="TJN69" s="65"/>
      <c r="TJO69" s="65"/>
      <c r="TJP69" s="65"/>
      <c r="TJQ69" s="65"/>
      <c r="TJR69" s="65"/>
      <c r="TJS69" s="65"/>
      <c r="TJT69" s="65"/>
      <c r="TJU69" s="65"/>
      <c r="TJV69" s="65"/>
      <c r="TJW69" s="65"/>
      <c r="TJX69" s="65"/>
      <c r="TJY69" s="65"/>
      <c r="TJZ69" s="65"/>
      <c r="TKA69" s="65"/>
      <c r="TKB69" s="65"/>
      <c r="TKC69" s="65"/>
      <c r="TKD69" s="65"/>
      <c r="TKE69" s="65"/>
      <c r="TKF69" s="65"/>
      <c r="TKG69" s="65"/>
      <c r="TKH69" s="65"/>
      <c r="TKI69" s="65"/>
      <c r="TKJ69" s="65"/>
      <c r="TKK69" s="65"/>
      <c r="TKL69" s="65"/>
      <c r="TKM69" s="65"/>
      <c r="TKN69" s="65"/>
      <c r="TKO69" s="65"/>
      <c r="TKP69" s="65"/>
      <c r="TKQ69" s="65"/>
      <c r="TKR69" s="65"/>
      <c r="TKS69" s="65"/>
      <c r="TKT69" s="65"/>
      <c r="TKU69" s="65"/>
      <c r="TKV69" s="65"/>
      <c r="TKW69" s="65"/>
      <c r="TKX69" s="65"/>
      <c r="TKY69" s="65"/>
      <c r="TKZ69" s="65"/>
      <c r="TLA69" s="65"/>
      <c r="TLB69" s="65"/>
      <c r="TLC69" s="65"/>
      <c r="TLD69" s="65"/>
      <c r="TLE69" s="65"/>
      <c r="TLF69" s="65"/>
      <c r="TLG69" s="65"/>
      <c r="TLH69" s="65"/>
      <c r="TLI69" s="65"/>
      <c r="TLJ69" s="65"/>
      <c r="TLK69" s="65"/>
      <c r="TLL69" s="65"/>
      <c r="TLM69" s="65"/>
      <c r="TLN69" s="65"/>
      <c r="TLO69" s="65"/>
      <c r="TLP69" s="65"/>
      <c r="TLQ69" s="65"/>
      <c r="TLR69" s="65"/>
      <c r="TLS69" s="65"/>
      <c r="TLT69" s="65"/>
      <c r="TLU69" s="65"/>
      <c r="TLV69" s="65"/>
      <c r="TLW69" s="65"/>
      <c r="TLX69" s="65"/>
      <c r="TLY69" s="65"/>
      <c r="TLZ69" s="65"/>
      <c r="TMA69" s="65"/>
      <c r="TMB69" s="65"/>
      <c r="TMC69" s="65"/>
      <c r="TMD69" s="65"/>
      <c r="TME69" s="65"/>
      <c r="TMF69" s="65"/>
      <c r="TMG69" s="65"/>
      <c r="TMH69" s="65"/>
      <c r="TMI69" s="65"/>
      <c r="TMJ69" s="65"/>
      <c r="TMK69" s="65"/>
      <c r="TML69" s="65"/>
      <c r="TMM69" s="65"/>
      <c r="TMN69" s="65"/>
      <c r="TMO69" s="65"/>
      <c r="TMP69" s="65"/>
      <c r="TMQ69" s="65"/>
      <c r="TMR69" s="65"/>
      <c r="TMS69" s="65"/>
      <c r="TMT69" s="65"/>
      <c r="TMU69" s="65"/>
      <c r="TMV69" s="65"/>
      <c r="TMW69" s="65"/>
      <c r="TMX69" s="65"/>
      <c r="TMY69" s="65"/>
      <c r="TMZ69" s="65"/>
      <c r="TNA69" s="65"/>
      <c r="TNB69" s="65"/>
      <c r="TNC69" s="65"/>
      <c r="TND69" s="65"/>
      <c r="TNE69" s="65"/>
      <c r="TNF69" s="65"/>
      <c r="TNG69" s="65"/>
      <c r="TNH69" s="65"/>
      <c r="TNI69" s="65"/>
      <c r="TNJ69" s="65"/>
      <c r="TNK69" s="65"/>
      <c r="TNL69" s="65"/>
      <c r="TNM69" s="65"/>
      <c r="TNN69" s="65"/>
      <c r="TNO69" s="65"/>
      <c r="TNP69" s="65"/>
      <c r="TNQ69" s="65"/>
      <c r="TNR69" s="65"/>
      <c r="TNS69" s="65"/>
      <c r="TNT69" s="65"/>
      <c r="TNU69" s="65"/>
      <c r="TNV69" s="65"/>
      <c r="TNW69" s="65"/>
      <c r="TNX69" s="65"/>
      <c r="TNY69" s="65"/>
      <c r="TNZ69" s="65"/>
      <c r="TOA69" s="65"/>
      <c r="TOB69" s="65"/>
      <c r="TOC69" s="65"/>
      <c r="TOD69" s="65"/>
      <c r="TOE69" s="65"/>
      <c r="TOF69" s="65"/>
      <c r="TOG69" s="65"/>
      <c r="TOH69" s="65"/>
      <c r="TOI69" s="65"/>
      <c r="TOJ69" s="65"/>
      <c r="TOK69" s="65"/>
      <c r="TOL69" s="65"/>
      <c r="TOM69" s="65"/>
      <c r="TON69" s="65"/>
      <c r="TOO69" s="65"/>
      <c r="TOP69" s="65"/>
      <c r="TOQ69" s="65"/>
      <c r="TOR69" s="65"/>
      <c r="TOS69" s="65"/>
      <c r="TOT69" s="65"/>
      <c r="TOU69" s="65"/>
      <c r="TOV69" s="65"/>
      <c r="TOW69" s="65"/>
      <c r="TOX69" s="65"/>
      <c r="TOY69" s="65"/>
      <c r="TOZ69" s="65"/>
      <c r="TPA69" s="65"/>
      <c r="TPB69" s="65"/>
      <c r="TPC69" s="65"/>
      <c r="TPD69" s="65"/>
      <c r="TPE69" s="65"/>
      <c r="TPF69" s="65"/>
      <c r="TPG69" s="65"/>
      <c r="TPH69" s="65"/>
      <c r="TPI69" s="65"/>
      <c r="TPJ69" s="65"/>
      <c r="TPK69" s="65"/>
      <c r="TPL69" s="65"/>
      <c r="TPM69" s="65"/>
      <c r="TPN69" s="65"/>
      <c r="TPO69" s="65"/>
      <c r="TPP69" s="65"/>
      <c r="TPQ69" s="65"/>
      <c r="TPR69" s="65"/>
      <c r="TPS69" s="65"/>
      <c r="TPT69" s="65"/>
      <c r="TPU69" s="65"/>
      <c r="TPV69" s="65"/>
      <c r="TPW69" s="65"/>
      <c r="TPX69" s="65"/>
      <c r="TPY69" s="65"/>
      <c r="TPZ69" s="65"/>
      <c r="TQA69" s="65"/>
      <c r="TQB69" s="65"/>
      <c r="TQC69" s="65"/>
      <c r="TQD69" s="65"/>
      <c r="TQE69" s="65"/>
      <c r="TQF69" s="65"/>
      <c r="TQG69" s="65"/>
      <c r="TQH69" s="65"/>
      <c r="TQI69" s="65"/>
      <c r="TQJ69" s="65"/>
      <c r="TQK69" s="65"/>
      <c r="TQL69" s="65"/>
      <c r="TQM69" s="65"/>
      <c r="TQN69" s="65"/>
      <c r="TQO69" s="65"/>
      <c r="TQP69" s="65"/>
      <c r="TQQ69" s="65"/>
      <c r="TQR69" s="65"/>
      <c r="TQS69" s="65"/>
      <c r="TQT69" s="65"/>
      <c r="TQU69" s="65"/>
      <c r="TQV69" s="65"/>
      <c r="TQW69" s="65"/>
      <c r="TQX69" s="65"/>
      <c r="TQY69" s="65"/>
      <c r="TQZ69" s="65"/>
      <c r="TRA69" s="65"/>
      <c r="TRB69" s="65"/>
      <c r="TRC69" s="65"/>
      <c r="TRD69" s="65"/>
      <c r="TRE69" s="65"/>
      <c r="TRF69" s="65"/>
      <c r="TRG69" s="65"/>
      <c r="TRH69" s="65"/>
      <c r="TRI69" s="65"/>
      <c r="TRJ69" s="65"/>
      <c r="TRK69" s="65"/>
      <c r="TRL69" s="65"/>
      <c r="TRM69" s="65"/>
      <c r="TRN69" s="65"/>
      <c r="TRO69" s="65"/>
      <c r="TRP69" s="65"/>
      <c r="TRQ69" s="65"/>
      <c r="TRR69" s="65"/>
      <c r="TRS69" s="65"/>
      <c r="TRT69" s="65"/>
      <c r="TRU69" s="65"/>
      <c r="TRV69" s="65"/>
      <c r="TRW69" s="65"/>
      <c r="TRX69" s="65"/>
      <c r="TRY69" s="65"/>
      <c r="TRZ69" s="65"/>
      <c r="TSA69" s="65"/>
      <c r="TSB69" s="65"/>
      <c r="TSC69" s="65"/>
      <c r="TSD69" s="65"/>
      <c r="TSE69" s="65"/>
      <c r="TSF69" s="65"/>
      <c r="TSG69" s="65"/>
      <c r="TSH69" s="65"/>
      <c r="TSI69" s="65"/>
      <c r="TSJ69" s="65"/>
      <c r="TSK69" s="65"/>
      <c r="TSL69" s="65"/>
      <c r="TSM69" s="65"/>
      <c r="TSN69" s="65"/>
      <c r="TSO69" s="65"/>
      <c r="TSP69" s="65"/>
      <c r="TSQ69" s="65"/>
      <c r="TSR69" s="65"/>
      <c r="TSS69" s="65"/>
      <c r="TST69" s="65"/>
      <c r="TSU69" s="65"/>
      <c r="TSV69" s="65"/>
      <c r="TSW69" s="65"/>
      <c r="TSX69" s="65"/>
      <c r="TSY69" s="65"/>
      <c r="TSZ69" s="65"/>
      <c r="TTA69" s="65"/>
      <c r="TTB69" s="65"/>
      <c r="TTC69" s="65"/>
      <c r="TTD69" s="65"/>
      <c r="TTE69" s="65"/>
      <c r="TTF69" s="65"/>
      <c r="TTG69" s="65"/>
      <c r="TTH69" s="65"/>
      <c r="TTI69" s="65"/>
      <c r="TTJ69" s="65"/>
      <c r="TTK69" s="65"/>
      <c r="TTL69" s="65"/>
      <c r="TTM69" s="65"/>
      <c r="TTN69" s="65"/>
      <c r="TTO69" s="65"/>
      <c r="TTP69" s="65"/>
      <c r="TTQ69" s="65"/>
      <c r="TTR69" s="65"/>
      <c r="TTS69" s="65"/>
      <c r="TTT69" s="65"/>
      <c r="TTU69" s="65"/>
      <c r="TTV69" s="65"/>
      <c r="TTW69" s="65"/>
      <c r="TTX69" s="65"/>
      <c r="TTY69" s="65"/>
      <c r="TTZ69" s="65"/>
      <c r="TUA69" s="65"/>
      <c r="TUB69" s="65"/>
      <c r="TUC69" s="65"/>
      <c r="TUD69" s="65"/>
      <c r="TUE69" s="65"/>
      <c r="TUF69" s="65"/>
      <c r="TUG69" s="65"/>
      <c r="TUH69" s="65"/>
      <c r="TUI69" s="65"/>
      <c r="TUJ69" s="65"/>
      <c r="TUK69" s="65"/>
      <c r="TUL69" s="65"/>
      <c r="TUM69" s="65"/>
      <c r="TUN69" s="65"/>
      <c r="TUO69" s="65"/>
      <c r="TUP69" s="65"/>
      <c r="TUQ69" s="65"/>
      <c r="TUR69" s="65"/>
      <c r="TUS69" s="65"/>
      <c r="TUT69" s="65"/>
      <c r="TUU69" s="65"/>
      <c r="TUV69" s="65"/>
      <c r="TUW69" s="65"/>
      <c r="TUX69" s="65"/>
      <c r="TUY69" s="65"/>
      <c r="TUZ69" s="65"/>
      <c r="TVA69" s="65"/>
      <c r="TVB69" s="65"/>
      <c r="TVC69" s="65"/>
      <c r="TVD69" s="65"/>
      <c r="TVE69" s="65"/>
      <c r="TVF69" s="65"/>
      <c r="TVG69" s="65"/>
      <c r="TVH69" s="65"/>
      <c r="TVI69" s="65"/>
      <c r="TVJ69" s="65"/>
      <c r="TVK69" s="65"/>
      <c r="TVL69" s="65"/>
      <c r="TVM69" s="65"/>
      <c r="TVN69" s="65"/>
      <c r="TVO69" s="65"/>
      <c r="TVP69" s="65"/>
      <c r="TVQ69" s="65"/>
      <c r="TVR69" s="65"/>
      <c r="TVS69" s="65"/>
      <c r="TVT69" s="65"/>
      <c r="TVU69" s="65"/>
      <c r="TVV69" s="65"/>
      <c r="TVW69" s="65"/>
      <c r="TVX69" s="65"/>
      <c r="TVY69" s="65"/>
      <c r="TVZ69" s="65"/>
      <c r="TWA69" s="65"/>
      <c r="TWB69" s="65"/>
      <c r="TWC69" s="65"/>
      <c r="TWD69" s="65"/>
      <c r="TWE69" s="65"/>
      <c r="TWF69" s="65"/>
      <c r="TWG69" s="65"/>
      <c r="TWH69" s="65"/>
      <c r="TWI69" s="65"/>
      <c r="TWJ69" s="65"/>
      <c r="TWK69" s="65"/>
      <c r="TWL69" s="65"/>
      <c r="TWM69" s="65"/>
      <c r="TWN69" s="65"/>
      <c r="TWO69" s="65"/>
      <c r="TWP69" s="65"/>
      <c r="TWQ69" s="65"/>
      <c r="TWR69" s="65"/>
      <c r="TWS69" s="65"/>
      <c r="TWT69" s="65"/>
      <c r="TWU69" s="65"/>
      <c r="TWV69" s="65"/>
      <c r="TWW69" s="65"/>
      <c r="TWX69" s="65"/>
      <c r="TWY69" s="65"/>
      <c r="TWZ69" s="65"/>
      <c r="TXA69" s="65"/>
      <c r="TXB69" s="65"/>
      <c r="TXC69" s="65"/>
      <c r="TXD69" s="65"/>
      <c r="TXE69" s="65"/>
      <c r="TXF69" s="65"/>
      <c r="TXG69" s="65"/>
      <c r="TXH69" s="65"/>
      <c r="TXI69" s="65"/>
      <c r="TXJ69" s="65"/>
      <c r="TXK69" s="65"/>
      <c r="TXL69" s="65"/>
      <c r="TXM69" s="65"/>
      <c r="TXN69" s="65"/>
      <c r="TXO69" s="65"/>
      <c r="TXP69" s="65"/>
      <c r="TXQ69" s="65"/>
      <c r="TXR69" s="65"/>
      <c r="TXS69" s="65"/>
      <c r="TXT69" s="65"/>
      <c r="TXU69" s="65"/>
      <c r="TXV69" s="65"/>
      <c r="TXW69" s="65"/>
      <c r="TXX69" s="65"/>
      <c r="TXY69" s="65"/>
      <c r="TXZ69" s="65"/>
      <c r="TYA69" s="65"/>
      <c r="TYB69" s="65"/>
      <c r="TYC69" s="65"/>
      <c r="TYD69" s="65"/>
      <c r="TYE69" s="65"/>
      <c r="TYF69" s="65"/>
      <c r="TYG69" s="65"/>
      <c r="TYH69" s="65"/>
      <c r="TYI69" s="65"/>
      <c r="TYJ69" s="65"/>
      <c r="TYK69" s="65"/>
      <c r="TYL69" s="65"/>
      <c r="TYM69" s="65"/>
      <c r="TYN69" s="65"/>
      <c r="TYO69" s="65"/>
      <c r="TYP69" s="65"/>
      <c r="TYQ69" s="65"/>
      <c r="TYR69" s="65"/>
      <c r="TYS69" s="65"/>
      <c r="TYT69" s="65"/>
      <c r="TYU69" s="65"/>
      <c r="TYV69" s="65"/>
      <c r="TYW69" s="65"/>
      <c r="TYX69" s="65"/>
      <c r="TYY69" s="65"/>
      <c r="TYZ69" s="65"/>
      <c r="TZA69" s="65"/>
      <c r="TZB69" s="65"/>
      <c r="TZC69" s="65"/>
      <c r="TZD69" s="65"/>
      <c r="TZE69" s="65"/>
      <c r="TZF69" s="65"/>
      <c r="TZG69" s="65"/>
      <c r="TZH69" s="65"/>
      <c r="TZI69" s="65"/>
      <c r="TZJ69" s="65"/>
      <c r="TZK69" s="65"/>
      <c r="TZL69" s="65"/>
      <c r="TZM69" s="65"/>
      <c r="TZN69" s="65"/>
      <c r="TZO69" s="65"/>
      <c r="TZP69" s="65"/>
      <c r="TZQ69" s="65"/>
      <c r="TZR69" s="65"/>
      <c r="TZS69" s="65"/>
      <c r="TZT69" s="65"/>
      <c r="TZU69" s="65"/>
      <c r="TZV69" s="65"/>
      <c r="TZW69" s="65"/>
      <c r="TZX69" s="65"/>
      <c r="TZY69" s="65"/>
      <c r="TZZ69" s="65"/>
      <c r="UAA69" s="65"/>
      <c r="UAB69" s="65"/>
      <c r="UAC69" s="65"/>
      <c r="UAD69" s="65"/>
      <c r="UAE69" s="65"/>
      <c r="UAF69" s="65"/>
      <c r="UAG69" s="65"/>
      <c r="UAH69" s="65"/>
      <c r="UAI69" s="65"/>
      <c r="UAJ69" s="65"/>
      <c r="UAK69" s="65"/>
      <c r="UAL69" s="65"/>
      <c r="UAM69" s="65"/>
      <c r="UAN69" s="65"/>
      <c r="UAO69" s="65"/>
      <c r="UAP69" s="65"/>
      <c r="UAQ69" s="65"/>
      <c r="UAR69" s="65"/>
      <c r="UAS69" s="65"/>
      <c r="UAT69" s="65"/>
      <c r="UAU69" s="65"/>
      <c r="UAV69" s="65"/>
      <c r="UAW69" s="65"/>
      <c r="UAX69" s="65"/>
      <c r="UAY69" s="65"/>
      <c r="UAZ69" s="65"/>
      <c r="UBA69" s="65"/>
      <c r="UBB69" s="65"/>
      <c r="UBC69" s="65"/>
      <c r="UBD69" s="65"/>
      <c r="UBE69" s="65"/>
      <c r="UBF69" s="65"/>
      <c r="UBG69" s="65"/>
      <c r="UBH69" s="65"/>
      <c r="UBI69" s="65"/>
      <c r="UBJ69" s="65"/>
      <c r="UBK69" s="65"/>
      <c r="UBL69" s="65"/>
      <c r="UBM69" s="65"/>
      <c r="UBN69" s="65"/>
      <c r="UBO69" s="65"/>
      <c r="UBP69" s="65"/>
      <c r="UBQ69" s="65"/>
      <c r="UBR69" s="65"/>
      <c r="UBS69" s="65"/>
      <c r="UBT69" s="65"/>
      <c r="UBU69" s="65"/>
      <c r="UBV69" s="65"/>
      <c r="UBW69" s="65"/>
      <c r="UBX69" s="65"/>
      <c r="UBY69" s="65"/>
      <c r="UBZ69" s="65"/>
      <c r="UCA69" s="65"/>
      <c r="UCB69" s="65"/>
      <c r="UCC69" s="65"/>
      <c r="UCD69" s="65"/>
      <c r="UCE69" s="65"/>
      <c r="UCF69" s="65"/>
      <c r="UCG69" s="65"/>
      <c r="UCH69" s="65"/>
      <c r="UCI69" s="65"/>
      <c r="UCJ69" s="65"/>
      <c r="UCK69" s="65"/>
      <c r="UCL69" s="65"/>
      <c r="UCM69" s="65"/>
      <c r="UCN69" s="65"/>
      <c r="UCO69" s="65"/>
      <c r="UCP69" s="65"/>
      <c r="UCQ69" s="65"/>
      <c r="UCR69" s="65"/>
      <c r="UCS69" s="65"/>
      <c r="UCT69" s="65"/>
      <c r="UCU69" s="65"/>
      <c r="UCV69" s="65"/>
      <c r="UCW69" s="65"/>
      <c r="UCX69" s="65"/>
      <c r="UCY69" s="65"/>
      <c r="UCZ69" s="65"/>
      <c r="UDA69" s="65"/>
      <c r="UDB69" s="65"/>
      <c r="UDC69" s="65"/>
      <c r="UDD69" s="65"/>
      <c r="UDE69" s="65"/>
      <c r="UDF69" s="65"/>
      <c r="UDG69" s="65"/>
      <c r="UDH69" s="65"/>
      <c r="UDI69" s="65"/>
      <c r="UDJ69" s="65"/>
      <c r="UDK69" s="65"/>
      <c r="UDL69" s="65"/>
      <c r="UDM69" s="65"/>
      <c r="UDN69" s="65"/>
      <c r="UDO69" s="65"/>
      <c r="UDP69" s="65"/>
      <c r="UDQ69" s="65"/>
      <c r="UDR69" s="65"/>
      <c r="UDS69" s="65"/>
      <c r="UDT69" s="65"/>
      <c r="UDU69" s="65"/>
      <c r="UDV69" s="65"/>
      <c r="UDW69" s="65"/>
      <c r="UDX69" s="65"/>
      <c r="UDY69" s="65"/>
      <c r="UDZ69" s="65"/>
      <c r="UEA69" s="65"/>
      <c r="UEB69" s="65"/>
      <c r="UEC69" s="65"/>
      <c r="UED69" s="65"/>
      <c r="UEE69" s="65"/>
      <c r="UEF69" s="65"/>
      <c r="UEG69" s="65"/>
      <c r="UEH69" s="65"/>
      <c r="UEI69" s="65"/>
      <c r="UEJ69" s="65"/>
      <c r="UEK69" s="65"/>
      <c r="UEL69" s="65"/>
      <c r="UEM69" s="65"/>
      <c r="UEN69" s="65"/>
      <c r="UEO69" s="65"/>
      <c r="UEP69" s="65"/>
      <c r="UEQ69" s="65"/>
      <c r="UER69" s="65"/>
      <c r="UES69" s="65"/>
      <c r="UET69" s="65"/>
      <c r="UEU69" s="65"/>
      <c r="UEV69" s="65"/>
      <c r="UEW69" s="65"/>
      <c r="UEX69" s="65"/>
      <c r="UEY69" s="65"/>
      <c r="UEZ69" s="65"/>
      <c r="UFA69" s="65"/>
      <c r="UFB69" s="65"/>
      <c r="UFC69" s="65"/>
      <c r="UFD69" s="65"/>
      <c r="UFE69" s="65"/>
      <c r="UFF69" s="65"/>
      <c r="UFG69" s="65"/>
      <c r="UFH69" s="65"/>
      <c r="UFI69" s="65"/>
      <c r="UFJ69" s="65"/>
      <c r="UFK69" s="65"/>
      <c r="UFL69" s="65"/>
      <c r="UFM69" s="65"/>
      <c r="UFN69" s="65"/>
      <c r="UFO69" s="65"/>
      <c r="UFP69" s="65"/>
      <c r="UFQ69" s="65"/>
      <c r="UFR69" s="65"/>
      <c r="UFS69" s="65"/>
      <c r="UFT69" s="65"/>
      <c r="UFU69" s="65"/>
      <c r="UFV69" s="65"/>
      <c r="UFW69" s="65"/>
      <c r="UFX69" s="65"/>
      <c r="UFY69" s="65"/>
      <c r="UFZ69" s="65"/>
      <c r="UGA69" s="65"/>
      <c r="UGB69" s="65"/>
      <c r="UGC69" s="65"/>
      <c r="UGD69" s="65"/>
      <c r="UGE69" s="65"/>
      <c r="UGF69" s="65"/>
      <c r="UGG69" s="65"/>
      <c r="UGH69" s="65"/>
      <c r="UGI69" s="65"/>
      <c r="UGJ69" s="65"/>
      <c r="UGK69" s="65"/>
      <c r="UGL69" s="65"/>
      <c r="UGM69" s="65"/>
      <c r="UGN69" s="65"/>
      <c r="UGO69" s="65"/>
      <c r="UGP69" s="65"/>
      <c r="UGQ69" s="65"/>
      <c r="UGR69" s="65"/>
      <c r="UGS69" s="65"/>
      <c r="UGT69" s="65"/>
      <c r="UGU69" s="65"/>
      <c r="UGV69" s="65"/>
      <c r="UGW69" s="65"/>
      <c r="UGX69" s="65"/>
      <c r="UGY69" s="65"/>
      <c r="UGZ69" s="65"/>
      <c r="UHA69" s="65"/>
      <c r="UHB69" s="65"/>
      <c r="UHC69" s="65"/>
      <c r="UHD69" s="65"/>
      <c r="UHE69" s="65"/>
      <c r="UHF69" s="65"/>
      <c r="UHG69" s="65"/>
      <c r="UHH69" s="65"/>
      <c r="UHI69" s="65"/>
      <c r="UHJ69" s="65"/>
      <c r="UHK69" s="65"/>
      <c r="UHL69" s="65"/>
      <c r="UHM69" s="65"/>
      <c r="UHN69" s="65"/>
      <c r="UHO69" s="65"/>
      <c r="UHP69" s="65"/>
      <c r="UHQ69" s="65"/>
      <c r="UHR69" s="65"/>
      <c r="UHS69" s="65"/>
      <c r="UHT69" s="65"/>
      <c r="UHU69" s="65"/>
      <c r="UHV69" s="65"/>
      <c r="UHW69" s="65"/>
      <c r="UHX69" s="65"/>
      <c r="UHY69" s="65"/>
      <c r="UHZ69" s="65"/>
      <c r="UIA69" s="65"/>
      <c r="UIB69" s="65"/>
      <c r="UIC69" s="65"/>
      <c r="UID69" s="65"/>
      <c r="UIE69" s="65"/>
      <c r="UIF69" s="65"/>
      <c r="UIG69" s="65"/>
      <c r="UIH69" s="65"/>
      <c r="UII69" s="65"/>
      <c r="UIJ69" s="65"/>
      <c r="UIK69" s="65"/>
      <c r="UIL69" s="65"/>
      <c r="UIM69" s="65"/>
      <c r="UIN69" s="65"/>
      <c r="UIO69" s="65"/>
      <c r="UIP69" s="65"/>
      <c r="UIQ69" s="65"/>
      <c r="UIR69" s="65"/>
      <c r="UIS69" s="65"/>
      <c r="UIT69" s="65"/>
      <c r="UIU69" s="65"/>
      <c r="UIV69" s="65"/>
      <c r="UIW69" s="65"/>
      <c r="UIX69" s="65"/>
      <c r="UIY69" s="65"/>
      <c r="UIZ69" s="65"/>
      <c r="UJA69" s="65"/>
      <c r="UJB69" s="65"/>
      <c r="UJC69" s="65"/>
      <c r="UJD69" s="65"/>
      <c r="UJE69" s="65"/>
      <c r="UJF69" s="65"/>
      <c r="UJG69" s="65"/>
      <c r="UJH69" s="65"/>
      <c r="UJI69" s="65"/>
      <c r="UJJ69" s="65"/>
      <c r="UJK69" s="65"/>
      <c r="UJL69" s="65"/>
      <c r="UJM69" s="65"/>
      <c r="UJN69" s="65"/>
      <c r="UJO69" s="65"/>
      <c r="UJP69" s="65"/>
      <c r="UJQ69" s="65"/>
      <c r="UJR69" s="65"/>
      <c r="UJS69" s="65"/>
      <c r="UJT69" s="65"/>
      <c r="UJU69" s="65"/>
      <c r="UJV69" s="65"/>
      <c r="UJW69" s="65"/>
      <c r="UJX69" s="65"/>
      <c r="UJY69" s="65"/>
      <c r="UJZ69" s="65"/>
      <c r="UKA69" s="65"/>
      <c r="UKB69" s="65"/>
      <c r="UKC69" s="65"/>
      <c r="UKD69" s="65"/>
      <c r="UKE69" s="65"/>
      <c r="UKF69" s="65"/>
      <c r="UKG69" s="65"/>
      <c r="UKH69" s="65"/>
      <c r="UKI69" s="65"/>
      <c r="UKJ69" s="65"/>
      <c r="UKK69" s="65"/>
      <c r="UKL69" s="65"/>
      <c r="UKM69" s="65"/>
      <c r="UKN69" s="65"/>
      <c r="UKO69" s="65"/>
      <c r="UKP69" s="65"/>
      <c r="UKQ69" s="65"/>
      <c r="UKR69" s="65"/>
      <c r="UKS69" s="65"/>
      <c r="UKT69" s="65"/>
      <c r="UKU69" s="65"/>
      <c r="UKV69" s="65"/>
      <c r="UKW69" s="65"/>
      <c r="UKX69" s="65"/>
      <c r="UKY69" s="65"/>
      <c r="UKZ69" s="65"/>
      <c r="ULA69" s="65"/>
      <c r="ULB69" s="65"/>
      <c r="ULC69" s="65"/>
      <c r="ULD69" s="65"/>
      <c r="ULE69" s="65"/>
      <c r="ULF69" s="65"/>
      <c r="ULG69" s="65"/>
      <c r="ULH69" s="65"/>
      <c r="ULI69" s="65"/>
      <c r="ULJ69" s="65"/>
      <c r="ULK69" s="65"/>
      <c r="ULL69" s="65"/>
      <c r="ULM69" s="65"/>
      <c r="ULN69" s="65"/>
      <c r="ULO69" s="65"/>
      <c r="ULP69" s="65"/>
      <c r="ULQ69" s="65"/>
      <c r="ULR69" s="65"/>
      <c r="ULS69" s="65"/>
      <c r="ULT69" s="65"/>
      <c r="ULU69" s="65"/>
      <c r="ULV69" s="65"/>
      <c r="ULW69" s="65"/>
      <c r="ULX69" s="65"/>
      <c r="ULY69" s="65"/>
      <c r="ULZ69" s="65"/>
      <c r="UMA69" s="65"/>
      <c r="UMB69" s="65"/>
      <c r="UMC69" s="65"/>
      <c r="UMD69" s="65"/>
      <c r="UME69" s="65"/>
      <c r="UMF69" s="65"/>
      <c r="UMG69" s="65"/>
      <c r="UMH69" s="65"/>
      <c r="UMI69" s="65"/>
      <c r="UMJ69" s="65"/>
      <c r="UMK69" s="65"/>
      <c r="UML69" s="65"/>
      <c r="UMM69" s="65"/>
      <c r="UMN69" s="65"/>
      <c r="UMO69" s="65"/>
      <c r="UMP69" s="65"/>
      <c r="UMQ69" s="65"/>
      <c r="UMR69" s="65"/>
      <c r="UMS69" s="65"/>
      <c r="UMT69" s="65"/>
      <c r="UMU69" s="65"/>
      <c r="UMV69" s="65"/>
      <c r="UMW69" s="65"/>
      <c r="UMX69" s="65"/>
      <c r="UMY69" s="65"/>
      <c r="UMZ69" s="65"/>
      <c r="UNA69" s="65"/>
      <c r="UNB69" s="65"/>
      <c r="UNC69" s="65"/>
      <c r="UND69" s="65"/>
      <c r="UNE69" s="65"/>
      <c r="UNF69" s="65"/>
      <c r="UNG69" s="65"/>
      <c r="UNH69" s="65"/>
      <c r="UNI69" s="65"/>
      <c r="UNJ69" s="65"/>
      <c r="UNK69" s="65"/>
      <c r="UNL69" s="65"/>
      <c r="UNM69" s="65"/>
      <c r="UNN69" s="65"/>
      <c r="UNO69" s="65"/>
      <c r="UNP69" s="65"/>
      <c r="UNQ69" s="65"/>
      <c r="UNR69" s="65"/>
      <c r="UNS69" s="65"/>
      <c r="UNT69" s="65"/>
      <c r="UNU69" s="65"/>
      <c r="UNV69" s="65"/>
      <c r="UNW69" s="65"/>
      <c r="UNX69" s="65"/>
      <c r="UNY69" s="65"/>
      <c r="UNZ69" s="65"/>
      <c r="UOA69" s="65"/>
      <c r="UOB69" s="65"/>
      <c r="UOC69" s="65"/>
      <c r="UOD69" s="65"/>
      <c r="UOE69" s="65"/>
      <c r="UOF69" s="65"/>
      <c r="UOG69" s="65"/>
      <c r="UOH69" s="65"/>
      <c r="UOI69" s="65"/>
      <c r="UOJ69" s="65"/>
      <c r="UOK69" s="65"/>
      <c r="UOL69" s="65"/>
      <c r="UOM69" s="65"/>
      <c r="UON69" s="65"/>
      <c r="UOO69" s="65"/>
      <c r="UOP69" s="65"/>
      <c r="UOQ69" s="65"/>
      <c r="UOR69" s="65"/>
      <c r="UOS69" s="65"/>
      <c r="UOT69" s="65"/>
      <c r="UOU69" s="65"/>
      <c r="UOV69" s="65"/>
      <c r="UOW69" s="65"/>
      <c r="UOX69" s="65"/>
      <c r="UOY69" s="65"/>
      <c r="UOZ69" s="65"/>
      <c r="UPA69" s="65"/>
      <c r="UPB69" s="65"/>
      <c r="UPC69" s="65"/>
      <c r="UPD69" s="65"/>
      <c r="UPE69" s="65"/>
      <c r="UPF69" s="65"/>
      <c r="UPG69" s="65"/>
      <c r="UPH69" s="65"/>
      <c r="UPI69" s="65"/>
      <c r="UPJ69" s="65"/>
      <c r="UPK69" s="65"/>
      <c r="UPL69" s="65"/>
      <c r="UPM69" s="65"/>
      <c r="UPN69" s="65"/>
      <c r="UPO69" s="65"/>
      <c r="UPP69" s="65"/>
      <c r="UPQ69" s="65"/>
      <c r="UPR69" s="65"/>
      <c r="UPS69" s="65"/>
      <c r="UPT69" s="65"/>
      <c r="UPU69" s="65"/>
      <c r="UPV69" s="65"/>
      <c r="UPW69" s="65"/>
      <c r="UPX69" s="65"/>
      <c r="UPY69" s="65"/>
      <c r="UPZ69" s="65"/>
      <c r="UQA69" s="65"/>
      <c r="UQB69" s="65"/>
      <c r="UQC69" s="65"/>
      <c r="UQD69" s="65"/>
      <c r="UQE69" s="65"/>
      <c r="UQF69" s="65"/>
      <c r="UQG69" s="65"/>
      <c r="UQH69" s="65"/>
      <c r="UQI69" s="65"/>
      <c r="UQJ69" s="65"/>
      <c r="UQK69" s="65"/>
      <c r="UQL69" s="65"/>
      <c r="UQM69" s="65"/>
      <c r="UQN69" s="65"/>
      <c r="UQO69" s="65"/>
      <c r="UQP69" s="65"/>
      <c r="UQQ69" s="65"/>
      <c r="UQR69" s="65"/>
      <c r="UQS69" s="65"/>
      <c r="UQT69" s="65"/>
      <c r="UQU69" s="65"/>
      <c r="UQV69" s="65"/>
      <c r="UQW69" s="65"/>
      <c r="UQX69" s="65"/>
      <c r="UQY69" s="65"/>
      <c r="UQZ69" s="65"/>
      <c r="URA69" s="65"/>
      <c r="URB69" s="65"/>
      <c r="URC69" s="65"/>
      <c r="URD69" s="65"/>
      <c r="URE69" s="65"/>
      <c r="URF69" s="65"/>
      <c r="URG69" s="65"/>
      <c r="URH69" s="65"/>
      <c r="URI69" s="65"/>
      <c r="URJ69" s="65"/>
      <c r="URK69" s="65"/>
      <c r="URL69" s="65"/>
      <c r="URM69" s="65"/>
      <c r="URN69" s="65"/>
      <c r="URO69" s="65"/>
      <c r="URP69" s="65"/>
      <c r="URQ69" s="65"/>
      <c r="URR69" s="65"/>
      <c r="URS69" s="65"/>
      <c r="URT69" s="65"/>
      <c r="URU69" s="65"/>
      <c r="URV69" s="65"/>
      <c r="URW69" s="65"/>
      <c r="URX69" s="65"/>
      <c r="URY69" s="65"/>
      <c r="URZ69" s="65"/>
      <c r="USA69" s="65"/>
      <c r="USB69" s="65"/>
      <c r="USC69" s="65"/>
      <c r="USD69" s="65"/>
      <c r="USE69" s="65"/>
      <c r="USF69" s="65"/>
      <c r="USG69" s="65"/>
      <c r="USH69" s="65"/>
      <c r="USI69" s="65"/>
      <c r="USJ69" s="65"/>
      <c r="USK69" s="65"/>
      <c r="USL69" s="65"/>
      <c r="USM69" s="65"/>
      <c r="USN69" s="65"/>
      <c r="USO69" s="65"/>
      <c r="USP69" s="65"/>
      <c r="USQ69" s="65"/>
      <c r="USR69" s="65"/>
      <c r="USS69" s="65"/>
      <c r="UST69" s="65"/>
      <c r="USU69" s="65"/>
      <c r="USV69" s="65"/>
      <c r="USW69" s="65"/>
      <c r="USX69" s="65"/>
      <c r="USY69" s="65"/>
      <c r="USZ69" s="65"/>
      <c r="UTA69" s="65"/>
      <c r="UTB69" s="65"/>
      <c r="UTC69" s="65"/>
      <c r="UTD69" s="65"/>
      <c r="UTE69" s="65"/>
      <c r="UTF69" s="65"/>
      <c r="UTG69" s="65"/>
      <c r="UTH69" s="65"/>
      <c r="UTI69" s="65"/>
      <c r="UTJ69" s="65"/>
      <c r="UTK69" s="65"/>
      <c r="UTL69" s="65"/>
      <c r="UTM69" s="65"/>
      <c r="UTN69" s="65"/>
      <c r="UTO69" s="65"/>
      <c r="UTP69" s="65"/>
      <c r="UTQ69" s="65"/>
      <c r="UTR69" s="65"/>
      <c r="UTS69" s="65"/>
      <c r="UTT69" s="65"/>
      <c r="UTU69" s="65"/>
      <c r="UTV69" s="65"/>
      <c r="UTW69" s="65"/>
      <c r="UTX69" s="65"/>
      <c r="UTY69" s="65"/>
      <c r="UTZ69" s="65"/>
      <c r="UUA69" s="65"/>
      <c r="UUB69" s="65"/>
      <c r="UUC69" s="65"/>
      <c r="UUD69" s="65"/>
      <c r="UUE69" s="65"/>
      <c r="UUF69" s="65"/>
      <c r="UUG69" s="65"/>
      <c r="UUH69" s="65"/>
      <c r="UUI69" s="65"/>
      <c r="UUJ69" s="65"/>
      <c r="UUK69" s="65"/>
      <c r="UUL69" s="65"/>
      <c r="UUM69" s="65"/>
      <c r="UUN69" s="65"/>
      <c r="UUO69" s="65"/>
      <c r="UUP69" s="65"/>
      <c r="UUQ69" s="65"/>
      <c r="UUR69" s="65"/>
      <c r="UUS69" s="65"/>
      <c r="UUT69" s="65"/>
      <c r="UUU69" s="65"/>
      <c r="UUV69" s="65"/>
      <c r="UUW69" s="65"/>
      <c r="UUX69" s="65"/>
      <c r="UUY69" s="65"/>
      <c r="UUZ69" s="65"/>
      <c r="UVA69" s="65"/>
      <c r="UVB69" s="65"/>
      <c r="UVC69" s="65"/>
      <c r="UVD69" s="65"/>
      <c r="UVE69" s="65"/>
      <c r="UVF69" s="65"/>
      <c r="UVG69" s="65"/>
      <c r="UVH69" s="65"/>
      <c r="UVI69" s="65"/>
      <c r="UVJ69" s="65"/>
      <c r="UVK69" s="65"/>
      <c r="UVL69" s="65"/>
      <c r="UVM69" s="65"/>
      <c r="UVN69" s="65"/>
      <c r="UVO69" s="65"/>
      <c r="UVP69" s="65"/>
      <c r="UVQ69" s="65"/>
      <c r="UVR69" s="65"/>
      <c r="UVS69" s="65"/>
      <c r="UVT69" s="65"/>
      <c r="UVU69" s="65"/>
      <c r="UVV69" s="65"/>
      <c r="UVW69" s="65"/>
      <c r="UVX69" s="65"/>
      <c r="UVY69" s="65"/>
      <c r="UVZ69" s="65"/>
      <c r="UWA69" s="65"/>
      <c r="UWB69" s="65"/>
      <c r="UWC69" s="65"/>
      <c r="UWD69" s="65"/>
      <c r="UWE69" s="65"/>
      <c r="UWF69" s="65"/>
      <c r="UWG69" s="65"/>
      <c r="UWH69" s="65"/>
      <c r="UWI69" s="65"/>
      <c r="UWJ69" s="65"/>
      <c r="UWK69" s="65"/>
      <c r="UWL69" s="65"/>
      <c r="UWM69" s="65"/>
      <c r="UWN69" s="65"/>
      <c r="UWO69" s="65"/>
      <c r="UWP69" s="65"/>
      <c r="UWQ69" s="65"/>
      <c r="UWR69" s="65"/>
      <c r="UWS69" s="65"/>
      <c r="UWT69" s="65"/>
      <c r="UWU69" s="65"/>
      <c r="UWV69" s="65"/>
      <c r="UWW69" s="65"/>
      <c r="UWX69" s="65"/>
      <c r="UWY69" s="65"/>
      <c r="UWZ69" s="65"/>
      <c r="UXA69" s="65"/>
      <c r="UXB69" s="65"/>
      <c r="UXC69" s="65"/>
      <c r="UXD69" s="65"/>
      <c r="UXE69" s="65"/>
      <c r="UXF69" s="65"/>
      <c r="UXG69" s="65"/>
      <c r="UXH69" s="65"/>
      <c r="UXI69" s="65"/>
      <c r="UXJ69" s="65"/>
      <c r="UXK69" s="65"/>
      <c r="UXL69" s="65"/>
      <c r="UXM69" s="65"/>
      <c r="UXN69" s="65"/>
      <c r="UXO69" s="65"/>
      <c r="UXP69" s="65"/>
      <c r="UXQ69" s="65"/>
      <c r="UXR69" s="65"/>
      <c r="UXS69" s="65"/>
      <c r="UXT69" s="65"/>
      <c r="UXU69" s="65"/>
      <c r="UXV69" s="65"/>
      <c r="UXW69" s="65"/>
      <c r="UXX69" s="65"/>
      <c r="UXY69" s="65"/>
      <c r="UXZ69" s="65"/>
      <c r="UYA69" s="65"/>
      <c r="UYB69" s="65"/>
      <c r="UYC69" s="65"/>
      <c r="UYD69" s="65"/>
      <c r="UYE69" s="65"/>
      <c r="UYF69" s="65"/>
      <c r="UYG69" s="65"/>
      <c r="UYH69" s="65"/>
      <c r="UYI69" s="65"/>
      <c r="UYJ69" s="65"/>
      <c r="UYK69" s="65"/>
      <c r="UYL69" s="65"/>
      <c r="UYM69" s="65"/>
      <c r="UYN69" s="65"/>
      <c r="UYO69" s="65"/>
      <c r="UYP69" s="65"/>
      <c r="UYQ69" s="65"/>
      <c r="UYR69" s="65"/>
      <c r="UYS69" s="65"/>
      <c r="UYT69" s="65"/>
      <c r="UYU69" s="65"/>
      <c r="UYV69" s="65"/>
      <c r="UYW69" s="65"/>
      <c r="UYX69" s="65"/>
      <c r="UYY69" s="65"/>
      <c r="UYZ69" s="65"/>
      <c r="UZA69" s="65"/>
      <c r="UZB69" s="65"/>
      <c r="UZC69" s="65"/>
      <c r="UZD69" s="65"/>
      <c r="UZE69" s="65"/>
      <c r="UZF69" s="65"/>
      <c r="UZG69" s="65"/>
      <c r="UZH69" s="65"/>
      <c r="UZI69" s="65"/>
      <c r="UZJ69" s="65"/>
      <c r="UZK69" s="65"/>
      <c r="UZL69" s="65"/>
      <c r="UZM69" s="65"/>
      <c r="UZN69" s="65"/>
      <c r="UZO69" s="65"/>
      <c r="UZP69" s="65"/>
      <c r="UZQ69" s="65"/>
      <c r="UZR69" s="65"/>
      <c r="UZS69" s="65"/>
      <c r="UZT69" s="65"/>
      <c r="UZU69" s="65"/>
      <c r="UZV69" s="65"/>
      <c r="UZW69" s="65"/>
      <c r="UZX69" s="65"/>
      <c r="UZY69" s="65"/>
      <c r="UZZ69" s="65"/>
      <c r="VAA69" s="65"/>
      <c r="VAB69" s="65"/>
      <c r="VAC69" s="65"/>
      <c r="VAD69" s="65"/>
      <c r="VAE69" s="65"/>
      <c r="VAF69" s="65"/>
      <c r="VAG69" s="65"/>
      <c r="VAH69" s="65"/>
      <c r="VAI69" s="65"/>
      <c r="VAJ69" s="65"/>
      <c r="VAK69" s="65"/>
      <c r="VAL69" s="65"/>
      <c r="VAM69" s="65"/>
      <c r="VAN69" s="65"/>
      <c r="VAO69" s="65"/>
      <c r="VAP69" s="65"/>
      <c r="VAQ69" s="65"/>
      <c r="VAR69" s="65"/>
      <c r="VAS69" s="65"/>
      <c r="VAT69" s="65"/>
      <c r="VAU69" s="65"/>
      <c r="VAV69" s="65"/>
      <c r="VAW69" s="65"/>
      <c r="VAX69" s="65"/>
      <c r="VAY69" s="65"/>
      <c r="VAZ69" s="65"/>
      <c r="VBA69" s="65"/>
      <c r="VBB69" s="65"/>
      <c r="VBC69" s="65"/>
      <c r="VBD69" s="65"/>
      <c r="VBE69" s="65"/>
      <c r="VBF69" s="65"/>
      <c r="VBG69" s="65"/>
      <c r="VBH69" s="65"/>
      <c r="VBI69" s="65"/>
      <c r="VBJ69" s="65"/>
      <c r="VBK69" s="65"/>
      <c r="VBL69" s="65"/>
      <c r="VBM69" s="65"/>
      <c r="VBN69" s="65"/>
      <c r="VBO69" s="65"/>
      <c r="VBP69" s="65"/>
      <c r="VBQ69" s="65"/>
      <c r="VBR69" s="65"/>
      <c r="VBS69" s="65"/>
      <c r="VBT69" s="65"/>
      <c r="VBU69" s="65"/>
      <c r="VBV69" s="65"/>
      <c r="VBW69" s="65"/>
      <c r="VBX69" s="65"/>
      <c r="VBY69" s="65"/>
      <c r="VBZ69" s="65"/>
      <c r="VCA69" s="65"/>
      <c r="VCB69" s="65"/>
      <c r="VCC69" s="65"/>
      <c r="VCD69" s="65"/>
      <c r="VCE69" s="65"/>
      <c r="VCF69" s="65"/>
      <c r="VCG69" s="65"/>
      <c r="VCH69" s="65"/>
      <c r="VCI69" s="65"/>
      <c r="VCJ69" s="65"/>
      <c r="VCK69" s="65"/>
      <c r="VCL69" s="65"/>
      <c r="VCM69" s="65"/>
      <c r="VCN69" s="65"/>
      <c r="VCO69" s="65"/>
      <c r="VCP69" s="65"/>
      <c r="VCQ69" s="65"/>
      <c r="VCR69" s="65"/>
      <c r="VCS69" s="65"/>
      <c r="VCT69" s="65"/>
      <c r="VCU69" s="65"/>
      <c r="VCV69" s="65"/>
      <c r="VCW69" s="65"/>
      <c r="VCX69" s="65"/>
      <c r="VCY69" s="65"/>
      <c r="VCZ69" s="65"/>
      <c r="VDA69" s="65"/>
      <c r="VDB69" s="65"/>
      <c r="VDC69" s="65"/>
      <c r="VDD69" s="65"/>
      <c r="VDE69" s="65"/>
      <c r="VDF69" s="65"/>
      <c r="VDG69" s="65"/>
      <c r="VDH69" s="65"/>
      <c r="VDI69" s="65"/>
      <c r="VDJ69" s="65"/>
      <c r="VDK69" s="65"/>
      <c r="VDL69" s="65"/>
      <c r="VDM69" s="65"/>
      <c r="VDN69" s="65"/>
      <c r="VDO69" s="65"/>
      <c r="VDP69" s="65"/>
      <c r="VDQ69" s="65"/>
      <c r="VDR69" s="65"/>
      <c r="VDS69" s="65"/>
      <c r="VDT69" s="65"/>
      <c r="VDU69" s="65"/>
      <c r="VDV69" s="65"/>
      <c r="VDW69" s="65"/>
      <c r="VDX69" s="65"/>
      <c r="VDY69" s="65"/>
      <c r="VDZ69" s="65"/>
      <c r="VEA69" s="65"/>
      <c r="VEB69" s="65"/>
      <c r="VEC69" s="65"/>
      <c r="VED69" s="65"/>
      <c r="VEE69" s="65"/>
      <c r="VEF69" s="65"/>
      <c r="VEG69" s="65"/>
      <c r="VEH69" s="65"/>
      <c r="VEI69" s="65"/>
      <c r="VEJ69" s="65"/>
      <c r="VEK69" s="65"/>
      <c r="VEL69" s="65"/>
      <c r="VEM69" s="65"/>
      <c r="VEN69" s="65"/>
      <c r="VEO69" s="65"/>
      <c r="VEP69" s="65"/>
      <c r="VEQ69" s="65"/>
      <c r="VER69" s="65"/>
      <c r="VES69" s="65"/>
      <c r="VET69" s="65"/>
      <c r="VEU69" s="65"/>
      <c r="VEV69" s="65"/>
      <c r="VEW69" s="65"/>
      <c r="VEX69" s="65"/>
      <c r="VEY69" s="65"/>
      <c r="VEZ69" s="65"/>
      <c r="VFA69" s="65"/>
      <c r="VFB69" s="65"/>
      <c r="VFC69" s="65"/>
      <c r="VFD69" s="65"/>
      <c r="VFE69" s="65"/>
      <c r="VFF69" s="65"/>
      <c r="VFG69" s="65"/>
      <c r="VFH69" s="65"/>
      <c r="VFI69" s="65"/>
      <c r="VFJ69" s="65"/>
      <c r="VFK69" s="65"/>
      <c r="VFL69" s="65"/>
      <c r="VFM69" s="65"/>
      <c r="VFN69" s="65"/>
      <c r="VFO69" s="65"/>
      <c r="VFP69" s="65"/>
      <c r="VFQ69" s="65"/>
      <c r="VFR69" s="65"/>
      <c r="VFS69" s="65"/>
      <c r="VFT69" s="65"/>
      <c r="VFU69" s="65"/>
      <c r="VFV69" s="65"/>
      <c r="VFW69" s="65"/>
      <c r="VFX69" s="65"/>
      <c r="VFY69" s="65"/>
      <c r="VFZ69" s="65"/>
      <c r="VGA69" s="65"/>
      <c r="VGB69" s="65"/>
      <c r="VGC69" s="65"/>
      <c r="VGD69" s="65"/>
      <c r="VGE69" s="65"/>
      <c r="VGF69" s="65"/>
      <c r="VGG69" s="65"/>
      <c r="VGH69" s="65"/>
      <c r="VGI69" s="65"/>
      <c r="VGJ69" s="65"/>
      <c r="VGK69" s="65"/>
      <c r="VGL69" s="65"/>
      <c r="VGM69" s="65"/>
      <c r="VGN69" s="65"/>
      <c r="VGO69" s="65"/>
      <c r="VGP69" s="65"/>
      <c r="VGQ69" s="65"/>
      <c r="VGR69" s="65"/>
      <c r="VGS69" s="65"/>
      <c r="VGT69" s="65"/>
      <c r="VGU69" s="65"/>
      <c r="VGV69" s="65"/>
      <c r="VGW69" s="65"/>
      <c r="VGX69" s="65"/>
      <c r="VGY69" s="65"/>
      <c r="VGZ69" s="65"/>
      <c r="VHA69" s="65"/>
      <c r="VHB69" s="65"/>
      <c r="VHC69" s="65"/>
      <c r="VHD69" s="65"/>
      <c r="VHE69" s="65"/>
      <c r="VHF69" s="65"/>
      <c r="VHG69" s="65"/>
      <c r="VHH69" s="65"/>
      <c r="VHI69" s="65"/>
      <c r="VHJ69" s="65"/>
      <c r="VHK69" s="65"/>
      <c r="VHL69" s="65"/>
      <c r="VHM69" s="65"/>
      <c r="VHN69" s="65"/>
      <c r="VHO69" s="65"/>
      <c r="VHP69" s="65"/>
      <c r="VHQ69" s="65"/>
      <c r="VHR69" s="65"/>
      <c r="VHS69" s="65"/>
      <c r="VHT69" s="65"/>
      <c r="VHU69" s="65"/>
      <c r="VHV69" s="65"/>
      <c r="VHW69" s="65"/>
      <c r="VHX69" s="65"/>
      <c r="VHY69" s="65"/>
      <c r="VHZ69" s="65"/>
      <c r="VIA69" s="65"/>
      <c r="VIB69" s="65"/>
      <c r="VIC69" s="65"/>
      <c r="VID69" s="65"/>
      <c r="VIE69" s="65"/>
      <c r="VIF69" s="65"/>
      <c r="VIG69" s="65"/>
      <c r="VIH69" s="65"/>
      <c r="VII69" s="65"/>
      <c r="VIJ69" s="65"/>
      <c r="VIK69" s="65"/>
      <c r="VIL69" s="65"/>
      <c r="VIM69" s="65"/>
      <c r="VIN69" s="65"/>
      <c r="VIO69" s="65"/>
      <c r="VIP69" s="65"/>
      <c r="VIQ69" s="65"/>
      <c r="VIR69" s="65"/>
      <c r="VIS69" s="65"/>
      <c r="VIT69" s="65"/>
      <c r="VIU69" s="65"/>
      <c r="VIV69" s="65"/>
      <c r="VIW69" s="65"/>
      <c r="VIX69" s="65"/>
      <c r="VIY69" s="65"/>
      <c r="VIZ69" s="65"/>
      <c r="VJA69" s="65"/>
      <c r="VJB69" s="65"/>
      <c r="VJC69" s="65"/>
      <c r="VJD69" s="65"/>
      <c r="VJE69" s="65"/>
      <c r="VJF69" s="65"/>
      <c r="VJG69" s="65"/>
      <c r="VJH69" s="65"/>
      <c r="VJI69" s="65"/>
      <c r="VJJ69" s="65"/>
      <c r="VJK69" s="65"/>
      <c r="VJL69" s="65"/>
      <c r="VJM69" s="65"/>
      <c r="VJN69" s="65"/>
      <c r="VJO69" s="65"/>
      <c r="VJP69" s="65"/>
      <c r="VJQ69" s="65"/>
      <c r="VJR69" s="65"/>
      <c r="VJS69" s="65"/>
      <c r="VJT69" s="65"/>
      <c r="VJU69" s="65"/>
      <c r="VJV69" s="65"/>
      <c r="VJW69" s="65"/>
      <c r="VJX69" s="65"/>
      <c r="VJY69" s="65"/>
      <c r="VJZ69" s="65"/>
      <c r="VKA69" s="65"/>
      <c r="VKB69" s="65"/>
      <c r="VKC69" s="65"/>
      <c r="VKD69" s="65"/>
      <c r="VKE69" s="65"/>
      <c r="VKF69" s="65"/>
      <c r="VKG69" s="65"/>
      <c r="VKH69" s="65"/>
      <c r="VKI69" s="65"/>
      <c r="VKJ69" s="65"/>
      <c r="VKK69" s="65"/>
      <c r="VKL69" s="65"/>
      <c r="VKM69" s="65"/>
      <c r="VKN69" s="65"/>
      <c r="VKO69" s="65"/>
      <c r="VKP69" s="65"/>
      <c r="VKQ69" s="65"/>
      <c r="VKR69" s="65"/>
      <c r="VKS69" s="65"/>
      <c r="VKT69" s="65"/>
      <c r="VKU69" s="65"/>
      <c r="VKV69" s="65"/>
      <c r="VKW69" s="65"/>
      <c r="VKX69" s="65"/>
      <c r="VKY69" s="65"/>
      <c r="VKZ69" s="65"/>
      <c r="VLA69" s="65"/>
      <c r="VLB69" s="65"/>
      <c r="VLC69" s="65"/>
      <c r="VLD69" s="65"/>
      <c r="VLE69" s="65"/>
      <c r="VLF69" s="65"/>
      <c r="VLG69" s="65"/>
      <c r="VLH69" s="65"/>
      <c r="VLI69" s="65"/>
      <c r="VLJ69" s="65"/>
      <c r="VLK69" s="65"/>
      <c r="VLL69" s="65"/>
      <c r="VLM69" s="65"/>
      <c r="VLN69" s="65"/>
      <c r="VLO69" s="65"/>
      <c r="VLP69" s="65"/>
      <c r="VLQ69" s="65"/>
      <c r="VLR69" s="65"/>
      <c r="VLS69" s="65"/>
      <c r="VLT69" s="65"/>
      <c r="VLU69" s="65"/>
      <c r="VLV69" s="65"/>
      <c r="VLW69" s="65"/>
      <c r="VLX69" s="65"/>
      <c r="VLY69" s="65"/>
      <c r="VLZ69" s="65"/>
      <c r="VMA69" s="65"/>
      <c r="VMB69" s="65"/>
      <c r="VMC69" s="65"/>
      <c r="VMD69" s="65"/>
      <c r="VME69" s="65"/>
      <c r="VMF69" s="65"/>
      <c r="VMG69" s="65"/>
      <c r="VMH69" s="65"/>
      <c r="VMI69" s="65"/>
      <c r="VMJ69" s="65"/>
      <c r="VMK69" s="65"/>
      <c r="VML69" s="65"/>
      <c r="VMM69" s="65"/>
      <c r="VMN69" s="65"/>
      <c r="VMO69" s="65"/>
      <c r="VMP69" s="65"/>
      <c r="VMQ69" s="65"/>
      <c r="VMR69" s="65"/>
      <c r="VMS69" s="65"/>
      <c r="VMT69" s="65"/>
      <c r="VMU69" s="65"/>
      <c r="VMV69" s="65"/>
      <c r="VMW69" s="65"/>
      <c r="VMX69" s="65"/>
      <c r="VMY69" s="65"/>
      <c r="VMZ69" s="65"/>
      <c r="VNA69" s="65"/>
      <c r="VNB69" s="65"/>
      <c r="VNC69" s="65"/>
      <c r="VND69" s="65"/>
      <c r="VNE69" s="65"/>
      <c r="VNF69" s="65"/>
      <c r="VNG69" s="65"/>
      <c r="VNH69" s="65"/>
      <c r="VNI69" s="65"/>
      <c r="VNJ69" s="65"/>
      <c r="VNK69" s="65"/>
      <c r="VNL69" s="65"/>
      <c r="VNM69" s="65"/>
      <c r="VNN69" s="65"/>
      <c r="VNO69" s="65"/>
      <c r="VNP69" s="65"/>
      <c r="VNQ69" s="65"/>
      <c r="VNR69" s="65"/>
      <c r="VNS69" s="65"/>
      <c r="VNT69" s="65"/>
      <c r="VNU69" s="65"/>
      <c r="VNV69" s="65"/>
      <c r="VNW69" s="65"/>
      <c r="VNX69" s="65"/>
      <c r="VNY69" s="65"/>
      <c r="VNZ69" s="65"/>
      <c r="VOA69" s="65"/>
      <c r="VOB69" s="65"/>
      <c r="VOC69" s="65"/>
      <c r="VOD69" s="65"/>
      <c r="VOE69" s="65"/>
      <c r="VOF69" s="65"/>
      <c r="VOG69" s="65"/>
      <c r="VOH69" s="65"/>
      <c r="VOI69" s="65"/>
      <c r="VOJ69" s="65"/>
      <c r="VOK69" s="65"/>
      <c r="VOL69" s="65"/>
      <c r="VOM69" s="65"/>
      <c r="VON69" s="65"/>
      <c r="VOO69" s="65"/>
      <c r="VOP69" s="65"/>
      <c r="VOQ69" s="65"/>
      <c r="VOR69" s="65"/>
      <c r="VOS69" s="65"/>
      <c r="VOT69" s="65"/>
      <c r="VOU69" s="65"/>
      <c r="VOV69" s="65"/>
      <c r="VOW69" s="65"/>
      <c r="VOX69" s="65"/>
      <c r="VOY69" s="65"/>
      <c r="VOZ69" s="65"/>
      <c r="VPA69" s="65"/>
      <c r="VPB69" s="65"/>
      <c r="VPC69" s="65"/>
      <c r="VPD69" s="65"/>
      <c r="VPE69" s="65"/>
      <c r="VPF69" s="65"/>
      <c r="VPG69" s="65"/>
      <c r="VPH69" s="65"/>
      <c r="VPI69" s="65"/>
      <c r="VPJ69" s="65"/>
      <c r="VPK69" s="65"/>
      <c r="VPL69" s="65"/>
      <c r="VPM69" s="65"/>
      <c r="VPN69" s="65"/>
      <c r="VPO69" s="65"/>
      <c r="VPP69" s="65"/>
      <c r="VPQ69" s="65"/>
      <c r="VPR69" s="65"/>
      <c r="VPS69" s="65"/>
      <c r="VPT69" s="65"/>
      <c r="VPU69" s="65"/>
      <c r="VPV69" s="65"/>
      <c r="VPW69" s="65"/>
      <c r="VPX69" s="65"/>
      <c r="VPY69" s="65"/>
      <c r="VPZ69" s="65"/>
      <c r="VQA69" s="65"/>
      <c r="VQB69" s="65"/>
      <c r="VQC69" s="65"/>
      <c r="VQD69" s="65"/>
      <c r="VQE69" s="65"/>
      <c r="VQF69" s="65"/>
      <c r="VQG69" s="65"/>
      <c r="VQH69" s="65"/>
      <c r="VQI69" s="65"/>
      <c r="VQJ69" s="65"/>
      <c r="VQK69" s="65"/>
      <c r="VQL69" s="65"/>
      <c r="VQM69" s="65"/>
      <c r="VQN69" s="65"/>
      <c r="VQO69" s="65"/>
      <c r="VQP69" s="65"/>
      <c r="VQQ69" s="65"/>
      <c r="VQR69" s="65"/>
      <c r="VQS69" s="65"/>
      <c r="VQT69" s="65"/>
      <c r="VQU69" s="65"/>
      <c r="VQV69" s="65"/>
      <c r="VQW69" s="65"/>
      <c r="VQX69" s="65"/>
      <c r="VQY69" s="65"/>
      <c r="VQZ69" s="65"/>
      <c r="VRA69" s="65"/>
      <c r="VRB69" s="65"/>
      <c r="VRC69" s="65"/>
      <c r="VRD69" s="65"/>
      <c r="VRE69" s="65"/>
      <c r="VRF69" s="65"/>
      <c r="VRG69" s="65"/>
      <c r="VRH69" s="65"/>
      <c r="VRI69" s="65"/>
      <c r="VRJ69" s="65"/>
      <c r="VRK69" s="65"/>
      <c r="VRL69" s="65"/>
      <c r="VRM69" s="65"/>
      <c r="VRN69" s="65"/>
      <c r="VRO69" s="65"/>
      <c r="VRP69" s="65"/>
      <c r="VRQ69" s="65"/>
      <c r="VRR69" s="65"/>
      <c r="VRS69" s="65"/>
      <c r="VRT69" s="65"/>
      <c r="VRU69" s="65"/>
      <c r="VRV69" s="65"/>
      <c r="VRW69" s="65"/>
      <c r="VRX69" s="65"/>
      <c r="VRY69" s="65"/>
      <c r="VRZ69" s="65"/>
      <c r="VSA69" s="65"/>
      <c r="VSB69" s="65"/>
      <c r="VSC69" s="65"/>
      <c r="VSD69" s="65"/>
      <c r="VSE69" s="65"/>
      <c r="VSF69" s="65"/>
      <c r="VSG69" s="65"/>
      <c r="VSH69" s="65"/>
      <c r="VSI69" s="65"/>
      <c r="VSJ69" s="65"/>
      <c r="VSK69" s="65"/>
      <c r="VSL69" s="65"/>
      <c r="VSM69" s="65"/>
      <c r="VSN69" s="65"/>
      <c r="VSO69" s="65"/>
      <c r="VSP69" s="65"/>
      <c r="VSQ69" s="65"/>
      <c r="VSR69" s="65"/>
      <c r="VSS69" s="65"/>
      <c r="VST69" s="65"/>
      <c r="VSU69" s="65"/>
      <c r="VSV69" s="65"/>
      <c r="VSW69" s="65"/>
      <c r="VSX69" s="65"/>
      <c r="VSY69" s="65"/>
      <c r="VSZ69" s="65"/>
      <c r="VTA69" s="65"/>
      <c r="VTB69" s="65"/>
      <c r="VTC69" s="65"/>
      <c r="VTD69" s="65"/>
      <c r="VTE69" s="65"/>
      <c r="VTF69" s="65"/>
      <c r="VTG69" s="65"/>
      <c r="VTH69" s="65"/>
      <c r="VTI69" s="65"/>
      <c r="VTJ69" s="65"/>
      <c r="VTK69" s="65"/>
      <c r="VTL69" s="65"/>
      <c r="VTM69" s="65"/>
      <c r="VTN69" s="65"/>
      <c r="VTO69" s="65"/>
      <c r="VTP69" s="65"/>
      <c r="VTQ69" s="65"/>
      <c r="VTR69" s="65"/>
      <c r="VTS69" s="65"/>
      <c r="VTT69" s="65"/>
      <c r="VTU69" s="65"/>
      <c r="VTV69" s="65"/>
      <c r="VTW69" s="65"/>
      <c r="VTX69" s="65"/>
      <c r="VTY69" s="65"/>
      <c r="VTZ69" s="65"/>
      <c r="VUA69" s="65"/>
      <c r="VUB69" s="65"/>
      <c r="VUC69" s="65"/>
      <c r="VUD69" s="65"/>
      <c r="VUE69" s="65"/>
      <c r="VUF69" s="65"/>
      <c r="VUG69" s="65"/>
      <c r="VUH69" s="65"/>
      <c r="VUI69" s="65"/>
      <c r="VUJ69" s="65"/>
      <c r="VUK69" s="65"/>
      <c r="VUL69" s="65"/>
      <c r="VUM69" s="65"/>
      <c r="VUN69" s="65"/>
      <c r="VUO69" s="65"/>
      <c r="VUP69" s="65"/>
      <c r="VUQ69" s="65"/>
      <c r="VUR69" s="65"/>
      <c r="VUS69" s="65"/>
      <c r="VUT69" s="65"/>
      <c r="VUU69" s="65"/>
      <c r="VUV69" s="65"/>
      <c r="VUW69" s="65"/>
      <c r="VUX69" s="65"/>
      <c r="VUY69" s="65"/>
      <c r="VUZ69" s="65"/>
      <c r="VVA69" s="65"/>
      <c r="VVB69" s="65"/>
      <c r="VVC69" s="65"/>
      <c r="VVD69" s="65"/>
      <c r="VVE69" s="65"/>
      <c r="VVF69" s="65"/>
      <c r="VVG69" s="65"/>
      <c r="VVH69" s="65"/>
      <c r="VVI69" s="65"/>
      <c r="VVJ69" s="65"/>
      <c r="VVK69" s="65"/>
      <c r="VVL69" s="65"/>
      <c r="VVM69" s="65"/>
      <c r="VVN69" s="65"/>
      <c r="VVO69" s="65"/>
      <c r="VVP69" s="65"/>
      <c r="VVQ69" s="65"/>
      <c r="VVR69" s="65"/>
      <c r="VVS69" s="65"/>
      <c r="VVT69" s="65"/>
      <c r="VVU69" s="65"/>
      <c r="VVV69" s="65"/>
      <c r="VVW69" s="65"/>
      <c r="VVX69" s="65"/>
      <c r="VVY69" s="65"/>
      <c r="VVZ69" s="65"/>
      <c r="VWA69" s="65"/>
      <c r="VWB69" s="65"/>
      <c r="VWC69" s="65"/>
      <c r="VWD69" s="65"/>
      <c r="VWE69" s="65"/>
      <c r="VWF69" s="65"/>
      <c r="VWG69" s="65"/>
      <c r="VWH69" s="65"/>
      <c r="VWI69" s="65"/>
      <c r="VWJ69" s="65"/>
      <c r="VWK69" s="65"/>
      <c r="VWL69" s="65"/>
      <c r="VWM69" s="65"/>
      <c r="VWN69" s="65"/>
      <c r="VWO69" s="65"/>
      <c r="VWP69" s="65"/>
      <c r="VWQ69" s="65"/>
      <c r="VWR69" s="65"/>
      <c r="VWS69" s="65"/>
      <c r="VWT69" s="65"/>
      <c r="VWU69" s="65"/>
      <c r="VWV69" s="65"/>
      <c r="VWW69" s="65"/>
      <c r="VWX69" s="65"/>
      <c r="VWY69" s="65"/>
      <c r="VWZ69" s="65"/>
      <c r="VXA69" s="65"/>
      <c r="VXB69" s="65"/>
      <c r="VXC69" s="65"/>
      <c r="VXD69" s="65"/>
      <c r="VXE69" s="65"/>
      <c r="VXF69" s="65"/>
      <c r="VXG69" s="65"/>
      <c r="VXH69" s="65"/>
      <c r="VXI69" s="65"/>
      <c r="VXJ69" s="65"/>
      <c r="VXK69" s="65"/>
      <c r="VXL69" s="65"/>
      <c r="VXM69" s="65"/>
      <c r="VXN69" s="65"/>
      <c r="VXO69" s="65"/>
      <c r="VXP69" s="65"/>
      <c r="VXQ69" s="65"/>
      <c r="VXR69" s="65"/>
      <c r="VXS69" s="65"/>
      <c r="VXT69" s="65"/>
      <c r="VXU69" s="65"/>
      <c r="VXV69" s="65"/>
      <c r="VXW69" s="65"/>
      <c r="VXX69" s="65"/>
      <c r="VXY69" s="65"/>
      <c r="VXZ69" s="65"/>
      <c r="VYA69" s="65"/>
      <c r="VYB69" s="65"/>
      <c r="VYC69" s="65"/>
      <c r="VYD69" s="65"/>
      <c r="VYE69" s="65"/>
      <c r="VYF69" s="65"/>
      <c r="VYG69" s="65"/>
      <c r="VYH69" s="65"/>
      <c r="VYI69" s="65"/>
      <c r="VYJ69" s="65"/>
      <c r="VYK69" s="65"/>
      <c r="VYL69" s="65"/>
      <c r="VYM69" s="65"/>
      <c r="VYN69" s="65"/>
      <c r="VYO69" s="65"/>
      <c r="VYP69" s="65"/>
      <c r="VYQ69" s="65"/>
      <c r="VYR69" s="65"/>
      <c r="VYS69" s="65"/>
      <c r="VYT69" s="65"/>
      <c r="VYU69" s="65"/>
      <c r="VYV69" s="65"/>
      <c r="VYW69" s="65"/>
      <c r="VYX69" s="65"/>
      <c r="VYY69" s="65"/>
      <c r="VYZ69" s="65"/>
      <c r="VZA69" s="65"/>
      <c r="VZB69" s="65"/>
      <c r="VZC69" s="65"/>
      <c r="VZD69" s="65"/>
      <c r="VZE69" s="65"/>
      <c r="VZF69" s="65"/>
      <c r="VZG69" s="65"/>
      <c r="VZH69" s="65"/>
      <c r="VZI69" s="65"/>
      <c r="VZJ69" s="65"/>
      <c r="VZK69" s="65"/>
      <c r="VZL69" s="65"/>
      <c r="VZM69" s="65"/>
      <c r="VZN69" s="65"/>
      <c r="VZO69" s="65"/>
      <c r="VZP69" s="65"/>
      <c r="VZQ69" s="65"/>
      <c r="VZR69" s="65"/>
      <c r="VZS69" s="65"/>
      <c r="VZT69" s="65"/>
      <c r="VZU69" s="65"/>
      <c r="VZV69" s="65"/>
      <c r="VZW69" s="65"/>
      <c r="VZX69" s="65"/>
      <c r="VZY69" s="65"/>
      <c r="VZZ69" s="65"/>
      <c r="WAA69" s="65"/>
      <c r="WAB69" s="65"/>
      <c r="WAC69" s="65"/>
      <c r="WAD69" s="65"/>
      <c r="WAE69" s="65"/>
      <c r="WAF69" s="65"/>
      <c r="WAG69" s="65"/>
      <c r="WAH69" s="65"/>
      <c r="WAI69" s="65"/>
      <c r="WAJ69" s="65"/>
      <c r="WAK69" s="65"/>
      <c r="WAL69" s="65"/>
      <c r="WAM69" s="65"/>
      <c r="WAN69" s="65"/>
      <c r="WAO69" s="65"/>
      <c r="WAP69" s="65"/>
      <c r="WAQ69" s="65"/>
      <c r="WAR69" s="65"/>
      <c r="WAS69" s="65"/>
      <c r="WAT69" s="65"/>
      <c r="WAU69" s="65"/>
      <c r="WAV69" s="65"/>
      <c r="WAW69" s="65"/>
      <c r="WAX69" s="65"/>
      <c r="WAY69" s="65"/>
      <c r="WAZ69" s="65"/>
      <c r="WBA69" s="65"/>
      <c r="WBB69" s="65"/>
      <c r="WBC69" s="65"/>
      <c r="WBD69" s="65"/>
      <c r="WBE69" s="65"/>
      <c r="WBF69" s="65"/>
      <c r="WBG69" s="65"/>
      <c r="WBH69" s="65"/>
      <c r="WBI69" s="65"/>
      <c r="WBJ69" s="65"/>
      <c r="WBK69" s="65"/>
      <c r="WBL69" s="65"/>
      <c r="WBM69" s="65"/>
      <c r="WBN69" s="65"/>
      <c r="WBO69" s="65"/>
      <c r="WBP69" s="65"/>
      <c r="WBQ69" s="65"/>
      <c r="WBR69" s="65"/>
      <c r="WBS69" s="65"/>
      <c r="WBT69" s="65"/>
      <c r="WBU69" s="65"/>
      <c r="WBV69" s="65"/>
      <c r="WBW69" s="65"/>
      <c r="WBX69" s="65"/>
      <c r="WBY69" s="65"/>
      <c r="WBZ69" s="65"/>
      <c r="WCA69" s="65"/>
      <c r="WCB69" s="65"/>
      <c r="WCC69" s="65"/>
      <c r="WCD69" s="65"/>
      <c r="WCE69" s="65"/>
      <c r="WCF69" s="65"/>
      <c r="WCG69" s="65"/>
      <c r="WCH69" s="65"/>
      <c r="WCI69" s="65"/>
      <c r="WCJ69" s="65"/>
      <c r="WCK69" s="65"/>
      <c r="WCL69" s="65"/>
      <c r="WCM69" s="65"/>
      <c r="WCN69" s="65"/>
      <c r="WCO69" s="65"/>
      <c r="WCP69" s="65"/>
      <c r="WCQ69" s="65"/>
      <c r="WCR69" s="65"/>
      <c r="WCS69" s="65"/>
      <c r="WCT69" s="65"/>
      <c r="WCU69" s="65"/>
      <c r="WCV69" s="65"/>
      <c r="WCW69" s="65"/>
      <c r="WCX69" s="65"/>
      <c r="WCY69" s="65"/>
      <c r="WCZ69" s="65"/>
      <c r="WDA69" s="65"/>
      <c r="WDB69" s="65"/>
      <c r="WDC69" s="65"/>
      <c r="WDD69" s="65"/>
      <c r="WDE69" s="65"/>
      <c r="WDF69" s="65"/>
      <c r="WDG69" s="65"/>
      <c r="WDH69" s="65"/>
      <c r="WDI69" s="65"/>
      <c r="WDJ69" s="65"/>
      <c r="WDK69" s="65"/>
      <c r="WDL69" s="65"/>
      <c r="WDM69" s="65"/>
      <c r="WDN69" s="65"/>
      <c r="WDO69" s="65"/>
      <c r="WDP69" s="65"/>
      <c r="WDQ69" s="65"/>
      <c r="WDR69" s="65"/>
      <c r="WDS69" s="65"/>
      <c r="WDT69" s="65"/>
      <c r="WDU69" s="65"/>
      <c r="WDV69" s="65"/>
      <c r="WDW69" s="65"/>
      <c r="WDX69" s="65"/>
      <c r="WDY69" s="65"/>
      <c r="WDZ69" s="65"/>
      <c r="WEA69" s="65"/>
      <c r="WEB69" s="65"/>
      <c r="WEC69" s="65"/>
      <c r="WED69" s="65"/>
      <c r="WEE69" s="65"/>
      <c r="WEF69" s="65"/>
      <c r="WEG69" s="65"/>
      <c r="WEH69" s="65"/>
      <c r="WEI69" s="65"/>
      <c r="WEJ69" s="65"/>
      <c r="WEK69" s="65"/>
      <c r="WEL69" s="65"/>
      <c r="WEM69" s="65"/>
      <c r="WEN69" s="65"/>
      <c r="WEO69" s="65"/>
      <c r="WEP69" s="65"/>
      <c r="WEQ69" s="65"/>
      <c r="WER69" s="65"/>
      <c r="WES69" s="65"/>
      <c r="WET69" s="65"/>
      <c r="WEU69" s="65"/>
      <c r="WEV69" s="65"/>
      <c r="WEW69" s="65"/>
      <c r="WEX69" s="65"/>
      <c r="WEY69" s="65"/>
      <c r="WEZ69" s="65"/>
      <c r="WFA69" s="65"/>
      <c r="WFB69" s="65"/>
      <c r="WFC69" s="65"/>
      <c r="WFD69" s="65"/>
      <c r="WFE69" s="65"/>
      <c r="WFF69" s="65"/>
      <c r="WFG69" s="65"/>
      <c r="WFH69" s="65"/>
      <c r="WFI69" s="65"/>
      <c r="WFJ69" s="65"/>
      <c r="WFK69" s="65"/>
      <c r="WFL69" s="65"/>
      <c r="WFM69" s="65"/>
      <c r="WFN69" s="65"/>
      <c r="WFO69" s="65"/>
      <c r="WFP69" s="65"/>
      <c r="WFQ69" s="65"/>
      <c r="WFR69" s="65"/>
      <c r="WFS69" s="65"/>
      <c r="WFT69" s="65"/>
      <c r="WFU69" s="65"/>
      <c r="WFV69" s="65"/>
      <c r="WFW69" s="65"/>
      <c r="WFX69" s="65"/>
      <c r="WFY69" s="65"/>
      <c r="WFZ69" s="65"/>
      <c r="WGA69" s="65"/>
      <c r="WGB69" s="65"/>
      <c r="WGC69" s="65"/>
      <c r="WGD69" s="65"/>
      <c r="WGE69" s="65"/>
      <c r="WGF69" s="65"/>
      <c r="WGG69" s="65"/>
      <c r="WGH69" s="65"/>
      <c r="WGI69" s="65"/>
      <c r="WGJ69" s="65"/>
      <c r="WGK69" s="65"/>
      <c r="WGL69" s="65"/>
      <c r="WGM69" s="65"/>
      <c r="WGN69" s="65"/>
      <c r="WGO69" s="65"/>
      <c r="WGP69" s="65"/>
      <c r="WGQ69" s="65"/>
      <c r="WGR69" s="65"/>
      <c r="WGS69" s="65"/>
      <c r="WGT69" s="65"/>
      <c r="WGU69" s="65"/>
      <c r="WGV69" s="65"/>
      <c r="WGW69" s="65"/>
      <c r="WGX69" s="65"/>
      <c r="WGY69" s="65"/>
      <c r="WGZ69" s="65"/>
      <c r="WHA69" s="65"/>
      <c r="WHB69" s="65"/>
      <c r="WHC69" s="65"/>
      <c r="WHD69" s="65"/>
      <c r="WHE69" s="65"/>
      <c r="WHF69" s="65"/>
      <c r="WHG69" s="65"/>
      <c r="WHH69" s="65"/>
      <c r="WHI69" s="65"/>
      <c r="WHJ69" s="65"/>
      <c r="WHK69" s="65"/>
      <c r="WHL69" s="65"/>
      <c r="WHM69" s="65"/>
      <c r="WHN69" s="65"/>
      <c r="WHO69" s="65"/>
      <c r="WHP69" s="65"/>
      <c r="WHQ69" s="65"/>
      <c r="WHR69" s="65"/>
      <c r="WHS69" s="65"/>
      <c r="WHT69" s="65"/>
      <c r="WHU69" s="65"/>
      <c r="WHV69" s="65"/>
      <c r="WHW69" s="65"/>
      <c r="WHX69" s="65"/>
      <c r="WHY69" s="65"/>
      <c r="WHZ69" s="65"/>
      <c r="WIA69" s="65"/>
      <c r="WIB69" s="65"/>
      <c r="WIC69" s="65"/>
      <c r="WID69" s="65"/>
      <c r="WIE69" s="65"/>
      <c r="WIF69" s="65"/>
      <c r="WIG69" s="65"/>
      <c r="WIH69" s="65"/>
      <c r="WII69" s="65"/>
      <c r="WIJ69" s="65"/>
      <c r="WIK69" s="65"/>
      <c r="WIL69" s="65"/>
      <c r="WIM69" s="65"/>
      <c r="WIN69" s="65"/>
      <c r="WIO69" s="65"/>
      <c r="WIP69" s="65"/>
      <c r="WIQ69" s="65"/>
      <c r="WIR69" s="65"/>
      <c r="WIS69" s="65"/>
      <c r="WIT69" s="65"/>
      <c r="WIU69" s="65"/>
      <c r="WIV69" s="65"/>
      <c r="WIW69" s="65"/>
      <c r="WIX69" s="65"/>
      <c r="WIY69" s="65"/>
      <c r="WIZ69" s="65"/>
      <c r="WJA69" s="65"/>
      <c r="WJB69" s="65"/>
      <c r="WJC69" s="65"/>
      <c r="WJD69" s="65"/>
      <c r="WJE69" s="65"/>
      <c r="WJF69" s="65"/>
      <c r="WJG69" s="65"/>
      <c r="WJH69" s="65"/>
      <c r="WJI69" s="65"/>
      <c r="WJJ69" s="65"/>
      <c r="WJK69" s="65"/>
      <c r="WJL69" s="65"/>
      <c r="WJM69" s="65"/>
      <c r="WJN69" s="65"/>
      <c r="WJO69" s="65"/>
      <c r="WJP69" s="65"/>
      <c r="WJQ69" s="65"/>
      <c r="WJR69" s="65"/>
      <c r="WJS69" s="65"/>
      <c r="WJT69" s="65"/>
      <c r="WJU69" s="65"/>
      <c r="WJV69" s="65"/>
      <c r="WJW69" s="65"/>
      <c r="WJX69" s="65"/>
      <c r="WJY69" s="65"/>
      <c r="WJZ69" s="65"/>
      <c r="WKA69" s="65"/>
      <c r="WKB69" s="65"/>
      <c r="WKC69" s="65"/>
      <c r="WKD69" s="65"/>
      <c r="WKE69" s="65"/>
      <c r="WKF69" s="65"/>
      <c r="WKG69" s="65"/>
      <c r="WKH69" s="65"/>
      <c r="WKI69" s="65"/>
      <c r="WKJ69" s="65"/>
      <c r="WKK69" s="65"/>
      <c r="WKL69" s="65"/>
      <c r="WKM69" s="65"/>
      <c r="WKN69" s="65"/>
      <c r="WKO69" s="65"/>
      <c r="WKP69" s="65"/>
      <c r="WKQ69" s="65"/>
      <c r="WKR69" s="65"/>
      <c r="WKS69" s="65"/>
      <c r="WKT69" s="65"/>
      <c r="WKU69" s="65"/>
      <c r="WKV69" s="65"/>
      <c r="WKW69" s="65"/>
      <c r="WKX69" s="65"/>
      <c r="WKY69" s="65"/>
      <c r="WKZ69" s="65"/>
      <c r="WLA69" s="65"/>
      <c r="WLB69" s="65"/>
      <c r="WLC69" s="65"/>
      <c r="WLD69" s="65"/>
      <c r="WLE69" s="65"/>
      <c r="WLF69" s="65"/>
      <c r="WLG69" s="65"/>
      <c r="WLH69" s="65"/>
      <c r="WLI69" s="65"/>
      <c r="WLJ69" s="65"/>
      <c r="WLK69" s="65"/>
      <c r="WLL69" s="65"/>
      <c r="WLM69" s="65"/>
      <c r="WLN69" s="65"/>
      <c r="WLO69" s="65"/>
      <c r="WLP69" s="65"/>
      <c r="WLQ69" s="65"/>
      <c r="WLR69" s="65"/>
      <c r="WLS69" s="65"/>
      <c r="WLT69" s="65"/>
      <c r="WLU69" s="65"/>
      <c r="WLV69" s="65"/>
      <c r="WLW69" s="65"/>
      <c r="WLX69" s="65"/>
      <c r="WLY69" s="65"/>
      <c r="WLZ69" s="65"/>
      <c r="WMA69" s="65"/>
      <c r="WMB69" s="65"/>
      <c r="WMC69" s="65"/>
      <c r="WMD69" s="65"/>
      <c r="WME69" s="65"/>
      <c r="WMF69" s="65"/>
      <c r="WMG69" s="65"/>
      <c r="WMH69" s="65"/>
      <c r="WMI69" s="65"/>
      <c r="WMJ69" s="65"/>
      <c r="WMK69" s="65"/>
      <c r="WML69" s="65"/>
      <c r="WMM69" s="65"/>
      <c r="WMN69" s="65"/>
      <c r="WMO69" s="65"/>
      <c r="WMP69" s="65"/>
      <c r="WMQ69" s="65"/>
      <c r="WMR69" s="65"/>
      <c r="WMS69" s="65"/>
      <c r="WMT69" s="65"/>
      <c r="WMU69" s="65"/>
      <c r="WMV69" s="65"/>
      <c r="WMW69" s="65"/>
      <c r="WMX69" s="65"/>
      <c r="WMY69" s="65"/>
      <c r="WMZ69" s="65"/>
      <c r="WNA69" s="65"/>
      <c r="WNB69" s="65"/>
      <c r="WNC69" s="65"/>
      <c r="WND69" s="65"/>
      <c r="WNE69" s="65"/>
      <c r="WNF69" s="65"/>
      <c r="WNG69" s="65"/>
      <c r="WNH69" s="65"/>
      <c r="WNI69" s="65"/>
      <c r="WNJ69" s="65"/>
      <c r="WNK69" s="65"/>
      <c r="WNL69" s="65"/>
      <c r="WNM69" s="65"/>
      <c r="WNN69" s="65"/>
      <c r="WNO69" s="65"/>
      <c r="WNP69" s="65"/>
      <c r="WNQ69" s="65"/>
      <c r="WNR69" s="65"/>
      <c r="WNS69" s="65"/>
      <c r="WNT69" s="65"/>
      <c r="WNU69" s="65"/>
      <c r="WNV69" s="65"/>
      <c r="WNW69" s="65"/>
      <c r="WNX69" s="65"/>
      <c r="WNY69" s="65"/>
      <c r="WNZ69" s="65"/>
      <c r="WOA69" s="65"/>
      <c r="WOB69" s="65"/>
      <c r="WOC69" s="65"/>
      <c r="WOD69" s="65"/>
      <c r="WOE69" s="65"/>
      <c r="WOF69" s="65"/>
      <c r="WOG69" s="65"/>
      <c r="WOH69" s="65"/>
      <c r="WOI69" s="65"/>
      <c r="WOJ69" s="65"/>
      <c r="WOK69" s="65"/>
      <c r="WOL69" s="65"/>
      <c r="WOM69" s="65"/>
      <c r="WON69" s="65"/>
      <c r="WOO69" s="65"/>
      <c r="WOP69" s="65"/>
      <c r="WOQ69" s="65"/>
      <c r="WOR69" s="65"/>
      <c r="WOS69" s="65"/>
      <c r="WOT69" s="65"/>
      <c r="WOU69" s="65"/>
      <c r="WOV69" s="65"/>
      <c r="WOW69" s="65"/>
      <c r="WOX69" s="65"/>
      <c r="WOY69" s="65"/>
      <c r="WOZ69" s="65"/>
      <c r="WPA69" s="65"/>
      <c r="WPB69" s="65"/>
      <c r="WPC69" s="65"/>
      <c r="WPD69" s="65"/>
      <c r="WPE69" s="65"/>
      <c r="WPF69" s="65"/>
      <c r="WPG69" s="65"/>
      <c r="WPH69" s="65"/>
      <c r="WPI69" s="65"/>
      <c r="WPJ69" s="65"/>
      <c r="WPK69" s="65"/>
      <c r="WPL69" s="65"/>
      <c r="WPM69" s="65"/>
      <c r="WPN69" s="65"/>
      <c r="WPO69" s="65"/>
      <c r="WPP69" s="65"/>
      <c r="WPQ69" s="65"/>
      <c r="WPR69" s="65"/>
      <c r="WPS69" s="65"/>
      <c r="WPT69" s="65"/>
      <c r="WPU69" s="65"/>
      <c r="WPV69" s="65"/>
      <c r="WPW69" s="65"/>
      <c r="WPX69" s="65"/>
      <c r="WPY69" s="65"/>
      <c r="WPZ69" s="65"/>
      <c r="WQA69" s="65"/>
      <c r="WQB69" s="65"/>
      <c r="WQC69" s="65"/>
      <c r="WQD69" s="65"/>
      <c r="WQE69" s="65"/>
      <c r="WQF69" s="65"/>
      <c r="WQG69" s="65"/>
      <c r="WQH69" s="65"/>
      <c r="WQI69" s="65"/>
      <c r="WQJ69" s="65"/>
      <c r="WQK69" s="65"/>
      <c r="WQL69" s="65"/>
      <c r="WQM69" s="65"/>
      <c r="WQN69" s="65"/>
      <c r="WQO69" s="65"/>
      <c r="WQP69" s="65"/>
      <c r="WQQ69" s="65"/>
      <c r="WQR69" s="65"/>
      <c r="WQS69" s="65"/>
      <c r="WQT69" s="65"/>
      <c r="WQU69" s="65"/>
      <c r="WQV69" s="65"/>
      <c r="WQW69" s="65"/>
      <c r="WQX69" s="65"/>
      <c r="WQY69" s="65"/>
      <c r="WQZ69" s="65"/>
      <c r="WRA69" s="65"/>
      <c r="WRB69" s="65"/>
      <c r="WRC69" s="65"/>
      <c r="WRD69" s="65"/>
      <c r="WRE69" s="65"/>
      <c r="WRF69" s="65"/>
      <c r="WRG69" s="65"/>
      <c r="WRH69" s="65"/>
      <c r="WRI69" s="65"/>
      <c r="WRJ69" s="65"/>
      <c r="WRK69" s="65"/>
      <c r="WRL69" s="65"/>
      <c r="WRM69" s="65"/>
      <c r="WRN69" s="65"/>
      <c r="WRO69" s="65"/>
      <c r="WRP69" s="65"/>
      <c r="WRQ69" s="65"/>
      <c r="WRR69" s="65"/>
      <c r="WRS69" s="65"/>
      <c r="WRT69" s="65"/>
      <c r="WRU69" s="65"/>
      <c r="WRV69" s="65"/>
      <c r="WRW69" s="65"/>
      <c r="WRX69" s="65"/>
      <c r="WRY69" s="65"/>
      <c r="WRZ69" s="65"/>
      <c r="WSA69" s="65"/>
      <c r="WSB69" s="65"/>
      <c r="WSC69" s="65"/>
      <c r="WSD69" s="65"/>
      <c r="WSE69" s="65"/>
      <c r="WSF69" s="65"/>
      <c r="WSG69" s="65"/>
      <c r="WSH69" s="65"/>
      <c r="WSI69" s="65"/>
      <c r="WSJ69" s="65"/>
      <c r="WSK69" s="65"/>
      <c r="WSL69" s="65"/>
      <c r="WSM69" s="65"/>
      <c r="WSN69" s="65"/>
      <c r="WSO69" s="65"/>
      <c r="WSP69" s="65"/>
      <c r="WSQ69" s="65"/>
      <c r="WSR69" s="65"/>
      <c r="WSS69" s="65"/>
      <c r="WST69" s="65"/>
      <c r="WSU69" s="65"/>
      <c r="WSV69" s="65"/>
      <c r="WSW69" s="65"/>
      <c r="WSX69" s="65"/>
      <c r="WSY69" s="65"/>
      <c r="WSZ69" s="65"/>
      <c r="WTA69" s="65"/>
      <c r="WTB69" s="65"/>
      <c r="WTC69" s="65"/>
      <c r="WTD69" s="65"/>
      <c r="WTE69" s="65"/>
      <c r="WTF69" s="65"/>
      <c r="WTG69" s="65"/>
      <c r="WTH69" s="65"/>
      <c r="WTI69" s="65"/>
      <c r="WTJ69" s="65"/>
      <c r="WTK69" s="65"/>
      <c r="WTL69" s="65"/>
      <c r="WTM69" s="65"/>
      <c r="WTN69" s="65"/>
      <c r="WTO69" s="65"/>
      <c r="WTP69" s="65"/>
      <c r="WTQ69" s="65"/>
      <c r="WTR69" s="65"/>
      <c r="WTS69" s="65"/>
      <c r="WTT69" s="65"/>
      <c r="WTU69" s="65"/>
      <c r="WTV69" s="65"/>
      <c r="WTW69" s="65"/>
      <c r="WTX69" s="65"/>
      <c r="WTY69" s="65"/>
      <c r="WTZ69" s="65"/>
      <c r="WUA69" s="65"/>
      <c r="WUB69" s="65"/>
      <c r="WUC69" s="65"/>
      <c r="WUD69" s="65"/>
      <c r="WUE69" s="65"/>
      <c r="WUF69" s="65"/>
      <c r="WUG69" s="65"/>
      <c r="WUH69" s="65"/>
      <c r="WUI69" s="65"/>
      <c r="WUJ69" s="65"/>
      <c r="WUK69" s="65"/>
      <c r="WUL69" s="65"/>
      <c r="WUM69" s="65"/>
      <c r="WUN69" s="65"/>
      <c r="WUO69" s="65"/>
      <c r="WUP69" s="65"/>
      <c r="WUQ69" s="65"/>
      <c r="WUR69" s="65"/>
      <c r="WUS69" s="65"/>
      <c r="WUT69" s="65"/>
      <c r="WUU69" s="65"/>
      <c r="WUV69" s="65"/>
      <c r="WUW69" s="65"/>
      <c r="WUX69" s="65"/>
      <c r="WUY69" s="65"/>
      <c r="WUZ69" s="65"/>
      <c r="WVA69" s="65"/>
      <c r="WVB69" s="65"/>
      <c r="WVC69" s="65"/>
      <c r="WVD69" s="65"/>
      <c r="WVE69" s="65"/>
      <c r="WVF69" s="65"/>
      <c r="WVG69" s="65"/>
      <c r="WVH69" s="65"/>
      <c r="WVI69" s="65"/>
      <c r="WVJ69" s="65"/>
      <c r="WVK69" s="65"/>
      <c r="WVL69" s="65"/>
      <c r="WVM69" s="65"/>
      <c r="WVN69" s="65"/>
      <c r="WVO69" s="65"/>
      <c r="WVP69" s="65"/>
      <c r="WVQ69" s="65"/>
      <c r="WVR69" s="65"/>
      <c r="WVS69" s="65"/>
      <c r="WVT69" s="65"/>
      <c r="WVU69" s="65"/>
      <c r="WVV69" s="65"/>
      <c r="WVW69" s="65"/>
      <c r="WVX69" s="65"/>
      <c r="WVY69" s="65"/>
      <c r="WVZ69" s="65"/>
      <c r="WWA69" s="65"/>
      <c r="WWB69" s="65"/>
      <c r="WWC69" s="65"/>
      <c r="WWD69" s="65"/>
      <c r="WWE69" s="65"/>
      <c r="WWF69" s="65"/>
      <c r="WWG69" s="65"/>
      <c r="WWH69" s="65"/>
      <c r="WWI69" s="65"/>
      <c r="WWJ69" s="65"/>
      <c r="WWK69" s="65"/>
      <c r="WWL69" s="65"/>
      <c r="WWM69" s="65"/>
      <c r="WWN69" s="65"/>
      <c r="WWO69" s="65"/>
      <c r="WWP69" s="65"/>
      <c r="WWQ69" s="65"/>
      <c r="WWR69" s="65"/>
      <c r="WWS69" s="65"/>
      <c r="WWT69" s="65"/>
      <c r="WWU69" s="65"/>
      <c r="WWV69" s="65"/>
      <c r="WWW69" s="65"/>
      <c r="WWX69" s="65"/>
      <c r="WWY69" s="65"/>
      <c r="WWZ69" s="65"/>
      <c r="WXA69" s="65"/>
      <c r="WXB69" s="65"/>
      <c r="WXC69" s="65"/>
      <c r="WXD69" s="65"/>
      <c r="WXE69" s="65"/>
      <c r="WXF69" s="65"/>
      <c r="WXG69" s="65"/>
      <c r="WXH69" s="65"/>
      <c r="WXI69" s="65"/>
      <c r="WXJ69" s="65"/>
      <c r="WXK69" s="65"/>
      <c r="WXL69" s="65"/>
      <c r="WXM69" s="65"/>
      <c r="WXN69" s="65"/>
      <c r="WXO69" s="65"/>
      <c r="WXP69" s="65"/>
      <c r="WXQ69" s="65"/>
      <c r="WXR69" s="65"/>
      <c r="WXS69" s="65"/>
      <c r="WXT69" s="65"/>
      <c r="WXU69" s="65"/>
      <c r="WXV69" s="65"/>
      <c r="WXW69" s="65"/>
      <c r="WXX69" s="65"/>
      <c r="WXY69" s="65"/>
      <c r="WXZ69" s="65"/>
      <c r="WYA69" s="65"/>
      <c r="WYB69" s="65"/>
      <c r="WYC69" s="65"/>
      <c r="WYD69" s="65"/>
      <c r="WYE69" s="65"/>
      <c r="WYF69" s="65"/>
      <c r="WYG69" s="65"/>
      <c r="WYH69" s="65"/>
      <c r="WYI69" s="65"/>
      <c r="WYJ69" s="65"/>
      <c r="WYK69" s="65"/>
      <c r="WYL69" s="65"/>
      <c r="WYM69" s="65"/>
      <c r="WYN69" s="65"/>
      <c r="WYO69" s="65"/>
      <c r="WYP69" s="65"/>
      <c r="WYQ69" s="65"/>
      <c r="WYR69" s="65"/>
      <c r="WYS69" s="65"/>
      <c r="WYT69" s="65"/>
      <c r="WYU69" s="65"/>
      <c r="WYV69" s="65"/>
      <c r="WYW69" s="65"/>
      <c r="WYX69" s="65"/>
      <c r="WYY69" s="65"/>
      <c r="WYZ69" s="65"/>
      <c r="WZA69" s="65"/>
      <c r="WZB69" s="65"/>
      <c r="WZC69" s="65"/>
      <c r="WZD69" s="65"/>
      <c r="WZE69" s="65"/>
      <c r="WZF69" s="65"/>
      <c r="WZG69" s="65"/>
      <c r="WZH69" s="65"/>
      <c r="WZI69" s="65"/>
      <c r="WZJ69" s="65"/>
      <c r="WZK69" s="65"/>
      <c r="WZL69" s="65"/>
      <c r="WZM69" s="65"/>
      <c r="WZN69" s="65"/>
      <c r="WZO69" s="65"/>
      <c r="WZP69" s="65"/>
      <c r="WZQ69" s="65"/>
      <c r="WZR69" s="65"/>
      <c r="WZS69" s="65"/>
      <c r="WZT69" s="65"/>
      <c r="WZU69" s="65"/>
      <c r="WZV69" s="65"/>
      <c r="WZW69" s="65"/>
      <c r="WZX69" s="65"/>
      <c r="WZY69" s="65"/>
      <c r="WZZ69" s="65"/>
      <c r="XAA69" s="65"/>
      <c r="XAB69" s="65"/>
      <c r="XAC69" s="65"/>
      <c r="XAD69" s="65"/>
      <c r="XAE69" s="65"/>
      <c r="XAF69" s="65"/>
      <c r="XAG69" s="65"/>
      <c r="XAH69" s="65"/>
      <c r="XAI69" s="65"/>
      <c r="XAJ69" s="65"/>
      <c r="XAK69" s="65"/>
      <c r="XAL69" s="65"/>
      <c r="XAM69" s="65"/>
      <c r="XAN69" s="65"/>
      <c r="XAO69" s="65"/>
      <c r="XAP69" s="65"/>
      <c r="XAQ69" s="65"/>
      <c r="XAR69" s="65"/>
      <c r="XAS69" s="65"/>
      <c r="XAT69" s="65"/>
      <c r="XAU69" s="65"/>
      <c r="XAV69" s="65"/>
      <c r="XAW69" s="65"/>
      <c r="XAX69" s="65"/>
      <c r="XAY69" s="65"/>
      <c r="XAZ69" s="65"/>
      <c r="XBA69" s="65"/>
      <c r="XBB69" s="65"/>
      <c r="XBC69" s="65"/>
      <c r="XBD69" s="65"/>
      <c r="XBE69" s="65"/>
      <c r="XBF69" s="65"/>
      <c r="XBG69" s="65"/>
      <c r="XBH69" s="65"/>
      <c r="XBI69" s="65"/>
      <c r="XBJ69" s="65"/>
      <c r="XBK69" s="65"/>
      <c r="XBL69" s="65"/>
      <c r="XBM69" s="65"/>
      <c r="XBN69" s="65"/>
      <c r="XBO69" s="65"/>
      <c r="XBP69" s="65"/>
      <c r="XBQ69" s="65"/>
      <c r="XBR69" s="65"/>
      <c r="XBS69" s="65"/>
      <c r="XBT69" s="65"/>
      <c r="XBU69" s="65"/>
      <c r="XBV69" s="65"/>
      <c r="XBW69" s="65"/>
      <c r="XBX69" s="65"/>
      <c r="XBY69" s="65"/>
      <c r="XBZ69" s="65"/>
      <c r="XCA69" s="65"/>
      <c r="XCB69" s="65"/>
      <c r="XCC69" s="65"/>
      <c r="XCD69" s="65"/>
      <c r="XCE69" s="65"/>
      <c r="XCF69" s="65"/>
      <c r="XCG69" s="65"/>
      <c r="XCH69" s="65"/>
      <c r="XCI69" s="65"/>
      <c r="XCJ69" s="65"/>
      <c r="XCK69" s="65"/>
      <c r="XCL69" s="65"/>
      <c r="XCM69" s="65"/>
      <c r="XCN69" s="65"/>
      <c r="XCO69" s="65"/>
      <c r="XCP69" s="65"/>
      <c r="XCQ69" s="65"/>
      <c r="XCR69" s="65"/>
      <c r="XCS69" s="65"/>
      <c r="XCT69" s="65"/>
      <c r="XCU69" s="65"/>
      <c r="XCV69" s="65"/>
      <c r="XCW69" s="65"/>
      <c r="XCX69" s="65"/>
      <c r="XCY69" s="65"/>
      <c r="XCZ69" s="65"/>
      <c r="XDA69" s="65"/>
      <c r="XDB69" s="65"/>
      <c r="XDC69" s="65"/>
      <c r="XDD69" s="65"/>
      <c r="XDE69" s="65"/>
      <c r="XDF69" s="65"/>
      <c r="XDG69" s="65"/>
      <c r="XDH69" s="65"/>
      <c r="XDI69" s="65"/>
      <c r="XDJ69" s="65"/>
      <c r="XDK69" s="65"/>
      <c r="XDL69" s="65"/>
      <c r="XDM69" s="65"/>
      <c r="XDN69" s="65"/>
      <c r="XDO69" s="65"/>
      <c r="XDP69" s="65"/>
      <c r="XDQ69" s="65"/>
      <c r="XDR69" s="65"/>
      <c r="XDS69" s="65"/>
      <c r="XDT69" s="65"/>
      <c r="XDU69" s="65"/>
      <c r="XDV69" s="65"/>
      <c r="XDW69" s="65"/>
      <c r="XDX69" s="65"/>
      <c r="XDY69" s="65"/>
      <c r="XDZ69" s="65"/>
      <c r="XEA69" s="65"/>
      <c r="XEB69" s="65"/>
      <c r="XEC69" s="65"/>
      <c r="XED69" s="65"/>
      <c r="XEE69" s="65"/>
      <c r="XEF69" s="65"/>
      <c r="XEG69" s="65"/>
      <c r="XEH69" s="65"/>
      <c r="XEI69" s="65"/>
      <c r="XEJ69" s="65"/>
      <c r="XEK69" s="65"/>
      <c r="XEL69" s="65"/>
      <c r="XEM69" s="65"/>
      <c r="XEN69" s="65"/>
      <c r="XEO69" s="65"/>
      <c r="XEP69" s="65"/>
      <c r="XEQ69" s="65"/>
      <c r="XER69" s="65"/>
      <c r="XES69" s="65"/>
      <c r="XET69" s="65"/>
      <c r="XEU69" s="65"/>
      <c r="XEV69" s="65"/>
      <c r="XEW69" s="65"/>
      <c r="XEX69" s="65"/>
      <c r="XEY69" s="65"/>
      <c r="XEZ69" s="65"/>
      <c r="XFA69" s="65"/>
      <c r="XFB69" s="65"/>
      <c r="XFC69" s="65"/>
      <c r="XFD69" s="65"/>
    </row>
    <row r="71" spans="1:16384">
      <c r="C71" t="s">
        <v>373</v>
      </c>
    </row>
    <row r="72" spans="1:16384">
      <c r="C72">
        <v>22</v>
      </c>
      <c r="E72">
        <f>MAX(C72:C80)</f>
        <v>53</v>
      </c>
      <c r="F72" s="31" t="str">
        <f ca="1">_xlfn.FORMULATEXT(E72)</f>
        <v>=MAX(C72:C80)</v>
      </c>
      <c r="G72" s="3"/>
    </row>
    <row r="73" spans="1:16384">
      <c r="C73">
        <v>32</v>
      </c>
      <c r="E73">
        <f>MIN(C72:C80)</f>
        <v>7</v>
      </c>
      <c r="F73" s="31" t="str">
        <f t="shared" ref="F73:F79" ca="1" si="4">_xlfn.FORMULATEXT(E73)</f>
        <v>=MIN(C72:C80)</v>
      </c>
      <c r="G73" s="3"/>
    </row>
    <row r="74" spans="1:16384">
      <c r="C74">
        <v>7</v>
      </c>
      <c r="E74">
        <f>LARGE(C72:C80,1)</f>
        <v>53</v>
      </c>
      <c r="F74" s="31" t="str">
        <f t="shared" ca="1" si="4"/>
        <v>=LARGE(C72:C80,1)</v>
      </c>
      <c r="G74" s="3"/>
    </row>
    <row r="75" spans="1:16384">
      <c r="C75">
        <v>12</v>
      </c>
      <c r="E75">
        <f>LARGE(C72:C80,2)</f>
        <v>32</v>
      </c>
      <c r="F75" s="31" t="str">
        <f t="shared" ca="1" si="4"/>
        <v>=LARGE(C72:C80,2)</v>
      </c>
      <c r="G75" s="3"/>
    </row>
    <row r="76" spans="1:16384">
      <c r="C76">
        <v>17</v>
      </c>
      <c r="E76">
        <f>LARGE(C72:C80,3)</f>
        <v>29</v>
      </c>
      <c r="F76" s="31" t="str">
        <f t="shared" ca="1" si="4"/>
        <v>=LARGE(C72:C80,3)</v>
      </c>
      <c r="G76" s="3"/>
    </row>
    <row r="77" spans="1:16384">
      <c r="C77">
        <v>29</v>
      </c>
      <c r="E77">
        <f>SMALL(C72:C80,1)</f>
        <v>7</v>
      </c>
      <c r="F77" s="31" t="str">
        <f t="shared" ca="1" si="4"/>
        <v>=SMALL(C72:C80,1)</v>
      </c>
      <c r="G77" s="3"/>
    </row>
    <row r="78" spans="1:16384">
      <c r="C78">
        <v>23</v>
      </c>
      <c r="E78">
        <f>SMALL(C72:C80,2)</f>
        <v>9</v>
      </c>
      <c r="F78" s="31" t="str">
        <f t="shared" ca="1" si="4"/>
        <v>=SMALL(C72:C80,2)</v>
      </c>
      <c r="G78" s="3"/>
    </row>
    <row r="79" spans="1:16384">
      <c r="C79">
        <v>9</v>
      </c>
      <c r="E79">
        <f>SMALL(C72:C80,3)</f>
        <v>12</v>
      </c>
      <c r="F79" s="31" t="str">
        <f t="shared" ca="1" si="4"/>
        <v>=SMALL(C72:C80,3)</v>
      </c>
      <c r="G79" s="3"/>
    </row>
    <row r="80" spans="1:16384">
      <c r="C80">
        <v>53</v>
      </c>
    </row>
    <row r="83" spans="1:16384" s="6" customFormat="1" ht="25.2">
      <c r="A83" s="65" t="s">
        <v>787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5"/>
      <c r="CE83" s="65"/>
      <c r="CF83" s="65"/>
      <c r="CG83" s="65"/>
      <c r="CH83" s="65"/>
      <c r="CI83" s="65"/>
      <c r="CJ83" s="65"/>
      <c r="CK83" s="65"/>
      <c r="CL83" s="65"/>
      <c r="CM83" s="65"/>
      <c r="CN83" s="65"/>
      <c r="CO83" s="65"/>
      <c r="CP83" s="65"/>
      <c r="CQ83" s="65"/>
      <c r="CR83" s="65"/>
      <c r="CS83" s="65"/>
      <c r="CT83" s="65"/>
      <c r="CU83" s="65"/>
      <c r="CV83" s="65"/>
      <c r="CW83" s="65"/>
      <c r="CX83" s="65"/>
      <c r="CY83" s="65"/>
      <c r="CZ83" s="65"/>
      <c r="DA83" s="65"/>
      <c r="DB83" s="65"/>
      <c r="DC83" s="65"/>
      <c r="DD83" s="65"/>
      <c r="DE83" s="65"/>
      <c r="DF83" s="65"/>
      <c r="DG83" s="65"/>
      <c r="DH83" s="65"/>
      <c r="DI83" s="65"/>
      <c r="DJ83" s="65"/>
      <c r="DK83" s="65"/>
      <c r="DL83" s="65"/>
      <c r="DM83" s="65"/>
      <c r="DN83" s="65"/>
      <c r="DO83" s="65"/>
      <c r="DP83" s="65"/>
      <c r="DQ83" s="65"/>
      <c r="DR83" s="65"/>
      <c r="DS83" s="65"/>
      <c r="DT83" s="65"/>
      <c r="DU83" s="65"/>
      <c r="DV83" s="65"/>
      <c r="DW83" s="65"/>
      <c r="DX83" s="65"/>
      <c r="DY83" s="65"/>
      <c r="DZ83" s="65"/>
      <c r="EA83" s="65"/>
      <c r="EB83" s="65"/>
      <c r="EC83" s="65"/>
      <c r="ED83" s="65"/>
      <c r="EE83" s="65"/>
      <c r="EF83" s="65"/>
      <c r="EG83" s="65"/>
      <c r="EH83" s="65"/>
      <c r="EI83" s="65"/>
      <c r="EJ83" s="65"/>
      <c r="EK83" s="65"/>
      <c r="EL83" s="65"/>
      <c r="EM83" s="65"/>
      <c r="EN83" s="65"/>
      <c r="EO83" s="65"/>
      <c r="EP83" s="65"/>
      <c r="EQ83" s="65"/>
      <c r="ER83" s="65"/>
      <c r="ES83" s="65"/>
      <c r="ET83" s="65"/>
      <c r="EU83" s="65"/>
      <c r="EV83" s="65"/>
      <c r="EW83" s="65"/>
      <c r="EX83" s="65"/>
      <c r="EY83" s="65"/>
      <c r="EZ83" s="65"/>
      <c r="FA83" s="65"/>
      <c r="FB83" s="65"/>
      <c r="FC83" s="65"/>
      <c r="FD83" s="65"/>
      <c r="FE83" s="65"/>
      <c r="FF83" s="65"/>
      <c r="FG83" s="65"/>
      <c r="FH83" s="65"/>
      <c r="FI83" s="65"/>
      <c r="FJ83" s="65"/>
      <c r="FK83" s="65"/>
      <c r="FL83" s="65"/>
      <c r="FM83" s="65"/>
      <c r="FN83" s="65"/>
      <c r="FO83" s="65"/>
      <c r="FP83" s="65"/>
      <c r="FQ83" s="65"/>
      <c r="FR83" s="65"/>
      <c r="FS83" s="65"/>
      <c r="FT83" s="65"/>
      <c r="FU83" s="65"/>
      <c r="FV83" s="65"/>
      <c r="FW83" s="65"/>
      <c r="FX83" s="65"/>
      <c r="FY83" s="65"/>
      <c r="FZ83" s="65"/>
      <c r="GA83" s="65"/>
      <c r="GB83" s="65"/>
      <c r="GC83" s="65"/>
      <c r="GD83" s="65"/>
      <c r="GE83" s="65"/>
      <c r="GF83" s="65"/>
      <c r="GG83" s="65"/>
      <c r="GH83" s="65"/>
      <c r="GI83" s="65"/>
      <c r="GJ83" s="65"/>
      <c r="GK83" s="65"/>
      <c r="GL83" s="65"/>
      <c r="GM83" s="65"/>
      <c r="GN83" s="65"/>
      <c r="GO83" s="65"/>
      <c r="GP83" s="65"/>
      <c r="GQ83" s="65"/>
      <c r="GR83" s="65"/>
      <c r="GS83" s="65"/>
      <c r="GT83" s="65"/>
      <c r="GU83" s="65"/>
      <c r="GV83" s="65"/>
      <c r="GW83" s="65"/>
      <c r="GX83" s="65"/>
      <c r="GY83" s="65"/>
      <c r="GZ83" s="65"/>
      <c r="HA83" s="65"/>
      <c r="HB83" s="65"/>
      <c r="HC83" s="65"/>
      <c r="HD83" s="65"/>
      <c r="HE83" s="65"/>
      <c r="HF83" s="65"/>
      <c r="HG83" s="65"/>
      <c r="HH83" s="65"/>
      <c r="HI83" s="65"/>
      <c r="HJ83" s="65"/>
      <c r="HK83" s="65"/>
      <c r="HL83" s="65"/>
      <c r="HM83" s="65"/>
      <c r="HN83" s="65"/>
      <c r="HO83" s="65"/>
      <c r="HP83" s="65"/>
      <c r="HQ83" s="65"/>
      <c r="HR83" s="65"/>
      <c r="HS83" s="65"/>
      <c r="HT83" s="65"/>
      <c r="HU83" s="65"/>
      <c r="HV83" s="65"/>
      <c r="HW83" s="65"/>
      <c r="HX83" s="65"/>
      <c r="HY83" s="65"/>
      <c r="HZ83" s="65"/>
      <c r="IA83" s="65"/>
      <c r="IB83" s="65"/>
      <c r="IC83" s="65"/>
      <c r="ID83" s="65"/>
      <c r="IE83" s="65"/>
      <c r="IF83" s="65"/>
      <c r="IG83" s="65"/>
      <c r="IH83" s="65"/>
      <c r="II83" s="65"/>
      <c r="IJ83" s="65"/>
      <c r="IK83" s="65"/>
      <c r="IL83" s="65"/>
      <c r="IM83" s="65"/>
      <c r="IN83" s="65"/>
      <c r="IO83" s="65"/>
      <c r="IP83" s="65"/>
      <c r="IQ83" s="65"/>
      <c r="IR83" s="65"/>
      <c r="IS83" s="65"/>
      <c r="IT83" s="65"/>
      <c r="IU83" s="65"/>
      <c r="IV83" s="65"/>
      <c r="IW83" s="65"/>
      <c r="IX83" s="65"/>
      <c r="IY83" s="65"/>
      <c r="IZ83" s="65"/>
      <c r="JA83" s="65"/>
      <c r="JB83" s="65"/>
      <c r="JC83" s="65"/>
      <c r="JD83" s="65"/>
      <c r="JE83" s="65"/>
      <c r="JF83" s="65"/>
      <c r="JG83" s="65"/>
      <c r="JH83" s="65"/>
      <c r="JI83" s="65"/>
      <c r="JJ83" s="65"/>
      <c r="JK83" s="65"/>
      <c r="JL83" s="65"/>
      <c r="JM83" s="65"/>
      <c r="JN83" s="65"/>
      <c r="JO83" s="65"/>
      <c r="JP83" s="65"/>
      <c r="JQ83" s="65"/>
      <c r="JR83" s="65"/>
      <c r="JS83" s="65"/>
      <c r="JT83" s="65"/>
      <c r="JU83" s="65"/>
      <c r="JV83" s="65"/>
      <c r="JW83" s="65"/>
      <c r="JX83" s="65"/>
      <c r="JY83" s="65"/>
      <c r="JZ83" s="65"/>
      <c r="KA83" s="65"/>
      <c r="KB83" s="65"/>
      <c r="KC83" s="65"/>
      <c r="KD83" s="65"/>
      <c r="KE83" s="65"/>
      <c r="KF83" s="65"/>
      <c r="KG83" s="65"/>
      <c r="KH83" s="65"/>
      <c r="KI83" s="65"/>
      <c r="KJ83" s="65"/>
      <c r="KK83" s="65"/>
      <c r="KL83" s="65"/>
      <c r="KM83" s="65"/>
      <c r="KN83" s="65"/>
      <c r="KO83" s="65"/>
      <c r="KP83" s="65"/>
      <c r="KQ83" s="65"/>
      <c r="KR83" s="65"/>
      <c r="KS83" s="65"/>
      <c r="KT83" s="65"/>
      <c r="KU83" s="65"/>
      <c r="KV83" s="65"/>
      <c r="KW83" s="65"/>
      <c r="KX83" s="65"/>
      <c r="KY83" s="65"/>
      <c r="KZ83" s="65"/>
      <c r="LA83" s="65"/>
      <c r="LB83" s="65"/>
      <c r="LC83" s="65"/>
      <c r="LD83" s="65"/>
      <c r="LE83" s="65"/>
      <c r="LF83" s="65"/>
      <c r="LG83" s="65"/>
      <c r="LH83" s="65"/>
      <c r="LI83" s="65"/>
      <c r="LJ83" s="65"/>
      <c r="LK83" s="65"/>
      <c r="LL83" s="65"/>
      <c r="LM83" s="65"/>
      <c r="LN83" s="65"/>
      <c r="LO83" s="65"/>
      <c r="LP83" s="65"/>
      <c r="LQ83" s="65"/>
      <c r="LR83" s="65"/>
      <c r="LS83" s="65"/>
      <c r="LT83" s="65"/>
      <c r="LU83" s="65"/>
      <c r="LV83" s="65"/>
      <c r="LW83" s="65"/>
      <c r="LX83" s="65"/>
      <c r="LY83" s="65"/>
      <c r="LZ83" s="65"/>
      <c r="MA83" s="65"/>
      <c r="MB83" s="65"/>
      <c r="MC83" s="65"/>
      <c r="MD83" s="65"/>
      <c r="ME83" s="65"/>
      <c r="MF83" s="65"/>
      <c r="MG83" s="65"/>
      <c r="MH83" s="65"/>
      <c r="MI83" s="65"/>
      <c r="MJ83" s="65"/>
      <c r="MK83" s="65"/>
      <c r="ML83" s="65"/>
      <c r="MM83" s="65"/>
      <c r="MN83" s="65"/>
      <c r="MO83" s="65"/>
      <c r="MP83" s="65"/>
      <c r="MQ83" s="65"/>
      <c r="MR83" s="65"/>
      <c r="MS83" s="65"/>
      <c r="MT83" s="65"/>
      <c r="MU83" s="65"/>
      <c r="MV83" s="65"/>
      <c r="MW83" s="65"/>
      <c r="MX83" s="65"/>
      <c r="MY83" s="65"/>
      <c r="MZ83" s="65"/>
      <c r="NA83" s="65"/>
      <c r="NB83" s="65"/>
      <c r="NC83" s="65"/>
      <c r="ND83" s="65"/>
      <c r="NE83" s="65"/>
      <c r="NF83" s="65"/>
      <c r="NG83" s="65"/>
      <c r="NH83" s="65"/>
      <c r="NI83" s="65"/>
      <c r="NJ83" s="65"/>
      <c r="NK83" s="65"/>
      <c r="NL83" s="65"/>
      <c r="NM83" s="65"/>
      <c r="NN83" s="65"/>
      <c r="NO83" s="65"/>
      <c r="NP83" s="65"/>
      <c r="NQ83" s="65"/>
      <c r="NR83" s="65"/>
      <c r="NS83" s="65"/>
      <c r="NT83" s="65"/>
      <c r="NU83" s="65"/>
      <c r="NV83" s="65"/>
      <c r="NW83" s="65"/>
      <c r="NX83" s="65"/>
      <c r="NY83" s="65"/>
      <c r="NZ83" s="65"/>
      <c r="OA83" s="65"/>
      <c r="OB83" s="65"/>
      <c r="OC83" s="65"/>
      <c r="OD83" s="65"/>
      <c r="OE83" s="65"/>
      <c r="OF83" s="65"/>
      <c r="OG83" s="65"/>
      <c r="OH83" s="65"/>
      <c r="OI83" s="65"/>
      <c r="OJ83" s="65"/>
      <c r="OK83" s="65"/>
      <c r="OL83" s="65"/>
      <c r="OM83" s="65"/>
      <c r="ON83" s="65"/>
      <c r="OO83" s="65"/>
      <c r="OP83" s="65"/>
      <c r="OQ83" s="65"/>
      <c r="OR83" s="65"/>
      <c r="OS83" s="65"/>
      <c r="OT83" s="65"/>
      <c r="OU83" s="65"/>
      <c r="OV83" s="65"/>
      <c r="OW83" s="65"/>
      <c r="OX83" s="65"/>
      <c r="OY83" s="65"/>
      <c r="OZ83" s="65"/>
      <c r="PA83" s="65"/>
      <c r="PB83" s="65"/>
      <c r="PC83" s="65"/>
      <c r="PD83" s="65"/>
      <c r="PE83" s="65"/>
      <c r="PF83" s="65"/>
      <c r="PG83" s="65"/>
      <c r="PH83" s="65"/>
      <c r="PI83" s="65"/>
      <c r="PJ83" s="65"/>
      <c r="PK83" s="65"/>
      <c r="PL83" s="65"/>
      <c r="PM83" s="65"/>
      <c r="PN83" s="65"/>
      <c r="PO83" s="65"/>
      <c r="PP83" s="65"/>
      <c r="PQ83" s="65"/>
      <c r="PR83" s="65"/>
      <c r="PS83" s="65"/>
      <c r="PT83" s="65"/>
      <c r="PU83" s="65"/>
      <c r="PV83" s="65"/>
      <c r="PW83" s="65"/>
      <c r="PX83" s="65"/>
      <c r="PY83" s="65"/>
      <c r="PZ83" s="65"/>
      <c r="QA83" s="65"/>
      <c r="QB83" s="65"/>
      <c r="QC83" s="65"/>
      <c r="QD83" s="65"/>
      <c r="QE83" s="65"/>
      <c r="QF83" s="65"/>
      <c r="QG83" s="65"/>
      <c r="QH83" s="65"/>
      <c r="QI83" s="65"/>
      <c r="QJ83" s="65"/>
      <c r="QK83" s="65"/>
      <c r="QL83" s="65"/>
      <c r="QM83" s="65"/>
      <c r="QN83" s="65"/>
      <c r="QO83" s="65"/>
      <c r="QP83" s="65"/>
      <c r="QQ83" s="65"/>
      <c r="QR83" s="65"/>
      <c r="QS83" s="65"/>
      <c r="QT83" s="65"/>
      <c r="QU83" s="65"/>
      <c r="QV83" s="65"/>
      <c r="QW83" s="65"/>
      <c r="QX83" s="65"/>
      <c r="QY83" s="65"/>
      <c r="QZ83" s="65"/>
      <c r="RA83" s="65"/>
      <c r="RB83" s="65"/>
      <c r="RC83" s="65"/>
      <c r="RD83" s="65"/>
      <c r="RE83" s="65"/>
      <c r="RF83" s="65"/>
      <c r="RG83" s="65"/>
      <c r="RH83" s="65"/>
      <c r="RI83" s="65"/>
      <c r="RJ83" s="65"/>
      <c r="RK83" s="65"/>
      <c r="RL83" s="65"/>
      <c r="RM83" s="65"/>
      <c r="RN83" s="65"/>
      <c r="RO83" s="65"/>
      <c r="RP83" s="65"/>
      <c r="RQ83" s="65"/>
      <c r="RR83" s="65"/>
      <c r="RS83" s="65"/>
      <c r="RT83" s="65"/>
      <c r="RU83" s="65"/>
      <c r="RV83" s="65"/>
      <c r="RW83" s="65"/>
      <c r="RX83" s="65"/>
      <c r="RY83" s="65"/>
      <c r="RZ83" s="65"/>
      <c r="SA83" s="65"/>
      <c r="SB83" s="65"/>
      <c r="SC83" s="65"/>
      <c r="SD83" s="65"/>
      <c r="SE83" s="65"/>
      <c r="SF83" s="65"/>
      <c r="SG83" s="65"/>
      <c r="SH83" s="65"/>
      <c r="SI83" s="65"/>
      <c r="SJ83" s="65"/>
      <c r="SK83" s="65"/>
      <c r="SL83" s="65"/>
      <c r="SM83" s="65"/>
      <c r="SN83" s="65"/>
      <c r="SO83" s="65"/>
      <c r="SP83" s="65"/>
      <c r="SQ83" s="65"/>
      <c r="SR83" s="65"/>
      <c r="SS83" s="65"/>
      <c r="ST83" s="65"/>
      <c r="SU83" s="65"/>
      <c r="SV83" s="65"/>
      <c r="SW83" s="65"/>
      <c r="SX83" s="65"/>
      <c r="SY83" s="65"/>
      <c r="SZ83" s="65"/>
      <c r="TA83" s="65"/>
      <c r="TB83" s="65"/>
      <c r="TC83" s="65"/>
      <c r="TD83" s="65"/>
      <c r="TE83" s="65"/>
      <c r="TF83" s="65"/>
      <c r="TG83" s="65"/>
      <c r="TH83" s="65"/>
      <c r="TI83" s="65"/>
      <c r="TJ83" s="65"/>
      <c r="TK83" s="65"/>
      <c r="TL83" s="65"/>
      <c r="TM83" s="65"/>
      <c r="TN83" s="65"/>
      <c r="TO83" s="65"/>
      <c r="TP83" s="65"/>
      <c r="TQ83" s="65"/>
      <c r="TR83" s="65"/>
      <c r="TS83" s="65"/>
      <c r="TT83" s="65"/>
      <c r="TU83" s="65"/>
      <c r="TV83" s="65"/>
      <c r="TW83" s="65"/>
      <c r="TX83" s="65"/>
      <c r="TY83" s="65"/>
      <c r="TZ83" s="65"/>
      <c r="UA83" s="65"/>
      <c r="UB83" s="65"/>
      <c r="UC83" s="65"/>
      <c r="UD83" s="65"/>
      <c r="UE83" s="65"/>
      <c r="UF83" s="65"/>
      <c r="UG83" s="65"/>
      <c r="UH83" s="65"/>
      <c r="UI83" s="65"/>
      <c r="UJ83" s="65"/>
      <c r="UK83" s="65"/>
      <c r="UL83" s="65"/>
      <c r="UM83" s="65"/>
      <c r="UN83" s="65"/>
      <c r="UO83" s="65"/>
      <c r="UP83" s="65"/>
      <c r="UQ83" s="65"/>
      <c r="UR83" s="65"/>
      <c r="US83" s="65"/>
      <c r="UT83" s="65"/>
      <c r="UU83" s="65"/>
      <c r="UV83" s="65"/>
      <c r="UW83" s="65"/>
      <c r="UX83" s="65"/>
      <c r="UY83" s="65"/>
      <c r="UZ83" s="65"/>
      <c r="VA83" s="65"/>
      <c r="VB83" s="65"/>
      <c r="VC83" s="65"/>
      <c r="VD83" s="65"/>
      <c r="VE83" s="65"/>
      <c r="VF83" s="65"/>
      <c r="VG83" s="65"/>
      <c r="VH83" s="65"/>
      <c r="VI83" s="65"/>
      <c r="VJ83" s="65"/>
      <c r="VK83" s="65"/>
      <c r="VL83" s="65"/>
      <c r="VM83" s="65"/>
      <c r="VN83" s="65"/>
      <c r="VO83" s="65"/>
      <c r="VP83" s="65"/>
      <c r="VQ83" s="65"/>
      <c r="VR83" s="65"/>
      <c r="VS83" s="65"/>
      <c r="VT83" s="65"/>
      <c r="VU83" s="65"/>
      <c r="VV83" s="65"/>
      <c r="VW83" s="65"/>
      <c r="VX83" s="65"/>
      <c r="VY83" s="65"/>
      <c r="VZ83" s="65"/>
      <c r="WA83" s="65"/>
      <c r="WB83" s="65"/>
      <c r="WC83" s="65"/>
      <c r="WD83" s="65"/>
      <c r="WE83" s="65"/>
      <c r="WF83" s="65"/>
      <c r="WG83" s="65"/>
      <c r="WH83" s="65"/>
      <c r="WI83" s="65"/>
      <c r="WJ83" s="65"/>
      <c r="WK83" s="65"/>
      <c r="WL83" s="65"/>
      <c r="WM83" s="65"/>
      <c r="WN83" s="65"/>
      <c r="WO83" s="65"/>
      <c r="WP83" s="65"/>
      <c r="WQ83" s="65"/>
      <c r="WR83" s="65"/>
      <c r="WS83" s="65"/>
      <c r="WT83" s="65"/>
      <c r="WU83" s="65"/>
      <c r="WV83" s="65"/>
      <c r="WW83" s="65"/>
      <c r="WX83" s="65"/>
      <c r="WY83" s="65"/>
      <c r="WZ83" s="65"/>
      <c r="XA83" s="65"/>
      <c r="XB83" s="65"/>
      <c r="XC83" s="65"/>
      <c r="XD83" s="65"/>
      <c r="XE83" s="65"/>
      <c r="XF83" s="65"/>
      <c r="XG83" s="65"/>
      <c r="XH83" s="65"/>
      <c r="XI83" s="65"/>
      <c r="XJ83" s="65"/>
      <c r="XK83" s="65"/>
      <c r="XL83" s="65"/>
      <c r="XM83" s="65"/>
      <c r="XN83" s="65"/>
      <c r="XO83" s="65"/>
      <c r="XP83" s="65"/>
      <c r="XQ83" s="65"/>
      <c r="XR83" s="65"/>
      <c r="XS83" s="65"/>
      <c r="XT83" s="65"/>
      <c r="XU83" s="65"/>
      <c r="XV83" s="65"/>
      <c r="XW83" s="65"/>
      <c r="XX83" s="65"/>
      <c r="XY83" s="65"/>
      <c r="XZ83" s="65"/>
      <c r="YA83" s="65"/>
      <c r="YB83" s="65"/>
      <c r="YC83" s="65"/>
      <c r="YD83" s="65"/>
      <c r="YE83" s="65"/>
      <c r="YF83" s="65"/>
      <c r="YG83" s="65"/>
      <c r="YH83" s="65"/>
      <c r="YI83" s="65"/>
      <c r="YJ83" s="65"/>
      <c r="YK83" s="65"/>
      <c r="YL83" s="65"/>
      <c r="YM83" s="65"/>
      <c r="YN83" s="65"/>
      <c r="YO83" s="65"/>
      <c r="YP83" s="65"/>
      <c r="YQ83" s="65"/>
      <c r="YR83" s="65"/>
      <c r="YS83" s="65"/>
      <c r="YT83" s="65"/>
      <c r="YU83" s="65"/>
      <c r="YV83" s="65"/>
      <c r="YW83" s="65"/>
      <c r="YX83" s="65"/>
      <c r="YY83" s="65"/>
      <c r="YZ83" s="65"/>
      <c r="ZA83" s="65"/>
      <c r="ZB83" s="65"/>
      <c r="ZC83" s="65"/>
      <c r="ZD83" s="65"/>
      <c r="ZE83" s="65"/>
      <c r="ZF83" s="65"/>
      <c r="ZG83" s="65"/>
      <c r="ZH83" s="65"/>
      <c r="ZI83" s="65"/>
      <c r="ZJ83" s="65"/>
      <c r="ZK83" s="65"/>
      <c r="ZL83" s="65"/>
      <c r="ZM83" s="65"/>
      <c r="ZN83" s="65"/>
      <c r="ZO83" s="65"/>
      <c r="ZP83" s="65"/>
      <c r="ZQ83" s="65"/>
      <c r="ZR83" s="65"/>
      <c r="ZS83" s="65"/>
      <c r="ZT83" s="65"/>
      <c r="ZU83" s="65"/>
      <c r="ZV83" s="65"/>
      <c r="ZW83" s="65"/>
      <c r="ZX83" s="65"/>
      <c r="ZY83" s="65"/>
      <c r="ZZ83" s="65"/>
      <c r="AAA83" s="65"/>
      <c r="AAB83" s="65"/>
      <c r="AAC83" s="65"/>
      <c r="AAD83" s="65"/>
      <c r="AAE83" s="65"/>
      <c r="AAF83" s="65"/>
      <c r="AAG83" s="65"/>
      <c r="AAH83" s="65"/>
      <c r="AAI83" s="65"/>
      <c r="AAJ83" s="65"/>
      <c r="AAK83" s="65"/>
      <c r="AAL83" s="65"/>
      <c r="AAM83" s="65"/>
      <c r="AAN83" s="65"/>
      <c r="AAO83" s="65"/>
      <c r="AAP83" s="65"/>
      <c r="AAQ83" s="65"/>
      <c r="AAR83" s="65"/>
      <c r="AAS83" s="65"/>
      <c r="AAT83" s="65"/>
      <c r="AAU83" s="65"/>
      <c r="AAV83" s="65"/>
      <c r="AAW83" s="65"/>
      <c r="AAX83" s="65"/>
      <c r="AAY83" s="65"/>
      <c r="AAZ83" s="65"/>
      <c r="ABA83" s="65"/>
      <c r="ABB83" s="65"/>
      <c r="ABC83" s="65"/>
      <c r="ABD83" s="65"/>
      <c r="ABE83" s="65"/>
      <c r="ABF83" s="65"/>
      <c r="ABG83" s="65"/>
      <c r="ABH83" s="65"/>
      <c r="ABI83" s="65"/>
      <c r="ABJ83" s="65"/>
      <c r="ABK83" s="65"/>
      <c r="ABL83" s="65"/>
      <c r="ABM83" s="65"/>
      <c r="ABN83" s="65"/>
      <c r="ABO83" s="65"/>
      <c r="ABP83" s="65"/>
      <c r="ABQ83" s="65"/>
      <c r="ABR83" s="65"/>
      <c r="ABS83" s="65"/>
      <c r="ABT83" s="65"/>
      <c r="ABU83" s="65"/>
      <c r="ABV83" s="65"/>
      <c r="ABW83" s="65"/>
      <c r="ABX83" s="65"/>
      <c r="ABY83" s="65"/>
      <c r="ABZ83" s="65"/>
      <c r="ACA83" s="65"/>
      <c r="ACB83" s="65"/>
      <c r="ACC83" s="65"/>
      <c r="ACD83" s="65"/>
      <c r="ACE83" s="65"/>
      <c r="ACF83" s="65"/>
      <c r="ACG83" s="65"/>
      <c r="ACH83" s="65"/>
      <c r="ACI83" s="65"/>
      <c r="ACJ83" s="65"/>
      <c r="ACK83" s="65"/>
      <c r="ACL83" s="65"/>
      <c r="ACM83" s="65"/>
      <c r="ACN83" s="65"/>
      <c r="ACO83" s="65"/>
      <c r="ACP83" s="65"/>
      <c r="ACQ83" s="65"/>
      <c r="ACR83" s="65"/>
      <c r="ACS83" s="65"/>
      <c r="ACT83" s="65"/>
      <c r="ACU83" s="65"/>
      <c r="ACV83" s="65"/>
      <c r="ACW83" s="65"/>
      <c r="ACX83" s="65"/>
      <c r="ACY83" s="65"/>
      <c r="ACZ83" s="65"/>
      <c r="ADA83" s="65"/>
      <c r="ADB83" s="65"/>
      <c r="ADC83" s="65"/>
      <c r="ADD83" s="65"/>
      <c r="ADE83" s="65"/>
      <c r="ADF83" s="65"/>
      <c r="ADG83" s="65"/>
      <c r="ADH83" s="65"/>
      <c r="ADI83" s="65"/>
      <c r="ADJ83" s="65"/>
      <c r="ADK83" s="65"/>
      <c r="ADL83" s="65"/>
      <c r="ADM83" s="65"/>
      <c r="ADN83" s="65"/>
      <c r="ADO83" s="65"/>
      <c r="ADP83" s="65"/>
      <c r="ADQ83" s="65"/>
      <c r="ADR83" s="65"/>
      <c r="ADS83" s="65"/>
      <c r="ADT83" s="65"/>
      <c r="ADU83" s="65"/>
      <c r="ADV83" s="65"/>
      <c r="ADW83" s="65"/>
      <c r="ADX83" s="65"/>
      <c r="ADY83" s="65"/>
      <c r="ADZ83" s="65"/>
      <c r="AEA83" s="65"/>
      <c r="AEB83" s="65"/>
      <c r="AEC83" s="65"/>
      <c r="AED83" s="65"/>
      <c r="AEE83" s="65"/>
      <c r="AEF83" s="65"/>
      <c r="AEG83" s="65"/>
      <c r="AEH83" s="65"/>
      <c r="AEI83" s="65"/>
      <c r="AEJ83" s="65"/>
      <c r="AEK83" s="65"/>
      <c r="AEL83" s="65"/>
      <c r="AEM83" s="65"/>
      <c r="AEN83" s="65"/>
      <c r="AEO83" s="65"/>
      <c r="AEP83" s="65"/>
      <c r="AEQ83" s="65"/>
      <c r="AER83" s="65"/>
      <c r="AES83" s="65"/>
      <c r="AET83" s="65"/>
      <c r="AEU83" s="65"/>
      <c r="AEV83" s="65"/>
      <c r="AEW83" s="65"/>
      <c r="AEX83" s="65"/>
      <c r="AEY83" s="65"/>
      <c r="AEZ83" s="65"/>
      <c r="AFA83" s="65"/>
      <c r="AFB83" s="65"/>
      <c r="AFC83" s="65"/>
      <c r="AFD83" s="65"/>
      <c r="AFE83" s="65"/>
      <c r="AFF83" s="65"/>
      <c r="AFG83" s="65"/>
      <c r="AFH83" s="65"/>
      <c r="AFI83" s="65"/>
      <c r="AFJ83" s="65"/>
      <c r="AFK83" s="65"/>
      <c r="AFL83" s="65"/>
      <c r="AFM83" s="65"/>
      <c r="AFN83" s="65"/>
      <c r="AFO83" s="65"/>
      <c r="AFP83" s="65"/>
      <c r="AFQ83" s="65"/>
      <c r="AFR83" s="65"/>
      <c r="AFS83" s="65"/>
      <c r="AFT83" s="65"/>
      <c r="AFU83" s="65"/>
      <c r="AFV83" s="65"/>
      <c r="AFW83" s="65"/>
      <c r="AFX83" s="65"/>
      <c r="AFY83" s="65"/>
      <c r="AFZ83" s="65"/>
      <c r="AGA83" s="65"/>
      <c r="AGB83" s="65"/>
      <c r="AGC83" s="65"/>
      <c r="AGD83" s="65"/>
      <c r="AGE83" s="65"/>
      <c r="AGF83" s="65"/>
      <c r="AGG83" s="65"/>
      <c r="AGH83" s="65"/>
      <c r="AGI83" s="65"/>
      <c r="AGJ83" s="65"/>
      <c r="AGK83" s="65"/>
      <c r="AGL83" s="65"/>
      <c r="AGM83" s="65"/>
      <c r="AGN83" s="65"/>
      <c r="AGO83" s="65"/>
      <c r="AGP83" s="65"/>
      <c r="AGQ83" s="65"/>
      <c r="AGR83" s="65"/>
      <c r="AGS83" s="65"/>
      <c r="AGT83" s="65"/>
      <c r="AGU83" s="65"/>
      <c r="AGV83" s="65"/>
      <c r="AGW83" s="65"/>
      <c r="AGX83" s="65"/>
      <c r="AGY83" s="65"/>
      <c r="AGZ83" s="65"/>
      <c r="AHA83" s="65"/>
      <c r="AHB83" s="65"/>
      <c r="AHC83" s="65"/>
      <c r="AHD83" s="65"/>
      <c r="AHE83" s="65"/>
      <c r="AHF83" s="65"/>
      <c r="AHG83" s="65"/>
      <c r="AHH83" s="65"/>
      <c r="AHI83" s="65"/>
      <c r="AHJ83" s="65"/>
      <c r="AHK83" s="65"/>
      <c r="AHL83" s="65"/>
      <c r="AHM83" s="65"/>
      <c r="AHN83" s="65"/>
      <c r="AHO83" s="65"/>
      <c r="AHP83" s="65"/>
      <c r="AHQ83" s="65"/>
      <c r="AHR83" s="65"/>
      <c r="AHS83" s="65"/>
      <c r="AHT83" s="65"/>
      <c r="AHU83" s="65"/>
      <c r="AHV83" s="65"/>
      <c r="AHW83" s="65"/>
      <c r="AHX83" s="65"/>
      <c r="AHY83" s="65"/>
      <c r="AHZ83" s="65"/>
      <c r="AIA83" s="65"/>
      <c r="AIB83" s="65"/>
      <c r="AIC83" s="65"/>
      <c r="AID83" s="65"/>
      <c r="AIE83" s="65"/>
      <c r="AIF83" s="65"/>
      <c r="AIG83" s="65"/>
      <c r="AIH83" s="65"/>
      <c r="AII83" s="65"/>
      <c r="AIJ83" s="65"/>
      <c r="AIK83" s="65"/>
      <c r="AIL83" s="65"/>
      <c r="AIM83" s="65"/>
      <c r="AIN83" s="65"/>
      <c r="AIO83" s="65"/>
      <c r="AIP83" s="65"/>
      <c r="AIQ83" s="65"/>
      <c r="AIR83" s="65"/>
      <c r="AIS83" s="65"/>
      <c r="AIT83" s="65"/>
      <c r="AIU83" s="65"/>
      <c r="AIV83" s="65"/>
      <c r="AIW83" s="65"/>
      <c r="AIX83" s="65"/>
      <c r="AIY83" s="65"/>
      <c r="AIZ83" s="65"/>
      <c r="AJA83" s="65"/>
      <c r="AJB83" s="65"/>
      <c r="AJC83" s="65"/>
      <c r="AJD83" s="65"/>
      <c r="AJE83" s="65"/>
      <c r="AJF83" s="65"/>
      <c r="AJG83" s="65"/>
      <c r="AJH83" s="65"/>
      <c r="AJI83" s="65"/>
      <c r="AJJ83" s="65"/>
      <c r="AJK83" s="65"/>
      <c r="AJL83" s="65"/>
      <c r="AJM83" s="65"/>
      <c r="AJN83" s="65"/>
      <c r="AJO83" s="65"/>
      <c r="AJP83" s="65"/>
      <c r="AJQ83" s="65"/>
      <c r="AJR83" s="65"/>
      <c r="AJS83" s="65"/>
      <c r="AJT83" s="65"/>
      <c r="AJU83" s="65"/>
      <c r="AJV83" s="65"/>
      <c r="AJW83" s="65"/>
      <c r="AJX83" s="65"/>
      <c r="AJY83" s="65"/>
      <c r="AJZ83" s="65"/>
      <c r="AKA83" s="65"/>
      <c r="AKB83" s="65"/>
      <c r="AKC83" s="65"/>
      <c r="AKD83" s="65"/>
      <c r="AKE83" s="65"/>
      <c r="AKF83" s="65"/>
      <c r="AKG83" s="65"/>
      <c r="AKH83" s="65"/>
      <c r="AKI83" s="65"/>
      <c r="AKJ83" s="65"/>
      <c r="AKK83" s="65"/>
      <c r="AKL83" s="65"/>
      <c r="AKM83" s="65"/>
      <c r="AKN83" s="65"/>
      <c r="AKO83" s="65"/>
      <c r="AKP83" s="65"/>
      <c r="AKQ83" s="65"/>
      <c r="AKR83" s="65"/>
      <c r="AKS83" s="65"/>
      <c r="AKT83" s="65"/>
      <c r="AKU83" s="65"/>
      <c r="AKV83" s="65"/>
      <c r="AKW83" s="65"/>
      <c r="AKX83" s="65"/>
      <c r="AKY83" s="65"/>
      <c r="AKZ83" s="65"/>
      <c r="ALA83" s="65"/>
      <c r="ALB83" s="65"/>
      <c r="ALC83" s="65"/>
      <c r="ALD83" s="65"/>
      <c r="ALE83" s="65"/>
      <c r="ALF83" s="65"/>
      <c r="ALG83" s="65"/>
      <c r="ALH83" s="65"/>
      <c r="ALI83" s="65"/>
      <c r="ALJ83" s="65"/>
      <c r="ALK83" s="65"/>
      <c r="ALL83" s="65"/>
      <c r="ALM83" s="65"/>
      <c r="ALN83" s="65"/>
      <c r="ALO83" s="65"/>
      <c r="ALP83" s="65"/>
      <c r="ALQ83" s="65"/>
      <c r="ALR83" s="65"/>
      <c r="ALS83" s="65"/>
      <c r="ALT83" s="65"/>
      <c r="ALU83" s="65"/>
      <c r="ALV83" s="65"/>
      <c r="ALW83" s="65"/>
      <c r="ALX83" s="65"/>
      <c r="ALY83" s="65"/>
      <c r="ALZ83" s="65"/>
      <c r="AMA83" s="65"/>
      <c r="AMB83" s="65"/>
      <c r="AMC83" s="65"/>
      <c r="AMD83" s="65"/>
      <c r="AME83" s="65"/>
      <c r="AMF83" s="65"/>
      <c r="AMG83" s="65"/>
      <c r="AMH83" s="65"/>
      <c r="AMI83" s="65"/>
      <c r="AMJ83" s="65"/>
      <c r="AMK83" s="65"/>
      <c r="AML83" s="65"/>
      <c r="AMM83" s="65"/>
      <c r="AMN83" s="65"/>
      <c r="AMO83" s="65"/>
      <c r="AMP83" s="65"/>
      <c r="AMQ83" s="65"/>
      <c r="AMR83" s="65"/>
      <c r="AMS83" s="65"/>
      <c r="AMT83" s="65"/>
      <c r="AMU83" s="65"/>
      <c r="AMV83" s="65"/>
      <c r="AMW83" s="65"/>
      <c r="AMX83" s="65"/>
      <c r="AMY83" s="65"/>
      <c r="AMZ83" s="65"/>
      <c r="ANA83" s="65"/>
      <c r="ANB83" s="65"/>
      <c r="ANC83" s="65"/>
      <c r="AND83" s="65"/>
      <c r="ANE83" s="65"/>
      <c r="ANF83" s="65"/>
      <c r="ANG83" s="65"/>
      <c r="ANH83" s="65"/>
      <c r="ANI83" s="65"/>
      <c r="ANJ83" s="65"/>
      <c r="ANK83" s="65"/>
      <c r="ANL83" s="65"/>
      <c r="ANM83" s="65"/>
      <c r="ANN83" s="65"/>
      <c r="ANO83" s="65"/>
      <c r="ANP83" s="65"/>
      <c r="ANQ83" s="65"/>
      <c r="ANR83" s="65"/>
      <c r="ANS83" s="65"/>
      <c r="ANT83" s="65"/>
      <c r="ANU83" s="65"/>
      <c r="ANV83" s="65"/>
      <c r="ANW83" s="65"/>
      <c r="ANX83" s="65"/>
      <c r="ANY83" s="65"/>
      <c r="ANZ83" s="65"/>
      <c r="AOA83" s="65"/>
      <c r="AOB83" s="65"/>
      <c r="AOC83" s="65"/>
      <c r="AOD83" s="65"/>
      <c r="AOE83" s="65"/>
      <c r="AOF83" s="65"/>
      <c r="AOG83" s="65"/>
      <c r="AOH83" s="65"/>
      <c r="AOI83" s="65"/>
      <c r="AOJ83" s="65"/>
      <c r="AOK83" s="65"/>
      <c r="AOL83" s="65"/>
      <c r="AOM83" s="65"/>
      <c r="AON83" s="65"/>
      <c r="AOO83" s="65"/>
      <c r="AOP83" s="65"/>
      <c r="AOQ83" s="65"/>
      <c r="AOR83" s="65"/>
      <c r="AOS83" s="65"/>
      <c r="AOT83" s="65"/>
      <c r="AOU83" s="65"/>
      <c r="AOV83" s="65"/>
      <c r="AOW83" s="65"/>
      <c r="AOX83" s="65"/>
      <c r="AOY83" s="65"/>
      <c r="AOZ83" s="65"/>
      <c r="APA83" s="65"/>
      <c r="APB83" s="65"/>
      <c r="APC83" s="65"/>
      <c r="APD83" s="65"/>
      <c r="APE83" s="65"/>
      <c r="APF83" s="65"/>
      <c r="APG83" s="65"/>
      <c r="APH83" s="65"/>
      <c r="API83" s="65"/>
      <c r="APJ83" s="65"/>
      <c r="APK83" s="65"/>
      <c r="APL83" s="65"/>
      <c r="APM83" s="65"/>
      <c r="APN83" s="65"/>
      <c r="APO83" s="65"/>
      <c r="APP83" s="65"/>
      <c r="APQ83" s="65"/>
      <c r="APR83" s="65"/>
      <c r="APS83" s="65"/>
      <c r="APT83" s="65"/>
      <c r="APU83" s="65"/>
      <c r="APV83" s="65"/>
      <c r="APW83" s="65"/>
      <c r="APX83" s="65"/>
      <c r="APY83" s="65"/>
      <c r="APZ83" s="65"/>
      <c r="AQA83" s="65"/>
      <c r="AQB83" s="65"/>
      <c r="AQC83" s="65"/>
      <c r="AQD83" s="65"/>
      <c r="AQE83" s="65"/>
      <c r="AQF83" s="65"/>
      <c r="AQG83" s="65"/>
      <c r="AQH83" s="65"/>
      <c r="AQI83" s="65"/>
      <c r="AQJ83" s="65"/>
      <c r="AQK83" s="65"/>
      <c r="AQL83" s="65"/>
      <c r="AQM83" s="65"/>
      <c r="AQN83" s="65"/>
      <c r="AQO83" s="65"/>
      <c r="AQP83" s="65"/>
      <c r="AQQ83" s="65"/>
      <c r="AQR83" s="65"/>
      <c r="AQS83" s="65"/>
      <c r="AQT83" s="65"/>
      <c r="AQU83" s="65"/>
      <c r="AQV83" s="65"/>
      <c r="AQW83" s="65"/>
      <c r="AQX83" s="65"/>
      <c r="AQY83" s="65"/>
      <c r="AQZ83" s="65"/>
      <c r="ARA83" s="65"/>
      <c r="ARB83" s="65"/>
      <c r="ARC83" s="65"/>
      <c r="ARD83" s="65"/>
      <c r="ARE83" s="65"/>
      <c r="ARF83" s="65"/>
      <c r="ARG83" s="65"/>
      <c r="ARH83" s="65"/>
      <c r="ARI83" s="65"/>
      <c r="ARJ83" s="65"/>
      <c r="ARK83" s="65"/>
      <c r="ARL83" s="65"/>
      <c r="ARM83" s="65"/>
      <c r="ARN83" s="65"/>
      <c r="ARO83" s="65"/>
      <c r="ARP83" s="65"/>
      <c r="ARQ83" s="65"/>
      <c r="ARR83" s="65"/>
      <c r="ARS83" s="65"/>
      <c r="ART83" s="65"/>
      <c r="ARU83" s="65"/>
      <c r="ARV83" s="65"/>
      <c r="ARW83" s="65"/>
      <c r="ARX83" s="65"/>
      <c r="ARY83" s="65"/>
      <c r="ARZ83" s="65"/>
      <c r="ASA83" s="65"/>
      <c r="ASB83" s="65"/>
      <c r="ASC83" s="65"/>
      <c r="ASD83" s="65"/>
      <c r="ASE83" s="65"/>
      <c r="ASF83" s="65"/>
      <c r="ASG83" s="65"/>
      <c r="ASH83" s="65"/>
      <c r="ASI83" s="65"/>
      <c r="ASJ83" s="65"/>
      <c r="ASK83" s="65"/>
      <c r="ASL83" s="65"/>
      <c r="ASM83" s="65"/>
      <c r="ASN83" s="65"/>
      <c r="ASO83" s="65"/>
      <c r="ASP83" s="65"/>
      <c r="ASQ83" s="65"/>
      <c r="ASR83" s="65"/>
      <c r="ASS83" s="65"/>
      <c r="AST83" s="65"/>
      <c r="ASU83" s="65"/>
      <c r="ASV83" s="65"/>
      <c r="ASW83" s="65"/>
      <c r="ASX83" s="65"/>
      <c r="ASY83" s="65"/>
      <c r="ASZ83" s="65"/>
      <c r="ATA83" s="65"/>
      <c r="ATB83" s="65"/>
      <c r="ATC83" s="65"/>
      <c r="ATD83" s="65"/>
      <c r="ATE83" s="65"/>
      <c r="ATF83" s="65"/>
      <c r="ATG83" s="65"/>
      <c r="ATH83" s="65"/>
      <c r="ATI83" s="65"/>
      <c r="ATJ83" s="65"/>
      <c r="ATK83" s="65"/>
      <c r="ATL83" s="65"/>
      <c r="ATM83" s="65"/>
      <c r="ATN83" s="65"/>
      <c r="ATO83" s="65"/>
      <c r="ATP83" s="65"/>
      <c r="ATQ83" s="65"/>
      <c r="ATR83" s="65"/>
      <c r="ATS83" s="65"/>
      <c r="ATT83" s="65"/>
      <c r="ATU83" s="65"/>
      <c r="ATV83" s="65"/>
      <c r="ATW83" s="65"/>
      <c r="ATX83" s="65"/>
      <c r="ATY83" s="65"/>
      <c r="ATZ83" s="65"/>
      <c r="AUA83" s="65"/>
      <c r="AUB83" s="65"/>
      <c r="AUC83" s="65"/>
      <c r="AUD83" s="65"/>
      <c r="AUE83" s="65"/>
      <c r="AUF83" s="65"/>
      <c r="AUG83" s="65"/>
      <c r="AUH83" s="65"/>
      <c r="AUI83" s="65"/>
      <c r="AUJ83" s="65"/>
      <c r="AUK83" s="65"/>
      <c r="AUL83" s="65"/>
      <c r="AUM83" s="65"/>
      <c r="AUN83" s="65"/>
      <c r="AUO83" s="65"/>
      <c r="AUP83" s="65"/>
      <c r="AUQ83" s="65"/>
      <c r="AUR83" s="65"/>
      <c r="AUS83" s="65"/>
      <c r="AUT83" s="65"/>
      <c r="AUU83" s="65"/>
      <c r="AUV83" s="65"/>
      <c r="AUW83" s="65"/>
      <c r="AUX83" s="65"/>
      <c r="AUY83" s="65"/>
      <c r="AUZ83" s="65"/>
      <c r="AVA83" s="65"/>
      <c r="AVB83" s="65"/>
      <c r="AVC83" s="65"/>
      <c r="AVD83" s="65"/>
      <c r="AVE83" s="65"/>
      <c r="AVF83" s="65"/>
      <c r="AVG83" s="65"/>
      <c r="AVH83" s="65"/>
      <c r="AVI83" s="65"/>
      <c r="AVJ83" s="65"/>
      <c r="AVK83" s="65"/>
      <c r="AVL83" s="65"/>
      <c r="AVM83" s="65"/>
      <c r="AVN83" s="65"/>
      <c r="AVO83" s="65"/>
      <c r="AVP83" s="65"/>
      <c r="AVQ83" s="65"/>
      <c r="AVR83" s="65"/>
      <c r="AVS83" s="65"/>
      <c r="AVT83" s="65"/>
      <c r="AVU83" s="65"/>
      <c r="AVV83" s="65"/>
      <c r="AVW83" s="65"/>
      <c r="AVX83" s="65"/>
      <c r="AVY83" s="65"/>
      <c r="AVZ83" s="65"/>
      <c r="AWA83" s="65"/>
      <c r="AWB83" s="65"/>
      <c r="AWC83" s="65"/>
      <c r="AWD83" s="65"/>
      <c r="AWE83" s="65"/>
      <c r="AWF83" s="65"/>
      <c r="AWG83" s="65"/>
      <c r="AWH83" s="65"/>
      <c r="AWI83" s="65"/>
      <c r="AWJ83" s="65"/>
      <c r="AWK83" s="65"/>
      <c r="AWL83" s="65"/>
      <c r="AWM83" s="65"/>
      <c r="AWN83" s="65"/>
      <c r="AWO83" s="65"/>
      <c r="AWP83" s="65"/>
      <c r="AWQ83" s="65"/>
      <c r="AWR83" s="65"/>
      <c r="AWS83" s="65"/>
      <c r="AWT83" s="65"/>
      <c r="AWU83" s="65"/>
      <c r="AWV83" s="65"/>
      <c r="AWW83" s="65"/>
      <c r="AWX83" s="65"/>
      <c r="AWY83" s="65"/>
      <c r="AWZ83" s="65"/>
      <c r="AXA83" s="65"/>
      <c r="AXB83" s="65"/>
      <c r="AXC83" s="65"/>
      <c r="AXD83" s="65"/>
      <c r="AXE83" s="65"/>
      <c r="AXF83" s="65"/>
      <c r="AXG83" s="65"/>
      <c r="AXH83" s="65"/>
      <c r="AXI83" s="65"/>
      <c r="AXJ83" s="65"/>
      <c r="AXK83" s="65"/>
      <c r="AXL83" s="65"/>
      <c r="AXM83" s="65"/>
      <c r="AXN83" s="65"/>
      <c r="AXO83" s="65"/>
      <c r="AXP83" s="65"/>
      <c r="AXQ83" s="65"/>
      <c r="AXR83" s="65"/>
      <c r="AXS83" s="65"/>
      <c r="AXT83" s="65"/>
      <c r="AXU83" s="65"/>
      <c r="AXV83" s="65"/>
      <c r="AXW83" s="65"/>
      <c r="AXX83" s="65"/>
      <c r="AXY83" s="65"/>
      <c r="AXZ83" s="65"/>
      <c r="AYA83" s="65"/>
      <c r="AYB83" s="65"/>
      <c r="AYC83" s="65"/>
      <c r="AYD83" s="65"/>
      <c r="AYE83" s="65"/>
      <c r="AYF83" s="65"/>
      <c r="AYG83" s="65"/>
      <c r="AYH83" s="65"/>
      <c r="AYI83" s="65"/>
      <c r="AYJ83" s="65"/>
      <c r="AYK83" s="65"/>
      <c r="AYL83" s="65"/>
      <c r="AYM83" s="65"/>
      <c r="AYN83" s="65"/>
      <c r="AYO83" s="65"/>
      <c r="AYP83" s="65"/>
      <c r="AYQ83" s="65"/>
      <c r="AYR83" s="65"/>
      <c r="AYS83" s="65"/>
      <c r="AYT83" s="65"/>
      <c r="AYU83" s="65"/>
      <c r="AYV83" s="65"/>
      <c r="AYW83" s="65"/>
      <c r="AYX83" s="65"/>
      <c r="AYY83" s="65"/>
      <c r="AYZ83" s="65"/>
      <c r="AZA83" s="65"/>
      <c r="AZB83" s="65"/>
      <c r="AZC83" s="65"/>
      <c r="AZD83" s="65"/>
      <c r="AZE83" s="65"/>
      <c r="AZF83" s="65"/>
      <c r="AZG83" s="65"/>
      <c r="AZH83" s="65"/>
      <c r="AZI83" s="65"/>
      <c r="AZJ83" s="65"/>
      <c r="AZK83" s="65"/>
      <c r="AZL83" s="65"/>
      <c r="AZM83" s="65"/>
      <c r="AZN83" s="65"/>
      <c r="AZO83" s="65"/>
      <c r="AZP83" s="65"/>
      <c r="AZQ83" s="65"/>
      <c r="AZR83" s="65"/>
      <c r="AZS83" s="65"/>
      <c r="AZT83" s="65"/>
      <c r="AZU83" s="65"/>
      <c r="AZV83" s="65"/>
      <c r="AZW83" s="65"/>
      <c r="AZX83" s="65"/>
      <c r="AZY83" s="65"/>
      <c r="AZZ83" s="65"/>
      <c r="BAA83" s="65"/>
      <c r="BAB83" s="65"/>
      <c r="BAC83" s="65"/>
      <c r="BAD83" s="65"/>
      <c r="BAE83" s="65"/>
      <c r="BAF83" s="65"/>
      <c r="BAG83" s="65"/>
      <c r="BAH83" s="65"/>
      <c r="BAI83" s="65"/>
      <c r="BAJ83" s="65"/>
      <c r="BAK83" s="65"/>
      <c r="BAL83" s="65"/>
      <c r="BAM83" s="65"/>
      <c r="BAN83" s="65"/>
      <c r="BAO83" s="65"/>
      <c r="BAP83" s="65"/>
      <c r="BAQ83" s="65"/>
      <c r="BAR83" s="65"/>
      <c r="BAS83" s="65"/>
      <c r="BAT83" s="65"/>
      <c r="BAU83" s="65"/>
      <c r="BAV83" s="65"/>
      <c r="BAW83" s="65"/>
      <c r="BAX83" s="65"/>
      <c r="BAY83" s="65"/>
      <c r="BAZ83" s="65"/>
      <c r="BBA83" s="65"/>
      <c r="BBB83" s="65"/>
      <c r="BBC83" s="65"/>
      <c r="BBD83" s="65"/>
      <c r="BBE83" s="65"/>
      <c r="BBF83" s="65"/>
      <c r="BBG83" s="65"/>
      <c r="BBH83" s="65"/>
      <c r="BBI83" s="65"/>
      <c r="BBJ83" s="65"/>
      <c r="BBK83" s="65"/>
      <c r="BBL83" s="65"/>
      <c r="BBM83" s="65"/>
      <c r="BBN83" s="65"/>
      <c r="BBO83" s="65"/>
      <c r="BBP83" s="65"/>
      <c r="BBQ83" s="65"/>
      <c r="BBR83" s="65"/>
      <c r="BBS83" s="65"/>
      <c r="BBT83" s="65"/>
      <c r="BBU83" s="65"/>
      <c r="BBV83" s="65"/>
      <c r="BBW83" s="65"/>
      <c r="BBX83" s="65"/>
      <c r="BBY83" s="65"/>
      <c r="BBZ83" s="65"/>
      <c r="BCA83" s="65"/>
      <c r="BCB83" s="65"/>
      <c r="BCC83" s="65"/>
      <c r="BCD83" s="65"/>
      <c r="BCE83" s="65"/>
      <c r="BCF83" s="65"/>
      <c r="BCG83" s="65"/>
      <c r="BCH83" s="65"/>
      <c r="BCI83" s="65"/>
      <c r="BCJ83" s="65"/>
      <c r="BCK83" s="65"/>
      <c r="BCL83" s="65"/>
      <c r="BCM83" s="65"/>
      <c r="BCN83" s="65"/>
      <c r="BCO83" s="65"/>
      <c r="BCP83" s="65"/>
      <c r="BCQ83" s="65"/>
      <c r="BCR83" s="65"/>
      <c r="BCS83" s="65"/>
      <c r="BCT83" s="65"/>
      <c r="BCU83" s="65"/>
      <c r="BCV83" s="65"/>
      <c r="BCW83" s="65"/>
      <c r="BCX83" s="65"/>
      <c r="BCY83" s="65"/>
      <c r="BCZ83" s="65"/>
      <c r="BDA83" s="65"/>
      <c r="BDB83" s="65"/>
      <c r="BDC83" s="65"/>
      <c r="BDD83" s="65"/>
      <c r="BDE83" s="65"/>
      <c r="BDF83" s="65"/>
      <c r="BDG83" s="65"/>
      <c r="BDH83" s="65"/>
      <c r="BDI83" s="65"/>
      <c r="BDJ83" s="65"/>
      <c r="BDK83" s="65"/>
      <c r="BDL83" s="65"/>
      <c r="BDM83" s="65"/>
      <c r="BDN83" s="65"/>
      <c r="BDO83" s="65"/>
      <c r="BDP83" s="65"/>
      <c r="BDQ83" s="65"/>
      <c r="BDR83" s="65"/>
      <c r="BDS83" s="65"/>
      <c r="BDT83" s="65"/>
      <c r="BDU83" s="65"/>
      <c r="BDV83" s="65"/>
      <c r="BDW83" s="65"/>
      <c r="BDX83" s="65"/>
      <c r="BDY83" s="65"/>
      <c r="BDZ83" s="65"/>
      <c r="BEA83" s="65"/>
      <c r="BEB83" s="65"/>
      <c r="BEC83" s="65"/>
      <c r="BED83" s="65"/>
      <c r="BEE83" s="65"/>
      <c r="BEF83" s="65"/>
      <c r="BEG83" s="65"/>
      <c r="BEH83" s="65"/>
      <c r="BEI83" s="65"/>
      <c r="BEJ83" s="65"/>
      <c r="BEK83" s="65"/>
      <c r="BEL83" s="65"/>
      <c r="BEM83" s="65"/>
      <c r="BEN83" s="65"/>
      <c r="BEO83" s="65"/>
      <c r="BEP83" s="65"/>
      <c r="BEQ83" s="65"/>
      <c r="BER83" s="65"/>
      <c r="BES83" s="65"/>
      <c r="BET83" s="65"/>
      <c r="BEU83" s="65"/>
      <c r="BEV83" s="65"/>
      <c r="BEW83" s="65"/>
      <c r="BEX83" s="65"/>
      <c r="BEY83" s="65"/>
      <c r="BEZ83" s="65"/>
      <c r="BFA83" s="65"/>
      <c r="BFB83" s="65"/>
      <c r="BFC83" s="65"/>
      <c r="BFD83" s="65"/>
      <c r="BFE83" s="65"/>
      <c r="BFF83" s="65"/>
      <c r="BFG83" s="65"/>
      <c r="BFH83" s="65"/>
      <c r="BFI83" s="65"/>
      <c r="BFJ83" s="65"/>
      <c r="BFK83" s="65"/>
      <c r="BFL83" s="65"/>
      <c r="BFM83" s="65"/>
      <c r="BFN83" s="65"/>
      <c r="BFO83" s="65"/>
      <c r="BFP83" s="65"/>
      <c r="BFQ83" s="65"/>
      <c r="BFR83" s="65"/>
      <c r="BFS83" s="65"/>
      <c r="BFT83" s="65"/>
      <c r="BFU83" s="65"/>
      <c r="BFV83" s="65"/>
      <c r="BFW83" s="65"/>
      <c r="BFX83" s="65"/>
      <c r="BFY83" s="65"/>
      <c r="BFZ83" s="65"/>
      <c r="BGA83" s="65"/>
      <c r="BGB83" s="65"/>
      <c r="BGC83" s="65"/>
      <c r="BGD83" s="65"/>
      <c r="BGE83" s="65"/>
      <c r="BGF83" s="65"/>
      <c r="BGG83" s="65"/>
      <c r="BGH83" s="65"/>
      <c r="BGI83" s="65"/>
      <c r="BGJ83" s="65"/>
      <c r="BGK83" s="65"/>
      <c r="BGL83" s="65"/>
      <c r="BGM83" s="65"/>
      <c r="BGN83" s="65"/>
      <c r="BGO83" s="65"/>
      <c r="BGP83" s="65"/>
      <c r="BGQ83" s="65"/>
      <c r="BGR83" s="65"/>
      <c r="BGS83" s="65"/>
      <c r="BGT83" s="65"/>
      <c r="BGU83" s="65"/>
      <c r="BGV83" s="65"/>
      <c r="BGW83" s="65"/>
      <c r="BGX83" s="65"/>
      <c r="BGY83" s="65"/>
      <c r="BGZ83" s="65"/>
      <c r="BHA83" s="65"/>
      <c r="BHB83" s="65"/>
      <c r="BHC83" s="65"/>
      <c r="BHD83" s="65"/>
      <c r="BHE83" s="65"/>
      <c r="BHF83" s="65"/>
      <c r="BHG83" s="65"/>
      <c r="BHH83" s="65"/>
      <c r="BHI83" s="65"/>
      <c r="BHJ83" s="65"/>
      <c r="BHK83" s="65"/>
      <c r="BHL83" s="65"/>
      <c r="BHM83" s="65"/>
      <c r="BHN83" s="65"/>
      <c r="BHO83" s="65"/>
      <c r="BHP83" s="65"/>
      <c r="BHQ83" s="65"/>
      <c r="BHR83" s="65"/>
      <c r="BHS83" s="65"/>
      <c r="BHT83" s="65"/>
      <c r="BHU83" s="65"/>
      <c r="BHV83" s="65"/>
      <c r="BHW83" s="65"/>
      <c r="BHX83" s="65"/>
      <c r="BHY83" s="65"/>
      <c r="BHZ83" s="65"/>
      <c r="BIA83" s="65"/>
      <c r="BIB83" s="65"/>
      <c r="BIC83" s="65"/>
      <c r="BID83" s="65"/>
      <c r="BIE83" s="65"/>
      <c r="BIF83" s="65"/>
      <c r="BIG83" s="65"/>
      <c r="BIH83" s="65"/>
      <c r="BII83" s="65"/>
      <c r="BIJ83" s="65"/>
      <c r="BIK83" s="65"/>
      <c r="BIL83" s="65"/>
      <c r="BIM83" s="65"/>
      <c r="BIN83" s="65"/>
      <c r="BIO83" s="65"/>
      <c r="BIP83" s="65"/>
      <c r="BIQ83" s="65"/>
      <c r="BIR83" s="65"/>
      <c r="BIS83" s="65"/>
      <c r="BIT83" s="65"/>
      <c r="BIU83" s="65"/>
      <c r="BIV83" s="65"/>
      <c r="BIW83" s="65"/>
      <c r="BIX83" s="65"/>
      <c r="BIY83" s="65"/>
      <c r="BIZ83" s="65"/>
      <c r="BJA83" s="65"/>
      <c r="BJB83" s="65"/>
      <c r="BJC83" s="65"/>
      <c r="BJD83" s="65"/>
      <c r="BJE83" s="65"/>
      <c r="BJF83" s="65"/>
      <c r="BJG83" s="65"/>
      <c r="BJH83" s="65"/>
      <c r="BJI83" s="65"/>
      <c r="BJJ83" s="65"/>
      <c r="BJK83" s="65"/>
      <c r="BJL83" s="65"/>
      <c r="BJM83" s="65"/>
      <c r="BJN83" s="65"/>
      <c r="BJO83" s="65"/>
      <c r="BJP83" s="65"/>
      <c r="BJQ83" s="65"/>
      <c r="BJR83" s="65"/>
      <c r="BJS83" s="65"/>
      <c r="BJT83" s="65"/>
      <c r="BJU83" s="65"/>
      <c r="BJV83" s="65"/>
      <c r="BJW83" s="65"/>
      <c r="BJX83" s="65"/>
      <c r="BJY83" s="65"/>
      <c r="BJZ83" s="65"/>
      <c r="BKA83" s="65"/>
      <c r="BKB83" s="65"/>
      <c r="BKC83" s="65"/>
      <c r="BKD83" s="65"/>
      <c r="BKE83" s="65"/>
      <c r="BKF83" s="65"/>
      <c r="BKG83" s="65"/>
      <c r="BKH83" s="65"/>
      <c r="BKI83" s="65"/>
      <c r="BKJ83" s="65"/>
      <c r="BKK83" s="65"/>
      <c r="BKL83" s="65"/>
      <c r="BKM83" s="65"/>
      <c r="BKN83" s="65"/>
      <c r="BKO83" s="65"/>
      <c r="BKP83" s="65"/>
      <c r="BKQ83" s="65"/>
      <c r="BKR83" s="65"/>
      <c r="BKS83" s="65"/>
      <c r="BKT83" s="65"/>
      <c r="BKU83" s="65"/>
      <c r="BKV83" s="65"/>
      <c r="BKW83" s="65"/>
      <c r="BKX83" s="65"/>
      <c r="BKY83" s="65"/>
      <c r="BKZ83" s="65"/>
      <c r="BLA83" s="65"/>
      <c r="BLB83" s="65"/>
      <c r="BLC83" s="65"/>
      <c r="BLD83" s="65"/>
      <c r="BLE83" s="65"/>
      <c r="BLF83" s="65"/>
      <c r="BLG83" s="65"/>
      <c r="BLH83" s="65"/>
      <c r="BLI83" s="65"/>
      <c r="BLJ83" s="65"/>
      <c r="BLK83" s="65"/>
      <c r="BLL83" s="65"/>
      <c r="BLM83" s="65"/>
      <c r="BLN83" s="65"/>
      <c r="BLO83" s="65"/>
      <c r="BLP83" s="65"/>
      <c r="BLQ83" s="65"/>
      <c r="BLR83" s="65"/>
      <c r="BLS83" s="65"/>
      <c r="BLT83" s="65"/>
      <c r="BLU83" s="65"/>
      <c r="BLV83" s="65"/>
      <c r="BLW83" s="65"/>
      <c r="BLX83" s="65"/>
      <c r="BLY83" s="65"/>
      <c r="BLZ83" s="65"/>
      <c r="BMA83" s="65"/>
      <c r="BMB83" s="65"/>
      <c r="BMC83" s="65"/>
      <c r="BMD83" s="65"/>
      <c r="BME83" s="65"/>
      <c r="BMF83" s="65"/>
      <c r="BMG83" s="65"/>
      <c r="BMH83" s="65"/>
      <c r="BMI83" s="65"/>
      <c r="BMJ83" s="65"/>
      <c r="BMK83" s="65"/>
      <c r="BML83" s="65"/>
      <c r="BMM83" s="65"/>
      <c r="BMN83" s="65"/>
      <c r="BMO83" s="65"/>
      <c r="BMP83" s="65"/>
      <c r="BMQ83" s="65"/>
      <c r="BMR83" s="65"/>
      <c r="BMS83" s="65"/>
      <c r="BMT83" s="65"/>
      <c r="BMU83" s="65"/>
      <c r="BMV83" s="65"/>
      <c r="BMW83" s="65"/>
      <c r="BMX83" s="65"/>
      <c r="BMY83" s="65"/>
      <c r="BMZ83" s="65"/>
      <c r="BNA83" s="65"/>
      <c r="BNB83" s="65"/>
      <c r="BNC83" s="65"/>
      <c r="BND83" s="65"/>
      <c r="BNE83" s="65"/>
      <c r="BNF83" s="65"/>
      <c r="BNG83" s="65"/>
      <c r="BNH83" s="65"/>
      <c r="BNI83" s="65"/>
      <c r="BNJ83" s="65"/>
      <c r="BNK83" s="65"/>
      <c r="BNL83" s="65"/>
      <c r="BNM83" s="65"/>
      <c r="BNN83" s="65"/>
      <c r="BNO83" s="65"/>
      <c r="BNP83" s="65"/>
      <c r="BNQ83" s="65"/>
      <c r="BNR83" s="65"/>
      <c r="BNS83" s="65"/>
      <c r="BNT83" s="65"/>
      <c r="BNU83" s="65"/>
      <c r="BNV83" s="65"/>
      <c r="BNW83" s="65"/>
      <c r="BNX83" s="65"/>
      <c r="BNY83" s="65"/>
      <c r="BNZ83" s="65"/>
      <c r="BOA83" s="65"/>
      <c r="BOB83" s="65"/>
      <c r="BOC83" s="65"/>
      <c r="BOD83" s="65"/>
      <c r="BOE83" s="65"/>
      <c r="BOF83" s="65"/>
      <c r="BOG83" s="65"/>
      <c r="BOH83" s="65"/>
      <c r="BOI83" s="65"/>
      <c r="BOJ83" s="65"/>
      <c r="BOK83" s="65"/>
      <c r="BOL83" s="65"/>
      <c r="BOM83" s="65"/>
      <c r="BON83" s="65"/>
      <c r="BOO83" s="65"/>
      <c r="BOP83" s="65"/>
      <c r="BOQ83" s="65"/>
      <c r="BOR83" s="65"/>
      <c r="BOS83" s="65"/>
      <c r="BOT83" s="65"/>
      <c r="BOU83" s="65"/>
      <c r="BOV83" s="65"/>
      <c r="BOW83" s="65"/>
      <c r="BOX83" s="65"/>
      <c r="BOY83" s="65"/>
      <c r="BOZ83" s="65"/>
      <c r="BPA83" s="65"/>
      <c r="BPB83" s="65"/>
      <c r="BPC83" s="65"/>
      <c r="BPD83" s="65"/>
      <c r="BPE83" s="65"/>
      <c r="BPF83" s="65"/>
      <c r="BPG83" s="65"/>
      <c r="BPH83" s="65"/>
      <c r="BPI83" s="65"/>
      <c r="BPJ83" s="65"/>
      <c r="BPK83" s="65"/>
      <c r="BPL83" s="65"/>
      <c r="BPM83" s="65"/>
      <c r="BPN83" s="65"/>
      <c r="BPO83" s="65"/>
      <c r="BPP83" s="65"/>
      <c r="BPQ83" s="65"/>
      <c r="BPR83" s="65"/>
      <c r="BPS83" s="65"/>
      <c r="BPT83" s="65"/>
      <c r="BPU83" s="65"/>
      <c r="BPV83" s="65"/>
      <c r="BPW83" s="65"/>
      <c r="BPX83" s="65"/>
      <c r="BPY83" s="65"/>
      <c r="BPZ83" s="65"/>
      <c r="BQA83" s="65"/>
      <c r="BQB83" s="65"/>
      <c r="BQC83" s="65"/>
      <c r="BQD83" s="65"/>
      <c r="BQE83" s="65"/>
      <c r="BQF83" s="65"/>
      <c r="BQG83" s="65"/>
      <c r="BQH83" s="65"/>
      <c r="BQI83" s="65"/>
      <c r="BQJ83" s="65"/>
      <c r="BQK83" s="65"/>
      <c r="BQL83" s="65"/>
      <c r="BQM83" s="65"/>
      <c r="BQN83" s="65"/>
      <c r="BQO83" s="65"/>
      <c r="BQP83" s="65"/>
      <c r="BQQ83" s="65"/>
      <c r="BQR83" s="65"/>
      <c r="BQS83" s="65"/>
      <c r="BQT83" s="65"/>
      <c r="BQU83" s="65"/>
      <c r="BQV83" s="65"/>
      <c r="BQW83" s="65"/>
      <c r="BQX83" s="65"/>
      <c r="BQY83" s="65"/>
      <c r="BQZ83" s="65"/>
      <c r="BRA83" s="65"/>
      <c r="BRB83" s="65"/>
      <c r="BRC83" s="65"/>
      <c r="BRD83" s="65"/>
      <c r="BRE83" s="65"/>
      <c r="BRF83" s="65"/>
      <c r="BRG83" s="65"/>
      <c r="BRH83" s="65"/>
      <c r="BRI83" s="65"/>
      <c r="BRJ83" s="65"/>
      <c r="BRK83" s="65"/>
      <c r="BRL83" s="65"/>
      <c r="BRM83" s="65"/>
      <c r="BRN83" s="65"/>
      <c r="BRO83" s="65"/>
      <c r="BRP83" s="65"/>
      <c r="BRQ83" s="65"/>
      <c r="BRR83" s="65"/>
      <c r="BRS83" s="65"/>
      <c r="BRT83" s="65"/>
      <c r="BRU83" s="65"/>
      <c r="BRV83" s="65"/>
      <c r="BRW83" s="65"/>
      <c r="BRX83" s="65"/>
      <c r="BRY83" s="65"/>
      <c r="BRZ83" s="65"/>
      <c r="BSA83" s="65"/>
      <c r="BSB83" s="65"/>
      <c r="BSC83" s="65"/>
      <c r="BSD83" s="65"/>
      <c r="BSE83" s="65"/>
      <c r="BSF83" s="65"/>
      <c r="BSG83" s="65"/>
      <c r="BSH83" s="65"/>
      <c r="BSI83" s="65"/>
      <c r="BSJ83" s="65"/>
      <c r="BSK83" s="65"/>
      <c r="BSL83" s="65"/>
      <c r="BSM83" s="65"/>
      <c r="BSN83" s="65"/>
      <c r="BSO83" s="65"/>
      <c r="BSP83" s="65"/>
      <c r="BSQ83" s="65"/>
      <c r="BSR83" s="65"/>
      <c r="BSS83" s="65"/>
      <c r="BST83" s="65"/>
      <c r="BSU83" s="65"/>
      <c r="BSV83" s="65"/>
      <c r="BSW83" s="65"/>
      <c r="BSX83" s="65"/>
      <c r="BSY83" s="65"/>
      <c r="BSZ83" s="65"/>
      <c r="BTA83" s="65"/>
      <c r="BTB83" s="65"/>
      <c r="BTC83" s="65"/>
      <c r="BTD83" s="65"/>
      <c r="BTE83" s="65"/>
      <c r="BTF83" s="65"/>
      <c r="BTG83" s="65"/>
      <c r="BTH83" s="65"/>
      <c r="BTI83" s="65"/>
      <c r="BTJ83" s="65"/>
      <c r="BTK83" s="65"/>
      <c r="BTL83" s="65"/>
      <c r="BTM83" s="65"/>
      <c r="BTN83" s="65"/>
      <c r="BTO83" s="65"/>
      <c r="BTP83" s="65"/>
      <c r="BTQ83" s="65"/>
      <c r="BTR83" s="65"/>
      <c r="BTS83" s="65"/>
      <c r="BTT83" s="65"/>
      <c r="BTU83" s="65"/>
      <c r="BTV83" s="65"/>
      <c r="BTW83" s="65"/>
      <c r="BTX83" s="65"/>
      <c r="BTY83" s="65"/>
      <c r="BTZ83" s="65"/>
      <c r="BUA83" s="65"/>
      <c r="BUB83" s="65"/>
      <c r="BUC83" s="65"/>
      <c r="BUD83" s="65"/>
      <c r="BUE83" s="65"/>
      <c r="BUF83" s="65"/>
      <c r="BUG83" s="65"/>
      <c r="BUH83" s="65"/>
      <c r="BUI83" s="65"/>
      <c r="BUJ83" s="65"/>
      <c r="BUK83" s="65"/>
      <c r="BUL83" s="65"/>
      <c r="BUM83" s="65"/>
      <c r="BUN83" s="65"/>
      <c r="BUO83" s="65"/>
      <c r="BUP83" s="65"/>
      <c r="BUQ83" s="65"/>
      <c r="BUR83" s="65"/>
      <c r="BUS83" s="65"/>
      <c r="BUT83" s="65"/>
      <c r="BUU83" s="65"/>
      <c r="BUV83" s="65"/>
      <c r="BUW83" s="65"/>
      <c r="BUX83" s="65"/>
      <c r="BUY83" s="65"/>
      <c r="BUZ83" s="65"/>
      <c r="BVA83" s="65"/>
      <c r="BVB83" s="65"/>
      <c r="BVC83" s="65"/>
      <c r="BVD83" s="65"/>
      <c r="BVE83" s="65"/>
      <c r="BVF83" s="65"/>
      <c r="BVG83" s="65"/>
      <c r="BVH83" s="65"/>
      <c r="BVI83" s="65"/>
      <c r="BVJ83" s="65"/>
      <c r="BVK83" s="65"/>
      <c r="BVL83" s="65"/>
      <c r="BVM83" s="65"/>
      <c r="BVN83" s="65"/>
      <c r="BVO83" s="65"/>
      <c r="BVP83" s="65"/>
      <c r="BVQ83" s="65"/>
      <c r="BVR83" s="65"/>
      <c r="BVS83" s="65"/>
      <c r="BVT83" s="65"/>
      <c r="BVU83" s="65"/>
      <c r="BVV83" s="65"/>
      <c r="BVW83" s="65"/>
      <c r="BVX83" s="65"/>
      <c r="BVY83" s="65"/>
      <c r="BVZ83" s="65"/>
      <c r="BWA83" s="65"/>
      <c r="BWB83" s="65"/>
      <c r="BWC83" s="65"/>
      <c r="BWD83" s="65"/>
      <c r="BWE83" s="65"/>
      <c r="BWF83" s="65"/>
      <c r="BWG83" s="65"/>
      <c r="BWH83" s="65"/>
      <c r="BWI83" s="65"/>
      <c r="BWJ83" s="65"/>
      <c r="BWK83" s="65"/>
      <c r="BWL83" s="65"/>
      <c r="BWM83" s="65"/>
      <c r="BWN83" s="65"/>
      <c r="BWO83" s="65"/>
      <c r="BWP83" s="65"/>
      <c r="BWQ83" s="65"/>
      <c r="BWR83" s="65"/>
      <c r="BWS83" s="65"/>
      <c r="BWT83" s="65"/>
      <c r="BWU83" s="65"/>
      <c r="BWV83" s="65"/>
      <c r="BWW83" s="65"/>
      <c r="BWX83" s="65"/>
      <c r="BWY83" s="65"/>
      <c r="BWZ83" s="65"/>
      <c r="BXA83" s="65"/>
      <c r="BXB83" s="65"/>
      <c r="BXC83" s="65"/>
      <c r="BXD83" s="65"/>
      <c r="BXE83" s="65"/>
      <c r="BXF83" s="65"/>
      <c r="BXG83" s="65"/>
      <c r="BXH83" s="65"/>
      <c r="BXI83" s="65"/>
      <c r="BXJ83" s="65"/>
      <c r="BXK83" s="65"/>
      <c r="BXL83" s="65"/>
      <c r="BXM83" s="65"/>
      <c r="BXN83" s="65"/>
      <c r="BXO83" s="65"/>
      <c r="BXP83" s="65"/>
      <c r="BXQ83" s="65"/>
      <c r="BXR83" s="65"/>
      <c r="BXS83" s="65"/>
      <c r="BXT83" s="65"/>
      <c r="BXU83" s="65"/>
      <c r="BXV83" s="65"/>
      <c r="BXW83" s="65"/>
      <c r="BXX83" s="65"/>
      <c r="BXY83" s="65"/>
      <c r="BXZ83" s="65"/>
      <c r="BYA83" s="65"/>
      <c r="BYB83" s="65"/>
      <c r="BYC83" s="65"/>
      <c r="BYD83" s="65"/>
      <c r="BYE83" s="65"/>
      <c r="BYF83" s="65"/>
      <c r="BYG83" s="65"/>
      <c r="BYH83" s="65"/>
      <c r="BYI83" s="65"/>
      <c r="BYJ83" s="65"/>
      <c r="BYK83" s="65"/>
      <c r="BYL83" s="65"/>
      <c r="BYM83" s="65"/>
      <c r="BYN83" s="65"/>
      <c r="BYO83" s="65"/>
      <c r="BYP83" s="65"/>
      <c r="BYQ83" s="65"/>
      <c r="BYR83" s="65"/>
      <c r="BYS83" s="65"/>
      <c r="BYT83" s="65"/>
      <c r="BYU83" s="65"/>
      <c r="BYV83" s="65"/>
      <c r="BYW83" s="65"/>
      <c r="BYX83" s="65"/>
      <c r="BYY83" s="65"/>
      <c r="BYZ83" s="65"/>
      <c r="BZA83" s="65"/>
      <c r="BZB83" s="65"/>
      <c r="BZC83" s="65"/>
      <c r="BZD83" s="65"/>
      <c r="BZE83" s="65"/>
      <c r="BZF83" s="65"/>
      <c r="BZG83" s="65"/>
      <c r="BZH83" s="65"/>
      <c r="BZI83" s="65"/>
      <c r="BZJ83" s="65"/>
      <c r="BZK83" s="65"/>
      <c r="BZL83" s="65"/>
      <c r="BZM83" s="65"/>
      <c r="BZN83" s="65"/>
      <c r="BZO83" s="65"/>
      <c r="BZP83" s="65"/>
      <c r="BZQ83" s="65"/>
      <c r="BZR83" s="65"/>
      <c r="BZS83" s="65"/>
      <c r="BZT83" s="65"/>
      <c r="BZU83" s="65"/>
      <c r="BZV83" s="65"/>
      <c r="BZW83" s="65"/>
      <c r="BZX83" s="65"/>
      <c r="BZY83" s="65"/>
      <c r="BZZ83" s="65"/>
      <c r="CAA83" s="65"/>
      <c r="CAB83" s="65"/>
      <c r="CAC83" s="65"/>
      <c r="CAD83" s="65"/>
      <c r="CAE83" s="65"/>
      <c r="CAF83" s="65"/>
      <c r="CAG83" s="65"/>
      <c r="CAH83" s="65"/>
      <c r="CAI83" s="65"/>
      <c r="CAJ83" s="65"/>
      <c r="CAK83" s="65"/>
      <c r="CAL83" s="65"/>
      <c r="CAM83" s="65"/>
      <c r="CAN83" s="65"/>
      <c r="CAO83" s="65"/>
      <c r="CAP83" s="65"/>
      <c r="CAQ83" s="65"/>
      <c r="CAR83" s="65"/>
      <c r="CAS83" s="65"/>
      <c r="CAT83" s="65"/>
      <c r="CAU83" s="65"/>
      <c r="CAV83" s="65"/>
      <c r="CAW83" s="65"/>
      <c r="CAX83" s="65"/>
      <c r="CAY83" s="65"/>
      <c r="CAZ83" s="65"/>
      <c r="CBA83" s="65"/>
      <c r="CBB83" s="65"/>
      <c r="CBC83" s="65"/>
      <c r="CBD83" s="65"/>
      <c r="CBE83" s="65"/>
      <c r="CBF83" s="65"/>
      <c r="CBG83" s="65"/>
      <c r="CBH83" s="65"/>
      <c r="CBI83" s="65"/>
      <c r="CBJ83" s="65"/>
      <c r="CBK83" s="65"/>
      <c r="CBL83" s="65"/>
      <c r="CBM83" s="65"/>
      <c r="CBN83" s="65"/>
      <c r="CBO83" s="65"/>
      <c r="CBP83" s="65"/>
      <c r="CBQ83" s="65"/>
      <c r="CBR83" s="65"/>
      <c r="CBS83" s="65"/>
      <c r="CBT83" s="65"/>
      <c r="CBU83" s="65"/>
      <c r="CBV83" s="65"/>
      <c r="CBW83" s="65"/>
      <c r="CBX83" s="65"/>
      <c r="CBY83" s="65"/>
      <c r="CBZ83" s="65"/>
      <c r="CCA83" s="65"/>
      <c r="CCB83" s="65"/>
      <c r="CCC83" s="65"/>
      <c r="CCD83" s="65"/>
      <c r="CCE83" s="65"/>
      <c r="CCF83" s="65"/>
      <c r="CCG83" s="65"/>
      <c r="CCH83" s="65"/>
      <c r="CCI83" s="65"/>
      <c r="CCJ83" s="65"/>
      <c r="CCK83" s="65"/>
      <c r="CCL83" s="65"/>
      <c r="CCM83" s="65"/>
      <c r="CCN83" s="65"/>
      <c r="CCO83" s="65"/>
      <c r="CCP83" s="65"/>
      <c r="CCQ83" s="65"/>
      <c r="CCR83" s="65"/>
      <c r="CCS83" s="65"/>
      <c r="CCT83" s="65"/>
      <c r="CCU83" s="65"/>
      <c r="CCV83" s="65"/>
      <c r="CCW83" s="65"/>
      <c r="CCX83" s="65"/>
      <c r="CCY83" s="65"/>
      <c r="CCZ83" s="65"/>
      <c r="CDA83" s="65"/>
      <c r="CDB83" s="65"/>
      <c r="CDC83" s="65"/>
      <c r="CDD83" s="65"/>
      <c r="CDE83" s="65"/>
      <c r="CDF83" s="65"/>
      <c r="CDG83" s="65"/>
      <c r="CDH83" s="65"/>
      <c r="CDI83" s="65"/>
      <c r="CDJ83" s="65"/>
      <c r="CDK83" s="65"/>
      <c r="CDL83" s="65"/>
      <c r="CDM83" s="65"/>
      <c r="CDN83" s="65"/>
      <c r="CDO83" s="65"/>
      <c r="CDP83" s="65"/>
      <c r="CDQ83" s="65"/>
      <c r="CDR83" s="65"/>
      <c r="CDS83" s="65"/>
      <c r="CDT83" s="65"/>
      <c r="CDU83" s="65"/>
      <c r="CDV83" s="65"/>
      <c r="CDW83" s="65"/>
      <c r="CDX83" s="65"/>
      <c r="CDY83" s="65"/>
      <c r="CDZ83" s="65"/>
      <c r="CEA83" s="65"/>
      <c r="CEB83" s="65"/>
      <c r="CEC83" s="65"/>
      <c r="CED83" s="65"/>
      <c r="CEE83" s="65"/>
      <c r="CEF83" s="65"/>
      <c r="CEG83" s="65"/>
      <c r="CEH83" s="65"/>
      <c r="CEI83" s="65"/>
      <c r="CEJ83" s="65"/>
      <c r="CEK83" s="65"/>
      <c r="CEL83" s="65"/>
      <c r="CEM83" s="65"/>
      <c r="CEN83" s="65"/>
      <c r="CEO83" s="65"/>
      <c r="CEP83" s="65"/>
      <c r="CEQ83" s="65"/>
      <c r="CER83" s="65"/>
      <c r="CES83" s="65"/>
      <c r="CET83" s="65"/>
      <c r="CEU83" s="65"/>
      <c r="CEV83" s="65"/>
      <c r="CEW83" s="65"/>
      <c r="CEX83" s="65"/>
      <c r="CEY83" s="65"/>
      <c r="CEZ83" s="65"/>
      <c r="CFA83" s="65"/>
      <c r="CFB83" s="65"/>
      <c r="CFC83" s="65"/>
      <c r="CFD83" s="65"/>
      <c r="CFE83" s="65"/>
      <c r="CFF83" s="65"/>
      <c r="CFG83" s="65"/>
      <c r="CFH83" s="65"/>
      <c r="CFI83" s="65"/>
      <c r="CFJ83" s="65"/>
      <c r="CFK83" s="65"/>
      <c r="CFL83" s="65"/>
      <c r="CFM83" s="65"/>
      <c r="CFN83" s="65"/>
      <c r="CFO83" s="65"/>
      <c r="CFP83" s="65"/>
      <c r="CFQ83" s="65"/>
      <c r="CFR83" s="65"/>
      <c r="CFS83" s="65"/>
      <c r="CFT83" s="65"/>
      <c r="CFU83" s="65"/>
      <c r="CFV83" s="65"/>
      <c r="CFW83" s="65"/>
      <c r="CFX83" s="65"/>
      <c r="CFY83" s="65"/>
      <c r="CFZ83" s="65"/>
      <c r="CGA83" s="65"/>
      <c r="CGB83" s="65"/>
      <c r="CGC83" s="65"/>
      <c r="CGD83" s="65"/>
      <c r="CGE83" s="65"/>
      <c r="CGF83" s="65"/>
      <c r="CGG83" s="65"/>
      <c r="CGH83" s="65"/>
      <c r="CGI83" s="65"/>
      <c r="CGJ83" s="65"/>
      <c r="CGK83" s="65"/>
      <c r="CGL83" s="65"/>
      <c r="CGM83" s="65"/>
      <c r="CGN83" s="65"/>
      <c r="CGO83" s="65"/>
      <c r="CGP83" s="65"/>
      <c r="CGQ83" s="65"/>
      <c r="CGR83" s="65"/>
      <c r="CGS83" s="65"/>
      <c r="CGT83" s="65"/>
      <c r="CGU83" s="65"/>
      <c r="CGV83" s="65"/>
      <c r="CGW83" s="65"/>
      <c r="CGX83" s="65"/>
      <c r="CGY83" s="65"/>
      <c r="CGZ83" s="65"/>
      <c r="CHA83" s="65"/>
      <c r="CHB83" s="65"/>
      <c r="CHC83" s="65"/>
      <c r="CHD83" s="65"/>
      <c r="CHE83" s="65"/>
      <c r="CHF83" s="65"/>
      <c r="CHG83" s="65"/>
      <c r="CHH83" s="65"/>
      <c r="CHI83" s="65"/>
      <c r="CHJ83" s="65"/>
      <c r="CHK83" s="65"/>
      <c r="CHL83" s="65"/>
      <c r="CHM83" s="65"/>
      <c r="CHN83" s="65"/>
      <c r="CHO83" s="65"/>
      <c r="CHP83" s="65"/>
      <c r="CHQ83" s="65"/>
      <c r="CHR83" s="65"/>
      <c r="CHS83" s="65"/>
      <c r="CHT83" s="65"/>
      <c r="CHU83" s="65"/>
      <c r="CHV83" s="65"/>
      <c r="CHW83" s="65"/>
      <c r="CHX83" s="65"/>
      <c r="CHY83" s="65"/>
      <c r="CHZ83" s="65"/>
      <c r="CIA83" s="65"/>
      <c r="CIB83" s="65"/>
      <c r="CIC83" s="65"/>
      <c r="CID83" s="65"/>
      <c r="CIE83" s="65"/>
      <c r="CIF83" s="65"/>
      <c r="CIG83" s="65"/>
      <c r="CIH83" s="65"/>
      <c r="CII83" s="65"/>
      <c r="CIJ83" s="65"/>
      <c r="CIK83" s="65"/>
      <c r="CIL83" s="65"/>
      <c r="CIM83" s="65"/>
      <c r="CIN83" s="65"/>
      <c r="CIO83" s="65"/>
      <c r="CIP83" s="65"/>
      <c r="CIQ83" s="65"/>
      <c r="CIR83" s="65"/>
      <c r="CIS83" s="65"/>
      <c r="CIT83" s="65"/>
      <c r="CIU83" s="65"/>
      <c r="CIV83" s="65"/>
      <c r="CIW83" s="65"/>
      <c r="CIX83" s="65"/>
      <c r="CIY83" s="65"/>
      <c r="CIZ83" s="65"/>
      <c r="CJA83" s="65"/>
      <c r="CJB83" s="65"/>
      <c r="CJC83" s="65"/>
      <c r="CJD83" s="65"/>
      <c r="CJE83" s="65"/>
      <c r="CJF83" s="65"/>
      <c r="CJG83" s="65"/>
      <c r="CJH83" s="65"/>
      <c r="CJI83" s="65"/>
      <c r="CJJ83" s="65"/>
      <c r="CJK83" s="65"/>
      <c r="CJL83" s="65"/>
      <c r="CJM83" s="65"/>
      <c r="CJN83" s="65"/>
      <c r="CJO83" s="65"/>
      <c r="CJP83" s="65"/>
      <c r="CJQ83" s="65"/>
      <c r="CJR83" s="65"/>
      <c r="CJS83" s="65"/>
      <c r="CJT83" s="65"/>
      <c r="CJU83" s="65"/>
      <c r="CJV83" s="65"/>
      <c r="CJW83" s="65"/>
      <c r="CJX83" s="65"/>
      <c r="CJY83" s="65"/>
      <c r="CJZ83" s="65"/>
      <c r="CKA83" s="65"/>
      <c r="CKB83" s="65"/>
      <c r="CKC83" s="65"/>
      <c r="CKD83" s="65"/>
      <c r="CKE83" s="65"/>
      <c r="CKF83" s="65"/>
      <c r="CKG83" s="65"/>
      <c r="CKH83" s="65"/>
      <c r="CKI83" s="65"/>
      <c r="CKJ83" s="65"/>
      <c r="CKK83" s="65"/>
      <c r="CKL83" s="65"/>
      <c r="CKM83" s="65"/>
      <c r="CKN83" s="65"/>
      <c r="CKO83" s="65"/>
      <c r="CKP83" s="65"/>
      <c r="CKQ83" s="65"/>
      <c r="CKR83" s="65"/>
      <c r="CKS83" s="65"/>
      <c r="CKT83" s="65"/>
      <c r="CKU83" s="65"/>
      <c r="CKV83" s="65"/>
      <c r="CKW83" s="65"/>
      <c r="CKX83" s="65"/>
      <c r="CKY83" s="65"/>
      <c r="CKZ83" s="65"/>
      <c r="CLA83" s="65"/>
      <c r="CLB83" s="65"/>
      <c r="CLC83" s="65"/>
      <c r="CLD83" s="65"/>
      <c r="CLE83" s="65"/>
      <c r="CLF83" s="65"/>
      <c r="CLG83" s="65"/>
      <c r="CLH83" s="65"/>
      <c r="CLI83" s="65"/>
      <c r="CLJ83" s="65"/>
      <c r="CLK83" s="65"/>
      <c r="CLL83" s="65"/>
      <c r="CLM83" s="65"/>
      <c r="CLN83" s="65"/>
      <c r="CLO83" s="65"/>
      <c r="CLP83" s="65"/>
      <c r="CLQ83" s="65"/>
      <c r="CLR83" s="65"/>
      <c r="CLS83" s="65"/>
      <c r="CLT83" s="65"/>
      <c r="CLU83" s="65"/>
      <c r="CLV83" s="65"/>
      <c r="CLW83" s="65"/>
      <c r="CLX83" s="65"/>
      <c r="CLY83" s="65"/>
      <c r="CLZ83" s="65"/>
      <c r="CMA83" s="65"/>
      <c r="CMB83" s="65"/>
      <c r="CMC83" s="65"/>
      <c r="CMD83" s="65"/>
      <c r="CME83" s="65"/>
      <c r="CMF83" s="65"/>
      <c r="CMG83" s="65"/>
      <c r="CMH83" s="65"/>
      <c r="CMI83" s="65"/>
      <c r="CMJ83" s="65"/>
      <c r="CMK83" s="65"/>
      <c r="CML83" s="65"/>
      <c r="CMM83" s="65"/>
      <c r="CMN83" s="65"/>
      <c r="CMO83" s="65"/>
      <c r="CMP83" s="65"/>
      <c r="CMQ83" s="65"/>
      <c r="CMR83" s="65"/>
      <c r="CMS83" s="65"/>
      <c r="CMT83" s="65"/>
      <c r="CMU83" s="65"/>
      <c r="CMV83" s="65"/>
      <c r="CMW83" s="65"/>
      <c r="CMX83" s="65"/>
      <c r="CMY83" s="65"/>
      <c r="CMZ83" s="65"/>
      <c r="CNA83" s="65"/>
      <c r="CNB83" s="65"/>
      <c r="CNC83" s="65"/>
      <c r="CND83" s="65"/>
      <c r="CNE83" s="65"/>
      <c r="CNF83" s="65"/>
      <c r="CNG83" s="65"/>
      <c r="CNH83" s="65"/>
      <c r="CNI83" s="65"/>
      <c r="CNJ83" s="65"/>
      <c r="CNK83" s="65"/>
      <c r="CNL83" s="65"/>
      <c r="CNM83" s="65"/>
      <c r="CNN83" s="65"/>
      <c r="CNO83" s="65"/>
      <c r="CNP83" s="65"/>
      <c r="CNQ83" s="65"/>
      <c r="CNR83" s="65"/>
      <c r="CNS83" s="65"/>
      <c r="CNT83" s="65"/>
      <c r="CNU83" s="65"/>
      <c r="CNV83" s="65"/>
      <c r="CNW83" s="65"/>
      <c r="CNX83" s="65"/>
      <c r="CNY83" s="65"/>
      <c r="CNZ83" s="65"/>
      <c r="COA83" s="65"/>
      <c r="COB83" s="65"/>
      <c r="COC83" s="65"/>
      <c r="COD83" s="65"/>
      <c r="COE83" s="65"/>
      <c r="COF83" s="65"/>
      <c r="COG83" s="65"/>
      <c r="COH83" s="65"/>
      <c r="COI83" s="65"/>
      <c r="COJ83" s="65"/>
      <c r="COK83" s="65"/>
      <c r="COL83" s="65"/>
      <c r="COM83" s="65"/>
      <c r="CON83" s="65"/>
      <c r="COO83" s="65"/>
      <c r="COP83" s="65"/>
      <c r="COQ83" s="65"/>
      <c r="COR83" s="65"/>
      <c r="COS83" s="65"/>
      <c r="COT83" s="65"/>
      <c r="COU83" s="65"/>
      <c r="COV83" s="65"/>
      <c r="COW83" s="65"/>
      <c r="COX83" s="65"/>
      <c r="COY83" s="65"/>
      <c r="COZ83" s="65"/>
      <c r="CPA83" s="65"/>
      <c r="CPB83" s="65"/>
      <c r="CPC83" s="65"/>
      <c r="CPD83" s="65"/>
      <c r="CPE83" s="65"/>
      <c r="CPF83" s="65"/>
      <c r="CPG83" s="65"/>
      <c r="CPH83" s="65"/>
      <c r="CPI83" s="65"/>
      <c r="CPJ83" s="65"/>
      <c r="CPK83" s="65"/>
      <c r="CPL83" s="65"/>
      <c r="CPM83" s="65"/>
      <c r="CPN83" s="65"/>
      <c r="CPO83" s="65"/>
      <c r="CPP83" s="65"/>
      <c r="CPQ83" s="65"/>
      <c r="CPR83" s="65"/>
      <c r="CPS83" s="65"/>
      <c r="CPT83" s="65"/>
      <c r="CPU83" s="65"/>
      <c r="CPV83" s="65"/>
      <c r="CPW83" s="65"/>
      <c r="CPX83" s="65"/>
      <c r="CPY83" s="65"/>
      <c r="CPZ83" s="65"/>
      <c r="CQA83" s="65"/>
      <c r="CQB83" s="65"/>
      <c r="CQC83" s="65"/>
      <c r="CQD83" s="65"/>
      <c r="CQE83" s="65"/>
      <c r="CQF83" s="65"/>
      <c r="CQG83" s="65"/>
      <c r="CQH83" s="65"/>
      <c r="CQI83" s="65"/>
      <c r="CQJ83" s="65"/>
      <c r="CQK83" s="65"/>
      <c r="CQL83" s="65"/>
      <c r="CQM83" s="65"/>
      <c r="CQN83" s="65"/>
      <c r="CQO83" s="65"/>
      <c r="CQP83" s="65"/>
      <c r="CQQ83" s="65"/>
      <c r="CQR83" s="65"/>
      <c r="CQS83" s="65"/>
      <c r="CQT83" s="65"/>
      <c r="CQU83" s="65"/>
      <c r="CQV83" s="65"/>
      <c r="CQW83" s="65"/>
      <c r="CQX83" s="65"/>
      <c r="CQY83" s="65"/>
      <c r="CQZ83" s="65"/>
      <c r="CRA83" s="65"/>
      <c r="CRB83" s="65"/>
      <c r="CRC83" s="65"/>
      <c r="CRD83" s="65"/>
      <c r="CRE83" s="65"/>
      <c r="CRF83" s="65"/>
      <c r="CRG83" s="65"/>
      <c r="CRH83" s="65"/>
      <c r="CRI83" s="65"/>
      <c r="CRJ83" s="65"/>
      <c r="CRK83" s="65"/>
      <c r="CRL83" s="65"/>
      <c r="CRM83" s="65"/>
      <c r="CRN83" s="65"/>
      <c r="CRO83" s="65"/>
      <c r="CRP83" s="65"/>
      <c r="CRQ83" s="65"/>
      <c r="CRR83" s="65"/>
      <c r="CRS83" s="65"/>
      <c r="CRT83" s="65"/>
      <c r="CRU83" s="65"/>
      <c r="CRV83" s="65"/>
      <c r="CRW83" s="65"/>
      <c r="CRX83" s="65"/>
      <c r="CRY83" s="65"/>
      <c r="CRZ83" s="65"/>
      <c r="CSA83" s="65"/>
      <c r="CSB83" s="65"/>
      <c r="CSC83" s="65"/>
      <c r="CSD83" s="65"/>
      <c r="CSE83" s="65"/>
      <c r="CSF83" s="65"/>
      <c r="CSG83" s="65"/>
      <c r="CSH83" s="65"/>
      <c r="CSI83" s="65"/>
      <c r="CSJ83" s="65"/>
      <c r="CSK83" s="65"/>
      <c r="CSL83" s="65"/>
      <c r="CSM83" s="65"/>
      <c r="CSN83" s="65"/>
      <c r="CSO83" s="65"/>
      <c r="CSP83" s="65"/>
      <c r="CSQ83" s="65"/>
      <c r="CSR83" s="65"/>
      <c r="CSS83" s="65"/>
      <c r="CST83" s="65"/>
      <c r="CSU83" s="65"/>
      <c r="CSV83" s="65"/>
      <c r="CSW83" s="65"/>
      <c r="CSX83" s="65"/>
      <c r="CSY83" s="65"/>
      <c r="CSZ83" s="65"/>
      <c r="CTA83" s="65"/>
      <c r="CTB83" s="65"/>
      <c r="CTC83" s="65"/>
      <c r="CTD83" s="65"/>
      <c r="CTE83" s="65"/>
      <c r="CTF83" s="65"/>
      <c r="CTG83" s="65"/>
      <c r="CTH83" s="65"/>
      <c r="CTI83" s="65"/>
      <c r="CTJ83" s="65"/>
      <c r="CTK83" s="65"/>
      <c r="CTL83" s="65"/>
      <c r="CTM83" s="65"/>
      <c r="CTN83" s="65"/>
      <c r="CTO83" s="65"/>
      <c r="CTP83" s="65"/>
      <c r="CTQ83" s="65"/>
      <c r="CTR83" s="65"/>
      <c r="CTS83" s="65"/>
      <c r="CTT83" s="65"/>
      <c r="CTU83" s="65"/>
      <c r="CTV83" s="65"/>
      <c r="CTW83" s="65"/>
      <c r="CTX83" s="65"/>
      <c r="CTY83" s="65"/>
      <c r="CTZ83" s="65"/>
      <c r="CUA83" s="65"/>
      <c r="CUB83" s="65"/>
      <c r="CUC83" s="65"/>
      <c r="CUD83" s="65"/>
      <c r="CUE83" s="65"/>
      <c r="CUF83" s="65"/>
      <c r="CUG83" s="65"/>
      <c r="CUH83" s="65"/>
      <c r="CUI83" s="65"/>
      <c r="CUJ83" s="65"/>
      <c r="CUK83" s="65"/>
      <c r="CUL83" s="65"/>
      <c r="CUM83" s="65"/>
      <c r="CUN83" s="65"/>
      <c r="CUO83" s="65"/>
      <c r="CUP83" s="65"/>
      <c r="CUQ83" s="65"/>
      <c r="CUR83" s="65"/>
      <c r="CUS83" s="65"/>
      <c r="CUT83" s="65"/>
      <c r="CUU83" s="65"/>
      <c r="CUV83" s="65"/>
      <c r="CUW83" s="65"/>
      <c r="CUX83" s="65"/>
      <c r="CUY83" s="65"/>
      <c r="CUZ83" s="65"/>
      <c r="CVA83" s="65"/>
      <c r="CVB83" s="65"/>
      <c r="CVC83" s="65"/>
      <c r="CVD83" s="65"/>
      <c r="CVE83" s="65"/>
      <c r="CVF83" s="65"/>
      <c r="CVG83" s="65"/>
      <c r="CVH83" s="65"/>
      <c r="CVI83" s="65"/>
      <c r="CVJ83" s="65"/>
      <c r="CVK83" s="65"/>
      <c r="CVL83" s="65"/>
      <c r="CVM83" s="65"/>
      <c r="CVN83" s="65"/>
      <c r="CVO83" s="65"/>
      <c r="CVP83" s="65"/>
      <c r="CVQ83" s="65"/>
      <c r="CVR83" s="65"/>
      <c r="CVS83" s="65"/>
      <c r="CVT83" s="65"/>
      <c r="CVU83" s="65"/>
      <c r="CVV83" s="65"/>
      <c r="CVW83" s="65"/>
      <c r="CVX83" s="65"/>
      <c r="CVY83" s="65"/>
      <c r="CVZ83" s="65"/>
      <c r="CWA83" s="65"/>
      <c r="CWB83" s="65"/>
      <c r="CWC83" s="65"/>
      <c r="CWD83" s="65"/>
      <c r="CWE83" s="65"/>
      <c r="CWF83" s="65"/>
      <c r="CWG83" s="65"/>
      <c r="CWH83" s="65"/>
      <c r="CWI83" s="65"/>
      <c r="CWJ83" s="65"/>
      <c r="CWK83" s="65"/>
      <c r="CWL83" s="65"/>
      <c r="CWM83" s="65"/>
      <c r="CWN83" s="65"/>
      <c r="CWO83" s="65"/>
      <c r="CWP83" s="65"/>
      <c r="CWQ83" s="65"/>
      <c r="CWR83" s="65"/>
      <c r="CWS83" s="65"/>
      <c r="CWT83" s="65"/>
      <c r="CWU83" s="65"/>
      <c r="CWV83" s="65"/>
      <c r="CWW83" s="65"/>
      <c r="CWX83" s="65"/>
      <c r="CWY83" s="65"/>
      <c r="CWZ83" s="65"/>
      <c r="CXA83" s="65"/>
      <c r="CXB83" s="65"/>
      <c r="CXC83" s="65"/>
      <c r="CXD83" s="65"/>
      <c r="CXE83" s="65"/>
      <c r="CXF83" s="65"/>
      <c r="CXG83" s="65"/>
      <c r="CXH83" s="65"/>
      <c r="CXI83" s="65"/>
      <c r="CXJ83" s="65"/>
      <c r="CXK83" s="65"/>
      <c r="CXL83" s="65"/>
      <c r="CXM83" s="65"/>
      <c r="CXN83" s="65"/>
      <c r="CXO83" s="65"/>
      <c r="CXP83" s="65"/>
      <c r="CXQ83" s="65"/>
      <c r="CXR83" s="65"/>
      <c r="CXS83" s="65"/>
      <c r="CXT83" s="65"/>
      <c r="CXU83" s="65"/>
      <c r="CXV83" s="65"/>
      <c r="CXW83" s="65"/>
      <c r="CXX83" s="65"/>
      <c r="CXY83" s="65"/>
      <c r="CXZ83" s="65"/>
      <c r="CYA83" s="65"/>
      <c r="CYB83" s="65"/>
      <c r="CYC83" s="65"/>
      <c r="CYD83" s="65"/>
      <c r="CYE83" s="65"/>
      <c r="CYF83" s="65"/>
      <c r="CYG83" s="65"/>
      <c r="CYH83" s="65"/>
      <c r="CYI83" s="65"/>
      <c r="CYJ83" s="65"/>
      <c r="CYK83" s="65"/>
      <c r="CYL83" s="65"/>
      <c r="CYM83" s="65"/>
      <c r="CYN83" s="65"/>
      <c r="CYO83" s="65"/>
      <c r="CYP83" s="65"/>
      <c r="CYQ83" s="65"/>
      <c r="CYR83" s="65"/>
      <c r="CYS83" s="65"/>
      <c r="CYT83" s="65"/>
      <c r="CYU83" s="65"/>
      <c r="CYV83" s="65"/>
      <c r="CYW83" s="65"/>
      <c r="CYX83" s="65"/>
      <c r="CYY83" s="65"/>
      <c r="CYZ83" s="65"/>
      <c r="CZA83" s="65"/>
      <c r="CZB83" s="65"/>
      <c r="CZC83" s="65"/>
      <c r="CZD83" s="65"/>
      <c r="CZE83" s="65"/>
      <c r="CZF83" s="65"/>
      <c r="CZG83" s="65"/>
      <c r="CZH83" s="65"/>
      <c r="CZI83" s="65"/>
      <c r="CZJ83" s="65"/>
      <c r="CZK83" s="65"/>
      <c r="CZL83" s="65"/>
      <c r="CZM83" s="65"/>
      <c r="CZN83" s="65"/>
      <c r="CZO83" s="65"/>
      <c r="CZP83" s="65"/>
      <c r="CZQ83" s="65"/>
      <c r="CZR83" s="65"/>
      <c r="CZS83" s="65"/>
      <c r="CZT83" s="65"/>
      <c r="CZU83" s="65"/>
      <c r="CZV83" s="65"/>
      <c r="CZW83" s="65"/>
      <c r="CZX83" s="65"/>
      <c r="CZY83" s="65"/>
      <c r="CZZ83" s="65"/>
      <c r="DAA83" s="65"/>
      <c r="DAB83" s="65"/>
      <c r="DAC83" s="65"/>
      <c r="DAD83" s="65"/>
      <c r="DAE83" s="65"/>
      <c r="DAF83" s="65"/>
      <c r="DAG83" s="65"/>
      <c r="DAH83" s="65"/>
      <c r="DAI83" s="65"/>
      <c r="DAJ83" s="65"/>
      <c r="DAK83" s="65"/>
      <c r="DAL83" s="65"/>
      <c r="DAM83" s="65"/>
      <c r="DAN83" s="65"/>
      <c r="DAO83" s="65"/>
      <c r="DAP83" s="65"/>
      <c r="DAQ83" s="65"/>
      <c r="DAR83" s="65"/>
      <c r="DAS83" s="65"/>
      <c r="DAT83" s="65"/>
      <c r="DAU83" s="65"/>
      <c r="DAV83" s="65"/>
      <c r="DAW83" s="65"/>
      <c r="DAX83" s="65"/>
      <c r="DAY83" s="65"/>
      <c r="DAZ83" s="65"/>
      <c r="DBA83" s="65"/>
      <c r="DBB83" s="65"/>
      <c r="DBC83" s="65"/>
      <c r="DBD83" s="65"/>
      <c r="DBE83" s="65"/>
      <c r="DBF83" s="65"/>
      <c r="DBG83" s="65"/>
      <c r="DBH83" s="65"/>
      <c r="DBI83" s="65"/>
      <c r="DBJ83" s="65"/>
      <c r="DBK83" s="65"/>
      <c r="DBL83" s="65"/>
      <c r="DBM83" s="65"/>
      <c r="DBN83" s="65"/>
      <c r="DBO83" s="65"/>
      <c r="DBP83" s="65"/>
      <c r="DBQ83" s="65"/>
      <c r="DBR83" s="65"/>
      <c r="DBS83" s="65"/>
      <c r="DBT83" s="65"/>
      <c r="DBU83" s="65"/>
      <c r="DBV83" s="65"/>
      <c r="DBW83" s="65"/>
      <c r="DBX83" s="65"/>
      <c r="DBY83" s="65"/>
      <c r="DBZ83" s="65"/>
      <c r="DCA83" s="65"/>
      <c r="DCB83" s="65"/>
      <c r="DCC83" s="65"/>
      <c r="DCD83" s="65"/>
      <c r="DCE83" s="65"/>
      <c r="DCF83" s="65"/>
      <c r="DCG83" s="65"/>
      <c r="DCH83" s="65"/>
      <c r="DCI83" s="65"/>
      <c r="DCJ83" s="65"/>
      <c r="DCK83" s="65"/>
      <c r="DCL83" s="65"/>
      <c r="DCM83" s="65"/>
      <c r="DCN83" s="65"/>
      <c r="DCO83" s="65"/>
      <c r="DCP83" s="65"/>
      <c r="DCQ83" s="65"/>
      <c r="DCR83" s="65"/>
      <c r="DCS83" s="65"/>
      <c r="DCT83" s="65"/>
      <c r="DCU83" s="65"/>
      <c r="DCV83" s="65"/>
      <c r="DCW83" s="65"/>
      <c r="DCX83" s="65"/>
      <c r="DCY83" s="65"/>
      <c r="DCZ83" s="65"/>
      <c r="DDA83" s="65"/>
      <c r="DDB83" s="65"/>
      <c r="DDC83" s="65"/>
      <c r="DDD83" s="65"/>
      <c r="DDE83" s="65"/>
      <c r="DDF83" s="65"/>
      <c r="DDG83" s="65"/>
      <c r="DDH83" s="65"/>
      <c r="DDI83" s="65"/>
      <c r="DDJ83" s="65"/>
      <c r="DDK83" s="65"/>
      <c r="DDL83" s="65"/>
      <c r="DDM83" s="65"/>
      <c r="DDN83" s="65"/>
      <c r="DDO83" s="65"/>
      <c r="DDP83" s="65"/>
      <c r="DDQ83" s="65"/>
      <c r="DDR83" s="65"/>
      <c r="DDS83" s="65"/>
      <c r="DDT83" s="65"/>
      <c r="DDU83" s="65"/>
      <c r="DDV83" s="65"/>
      <c r="DDW83" s="65"/>
      <c r="DDX83" s="65"/>
      <c r="DDY83" s="65"/>
      <c r="DDZ83" s="65"/>
      <c r="DEA83" s="65"/>
      <c r="DEB83" s="65"/>
      <c r="DEC83" s="65"/>
      <c r="DED83" s="65"/>
      <c r="DEE83" s="65"/>
      <c r="DEF83" s="65"/>
      <c r="DEG83" s="65"/>
      <c r="DEH83" s="65"/>
      <c r="DEI83" s="65"/>
      <c r="DEJ83" s="65"/>
      <c r="DEK83" s="65"/>
      <c r="DEL83" s="65"/>
      <c r="DEM83" s="65"/>
      <c r="DEN83" s="65"/>
      <c r="DEO83" s="65"/>
      <c r="DEP83" s="65"/>
      <c r="DEQ83" s="65"/>
      <c r="DER83" s="65"/>
      <c r="DES83" s="65"/>
      <c r="DET83" s="65"/>
      <c r="DEU83" s="65"/>
      <c r="DEV83" s="65"/>
      <c r="DEW83" s="65"/>
      <c r="DEX83" s="65"/>
      <c r="DEY83" s="65"/>
      <c r="DEZ83" s="65"/>
      <c r="DFA83" s="65"/>
      <c r="DFB83" s="65"/>
      <c r="DFC83" s="65"/>
      <c r="DFD83" s="65"/>
      <c r="DFE83" s="65"/>
      <c r="DFF83" s="65"/>
      <c r="DFG83" s="65"/>
      <c r="DFH83" s="65"/>
      <c r="DFI83" s="65"/>
      <c r="DFJ83" s="65"/>
      <c r="DFK83" s="65"/>
      <c r="DFL83" s="65"/>
      <c r="DFM83" s="65"/>
      <c r="DFN83" s="65"/>
      <c r="DFO83" s="65"/>
      <c r="DFP83" s="65"/>
      <c r="DFQ83" s="65"/>
      <c r="DFR83" s="65"/>
      <c r="DFS83" s="65"/>
      <c r="DFT83" s="65"/>
      <c r="DFU83" s="65"/>
      <c r="DFV83" s="65"/>
      <c r="DFW83" s="65"/>
      <c r="DFX83" s="65"/>
      <c r="DFY83" s="65"/>
      <c r="DFZ83" s="65"/>
      <c r="DGA83" s="65"/>
      <c r="DGB83" s="65"/>
      <c r="DGC83" s="65"/>
      <c r="DGD83" s="65"/>
      <c r="DGE83" s="65"/>
      <c r="DGF83" s="65"/>
      <c r="DGG83" s="65"/>
      <c r="DGH83" s="65"/>
      <c r="DGI83" s="65"/>
      <c r="DGJ83" s="65"/>
      <c r="DGK83" s="65"/>
      <c r="DGL83" s="65"/>
      <c r="DGM83" s="65"/>
      <c r="DGN83" s="65"/>
      <c r="DGO83" s="65"/>
      <c r="DGP83" s="65"/>
      <c r="DGQ83" s="65"/>
      <c r="DGR83" s="65"/>
      <c r="DGS83" s="65"/>
      <c r="DGT83" s="65"/>
      <c r="DGU83" s="65"/>
      <c r="DGV83" s="65"/>
      <c r="DGW83" s="65"/>
      <c r="DGX83" s="65"/>
      <c r="DGY83" s="65"/>
      <c r="DGZ83" s="65"/>
      <c r="DHA83" s="65"/>
      <c r="DHB83" s="65"/>
      <c r="DHC83" s="65"/>
      <c r="DHD83" s="65"/>
      <c r="DHE83" s="65"/>
      <c r="DHF83" s="65"/>
      <c r="DHG83" s="65"/>
      <c r="DHH83" s="65"/>
      <c r="DHI83" s="65"/>
      <c r="DHJ83" s="65"/>
      <c r="DHK83" s="65"/>
      <c r="DHL83" s="65"/>
      <c r="DHM83" s="65"/>
      <c r="DHN83" s="65"/>
      <c r="DHO83" s="65"/>
      <c r="DHP83" s="65"/>
      <c r="DHQ83" s="65"/>
      <c r="DHR83" s="65"/>
      <c r="DHS83" s="65"/>
      <c r="DHT83" s="65"/>
      <c r="DHU83" s="65"/>
      <c r="DHV83" s="65"/>
      <c r="DHW83" s="65"/>
      <c r="DHX83" s="65"/>
      <c r="DHY83" s="65"/>
      <c r="DHZ83" s="65"/>
      <c r="DIA83" s="65"/>
      <c r="DIB83" s="65"/>
      <c r="DIC83" s="65"/>
      <c r="DID83" s="65"/>
      <c r="DIE83" s="65"/>
      <c r="DIF83" s="65"/>
      <c r="DIG83" s="65"/>
      <c r="DIH83" s="65"/>
      <c r="DII83" s="65"/>
      <c r="DIJ83" s="65"/>
      <c r="DIK83" s="65"/>
      <c r="DIL83" s="65"/>
      <c r="DIM83" s="65"/>
      <c r="DIN83" s="65"/>
      <c r="DIO83" s="65"/>
      <c r="DIP83" s="65"/>
      <c r="DIQ83" s="65"/>
      <c r="DIR83" s="65"/>
      <c r="DIS83" s="65"/>
      <c r="DIT83" s="65"/>
      <c r="DIU83" s="65"/>
      <c r="DIV83" s="65"/>
      <c r="DIW83" s="65"/>
      <c r="DIX83" s="65"/>
      <c r="DIY83" s="65"/>
      <c r="DIZ83" s="65"/>
      <c r="DJA83" s="65"/>
      <c r="DJB83" s="65"/>
      <c r="DJC83" s="65"/>
      <c r="DJD83" s="65"/>
      <c r="DJE83" s="65"/>
      <c r="DJF83" s="65"/>
      <c r="DJG83" s="65"/>
      <c r="DJH83" s="65"/>
      <c r="DJI83" s="65"/>
      <c r="DJJ83" s="65"/>
      <c r="DJK83" s="65"/>
      <c r="DJL83" s="65"/>
      <c r="DJM83" s="65"/>
      <c r="DJN83" s="65"/>
      <c r="DJO83" s="65"/>
      <c r="DJP83" s="65"/>
      <c r="DJQ83" s="65"/>
      <c r="DJR83" s="65"/>
      <c r="DJS83" s="65"/>
      <c r="DJT83" s="65"/>
      <c r="DJU83" s="65"/>
      <c r="DJV83" s="65"/>
      <c r="DJW83" s="65"/>
      <c r="DJX83" s="65"/>
      <c r="DJY83" s="65"/>
      <c r="DJZ83" s="65"/>
      <c r="DKA83" s="65"/>
      <c r="DKB83" s="65"/>
      <c r="DKC83" s="65"/>
      <c r="DKD83" s="65"/>
      <c r="DKE83" s="65"/>
      <c r="DKF83" s="65"/>
      <c r="DKG83" s="65"/>
      <c r="DKH83" s="65"/>
      <c r="DKI83" s="65"/>
      <c r="DKJ83" s="65"/>
      <c r="DKK83" s="65"/>
      <c r="DKL83" s="65"/>
      <c r="DKM83" s="65"/>
      <c r="DKN83" s="65"/>
      <c r="DKO83" s="65"/>
      <c r="DKP83" s="65"/>
      <c r="DKQ83" s="65"/>
      <c r="DKR83" s="65"/>
      <c r="DKS83" s="65"/>
      <c r="DKT83" s="65"/>
      <c r="DKU83" s="65"/>
      <c r="DKV83" s="65"/>
      <c r="DKW83" s="65"/>
      <c r="DKX83" s="65"/>
      <c r="DKY83" s="65"/>
      <c r="DKZ83" s="65"/>
      <c r="DLA83" s="65"/>
      <c r="DLB83" s="65"/>
      <c r="DLC83" s="65"/>
      <c r="DLD83" s="65"/>
      <c r="DLE83" s="65"/>
      <c r="DLF83" s="65"/>
      <c r="DLG83" s="65"/>
      <c r="DLH83" s="65"/>
      <c r="DLI83" s="65"/>
      <c r="DLJ83" s="65"/>
      <c r="DLK83" s="65"/>
      <c r="DLL83" s="65"/>
      <c r="DLM83" s="65"/>
      <c r="DLN83" s="65"/>
      <c r="DLO83" s="65"/>
      <c r="DLP83" s="65"/>
      <c r="DLQ83" s="65"/>
      <c r="DLR83" s="65"/>
      <c r="DLS83" s="65"/>
      <c r="DLT83" s="65"/>
      <c r="DLU83" s="65"/>
      <c r="DLV83" s="65"/>
      <c r="DLW83" s="65"/>
      <c r="DLX83" s="65"/>
      <c r="DLY83" s="65"/>
      <c r="DLZ83" s="65"/>
      <c r="DMA83" s="65"/>
      <c r="DMB83" s="65"/>
      <c r="DMC83" s="65"/>
      <c r="DMD83" s="65"/>
      <c r="DME83" s="65"/>
      <c r="DMF83" s="65"/>
      <c r="DMG83" s="65"/>
      <c r="DMH83" s="65"/>
      <c r="DMI83" s="65"/>
      <c r="DMJ83" s="65"/>
      <c r="DMK83" s="65"/>
      <c r="DML83" s="65"/>
      <c r="DMM83" s="65"/>
      <c r="DMN83" s="65"/>
      <c r="DMO83" s="65"/>
      <c r="DMP83" s="65"/>
      <c r="DMQ83" s="65"/>
      <c r="DMR83" s="65"/>
      <c r="DMS83" s="65"/>
      <c r="DMT83" s="65"/>
      <c r="DMU83" s="65"/>
      <c r="DMV83" s="65"/>
      <c r="DMW83" s="65"/>
      <c r="DMX83" s="65"/>
      <c r="DMY83" s="65"/>
      <c r="DMZ83" s="65"/>
      <c r="DNA83" s="65"/>
      <c r="DNB83" s="65"/>
      <c r="DNC83" s="65"/>
      <c r="DND83" s="65"/>
      <c r="DNE83" s="65"/>
      <c r="DNF83" s="65"/>
      <c r="DNG83" s="65"/>
      <c r="DNH83" s="65"/>
      <c r="DNI83" s="65"/>
      <c r="DNJ83" s="65"/>
      <c r="DNK83" s="65"/>
      <c r="DNL83" s="65"/>
      <c r="DNM83" s="65"/>
      <c r="DNN83" s="65"/>
      <c r="DNO83" s="65"/>
      <c r="DNP83" s="65"/>
      <c r="DNQ83" s="65"/>
      <c r="DNR83" s="65"/>
      <c r="DNS83" s="65"/>
      <c r="DNT83" s="65"/>
      <c r="DNU83" s="65"/>
      <c r="DNV83" s="65"/>
      <c r="DNW83" s="65"/>
      <c r="DNX83" s="65"/>
      <c r="DNY83" s="65"/>
      <c r="DNZ83" s="65"/>
      <c r="DOA83" s="65"/>
      <c r="DOB83" s="65"/>
      <c r="DOC83" s="65"/>
      <c r="DOD83" s="65"/>
      <c r="DOE83" s="65"/>
      <c r="DOF83" s="65"/>
      <c r="DOG83" s="65"/>
      <c r="DOH83" s="65"/>
      <c r="DOI83" s="65"/>
      <c r="DOJ83" s="65"/>
      <c r="DOK83" s="65"/>
      <c r="DOL83" s="65"/>
      <c r="DOM83" s="65"/>
      <c r="DON83" s="65"/>
      <c r="DOO83" s="65"/>
      <c r="DOP83" s="65"/>
      <c r="DOQ83" s="65"/>
      <c r="DOR83" s="65"/>
      <c r="DOS83" s="65"/>
      <c r="DOT83" s="65"/>
      <c r="DOU83" s="65"/>
      <c r="DOV83" s="65"/>
      <c r="DOW83" s="65"/>
      <c r="DOX83" s="65"/>
      <c r="DOY83" s="65"/>
      <c r="DOZ83" s="65"/>
      <c r="DPA83" s="65"/>
      <c r="DPB83" s="65"/>
      <c r="DPC83" s="65"/>
      <c r="DPD83" s="65"/>
      <c r="DPE83" s="65"/>
      <c r="DPF83" s="65"/>
      <c r="DPG83" s="65"/>
      <c r="DPH83" s="65"/>
      <c r="DPI83" s="65"/>
      <c r="DPJ83" s="65"/>
      <c r="DPK83" s="65"/>
      <c r="DPL83" s="65"/>
      <c r="DPM83" s="65"/>
      <c r="DPN83" s="65"/>
      <c r="DPO83" s="65"/>
      <c r="DPP83" s="65"/>
      <c r="DPQ83" s="65"/>
      <c r="DPR83" s="65"/>
      <c r="DPS83" s="65"/>
      <c r="DPT83" s="65"/>
      <c r="DPU83" s="65"/>
      <c r="DPV83" s="65"/>
      <c r="DPW83" s="65"/>
      <c r="DPX83" s="65"/>
      <c r="DPY83" s="65"/>
      <c r="DPZ83" s="65"/>
      <c r="DQA83" s="65"/>
      <c r="DQB83" s="65"/>
      <c r="DQC83" s="65"/>
      <c r="DQD83" s="65"/>
      <c r="DQE83" s="65"/>
      <c r="DQF83" s="65"/>
      <c r="DQG83" s="65"/>
      <c r="DQH83" s="65"/>
      <c r="DQI83" s="65"/>
      <c r="DQJ83" s="65"/>
      <c r="DQK83" s="65"/>
      <c r="DQL83" s="65"/>
      <c r="DQM83" s="65"/>
      <c r="DQN83" s="65"/>
      <c r="DQO83" s="65"/>
      <c r="DQP83" s="65"/>
      <c r="DQQ83" s="65"/>
      <c r="DQR83" s="65"/>
      <c r="DQS83" s="65"/>
      <c r="DQT83" s="65"/>
      <c r="DQU83" s="65"/>
      <c r="DQV83" s="65"/>
      <c r="DQW83" s="65"/>
      <c r="DQX83" s="65"/>
      <c r="DQY83" s="65"/>
      <c r="DQZ83" s="65"/>
      <c r="DRA83" s="65"/>
      <c r="DRB83" s="65"/>
      <c r="DRC83" s="65"/>
      <c r="DRD83" s="65"/>
      <c r="DRE83" s="65"/>
      <c r="DRF83" s="65"/>
      <c r="DRG83" s="65"/>
      <c r="DRH83" s="65"/>
      <c r="DRI83" s="65"/>
      <c r="DRJ83" s="65"/>
      <c r="DRK83" s="65"/>
      <c r="DRL83" s="65"/>
      <c r="DRM83" s="65"/>
      <c r="DRN83" s="65"/>
      <c r="DRO83" s="65"/>
      <c r="DRP83" s="65"/>
      <c r="DRQ83" s="65"/>
      <c r="DRR83" s="65"/>
      <c r="DRS83" s="65"/>
      <c r="DRT83" s="65"/>
      <c r="DRU83" s="65"/>
      <c r="DRV83" s="65"/>
      <c r="DRW83" s="65"/>
      <c r="DRX83" s="65"/>
      <c r="DRY83" s="65"/>
      <c r="DRZ83" s="65"/>
      <c r="DSA83" s="65"/>
      <c r="DSB83" s="65"/>
      <c r="DSC83" s="65"/>
      <c r="DSD83" s="65"/>
      <c r="DSE83" s="65"/>
      <c r="DSF83" s="65"/>
      <c r="DSG83" s="65"/>
      <c r="DSH83" s="65"/>
      <c r="DSI83" s="65"/>
      <c r="DSJ83" s="65"/>
      <c r="DSK83" s="65"/>
      <c r="DSL83" s="65"/>
      <c r="DSM83" s="65"/>
      <c r="DSN83" s="65"/>
      <c r="DSO83" s="65"/>
      <c r="DSP83" s="65"/>
      <c r="DSQ83" s="65"/>
      <c r="DSR83" s="65"/>
      <c r="DSS83" s="65"/>
      <c r="DST83" s="65"/>
      <c r="DSU83" s="65"/>
      <c r="DSV83" s="65"/>
      <c r="DSW83" s="65"/>
      <c r="DSX83" s="65"/>
      <c r="DSY83" s="65"/>
      <c r="DSZ83" s="65"/>
      <c r="DTA83" s="65"/>
      <c r="DTB83" s="65"/>
      <c r="DTC83" s="65"/>
      <c r="DTD83" s="65"/>
      <c r="DTE83" s="65"/>
      <c r="DTF83" s="65"/>
      <c r="DTG83" s="65"/>
      <c r="DTH83" s="65"/>
      <c r="DTI83" s="65"/>
      <c r="DTJ83" s="65"/>
      <c r="DTK83" s="65"/>
      <c r="DTL83" s="65"/>
      <c r="DTM83" s="65"/>
      <c r="DTN83" s="65"/>
      <c r="DTO83" s="65"/>
      <c r="DTP83" s="65"/>
      <c r="DTQ83" s="65"/>
      <c r="DTR83" s="65"/>
      <c r="DTS83" s="65"/>
      <c r="DTT83" s="65"/>
      <c r="DTU83" s="65"/>
      <c r="DTV83" s="65"/>
      <c r="DTW83" s="65"/>
      <c r="DTX83" s="65"/>
      <c r="DTY83" s="65"/>
      <c r="DTZ83" s="65"/>
      <c r="DUA83" s="65"/>
      <c r="DUB83" s="65"/>
      <c r="DUC83" s="65"/>
      <c r="DUD83" s="65"/>
      <c r="DUE83" s="65"/>
      <c r="DUF83" s="65"/>
      <c r="DUG83" s="65"/>
      <c r="DUH83" s="65"/>
      <c r="DUI83" s="65"/>
      <c r="DUJ83" s="65"/>
      <c r="DUK83" s="65"/>
      <c r="DUL83" s="65"/>
      <c r="DUM83" s="65"/>
      <c r="DUN83" s="65"/>
      <c r="DUO83" s="65"/>
      <c r="DUP83" s="65"/>
      <c r="DUQ83" s="65"/>
      <c r="DUR83" s="65"/>
      <c r="DUS83" s="65"/>
      <c r="DUT83" s="65"/>
      <c r="DUU83" s="65"/>
      <c r="DUV83" s="65"/>
      <c r="DUW83" s="65"/>
      <c r="DUX83" s="65"/>
      <c r="DUY83" s="65"/>
      <c r="DUZ83" s="65"/>
      <c r="DVA83" s="65"/>
      <c r="DVB83" s="65"/>
      <c r="DVC83" s="65"/>
      <c r="DVD83" s="65"/>
      <c r="DVE83" s="65"/>
      <c r="DVF83" s="65"/>
      <c r="DVG83" s="65"/>
      <c r="DVH83" s="65"/>
      <c r="DVI83" s="65"/>
      <c r="DVJ83" s="65"/>
      <c r="DVK83" s="65"/>
      <c r="DVL83" s="65"/>
      <c r="DVM83" s="65"/>
      <c r="DVN83" s="65"/>
      <c r="DVO83" s="65"/>
      <c r="DVP83" s="65"/>
      <c r="DVQ83" s="65"/>
      <c r="DVR83" s="65"/>
      <c r="DVS83" s="65"/>
      <c r="DVT83" s="65"/>
      <c r="DVU83" s="65"/>
      <c r="DVV83" s="65"/>
      <c r="DVW83" s="65"/>
      <c r="DVX83" s="65"/>
      <c r="DVY83" s="65"/>
      <c r="DVZ83" s="65"/>
      <c r="DWA83" s="65"/>
      <c r="DWB83" s="65"/>
      <c r="DWC83" s="65"/>
      <c r="DWD83" s="65"/>
      <c r="DWE83" s="65"/>
      <c r="DWF83" s="65"/>
      <c r="DWG83" s="65"/>
      <c r="DWH83" s="65"/>
      <c r="DWI83" s="65"/>
      <c r="DWJ83" s="65"/>
      <c r="DWK83" s="65"/>
      <c r="DWL83" s="65"/>
      <c r="DWM83" s="65"/>
      <c r="DWN83" s="65"/>
      <c r="DWO83" s="65"/>
      <c r="DWP83" s="65"/>
      <c r="DWQ83" s="65"/>
      <c r="DWR83" s="65"/>
      <c r="DWS83" s="65"/>
      <c r="DWT83" s="65"/>
      <c r="DWU83" s="65"/>
      <c r="DWV83" s="65"/>
      <c r="DWW83" s="65"/>
      <c r="DWX83" s="65"/>
      <c r="DWY83" s="65"/>
      <c r="DWZ83" s="65"/>
      <c r="DXA83" s="65"/>
      <c r="DXB83" s="65"/>
      <c r="DXC83" s="65"/>
      <c r="DXD83" s="65"/>
      <c r="DXE83" s="65"/>
      <c r="DXF83" s="65"/>
      <c r="DXG83" s="65"/>
      <c r="DXH83" s="65"/>
      <c r="DXI83" s="65"/>
      <c r="DXJ83" s="65"/>
      <c r="DXK83" s="65"/>
      <c r="DXL83" s="65"/>
      <c r="DXM83" s="65"/>
      <c r="DXN83" s="65"/>
      <c r="DXO83" s="65"/>
      <c r="DXP83" s="65"/>
      <c r="DXQ83" s="65"/>
      <c r="DXR83" s="65"/>
      <c r="DXS83" s="65"/>
      <c r="DXT83" s="65"/>
      <c r="DXU83" s="65"/>
      <c r="DXV83" s="65"/>
      <c r="DXW83" s="65"/>
      <c r="DXX83" s="65"/>
      <c r="DXY83" s="65"/>
      <c r="DXZ83" s="65"/>
      <c r="DYA83" s="65"/>
      <c r="DYB83" s="65"/>
      <c r="DYC83" s="65"/>
      <c r="DYD83" s="65"/>
      <c r="DYE83" s="65"/>
      <c r="DYF83" s="65"/>
      <c r="DYG83" s="65"/>
      <c r="DYH83" s="65"/>
      <c r="DYI83" s="65"/>
      <c r="DYJ83" s="65"/>
      <c r="DYK83" s="65"/>
      <c r="DYL83" s="65"/>
      <c r="DYM83" s="65"/>
      <c r="DYN83" s="65"/>
      <c r="DYO83" s="65"/>
      <c r="DYP83" s="65"/>
      <c r="DYQ83" s="65"/>
      <c r="DYR83" s="65"/>
      <c r="DYS83" s="65"/>
      <c r="DYT83" s="65"/>
      <c r="DYU83" s="65"/>
      <c r="DYV83" s="65"/>
      <c r="DYW83" s="65"/>
      <c r="DYX83" s="65"/>
      <c r="DYY83" s="65"/>
      <c r="DYZ83" s="65"/>
      <c r="DZA83" s="65"/>
      <c r="DZB83" s="65"/>
      <c r="DZC83" s="65"/>
      <c r="DZD83" s="65"/>
      <c r="DZE83" s="65"/>
      <c r="DZF83" s="65"/>
      <c r="DZG83" s="65"/>
      <c r="DZH83" s="65"/>
      <c r="DZI83" s="65"/>
      <c r="DZJ83" s="65"/>
      <c r="DZK83" s="65"/>
      <c r="DZL83" s="65"/>
      <c r="DZM83" s="65"/>
      <c r="DZN83" s="65"/>
      <c r="DZO83" s="65"/>
      <c r="DZP83" s="65"/>
      <c r="DZQ83" s="65"/>
      <c r="DZR83" s="65"/>
      <c r="DZS83" s="65"/>
      <c r="DZT83" s="65"/>
      <c r="DZU83" s="65"/>
      <c r="DZV83" s="65"/>
      <c r="DZW83" s="65"/>
      <c r="DZX83" s="65"/>
      <c r="DZY83" s="65"/>
      <c r="DZZ83" s="65"/>
      <c r="EAA83" s="65"/>
      <c r="EAB83" s="65"/>
      <c r="EAC83" s="65"/>
      <c r="EAD83" s="65"/>
      <c r="EAE83" s="65"/>
      <c r="EAF83" s="65"/>
      <c r="EAG83" s="65"/>
      <c r="EAH83" s="65"/>
      <c r="EAI83" s="65"/>
      <c r="EAJ83" s="65"/>
      <c r="EAK83" s="65"/>
      <c r="EAL83" s="65"/>
      <c r="EAM83" s="65"/>
      <c r="EAN83" s="65"/>
      <c r="EAO83" s="65"/>
      <c r="EAP83" s="65"/>
      <c r="EAQ83" s="65"/>
      <c r="EAR83" s="65"/>
      <c r="EAS83" s="65"/>
      <c r="EAT83" s="65"/>
      <c r="EAU83" s="65"/>
      <c r="EAV83" s="65"/>
      <c r="EAW83" s="65"/>
      <c r="EAX83" s="65"/>
      <c r="EAY83" s="65"/>
      <c r="EAZ83" s="65"/>
      <c r="EBA83" s="65"/>
      <c r="EBB83" s="65"/>
      <c r="EBC83" s="65"/>
      <c r="EBD83" s="65"/>
      <c r="EBE83" s="65"/>
      <c r="EBF83" s="65"/>
      <c r="EBG83" s="65"/>
      <c r="EBH83" s="65"/>
      <c r="EBI83" s="65"/>
      <c r="EBJ83" s="65"/>
      <c r="EBK83" s="65"/>
      <c r="EBL83" s="65"/>
      <c r="EBM83" s="65"/>
      <c r="EBN83" s="65"/>
      <c r="EBO83" s="65"/>
      <c r="EBP83" s="65"/>
      <c r="EBQ83" s="65"/>
      <c r="EBR83" s="65"/>
      <c r="EBS83" s="65"/>
      <c r="EBT83" s="65"/>
      <c r="EBU83" s="65"/>
      <c r="EBV83" s="65"/>
      <c r="EBW83" s="65"/>
      <c r="EBX83" s="65"/>
      <c r="EBY83" s="65"/>
      <c r="EBZ83" s="65"/>
      <c r="ECA83" s="65"/>
      <c r="ECB83" s="65"/>
      <c r="ECC83" s="65"/>
      <c r="ECD83" s="65"/>
      <c r="ECE83" s="65"/>
      <c r="ECF83" s="65"/>
      <c r="ECG83" s="65"/>
      <c r="ECH83" s="65"/>
      <c r="ECI83" s="65"/>
      <c r="ECJ83" s="65"/>
      <c r="ECK83" s="65"/>
      <c r="ECL83" s="65"/>
      <c r="ECM83" s="65"/>
      <c r="ECN83" s="65"/>
      <c r="ECO83" s="65"/>
      <c r="ECP83" s="65"/>
      <c r="ECQ83" s="65"/>
      <c r="ECR83" s="65"/>
      <c r="ECS83" s="65"/>
      <c r="ECT83" s="65"/>
      <c r="ECU83" s="65"/>
      <c r="ECV83" s="65"/>
      <c r="ECW83" s="65"/>
      <c r="ECX83" s="65"/>
      <c r="ECY83" s="65"/>
      <c r="ECZ83" s="65"/>
      <c r="EDA83" s="65"/>
      <c r="EDB83" s="65"/>
      <c r="EDC83" s="65"/>
      <c r="EDD83" s="65"/>
      <c r="EDE83" s="65"/>
      <c r="EDF83" s="65"/>
      <c r="EDG83" s="65"/>
      <c r="EDH83" s="65"/>
      <c r="EDI83" s="65"/>
      <c r="EDJ83" s="65"/>
      <c r="EDK83" s="65"/>
      <c r="EDL83" s="65"/>
      <c r="EDM83" s="65"/>
      <c r="EDN83" s="65"/>
      <c r="EDO83" s="65"/>
      <c r="EDP83" s="65"/>
      <c r="EDQ83" s="65"/>
      <c r="EDR83" s="65"/>
      <c r="EDS83" s="65"/>
      <c r="EDT83" s="65"/>
      <c r="EDU83" s="65"/>
      <c r="EDV83" s="65"/>
      <c r="EDW83" s="65"/>
      <c r="EDX83" s="65"/>
      <c r="EDY83" s="65"/>
      <c r="EDZ83" s="65"/>
      <c r="EEA83" s="65"/>
      <c r="EEB83" s="65"/>
      <c r="EEC83" s="65"/>
      <c r="EED83" s="65"/>
      <c r="EEE83" s="65"/>
      <c r="EEF83" s="65"/>
      <c r="EEG83" s="65"/>
      <c r="EEH83" s="65"/>
      <c r="EEI83" s="65"/>
      <c r="EEJ83" s="65"/>
      <c r="EEK83" s="65"/>
      <c r="EEL83" s="65"/>
      <c r="EEM83" s="65"/>
      <c r="EEN83" s="65"/>
      <c r="EEO83" s="65"/>
      <c r="EEP83" s="65"/>
      <c r="EEQ83" s="65"/>
      <c r="EER83" s="65"/>
      <c r="EES83" s="65"/>
      <c r="EET83" s="65"/>
      <c r="EEU83" s="65"/>
      <c r="EEV83" s="65"/>
      <c r="EEW83" s="65"/>
      <c r="EEX83" s="65"/>
      <c r="EEY83" s="65"/>
      <c r="EEZ83" s="65"/>
      <c r="EFA83" s="65"/>
      <c r="EFB83" s="65"/>
      <c r="EFC83" s="65"/>
      <c r="EFD83" s="65"/>
      <c r="EFE83" s="65"/>
      <c r="EFF83" s="65"/>
      <c r="EFG83" s="65"/>
      <c r="EFH83" s="65"/>
      <c r="EFI83" s="65"/>
      <c r="EFJ83" s="65"/>
      <c r="EFK83" s="65"/>
      <c r="EFL83" s="65"/>
      <c r="EFM83" s="65"/>
      <c r="EFN83" s="65"/>
      <c r="EFO83" s="65"/>
      <c r="EFP83" s="65"/>
      <c r="EFQ83" s="65"/>
      <c r="EFR83" s="65"/>
      <c r="EFS83" s="65"/>
      <c r="EFT83" s="65"/>
      <c r="EFU83" s="65"/>
      <c r="EFV83" s="65"/>
      <c r="EFW83" s="65"/>
      <c r="EFX83" s="65"/>
      <c r="EFY83" s="65"/>
      <c r="EFZ83" s="65"/>
      <c r="EGA83" s="65"/>
      <c r="EGB83" s="65"/>
      <c r="EGC83" s="65"/>
      <c r="EGD83" s="65"/>
      <c r="EGE83" s="65"/>
      <c r="EGF83" s="65"/>
      <c r="EGG83" s="65"/>
      <c r="EGH83" s="65"/>
      <c r="EGI83" s="65"/>
      <c r="EGJ83" s="65"/>
      <c r="EGK83" s="65"/>
      <c r="EGL83" s="65"/>
      <c r="EGM83" s="65"/>
      <c r="EGN83" s="65"/>
      <c r="EGO83" s="65"/>
      <c r="EGP83" s="65"/>
      <c r="EGQ83" s="65"/>
      <c r="EGR83" s="65"/>
      <c r="EGS83" s="65"/>
      <c r="EGT83" s="65"/>
      <c r="EGU83" s="65"/>
      <c r="EGV83" s="65"/>
      <c r="EGW83" s="65"/>
      <c r="EGX83" s="65"/>
      <c r="EGY83" s="65"/>
      <c r="EGZ83" s="65"/>
      <c r="EHA83" s="65"/>
      <c r="EHB83" s="65"/>
      <c r="EHC83" s="65"/>
      <c r="EHD83" s="65"/>
      <c r="EHE83" s="65"/>
      <c r="EHF83" s="65"/>
      <c r="EHG83" s="65"/>
      <c r="EHH83" s="65"/>
      <c r="EHI83" s="65"/>
      <c r="EHJ83" s="65"/>
      <c r="EHK83" s="65"/>
      <c r="EHL83" s="65"/>
      <c r="EHM83" s="65"/>
      <c r="EHN83" s="65"/>
      <c r="EHO83" s="65"/>
      <c r="EHP83" s="65"/>
      <c r="EHQ83" s="65"/>
      <c r="EHR83" s="65"/>
      <c r="EHS83" s="65"/>
      <c r="EHT83" s="65"/>
      <c r="EHU83" s="65"/>
      <c r="EHV83" s="65"/>
      <c r="EHW83" s="65"/>
      <c r="EHX83" s="65"/>
      <c r="EHY83" s="65"/>
      <c r="EHZ83" s="65"/>
      <c r="EIA83" s="65"/>
      <c r="EIB83" s="65"/>
      <c r="EIC83" s="65"/>
      <c r="EID83" s="65"/>
      <c r="EIE83" s="65"/>
      <c r="EIF83" s="65"/>
      <c r="EIG83" s="65"/>
      <c r="EIH83" s="65"/>
      <c r="EII83" s="65"/>
      <c r="EIJ83" s="65"/>
      <c r="EIK83" s="65"/>
      <c r="EIL83" s="65"/>
      <c r="EIM83" s="65"/>
      <c r="EIN83" s="65"/>
      <c r="EIO83" s="65"/>
      <c r="EIP83" s="65"/>
      <c r="EIQ83" s="65"/>
      <c r="EIR83" s="65"/>
      <c r="EIS83" s="65"/>
      <c r="EIT83" s="65"/>
      <c r="EIU83" s="65"/>
      <c r="EIV83" s="65"/>
      <c r="EIW83" s="65"/>
      <c r="EIX83" s="65"/>
      <c r="EIY83" s="65"/>
      <c r="EIZ83" s="65"/>
      <c r="EJA83" s="65"/>
      <c r="EJB83" s="65"/>
      <c r="EJC83" s="65"/>
      <c r="EJD83" s="65"/>
      <c r="EJE83" s="65"/>
      <c r="EJF83" s="65"/>
      <c r="EJG83" s="65"/>
      <c r="EJH83" s="65"/>
      <c r="EJI83" s="65"/>
      <c r="EJJ83" s="65"/>
      <c r="EJK83" s="65"/>
      <c r="EJL83" s="65"/>
      <c r="EJM83" s="65"/>
      <c r="EJN83" s="65"/>
      <c r="EJO83" s="65"/>
      <c r="EJP83" s="65"/>
      <c r="EJQ83" s="65"/>
      <c r="EJR83" s="65"/>
      <c r="EJS83" s="65"/>
      <c r="EJT83" s="65"/>
      <c r="EJU83" s="65"/>
      <c r="EJV83" s="65"/>
      <c r="EJW83" s="65"/>
      <c r="EJX83" s="65"/>
      <c r="EJY83" s="65"/>
      <c r="EJZ83" s="65"/>
      <c r="EKA83" s="65"/>
      <c r="EKB83" s="65"/>
      <c r="EKC83" s="65"/>
      <c r="EKD83" s="65"/>
      <c r="EKE83" s="65"/>
      <c r="EKF83" s="65"/>
      <c r="EKG83" s="65"/>
      <c r="EKH83" s="65"/>
      <c r="EKI83" s="65"/>
      <c r="EKJ83" s="65"/>
      <c r="EKK83" s="65"/>
      <c r="EKL83" s="65"/>
      <c r="EKM83" s="65"/>
      <c r="EKN83" s="65"/>
      <c r="EKO83" s="65"/>
      <c r="EKP83" s="65"/>
      <c r="EKQ83" s="65"/>
      <c r="EKR83" s="65"/>
      <c r="EKS83" s="65"/>
      <c r="EKT83" s="65"/>
      <c r="EKU83" s="65"/>
      <c r="EKV83" s="65"/>
      <c r="EKW83" s="65"/>
      <c r="EKX83" s="65"/>
      <c r="EKY83" s="65"/>
      <c r="EKZ83" s="65"/>
      <c r="ELA83" s="65"/>
      <c r="ELB83" s="65"/>
      <c r="ELC83" s="65"/>
      <c r="ELD83" s="65"/>
      <c r="ELE83" s="65"/>
      <c r="ELF83" s="65"/>
      <c r="ELG83" s="65"/>
      <c r="ELH83" s="65"/>
      <c r="ELI83" s="65"/>
      <c r="ELJ83" s="65"/>
      <c r="ELK83" s="65"/>
      <c r="ELL83" s="65"/>
      <c r="ELM83" s="65"/>
      <c r="ELN83" s="65"/>
      <c r="ELO83" s="65"/>
      <c r="ELP83" s="65"/>
      <c r="ELQ83" s="65"/>
      <c r="ELR83" s="65"/>
      <c r="ELS83" s="65"/>
      <c r="ELT83" s="65"/>
      <c r="ELU83" s="65"/>
      <c r="ELV83" s="65"/>
      <c r="ELW83" s="65"/>
      <c r="ELX83" s="65"/>
      <c r="ELY83" s="65"/>
      <c r="ELZ83" s="65"/>
      <c r="EMA83" s="65"/>
      <c r="EMB83" s="65"/>
      <c r="EMC83" s="65"/>
      <c r="EMD83" s="65"/>
      <c r="EME83" s="65"/>
      <c r="EMF83" s="65"/>
      <c r="EMG83" s="65"/>
      <c r="EMH83" s="65"/>
      <c r="EMI83" s="65"/>
      <c r="EMJ83" s="65"/>
      <c r="EMK83" s="65"/>
      <c r="EML83" s="65"/>
      <c r="EMM83" s="65"/>
      <c r="EMN83" s="65"/>
      <c r="EMO83" s="65"/>
      <c r="EMP83" s="65"/>
      <c r="EMQ83" s="65"/>
      <c r="EMR83" s="65"/>
      <c r="EMS83" s="65"/>
      <c r="EMT83" s="65"/>
      <c r="EMU83" s="65"/>
      <c r="EMV83" s="65"/>
      <c r="EMW83" s="65"/>
      <c r="EMX83" s="65"/>
      <c r="EMY83" s="65"/>
      <c r="EMZ83" s="65"/>
      <c r="ENA83" s="65"/>
      <c r="ENB83" s="65"/>
      <c r="ENC83" s="65"/>
      <c r="END83" s="65"/>
      <c r="ENE83" s="65"/>
      <c r="ENF83" s="65"/>
      <c r="ENG83" s="65"/>
      <c r="ENH83" s="65"/>
      <c r="ENI83" s="65"/>
      <c r="ENJ83" s="65"/>
      <c r="ENK83" s="65"/>
      <c r="ENL83" s="65"/>
      <c r="ENM83" s="65"/>
      <c r="ENN83" s="65"/>
      <c r="ENO83" s="65"/>
      <c r="ENP83" s="65"/>
      <c r="ENQ83" s="65"/>
      <c r="ENR83" s="65"/>
      <c r="ENS83" s="65"/>
      <c r="ENT83" s="65"/>
      <c r="ENU83" s="65"/>
      <c r="ENV83" s="65"/>
      <c r="ENW83" s="65"/>
      <c r="ENX83" s="65"/>
      <c r="ENY83" s="65"/>
      <c r="ENZ83" s="65"/>
      <c r="EOA83" s="65"/>
      <c r="EOB83" s="65"/>
      <c r="EOC83" s="65"/>
      <c r="EOD83" s="65"/>
      <c r="EOE83" s="65"/>
      <c r="EOF83" s="65"/>
      <c r="EOG83" s="65"/>
      <c r="EOH83" s="65"/>
      <c r="EOI83" s="65"/>
      <c r="EOJ83" s="65"/>
      <c r="EOK83" s="65"/>
      <c r="EOL83" s="65"/>
      <c r="EOM83" s="65"/>
      <c r="EON83" s="65"/>
      <c r="EOO83" s="65"/>
      <c r="EOP83" s="65"/>
      <c r="EOQ83" s="65"/>
      <c r="EOR83" s="65"/>
      <c r="EOS83" s="65"/>
      <c r="EOT83" s="65"/>
      <c r="EOU83" s="65"/>
      <c r="EOV83" s="65"/>
      <c r="EOW83" s="65"/>
      <c r="EOX83" s="65"/>
      <c r="EOY83" s="65"/>
      <c r="EOZ83" s="65"/>
      <c r="EPA83" s="65"/>
      <c r="EPB83" s="65"/>
      <c r="EPC83" s="65"/>
      <c r="EPD83" s="65"/>
      <c r="EPE83" s="65"/>
      <c r="EPF83" s="65"/>
      <c r="EPG83" s="65"/>
      <c r="EPH83" s="65"/>
      <c r="EPI83" s="65"/>
      <c r="EPJ83" s="65"/>
      <c r="EPK83" s="65"/>
      <c r="EPL83" s="65"/>
      <c r="EPM83" s="65"/>
      <c r="EPN83" s="65"/>
      <c r="EPO83" s="65"/>
      <c r="EPP83" s="65"/>
      <c r="EPQ83" s="65"/>
      <c r="EPR83" s="65"/>
      <c r="EPS83" s="65"/>
      <c r="EPT83" s="65"/>
      <c r="EPU83" s="65"/>
      <c r="EPV83" s="65"/>
      <c r="EPW83" s="65"/>
      <c r="EPX83" s="65"/>
      <c r="EPY83" s="65"/>
      <c r="EPZ83" s="65"/>
      <c r="EQA83" s="65"/>
      <c r="EQB83" s="65"/>
      <c r="EQC83" s="65"/>
      <c r="EQD83" s="65"/>
      <c r="EQE83" s="65"/>
      <c r="EQF83" s="65"/>
      <c r="EQG83" s="65"/>
      <c r="EQH83" s="65"/>
      <c r="EQI83" s="65"/>
      <c r="EQJ83" s="65"/>
      <c r="EQK83" s="65"/>
      <c r="EQL83" s="65"/>
      <c r="EQM83" s="65"/>
      <c r="EQN83" s="65"/>
      <c r="EQO83" s="65"/>
      <c r="EQP83" s="65"/>
      <c r="EQQ83" s="65"/>
      <c r="EQR83" s="65"/>
      <c r="EQS83" s="65"/>
      <c r="EQT83" s="65"/>
      <c r="EQU83" s="65"/>
      <c r="EQV83" s="65"/>
      <c r="EQW83" s="65"/>
      <c r="EQX83" s="65"/>
      <c r="EQY83" s="65"/>
      <c r="EQZ83" s="65"/>
      <c r="ERA83" s="65"/>
      <c r="ERB83" s="65"/>
      <c r="ERC83" s="65"/>
      <c r="ERD83" s="65"/>
      <c r="ERE83" s="65"/>
      <c r="ERF83" s="65"/>
      <c r="ERG83" s="65"/>
      <c r="ERH83" s="65"/>
      <c r="ERI83" s="65"/>
      <c r="ERJ83" s="65"/>
      <c r="ERK83" s="65"/>
      <c r="ERL83" s="65"/>
      <c r="ERM83" s="65"/>
      <c r="ERN83" s="65"/>
      <c r="ERO83" s="65"/>
      <c r="ERP83" s="65"/>
      <c r="ERQ83" s="65"/>
      <c r="ERR83" s="65"/>
      <c r="ERS83" s="65"/>
      <c r="ERT83" s="65"/>
      <c r="ERU83" s="65"/>
      <c r="ERV83" s="65"/>
      <c r="ERW83" s="65"/>
      <c r="ERX83" s="65"/>
      <c r="ERY83" s="65"/>
      <c r="ERZ83" s="65"/>
      <c r="ESA83" s="65"/>
      <c r="ESB83" s="65"/>
      <c r="ESC83" s="65"/>
      <c r="ESD83" s="65"/>
      <c r="ESE83" s="65"/>
      <c r="ESF83" s="65"/>
      <c r="ESG83" s="65"/>
      <c r="ESH83" s="65"/>
      <c r="ESI83" s="65"/>
      <c r="ESJ83" s="65"/>
      <c r="ESK83" s="65"/>
      <c r="ESL83" s="65"/>
      <c r="ESM83" s="65"/>
      <c r="ESN83" s="65"/>
      <c r="ESO83" s="65"/>
      <c r="ESP83" s="65"/>
      <c r="ESQ83" s="65"/>
      <c r="ESR83" s="65"/>
      <c r="ESS83" s="65"/>
      <c r="EST83" s="65"/>
      <c r="ESU83" s="65"/>
      <c r="ESV83" s="65"/>
      <c r="ESW83" s="65"/>
      <c r="ESX83" s="65"/>
      <c r="ESY83" s="65"/>
      <c r="ESZ83" s="65"/>
      <c r="ETA83" s="65"/>
      <c r="ETB83" s="65"/>
      <c r="ETC83" s="65"/>
      <c r="ETD83" s="65"/>
      <c r="ETE83" s="65"/>
      <c r="ETF83" s="65"/>
      <c r="ETG83" s="65"/>
      <c r="ETH83" s="65"/>
      <c r="ETI83" s="65"/>
      <c r="ETJ83" s="65"/>
      <c r="ETK83" s="65"/>
      <c r="ETL83" s="65"/>
      <c r="ETM83" s="65"/>
      <c r="ETN83" s="65"/>
      <c r="ETO83" s="65"/>
      <c r="ETP83" s="65"/>
      <c r="ETQ83" s="65"/>
      <c r="ETR83" s="65"/>
      <c r="ETS83" s="65"/>
      <c r="ETT83" s="65"/>
      <c r="ETU83" s="65"/>
      <c r="ETV83" s="65"/>
      <c r="ETW83" s="65"/>
      <c r="ETX83" s="65"/>
      <c r="ETY83" s="65"/>
      <c r="ETZ83" s="65"/>
      <c r="EUA83" s="65"/>
      <c r="EUB83" s="65"/>
      <c r="EUC83" s="65"/>
      <c r="EUD83" s="65"/>
      <c r="EUE83" s="65"/>
      <c r="EUF83" s="65"/>
      <c r="EUG83" s="65"/>
      <c r="EUH83" s="65"/>
      <c r="EUI83" s="65"/>
      <c r="EUJ83" s="65"/>
      <c r="EUK83" s="65"/>
      <c r="EUL83" s="65"/>
      <c r="EUM83" s="65"/>
      <c r="EUN83" s="65"/>
      <c r="EUO83" s="65"/>
      <c r="EUP83" s="65"/>
      <c r="EUQ83" s="65"/>
      <c r="EUR83" s="65"/>
      <c r="EUS83" s="65"/>
      <c r="EUT83" s="65"/>
      <c r="EUU83" s="65"/>
      <c r="EUV83" s="65"/>
      <c r="EUW83" s="65"/>
      <c r="EUX83" s="65"/>
      <c r="EUY83" s="65"/>
      <c r="EUZ83" s="65"/>
      <c r="EVA83" s="65"/>
      <c r="EVB83" s="65"/>
      <c r="EVC83" s="65"/>
      <c r="EVD83" s="65"/>
      <c r="EVE83" s="65"/>
      <c r="EVF83" s="65"/>
      <c r="EVG83" s="65"/>
      <c r="EVH83" s="65"/>
      <c r="EVI83" s="65"/>
      <c r="EVJ83" s="65"/>
      <c r="EVK83" s="65"/>
      <c r="EVL83" s="65"/>
      <c r="EVM83" s="65"/>
      <c r="EVN83" s="65"/>
      <c r="EVO83" s="65"/>
      <c r="EVP83" s="65"/>
      <c r="EVQ83" s="65"/>
      <c r="EVR83" s="65"/>
      <c r="EVS83" s="65"/>
      <c r="EVT83" s="65"/>
      <c r="EVU83" s="65"/>
      <c r="EVV83" s="65"/>
      <c r="EVW83" s="65"/>
      <c r="EVX83" s="65"/>
      <c r="EVY83" s="65"/>
      <c r="EVZ83" s="65"/>
      <c r="EWA83" s="65"/>
      <c r="EWB83" s="65"/>
      <c r="EWC83" s="65"/>
      <c r="EWD83" s="65"/>
      <c r="EWE83" s="65"/>
      <c r="EWF83" s="65"/>
      <c r="EWG83" s="65"/>
      <c r="EWH83" s="65"/>
      <c r="EWI83" s="65"/>
      <c r="EWJ83" s="65"/>
      <c r="EWK83" s="65"/>
      <c r="EWL83" s="65"/>
      <c r="EWM83" s="65"/>
      <c r="EWN83" s="65"/>
      <c r="EWO83" s="65"/>
      <c r="EWP83" s="65"/>
      <c r="EWQ83" s="65"/>
      <c r="EWR83" s="65"/>
      <c r="EWS83" s="65"/>
      <c r="EWT83" s="65"/>
      <c r="EWU83" s="65"/>
      <c r="EWV83" s="65"/>
      <c r="EWW83" s="65"/>
      <c r="EWX83" s="65"/>
      <c r="EWY83" s="65"/>
      <c r="EWZ83" s="65"/>
      <c r="EXA83" s="65"/>
      <c r="EXB83" s="65"/>
      <c r="EXC83" s="65"/>
      <c r="EXD83" s="65"/>
      <c r="EXE83" s="65"/>
      <c r="EXF83" s="65"/>
      <c r="EXG83" s="65"/>
      <c r="EXH83" s="65"/>
      <c r="EXI83" s="65"/>
      <c r="EXJ83" s="65"/>
      <c r="EXK83" s="65"/>
      <c r="EXL83" s="65"/>
      <c r="EXM83" s="65"/>
      <c r="EXN83" s="65"/>
      <c r="EXO83" s="65"/>
      <c r="EXP83" s="65"/>
      <c r="EXQ83" s="65"/>
      <c r="EXR83" s="65"/>
      <c r="EXS83" s="65"/>
      <c r="EXT83" s="65"/>
      <c r="EXU83" s="65"/>
      <c r="EXV83" s="65"/>
      <c r="EXW83" s="65"/>
      <c r="EXX83" s="65"/>
      <c r="EXY83" s="65"/>
      <c r="EXZ83" s="65"/>
      <c r="EYA83" s="65"/>
      <c r="EYB83" s="65"/>
      <c r="EYC83" s="65"/>
      <c r="EYD83" s="65"/>
      <c r="EYE83" s="65"/>
      <c r="EYF83" s="65"/>
      <c r="EYG83" s="65"/>
      <c r="EYH83" s="65"/>
      <c r="EYI83" s="65"/>
      <c r="EYJ83" s="65"/>
      <c r="EYK83" s="65"/>
      <c r="EYL83" s="65"/>
      <c r="EYM83" s="65"/>
      <c r="EYN83" s="65"/>
      <c r="EYO83" s="65"/>
      <c r="EYP83" s="65"/>
      <c r="EYQ83" s="65"/>
      <c r="EYR83" s="65"/>
      <c r="EYS83" s="65"/>
      <c r="EYT83" s="65"/>
      <c r="EYU83" s="65"/>
      <c r="EYV83" s="65"/>
      <c r="EYW83" s="65"/>
      <c r="EYX83" s="65"/>
      <c r="EYY83" s="65"/>
      <c r="EYZ83" s="65"/>
      <c r="EZA83" s="65"/>
      <c r="EZB83" s="65"/>
      <c r="EZC83" s="65"/>
      <c r="EZD83" s="65"/>
      <c r="EZE83" s="65"/>
      <c r="EZF83" s="65"/>
      <c r="EZG83" s="65"/>
      <c r="EZH83" s="65"/>
      <c r="EZI83" s="65"/>
      <c r="EZJ83" s="65"/>
      <c r="EZK83" s="65"/>
      <c r="EZL83" s="65"/>
      <c r="EZM83" s="65"/>
      <c r="EZN83" s="65"/>
      <c r="EZO83" s="65"/>
      <c r="EZP83" s="65"/>
      <c r="EZQ83" s="65"/>
      <c r="EZR83" s="65"/>
      <c r="EZS83" s="65"/>
      <c r="EZT83" s="65"/>
      <c r="EZU83" s="65"/>
      <c r="EZV83" s="65"/>
      <c r="EZW83" s="65"/>
      <c r="EZX83" s="65"/>
      <c r="EZY83" s="65"/>
      <c r="EZZ83" s="65"/>
      <c r="FAA83" s="65"/>
      <c r="FAB83" s="65"/>
      <c r="FAC83" s="65"/>
      <c r="FAD83" s="65"/>
      <c r="FAE83" s="65"/>
      <c r="FAF83" s="65"/>
      <c r="FAG83" s="65"/>
      <c r="FAH83" s="65"/>
      <c r="FAI83" s="65"/>
      <c r="FAJ83" s="65"/>
      <c r="FAK83" s="65"/>
      <c r="FAL83" s="65"/>
      <c r="FAM83" s="65"/>
      <c r="FAN83" s="65"/>
      <c r="FAO83" s="65"/>
      <c r="FAP83" s="65"/>
      <c r="FAQ83" s="65"/>
      <c r="FAR83" s="65"/>
      <c r="FAS83" s="65"/>
      <c r="FAT83" s="65"/>
      <c r="FAU83" s="65"/>
      <c r="FAV83" s="65"/>
      <c r="FAW83" s="65"/>
      <c r="FAX83" s="65"/>
      <c r="FAY83" s="65"/>
      <c r="FAZ83" s="65"/>
      <c r="FBA83" s="65"/>
      <c r="FBB83" s="65"/>
      <c r="FBC83" s="65"/>
      <c r="FBD83" s="65"/>
      <c r="FBE83" s="65"/>
      <c r="FBF83" s="65"/>
      <c r="FBG83" s="65"/>
      <c r="FBH83" s="65"/>
      <c r="FBI83" s="65"/>
      <c r="FBJ83" s="65"/>
      <c r="FBK83" s="65"/>
      <c r="FBL83" s="65"/>
      <c r="FBM83" s="65"/>
      <c r="FBN83" s="65"/>
      <c r="FBO83" s="65"/>
      <c r="FBP83" s="65"/>
      <c r="FBQ83" s="65"/>
      <c r="FBR83" s="65"/>
      <c r="FBS83" s="65"/>
      <c r="FBT83" s="65"/>
      <c r="FBU83" s="65"/>
      <c r="FBV83" s="65"/>
      <c r="FBW83" s="65"/>
      <c r="FBX83" s="65"/>
      <c r="FBY83" s="65"/>
      <c r="FBZ83" s="65"/>
      <c r="FCA83" s="65"/>
      <c r="FCB83" s="65"/>
      <c r="FCC83" s="65"/>
      <c r="FCD83" s="65"/>
      <c r="FCE83" s="65"/>
      <c r="FCF83" s="65"/>
      <c r="FCG83" s="65"/>
      <c r="FCH83" s="65"/>
      <c r="FCI83" s="65"/>
      <c r="FCJ83" s="65"/>
      <c r="FCK83" s="65"/>
      <c r="FCL83" s="65"/>
      <c r="FCM83" s="65"/>
      <c r="FCN83" s="65"/>
      <c r="FCO83" s="65"/>
      <c r="FCP83" s="65"/>
      <c r="FCQ83" s="65"/>
      <c r="FCR83" s="65"/>
      <c r="FCS83" s="65"/>
      <c r="FCT83" s="65"/>
      <c r="FCU83" s="65"/>
      <c r="FCV83" s="65"/>
      <c r="FCW83" s="65"/>
      <c r="FCX83" s="65"/>
      <c r="FCY83" s="65"/>
      <c r="FCZ83" s="65"/>
      <c r="FDA83" s="65"/>
      <c r="FDB83" s="65"/>
      <c r="FDC83" s="65"/>
      <c r="FDD83" s="65"/>
      <c r="FDE83" s="65"/>
      <c r="FDF83" s="65"/>
      <c r="FDG83" s="65"/>
      <c r="FDH83" s="65"/>
      <c r="FDI83" s="65"/>
      <c r="FDJ83" s="65"/>
      <c r="FDK83" s="65"/>
      <c r="FDL83" s="65"/>
      <c r="FDM83" s="65"/>
      <c r="FDN83" s="65"/>
      <c r="FDO83" s="65"/>
      <c r="FDP83" s="65"/>
      <c r="FDQ83" s="65"/>
      <c r="FDR83" s="65"/>
      <c r="FDS83" s="65"/>
      <c r="FDT83" s="65"/>
      <c r="FDU83" s="65"/>
      <c r="FDV83" s="65"/>
      <c r="FDW83" s="65"/>
      <c r="FDX83" s="65"/>
      <c r="FDY83" s="65"/>
      <c r="FDZ83" s="65"/>
      <c r="FEA83" s="65"/>
      <c r="FEB83" s="65"/>
      <c r="FEC83" s="65"/>
      <c r="FED83" s="65"/>
      <c r="FEE83" s="65"/>
      <c r="FEF83" s="65"/>
      <c r="FEG83" s="65"/>
      <c r="FEH83" s="65"/>
      <c r="FEI83" s="65"/>
      <c r="FEJ83" s="65"/>
      <c r="FEK83" s="65"/>
      <c r="FEL83" s="65"/>
      <c r="FEM83" s="65"/>
      <c r="FEN83" s="65"/>
      <c r="FEO83" s="65"/>
      <c r="FEP83" s="65"/>
      <c r="FEQ83" s="65"/>
      <c r="FER83" s="65"/>
      <c r="FES83" s="65"/>
      <c r="FET83" s="65"/>
      <c r="FEU83" s="65"/>
      <c r="FEV83" s="65"/>
      <c r="FEW83" s="65"/>
      <c r="FEX83" s="65"/>
      <c r="FEY83" s="65"/>
      <c r="FEZ83" s="65"/>
      <c r="FFA83" s="65"/>
      <c r="FFB83" s="65"/>
      <c r="FFC83" s="65"/>
      <c r="FFD83" s="65"/>
      <c r="FFE83" s="65"/>
      <c r="FFF83" s="65"/>
      <c r="FFG83" s="65"/>
      <c r="FFH83" s="65"/>
      <c r="FFI83" s="65"/>
      <c r="FFJ83" s="65"/>
      <c r="FFK83" s="65"/>
      <c r="FFL83" s="65"/>
      <c r="FFM83" s="65"/>
      <c r="FFN83" s="65"/>
      <c r="FFO83" s="65"/>
      <c r="FFP83" s="65"/>
      <c r="FFQ83" s="65"/>
      <c r="FFR83" s="65"/>
      <c r="FFS83" s="65"/>
      <c r="FFT83" s="65"/>
      <c r="FFU83" s="65"/>
      <c r="FFV83" s="65"/>
      <c r="FFW83" s="65"/>
      <c r="FFX83" s="65"/>
      <c r="FFY83" s="65"/>
      <c r="FFZ83" s="65"/>
      <c r="FGA83" s="65"/>
      <c r="FGB83" s="65"/>
      <c r="FGC83" s="65"/>
      <c r="FGD83" s="65"/>
      <c r="FGE83" s="65"/>
      <c r="FGF83" s="65"/>
      <c r="FGG83" s="65"/>
      <c r="FGH83" s="65"/>
      <c r="FGI83" s="65"/>
      <c r="FGJ83" s="65"/>
      <c r="FGK83" s="65"/>
      <c r="FGL83" s="65"/>
      <c r="FGM83" s="65"/>
      <c r="FGN83" s="65"/>
      <c r="FGO83" s="65"/>
      <c r="FGP83" s="65"/>
      <c r="FGQ83" s="65"/>
      <c r="FGR83" s="65"/>
      <c r="FGS83" s="65"/>
      <c r="FGT83" s="65"/>
      <c r="FGU83" s="65"/>
      <c r="FGV83" s="65"/>
      <c r="FGW83" s="65"/>
      <c r="FGX83" s="65"/>
      <c r="FGY83" s="65"/>
      <c r="FGZ83" s="65"/>
      <c r="FHA83" s="65"/>
      <c r="FHB83" s="65"/>
      <c r="FHC83" s="65"/>
      <c r="FHD83" s="65"/>
      <c r="FHE83" s="65"/>
      <c r="FHF83" s="65"/>
      <c r="FHG83" s="65"/>
      <c r="FHH83" s="65"/>
      <c r="FHI83" s="65"/>
      <c r="FHJ83" s="65"/>
      <c r="FHK83" s="65"/>
      <c r="FHL83" s="65"/>
      <c r="FHM83" s="65"/>
      <c r="FHN83" s="65"/>
      <c r="FHO83" s="65"/>
      <c r="FHP83" s="65"/>
      <c r="FHQ83" s="65"/>
      <c r="FHR83" s="65"/>
      <c r="FHS83" s="65"/>
      <c r="FHT83" s="65"/>
      <c r="FHU83" s="65"/>
      <c r="FHV83" s="65"/>
      <c r="FHW83" s="65"/>
      <c r="FHX83" s="65"/>
      <c r="FHY83" s="65"/>
      <c r="FHZ83" s="65"/>
      <c r="FIA83" s="65"/>
      <c r="FIB83" s="65"/>
      <c r="FIC83" s="65"/>
      <c r="FID83" s="65"/>
      <c r="FIE83" s="65"/>
      <c r="FIF83" s="65"/>
      <c r="FIG83" s="65"/>
      <c r="FIH83" s="65"/>
      <c r="FII83" s="65"/>
      <c r="FIJ83" s="65"/>
      <c r="FIK83" s="65"/>
      <c r="FIL83" s="65"/>
      <c r="FIM83" s="65"/>
      <c r="FIN83" s="65"/>
      <c r="FIO83" s="65"/>
      <c r="FIP83" s="65"/>
      <c r="FIQ83" s="65"/>
      <c r="FIR83" s="65"/>
      <c r="FIS83" s="65"/>
      <c r="FIT83" s="65"/>
      <c r="FIU83" s="65"/>
      <c r="FIV83" s="65"/>
      <c r="FIW83" s="65"/>
      <c r="FIX83" s="65"/>
      <c r="FIY83" s="65"/>
      <c r="FIZ83" s="65"/>
      <c r="FJA83" s="65"/>
      <c r="FJB83" s="65"/>
      <c r="FJC83" s="65"/>
      <c r="FJD83" s="65"/>
      <c r="FJE83" s="65"/>
      <c r="FJF83" s="65"/>
      <c r="FJG83" s="65"/>
      <c r="FJH83" s="65"/>
      <c r="FJI83" s="65"/>
      <c r="FJJ83" s="65"/>
      <c r="FJK83" s="65"/>
      <c r="FJL83" s="65"/>
      <c r="FJM83" s="65"/>
      <c r="FJN83" s="65"/>
      <c r="FJO83" s="65"/>
      <c r="FJP83" s="65"/>
      <c r="FJQ83" s="65"/>
      <c r="FJR83" s="65"/>
      <c r="FJS83" s="65"/>
      <c r="FJT83" s="65"/>
      <c r="FJU83" s="65"/>
      <c r="FJV83" s="65"/>
      <c r="FJW83" s="65"/>
      <c r="FJX83" s="65"/>
      <c r="FJY83" s="65"/>
      <c r="FJZ83" s="65"/>
      <c r="FKA83" s="65"/>
      <c r="FKB83" s="65"/>
      <c r="FKC83" s="65"/>
      <c r="FKD83" s="65"/>
      <c r="FKE83" s="65"/>
      <c r="FKF83" s="65"/>
      <c r="FKG83" s="65"/>
      <c r="FKH83" s="65"/>
      <c r="FKI83" s="65"/>
      <c r="FKJ83" s="65"/>
      <c r="FKK83" s="65"/>
      <c r="FKL83" s="65"/>
      <c r="FKM83" s="65"/>
      <c r="FKN83" s="65"/>
      <c r="FKO83" s="65"/>
      <c r="FKP83" s="65"/>
      <c r="FKQ83" s="65"/>
      <c r="FKR83" s="65"/>
      <c r="FKS83" s="65"/>
      <c r="FKT83" s="65"/>
      <c r="FKU83" s="65"/>
      <c r="FKV83" s="65"/>
      <c r="FKW83" s="65"/>
      <c r="FKX83" s="65"/>
      <c r="FKY83" s="65"/>
      <c r="FKZ83" s="65"/>
      <c r="FLA83" s="65"/>
      <c r="FLB83" s="65"/>
      <c r="FLC83" s="65"/>
      <c r="FLD83" s="65"/>
      <c r="FLE83" s="65"/>
      <c r="FLF83" s="65"/>
      <c r="FLG83" s="65"/>
      <c r="FLH83" s="65"/>
      <c r="FLI83" s="65"/>
      <c r="FLJ83" s="65"/>
      <c r="FLK83" s="65"/>
      <c r="FLL83" s="65"/>
      <c r="FLM83" s="65"/>
      <c r="FLN83" s="65"/>
      <c r="FLO83" s="65"/>
      <c r="FLP83" s="65"/>
      <c r="FLQ83" s="65"/>
      <c r="FLR83" s="65"/>
      <c r="FLS83" s="65"/>
      <c r="FLT83" s="65"/>
      <c r="FLU83" s="65"/>
      <c r="FLV83" s="65"/>
      <c r="FLW83" s="65"/>
      <c r="FLX83" s="65"/>
      <c r="FLY83" s="65"/>
      <c r="FLZ83" s="65"/>
      <c r="FMA83" s="65"/>
      <c r="FMB83" s="65"/>
      <c r="FMC83" s="65"/>
      <c r="FMD83" s="65"/>
      <c r="FME83" s="65"/>
      <c r="FMF83" s="65"/>
      <c r="FMG83" s="65"/>
      <c r="FMH83" s="65"/>
      <c r="FMI83" s="65"/>
      <c r="FMJ83" s="65"/>
      <c r="FMK83" s="65"/>
      <c r="FML83" s="65"/>
      <c r="FMM83" s="65"/>
      <c r="FMN83" s="65"/>
      <c r="FMO83" s="65"/>
      <c r="FMP83" s="65"/>
      <c r="FMQ83" s="65"/>
      <c r="FMR83" s="65"/>
      <c r="FMS83" s="65"/>
      <c r="FMT83" s="65"/>
      <c r="FMU83" s="65"/>
      <c r="FMV83" s="65"/>
      <c r="FMW83" s="65"/>
      <c r="FMX83" s="65"/>
      <c r="FMY83" s="65"/>
      <c r="FMZ83" s="65"/>
      <c r="FNA83" s="65"/>
      <c r="FNB83" s="65"/>
      <c r="FNC83" s="65"/>
      <c r="FND83" s="65"/>
      <c r="FNE83" s="65"/>
      <c r="FNF83" s="65"/>
      <c r="FNG83" s="65"/>
      <c r="FNH83" s="65"/>
      <c r="FNI83" s="65"/>
      <c r="FNJ83" s="65"/>
      <c r="FNK83" s="65"/>
      <c r="FNL83" s="65"/>
      <c r="FNM83" s="65"/>
      <c r="FNN83" s="65"/>
      <c r="FNO83" s="65"/>
      <c r="FNP83" s="65"/>
      <c r="FNQ83" s="65"/>
      <c r="FNR83" s="65"/>
      <c r="FNS83" s="65"/>
      <c r="FNT83" s="65"/>
      <c r="FNU83" s="65"/>
      <c r="FNV83" s="65"/>
      <c r="FNW83" s="65"/>
      <c r="FNX83" s="65"/>
      <c r="FNY83" s="65"/>
      <c r="FNZ83" s="65"/>
      <c r="FOA83" s="65"/>
      <c r="FOB83" s="65"/>
      <c r="FOC83" s="65"/>
      <c r="FOD83" s="65"/>
      <c r="FOE83" s="65"/>
      <c r="FOF83" s="65"/>
      <c r="FOG83" s="65"/>
      <c r="FOH83" s="65"/>
      <c r="FOI83" s="65"/>
      <c r="FOJ83" s="65"/>
      <c r="FOK83" s="65"/>
      <c r="FOL83" s="65"/>
      <c r="FOM83" s="65"/>
      <c r="FON83" s="65"/>
      <c r="FOO83" s="65"/>
      <c r="FOP83" s="65"/>
      <c r="FOQ83" s="65"/>
      <c r="FOR83" s="65"/>
      <c r="FOS83" s="65"/>
      <c r="FOT83" s="65"/>
      <c r="FOU83" s="65"/>
      <c r="FOV83" s="65"/>
      <c r="FOW83" s="65"/>
      <c r="FOX83" s="65"/>
      <c r="FOY83" s="65"/>
      <c r="FOZ83" s="65"/>
      <c r="FPA83" s="65"/>
      <c r="FPB83" s="65"/>
      <c r="FPC83" s="65"/>
      <c r="FPD83" s="65"/>
      <c r="FPE83" s="65"/>
      <c r="FPF83" s="65"/>
      <c r="FPG83" s="65"/>
      <c r="FPH83" s="65"/>
      <c r="FPI83" s="65"/>
      <c r="FPJ83" s="65"/>
      <c r="FPK83" s="65"/>
      <c r="FPL83" s="65"/>
      <c r="FPM83" s="65"/>
      <c r="FPN83" s="65"/>
      <c r="FPO83" s="65"/>
      <c r="FPP83" s="65"/>
      <c r="FPQ83" s="65"/>
      <c r="FPR83" s="65"/>
      <c r="FPS83" s="65"/>
      <c r="FPT83" s="65"/>
      <c r="FPU83" s="65"/>
      <c r="FPV83" s="65"/>
      <c r="FPW83" s="65"/>
      <c r="FPX83" s="65"/>
      <c r="FPY83" s="65"/>
      <c r="FPZ83" s="65"/>
      <c r="FQA83" s="65"/>
      <c r="FQB83" s="65"/>
      <c r="FQC83" s="65"/>
      <c r="FQD83" s="65"/>
      <c r="FQE83" s="65"/>
      <c r="FQF83" s="65"/>
      <c r="FQG83" s="65"/>
      <c r="FQH83" s="65"/>
      <c r="FQI83" s="65"/>
      <c r="FQJ83" s="65"/>
      <c r="FQK83" s="65"/>
      <c r="FQL83" s="65"/>
      <c r="FQM83" s="65"/>
      <c r="FQN83" s="65"/>
      <c r="FQO83" s="65"/>
      <c r="FQP83" s="65"/>
      <c r="FQQ83" s="65"/>
      <c r="FQR83" s="65"/>
      <c r="FQS83" s="65"/>
      <c r="FQT83" s="65"/>
      <c r="FQU83" s="65"/>
      <c r="FQV83" s="65"/>
      <c r="FQW83" s="65"/>
      <c r="FQX83" s="65"/>
      <c r="FQY83" s="65"/>
      <c r="FQZ83" s="65"/>
      <c r="FRA83" s="65"/>
      <c r="FRB83" s="65"/>
      <c r="FRC83" s="65"/>
      <c r="FRD83" s="65"/>
      <c r="FRE83" s="65"/>
      <c r="FRF83" s="65"/>
      <c r="FRG83" s="65"/>
      <c r="FRH83" s="65"/>
      <c r="FRI83" s="65"/>
      <c r="FRJ83" s="65"/>
      <c r="FRK83" s="65"/>
      <c r="FRL83" s="65"/>
      <c r="FRM83" s="65"/>
      <c r="FRN83" s="65"/>
      <c r="FRO83" s="65"/>
      <c r="FRP83" s="65"/>
      <c r="FRQ83" s="65"/>
      <c r="FRR83" s="65"/>
      <c r="FRS83" s="65"/>
      <c r="FRT83" s="65"/>
      <c r="FRU83" s="65"/>
      <c r="FRV83" s="65"/>
      <c r="FRW83" s="65"/>
      <c r="FRX83" s="65"/>
      <c r="FRY83" s="65"/>
      <c r="FRZ83" s="65"/>
      <c r="FSA83" s="65"/>
      <c r="FSB83" s="65"/>
      <c r="FSC83" s="65"/>
      <c r="FSD83" s="65"/>
      <c r="FSE83" s="65"/>
      <c r="FSF83" s="65"/>
      <c r="FSG83" s="65"/>
      <c r="FSH83" s="65"/>
      <c r="FSI83" s="65"/>
      <c r="FSJ83" s="65"/>
      <c r="FSK83" s="65"/>
      <c r="FSL83" s="65"/>
      <c r="FSM83" s="65"/>
      <c r="FSN83" s="65"/>
      <c r="FSO83" s="65"/>
      <c r="FSP83" s="65"/>
      <c r="FSQ83" s="65"/>
      <c r="FSR83" s="65"/>
      <c r="FSS83" s="65"/>
      <c r="FST83" s="65"/>
      <c r="FSU83" s="65"/>
      <c r="FSV83" s="65"/>
      <c r="FSW83" s="65"/>
      <c r="FSX83" s="65"/>
      <c r="FSY83" s="65"/>
      <c r="FSZ83" s="65"/>
      <c r="FTA83" s="65"/>
      <c r="FTB83" s="65"/>
      <c r="FTC83" s="65"/>
      <c r="FTD83" s="65"/>
      <c r="FTE83" s="65"/>
      <c r="FTF83" s="65"/>
      <c r="FTG83" s="65"/>
      <c r="FTH83" s="65"/>
      <c r="FTI83" s="65"/>
      <c r="FTJ83" s="65"/>
      <c r="FTK83" s="65"/>
      <c r="FTL83" s="65"/>
      <c r="FTM83" s="65"/>
      <c r="FTN83" s="65"/>
      <c r="FTO83" s="65"/>
      <c r="FTP83" s="65"/>
      <c r="FTQ83" s="65"/>
      <c r="FTR83" s="65"/>
      <c r="FTS83" s="65"/>
      <c r="FTT83" s="65"/>
      <c r="FTU83" s="65"/>
      <c r="FTV83" s="65"/>
      <c r="FTW83" s="65"/>
      <c r="FTX83" s="65"/>
      <c r="FTY83" s="65"/>
      <c r="FTZ83" s="65"/>
      <c r="FUA83" s="65"/>
      <c r="FUB83" s="65"/>
      <c r="FUC83" s="65"/>
      <c r="FUD83" s="65"/>
      <c r="FUE83" s="65"/>
      <c r="FUF83" s="65"/>
      <c r="FUG83" s="65"/>
      <c r="FUH83" s="65"/>
      <c r="FUI83" s="65"/>
      <c r="FUJ83" s="65"/>
      <c r="FUK83" s="65"/>
      <c r="FUL83" s="65"/>
      <c r="FUM83" s="65"/>
      <c r="FUN83" s="65"/>
      <c r="FUO83" s="65"/>
      <c r="FUP83" s="65"/>
      <c r="FUQ83" s="65"/>
      <c r="FUR83" s="65"/>
      <c r="FUS83" s="65"/>
      <c r="FUT83" s="65"/>
      <c r="FUU83" s="65"/>
      <c r="FUV83" s="65"/>
      <c r="FUW83" s="65"/>
      <c r="FUX83" s="65"/>
      <c r="FUY83" s="65"/>
      <c r="FUZ83" s="65"/>
      <c r="FVA83" s="65"/>
      <c r="FVB83" s="65"/>
      <c r="FVC83" s="65"/>
      <c r="FVD83" s="65"/>
      <c r="FVE83" s="65"/>
      <c r="FVF83" s="65"/>
      <c r="FVG83" s="65"/>
      <c r="FVH83" s="65"/>
      <c r="FVI83" s="65"/>
      <c r="FVJ83" s="65"/>
      <c r="FVK83" s="65"/>
      <c r="FVL83" s="65"/>
      <c r="FVM83" s="65"/>
      <c r="FVN83" s="65"/>
      <c r="FVO83" s="65"/>
      <c r="FVP83" s="65"/>
      <c r="FVQ83" s="65"/>
      <c r="FVR83" s="65"/>
      <c r="FVS83" s="65"/>
      <c r="FVT83" s="65"/>
      <c r="FVU83" s="65"/>
      <c r="FVV83" s="65"/>
      <c r="FVW83" s="65"/>
      <c r="FVX83" s="65"/>
      <c r="FVY83" s="65"/>
      <c r="FVZ83" s="65"/>
      <c r="FWA83" s="65"/>
      <c r="FWB83" s="65"/>
      <c r="FWC83" s="65"/>
      <c r="FWD83" s="65"/>
      <c r="FWE83" s="65"/>
      <c r="FWF83" s="65"/>
      <c r="FWG83" s="65"/>
      <c r="FWH83" s="65"/>
      <c r="FWI83" s="65"/>
      <c r="FWJ83" s="65"/>
      <c r="FWK83" s="65"/>
      <c r="FWL83" s="65"/>
      <c r="FWM83" s="65"/>
      <c r="FWN83" s="65"/>
      <c r="FWO83" s="65"/>
      <c r="FWP83" s="65"/>
      <c r="FWQ83" s="65"/>
      <c r="FWR83" s="65"/>
      <c r="FWS83" s="65"/>
      <c r="FWT83" s="65"/>
      <c r="FWU83" s="65"/>
      <c r="FWV83" s="65"/>
      <c r="FWW83" s="65"/>
      <c r="FWX83" s="65"/>
      <c r="FWY83" s="65"/>
      <c r="FWZ83" s="65"/>
      <c r="FXA83" s="65"/>
      <c r="FXB83" s="65"/>
      <c r="FXC83" s="65"/>
      <c r="FXD83" s="65"/>
      <c r="FXE83" s="65"/>
      <c r="FXF83" s="65"/>
      <c r="FXG83" s="65"/>
      <c r="FXH83" s="65"/>
      <c r="FXI83" s="65"/>
      <c r="FXJ83" s="65"/>
      <c r="FXK83" s="65"/>
      <c r="FXL83" s="65"/>
      <c r="FXM83" s="65"/>
      <c r="FXN83" s="65"/>
      <c r="FXO83" s="65"/>
      <c r="FXP83" s="65"/>
      <c r="FXQ83" s="65"/>
      <c r="FXR83" s="65"/>
      <c r="FXS83" s="65"/>
      <c r="FXT83" s="65"/>
      <c r="FXU83" s="65"/>
      <c r="FXV83" s="65"/>
      <c r="FXW83" s="65"/>
      <c r="FXX83" s="65"/>
      <c r="FXY83" s="65"/>
      <c r="FXZ83" s="65"/>
      <c r="FYA83" s="65"/>
      <c r="FYB83" s="65"/>
      <c r="FYC83" s="65"/>
      <c r="FYD83" s="65"/>
      <c r="FYE83" s="65"/>
      <c r="FYF83" s="65"/>
      <c r="FYG83" s="65"/>
      <c r="FYH83" s="65"/>
      <c r="FYI83" s="65"/>
      <c r="FYJ83" s="65"/>
      <c r="FYK83" s="65"/>
      <c r="FYL83" s="65"/>
      <c r="FYM83" s="65"/>
      <c r="FYN83" s="65"/>
      <c r="FYO83" s="65"/>
      <c r="FYP83" s="65"/>
      <c r="FYQ83" s="65"/>
      <c r="FYR83" s="65"/>
      <c r="FYS83" s="65"/>
      <c r="FYT83" s="65"/>
      <c r="FYU83" s="65"/>
      <c r="FYV83" s="65"/>
      <c r="FYW83" s="65"/>
      <c r="FYX83" s="65"/>
      <c r="FYY83" s="65"/>
      <c r="FYZ83" s="65"/>
      <c r="FZA83" s="65"/>
      <c r="FZB83" s="65"/>
      <c r="FZC83" s="65"/>
      <c r="FZD83" s="65"/>
      <c r="FZE83" s="65"/>
      <c r="FZF83" s="65"/>
      <c r="FZG83" s="65"/>
      <c r="FZH83" s="65"/>
      <c r="FZI83" s="65"/>
      <c r="FZJ83" s="65"/>
      <c r="FZK83" s="65"/>
      <c r="FZL83" s="65"/>
      <c r="FZM83" s="65"/>
      <c r="FZN83" s="65"/>
      <c r="FZO83" s="65"/>
      <c r="FZP83" s="65"/>
      <c r="FZQ83" s="65"/>
      <c r="FZR83" s="65"/>
      <c r="FZS83" s="65"/>
      <c r="FZT83" s="65"/>
      <c r="FZU83" s="65"/>
      <c r="FZV83" s="65"/>
      <c r="FZW83" s="65"/>
      <c r="FZX83" s="65"/>
      <c r="FZY83" s="65"/>
      <c r="FZZ83" s="65"/>
      <c r="GAA83" s="65"/>
      <c r="GAB83" s="65"/>
      <c r="GAC83" s="65"/>
      <c r="GAD83" s="65"/>
      <c r="GAE83" s="65"/>
      <c r="GAF83" s="65"/>
      <c r="GAG83" s="65"/>
      <c r="GAH83" s="65"/>
      <c r="GAI83" s="65"/>
      <c r="GAJ83" s="65"/>
      <c r="GAK83" s="65"/>
      <c r="GAL83" s="65"/>
      <c r="GAM83" s="65"/>
      <c r="GAN83" s="65"/>
      <c r="GAO83" s="65"/>
      <c r="GAP83" s="65"/>
      <c r="GAQ83" s="65"/>
      <c r="GAR83" s="65"/>
      <c r="GAS83" s="65"/>
      <c r="GAT83" s="65"/>
      <c r="GAU83" s="65"/>
      <c r="GAV83" s="65"/>
      <c r="GAW83" s="65"/>
      <c r="GAX83" s="65"/>
      <c r="GAY83" s="65"/>
      <c r="GAZ83" s="65"/>
      <c r="GBA83" s="65"/>
      <c r="GBB83" s="65"/>
      <c r="GBC83" s="65"/>
      <c r="GBD83" s="65"/>
      <c r="GBE83" s="65"/>
      <c r="GBF83" s="65"/>
      <c r="GBG83" s="65"/>
      <c r="GBH83" s="65"/>
      <c r="GBI83" s="65"/>
      <c r="GBJ83" s="65"/>
      <c r="GBK83" s="65"/>
      <c r="GBL83" s="65"/>
      <c r="GBM83" s="65"/>
      <c r="GBN83" s="65"/>
      <c r="GBO83" s="65"/>
      <c r="GBP83" s="65"/>
      <c r="GBQ83" s="65"/>
      <c r="GBR83" s="65"/>
      <c r="GBS83" s="65"/>
      <c r="GBT83" s="65"/>
      <c r="GBU83" s="65"/>
      <c r="GBV83" s="65"/>
      <c r="GBW83" s="65"/>
      <c r="GBX83" s="65"/>
      <c r="GBY83" s="65"/>
      <c r="GBZ83" s="65"/>
      <c r="GCA83" s="65"/>
      <c r="GCB83" s="65"/>
      <c r="GCC83" s="65"/>
      <c r="GCD83" s="65"/>
      <c r="GCE83" s="65"/>
      <c r="GCF83" s="65"/>
      <c r="GCG83" s="65"/>
      <c r="GCH83" s="65"/>
      <c r="GCI83" s="65"/>
      <c r="GCJ83" s="65"/>
      <c r="GCK83" s="65"/>
      <c r="GCL83" s="65"/>
      <c r="GCM83" s="65"/>
      <c r="GCN83" s="65"/>
      <c r="GCO83" s="65"/>
      <c r="GCP83" s="65"/>
      <c r="GCQ83" s="65"/>
      <c r="GCR83" s="65"/>
      <c r="GCS83" s="65"/>
      <c r="GCT83" s="65"/>
      <c r="GCU83" s="65"/>
      <c r="GCV83" s="65"/>
      <c r="GCW83" s="65"/>
      <c r="GCX83" s="65"/>
      <c r="GCY83" s="65"/>
      <c r="GCZ83" s="65"/>
      <c r="GDA83" s="65"/>
      <c r="GDB83" s="65"/>
      <c r="GDC83" s="65"/>
      <c r="GDD83" s="65"/>
      <c r="GDE83" s="65"/>
      <c r="GDF83" s="65"/>
      <c r="GDG83" s="65"/>
      <c r="GDH83" s="65"/>
      <c r="GDI83" s="65"/>
      <c r="GDJ83" s="65"/>
      <c r="GDK83" s="65"/>
      <c r="GDL83" s="65"/>
      <c r="GDM83" s="65"/>
      <c r="GDN83" s="65"/>
      <c r="GDO83" s="65"/>
      <c r="GDP83" s="65"/>
      <c r="GDQ83" s="65"/>
      <c r="GDR83" s="65"/>
      <c r="GDS83" s="65"/>
      <c r="GDT83" s="65"/>
      <c r="GDU83" s="65"/>
      <c r="GDV83" s="65"/>
      <c r="GDW83" s="65"/>
      <c r="GDX83" s="65"/>
      <c r="GDY83" s="65"/>
      <c r="GDZ83" s="65"/>
      <c r="GEA83" s="65"/>
      <c r="GEB83" s="65"/>
      <c r="GEC83" s="65"/>
      <c r="GED83" s="65"/>
      <c r="GEE83" s="65"/>
      <c r="GEF83" s="65"/>
      <c r="GEG83" s="65"/>
      <c r="GEH83" s="65"/>
      <c r="GEI83" s="65"/>
      <c r="GEJ83" s="65"/>
      <c r="GEK83" s="65"/>
      <c r="GEL83" s="65"/>
      <c r="GEM83" s="65"/>
      <c r="GEN83" s="65"/>
      <c r="GEO83" s="65"/>
      <c r="GEP83" s="65"/>
      <c r="GEQ83" s="65"/>
      <c r="GER83" s="65"/>
      <c r="GES83" s="65"/>
      <c r="GET83" s="65"/>
      <c r="GEU83" s="65"/>
      <c r="GEV83" s="65"/>
      <c r="GEW83" s="65"/>
      <c r="GEX83" s="65"/>
      <c r="GEY83" s="65"/>
      <c r="GEZ83" s="65"/>
      <c r="GFA83" s="65"/>
      <c r="GFB83" s="65"/>
      <c r="GFC83" s="65"/>
      <c r="GFD83" s="65"/>
      <c r="GFE83" s="65"/>
      <c r="GFF83" s="65"/>
      <c r="GFG83" s="65"/>
      <c r="GFH83" s="65"/>
      <c r="GFI83" s="65"/>
      <c r="GFJ83" s="65"/>
      <c r="GFK83" s="65"/>
      <c r="GFL83" s="65"/>
      <c r="GFM83" s="65"/>
      <c r="GFN83" s="65"/>
      <c r="GFO83" s="65"/>
      <c r="GFP83" s="65"/>
      <c r="GFQ83" s="65"/>
      <c r="GFR83" s="65"/>
      <c r="GFS83" s="65"/>
      <c r="GFT83" s="65"/>
      <c r="GFU83" s="65"/>
      <c r="GFV83" s="65"/>
      <c r="GFW83" s="65"/>
      <c r="GFX83" s="65"/>
      <c r="GFY83" s="65"/>
      <c r="GFZ83" s="65"/>
      <c r="GGA83" s="65"/>
      <c r="GGB83" s="65"/>
      <c r="GGC83" s="65"/>
      <c r="GGD83" s="65"/>
      <c r="GGE83" s="65"/>
      <c r="GGF83" s="65"/>
      <c r="GGG83" s="65"/>
      <c r="GGH83" s="65"/>
      <c r="GGI83" s="65"/>
      <c r="GGJ83" s="65"/>
      <c r="GGK83" s="65"/>
      <c r="GGL83" s="65"/>
      <c r="GGM83" s="65"/>
      <c r="GGN83" s="65"/>
      <c r="GGO83" s="65"/>
      <c r="GGP83" s="65"/>
      <c r="GGQ83" s="65"/>
      <c r="GGR83" s="65"/>
      <c r="GGS83" s="65"/>
      <c r="GGT83" s="65"/>
      <c r="GGU83" s="65"/>
      <c r="GGV83" s="65"/>
      <c r="GGW83" s="65"/>
      <c r="GGX83" s="65"/>
      <c r="GGY83" s="65"/>
      <c r="GGZ83" s="65"/>
      <c r="GHA83" s="65"/>
      <c r="GHB83" s="65"/>
      <c r="GHC83" s="65"/>
      <c r="GHD83" s="65"/>
      <c r="GHE83" s="65"/>
      <c r="GHF83" s="65"/>
      <c r="GHG83" s="65"/>
      <c r="GHH83" s="65"/>
      <c r="GHI83" s="65"/>
      <c r="GHJ83" s="65"/>
      <c r="GHK83" s="65"/>
      <c r="GHL83" s="65"/>
      <c r="GHM83" s="65"/>
      <c r="GHN83" s="65"/>
      <c r="GHO83" s="65"/>
      <c r="GHP83" s="65"/>
      <c r="GHQ83" s="65"/>
      <c r="GHR83" s="65"/>
      <c r="GHS83" s="65"/>
      <c r="GHT83" s="65"/>
      <c r="GHU83" s="65"/>
      <c r="GHV83" s="65"/>
      <c r="GHW83" s="65"/>
      <c r="GHX83" s="65"/>
      <c r="GHY83" s="65"/>
      <c r="GHZ83" s="65"/>
      <c r="GIA83" s="65"/>
      <c r="GIB83" s="65"/>
      <c r="GIC83" s="65"/>
      <c r="GID83" s="65"/>
      <c r="GIE83" s="65"/>
      <c r="GIF83" s="65"/>
      <c r="GIG83" s="65"/>
      <c r="GIH83" s="65"/>
      <c r="GII83" s="65"/>
      <c r="GIJ83" s="65"/>
      <c r="GIK83" s="65"/>
      <c r="GIL83" s="65"/>
      <c r="GIM83" s="65"/>
      <c r="GIN83" s="65"/>
      <c r="GIO83" s="65"/>
      <c r="GIP83" s="65"/>
      <c r="GIQ83" s="65"/>
      <c r="GIR83" s="65"/>
      <c r="GIS83" s="65"/>
      <c r="GIT83" s="65"/>
      <c r="GIU83" s="65"/>
      <c r="GIV83" s="65"/>
      <c r="GIW83" s="65"/>
      <c r="GIX83" s="65"/>
      <c r="GIY83" s="65"/>
      <c r="GIZ83" s="65"/>
      <c r="GJA83" s="65"/>
      <c r="GJB83" s="65"/>
      <c r="GJC83" s="65"/>
      <c r="GJD83" s="65"/>
      <c r="GJE83" s="65"/>
      <c r="GJF83" s="65"/>
      <c r="GJG83" s="65"/>
      <c r="GJH83" s="65"/>
      <c r="GJI83" s="65"/>
      <c r="GJJ83" s="65"/>
      <c r="GJK83" s="65"/>
      <c r="GJL83" s="65"/>
      <c r="GJM83" s="65"/>
      <c r="GJN83" s="65"/>
      <c r="GJO83" s="65"/>
      <c r="GJP83" s="65"/>
      <c r="GJQ83" s="65"/>
      <c r="GJR83" s="65"/>
      <c r="GJS83" s="65"/>
      <c r="GJT83" s="65"/>
      <c r="GJU83" s="65"/>
      <c r="GJV83" s="65"/>
      <c r="GJW83" s="65"/>
      <c r="GJX83" s="65"/>
      <c r="GJY83" s="65"/>
      <c r="GJZ83" s="65"/>
      <c r="GKA83" s="65"/>
      <c r="GKB83" s="65"/>
      <c r="GKC83" s="65"/>
      <c r="GKD83" s="65"/>
      <c r="GKE83" s="65"/>
      <c r="GKF83" s="65"/>
      <c r="GKG83" s="65"/>
      <c r="GKH83" s="65"/>
      <c r="GKI83" s="65"/>
      <c r="GKJ83" s="65"/>
      <c r="GKK83" s="65"/>
      <c r="GKL83" s="65"/>
      <c r="GKM83" s="65"/>
      <c r="GKN83" s="65"/>
      <c r="GKO83" s="65"/>
      <c r="GKP83" s="65"/>
      <c r="GKQ83" s="65"/>
      <c r="GKR83" s="65"/>
      <c r="GKS83" s="65"/>
      <c r="GKT83" s="65"/>
      <c r="GKU83" s="65"/>
      <c r="GKV83" s="65"/>
      <c r="GKW83" s="65"/>
      <c r="GKX83" s="65"/>
      <c r="GKY83" s="65"/>
      <c r="GKZ83" s="65"/>
      <c r="GLA83" s="65"/>
      <c r="GLB83" s="65"/>
      <c r="GLC83" s="65"/>
      <c r="GLD83" s="65"/>
      <c r="GLE83" s="65"/>
      <c r="GLF83" s="65"/>
      <c r="GLG83" s="65"/>
      <c r="GLH83" s="65"/>
      <c r="GLI83" s="65"/>
      <c r="GLJ83" s="65"/>
      <c r="GLK83" s="65"/>
      <c r="GLL83" s="65"/>
      <c r="GLM83" s="65"/>
      <c r="GLN83" s="65"/>
      <c r="GLO83" s="65"/>
      <c r="GLP83" s="65"/>
      <c r="GLQ83" s="65"/>
      <c r="GLR83" s="65"/>
      <c r="GLS83" s="65"/>
      <c r="GLT83" s="65"/>
      <c r="GLU83" s="65"/>
      <c r="GLV83" s="65"/>
      <c r="GLW83" s="65"/>
      <c r="GLX83" s="65"/>
      <c r="GLY83" s="65"/>
      <c r="GLZ83" s="65"/>
      <c r="GMA83" s="65"/>
      <c r="GMB83" s="65"/>
      <c r="GMC83" s="65"/>
      <c r="GMD83" s="65"/>
      <c r="GME83" s="65"/>
      <c r="GMF83" s="65"/>
      <c r="GMG83" s="65"/>
      <c r="GMH83" s="65"/>
      <c r="GMI83" s="65"/>
      <c r="GMJ83" s="65"/>
      <c r="GMK83" s="65"/>
      <c r="GML83" s="65"/>
      <c r="GMM83" s="65"/>
      <c r="GMN83" s="65"/>
      <c r="GMO83" s="65"/>
      <c r="GMP83" s="65"/>
      <c r="GMQ83" s="65"/>
      <c r="GMR83" s="65"/>
      <c r="GMS83" s="65"/>
      <c r="GMT83" s="65"/>
      <c r="GMU83" s="65"/>
      <c r="GMV83" s="65"/>
      <c r="GMW83" s="65"/>
      <c r="GMX83" s="65"/>
      <c r="GMY83" s="65"/>
      <c r="GMZ83" s="65"/>
      <c r="GNA83" s="65"/>
      <c r="GNB83" s="65"/>
      <c r="GNC83" s="65"/>
      <c r="GND83" s="65"/>
      <c r="GNE83" s="65"/>
      <c r="GNF83" s="65"/>
      <c r="GNG83" s="65"/>
      <c r="GNH83" s="65"/>
      <c r="GNI83" s="65"/>
      <c r="GNJ83" s="65"/>
      <c r="GNK83" s="65"/>
      <c r="GNL83" s="65"/>
      <c r="GNM83" s="65"/>
      <c r="GNN83" s="65"/>
      <c r="GNO83" s="65"/>
      <c r="GNP83" s="65"/>
      <c r="GNQ83" s="65"/>
      <c r="GNR83" s="65"/>
      <c r="GNS83" s="65"/>
      <c r="GNT83" s="65"/>
      <c r="GNU83" s="65"/>
      <c r="GNV83" s="65"/>
      <c r="GNW83" s="65"/>
      <c r="GNX83" s="65"/>
      <c r="GNY83" s="65"/>
      <c r="GNZ83" s="65"/>
      <c r="GOA83" s="65"/>
      <c r="GOB83" s="65"/>
      <c r="GOC83" s="65"/>
      <c r="GOD83" s="65"/>
      <c r="GOE83" s="65"/>
      <c r="GOF83" s="65"/>
      <c r="GOG83" s="65"/>
      <c r="GOH83" s="65"/>
      <c r="GOI83" s="65"/>
      <c r="GOJ83" s="65"/>
      <c r="GOK83" s="65"/>
      <c r="GOL83" s="65"/>
      <c r="GOM83" s="65"/>
      <c r="GON83" s="65"/>
      <c r="GOO83" s="65"/>
      <c r="GOP83" s="65"/>
      <c r="GOQ83" s="65"/>
      <c r="GOR83" s="65"/>
      <c r="GOS83" s="65"/>
      <c r="GOT83" s="65"/>
      <c r="GOU83" s="65"/>
      <c r="GOV83" s="65"/>
      <c r="GOW83" s="65"/>
      <c r="GOX83" s="65"/>
      <c r="GOY83" s="65"/>
      <c r="GOZ83" s="65"/>
      <c r="GPA83" s="65"/>
      <c r="GPB83" s="65"/>
      <c r="GPC83" s="65"/>
      <c r="GPD83" s="65"/>
      <c r="GPE83" s="65"/>
      <c r="GPF83" s="65"/>
      <c r="GPG83" s="65"/>
      <c r="GPH83" s="65"/>
      <c r="GPI83" s="65"/>
      <c r="GPJ83" s="65"/>
      <c r="GPK83" s="65"/>
      <c r="GPL83" s="65"/>
      <c r="GPM83" s="65"/>
      <c r="GPN83" s="65"/>
      <c r="GPO83" s="65"/>
      <c r="GPP83" s="65"/>
      <c r="GPQ83" s="65"/>
      <c r="GPR83" s="65"/>
      <c r="GPS83" s="65"/>
      <c r="GPT83" s="65"/>
      <c r="GPU83" s="65"/>
      <c r="GPV83" s="65"/>
      <c r="GPW83" s="65"/>
      <c r="GPX83" s="65"/>
      <c r="GPY83" s="65"/>
      <c r="GPZ83" s="65"/>
      <c r="GQA83" s="65"/>
      <c r="GQB83" s="65"/>
      <c r="GQC83" s="65"/>
      <c r="GQD83" s="65"/>
      <c r="GQE83" s="65"/>
      <c r="GQF83" s="65"/>
      <c r="GQG83" s="65"/>
      <c r="GQH83" s="65"/>
      <c r="GQI83" s="65"/>
      <c r="GQJ83" s="65"/>
      <c r="GQK83" s="65"/>
      <c r="GQL83" s="65"/>
      <c r="GQM83" s="65"/>
      <c r="GQN83" s="65"/>
      <c r="GQO83" s="65"/>
      <c r="GQP83" s="65"/>
      <c r="GQQ83" s="65"/>
      <c r="GQR83" s="65"/>
      <c r="GQS83" s="65"/>
      <c r="GQT83" s="65"/>
      <c r="GQU83" s="65"/>
      <c r="GQV83" s="65"/>
      <c r="GQW83" s="65"/>
      <c r="GQX83" s="65"/>
      <c r="GQY83" s="65"/>
      <c r="GQZ83" s="65"/>
      <c r="GRA83" s="65"/>
      <c r="GRB83" s="65"/>
      <c r="GRC83" s="65"/>
      <c r="GRD83" s="65"/>
      <c r="GRE83" s="65"/>
      <c r="GRF83" s="65"/>
      <c r="GRG83" s="65"/>
      <c r="GRH83" s="65"/>
      <c r="GRI83" s="65"/>
      <c r="GRJ83" s="65"/>
      <c r="GRK83" s="65"/>
      <c r="GRL83" s="65"/>
      <c r="GRM83" s="65"/>
      <c r="GRN83" s="65"/>
      <c r="GRO83" s="65"/>
      <c r="GRP83" s="65"/>
      <c r="GRQ83" s="65"/>
      <c r="GRR83" s="65"/>
      <c r="GRS83" s="65"/>
      <c r="GRT83" s="65"/>
      <c r="GRU83" s="65"/>
      <c r="GRV83" s="65"/>
      <c r="GRW83" s="65"/>
      <c r="GRX83" s="65"/>
      <c r="GRY83" s="65"/>
      <c r="GRZ83" s="65"/>
      <c r="GSA83" s="65"/>
      <c r="GSB83" s="65"/>
      <c r="GSC83" s="65"/>
      <c r="GSD83" s="65"/>
      <c r="GSE83" s="65"/>
      <c r="GSF83" s="65"/>
      <c r="GSG83" s="65"/>
      <c r="GSH83" s="65"/>
      <c r="GSI83" s="65"/>
      <c r="GSJ83" s="65"/>
      <c r="GSK83" s="65"/>
      <c r="GSL83" s="65"/>
      <c r="GSM83" s="65"/>
      <c r="GSN83" s="65"/>
      <c r="GSO83" s="65"/>
      <c r="GSP83" s="65"/>
      <c r="GSQ83" s="65"/>
      <c r="GSR83" s="65"/>
      <c r="GSS83" s="65"/>
      <c r="GST83" s="65"/>
      <c r="GSU83" s="65"/>
      <c r="GSV83" s="65"/>
      <c r="GSW83" s="65"/>
      <c r="GSX83" s="65"/>
      <c r="GSY83" s="65"/>
      <c r="GSZ83" s="65"/>
      <c r="GTA83" s="65"/>
      <c r="GTB83" s="65"/>
      <c r="GTC83" s="65"/>
      <c r="GTD83" s="65"/>
      <c r="GTE83" s="65"/>
      <c r="GTF83" s="65"/>
      <c r="GTG83" s="65"/>
      <c r="GTH83" s="65"/>
      <c r="GTI83" s="65"/>
      <c r="GTJ83" s="65"/>
      <c r="GTK83" s="65"/>
      <c r="GTL83" s="65"/>
      <c r="GTM83" s="65"/>
      <c r="GTN83" s="65"/>
      <c r="GTO83" s="65"/>
      <c r="GTP83" s="65"/>
      <c r="GTQ83" s="65"/>
      <c r="GTR83" s="65"/>
      <c r="GTS83" s="65"/>
      <c r="GTT83" s="65"/>
      <c r="GTU83" s="65"/>
      <c r="GTV83" s="65"/>
      <c r="GTW83" s="65"/>
      <c r="GTX83" s="65"/>
      <c r="GTY83" s="65"/>
      <c r="GTZ83" s="65"/>
      <c r="GUA83" s="65"/>
      <c r="GUB83" s="65"/>
      <c r="GUC83" s="65"/>
      <c r="GUD83" s="65"/>
      <c r="GUE83" s="65"/>
      <c r="GUF83" s="65"/>
      <c r="GUG83" s="65"/>
      <c r="GUH83" s="65"/>
      <c r="GUI83" s="65"/>
      <c r="GUJ83" s="65"/>
      <c r="GUK83" s="65"/>
      <c r="GUL83" s="65"/>
      <c r="GUM83" s="65"/>
      <c r="GUN83" s="65"/>
      <c r="GUO83" s="65"/>
      <c r="GUP83" s="65"/>
      <c r="GUQ83" s="65"/>
      <c r="GUR83" s="65"/>
      <c r="GUS83" s="65"/>
      <c r="GUT83" s="65"/>
      <c r="GUU83" s="65"/>
      <c r="GUV83" s="65"/>
      <c r="GUW83" s="65"/>
      <c r="GUX83" s="65"/>
      <c r="GUY83" s="65"/>
      <c r="GUZ83" s="65"/>
      <c r="GVA83" s="65"/>
      <c r="GVB83" s="65"/>
      <c r="GVC83" s="65"/>
      <c r="GVD83" s="65"/>
      <c r="GVE83" s="65"/>
      <c r="GVF83" s="65"/>
      <c r="GVG83" s="65"/>
      <c r="GVH83" s="65"/>
      <c r="GVI83" s="65"/>
      <c r="GVJ83" s="65"/>
      <c r="GVK83" s="65"/>
      <c r="GVL83" s="65"/>
      <c r="GVM83" s="65"/>
      <c r="GVN83" s="65"/>
      <c r="GVO83" s="65"/>
      <c r="GVP83" s="65"/>
      <c r="GVQ83" s="65"/>
      <c r="GVR83" s="65"/>
      <c r="GVS83" s="65"/>
      <c r="GVT83" s="65"/>
      <c r="GVU83" s="65"/>
      <c r="GVV83" s="65"/>
      <c r="GVW83" s="65"/>
      <c r="GVX83" s="65"/>
      <c r="GVY83" s="65"/>
      <c r="GVZ83" s="65"/>
      <c r="GWA83" s="65"/>
      <c r="GWB83" s="65"/>
      <c r="GWC83" s="65"/>
      <c r="GWD83" s="65"/>
      <c r="GWE83" s="65"/>
      <c r="GWF83" s="65"/>
      <c r="GWG83" s="65"/>
      <c r="GWH83" s="65"/>
      <c r="GWI83" s="65"/>
      <c r="GWJ83" s="65"/>
      <c r="GWK83" s="65"/>
      <c r="GWL83" s="65"/>
      <c r="GWM83" s="65"/>
      <c r="GWN83" s="65"/>
      <c r="GWO83" s="65"/>
      <c r="GWP83" s="65"/>
      <c r="GWQ83" s="65"/>
      <c r="GWR83" s="65"/>
      <c r="GWS83" s="65"/>
      <c r="GWT83" s="65"/>
      <c r="GWU83" s="65"/>
      <c r="GWV83" s="65"/>
      <c r="GWW83" s="65"/>
      <c r="GWX83" s="65"/>
      <c r="GWY83" s="65"/>
      <c r="GWZ83" s="65"/>
      <c r="GXA83" s="65"/>
      <c r="GXB83" s="65"/>
      <c r="GXC83" s="65"/>
      <c r="GXD83" s="65"/>
      <c r="GXE83" s="65"/>
      <c r="GXF83" s="65"/>
      <c r="GXG83" s="65"/>
      <c r="GXH83" s="65"/>
      <c r="GXI83" s="65"/>
      <c r="GXJ83" s="65"/>
      <c r="GXK83" s="65"/>
      <c r="GXL83" s="65"/>
      <c r="GXM83" s="65"/>
      <c r="GXN83" s="65"/>
      <c r="GXO83" s="65"/>
      <c r="GXP83" s="65"/>
      <c r="GXQ83" s="65"/>
      <c r="GXR83" s="65"/>
      <c r="GXS83" s="65"/>
      <c r="GXT83" s="65"/>
      <c r="GXU83" s="65"/>
      <c r="GXV83" s="65"/>
      <c r="GXW83" s="65"/>
      <c r="GXX83" s="65"/>
      <c r="GXY83" s="65"/>
      <c r="GXZ83" s="65"/>
      <c r="GYA83" s="65"/>
      <c r="GYB83" s="65"/>
      <c r="GYC83" s="65"/>
      <c r="GYD83" s="65"/>
      <c r="GYE83" s="65"/>
      <c r="GYF83" s="65"/>
      <c r="GYG83" s="65"/>
      <c r="GYH83" s="65"/>
      <c r="GYI83" s="65"/>
      <c r="GYJ83" s="65"/>
      <c r="GYK83" s="65"/>
      <c r="GYL83" s="65"/>
      <c r="GYM83" s="65"/>
      <c r="GYN83" s="65"/>
      <c r="GYO83" s="65"/>
      <c r="GYP83" s="65"/>
      <c r="GYQ83" s="65"/>
      <c r="GYR83" s="65"/>
      <c r="GYS83" s="65"/>
      <c r="GYT83" s="65"/>
      <c r="GYU83" s="65"/>
      <c r="GYV83" s="65"/>
      <c r="GYW83" s="65"/>
      <c r="GYX83" s="65"/>
      <c r="GYY83" s="65"/>
      <c r="GYZ83" s="65"/>
      <c r="GZA83" s="65"/>
      <c r="GZB83" s="65"/>
      <c r="GZC83" s="65"/>
      <c r="GZD83" s="65"/>
      <c r="GZE83" s="65"/>
      <c r="GZF83" s="65"/>
      <c r="GZG83" s="65"/>
      <c r="GZH83" s="65"/>
      <c r="GZI83" s="65"/>
      <c r="GZJ83" s="65"/>
      <c r="GZK83" s="65"/>
      <c r="GZL83" s="65"/>
      <c r="GZM83" s="65"/>
      <c r="GZN83" s="65"/>
      <c r="GZO83" s="65"/>
      <c r="GZP83" s="65"/>
      <c r="GZQ83" s="65"/>
      <c r="GZR83" s="65"/>
      <c r="GZS83" s="65"/>
      <c r="GZT83" s="65"/>
      <c r="GZU83" s="65"/>
      <c r="GZV83" s="65"/>
      <c r="GZW83" s="65"/>
      <c r="GZX83" s="65"/>
      <c r="GZY83" s="65"/>
      <c r="GZZ83" s="65"/>
      <c r="HAA83" s="65"/>
      <c r="HAB83" s="65"/>
      <c r="HAC83" s="65"/>
      <c r="HAD83" s="65"/>
      <c r="HAE83" s="65"/>
      <c r="HAF83" s="65"/>
      <c r="HAG83" s="65"/>
      <c r="HAH83" s="65"/>
      <c r="HAI83" s="65"/>
      <c r="HAJ83" s="65"/>
      <c r="HAK83" s="65"/>
      <c r="HAL83" s="65"/>
      <c r="HAM83" s="65"/>
      <c r="HAN83" s="65"/>
      <c r="HAO83" s="65"/>
      <c r="HAP83" s="65"/>
      <c r="HAQ83" s="65"/>
      <c r="HAR83" s="65"/>
      <c r="HAS83" s="65"/>
      <c r="HAT83" s="65"/>
      <c r="HAU83" s="65"/>
      <c r="HAV83" s="65"/>
      <c r="HAW83" s="65"/>
      <c r="HAX83" s="65"/>
      <c r="HAY83" s="65"/>
      <c r="HAZ83" s="65"/>
      <c r="HBA83" s="65"/>
      <c r="HBB83" s="65"/>
      <c r="HBC83" s="65"/>
      <c r="HBD83" s="65"/>
      <c r="HBE83" s="65"/>
      <c r="HBF83" s="65"/>
      <c r="HBG83" s="65"/>
      <c r="HBH83" s="65"/>
      <c r="HBI83" s="65"/>
      <c r="HBJ83" s="65"/>
      <c r="HBK83" s="65"/>
      <c r="HBL83" s="65"/>
      <c r="HBM83" s="65"/>
      <c r="HBN83" s="65"/>
      <c r="HBO83" s="65"/>
      <c r="HBP83" s="65"/>
      <c r="HBQ83" s="65"/>
      <c r="HBR83" s="65"/>
      <c r="HBS83" s="65"/>
      <c r="HBT83" s="65"/>
      <c r="HBU83" s="65"/>
      <c r="HBV83" s="65"/>
      <c r="HBW83" s="65"/>
      <c r="HBX83" s="65"/>
      <c r="HBY83" s="65"/>
      <c r="HBZ83" s="65"/>
      <c r="HCA83" s="65"/>
      <c r="HCB83" s="65"/>
      <c r="HCC83" s="65"/>
      <c r="HCD83" s="65"/>
      <c r="HCE83" s="65"/>
      <c r="HCF83" s="65"/>
      <c r="HCG83" s="65"/>
      <c r="HCH83" s="65"/>
      <c r="HCI83" s="65"/>
      <c r="HCJ83" s="65"/>
      <c r="HCK83" s="65"/>
      <c r="HCL83" s="65"/>
      <c r="HCM83" s="65"/>
      <c r="HCN83" s="65"/>
      <c r="HCO83" s="65"/>
      <c r="HCP83" s="65"/>
      <c r="HCQ83" s="65"/>
      <c r="HCR83" s="65"/>
      <c r="HCS83" s="65"/>
      <c r="HCT83" s="65"/>
      <c r="HCU83" s="65"/>
      <c r="HCV83" s="65"/>
      <c r="HCW83" s="65"/>
      <c r="HCX83" s="65"/>
      <c r="HCY83" s="65"/>
      <c r="HCZ83" s="65"/>
      <c r="HDA83" s="65"/>
      <c r="HDB83" s="65"/>
      <c r="HDC83" s="65"/>
      <c r="HDD83" s="65"/>
      <c r="HDE83" s="65"/>
      <c r="HDF83" s="65"/>
      <c r="HDG83" s="65"/>
      <c r="HDH83" s="65"/>
      <c r="HDI83" s="65"/>
      <c r="HDJ83" s="65"/>
      <c r="HDK83" s="65"/>
      <c r="HDL83" s="65"/>
      <c r="HDM83" s="65"/>
      <c r="HDN83" s="65"/>
      <c r="HDO83" s="65"/>
      <c r="HDP83" s="65"/>
      <c r="HDQ83" s="65"/>
      <c r="HDR83" s="65"/>
      <c r="HDS83" s="65"/>
      <c r="HDT83" s="65"/>
      <c r="HDU83" s="65"/>
      <c r="HDV83" s="65"/>
      <c r="HDW83" s="65"/>
      <c r="HDX83" s="65"/>
      <c r="HDY83" s="65"/>
      <c r="HDZ83" s="65"/>
      <c r="HEA83" s="65"/>
      <c r="HEB83" s="65"/>
      <c r="HEC83" s="65"/>
      <c r="HED83" s="65"/>
      <c r="HEE83" s="65"/>
      <c r="HEF83" s="65"/>
      <c r="HEG83" s="65"/>
      <c r="HEH83" s="65"/>
      <c r="HEI83" s="65"/>
      <c r="HEJ83" s="65"/>
      <c r="HEK83" s="65"/>
      <c r="HEL83" s="65"/>
      <c r="HEM83" s="65"/>
      <c r="HEN83" s="65"/>
      <c r="HEO83" s="65"/>
      <c r="HEP83" s="65"/>
      <c r="HEQ83" s="65"/>
      <c r="HER83" s="65"/>
      <c r="HES83" s="65"/>
      <c r="HET83" s="65"/>
      <c r="HEU83" s="65"/>
      <c r="HEV83" s="65"/>
      <c r="HEW83" s="65"/>
      <c r="HEX83" s="65"/>
      <c r="HEY83" s="65"/>
      <c r="HEZ83" s="65"/>
      <c r="HFA83" s="65"/>
      <c r="HFB83" s="65"/>
      <c r="HFC83" s="65"/>
      <c r="HFD83" s="65"/>
      <c r="HFE83" s="65"/>
      <c r="HFF83" s="65"/>
      <c r="HFG83" s="65"/>
      <c r="HFH83" s="65"/>
      <c r="HFI83" s="65"/>
      <c r="HFJ83" s="65"/>
      <c r="HFK83" s="65"/>
      <c r="HFL83" s="65"/>
      <c r="HFM83" s="65"/>
      <c r="HFN83" s="65"/>
      <c r="HFO83" s="65"/>
      <c r="HFP83" s="65"/>
      <c r="HFQ83" s="65"/>
      <c r="HFR83" s="65"/>
      <c r="HFS83" s="65"/>
      <c r="HFT83" s="65"/>
      <c r="HFU83" s="65"/>
      <c r="HFV83" s="65"/>
      <c r="HFW83" s="65"/>
      <c r="HFX83" s="65"/>
      <c r="HFY83" s="65"/>
      <c r="HFZ83" s="65"/>
      <c r="HGA83" s="65"/>
      <c r="HGB83" s="65"/>
      <c r="HGC83" s="65"/>
      <c r="HGD83" s="65"/>
      <c r="HGE83" s="65"/>
      <c r="HGF83" s="65"/>
      <c r="HGG83" s="65"/>
      <c r="HGH83" s="65"/>
      <c r="HGI83" s="65"/>
      <c r="HGJ83" s="65"/>
      <c r="HGK83" s="65"/>
      <c r="HGL83" s="65"/>
      <c r="HGM83" s="65"/>
      <c r="HGN83" s="65"/>
      <c r="HGO83" s="65"/>
      <c r="HGP83" s="65"/>
      <c r="HGQ83" s="65"/>
      <c r="HGR83" s="65"/>
      <c r="HGS83" s="65"/>
      <c r="HGT83" s="65"/>
      <c r="HGU83" s="65"/>
      <c r="HGV83" s="65"/>
      <c r="HGW83" s="65"/>
      <c r="HGX83" s="65"/>
      <c r="HGY83" s="65"/>
      <c r="HGZ83" s="65"/>
      <c r="HHA83" s="65"/>
      <c r="HHB83" s="65"/>
      <c r="HHC83" s="65"/>
      <c r="HHD83" s="65"/>
      <c r="HHE83" s="65"/>
      <c r="HHF83" s="65"/>
      <c r="HHG83" s="65"/>
      <c r="HHH83" s="65"/>
      <c r="HHI83" s="65"/>
      <c r="HHJ83" s="65"/>
      <c r="HHK83" s="65"/>
      <c r="HHL83" s="65"/>
      <c r="HHM83" s="65"/>
      <c r="HHN83" s="65"/>
      <c r="HHO83" s="65"/>
      <c r="HHP83" s="65"/>
      <c r="HHQ83" s="65"/>
      <c r="HHR83" s="65"/>
      <c r="HHS83" s="65"/>
      <c r="HHT83" s="65"/>
      <c r="HHU83" s="65"/>
      <c r="HHV83" s="65"/>
      <c r="HHW83" s="65"/>
      <c r="HHX83" s="65"/>
      <c r="HHY83" s="65"/>
      <c r="HHZ83" s="65"/>
      <c r="HIA83" s="65"/>
      <c r="HIB83" s="65"/>
      <c r="HIC83" s="65"/>
      <c r="HID83" s="65"/>
      <c r="HIE83" s="65"/>
      <c r="HIF83" s="65"/>
      <c r="HIG83" s="65"/>
      <c r="HIH83" s="65"/>
      <c r="HII83" s="65"/>
      <c r="HIJ83" s="65"/>
      <c r="HIK83" s="65"/>
      <c r="HIL83" s="65"/>
      <c r="HIM83" s="65"/>
      <c r="HIN83" s="65"/>
      <c r="HIO83" s="65"/>
      <c r="HIP83" s="65"/>
      <c r="HIQ83" s="65"/>
      <c r="HIR83" s="65"/>
      <c r="HIS83" s="65"/>
      <c r="HIT83" s="65"/>
      <c r="HIU83" s="65"/>
      <c r="HIV83" s="65"/>
      <c r="HIW83" s="65"/>
      <c r="HIX83" s="65"/>
      <c r="HIY83" s="65"/>
      <c r="HIZ83" s="65"/>
      <c r="HJA83" s="65"/>
      <c r="HJB83" s="65"/>
      <c r="HJC83" s="65"/>
      <c r="HJD83" s="65"/>
      <c r="HJE83" s="65"/>
      <c r="HJF83" s="65"/>
      <c r="HJG83" s="65"/>
      <c r="HJH83" s="65"/>
      <c r="HJI83" s="65"/>
      <c r="HJJ83" s="65"/>
      <c r="HJK83" s="65"/>
      <c r="HJL83" s="65"/>
      <c r="HJM83" s="65"/>
      <c r="HJN83" s="65"/>
      <c r="HJO83" s="65"/>
      <c r="HJP83" s="65"/>
      <c r="HJQ83" s="65"/>
      <c r="HJR83" s="65"/>
      <c r="HJS83" s="65"/>
      <c r="HJT83" s="65"/>
      <c r="HJU83" s="65"/>
      <c r="HJV83" s="65"/>
      <c r="HJW83" s="65"/>
      <c r="HJX83" s="65"/>
      <c r="HJY83" s="65"/>
      <c r="HJZ83" s="65"/>
      <c r="HKA83" s="65"/>
      <c r="HKB83" s="65"/>
      <c r="HKC83" s="65"/>
      <c r="HKD83" s="65"/>
      <c r="HKE83" s="65"/>
      <c r="HKF83" s="65"/>
      <c r="HKG83" s="65"/>
      <c r="HKH83" s="65"/>
      <c r="HKI83" s="65"/>
      <c r="HKJ83" s="65"/>
      <c r="HKK83" s="65"/>
      <c r="HKL83" s="65"/>
      <c r="HKM83" s="65"/>
      <c r="HKN83" s="65"/>
      <c r="HKO83" s="65"/>
      <c r="HKP83" s="65"/>
      <c r="HKQ83" s="65"/>
      <c r="HKR83" s="65"/>
      <c r="HKS83" s="65"/>
      <c r="HKT83" s="65"/>
      <c r="HKU83" s="65"/>
      <c r="HKV83" s="65"/>
      <c r="HKW83" s="65"/>
      <c r="HKX83" s="65"/>
      <c r="HKY83" s="65"/>
      <c r="HKZ83" s="65"/>
      <c r="HLA83" s="65"/>
      <c r="HLB83" s="65"/>
      <c r="HLC83" s="65"/>
      <c r="HLD83" s="65"/>
      <c r="HLE83" s="65"/>
      <c r="HLF83" s="65"/>
      <c r="HLG83" s="65"/>
      <c r="HLH83" s="65"/>
      <c r="HLI83" s="65"/>
      <c r="HLJ83" s="65"/>
      <c r="HLK83" s="65"/>
      <c r="HLL83" s="65"/>
      <c r="HLM83" s="65"/>
      <c r="HLN83" s="65"/>
      <c r="HLO83" s="65"/>
      <c r="HLP83" s="65"/>
      <c r="HLQ83" s="65"/>
      <c r="HLR83" s="65"/>
      <c r="HLS83" s="65"/>
      <c r="HLT83" s="65"/>
      <c r="HLU83" s="65"/>
      <c r="HLV83" s="65"/>
      <c r="HLW83" s="65"/>
      <c r="HLX83" s="65"/>
      <c r="HLY83" s="65"/>
      <c r="HLZ83" s="65"/>
      <c r="HMA83" s="65"/>
      <c r="HMB83" s="65"/>
      <c r="HMC83" s="65"/>
      <c r="HMD83" s="65"/>
      <c r="HME83" s="65"/>
      <c r="HMF83" s="65"/>
      <c r="HMG83" s="65"/>
      <c r="HMH83" s="65"/>
      <c r="HMI83" s="65"/>
      <c r="HMJ83" s="65"/>
      <c r="HMK83" s="65"/>
      <c r="HML83" s="65"/>
      <c r="HMM83" s="65"/>
      <c r="HMN83" s="65"/>
      <c r="HMO83" s="65"/>
      <c r="HMP83" s="65"/>
      <c r="HMQ83" s="65"/>
      <c r="HMR83" s="65"/>
      <c r="HMS83" s="65"/>
      <c r="HMT83" s="65"/>
      <c r="HMU83" s="65"/>
      <c r="HMV83" s="65"/>
      <c r="HMW83" s="65"/>
      <c r="HMX83" s="65"/>
      <c r="HMY83" s="65"/>
      <c r="HMZ83" s="65"/>
      <c r="HNA83" s="65"/>
      <c r="HNB83" s="65"/>
      <c r="HNC83" s="65"/>
      <c r="HND83" s="65"/>
      <c r="HNE83" s="65"/>
      <c r="HNF83" s="65"/>
      <c r="HNG83" s="65"/>
      <c r="HNH83" s="65"/>
      <c r="HNI83" s="65"/>
      <c r="HNJ83" s="65"/>
      <c r="HNK83" s="65"/>
      <c r="HNL83" s="65"/>
      <c r="HNM83" s="65"/>
      <c r="HNN83" s="65"/>
      <c r="HNO83" s="65"/>
      <c r="HNP83" s="65"/>
      <c r="HNQ83" s="65"/>
      <c r="HNR83" s="65"/>
      <c r="HNS83" s="65"/>
      <c r="HNT83" s="65"/>
      <c r="HNU83" s="65"/>
      <c r="HNV83" s="65"/>
      <c r="HNW83" s="65"/>
      <c r="HNX83" s="65"/>
      <c r="HNY83" s="65"/>
      <c r="HNZ83" s="65"/>
      <c r="HOA83" s="65"/>
      <c r="HOB83" s="65"/>
      <c r="HOC83" s="65"/>
      <c r="HOD83" s="65"/>
      <c r="HOE83" s="65"/>
      <c r="HOF83" s="65"/>
      <c r="HOG83" s="65"/>
      <c r="HOH83" s="65"/>
      <c r="HOI83" s="65"/>
      <c r="HOJ83" s="65"/>
      <c r="HOK83" s="65"/>
      <c r="HOL83" s="65"/>
      <c r="HOM83" s="65"/>
      <c r="HON83" s="65"/>
      <c r="HOO83" s="65"/>
      <c r="HOP83" s="65"/>
      <c r="HOQ83" s="65"/>
      <c r="HOR83" s="65"/>
      <c r="HOS83" s="65"/>
      <c r="HOT83" s="65"/>
      <c r="HOU83" s="65"/>
      <c r="HOV83" s="65"/>
      <c r="HOW83" s="65"/>
      <c r="HOX83" s="65"/>
      <c r="HOY83" s="65"/>
      <c r="HOZ83" s="65"/>
      <c r="HPA83" s="65"/>
      <c r="HPB83" s="65"/>
      <c r="HPC83" s="65"/>
      <c r="HPD83" s="65"/>
      <c r="HPE83" s="65"/>
      <c r="HPF83" s="65"/>
      <c r="HPG83" s="65"/>
      <c r="HPH83" s="65"/>
      <c r="HPI83" s="65"/>
      <c r="HPJ83" s="65"/>
      <c r="HPK83" s="65"/>
      <c r="HPL83" s="65"/>
      <c r="HPM83" s="65"/>
      <c r="HPN83" s="65"/>
      <c r="HPO83" s="65"/>
      <c r="HPP83" s="65"/>
      <c r="HPQ83" s="65"/>
      <c r="HPR83" s="65"/>
      <c r="HPS83" s="65"/>
      <c r="HPT83" s="65"/>
      <c r="HPU83" s="65"/>
      <c r="HPV83" s="65"/>
      <c r="HPW83" s="65"/>
      <c r="HPX83" s="65"/>
      <c r="HPY83" s="65"/>
      <c r="HPZ83" s="65"/>
      <c r="HQA83" s="65"/>
      <c r="HQB83" s="65"/>
      <c r="HQC83" s="65"/>
      <c r="HQD83" s="65"/>
      <c r="HQE83" s="65"/>
      <c r="HQF83" s="65"/>
      <c r="HQG83" s="65"/>
      <c r="HQH83" s="65"/>
      <c r="HQI83" s="65"/>
      <c r="HQJ83" s="65"/>
      <c r="HQK83" s="65"/>
      <c r="HQL83" s="65"/>
      <c r="HQM83" s="65"/>
      <c r="HQN83" s="65"/>
      <c r="HQO83" s="65"/>
      <c r="HQP83" s="65"/>
      <c r="HQQ83" s="65"/>
      <c r="HQR83" s="65"/>
      <c r="HQS83" s="65"/>
      <c r="HQT83" s="65"/>
      <c r="HQU83" s="65"/>
      <c r="HQV83" s="65"/>
      <c r="HQW83" s="65"/>
      <c r="HQX83" s="65"/>
      <c r="HQY83" s="65"/>
      <c r="HQZ83" s="65"/>
      <c r="HRA83" s="65"/>
      <c r="HRB83" s="65"/>
      <c r="HRC83" s="65"/>
      <c r="HRD83" s="65"/>
      <c r="HRE83" s="65"/>
      <c r="HRF83" s="65"/>
      <c r="HRG83" s="65"/>
      <c r="HRH83" s="65"/>
      <c r="HRI83" s="65"/>
      <c r="HRJ83" s="65"/>
      <c r="HRK83" s="65"/>
      <c r="HRL83" s="65"/>
      <c r="HRM83" s="65"/>
      <c r="HRN83" s="65"/>
      <c r="HRO83" s="65"/>
      <c r="HRP83" s="65"/>
      <c r="HRQ83" s="65"/>
      <c r="HRR83" s="65"/>
      <c r="HRS83" s="65"/>
      <c r="HRT83" s="65"/>
      <c r="HRU83" s="65"/>
      <c r="HRV83" s="65"/>
      <c r="HRW83" s="65"/>
      <c r="HRX83" s="65"/>
      <c r="HRY83" s="65"/>
      <c r="HRZ83" s="65"/>
      <c r="HSA83" s="65"/>
      <c r="HSB83" s="65"/>
      <c r="HSC83" s="65"/>
      <c r="HSD83" s="65"/>
      <c r="HSE83" s="65"/>
      <c r="HSF83" s="65"/>
      <c r="HSG83" s="65"/>
      <c r="HSH83" s="65"/>
      <c r="HSI83" s="65"/>
      <c r="HSJ83" s="65"/>
      <c r="HSK83" s="65"/>
      <c r="HSL83" s="65"/>
      <c r="HSM83" s="65"/>
      <c r="HSN83" s="65"/>
      <c r="HSO83" s="65"/>
      <c r="HSP83" s="65"/>
      <c r="HSQ83" s="65"/>
      <c r="HSR83" s="65"/>
      <c r="HSS83" s="65"/>
      <c r="HST83" s="65"/>
      <c r="HSU83" s="65"/>
      <c r="HSV83" s="65"/>
      <c r="HSW83" s="65"/>
      <c r="HSX83" s="65"/>
      <c r="HSY83" s="65"/>
      <c r="HSZ83" s="65"/>
      <c r="HTA83" s="65"/>
      <c r="HTB83" s="65"/>
      <c r="HTC83" s="65"/>
      <c r="HTD83" s="65"/>
      <c r="HTE83" s="65"/>
      <c r="HTF83" s="65"/>
      <c r="HTG83" s="65"/>
      <c r="HTH83" s="65"/>
      <c r="HTI83" s="65"/>
      <c r="HTJ83" s="65"/>
      <c r="HTK83" s="65"/>
      <c r="HTL83" s="65"/>
      <c r="HTM83" s="65"/>
      <c r="HTN83" s="65"/>
      <c r="HTO83" s="65"/>
      <c r="HTP83" s="65"/>
      <c r="HTQ83" s="65"/>
      <c r="HTR83" s="65"/>
      <c r="HTS83" s="65"/>
      <c r="HTT83" s="65"/>
      <c r="HTU83" s="65"/>
      <c r="HTV83" s="65"/>
      <c r="HTW83" s="65"/>
      <c r="HTX83" s="65"/>
      <c r="HTY83" s="65"/>
      <c r="HTZ83" s="65"/>
      <c r="HUA83" s="65"/>
      <c r="HUB83" s="65"/>
      <c r="HUC83" s="65"/>
      <c r="HUD83" s="65"/>
      <c r="HUE83" s="65"/>
      <c r="HUF83" s="65"/>
      <c r="HUG83" s="65"/>
      <c r="HUH83" s="65"/>
      <c r="HUI83" s="65"/>
      <c r="HUJ83" s="65"/>
      <c r="HUK83" s="65"/>
      <c r="HUL83" s="65"/>
      <c r="HUM83" s="65"/>
      <c r="HUN83" s="65"/>
      <c r="HUO83" s="65"/>
      <c r="HUP83" s="65"/>
      <c r="HUQ83" s="65"/>
      <c r="HUR83" s="65"/>
      <c r="HUS83" s="65"/>
      <c r="HUT83" s="65"/>
      <c r="HUU83" s="65"/>
      <c r="HUV83" s="65"/>
      <c r="HUW83" s="65"/>
      <c r="HUX83" s="65"/>
      <c r="HUY83" s="65"/>
      <c r="HUZ83" s="65"/>
      <c r="HVA83" s="65"/>
      <c r="HVB83" s="65"/>
      <c r="HVC83" s="65"/>
      <c r="HVD83" s="65"/>
      <c r="HVE83" s="65"/>
      <c r="HVF83" s="65"/>
      <c r="HVG83" s="65"/>
      <c r="HVH83" s="65"/>
      <c r="HVI83" s="65"/>
      <c r="HVJ83" s="65"/>
      <c r="HVK83" s="65"/>
      <c r="HVL83" s="65"/>
      <c r="HVM83" s="65"/>
      <c r="HVN83" s="65"/>
      <c r="HVO83" s="65"/>
      <c r="HVP83" s="65"/>
      <c r="HVQ83" s="65"/>
      <c r="HVR83" s="65"/>
      <c r="HVS83" s="65"/>
      <c r="HVT83" s="65"/>
      <c r="HVU83" s="65"/>
      <c r="HVV83" s="65"/>
      <c r="HVW83" s="65"/>
      <c r="HVX83" s="65"/>
      <c r="HVY83" s="65"/>
      <c r="HVZ83" s="65"/>
      <c r="HWA83" s="65"/>
      <c r="HWB83" s="65"/>
      <c r="HWC83" s="65"/>
      <c r="HWD83" s="65"/>
      <c r="HWE83" s="65"/>
      <c r="HWF83" s="65"/>
      <c r="HWG83" s="65"/>
      <c r="HWH83" s="65"/>
      <c r="HWI83" s="65"/>
      <c r="HWJ83" s="65"/>
      <c r="HWK83" s="65"/>
      <c r="HWL83" s="65"/>
      <c r="HWM83" s="65"/>
      <c r="HWN83" s="65"/>
      <c r="HWO83" s="65"/>
      <c r="HWP83" s="65"/>
      <c r="HWQ83" s="65"/>
      <c r="HWR83" s="65"/>
      <c r="HWS83" s="65"/>
      <c r="HWT83" s="65"/>
      <c r="HWU83" s="65"/>
      <c r="HWV83" s="65"/>
      <c r="HWW83" s="65"/>
      <c r="HWX83" s="65"/>
      <c r="HWY83" s="65"/>
      <c r="HWZ83" s="65"/>
      <c r="HXA83" s="65"/>
      <c r="HXB83" s="65"/>
      <c r="HXC83" s="65"/>
      <c r="HXD83" s="65"/>
      <c r="HXE83" s="65"/>
      <c r="HXF83" s="65"/>
      <c r="HXG83" s="65"/>
      <c r="HXH83" s="65"/>
      <c r="HXI83" s="65"/>
      <c r="HXJ83" s="65"/>
      <c r="HXK83" s="65"/>
      <c r="HXL83" s="65"/>
      <c r="HXM83" s="65"/>
      <c r="HXN83" s="65"/>
      <c r="HXO83" s="65"/>
      <c r="HXP83" s="65"/>
      <c r="HXQ83" s="65"/>
      <c r="HXR83" s="65"/>
      <c r="HXS83" s="65"/>
      <c r="HXT83" s="65"/>
      <c r="HXU83" s="65"/>
      <c r="HXV83" s="65"/>
      <c r="HXW83" s="65"/>
      <c r="HXX83" s="65"/>
      <c r="HXY83" s="65"/>
      <c r="HXZ83" s="65"/>
      <c r="HYA83" s="65"/>
      <c r="HYB83" s="65"/>
      <c r="HYC83" s="65"/>
      <c r="HYD83" s="65"/>
      <c r="HYE83" s="65"/>
      <c r="HYF83" s="65"/>
      <c r="HYG83" s="65"/>
      <c r="HYH83" s="65"/>
      <c r="HYI83" s="65"/>
      <c r="HYJ83" s="65"/>
      <c r="HYK83" s="65"/>
      <c r="HYL83" s="65"/>
      <c r="HYM83" s="65"/>
      <c r="HYN83" s="65"/>
      <c r="HYO83" s="65"/>
      <c r="HYP83" s="65"/>
      <c r="HYQ83" s="65"/>
      <c r="HYR83" s="65"/>
      <c r="HYS83" s="65"/>
      <c r="HYT83" s="65"/>
      <c r="HYU83" s="65"/>
      <c r="HYV83" s="65"/>
      <c r="HYW83" s="65"/>
      <c r="HYX83" s="65"/>
      <c r="HYY83" s="65"/>
      <c r="HYZ83" s="65"/>
      <c r="HZA83" s="65"/>
      <c r="HZB83" s="65"/>
      <c r="HZC83" s="65"/>
      <c r="HZD83" s="65"/>
      <c r="HZE83" s="65"/>
      <c r="HZF83" s="65"/>
      <c r="HZG83" s="65"/>
      <c r="HZH83" s="65"/>
      <c r="HZI83" s="65"/>
      <c r="HZJ83" s="65"/>
      <c r="HZK83" s="65"/>
      <c r="HZL83" s="65"/>
      <c r="HZM83" s="65"/>
      <c r="HZN83" s="65"/>
      <c r="HZO83" s="65"/>
      <c r="HZP83" s="65"/>
      <c r="HZQ83" s="65"/>
      <c r="HZR83" s="65"/>
      <c r="HZS83" s="65"/>
      <c r="HZT83" s="65"/>
      <c r="HZU83" s="65"/>
      <c r="HZV83" s="65"/>
      <c r="HZW83" s="65"/>
      <c r="HZX83" s="65"/>
      <c r="HZY83" s="65"/>
      <c r="HZZ83" s="65"/>
      <c r="IAA83" s="65"/>
      <c r="IAB83" s="65"/>
      <c r="IAC83" s="65"/>
      <c r="IAD83" s="65"/>
      <c r="IAE83" s="65"/>
      <c r="IAF83" s="65"/>
      <c r="IAG83" s="65"/>
      <c r="IAH83" s="65"/>
      <c r="IAI83" s="65"/>
      <c r="IAJ83" s="65"/>
      <c r="IAK83" s="65"/>
      <c r="IAL83" s="65"/>
      <c r="IAM83" s="65"/>
      <c r="IAN83" s="65"/>
      <c r="IAO83" s="65"/>
      <c r="IAP83" s="65"/>
      <c r="IAQ83" s="65"/>
      <c r="IAR83" s="65"/>
      <c r="IAS83" s="65"/>
      <c r="IAT83" s="65"/>
      <c r="IAU83" s="65"/>
      <c r="IAV83" s="65"/>
      <c r="IAW83" s="65"/>
      <c r="IAX83" s="65"/>
      <c r="IAY83" s="65"/>
      <c r="IAZ83" s="65"/>
      <c r="IBA83" s="65"/>
      <c r="IBB83" s="65"/>
      <c r="IBC83" s="65"/>
      <c r="IBD83" s="65"/>
      <c r="IBE83" s="65"/>
      <c r="IBF83" s="65"/>
      <c r="IBG83" s="65"/>
      <c r="IBH83" s="65"/>
      <c r="IBI83" s="65"/>
      <c r="IBJ83" s="65"/>
      <c r="IBK83" s="65"/>
      <c r="IBL83" s="65"/>
      <c r="IBM83" s="65"/>
      <c r="IBN83" s="65"/>
      <c r="IBO83" s="65"/>
      <c r="IBP83" s="65"/>
      <c r="IBQ83" s="65"/>
      <c r="IBR83" s="65"/>
      <c r="IBS83" s="65"/>
      <c r="IBT83" s="65"/>
      <c r="IBU83" s="65"/>
      <c r="IBV83" s="65"/>
      <c r="IBW83" s="65"/>
      <c r="IBX83" s="65"/>
      <c r="IBY83" s="65"/>
      <c r="IBZ83" s="65"/>
      <c r="ICA83" s="65"/>
      <c r="ICB83" s="65"/>
      <c r="ICC83" s="65"/>
      <c r="ICD83" s="65"/>
      <c r="ICE83" s="65"/>
      <c r="ICF83" s="65"/>
      <c r="ICG83" s="65"/>
      <c r="ICH83" s="65"/>
      <c r="ICI83" s="65"/>
      <c r="ICJ83" s="65"/>
      <c r="ICK83" s="65"/>
      <c r="ICL83" s="65"/>
      <c r="ICM83" s="65"/>
      <c r="ICN83" s="65"/>
      <c r="ICO83" s="65"/>
      <c r="ICP83" s="65"/>
      <c r="ICQ83" s="65"/>
      <c r="ICR83" s="65"/>
      <c r="ICS83" s="65"/>
      <c r="ICT83" s="65"/>
      <c r="ICU83" s="65"/>
      <c r="ICV83" s="65"/>
      <c r="ICW83" s="65"/>
      <c r="ICX83" s="65"/>
      <c r="ICY83" s="65"/>
      <c r="ICZ83" s="65"/>
      <c r="IDA83" s="65"/>
      <c r="IDB83" s="65"/>
      <c r="IDC83" s="65"/>
      <c r="IDD83" s="65"/>
      <c r="IDE83" s="65"/>
      <c r="IDF83" s="65"/>
      <c r="IDG83" s="65"/>
      <c r="IDH83" s="65"/>
      <c r="IDI83" s="65"/>
      <c r="IDJ83" s="65"/>
      <c r="IDK83" s="65"/>
      <c r="IDL83" s="65"/>
      <c r="IDM83" s="65"/>
      <c r="IDN83" s="65"/>
      <c r="IDO83" s="65"/>
      <c r="IDP83" s="65"/>
      <c r="IDQ83" s="65"/>
      <c r="IDR83" s="65"/>
      <c r="IDS83" s="65"/>
      <c r="IDT83" s="65"/>
      <c r="IDU83" s="65"/>
      <c r="IDV83" s="65"/>
      <c r="IDW83" s="65"/>
      <c r="IDX83" s="65"/>
      <c r="IDY83" s="65"/>
      <c r="IDZ83" s="65"/>
      <c r="IEA83" s="65"/>
      <c r="IEB83" s="65"/>
      <c r="IEC83" s="65"/>
      <c r="IED83" s="65"/>
      <c r="IEE83" s="65"/>
      <c r="IEF83" s="65"/>
      <c r="IEG83" s="65"/>
      <c r="IEH83" s="65"/>
      <c r="IEI83" s="65"/>
      <c r="IEJ83" s="65"/>
      <c r="IEK83" s="65"/>
      <c r="IEL83" s="65"/>
      <c r="IEM83" s="65"/>
      <c r="IEN83" s="65"/>
      <c r="IEO83" s="65"/>
      <c r="IEP83" s="65"/>
      <c r="IEQ83" s="65"/>
      <c r="IER83" s="65"/>
      <c r="IES83" s="65"/>
      <c r="IET83" s="65"/>
      <c r="IEU83" s="65"/>
      <c r="IEV83" s="65"/>
      <c r="IEW83" s="65"/>
      <c r="IEX83" s="65"/>
      <c r="IEY83" s="65"/>
      <c r="IEZ83" s="65"/>
      <c r="IFA83" s="65"/>
      <c r="IFB83" s="65"/>
      <c r="IFC83" s="65"/>
      <c r="IFD83" s="65"/>
      <c r="IFE83" s="65"/>
      <c r="IFF83" s="65"/>
      <c r="IFG83" s="65"/>
      <c r="IFH83" s="65"/>
      <c r="IFI83" s="65"/>
      <c r="IFJ83" s="65"/>
      <c r="IFK83" s="65"/>
      <c r="IFL83" s="65"/>
      <c r="IFM83" s="65"/>
      <c r="IFN83" s="65"/>
      <c r="IFO83" s="65"/>
      <c r="IFP83" s="65"/>
      <c r="IFQ83" s="65"/>
      <c r="IFR83" s="65"/>
      <c r="IFS83" s="65"/>
      <c r="IFT83" s="65"/>
      <c r="IFU83" s="65"/>
      <c r="IFV83" s="65"/>
      <c r="IFW83" s="65"/>
      <c r="IFX83" s="65"/>
      <c r="IFY83" s="65"/>
      <c r="IFZ83" s="65"/>
      <c r="IGA83" s="65"/>
      <c r="IGB83" s="65"/>
      <c r="IGC83" s="65"/>
      <c r="IGD83" s="65"/>
      <c r="IGE83" s="65"/>
      <c r="IGF83" s="65"/>
      <c r="IGG83" s="65"/>
      <c r="IGH83" s="65"/>
      <c r="IGI83" s="65"/>
      <c r="IGJ83" s="65"/>
      <c r="IGK83" s="65"/>
      <c r="IGL83" s="65"/>
      <c r="IGM83" s="65"/>
      <c r="IGN83" s="65"/>
      <c r="IGO83" s="65"/>
      <c r="IGP83" s="65"/>
      <c r="IGQ83" s="65"/>
      <c r="IGR83" s="65"/>
      <c r="IGS83" s="65"/>
      <c r="IGT83" s="65"/>
      <c r="IGU83" s="65"/>
      <c r="IGV83" s="65"/>
      <c r="IGW83" s="65"/>
      <c r="IGX83" s="65"/>
      <c r="IGY83" s="65"/>
      <c r="IGZ83" s="65"/>
      <c r="IHA83" s="65"/>
      <c r="IHB83" s="65"/>
      <c r="IHC83" s="65"/>
      <c r="IHD83" s="65"/>
      <c r="IHE83" s="65"/>
      <c r="IHF83" s="65"/>
      <c r="IHG83" s="65"/>
      <c r="IHH83" s="65"/>
      <c r="IHI83" s="65"/>
      <c r="IHJ83" s="65"/>
      <c r="IHK83" s="65"/>
      <c r="IHL83" s="65"/>
      <c r="IHM83" s="65"/>
      <c r="IHN83" s="65"/>
      <c r="IHO83" s="65"/>
      <c r="IHP83" s="65"/>
      <c r="IHQ83" s="65"/>
      <c r="IHR83" s="65"/>
      <c r="IHS83" s="65"/>
      <c r="IHT83" s="65"/>
      <c r="IHU83" s="65"/>
      <c r="IHV83" s="65"/>
      <c r="IHW83" s="65"/>
      <c r="IHX83" s="65"/>
      <c r="IHY83" s="65"/>
      <c r="IHZ83" s="65"/>
      <c r="IIA83" s="65"/>
      <c r="IIB83" s="65"/>
      <c r="IIC83" s="65"/>
      <c r="IID83" s="65"/>
      <c r="IIE83" s="65"/>
      <c r="IIF83" s="65"/>
      <c r="IIG83" s="65"/>
      <c r="IIH83" s="65"/>
      <c r="III83" s="65"/>
      <c r="IIJ83" s="65"/>
      <c r="IIK83" s="65"/>
      <c r="IIL83" s="65"/>
      <c r="IIM83" s="65"/>
      <c r="IIN83" s="65"/>
      <c r="IIO83" s="65"/>
      <c r="IIP83" s="65"/>
      <c r="IIQ83" s="65"/>
      <c r="IIR83" s="65"/>
      <c r="IIS83" s="65"/>
      <c r="IIT83" s="65"/>
      <c r="IIU83" s="65"/>
      <c r="IIV83" s="65"/>
      <c r="IIW83" s="65"/>
      <c r="IIX83" s="65"/>
      <c r="IIY83" s="65"/>
      <c r="IIZ83" s="65"/>
      <c r="IJA83" s="65"/>
      <c r="IJB83" s="65"/>
      <c r="IJC83" s="65"/>
      <c r="IJD83" s="65"/>
      <c r="IJE83" s="65"/>
      <c r="IJF83" s="65"/>
      <c r="IJG83" s="65"/>
      <c r="IJH83" s="65"/>
      <c r="IJI83" s="65"/>
      <c r="IJJ83" s="65"/>
      <c r="IJK83" s="65"/>
      <c r="IJL83" s="65"/>
      <c r="IJM83" s="65"/>
      <c r="IJN83" s="65"/>
      <c r="IJO83" s="65"/>
      <c r="IJP83" s="65"/>
      <c r="IJQ83" s="65"/>
      <c r="IJR83" s="65"/>
      <c r="IJS83" s="65"/>
      <c r="IJT83" s="65"/>
      <c r="IJU83" s="65"/>
      <c r="IJV83" s="65"/>
      <c r="IJW83" s="65"/>
      <c r="IJX83" s="65"/>
      <c r="IJY83" s="65"/>
      <c r="IJZ83" s="65"/>
      <c r="IKA83" s="65"/>
      <c r="IKB83" s="65"/>
      <c r="IKC83" s="65"/>
      <c r="IKD83" s="65"/>
      <c r="IKE83" s="65"/>
      <c r="IKF83" s="65"/>
      <c r="IKG83" s="65"/>
      <c r="IKH83" s="65"/>
      <c r="IKI83" s="65"/>
      <c r="IKJ83" s="65"/>
      <c r="IKK83" s="65"/>
      <c r="IKL83" s="65"/>
      <c r="IKM83" s="65"/>
      <c r="IKN83" s="65"/>
      <c r="IKO83" s="65"/>
      <c r="IKP83" s="65"/>
      <c r="IKQ83" s="65"/>
      <c r="IKR83" s="65"/>
      <c r="IKS83" s="65"/>
      <c r="IKT83" s="65"/>
      <c r="IKU83" s="65"/>
      <c r="IKV83" s="65"/>
      <c r="IKW83" s="65"/>
      <c r="IKX83" s="65"/>
      <c r="IKY83" s="65"/>
      <c r="IKZ83" s="65"/>
      <c r="ILA83" s="65"/>
      <c r="ILB83" s="65"/>
      <c r="ILC83" s="65"/>
      <c r="ILD83" s="65"/>
      <c r="ILE83" s="65"/>
      <c r="ILF83" s="65"/>
      <c r="ILG83" s="65"/>
      <c r="ILH83" s="65"/>
      <c r="ILI83" s="65"/>
      <c r="ILJ83" s="65"/>
      <c r="ILK83" s="65"/>
      <c r="ILL83" s="65"/>
      <c r="ILM83" s="65"/>
      <c r="ILN83" s="65"/>
      <c r="ILO83" s="65"/>
      <c r="ILP83" s="65"/>
      <c r="ILQ83" s="65"/>
      <c r="ILR83" s="65"/>
      <c r="ILS83" s="65"/>
      <c r="ILT83" s="65"/>
      <c r="ILU83" s="65"/>
      <c r="ILV83" s="65"/>
      <c r="ILW83" s="65"/>
      <c r="ILX83" s="65"/>
      <c r="ILY83" s="65"/>
      <c r="ILZ83" s="65"/>
      <c r="IMA83" s="65"/>
      <c r="IMB83" s="65"/>
      <c r="IMC83" s="65"/>
      <c r="IMD83" s="65"/>
      <c r="IME83" s="65"/>
      <c r="IMF83" s="65"/>
      <c r="IMG83" s="65"/>
      <c r="IMH83" s="65"/>
      <c r="IMI83" s="65"/>
      <c r="IMJ83" s="65"/>
      <c r="IMK83" s="65"/>
      <c r="IML83" s="65"/>
      <c r="IMM83" s="65"/>
      <c r="IMN83" s="65"/>
      <c r="IMO83" s="65"/>
      <c r="IMP83" s="65"/>
      <c r="IMQ83" s="65"/>
      <c r="IMR83" s="65"/>
      <c r="IMS83" s="65"/>
      <c r="IMT83" s="65"/>
      <c r="IMU83" s="65"/>
      <c r="IMV83" s="65"/>
      <c r="IMW83" s="65"/>
      <c r="IMX83" s="65"/>
      <c r="IMY83" s="65"/>
      <c r="IMZ83" s="65"/>
      <c r="INA83" s="65"/>
      <c r="INB83" s="65"/>
      <c r="INC83" s="65"/>
      <c r="IND83" s="65"/>
      <c r="INE83" s="65"/>
      <c r="INF83" s="65"/>
      <c r="ING83" s="65"/>
      <c r="INH83" s="65"/>
      <c r="INI83" s="65"/>
      <c r="INJ83" s="65"/>
      <c r="INK83" s="65"/>
      <c r="INL83" s="65"/>
      <c r="INM83" s="65"/>
      <c r="INN83" s="65"/>
      <c r="INO83" s="65"/>
      <c r="INP83" s="65"/>
      <c r="INQ83" s="65"/>
      <c r="INR83" s="65"/>
      <c r="INS83" s="65"/>
      <c r="INT83" s="65"/>
      <c r="INU83" s="65"/>
      <c r="INV83" s="65"/>
      <c r="INW83" s="65"/>
      <c r="INX83" s="65"/>
      <c r="INY83" s="65"/>
      <c r="INZ83" s="65"/>
      <c r="IOA83" s="65"/>
      <c r="IOB83" s="65"/>
      <c r="IOC83" s="65"/>
      <c r="IOD83" s="65"/>
      <c r="IOE83" s="65"/>
      <c r="IOF83" s="65"/>
      <c r="IOG83" s="65"/>
      <c r="IOH83" s="65"/>
      <c r="IOI83" s="65"/>
      <c r="IOJ83" s="65"/>
      <c r="IOK83" s="65"/>
      <c r="IOL83" s="65"/>
      <c r="IOM83" s="65"/>
      <c r="ION83" s="65"/>
      <c r="IOO83" s="65"/>
      <c r="IOP83" s="65"/>
      <c r="IOQ83" s="65"/>
      <c r="IOR83" s="65"/>
      <c r="IOS83" s="65"/>
      <c r="IOT83" s="65"/>
      <c r="IOU83" s="65"/>
      <c r="IOV83" s="65"/>
      <c r="IOW83" s="65"/>
      <c r="IOX83" s="65"/>
      <c r="IOY83" s="65"/>
      <c r="IOZ83" s="65"/>
      <c r="IPA83" s="65"/>
      <c r="IPB83" s="65"/>
      <c r="IPC83" s="65"/>
      <c r="IPD83" s="65"/>
      <c r="IPE83" s="65"/>
      <c r="IPF83" s="65"/>
      <c r="IPG83" s="65"/>
      <c r="IPH83" s="65"/>
      <c r="IPI83" s="65"/>
      <c r="IPJ83" s="65"/>
      <c r="IPK83" s="65"/>
      <c r="IPL83" s="65"/>
      <c r="IPM83" s="65"/>
      <c r="IPN83" s="65"/>
      <c r="IPO83" s="65"/>
      <c r="IPP83" s="65"/>
      <c r="IPQ83" s="65"/>
      <c r="IPR83" s="65"/>
      <c r="IPS83" s="65"/>
      <c r="IPT83" s="65"/>
      <c r="IPU83" s="65"/>
      <c r="IPV83" s="65"/>
      <c r="IPW83" s="65"/>
      <c r="IPX83" s="65"/>
      <c r="IPY83" s="65"/>
      <c r="IPZ83" s="65"/>
      <c r="IQA83" s="65"/>
      <c r="IQB83" s="65"/>
      <c r="IQC83" s="65"/>
      <c r="IQD83" s="65"/>
      <c r="IQE83" s="65"/>
      <c r="IQF83" s="65"/>
      <c r="IQG83" s="65"/>
      <c r="IQH83" s="65"/>
      <c r="IQI83" s="65"/>
      <c r="IQJ83" s="65"/>
      <c r="IQK83" s="65"/>
      <c r="IQL83" s="65"/>
      <c r="IQM83" s="65"/>
      <c r="IQN83" s="65"/>
      <c r="IQO83" s="65"/>
      <c r="IQP83" s="65"/>
      <c r="IQQ83" s="65"/>
      <c r="IQR83" s="65"/>
      <c r="IQS83" s="65"/>
      <c r="IQT83" s="65"/>
      <c r="IQU83" s="65"/>
      <c r="IQV83" s="65"/>
      <c r="IQW83" s="65"/>
      <c r="IQX83" s="65"/>
      <c r="IQY83" s="65"/>
      <c r="IQZ83" s="65"/>
      <c r="IRA83" s="65"/>
      <c r="IRB83" s="65"/>
      <c r="IRC83" s="65"/>
      <c r="IRD83" s="65"/>
      <c r="IRE83" s="65"/>
      <c r="IRF83" s="65"/>
      <c r="IRG83" s="65"/>
      <c r="IRH83" s="65"/>
      <c r="IRI83" s="65"/>
      <c r="IRJ83" s="65"/>
      <c r="IRK83" s="65"/>
      <c r="IRL83" s="65"/>
      <c r="IRM83" s="65"/>
      <c r="IRN83" s="65"/>
      <c r="IRO83" s="65"/>
      <c r="IRP83" s="65"/>
      <c r="IRQ83" s="65"/>
      <c r="IRR83" s="65"/>
      <c r="IRS83" s="65"/>
      <c r="IRT83" s="65"/>
      <c r="IRU83" s="65"/>
      <c r="IRV83" s="65"/>
      <c r="IRW83" s="65"/>
      <c r="IRX83" s="65"/>
      <c r="IRY83" s="65"/>
      <c r="IRZ83" s="65"/>
      <c r="ISA83" s="65"/>
      <c r="ISB83" s="65"/>
      <c r="ISC83" s="65"/>
      <c r="ISD83" s="65"/>
      <c r="ISE83" s="65"/>
      <c r="ISF83" s="65"/>
      <c r="ISG83" s="65"/>
      <c r="ISH83" s="65"/>
      <c r="ISI83" s="65"/>
      <c r="ISJ83" s="65"/>
      <c r="ISK83" s="65"/>
      <c r="ISL83" s="65"/>
      <c r="ISM83" s="65"/>
      <c r="ISN83" s="65"/>
      <c r="ISO83" s="65"/>
      <c r="ISP83" s="65"/>
      <c r="ISQ83" s="65"/>
      <c r="ISR83" s="65"/>
      <c r="ISS83" s="65"/>
      <c r="IST83" s="65"/>
      <c r="ISU83" s="65"/>
      <c r="ISV83" s="65"/>
      <c r="ISW83" s="65"/>
      <c r="ISX83" s="65"/>
      <c r="ISY83" s="65"/>
      <c r="ISZ83" s="65"/>
      <c r="ITA83" s="65"/>
      <c r="ITB83" s="65"/>
      <c r="ITC83" s="65"/>
      <c r="ITD83" s="65"/>
      <c r="ITE83" s="65"/>
      <c r="ITF83" s="65"/>
      <c r="ITG83" s="65"/>
      <c r="ITH83" s="65"/>
      <c r="ITI83" s="65"/>
      <c r="ITJ83" s="65"/>
      <c r="ITK83" s="65"/>
      <c r="ITL83" s="65"/>
      <c r="ITM83" s="65"/>
      <c r="ITN83" s="65"/>
      <c r="ITO83" s="65"/>
      <c r="ITP83" s="65"/>
      <c r="ITQ83" s="65"/>
      <c r="ITR83" s="65"/>
      <c r="ITS83" s="65"/>
      <c r="ITT83" s="65"/>
      <c r="ITU83" s="65"/>
      <c r="ITV83" s="65"/>
      <c r="ITW83" s="65"/>
      <c r="ITX83" s="65"/>
      <c r="ITY83" s="65"/>
      <c r="ITZ83" s="65"/>
      <c r="IUA83" s="65"/>
      <c r="IUB83" s="65"/>
      <c r="IUC83" s="65"/>
      <c r="IUD83" s="65"/>
      <c r="IUE83" s="65"/>
      <c r="IUF83" s="65"/>
      <c r="IUG83" s="65"/>
      <c r="IUH83" s="65"/>
      <c r="IUI83" s="65"/>
      <c r="IUJ83" s="65"/>
      <c r="IUK83" s="65"/>
      <c r="IUL83" s="65"/>
      <c r="IUM83" s="65"/>
      <c r="IUN83" s="65"/>
      <c r="IUO83" s="65"/>
      <c r="IUP83" s="65"/>
      <c r="IUQ83" s="65"/>
      <c r="IUR83" s="65"/>
      <c r="IUS83" s="65"/>
      <c r="IUT83" s="65"/>
      <c r="IUU83" s="65"/>
      <c r="IUV83" s="65"/>
      <c r="IUW83" s="65"/>
      <c r="IUX83" s="65"/>
      <c r="IUY83" s="65"/>
      <c r="IUZ83" s="65"/>
      <c r="IVA83" s="65"/>
      <c r="IVB83" s="65"/>
      <c r="IVC83" s="65"/>
      <c r="IVD83" s="65"/>
      <c r="IVE83" s="65"/>
      <c r="IVF83" s="65"/>
      <c r="IVG83" s="65"/>
      <c r="IVH83" s="65"/>
      <c r="IVI83" s="65"/>
      <c r="IVJ83" s="65"/>
      <c r="IVK83" s="65"/>
      <c r="IVL83" s="65"/>
      <c r="IVM83" s="65"/>
      <c r="IVN83" s="65"/>
      <c r="IVO83" s="65"/>
      <c r="IVP83" s="65"/>
      <c r="IVQ83" s="65"/>
      <c r="IVR83" s="65"/>
      <c r="IVS83" s="65"/>
      <c r="IVT83" s="65"/>
      <c r="IVU83" s="65"/>
      <c r="IVV83" s="65"/>
      <c r="IVW83" s="65"/>
      <c r="IVX83" s="65"/>
      <c r="IVY83" s="65"/>
      <c r="IVZ83" s="65"/>
      <c r="IWA83" s="65"/>
      <c r="IWB83" s="65"/>
      <c r="IWC83" s="65"/>
      <c r="IWD83" s="65"/>
      <c r="IWE83" s="65"/>
      <c r="IWF83" s="65"/>
      <c r="IWG83" s="65"/>
      <c r="IWH83" s="65"/>
      <c r="IWI83" s="65"/>
      <c r="IWJ83" s="65"/>
      <c r="IWK83" s="65"/>
      <c r="IWL83" s="65"/>
      <c r="IWM83" s="65"/>
      <c r="IWN83" s="65"/>
      <c r="IWO83" s="65"/>
      <c r="IWP83" s="65"/>
      <c r="IWQ83" s="65"/>
      <c r="IWR83" s="65"/>
      <c r="IWS83" s="65"/>
      <c r="IWT83" s="65"/>
      <c r="IWU83" s="65"/>
      <c r="IWV83" s="65"/>
      <c r="IWW83" s="65"/>
      <c r="IWX83" s="65"/>
      <c r="IWY83" s="65"/>
      <c r="IWZ83" s="65"/>
      <c r="IXA83" s="65"/>
      <c r="IXB83" s="65"/>
      <c r="IXC83" s="65"/>
      <c r="IXD83" s="65"/>
      <c r="IXE83" s="65"/>
      <c r="IXF83" s="65"/>
      <c r="IXG83" s="65"/>
      <c r="IXH83" s="65"/>
      <c r="IXI83" s="65"/>
      <c r="IXJ83" s="65"/>
      <c r="IXK83" s="65"/>
      <c r="IXL83" s="65"/>
      <c r="IXM83" s="65"/>
      <c r="IXN83" s="65"/>
      <c r="IXO83" s="65"/>
      <c r="IXP83" s="65"/>
      <c r="IXQ83" s="65"/>
      <c r="IXR83" s="65"/>
      <c r="IXS83" s="65"/>
      <c r="IXT83" s="65"/>
      <c r="IXU83" s="65"/>
      <c r="IXV83" s="65"/>
      <c r="IXW83" s="65"/>
      <c r="IXX83" s="65"/>
      <c r="IXY83" s="65"/>
      <c r="IXZ83" s="65"/>
      <c r="IYA83" s="65"/>
      <c r="IYB83" s="65"/>
      <c r="IYC83" s="65"/>
      <c r="IYD83" s="65"/>
      <c r="IYE83" s="65"/>
      <c r="IYF83" s="65"/>
      <c r="IYG83" s="65"/>
      <c r="IYH83" s="65"/>
      <c r="IYI83" s="65"/>
      <c r="IYJ83" s="65"/>
      <c r="IYK83" s="65"/>
      <c r="IYL83" s="65"/>
      <c r="IYM83" s="65"/>
      <c r="IYN83" s="65"/>
      <c r="IYO83" s="65"/>
      <c r="IYP83" s="65"/>
      <c r="IYQ83" s="65"/>
      <c r="IYR83" s="65"/>
      <c r="IYS83" s="65"/>
      <c r="IYT83" s="65"/>
      <c r="IYU83" s="65"/>
      <c r="IYV83" s="65"/>
      <c r="IYW83" s="65"/>
      <c r="IYX83" s="65"/>
      <c r="IYY83" s="65"/>
      <c r="IYZ83" s="65"/>
      <c r="IZA83" s="65"/>
      <c r="IZB83" s="65"/>
      <c r="IZC83" s="65"/>
      <c r="IZD83" s="65"/>
      <c r="IZE83" s="65"/>
      <c r="IZF83" s="65"/>
      <c r="IZG83" s="65"/>
      <c r="IZH83" s="65"/>
      <c r="IZI83" s="65"/>
      <c r="IZJ83" s="65"/>
      <c r="IZK83" s="65"/>
      <c r="IZL83" s="65"/>
      <c r="IZM83" s="65"/>
      <c r="IZN83" s="65"/>
      <c r="IZO83" s="65"/>
      <c r="IZP83" s="65"/>
      <c r="IZQ83" s="65"/>
      <c r="IZR83" s="65"/>
      <c r="IZS83" s="65"/>
      <c r="IZT83" s="65"/>
      <c r="IZU83" s="65"/>
      <c r="IZV83" s="65"/>
      <c r="IZW83" s="65"/>
      <c r="IZX83" s="65"/>
      <c r="IZY83" s="65"/>
      <c r="IZZ83" s="65"/>
      <c r="JAA83" s="65"/>
      <c r="JAB83" s="65"/>
      <c r="JAC83" s="65"/>
      <c r="JAD83" s="65"/>
      <c r="JAE83" s="65"/>
      <c r="JAF83" s="65"/>
      <c r="JAG83" s="65"/>
      <c r="JAH83" s="65"/>
      <c r="JAI83" s="65"/>
      <c r="JAJ83" s="65"/>
      <c r="JAK83" s="65"/>
      <c r="JAL83" s="65"/>
      <c r="JAM83" s="65"/>
      <c r="JAN83" s="65"/>
      <c r="JAO83" s="65"/>
      <c r="JAP83" s="65"/>
      <c r="JAQ83" s="65"/>
      <c r="JAR83" s="65"/>
      <c r="JAS83" s="65"/>
      <c r="JAT83" s="65"/>
      <c r="JAU83" s="65"/>
      <c r="JAV83" s="65"/>
      <c r="JAW83" s="65"/>
      <c r="JAX83" s="65"/>
      <c r="JAY83" s="65"/>
      <c r="JAZ83" s="65"/>
      <c r="JBA83" s="65"/>
      <c r="JBB83" s="65"/>
      <c r="JBC83" s="65"/>
      <c r="JBD83" s="65"/>
      <c r="JBE83" s="65"/>
      <c r="JBF83" s="65"/>
      <c r="JBG83" s="65"/>
      <c r="JBH83" s="65"/>
      <c r="JBI83" s="65"/>
      <c r="JBJ83" s="65"/>
      <c r="JBK83" s="65"/>
      <c r="JBL83" s="65"/>
      <c r="JBM83" s="65"/>
      <c r="JBN83" s="65"/>
      <c r="JBO83" s="65"/>
      <c r="JBP83" s="65"/>
      <c r="JBQ83" s="65"/>
      <c r="JBR83" s="65"/>
      <c r="JBS83" s="65"/>
      <c r="JBT83" s="65"/>
      <c r="JBU83" s="65"/>
      <c r="JBV83" s="65"/>
      <c r="JBW83" s="65"/>
      <c r="JBX83" s="65"/>
      <c r="JBY83" s="65"/>
      <c r="JBZ83" s="65"/>
      <c r="JCA83" s="65"/>
      <c r="JCB83" s="65"/>
      <c r="JCC83" s="65"/>
      <c r="JCD83" s="65"/>
      <c r="JCE83" s="65"/>
      <c r="JCF83" s="65"/>
      <c r="JCG83" s="65"/>
      <c r="JCH83" s="65"/>
      <c r="JCI83" s="65"/>
      <c r="JCJ83" s="65"/>
      <c r="JCK83" s="65"/>
      <c r="JCL83" s="65"/>
      <c r="JCM83" s="65"/>
      <c r="JCN83" s="65"/>
      <c r="JCO83" s="65"/>
      <c r="JCP83" s="65"/>
      <c r="JCQ83" s="65"/>
      <c r="JCR83" s="65"/>
      <c r="JCS83" s="65"/>
      <c r="JCT83" s="65"/>
      <c r="JCU83" s="65"/>
      <c r="JCV83" s="65"/>
      <c r="JCW83" s="65"/>
      <c r="JCX83" s="65"/>
      <c r="JCY83" s="65"/>
      <c r="JCZ83" s="65"/>
      <c r="JDA83" s="65"/>
      <c r="JDB83" s="65"/>
      <c r="JDC83" s="65"/>
      <c r="JDD83" s="65"/>
      <c r="JDE83" s="65"/>
      <c r="JDF83" s="65"/>
      <c r="JDG83" s="65"/>
      <c r="JDH83" s="65"/>
      <c r="JDI83" s="65"/>
      <c r="JDJ83" s="65"/>
      <c r="JDK83" s="65"/>
      <c r="JDL83" s="65"/>
      <c r="JDM83" s="65"/>
      <c r="JDN83" s="65"/>
      <c r="JDO83" s="65"/>
      <c r="JDP83" s="65"/>
      <c r="JDQ83" s="65"/>
      <c r="JDR83" s="65"/>
      <c r="JDS83" s="65"/>
      <c r="JDT83" s="65"/>
      <c r="JDU83" s="65"/>
      <c r="JDV83" s="65"/>
      <c r="JDW83" s="65"/>
      <c r="JDX83" s="65"/>
      <c r="JDY83" s="65"/>
      <c r="JDZ83" s="65"/>
      <c r="JEA83" s="65"/>
      <c r="JEB83" s="65"/>
      <c r="JEC83" s="65"/>
      <c r="JED83" s="65"/>
      <c r="JEE83" s="65"/>
      <c r="JEF83" s="65"/>
      <c r="JEG83" s="65"/>
      <c r="JEH83" s="65"/>
      <c r="JEI83" s="65"/>
      <c r="JEJ83" s="65"/>
      <c r="JEK83" s="65"/>
      <c r="JEL83" s="65"/>
      <c r="JEM83" s="65"/>
      <c r="JEN83" s="65"/>
      <c r="JEO83" s="65"/>
      <c r="JEP83" s="65"/>
      <c r="JEQ83" s="65"/>
      <c r="JER83" s="65"/>
      <c r="JES83" s="65"/>
      <c r="JET83" s="65"/>
      <c r="JEU83" s="65"/>
      <c r="JEV83" s="65"/>
      <c r="JEW83" s="65"/>
      <c r="JEX83" s="65"/>
      <c r="JEY83" s="65"/>
      <c r="JEZ83" s="65"/>
      <c r="JFA83" s="65"/>
      <c r="JFB83" s="65"/>
      <c r="JFC83" s="65"/>
      <c r="JFD83" s="65"/>
      <c r="JFE83" s="65"/>
      <c r="JFF83" s="65"/>
      <c r="JFG83" s="65"/>
      <c r="JFH83" s="65"/>
      <c r="JFI83" s="65"/>
      <c r="JFJ83" s="65"/>
      <c r="JFK83" s="65"/>
      <c r="JFL83" s="65"/>
      <c r="JFM83" s="65"/>
      <c r="JFN83" s="65"/>
      <c r="JFO83" s="65"/>
      <c r="JFP83" s="65"/>
      <c r="JFQ83" s="65"/>
      <c r="JFR83" s="65"/>
      <c r="JFS83" s="65"/>
      <c r="JFT83" s="65"/>
      <c r="JFU83" s="65"/>
      <c r="JFV83" s="65"/>
      <c r="JFW83" s="65"/>
      <c r="JFX83" s="65"/>
      <c r="JFY83" s="65"/>
      <c r="JFZ83" s="65"/>
      <c r="JGA83" s="65"/>
      <c r="JGB83" s="65"/>
      <c r="JGC83" s="65"/>
      <c r="JGD83" s="65"/>
      <c r="JGE83" s="65"/>
      <c r="JGF83" s="65"/>
      <c r="JGG83" s="65"/>
      <c r="JGH83" s="65"/>
      <c r="JGI83" s="65"/>
      <c r="JGJ83" s="65"/>
      <c r="JGK83" s="65"/>
      <c r="JGL83" s="65"/>
      <c r="JGM83" s="65"/>
      <c r="JGN83" s="65"/>
      <c r="JGO83" s="65"/>
      <c r="JGP83" s="65"/>
      <c r="JGQ83" s="65"/>
      <c r="JGR83" s="65"/>
      <c r="JGS83" s="65"/>
      <c r="JGT83" s="65"/>
      <c r="JGU83" s="65"/>
      <c r="JGV83" s="65"/>
      <c r="JGW83" s="65"/>
      <c r="JGX83" s="65"/>
      <c r="JGY83" s="65"/>
      <c r="JGZ83" s="65"/>
      <c r="JHA83" s="65"/>
      <c r="JHB83" s="65"/>
      <c r="JHC83" s="65"/>
      <c r="JHD83" s="65"/>
      <c r="JHE83" s="65"/>
      <c r="JHF83" s="65"/>
      <c r="JHG83" s="65"/>
      <c r="JHH83" s="65"/>
      <c r="JHI83" s="65"/>
      <c r="JHJ83" s="65"/>
      <c r="JHK83" s="65"/>
      <c r="JHL83" s="65"/>
      <c r="JHM83" s="65"/>
      <c r="JHN83" s="65"/>
      <c r="JHO83" s="65"/>
      <c r="JHP83" s="65"/>
      <c r="JHQ83" s="65"/>
      <c r="JHR83" s="65"/>
      <c r="JHS83" s="65"/>
      <c r="JHT83" s="65"/>
      <c r="JHU83" s="65"/>
      <c r="JHV83" s="65"/>
      <c r="JHW83" s="65"/>
      <c r="JHX83" s="65"/>
      <c r="JHY83" s="65"/>
      <c r="JHZ83" s="65"/>
      <c r="JIA83" s="65"/>
      <c r="JIB83" s="65"/>
      <c r="JIC83" s="65"/>
      <c r="JID83" s="65"/>
      <c r="JIE83" s="65"/>
      <c r="JIF83" s="65"/>
      <c r="JIG83" s="65"/>
      <c r="JIH83" s="65"/>
      <c r="JII83" s="65"/>
      <c r="JIJ83" s="65"/>
      <c r="JIK83" s="65"/>
      <c r="JIL83" s="65"/>
      <c r="JIM83" s="65"/>
      <c r="JIN83" s="65"/>
      <c r="JIO83" s="65"/>
      <c r="JIP83" s="65"/>
      <c r="JIQ83" s="65"/>
      <c r="JIR83" s="65"/>
      <c r="JIS83" s="65"/>
      <c r="JIT83" s="65"/>
      <c r="JIU83" s="65"/>
      <c r="JIV83" s="65"/>
      <c r="JIW83" s="65"/>
      <c r="JIX83" s="65"/>
      <c r="JIY83" s="65"/>
      <c r="JIZ83" s="65"/>
      <c r="JJA83" s="65"/>
      <c r="JJB83" s="65"/>
      <c r="JJC83" s="65"/>
      <c r="JJD83" s="65"/>
      <c r="JJE83" s="65"/>
      <c r="JJF83" s="65"/>
      <c r="JJG83" s="65"/>
      <c r="JJH83" s="65"/>
      <c r="JJI83" s="65"/>
      <c r="JJJ83" s="65"/>
      <c r="JJK83" s="65"/>
      <c r="JJL83" s="65"/>
      <c r="JJM83" s="65"/>
      <c r="JJN83" s="65"/>
      <c r="JJO83" s="65"/>
      <c r="JJP83" s="65"/>
      <c r="JJQ83" s="65"/>
      <c r="JJR83" s="65"/>
      <c r="JJS83" s="65"/>
      <c r="JJT83" s="65"/>
      <c r="JJU83" s="65"/>
      <c r="JJV83" s="65"/>
      <c r="JJW83" s="65"/>
      <c r="JJX83" s="65"/>
      <c r="JJY83" s="65"/>
      <c r="JJZ83" s="65"/>
      <c r="JKA83" s="65"/>
      <c r="JKB83" s="65"/>
      <c r="JKC83" s="65"/>
      <c r="JKD83" s="65"/>
      <c r="JKE83" s="65"/>
      <c r="JKF83" s="65"/>
      <c r="JKG83" s="65"/>
      <c r="JKH83" s="65"/>
      <c r="JKI83" s="65"/>
      <c r="JKJ83" s="65"/>
      <c r="JKK83" s="65"/>
      <c r="JKL83" s="65"/>
      <c r="JKM83" s="65"/>
      <c r="JKN83" s="65"/>
      <c r="JKO83" s="65"/>
      <c r="JKP83" s="65"/>
      <c r="JKQ83" s="65"/>
      <c r="JKR83" s="65"/>
      <c r="JKS83" s="65"/>
      <c r="JKT83" s="65"/>
      <c r="JKU83" s="65"/>
      <c r="JKV83" s="65"/>
      <c r="JKW83" s="65"/>
      <c r="JKX83" s="65"/>
      <c r="JKY83" s="65"/>
      <c r="JKZ83" s="65"/>
      <c r="JLA83" s="65"/>
      <c r="JLB83" s="65"/>
      <c r="JLC83" s="65"/>
      <c r="JLD83" s="65"/>
      <c r="JLE83" s="65"/>
      <c r="JLF83" s="65"/>
      <c r="JLG83" s="65"/>
      <c r="JLH83" s="65"/>
      <c r="JLI83" s="65"/>
      <c r="JLJ83" s="65"/>
      <c r="JLK83" s="65"/>
      <c r="JLL83" s="65"/>
      <c r="JLM83" s="65"/>
      <c r="JLN83" s="65"/>
      <c r="JLO83" s="65"/>
      <c r="JLP83" s="65"/>
      <c r="JLQ83" s="65"/>
      <c r="JLR83" s="65"/>
      <c r="JLS83" s="65"/>
      <c r="JLT83" s="65"/>
      <c r="JLU83" s="65"/>
      <c r="JLV83" s="65"/>
      <c r="JLW83" s="65"/>
      <c r="JLX83" s="65"/>
      <c r="JLY83" s="65"/>
      <c r="JLZ83" s="65"/>
      <c r="JMA83" s="65"/>
      <c r="JMB83" s="65"/>
      <c r="JMC83" s="65"/>
      <c r="JMD83" s="65"/>
      <c r="JME83" s="65"/>
      <c r="JMF83" s="65"/>
      <c r="JMG83" s="65"/>
      <c r="JMH83" s="65"/>
      <c r="JMI83" s="65"/>
      <c r="JMJ83" s="65"/>
      <c r="JMK83" s="65"/>
      <c r="JML83" s="65"/>
      <c r="JMM83" s="65"/>
      <c r="JMN83" s="65"/>
      <c r="JMO83" s="65"/>
      <c r="JMP83" s="65"/>
      <c r="JMQ83" s="65"/>
      <c r="JMR83" s="65"/>
      <c r="JMS83" s="65"/>
      <c r="JMT83" s="65"/>
      <c r="JMU83" s="65"/>
      <c r="JMV83" s="65"/>
      <c r="JMW83" s="65"/>
      <c r="JMX83" s="65"/>
      <c r="JMY83" s="65"/>
      <c r="JMZ83" s="65"/>
      <c r="JNA83" s="65"/>
      <c r="JNB83" s="65"/>
      <c r="JNC83" s="65"/>
      <c r="JND83" s="65"/>
      <c r="JNE83" s="65"/>
      <c r="JNF83" s="65"/>
      <c r="JNG83" s="65"/>
      <c r="JNH83" s="65"/>
      <c r="JNI83" s="65"/>
      <c r="JNJ83" s="65"/>
      <c r="JNK83" s="65"/>
      <c r="JNL83" s="65"/>
      <c r="JNM83" s="65"/>
      <c r="JNN83" s="65"/>
      <c r="JNO83" s="65"/>
      <c r="JNP83" s="65"/>
      <c r="JNQ83" s="65"/>
      <c r="JNR83" s="65"/>
      <c r="JNS83" s="65"/>
      <c r="JNT83" s="65"/>
      <c r="JNU83" s="65"/>
      <c r="JNV83" s="65"/>
      <c r="JNW83" s="65"/>
      <c r="JNX83" s="65"/>
      <c r="JNY83" s="65"/>
      <c r="JNZ83" s="65"/>
      <c r="JOA83" s="65"/>
      <c r="JOB83" s="65"/>
      <c r="JOC83" s="65"/>
      <c r="JOD83" s="65"/>
      <c r="JOE83" s="65"/>
      <c r="JOF83" s="65"/>
      <c r="JOG83" s="65"/>
      <c r="JOH83" s="65"/>
      <c r="JOI83" s="65"/>
      <c r="JOJ83" s="65"/>
      <c r="JOK83" s="65"/>
      <c r="JOL83" s="65"/>
      <c r="JOM83" s="65"/>
      <c r="JON83" s="65"/>
      <c r="JOO83" s="65"/>
      <c r="JOP83" s="65"/>
      <c r="JOQ83" s="65"/>
      <c r="JOR83" s="65"/>
      <c r="JOS83" s="65"/>
      <c r="JOT83" s="65"/>
      <c r="JOU83" s="65"/>
      <c r="JOV83" s="65"/>
      <c r="JOW83" s="65"/>
      <c r="JOX83" s="65"/>
      <c r="JOY83" s="65"/>
      <c r="JOZ83" s="65"/>
      <c r="JPA83" s="65"/>
      <c r="JPB83" s="65"/>
      <c r="JPC83" s="65"/>
      <c r="JPD83" s="65"/>
      <c r="JPE83" s="65"/>
      <c r="JPF83" s="65"/>
      <c r="JPG83" s="65"/>
      <c r="JPH83" s="65"/>
      <c r="JPI83" s="65"/>
      <c r="JPJ83" s="65"/>
      <c r="JPK83" s="65"/>
      <c r="JPL83" s="65"/>
      <c r="JPM83" s="65"/>
      <c r="JPN83" s="65"/>
      <c r="JPO83" s="65"/>
      <c r="JPP83" s="65"/>
      <c r="JPQ83" s="65"/>
      <c r="JPR83" s="65"/>
      <c r="JPS83" s="65"/>
      <c r="JPT83" s="65"/>
      <c r="JPU83" s="65"/>
      <c r="JPV83" s="65"/>
      <c r="JPW83" s="65"/>
      <c r="JPX83" s="65"/>
      <c r="JPY83" s="65"/>
      <c r="JPZ83" s="65"/>
      <c r="JQA83" s="65"/>
      <c r="JQB83" s="65"/>
      <c r="JQC83" s="65"/>
      <c r="JQD83" s="65"/>
      <c r="JQE83" s="65"/>
      <c r="JQF83" s="65"/>
      <c r="JQG83" s="65"/>
      <c r="JQH83" s="65"/>
      <c r="JQI83" s="65"/>
      <c r="JQJ83" s="65"/>
      <c r="JQK83" s="65"/>
      <c r="JQL83" s="65"/>
      <c r="JQM83" s="65"/>
      <c r="JQN83" s="65"/>
      <c r="JQO83" s="65"/>
      <c r="JQP83" s="65"/>
      <c r="JQQ83" s="65"/>
      <c r="JQR83" s="65"/>
      <c r="JQS83" s="65"/>
      <c r="JQT83" s="65"/>
      <c r="JQU83" s="65"/>
      <c r="JQV83" s="65"/>
      <c r="JQW83" s="65"/>
      <c r="JQX83" s="65"/>
      <c r="JQY83" s="65"/>
      <c r="JQZ83" s="65"/>
      <c r="JRA83" s="65"/>
      <c r="JRB83" s="65"/>
      <c r="JRC83" s="65"/>
      <c r="JRD83" s="65"/>
      <c r="JRE83" s="65"/>
      <c r="JRF83" s="65"/>
      <c r="JRG83" s="65"/>
      <c r="JRH83" s="65"/>
      <c r="JRI83" s="65"/>
      <c r="JRJ83" s="65"/>
      <c r="JRK83" s="65"/>
      <c r="JRL83" s="65"/>
      <c r="JRM83" s="65"/>
      <c r="JRN83" s="65"/>
      <c r="JRO83" s="65"/>
      <c r="JRP83" s="65"/>
      <c r="JRQ83" s="65"/>
      <c r="JRR83" s="65"/>
      <c r="JRS83" s="65"/>
      <c r="JRT83" s="65"/>
      <c r="JRU83" s="65"/>
      <c r="JRV83" s="65"/>
      <c r="JRW83" s="65"/>
      <c r="JRX83" s="65"/>
      <c r="JRY83" s="65"/>
      <c r="JRZ83" s="65"/>
      <c r="JSA83" s="65"/>
      <c r="JSB83" s="65"/>
      <c r="JSC83" s="65"/>
      <c r="JSD83" s="65"/>
      <c r="JSE83" s="65"/>
      <c r="JSF83" s="65"/>
      <c r="JSG83" s="65"/>
      <c r="JSH83" s="65"/>
      <c r="JSI83" s="65"/>
      <c r="JSJ83" s="65"/>
      <c r="JSK83" s="65"/>
      <c r="JSL83" s="65"/>
      <c r="JSM83" s="65"/>
      <c r="JSN83" s="65"/>
      <c r="JSO83" s="65"/>
      <c r="JSP83" s="65"/>
      <c r="JSQ83" s="65"/>
      <c r="JSR83" s="65"/>
      <c r="JSS83" s="65"/>
      <c r="JST83" s="65"/>
      <c r="JSU83" s="65"/>
      <c r="JSV83" s="65"/>
      <c r="JSW83" s="65"/>
      <c r="JSX83" s="65"/>
      <c r="JSY83" s="65"/>
      <c r="JSZ83" s="65"/>
      <c r="JTA83" s="65"/>
      <c r="JTB83" s="65"/>
      <c r="JTC83" s="65"/>
      <c r="JTD83" s="65"/>
      <c r="JTE83" s="65"/>
      <c r="JTF83" s="65"/>
      <c r="JTG83" s="65"/>
      <c r="JTH83" s="65"/>
      <c r="JTI83" s="65"/>
      <c r="JTJ83" s="65"/>
      <c r="JTK83" s="65"/>
      <c r="JTL83" s="65"/>
      <c r="JTM83" s="65"/>
      <c r="JTN83" s="65"/>
      <c r="JTO83" s="65"/>
      <c r="JTP83" s="65"/>
      <c r="JTQ83" s="65"/>
      <c r="JTR83" s="65"/>
      <c r="JTS83" s="65"/>
      <c r="JTT83" s="65"/>
      <c r="JTU83" s="65"/>
      <c r="JTV83" s="65"/>
      <c r="JTW83" s="65"/>
      <c r="JTX83" s="65"/>
      <c r="JTY83" s="65"/>
      <c r="JTZ83" s="65"/>
      <c r="JUA83" s="65"/>
      <c r="JUB83" s="65"/>
      <c r="JUC83" s="65"/>
      <c r="JUD83" s="65"/>
      <c r="JUE83" s="65"/>
      <c r="JUF83" s="65"/>
      <c r="JUG83" s="65"/>
      <c r="JUH83" s="65"/>
      <c r="JUI83" s="65"/>
      <c r="JUJ83" s="65"/>
      <c r="JUK83" s="65"/>
      <c r="JUL83" s="65"/>
      <c r="JUM83" s="65"/>
      <c r="JUN83" s="65"/>
      <c r="JUO83" s="65"/>
      <c r="JUP83" s="65"/>
      <c r="JUQ83" s="65"/>
      <c r="JUR83" s="65"/>
      <c r="JUS83" s="65"/>
      <c r="JUT83" s="65"/>
      <c r="JUU83" s="65"/>
      <c r="JUV83" s="65"/>
      <c r="JUW83" s="65"/>
      <c r="JUX83" s="65"/>
      <c r="JUY83" s="65"/>
      <c r="JUZ83" s="65"/>
      <c r="JVA83" s="65"/>
      <c r="JVB83" s="65"/>
      <c r="JVC83" s="65"/>
      <c r="JVD83" s="65"/>
      <c r="JVE83" s="65"/>
      <c r="JVF83" s="65"/>
      <c r="JVG83" s="65"/>
      <c r="JVH83" s="65"/>
      <c r="JVI83" s="65"/>
      <c r="JVJ83" s="65"/>
      <c r="JVK83" s="65"/>
      <c r="JVL83" s="65"/>
      <c r="JVM83" s="65"/>
      <c r="JVN83" s="65"/>
      <c r="JVO83" s="65"/>
      <c r="JVP83" s="65"/>
      <c r="JVQ83" s="65"/>
      <c r="JVR83" s="65"/>
      <c r="JVS83" s="65"/>
      <c r="JVT83" s="65"/>
      <c r="JVU83" s="65"/>
      <c r="JVV83" s="65"/>
      <c r="JVW83" s="65"/>
      <c r="JVX83" s="65"/>
      <c r="JVY83" s="65"/>
      <c r="JVZ83" s="65"/>
      <c r="JWA83" s="65"/>
      <c r="JWB83" s="65"/>
      <c r="JWC83" s="65"/>
      <c r="JWD83" s="65"/>
      <c r="JWE83" s="65"/>
      <c r="JWF83" s="65"/>
      <c r="JWG83" s="65"/>
      <c r="JWH83" s="65"/>
      <c r="JWI83" s="65"/>
      <c r="JWJ83" s="65"/>
      <c r="JWK83" s="65"/>
      <c r="JWL83" s="65"/>
      <c r="JWM83" s="65"/>
      <c r="JWN83" s="65"/>
      <c r="JWO83" s="65"/>
      <c r="JWP83" s="65"/>
      <c r="JWQ83" s="65"/>
      <c r="JWR83" s="65"/>
      <c r="JWS83" s="65"/>
      <c r="JWT83" s="65"/>
      <c r="JWU83" s="65"/>
      <c r="JWV83" s="65"/>
      <c r="JWW83" s="65"/>
      <c r="JWX83" s="65"/>
      <c r="JWY83" s="65"/>
      <c r="JWZ83" s="65"/>
      <c r="JXA83" s="65"/>
      <c r="JXB83" s="65"/>
      <c r="JXC83" s="65"/>
      <c r="JXD83" s="65"/>
      <c r="JXE83" s="65"/>
      <c r="JXF83" s="65"/>
      <c r="JXG83" s="65"/>
      <c r="JXH83" s="65"/>
      <c r="JXI83" s="65"/>
      <c r="JXJ83" s="65"/>
      <c r="JXK83" s="65"/>
      <c r="JXL83" s="65"/>
      <c r="JXM83" s="65"/>
      <c r="JXN83" s="65"/>
      <c r="JXO83" s="65"/>
      <c r="JXP83" s="65"/>
      <c r="JXQ83" s="65"/>
      <c r="JXR83" s="65"/>
      <c r="JXS83" s="65"/>
      <c r="JXT83" s="65"/>
      <c r="JXU83" s="65"/>
      <c r="JXV83" s="65"/>
      <c r="JXW83" s="65"/>
      <c r="JXX83" s="65"/>
      <c r="JXY83" s="65"/>
      <c r="JXZ83" s="65"/>
      <c r="JYA83" s="65"/>
      <c r="JYB83" s="65"/>
      <c r="JYC83" s="65"/>
      <c r="JYD83" s="65"/>
      <c r="JYE83" s="65"/>
      <c r="JYF83" s="65"/>
      <c r="JYG83" s="65"/>
      <c r="JYH83" s="65"/>
      <c r="JYI83" s="65"/>
      <c r="JYJ83" s="65"/>
      <c r="JYK83" s="65"/>
      <c r="JYL83" s="65"/>
      <c r="JYM83" s="65"/>
      <c r="JYN83" s="65"/>
      <c r="JYO83" s="65"/>
      <c r="JYP83" s="65"/>
      <c r="JYQ83" s="65"/>
      <c r="JYR83" s="65"/>
      <c r="JYS83" s="65"/>
      <c r="JYT83" s="65"/>
      <c r="JYU83" s="65"/>
      <c r="JYV83" s="65"/>
      <c r="JYW83" s="65"/>
      <c r="JYX83" s="65"/>
      <c r="JYY83" s="65"/>
      <c r="JYZ83" s="65"/>
      <c r="JZA83" s="65"/>
      <c r="JZB83" s="65"/>
      <c r="JZC83" s="65"/>
      <c r="JZD83" s="65"/>
      <c r="JZE83" s="65"/>
      <c r="JZF83" s="65"/>
      <c r="JZG83" s="65"/>
      <c r="JZH83" s="65"/>
      <c r="JZI83" s="65"/>
      <c r="JZJ83" s="65"/>
      <c r="JZK83" s="65"/>
      <c r="JZL83" s="65"/>
      <c r="JZM83" s="65"/>
      <c r="JZN83" s="65"/>
      <c r="JZO83" s="65"/>
      <c r="JZP83" s="65"/>
      <c r="JZQ83" s="65"/>
      <c r="JZR83" s="65"/>
      <c r="JZS83" s="65"/>
      <c r="JZT83" s="65"/>
      <c r="JZU83" s="65"/>
      <c r="JZV83" s="65"/>
      <c r="JZW83" s="65"/>
      <c r="JZX83" s="65"/>
      <c r="JZY83" s="65"/>
      <c r="JZZ83" s="65"/>
      <c r="KAA83" s="65"/>
      <c r="KAB83" s="65"/>
      <c r="KAC83" s="65"/>
      <c r="KAD83" s="65"/>
      <c r="KAE83" s="65"/>
      <c r="KAF83" s="65"/>
      <c r="KAG83" s="65"/>
      <c r="KAH83" s="65"/>
      <c r="KAI83" s="65"/>
      <c r="KAJ83" s="65"/>
      <c r="KAK83" s="65"/>
      <c r="KAL83" s="65"/>
      <c r="KAM83" s="65"/>
      <c r="KAN83" s="65"/>
      <c r="KAO83" s="65"/>
      <c r="KAP83" s="65"/>
      <c r="KAQ83" s="65"/>
      <c r="KAR83" s="65"/>
      <c r="KAS83" s="65"/>
      <c r="KAT83" s="65"/>
      <c r="KAU83" s="65"/>
      <c r="KAV83" s="65"/>
      <c r="KAW83" s="65"/>
      <c r="KAX83" s="65"/>
      <c r="KAY83" s="65"/>
      <c r="KAZ83" s="65"/>
      <c r="KBA83" s="65"/>
      <c r="KBB83" s="65"/>
      <c r="KBC83" s="65"/>
      <c r="KBD83" s="65"/>
      <c r="KBE83" s="65"/>
      <c r="KBF83" s="65"/>
      <c r="KBG83" s="65"/>
      <c r="KBH83" s="65"/>
      <c r="KBI83" s="65"/>
      <c r="KBJ83" s="65"/>
      <c r="KBK83" s="65"/>
      <c r="KBL83" s="65"/>
      <c r="KBM83" s="65"/>
      <c r="KBN83" s="65"/>
      <c r="KBO83" s="65"/>
      <c r="KBP83" s="65"/>
      <c r="KBQ83" s="65"/>
      <c r="KBR83" s="65"/>
      <c r="KBS83" s="65"/>
      <c r="KBT83" s="65"/>
      <c r="KBU83" s="65"/>
      <c r="KBV83" s="65"/>
      <c r="KBW83" s="65"/>
      <c r="KBX83" s="65"/>
      <c r="KBY83" s="65"/>
      <c r="KBZ83" s="65"/>
      <c r="KCA83" s="65"/>
      <c r="KCB83" s="65"/>
      <c r="KCC83" s="65"/>
      <c r="KCD83" s="65"/>
      <c r="KCE83" s="65"/>
      <c r="KCF83" s="65"/>
      <c r="KCG83" s="65"/>
      <c r="KCH83" s="65"/>
      <c r="KCI83" s="65"/>
      <c r="KCJ83" s="65"/>
      <c r="KCK83" s="65"/>
      <c r="KCL83" s="65"/>
      <c r="KCM83" s="65"/>
      <c r="KCN83" s="65"/>
      <c r="KCO83" s="65"/>
      <c r="KCP83" s="65"/>
      <c r="KCQ83" s="65"/>
      <c r="KCR83" s="65"/>
      <c r="KCS83" s="65"/>
      <c r="KCT83" s="65"/>
      <c r="KCU83" s="65"/>
      <c r="KCV83" s="65"/>
      <c r="KCW83" s="65"/>
      <c r="KCX83" s="65"/>
      <c r="KCY83" s="65"/>
      <c r="KCZ83" s="65"/>
      <c r="KDA83" s="65"/>
      <c r="KDB83" s="65"/>
      <c r="KDC83" s="65"/>
      <c r="KDD83" s="65"/>
      <c r="KDE83" s="65"/>
      <c r="KDF83" s="65"/>
      <c r="KDG83" s="65"/>
      <c r="KDH83" s="65"/>
      <c r="KDI83" s="65"/>
      <c r="KDJ83" s="65"/>
      <c r="KDK83" s="65"/>
      <c r="KDL83" s="65"/>
      <c r="KDM83" s="65"/>
      <c r="KDN83" s="65"/>
      <c r="KDO83" s="65"/>
      <c r="KDP83" s="65"/>
      <c r="KDQ83" s="65"/>
      <c r="KDR83" s="65"/>
      <c r="KDS83" s="65"/>
      <c r="KDT83" s="65"/>
      <c r="KDU83" s="65"/>
      <c r="KDV83" s="65"/>
      <c r="KDW83" s="65"/>
      <c r="KDX83" s="65"/>
      <c r="KDY83" s="65"/>
      <c r="KDZ83" s="65"/>
      <c r="KEA83" s="65"/>
      <c r="KEB83" s="65"/>
      <c r="KEC83" s="65"/>
      <c r="KED83" s="65"/>
      <c r="KEE83" s="65"/>
      <c r="KEF83" s="65"/>
      <c r="KEG83" s="65"/>
      <c r="KEH83" s="65"/>
      <c r="KEI83" s="65"/>
      <c r="KEJ83" s="65"/>
      <c r="KEK83" s="65"/>
      <c r="KEL83" s="65"/>
      <c r="KEM83" s="65"/>
      <c r="KEN83" s="65"/>
      <c r="KEO83" s="65"/>
      <c r="KEP83" s="65"/>
      <c r="KEQ83" s="65"/>
      <c r="KER83" s="65"/>
      <c r="KES83" s="65"/>
      <c r="KET83" s="65"/>
      <c r="KEU83" s="65"/>
      <c r="KEV83" s="65"/>
      <c r="KEW83" s="65"/>
      <c r="KEX83" s="65"/>
      <c r="KEY83" s="65"/>
      <c r="KEZ83" s="65"/>
      <c r="KFA83" s="65"/>
      <c r="KFB83" s="65"/>
      <c r="KFC83" s="65"/>
      <c r="KFD83" s="65"/>
      <c r="KFE83" s="65"/>
      <c r="KFF83" s="65"/>
      <c r="KFG83" s="65"/>
      <c r="KFH83" s="65"/>
      <c r="KFI83" s="65"/>
      <c r="KFJ83" s="65"/>
      <c r="KFK83" s="65"/>
      <c r="KFL83" s="65"/>
      <c r="KFM83" s="65"/>
      <c r="KFN83" s="65"/>
      <c r="KFO83" s="65"/>
      <c r="KFP83" s="65"/>
      <c r="KFQ83" s="65"/>
      <c r="KFR83" s="65"/>
      <c r="KFS83" s="65"/>
      <c r="KFT83" s="65"/>
      <c r="KFU83" s="65"/>
      <c r="KFV83" s="65"/>
      <c r="KFW83" s="65"/>
      <c r="KFX83" s="65"/>
      <c r="KFY83" s="65"/>
      <c r="KFZ83" s="65"/>
      <c r="KGA83" s="65"/>
      <c r="KGB83" s="65"/>
      <c r="KGC83" s="65"/>
      <c r="KGD83" s="65"/>
      <c r="KGE83" s="65"/>
      <c r="KGF83" s="65"/>
      <c r="KGG83" s="65"/>
      <c r="KGH83" s="65"/>
      <c r="KGI83" s="65"/>
      <c r="KGJ83" s="65"/>
      <c r="KGK83" s="65"/>
      <c r="KGL83" s="65"/>
      <c r="KGM83" s="65"/>
      <c r="KGN83" s="65"/>
      <c r="KGO83" s="65"/>
      <c r="KGP83" s="65"/>
      <c r="KGQ83" s="65"/>
      <c r="KGR83" s="65"/>
      <c r="KGS83" s="65"/>
      <c r="KGT83" s="65"/>
      <c r="KGU83" s="65"/>
      <c r="KGV83" s="65"/>
      <c r="KGW83" s="65"/>
      <c r="KGX83" s="65"/>
      <c r="KGY83" s="65"/>
      <c r="KGZ83" s="65"/>
      <c r="KHA83" s="65"/>
      <c r="KHB83" s="65"/>
      <c r="KHC83" s="65"/>
      <c r="KHD83" s="65"/>
      <c r="KHE83" s="65"/>
      <c r="KHF83" s="65"/>
      <c r="KHG83" s="65"/>
      <c r="KHH83" s="65"/>
      <c r="KHI83" s="65"/>
      <c r="KHJ83" s="65"/>
      <c r="KHK83" s="65"/>
      <c r="KHL83" s="65"/>
      <c r="KHM83" s="65"/>
      <c r="KHN83" s="65"/>
      <c r="KHO83" s="65"/>
      <c r="KHP83" s="65"/>
      <c r="KHQ83" s="65"/>
      <c r="KHR83" s="65"/>
      <c r="KHS83" s="65"/>
      <c r="KHT83" s="65"/>
      <c r="KHU83" s="65"/>
      <c r="KHV83" s="65"/>
      <c r="KHW83" s="65"/>
      <c r="KHX83" s="65"/>
      <c r="KHY83" s="65"/>
      <c r="KHZ83" s="65"/>
      <c r="KIA83" s="65"/>
      <c r="KIB83" s="65"/>
      <c r="KIC83" s="65"/>
      <c r="KID83" s="65"/>
      <c r="KIE83" s="65"/>
      <c r="KIF83" s="65"/>
      <c r="KIG83" s="65"/>
      <c r="KIH83" s="65"/>
      <c r="KII83" s="65"/>
      <c r="KIJ83" s="65"/>
      <c r="KIK83" s="65"/>
      <c r="KIL83" s="65"/>
      <c r="KIM83" s="65"/>
      <c r="KIN83" s="65"/>
      <c r="KIO83" s="65"/>
      <c r="KIP83" s="65"/>
      <c r="KIQ83" s="65"/>
      <c r="KIR83" s="65"/>
      <c r="KIS83" s="65"/>
      <c r="KIT83" s="65"/>
      <c r="KIU83" s="65"/>
      <c r="KIV83" s="65"/>
      <c r="KIW83" s="65"/>
      <c r="KIX83" s="65"/>
      <c r="KIY83" s="65"/>
      <c r="KIZ83" s="65"/>
      <c r="KJA83" s="65"/>
      <c r="KJB83" s="65"/>
      <c r="KJC83" s="65"/>
      <c r="KJD83" s="65"/>
      <c r="KJE83" s="65"/>
      <c r="KJF83" s="65"/>
      <c r="KJG83" s="65"/>
      <c r="KJH83" s="65"/>
      <c r="KJI83" s="65"/>
      <c r="KJJ83" s="65"/>
      <c r="KJK83" s="65"/>
      <c r="KJL83" s="65"/>
      <c r="KJM83" s="65"/>
      <c r="KJN83" s="65"/>
      <c r="KJO83" s="65"/>
      <c r="KJP83" s="65"/>
      <c r="KJQ83" s="65"/>
      <c r="KJR83" s="65"/>
      <c r="KJS83" s="65"/>
      <c r="KJT83" s="65"/>
      <c r="KJU83" s="65"/>
      <c r="KJV83" s="65"/>
      <c r="KJW83" s="65"/>
      <c r="KJX83" s="65"/>
      <c r="KJY83" s="65"/>
      <c r="KJZ83" s="65"/>
      <c r="KKA83" s="65"/>
      <c r="KKB83" s="65"/>
      <c r="KKC83" s="65"/>
      <c r="KKD83" s="65"/>
      <c r="KKE83" s="65"/>
      <c r="KKF83" s="65"/>
      <c r="KKG83" s="65"/>
      <c r="KKH83" s="65"/>
      <c r="KKI83" s="65"/>
      <c r="KKJ83" s="65"/>
      <c r="KKK83" s="65"/>
      <c r="KKL83" s="65"/>
      <c r="KKM83" s="65"/>
      <c r="KKN83" s="65"/>
      <c r="KKO83" s="65"/>
      <c r="KKP83" s="65"/>
      <c r="KKQ83" s="65"/>
      <c r="KKR83" s="65"/>
      <c r="KKS83" s="65"/>
      <c r="KKT83" s="65"/>
      <c r="KKU83" s="65"/>
      <c r="KKV83" s="65"/>
      <c r="KKW83" s="65"/>
      <c r="KKX83" s="65"/>
      <c r="KKY83" s="65"/>
      <c r="KKZ83" s="65"/>
      <c r="KLA83" s="65"/>
      <c r="KLB83" s="65"/>
      <c r="KLC83" s="65"/>
      <c r="KLD83" s="65"/>
      <c r="KLE83" s="65"/>
      <c r="KLF83" s="65"/>
      <c r="KLG83" s="65"/>
      <c r="KLH83" s="65"/>
      <c r="KLI83" s="65"/>
      <c r="KLJ83" s="65"/>
      <c r="KLK83" s="65"/>
      <c r="KLL83" s="65"/>
      <c r="KLM83" s="65"/>
      <c r="KLN83" s="65"/>
      <c r="KLO83" s="65"/>
      <c r="KLP83" s="65"/>
      <c r="KLQ83" s="65"/>
      <c r="KLR83" s="65"/>
      <c r="KLS83" s="65"/>
      <c r="KLT83" s="65"/>
      <c r="KLU83" s="65"/>
      <c r="KLV83" s="65"/>
      <c r="KLW83" s="65"/>
      <c r="KLX83" s="65"/>
      <c r="KLY83" s="65"/>
      <c r="KLZ83" s="65"/>
      <c r="KMA83" s="65"/>
      <c r="KMB83" s="65"/>
      <c r="KMC83" s="65"/>
      <c r="KMD83" s="65"/>
      <c r="KME83" s="65"/>
      <c r="KMF83" s="65"/>
      <c r="KMG83" s="65"/>
      <c r="KMH83" s="65"/>
      <c r="KMI83" s="65"/>
      <c r="KMJ83" s="65"/>
      <c r="KMK83" s="65"/>
      <c r="KML83" s="65"/>
      <c r="KMM83" s="65"/>
      <c r="KMN83" s="65"/>
      <c r="KMO83" s="65"/>
      <c r="KMP83" s="65"/>
      <c r="KMQ83" s="65"/>
      <c r="KMR83" s="65"/>
      <c r="KMS83" s="65"/>
      <c r="KMT83" s="65"/>
      <c r="KMU83" s="65"/>
      <c r="KMV83" s="65"/>
      <c r="KMW83" s="65"/>
      <c r="KMX83" s="65"/>
      <c r="KMY83" s="65"/>
      <c r="KMZ83" s="65"/>
      <c r="KNA83" s="65"/>
      <c r="KNB83" s="65"/>
      <c r="KNC83" s="65"/>
      <c r="KND83" s="65"/>
      <c r="KNE83" s="65"/>
      <c r="KNF83" s="65"/>
      <c r="KNG83" s="65"/>
      <c r="KNH83" s="65"/>
      <c r="KNI83" s="65"/>
      <c r="KNJ83" s="65"/>
      <c r="KNK83" s="65"/>
      <c r="KNL83" s="65"/>
      <c r="KNM83" s="65"/>
      <c r="KNN83" s="65"/>
      <c r="KNO83" s="65"/>
      <c r="KNP83" s="65"/>
      <c r="KNQ83" s="65"/>
      <c r="KNR83" s="65"/>
      <c r="KNS83" s="65"/>
      <c r="KNT83" s="65"/>
      <c r="KNU83" s="65"/>
      <c r="KNV83" s="65"/>
      <c r="KNW83" s="65"/>
      <c r="KNX83" s="65"/>
      <c r="KNY83" s="65"/>
      <c r="KNZ83" s="65"/>
      <c r="KOA83" s="65"/>
      <c r="KOB83" s="65"/>
      <c r="KOC83" s="65"/>
      <c r="KOD83" s="65"/>
      <c r="KOE83" s="65"/>
      <c r="KOF83" s="65"/>
      <c r="KOG83" s="65"/>
      <c r="KOH83" s="65"/>
      <c r="KOI83" s="65"/>
      <c r="KOJ83" s="65"/>
      <c r="KOK83" s="65"/>
      <c r="KOL83" s="65"/>
      <c r="KOM83" s="65"/>
      <c r="KON83" s="65"/>
      <c r="KOO83" s="65"/>
      <c r="KOP83" s="65"/>
      <c r="KOQ83" s="65"/>
      <c r="KOR83" s="65"/>
      <c r="KOS83" s="65"/>
      <c r="KOT83" s="65"/>
      <c r="KOU83" s="65"/>
      <c r="KOV83" s="65"/>
      <c r="KOW83" s="65"/>
      <c r="KOX83" s="65"/>
      <c r="KOY83" s="65"/>
      <c r="KOZ83" s="65"/>
      <c r="KPA83" s="65"/>
      <c r="KPB83" s="65"/>
      <c r="KPC83" s="65"/>
      <c r="KPD83" s="65"/>
      <c r="KPE83" s="65"/>
      <c r="KPF83" s="65"/>
      <c r="KPG83" s="65"/>
      <c r="KPH83" s="65"/>
      <c r="KPI83" s="65"/>
      <c r="KPJ83" s="65"/>
      <c r="KPK83" s="65"/>
      <c r="KPL83" s="65"/>
      <c r="KPM83" s="65"/>
      <c r="KPN83" s="65"/>
      <c r="KPO83" s="65"/>
      <c r="KPP83" s="65"/>
      <c r="KPQ83" s="65"/>
      <c r="KPR83" s="65"/>
      <c r="KPS83" s="65"/>
      <c r="KPT83" s="65"/>
      <c r="KPU83" s="65"/>
      <c r="KPV83" s="65"/>
      <c r="KPW83" s="65"/>
      <c r="KPX83" s="65"/>
      <c r="KPY83" s="65"/>
      <c r="KPZ83" s="65"/>
      <c r="KQA83" s="65"/>
      <c r="KQB83" s="65"/>
      <c r="KQC83" s="65"/>
      <c r="KQD83" s="65"/>
      <c r="KQE83" s="65"/>
      <c r="KQF83" s="65"/>
      <c r="KQG83" s="65"/>
      <c r="KQH83" s="65"/>
      <c r="KQI83" s="65"/>
      <c r="KQJ83" s="65"/>
      <c r="KQK83" s="65"/>
      <c r="KQL83" s="65"/>
      <c r="KQM83" s="65"/>
      <c r="KQN83" s="65"/>
      <c r="KQO83" s="65"/>
      <c r="KQP83" s="65"/>
      <c r="KQQ83" s="65"/>
      <c r="KQR83" s="65"/>
      <c r="KQS83" s="65"/>
      <c r="KQT83" s="65"/>
      <c r="KQU83" s="65"/>
      <c r="KQV83" s="65"/>
      <c r="KQW83" s="65"/>
      <c r="KQX83" s="65"/>
      <c r="KQY83" s="65"/>
      <c r="KQZ83" s="65"/>
      <c r="KRA83" s="65"/>
      <c r="KRB83" s="65"/>
      <c r="KRC83" s="65"/>
      <c r="KRD83" s="65"/>
      <c r="KRE83" s="65"/>
      <c r="KRF83" s="65"/>
      <c r="KRG83" s="65"/>
      <c r="KRH83" s="65"/>
      <c r="KRI83" s="65"/>
      <c r="KRJ83" s="65"/>
      <c r="KRK83" s="65"/>
      <c r="KRL83" s="65"/>
      <c r="KRM83" s="65"/>
      <c r="KRN83" s="65"/>
      <c r="KRO83" s="65"/>
      <c r="KRP83" s="65"/>
      <c r="KRQ83" s="65"/>
      <c r="KRR83" s="65"/>
      <c r="KRS83" s="65"/>
      <c r="KRT83" s="65"/>
      <c r="KRU83" s="65"/>
      <c r="KRV83" s="65"/>
      <c r="KRW83" s="65"/>
      <c r="KRX83" s="65"/>
      <c r="KRY83" s="65"/>
      <c r="KRZ83" s="65"/>
      <c r="KSA83" s="65"/>
      <c r="KSB83" s="65"/>
      <c r="KSC83" s="65"/>
      <c r="KSD83" s="65"/>
      <c r="KSE83" s="65"/>
      <c r="KSF83" s="65"/>
      <c r="KSG83" s="65"/>
      <c r="KSH83" s="65"/>
      <c r="KSI83" s="65"/>
      <c r="KSJ83" s="65"/>
      <c r="KSK83" s="65"/>
      <c r="KSL83" s="65"/>
      <c r="KSM83" s="65"/>
      <c r="KSN83" s="65"/>
      <c r="KSO83" s="65"/>
      <c r="KSP83" s="65"/>
      <c r="KSQ83" s="65"/>
      <c r="KSR83" s="65"/>
      <c r="KSS83" s="65"/>
      <c r="KST83" s="65"/>
      <c r="KSU83" s="65"/>
      <c r="KSV83" s="65"/>
      <c r="KSW83" s="65"/>
      <c r="KSX83" s="65"/>
      <c r="KSY83" s="65"/>
      <c r="KSZ83" s="65"/>
      <c r="KTA83" s="65"/>
      <c r="KTB83" s="65"/>
      <c r="KTC83" s="65"/>
      <c r="KTD83" s="65"/>
      <c r="KTE83" s="65"/>
      <c r="KTF83" s="65"/>
      <c r="KTG83" s="65"/>
      <c r="KTH83" s="65"/>
      <c r="KTI83" s="65"/>
      <c r="KTJ83" s="65"/>
      <c r="KTK83" s="65"/>
      <c r="KTL83" s="65"/>
      <c r="KTM83" s="65"/>
      <c r="KTN83" s="65"/>
      <c r="KTO83" s="65"/>
      <c r="KTP83" s="65"/>
      <c r="KTQ83" s="65"/>
      <c r="KTR83" s="65"/>
      <c r="KTS83" s="65"/>
      <c r="KTT83" s="65"/>
      <c r="KTU83" s="65"/>
      <c r="KTV83" s="65"/>
      <c r="KTW83" s="65"/>
      <c r="KTX83" s="65"/>
      <c r="KTY83" s="65"/>
      <c r="KTZ83" s="65"/>
      <c r="KUA83" s="65"/>
      <c r="KUB83" s="65"/>
      <c r="KUC83" s="65"/>
      <c r="KUD83" s="65"/>
      <c r="KUE83" s="65"/>
      <c r="KUF83" s="65"/>
      <c r="KUG83" s="65"/>
      <c r="KUH83" s="65"/>
      <c r="KUI83" s="65"/>
      <c r="KUJ83" s="65"/>
      <c r="KUK83" s="65"/>
      <c r="KUL83" s="65"/>
      <c r="KUM83" s="65"/>
      <c r="KUN83" s="65"/>
      <c r="KUO83" s="65"/>
      <c r="KUP83" s="65"/>
      <c r="KUQ83" s="65"/>
      <c r="KUR83" s="65"/>
      <c r="KUS83" s="65"/>
      <c r="KUT83" s="65"/>
      <c r="KUU83" s="65"/>
      <c r="KUV83" s="65"/>
      <c r="KUW83" s="65"/>
      <c r="KUX83" s="65"/>
      <c r="KUY83" s="65"/>
      <c r="KUZ83" s="65"/>
      <c r="KVA83" s="65"/>
      <c r="KVB83" s="65"/>
      <c r="KVC83" s="65"/>
      <c r="KVD83" s="65"/>
      <c r="KVE83" s="65"/>
      <c r="KVF83" s="65"/>
      <c r="KVG83" s="65"/>
      <c r="KVH83" s="65"/>
      <c r="KVI83" s="65"/>
      <c r="KVJ83" s="65"/>
      <c r="KVK83" s="65"/>
      <c r="KVL83" s="65"/>
      <c r="KVM83" s="65"/>
      <c r="KVN83" s="65"/>
      <c r="KVO83" s="65"/>
      <c r="KVP83" s="65"/>
      <c r="KVQ83" s="65"/>
      <c r="KVR83" s="65"/>
      <c r="KVS83" s="65"/>
      <c r="KVT83" s="65"/>
      <c r="KVU83" s="65"/>
      <c r="KVV83" s="65"/>
      <c r="KVW83" s="65"/>
      <c r="KVX83" s="65"/>
      <c r="KVY83" s="65"/>
      <c r="KVZ83" s="65"/>
      <c r="KWA83" s="65"/>
      <c r="KWB83" s="65"/>
      <c r="KWC83" s="65"/>
      <c r="KWD83" s="65"/>
      <c r="KWE83" s="65"/>
      <c r="KWF83" s="65"/>
      <c r="KWG83" s="65"/>
      <c r="KWH83" s="65"/>
      <c r="KWI83" s="65"/>
      <c r="KWJ83" s="65"/>
      <c r="KWK83" s="65"/>
      <c r="KWL83" s="65"/>
      <c r="KWM83" s="65"/>
      <c r="KWN83" s="65"/>
      <c r="KWO83" s="65"/>
      <c r="KWP83" s="65"/>
      <c r="KWQ83" s="65"/>
      <c r="KWR83" s="65"/>
      <c r="KWS83" s="65"/>
      <c r="KWT83" s="65"/>
      <c r="KWU83" s="65"/>
      <c r="KWV83" s="65"/>
      <c r="KWW83" s="65"/>
      <c r="KWX83" s="65"/>
      <c r="KWY83" s="65"/>
      <c r="KWZ83" s="65"/>
      <c r="KXA83" s="65"/>
      <c r="KXB83" s="65"/>
      <c r="KXC83" s="65"/>
      <c r="KXD83" s="65"/>
      <c r="KXE83" s="65"/>
      <c r="KXF83" s="65"/>
      <c r="KXG83" s="65"/>
      <c r="KXH83" s="65"/>
      <c r="KXI83" s="65"/>
      <c r="KXJ83" s="65"/>
      <c r="KXK83" s="65"/>
      <c r="KXL83" s="65"/>
      <c r="KXM83" s="65"/>
      <c r="KXN83" s="65"/>
      <c r="KXO83" s="65"/>
      <c r="KXP83" s="65"/>
      <c r="KXQ83" s="65"/>
      <c r="KXR83" s="65"/>
      <c r="KXS83" s="65"/>
      <c r="KXT83" s="65"/>
      <c r="KXU83" s="65"/>
      <c r="KXV83" s="65"/>
      <c r="KXW83" s="65"/>
      <c r="KXX83" s="65"/>
      <c r="KXY83" s="65"/>
      <c r="KXZ83" s="65"/>
      <c r="KYA83" s="65"/>
      <c r="KYB83" s="65"/>
      <c r="KYC83" s="65"/>
      <c r="KYD83" s="65"/>
      <c r="KYE83" s="65"/>
      <c r="KYF83" s="65"/>
      <c r="KYG83" s="65"/>
      <c r="KYH83" s="65"/>
      <c r="KYI83" s="65"/>
      <c r="KYJ83" s="65"/>
      <c r="KYK83" s="65"/>
      <c r="KYL83" s="65"/>
      <c r="KYM83" s="65"/>
      <c r="KYN83" s="65"/>
      <c r="KYO83" s="65"/>
      <c r="KYP83" s="65"/>
      <c r="KYQ83" s="65"/>
      <c r="KYR83" s="65"/>
      <c r="KYS83" s="65"/>
      <c r="KYT83" s="65"/>
      <c r="KYU83" s="65"/>
      <c r="KYV83" s="65"/>
      <c r="KYW83" s="65"/>
      <c r="KYX83" s="65"/>
      <c r="KYY83" s="65"/>
      <c r="KYZ83" s="65"/>
      <c r="KZA83" s="65"/>
      <c r="KZB83" s="65"/>
      <c r="KZC83" s="65"/>
      <c r="KZD83" s="65"/>
      <c r="KZE83" s="65"/>
      <c r="KZF83" s="65"/>
      <c r="KZG83" s="65"/>
      <c r="KZH83" s="65"/>
      <c r="KZI83" s="65"/>
      <c r="KZJ83" s="65"/>
      <c r="KZK83" s="65"/>
      <c r="KZL83" s="65"/>
      <c r="KZM83" s="65"/>
      <c r="KZN83" s="65"/>
      <c r="KZO83" s="65"/>
      <c r="KZP83" s="65"/>
      <c r="KZQ83" s="65"/>
      <c r="KZR83" s="65"/>
      <c r="KZS83" s="65"/>
      <c r="KZT83" s="65"/>
      <c r="KZU83" s="65"/>
      <c r="KZV83" s="65"/>
      <c r="KZW83" s="65"/>
      <c r="KZX83" s="65"/>
      <c r="KZY83" s="65"/>
      <c r="KZZ83" s="65"/>
      <c r="LAA83" s="65"/>
      <c r="LAB83" s="65"/>
      <c r="LAC83" s="65"/>
      <c r="LAD83" s="65"/>
      <c r="LAE83" s="65"/>
      <c r="LAF83" s="65"/>
      <c r="LAG83" s="65"/>
      <c r="LAH83" s="65"/>
      <c r="LAI83" s="65"/>
      <c r="LAJ83" s="65"/>
      <c r="LAK83" s="65"/>
      <c r="LAL83" s="65"/>
      <c r="LAM83" s="65"/>
      <c r="LAN83" s="65"/>
      <c r="LAO83" s="65"/>
      <c r="LAP83" s="65"/>
      <c r="LAQ83" s="65"/>
      <c r="LAR83" s="65"/>
      <c r="LAS83" s="65"/>
      <c r="LAT83" s="65"/>
      <c r="LAU83" s="65"/>
      <c r="LAV83" s="65"/>
      <c r="LAW83" s="65"/>
      <c r="LAX83" s="65"/>
      <c r="LAY83" s="65"/>
      <c r="LAZ83" s="65"/>
      <c r="LBA83" s="65"/>
      <c r="LBB83" s="65"/>
      <c r="LBC83" s="65"/>
      <c r="LBD83" s="65"/>
      <c r="LBE83" s="65"/>
      <c r="LBF83" s="65"/>
      <c r="LBG83" s="65"/>
      <c r="LBH83" s="65"/>
      <c r="LBI83" s="65"/>
      <c r="LBJ83" s="65"/>
      <c r="LBK83" s="65"/>
      <c r="LBL83" s="65"/>
      <c r="LBM83" s="65"/>
      <c r="LBN83" s="65"/>
      <c r="LBO83" s="65"/>
      <c r="LBP83" s="65"/>
      <c r="LBQ83" s="65"/>
      <c r="LBR83" s="65"/>
      <c r="LBS83" s="65"/>
      <c r="LBT83" s="65"/>
      <c r="LBU83" s="65"/>
      <c r="LBV83" s="65"/>
      <c r="LBW83" s="65"/>
      <c r="LBX83" s="65"/>
      <c r="LBY83" s="65"/>
      <c r="LBZ83" s="65"/>
      <c r="LCA83" s="65"/>
      <c r="LCB83" s="65"/>
      <c r="LCC83" s="65"/>
      <c r="LCD83" s="65"/>
      <c r="LCE83" s="65"/>
      <c r="LCF83" s="65"/>
      <c r="LCG83" s="65"/>
      <c r="LCH83" s="65"/>
      <c r="LCI83" s="65"/>
      <c r="LCJ83" s="65"/>
      <c r="LCK83" s="65"/>
      <c r="LCL83" s="65"/>
      <c r="LCM83" s="65"/>
      <c r="LCN83" s="65"/>
      <c r="LCO83" s="65"/>
      <c r="LCP83" s="65"/>
      <c r="LCQ83" s="65"/>
      <c r="LCR83" s="65"/>
      <c r="LCS83" s="65"/>
      <c r="LCT83" s="65"/>
      <c r="LCU83" s="65"/>
      <c r="LCV83" s="65"/>
      <c r="LCW83" s="65"/>
      <c r="LCX83" s="65"/>
      <c r="LCY83" s="65"/>
      <c r="LCZ83" s="65"/>
      <c r="LDA83" s="65"/>
      <c r="LDB83" s="65"/>
      <c r="LDC83" s="65"/>
      <c r="LDD83" s="65"/>
      <c r="LDE83" s="65"/>
      <c r="LDF83" s="65"/>
      <c r="LDG83" s="65"/>
      <c r="LDH83" s="65"/>
      <c r="LDI83" s="65"/>
      <c r="LDJ83" s="65"/>
      <c r="LDK83" s="65"/>
      <c r="LDL83" s="65"/>
      <c r="LDM83" s="65"/>
      <c r="LDN83" s="65"/>
      <c r="LDO83" s="65"/>
      <c r="LDP83" s="65"/>
      <c r="LDQ83" s="65"/>
      <c r="LDR83" s="65"/>
      <c r="LDS83" s="65"/>
      <c r="LDT83" s="65"/>
      <c r="LDU83" s="65"/>
      <c r="LDV83" s="65"/>
      <c r="LDW83" s="65"/>
      <c r="LDX83" s="65"/>
      <c r="LDY83" s="65"/>
      <c r="LDZ83" s="65"/>
      <c r="LEA83" s="65"/>
      <c r="LEB83" s="65"/>
      <c r="LEC83" s="65"/>
      <c r="LED83" s="65"/>
      <c r="LEE83" s="65"/>
      <c r="LEF83" s="65"/>
      <c r="LEG83" s="65"/>
      <c r="LEH83" s="65"/>
      <c r="LEI83" s="65"/>
      <c r="LEJ83" s="65"/>
      <c r="LEK83" s="65"/>
      <c r="LEL83" s="65"/>
      <c r="LEM83" s="65"/>
      <c r="LEN83" s="65"/>
      <c r="LEO83" s="65"/>
      <c r="LEP83" s="65"/>
      <c r="LEQ83" s="65"/>
      <c r="LER83" s="65"/>
      <c r="LES83" s="65"/>
      <c r="LET83" s="65"/>
      <c r="LEU83" s="65"/>
      <c r="LEV83" s="65"/>
      <c r="LEW83" s="65"/>
      <c r="LEX83" s="65"/>
      <c r="LEY83" s="65"/>
      <c r="LEZ83" s="65"/>
      <c r="LFA83" s="65"/>
      <c r="LFB83" s="65"/>
      <c r="LFC83" s="65"/>
      <c r="LFD83" s="65"/>
      <c r="LFE83" s="65"/>
      <c r="LFF83" s="65"/>
      <c r="LFG83" s="65"/>
      <c r="LFH83" s="65"/>
      <c r="LFI83" s="65"/>
      <c r="LFJ83" s="65"/>
      <c r="LFK83" s="65"/>
      <c r="LFL83" s="65"/>
      <c r="LFM83" s="65"/>
      <c r="LFN83" s="65"/>
      <c r="LFO83" s="65"/>
      <c r="LFP83" s="65"/>
      <c r="LFQ83" s="65"/>
      <c r="LFR83" s="65"/>
      <c r="LFS83" s="65"/>
      <c r="LFT83" s="65"/>
      <c r="LFU83" s="65"/>
      <c r="LFV83" s="65"/>
      <c r="LFW83" s="65"/>
      <c r="LFX83" s="65"/>
      <c r="LFY83" s="65"/>
      <c r="LFZ83" s="65"/>
      <c r="LGA83" s="65"/>
      <c r="LGB83" s="65"/>
      <c r="LGC83" s="65"/>
      <c r="LGD83" s="65"/>
      <c r="LGE83" s="65"/>
      <c r="LGF83" s="65"/>
      <c r="LGG83" s="65"/>
      <c r="LGH83" s="65"/>
      <c r="LGI83" s="65"/>
      <c r="LGJ83" s="65"/>
      <c r="LGK83" s="65"/>
      <c r="LGL83" s="65"/>
      <c r="LGM83" s="65"/>
      <c r="LGN83" s="65"/>
      <c r="LGO83" s="65"/>
      <c r="LGP83" s="65"/>
      <c r="LGQ83" s="65"/>
      <c r="LGR83" s="65"/>
      <c r="LGS83" s="65"/>
      <c r="LGT83" s="65"/>
      <c r="LGU83" s="65"/>
      <c r="LGV83" s="65"/>
      <c r="LGW83" s="65"/>
      <c r="LGX83" s="65"/>
      <c r="LGY83" s="65"/>
      <c r="LGZ83" s="65"/>
      <c r="LHA83" s="65"/>
      <c r="LHB83" s="65"/>
      <c r="LHC83" s="65"/>
      <c r="LHD83" s="65"/>
      <c r="LHE83" s="65"/>
      <c r="LHF83" s="65"/>
      <c r="LHG83" s="65"/>
      <c r="LHH83" s="65"/>
      <c r="LHI83" s="65"/>
      <c r="LHJ83" s="65"/>
      <c r="LHK83" s="65"/>
      <c r="LHL83" s="65"/>
      <c r="LHM83" s="65"/>
      <c r="LHN83" s="65"/>
      <c r="LHO83" s="65"/>
      <c r="LHP83" s="65"/>
      <c r="LHQ83" s="65"/>
      <c r="LHR83" s="65"/>
      <c r="LHS83" s="65"/>
      <c r="LHT83" s="65"/>
      <c r="LHU83" s="65"/>
      <c r="LHV83" s="65"/>
      <c r="LHW83" s="65"/>
      <c r="LHX83" s="65"/>
      <c r="LHY83" s="65"/>
      <c r="LHZ83" s="65"/>
      <c r="LIA83" s="65"/>
      <c r="LIB83" s="65"/>
      <c r="LIC83" s="65"/>
      <c r="LID83" s="65"/>
      <c r="LIE83" s="65"/>
      <c r="LIF83" s="65"/>
      <c r="LIG83" s="65"/>
      <c r="LIH83" s="65"/>
      <c r="LII83" s="65"/>
      <c r="LIJ83" s="65"/>
      <c r="LIK83" s="65"/>
      <c r="LIL83" s="65"/>
      <c r="LIM83" s="65"/>
      <c r="LIN83" s="65"/>
      <c r="LIO83" s="65"/>
      <c r="LIP83" s="65"/>
      <c r="LIQ83" s="65"/>
      <c r="LIR83" s="65"/>
      <c r="LIS83" s="65"/>
      <c r="LIT83" s="65"/>
      <c r="LIU83" s="65"/>
      <c r="LIV83" s="65"/>
      <c r="LIW83" s="65"/>
      <c r="LIX83" s="65"/>
      <c r="LIY83" s="65"/>
      <c r="LIZ83" s="65"/>
      <c r="LJA83" s="65"/>
      <c r="LJB83" s="65"/>
      <c r="LJC83" s="65"/>
      <c r="LJD83" s="65"/>
      <c r="LJE83" s="65"/>
      <c r="LJF83" s="65"/>
      <c r="LJG83" s="65"/>
      <c r="LJH83" s="65"/>
      <c r="LJI83" s="65"/>
      <c r="LJJ83" s="65"/>
      <c r="LJK83" s="65"/>
      <c r="LJL83" s="65"/>
      <c r="LJM83" s="65"/>
      <c r="LJN83" s="65"/>
      <c r="LJO83" s="65"/>
      <c r="LJP83" s="65"/>
      <c r="LJQ83" s="65"/>
      <c r="LJR83" s="65"/>
      <c r="LJS83" s="65"/>
      <c r="LJT83" s="65"/>
      <c r="LJU83" s="65"/>
      <c r="LJV83" s="65"/>
      <c r="LJW83" s="65"/>
      <c r="LJX83" s="65"/>
      <c r="LJY83" s="65"/>
      <c r="LJZ83" s="65"/>
      <c r="LKA83" s="65"/>
      <c r="LKB83" s="65"/>
      <c r="LKC83" s="65"/>
      <c r="LKD83" s="65"/>
      <c r="LKE83" s="65"/>
      <c r="LKF83" s="65"/>
      <c r="LKG83" s="65"/>
      <c r="LKH83" s="65"/>
      <c r="LKI83" s="65"/>
      <c r="LKJ83" s="65"/>
      <c r="LKK83" s="65"/>
      <c r="LKL83" s="65"/>
      <c r="LKM83" s="65"/>
      <c r="LKN83" s="65"/>
      <c r="LKO83" s="65"/>
      <c r="LKP83" s="65"/>
      <c r="LKQ83" s="65"/>
      <c r="LKR83" s="65"/>
      <c r="LKS83" s="65"/>
      <c r="LKT83" s="65"/>
      <c r="LKU83" s="65"/>
      <c r="LKV83" s="65"/>
      <c r="LKW83" s="65"/>
      <c r="LKX83" s="65"/>
      <c r="LKY83" s="65"/>
      <c r="LKZ83" s="65"/>
      <c r="LLA83" s="65"/>
      <c r="LLB83" s="65"/>
      <c r="LLC83" s="65"/>
      <c r="LLD83" s="65"/>
      <c r="LLE83" s="65"/>
      <c r="LLF83" s="65"/>
      <c r="LLG83" s="65"/>
      <c r="LLH83" s="65"/>
      <c r="LLI83" s="65"/>
      <c r="LLJ83" s="65"/>
      <c r="LLK83" s="65"/>
      <c r="LLL83" s="65"/>
      <c r="LLM83" s="65"/>
      <c r="LLN83" s="65"/>
      <c r="LLO83" s="65"/>
      <c r="LLP83" s="65"/>
      <c r="LLQ83" s="65"/>
      <c r="LLR83" s="65"/>
      <c r="LLS83" s="65"/>
      <c r="LLT83" s="65"/>
      <c r="LLU83" s="65"/>
      <c r="LLV83" s="65"/>
      <c r="LLW83" s="65"/>
      <c r="LLX83" s="65"/>
      <c r="LLY83" s="65"/>
      <c r="LLZ83" s="65"/>
      <c r="LMA83" s="65"/>
      <c r="LMB83" s="65"/>
      <c r="LMC83" s="65"/>
      <c r="LMD83" s="65"/>
      <c r="LME83" s="65"/>
      <c r="LMF83" s="65"/>
      <c r="LMG83" s="65"/>
      <c r="LMH83" s="65"/>
      <c r="LMI83" s="65"/>
      <c r="LMJ83" s="65"/>
      <c r="LMK83" s="65"/>
      <c r="LML83" s="65"/>
      <c r="LMM83" s="65"/>
      <c r="LMN83" s="65"/>
      <c r="LMO83" s="65"/>
      <c r="LMP83" s="65"/>
      <c r="LMQ83" s="65"/>
      <c r="LMR83" s="65"/>
      <c r="LMS83" s="65"/>
      <c r="LMT83" s="65"/>
      <c r="LMU83" s="65"/>
      <c r="LMV83" s="65"/>
      <c r="LMW83" s="65"/>
      <c r="LMX83" s="65"/>
      <c r="LMY83" s="65"/>
      <c r="LMZ83" s="65"/>
      <c r="LNA83" s="65"/>
      <c r="LNB83" s="65"/>
      <c r="LNC83" s="65"/>
      <c r="LND83" s="65"/>
      <c r="LNE83" s="65"/>
      <c r="LNF83" s="65"/>
      <c r="LNG83" s="65"/>
      <c r="LNH83" s="65"/>
      <c r="LNI83" s="65"/>
      <c r="LNJ83" s="65"/>
      <c r="LNK83" s="65"/>
      <c r="LNL83" s="65"/>
      <c r="LNM83" s="65"/>
      <c r="LNN83" s="65"/>
      <c r="LNO83" s="65"/>
      <c r="LNP83" s="65"/>
      <c r="LNQ83" s="65"/>
      <c r="LNR83" s="65"/>
      <c r="LNS83" s="65"/>
      <c r="LNT83" s="65"/>
      <c r="LNU83" s="65"/>
      <c r="LNV83" s="65"/>
      <c r="LNW83" s="65"/>
      <c r="LNX83" s="65"/>
      <c r="LNY83" s="65"/>
      <c r="LNZ83" s="65"/>
      <c r="LOA83" s="65"/>
      <c r="LOB83" s="65"/>
      <c r="LOC83" s="65"/>
      <c r="LOD83" s="65"/>
      <c r="LOE83" s="65"/>
      <c r="LOF83" s="65"/>
      <c r="LOG83" s="65"/>
      <c r="LOH83" s="65"/>
      <c r="LOI83" s="65"/>
      <c r="LOJ83" s="65"/>
      <c r="LOK83" s="65"/>
      <c r="LOL83" s="65"/>
      <c r="LOM83" s="65"/>
      <c r="LON83" s="65"/>
      <c r="LOO83" s="65"/>
      <c r="LOP83" s="65"/>
      <c r="LOQ83" s="65"/>
      <c r="LOR83" s="65"/>
      <c r="LOS83" s="65"/>
      <c r="LOT83" s="65"/>
      <c r="LOU83" s="65"/>
      <c r="LOV83" s="65"/>
      <c r="LOW83" s="65"/>
      <c r="LOX83" s="65"/>
      <c r="LOY83" s="65"/>
      <c r="LOZ83" s="65"/>
      <c r="LPA83" s="65"/>
      <c r="LPB83" s="65"/>
      <c r="LPC83" s="65"/>
      <c r="LPD83" s="65"/>
      <c r="LPE83" s="65"/>
      <c r="LPF83" s="65"/>
      <c r="LPG83" s="65"/>
      <c r="LPH83" s="65"/>
      <c r="LPI83" s="65"/>
      <c r="LPJ83" s="65"/>
      <c r="LPK83" s="65"/>
      <c r="LPL83" s="65"/>
      <c r="LPM83" s="65"/>
      <c r="LPN83" s="65"/>
      <c r="LPO83" s="65"/>
      <c r="LPP83" s="65"/>
      <c r="LPQ83" s="65"/>
      <c r="LPR83" s="65"/>
      <c r="LPS83" s="65"/>
      <c r="LPT83" s="65"/>
      <c r="LPU83" s="65"/>
      <c r="LPV83" s="65"/>
      <c r="LPW83" s="65"/>
      <c r="LPX83" s="65"/>
      <c r="LPY83" s="65"/>
      <c r="LPZ83" s="65"/>
      <c r="LQA83" s="65"/>
      <c r="LQB83" s="65"/>
      <c r="LQC83" s="65"/>
      <c r="LQD83" s="65"/>
      <c r="LQE83" s="65"/>
      <c r="LQF83" s="65"/>
      <c r="LQG83" s="65"/>
      <c r="LQH83" s="65"/>
      <c r="LQI83" s="65"/>
      <c r="LQJ83" s="65"/>
      <c r="LQK83" s="65"/>
      <c r="LQL83" s="65"/>
      <c r="LQM83" s="65"/>
      <c r="LQN83" s="65"/>
      <c r="LQO83" s="65"/>
      <c r="LQP83" s="65"/>
      <c r="LQQ83" s="65"/>
      <c r="LQR83" s="65"/>
      <c r="LQS83" s="65"/>
      <c r="LQT83" s="65"/>
      <c r="LQU83" s="65"/>
      <c r="LQV83" s="65"/>
      <c r="LQW83" s="65"/>
      <c r="LQX83" s="65"/>
      <c r="LQY83" s="65"/>
      <c r="LQZ83" s="65"/>
      <c r="LRA83" s="65"/>
      <c r="LRB83" s="65"/>
      <c r="LRC83" s="65"/>
      <c r="LRD83" s="65"/>
      <c r="LRE83" s="65"/>
      <c r="LRF83" s="65"/>
      <c r="LRG83" s="65"/>
      <c r="LRH83" s="65"/>
      <c r="LRI83" s="65"/>
      <c r="LRJ83" s="65"/>
      <c r="LRK83" s="65"/>
      <c r="LRL83" s="65"/>
      <c r="LRM83" s="65"/>
      <c r="LRN83" s="65"/>
      <c r="LRO83" s="65"/>
      <c r="LRP83" s="65"/>
      <c r="LRQ83" s="65"/>
      <c r="LRR83" s="65"/>
      <c r="LRS83" s="65"/>
      <c r="LRT83" s="65"/>
      <c r="LRU83" s="65"/>
      <c r="LRV83" s="65"/>
      <c r="LRW83" s="65"/>
      <c r="LRX83" s="65"/>
      <c r="LRY83" s="65"/>
      <c r="LRZ83" s="65"/>
      <c r="LSA83" s="65"/>
      <c r="LSB83" s="65"/>
      <c r="LSC83" s="65"/>
      <c r="LSD83" s="65"/>
      <c r="LSE83" s="65"/>
      <c r="LSF83" s="65"/>
      <c r="LSG83" s="65"/>
      <c r="LSH83" s="65"/>
      <c r="LSI83" s="65"/>
      <c r="LSJ83" s="65"/>
      <c r="LSK83" s="65"/>
      <c r="LSL83" s="65"/>
      <c r="LSM83" s="65"/>
      <c r="LSN83" s="65"/>
      <c r="LSO83" s="65"/>
      <c r="LSP83" s="65"/>
      <c r="LSQ83" s="65"/>
      <c r="LSR83" s="65"/>
      <c r="LSS83" s="65"/>
      <c r="LST83" s="65"/>
      <c r="LSU83" s="65"/>
      <c r="LSV83" s="65"/>
      <c r="LSW83" s="65"/>
      <c r="LSX83" s="65"/>
      <c r="LSY83" s="65"/>
      <c r="LSZ83" s="65"/>
      <c r="LTA83" s="65"/>
      <c r="LTB83" s="65"/>
      <c r="LTC83" s="65"/>
      <c r="LTD83" s="65"/>
      <c r="LTE83" s="65"/>
      <c r="LTF83" s="65"/>
      <c r="LTG83" s="65"/>
      <c r="LTH83" s="65"/>
      <c r="LTI83" s="65"/>
      <c r="LTJ83" s="65"/>
      <c r="LTK83" s="65"/>
      <c r="LTL83" s="65"/>
      <c r="LTM83" s="65"/>
      <c r="LTN83" s="65"/>
      <c r="LTO83" s="65"/>
      <c r="LTP83" s="65"/>
      <c r="LTQ83" s="65"/>
      <c r="LTR83" s="65"/>
      <c r="LTS83" s="65"/>
      <c r="LTT83" s="65"/>
      <c r="LTU83" s="65"/>
      <c r="LTV83" s="65"/>
      <c r="LTW83" s="65"/>
      <c r="LTX83" s="65"/>
      <c r="LTY83" s="65"/>
      <c r="LTZ83" s="65"/>
      <c r="LUA83" s="65"/>
      <c r="LUB83" s="65"/>
      <c r="LUC83" s="65"/>
      <c r="LUD83" s="65"/>
      <c r="LUE83" s="65"/>
      <c r="LUF83" s="65"/>
      <c r="LUG83" s="65"/>
      <c r="LUH83" s="65"/>
      <c r="LUI83" s="65"/>
      <c r="LUJ83" s="65"/>
      <c r="LUK83" s="65"/>
      <c r="LUL83" s="65"/>
      <c r="LUM83" s="65"/>
      <c r="LUN83" s="65"/>
      <c r="LUO83" s="65"/>
      <c r="LUP83" s="65"/>
      <c r="LUQ83" s="65"/>
      <c r="LUR83" s="65"/>
      <c r="LUS83" s="65"/>
      <c r="LUT83" s="65"/>
      <c r="LUU83" s="65"/>
      <c r="LUV83" s="65"/>
      <c r="LUW83" s="65"/>
      <c r="LUX83" s="65"/>
      <c r="LUY83" s="65"/>
      <c r="LUZ83" s="65"/>
      <c r="LVA83" s="65"/>
      <c r="LVB83" s="65"/>
      <c r="LVC83" s="65"/>
      <c r="LVD83" s="65"/>
      <c r="LVE83" s="65"/>
      <c r="LVF83" s="65"/>
      <c r="LVG83" s="65"/>
      <c r="LVH83" s="65"/>
      <c r="LVI83" s="65"/>
      <c r="LVJ83" s="65"/>
      <c r="LVK83" s="65"/>
      <c r="LVL83" s="65"/>
      <c r="LVM83" s="65"/>
      <c r="LVN83" s="65"/>
      <c r="LVO83" s="65"/>
      <c r="LVP83" s="65"/>
      <c r="LVQ83" s="65"/>
      <c r="LVR83" s="65"/>
      <c r="LVS83" s="65"/>
      <c r="LVT83" s="65"/>
      <c r="LVU83" s="65"/>
      <c r="LVV83" s="65"/>
      <c r="LVW83" s="65"/>
      <c r="LVX83" s="65"/>
      <c r="LVY83" s="65"/>
      <c r="LVZ83" s="65"/>
      <c r="LWA83" s="65"/>
      <c r="LWB83" s="65"/>
      <c r="LWC83" s="65"/>
      <c r="LWD83" s="65"/>
      <c r="LWE83" s="65"/>
      <c r="LWF83" s="65"/>
      <c r="LWG83" s="65"/>
      <c r="LWH83" s="65"/>
      <c r="LWI83" s="65"/>
      <c r="LWJ83" s="65"/>
      <c r="LWK83" s="65"/>
      <c r="LWL83" s="65"/>
      <c r="LWM83" s="65"/>
      <c r="LWN83" s="65"/>
      <c r="LWO83" s="65"/>
      <c r="LWP83" s="65"/>
      <c r="LWQ83" s="65"/>
      <c r="LWR83" s="65"/>
      <c r="LWS83" s="65"/>
      <c r="LWT83" s="65"/>
      <c r="LWU83" s="65"/>
      <c r="LWV83" s="65"/>
      <c r="LWW83" s="65"/>
      <c r="LWX83" s="65"/>
      <c r="LWY83" s="65"/>
      <c r="LWZ83" s="65"/>
      <c r="LXA83" s="65"/>
      <c r="LXB83" s="65"/>
      <c r="LXC83" s="65"/>
      <c r="LXD83" s="65"/>
      <c r="LXE83" s="65"/>
      <c r="LXF83" s="65"/>
      <c r="LXG83" s="65"/>
      <c r="LXH83" s="65"/>
      <c r="LXI83" s="65"/>
      <c r="LXJ83" s="65"/>
      <c r="LXK83" s="65"/>
      <c r="LXL83" s="65"/>
      <c r="LXM83" s="65"/>
      <c r="LXN83" s="65"/>
      <c r="LXO83" s="65"/>
      <c r="LXP83" s="65"/>
      <c r="LXQ83" s="65"/>
      <c r="LXR83" s="65"/>
      <c r="LXS83" s="65"/>
      <c r="LXT83" s="65"/>
      <c r="LXU83" s="65"/>
      <c r="LXV83" s="65"/>
      <c r="LXW83" s="65"/>
      <c r="LXX83" s="65"/>
      <c r="LXY83" s="65"/>
      <c r="LXZ83" s="65"/>
      <c r="LYA83" s="65"/>
      <c r="LYB83" s="65"/>
      <c r="LYC83" s="65"/>
      <c r="LYD83" s="65"/>
      <c r="LYE83" s="65"/>
      <c r="LYF83" s="65"/>
      <c r="LYG83" s="65"/>
      <c r="LYH83" s="65"/>
      <c r="LYI83" s="65"/>
      <c r="LYJ83" s="65"/>
      <c r="LYK83" s="65"/>
      <c r="LYL83" s="65"/>
      <c r="LYM83" s="65"/>
      <c r="LYN83" s="65"/>
      <c r="LYO83" s="65"/>
      <c r="LYP83" s="65"/>
      <c r="LYQ83" s="65"/>
      <c r="LYR83" s="65"/>
      <c r="LYS83" s="65"/>
      <c r="LYT83" s="65"/>
      <c r="LYU83" s="65"/>
      <c r="LYV83" s="65"/>
      <c r="LYW83" s="65"/>
      <c r="LYX83" s="65"/>
      <c r="LYY83" s="65"/>
      <c r="LYZ83" s="65"/>
      <c r="LZA83" s="65"/>
      <c r="LZB83" s="65"/>
      <c r="LZC83" s="65"/>
      <c r="LZD83" s="65"/>
      <c r="LZE83" s="65"/>
      <c r="LZF83" s="65"/>
      <c r="LZG83" s="65"/>
      <c r="LZH83" s="65"/>
      <c r="LZI83" s="65"/>
      <c r="LZJ83" s="65"/>
      <c r="LZK83" s="65"/>
      <c r="LZL83" s="65"/>
      <c r="LZM83" s="65"/>
      <c r="LZN83" s="65"/>
      <c r="LZO83" s="65"/>
      <c r="LZP83" s="65"/>
      <c r="LZQ83" s="65"/>
      <c r="LZR83" s="65"/>
      <c r="LZS83" s="65"/>
      <c r="LZT83" s="65"/>
      <c r="LZU83" s="65"/>
      <c r="LZV83" s="65"/>
      <c r="LZW83" s="65"/>
      <c r="LZX83" s="65"/>
      <c r="LZY83" s="65"/>
      <c r="LZZ83" s="65"/>
      <c r="MAA83" s="65"/>
      <c r="MAB83" s="65"/>
      <c r="MAC83" s="65"/>
      <c r="MAD83" s="65"/>
      <c r="MAE83" s="65"/>
      <c r="MAF83" s="65"/>
      <c r="MAG83" s="65"/>
      <c r="MAH83" s="65"/>
      <c r="MAI83" s="65"/>
      <c r="MAJ83" s="65"/>
      <c r="MAK83" s="65"/>
      <c r="MAL83" s="65"/>
      <c r="MAM83" s="65"/>
      <c r="MAN83" s="65"/>
      <c r="MAO83" s="65"/>
      <c r="MAP83" s="65"/>
      <c r="MAQ83" s="65"/>
      <c r="MAR83" s="65"/>
      <c r="MAS83" s="65"/>
      <c r="MAT83" s="65"/>
      <c r="MAU83" s="65"/>
      <c r="MAV83" s="65"/>
      <c r="MAW83" s="65"/>
      <c r="MAX83" s="65"/>
      <c r="MAY83" s="65"/>
      <c r="MAZ83" s="65"/>
      <c r="MBA83" s="65"/>
      <c r="MBB83" s="65"/>
      <c r="MBC83" s="65"/>
      <c r="MBD83" s="65"/>
      <c r="MBE83" s="65"/>
      <c r="MBF83" s="65"/>
      <c r="MBG83" s="65"/>
      <c r="MBH83" s="65"/>
      <c r="MBI83" s="65"/>
      <c r="MBJ83" s="65"/>
      <c r="MBK83" s="65"/>
      <c r="MBL83" s="65"/>
      <c r="MBM83" s="65"/>
      <c r="MBN83" s="65"/>
      <c r="MBO83" s="65"/>
      <c r="MBP83" s="65"/>
      <c r="MBQ83" s="65"/>
      <c r="MBR83" s="65"/>
      <c r="MBS83" s="65"/>
      <c r="MBT83" s="65"/>
      <c r="MBU83" s="65"/>
      <c r="MBV83" s="65"/>
      <c r="MBW83" s="65"/>
      <c r="MBX83" s="65"/>
      <c r="MBY83" s="65"/>
      <c r="MBZ83" s="65"/>
      <c r="MCA83" s="65"/>
      <c r="MCB83" s="65"/>
      <c r="MCC83" s="65"/>
      <c r="MCD83" s="65"/>
      <c r="MCE83" s="65"/>
      <c r="MCF83" s="65"/>
      <c r="MCG83" s="65"/>
      <c r="MCH83" s="65"/>
      <c r="MCI83" s="65"/>
      <c r="MCJ83" s="65"/>
      <c r="MCK83" s="65"/>
      <c r="MCL83" s="65"/>
      <c r="MCM83" s="65"/>
      <c r="MCN83" s="65"/>
      <c r="MCO83" s="65"/>
      <c r="MCP83" s="65"/>
      <c r="MCQ83" s="65"/>
      <c r="MCR83" s="65"/>
      <c r="MCS83" s="65"/>
      <c r="MCT83" s="65"/>
      <c r="MCU83" s="65"/>
      <c r="MCV83" s="65"/>
      <c r="MCW83" s="65"/>
      <c r="MCX83" s="65"/>
      <c r="MCY83" s="65"/>
      <c r="MCZ83" s="65"/>
      <c r="MDA83" s="65"/>
      <c r="MDB83" s="65"/>
      <c r="MDC83" s="65"/>
      <c r="MDD83" s="65"/>
      <c r="MDE83" s="65"/>
      <c r="MDF83" s="65"/>
      <c r="MDG83" s="65"/>
      <c r="MDH83" s="65"/>
      <c r="MDI83" s="65"/>
      <c r="MDJ83" s="65"/>
      <c r="MDK83" s="65"/>
      <c r="MDL83" s="65"/>
      <c r="MDM83" s="65"/>
      <c r="MDN83" s="65"/>
      <c r="MDO83" s="65"/>
      <c r="MDP83" s="65"/>
      <c r="MDQ83" s="65"/>
      <c r="MDR83" s="65"/>
      <c r="MDS83" s="65"/>
      <c r="MDT83" s="65"/>
      <c r="MDU83" s="65"/>
      <c r="MDV83" s="65"/>
      <c r="MDW83" s="65"/>
      <c r="MDX83" s="65"/>
      <c r="MDY83" s="65"/>
      <c r="MDZ83" s="65"/>
      <c r="MEA83" s="65"/>
      <c r="MEB83" s="65"/>
      <c r="MEC83" s="65"/>
      <c r="MED83" s="65"/>
      <c r="MEE83" s="65"/>
      <c r="MEF83" s="65"/>
      <c r="MEG83" s="65"/>
      <c r="MEH83" s="65"/>
      <c r="MEI83" s="65"/>
      <c r="MEJ83" s="65"/>
      <c r="MEK83" s="65"/>
      <c r="MEL83" s="65"/>
      <c r="MEM83" s="65"/>
      <c r="MEN83" s="65"/>
      <c r="MEO83" s="65"/>
      <c r="MEP83" s="65"/>
      <c r="MEQ83" s="65"/>
      <c r="MER83" s="65"/>
      <c r="MES83" s="65"/>
      <c r="MET83" s="65"/>
      <c r="MEU83" s="65"/>
      <c r="MEV83" s="65"/>
      <c r="MEW83" s="65"/>
      <c r="MEX83" s="65"/>
      <c r="MEY83" s="65"/>
      <c r="MEZ83" s="65"/>
      <c r="MFA83" s="65"/>
      <c r="MFB83" s="65"/>
      <c r="MFC83" s="65"/>
      <c r="MFD83" s="65"/>
      <c r="MFE83" s="65"/>
      <c r="MFF83" s="65"/>
      <c r="MFG83" s="65"/>
      <c r="MFH83" s="65"/>
      <c r="MFI83" s="65"/>
      <c r="MFJ83" s="65"/>
      <c r="MFK83" s="65"/>
      <c r="MFL83" s="65"/>
      <c r="MFM83" s="65"/>
      <c r="MFN83" s="65"/>
      <c r="MFO83" s="65"/>
      <c r="MFP83" s="65"/>
      <c r="MFQ83" s="65"/>
      <c r="MFR83" s="65"/>
      <c r="MFS83" s="65"/>
      <c r="MFT83" s="65"/>
      <c r="MFU83" s="65"/>
      <c r="MFV83" s="65"/>
      <c r="MFW83" s="65"/>
      <c r="MFX83" s="65"/>
      <c r="MFY83" s="65"/>
      <c r="MFZ83" s="65"/>
      <c r="MGA83" s="65"/>
      <c r="MGB83" s="65"/>
      <c r="MGC83" s="65"/>
      <c r="MGD83" s="65"/>
      <c r="MGE83" s="65"/>
      <c r="MGF83" s="65"/>
      <c r="MGG83" s="65"/>
      <c r="MGH83" s="65"/>
      <c r="MGI83" s="65"/>
      <c r="MGJ83" s="65"/>
      <c r="MGK83" s="65"/>
      <c r="MGL83" s="65"/>
      <c r="MGM83" s="65"/>
      <c r="MGN83" s="65"/>
      <c r="MGO83" s="65"/>
      <c r="MGP83" s="65"/>
      <c r="MGQ83" s="65"/>
      <c r="MGR83" s="65"/>
      <c r="MGS83" s="65"/>
      <c r="MGT83" s="65"/>
      <c r="MGU83" s="65"/>
      <c r="MGV83" s="65"/>
      <c r="MGW83" s="65"/>
      <c r="MGX83" s="65"/>
      <c r="MGY83" s="65"/>
      <c r="MGZ83" s="65"/>
      <c r="MHA83" s="65"/>
      <c r="MHB83" s="65"/>
      <c r="MHC83" s="65"/>
      <c r="MHD83" s="65"/>
      <c r="MHE83" s="65"/>
      <c r="MHF83" s="65"/>
      <c r="MHG83" s="65"/>
      <c r="MHH83" s="65"/>
      <c r="MHI83" s="65"/>
      <c r="MHJ83" s="65"/>
      <c r="MHK83" s="65"/>
      <c r="MHL83" s="65"/>
      <c r="MHM83" s="65"/>
      <c r="MHN83" s="65"/>
      <c r="MHO83" s="65"/>
      <c r="MHP83" s="65"/>
      <c r="MHQ83" s="65"/>
      <c r="MHR83" s="65"/>
      <c r="MHS83" s="65"/>
      <c r="MHT83" s="65"/>
      <c r="MHU83" s="65"/>
      <c r="MHV83" s="65"/>
      <c r="MHW83" s="65"/>
      <c r="MHX83" s="65"/>
      <c r="MHY83" s="65"/>
      <c r="MHZ83" s="65"/>
      <c r="MIA83" s="65"/>
      <c r="MIB83" s="65"/>
      <c r="MIC83" s="65"/>
      <c r="MID83" s="65"/>
      <c r="MIE83" s="65"/>
      <c r="MIF83" s="65"/>
      <c r="MIG83" s="65"/>
      <c r="MIH83" s="65"/>
      <c r="MII83" s="65"/>
      <c r="MIJ83" s="65"/>
      <c r="MIK83" s="65"/>
      <c r="MIL83" s="65"/>
      <c r="MIM83" s="65"/>
      <c r="MIN83" s="65"/>
      <c r="MIO83" s="65"/>
      <c r="MIP83" s="65"/>
      <c r="MIQ83" s="65"/>
      <c r="MIR83" s="65"/>
      <c r="MIS83" s="65"/>
      <c r="MIT83" s="65"/>
      <c r="MIU83" s="65"/>
      <c r="MIV83" s="65"/>
      <c r="MIW83" s="65"/>
      <c r="MIX83" s="65"/>
      <c r="MIY83" s="65"/>
      <c r="MIZ83" s="65"/>
      <c r="MJA83" s="65"/>
      <c r="MJB83" s="65"/>
      <c r="MJC83" s="65"/>
      <c r="MJD83" s="65"/>
      <c r="MJE83" s="65"/>
      <c r="MJF83" s="65"/>
      <c r="MJG83" s="65"/>
      <c r="MJH83" s="65"/>
      <c r="MJI83" s="65"/>
      <c r="MJJ83" s="65"/>
      <c r="MJK83" s="65"/>
      <c r="MJL83" s="65"/>
      <c r="MJM83" s="65"/>
      <c r="MJN83" s="65"/>
      <c r="MJO83" s="65"/>
      <c r="MJP83" s="65"/>
      <c r="MJQ83" s="65"/>
      <c r="MJR83" s="65"/>
      <c r="MJS83" s="65"/>
      <c r="MJT83" s="65"/>
      <c r="MJU83" s="65"/>
      <c r="MJV83" s="65"/>
      <c r="MJW83" s="65"/>
      <c r="MJX83" s="65"/>
      <c r="MJY83" s="65"/>
      <c r="MJZ83" s="65"/>
      <c r="MKA83" s="65"/>
      <c r="MKB83" s="65"/>
      <c r="MKC83" s="65"/>
      <c r="MKD83" s="65"/>
      <c r="MKE83" s="65"/>
      <c r="MKF83" s="65"/>
      <c r="MKG83" s="65"/>
      <c r="MKH83" s="65"/>
      <c r="MKI83" s="65"/>
      <c r="MKJ83" s="65"/>
      <c r="MKK83" s="65"/>
      <c r="MKL83" s="65"/>
      <c r="MKM83" s="65"/>
      <c r="MKN83" s="65"/>
      <c r="MKO83" s="65"/>
      <c r="MKP83" s="65"/>
      <c r="MKQ83" s="65"/>
      <c r="MKR83" s="65"/>
      <c r="MKS83" s="65"/>
      <c r="MKT83" s="65"/>
      <c r="MKU83" s="65"/>
      <c r="MKV83" s="65"/>
      <c r="MKW83" s="65"/>
      <c r="MKX83" s="65"/>
      <c r="MKY83" s="65"/>
      <c r="MKZ83" s="65"/>
      <c r="MLA83" s="65"/>
      <c r="MLB83" s="65"/>
      <c r="MLC83" s="65"/>
      <c r="MLD83" s="65"/>
      <c r="MLE83" s="65"/>
      <c r="MLF83" s="65"/>
      <c r="MLG83" s="65"/>
      <c r="MLH83" s="65"/>
      <c r="MLI83" s="65"/>
      <c r="MLJ83" s="65"/>
      <c r="MLK83" s="65"/>
      <c r="MLL83" s="65"/>
      <c r="MLM83" s="65"/>
      <c r="MLN83" s="65"/>
      <c r="MLO83" s="65"/>
      <c r="MLP83" s="65"/>
      <c r="MLQ83" s="65"/>
      <c r="MLR83" s="65"/>
      <c r="MLS83" s="65"/>
      <c r="MLT83" s="65"/>
      <c r="MLU83" s="65"/>
      <c r="MLV83" s="65"/>
      <c r="MLW83" s="65"/>
      <c r="MLX83" s="65"/>
      <c r="MLY83" s="65"/>
      <c r="MLZ83" s="65"/>
      <c r="MMA83" s="65"/>
      <c r="MMB83" s="65"/>
      <c r="MMC83" s="65"/>
      <c r="MMD83" s="65"/>
      <c r="MME83" s="65"/>
      <c r="MMF83" s="65"/>
      <c r="MMG83" s="65"/>
      <c r="MMH83" s="65"/>
      <c r="MMI83" s="65"/>
      <c r="MMJ83" s="65"/>
      <c r="MMK83" s="65"/>
      <c r="MML83" s="65"/>
      <c r="MMM83" s="65"/>
      <c r="MMN83" s="65"/>
      <c r="MMO83" s="65"/>
      <c r="MMP83" s="65"/>
      <c r="MMQ83" s="65"/>
      <c r="MMR83" s="65"/>
      <c r="MMS83" s="65"/>
      <c r="MMT83" s="65"/>
      <c r="MMU83" s="65"/>
      <c r="MMV83" s="65"/>
      <c r="MMW83" s="65"/>
      <c r="MMX83" s="65"/>
      <c r="MMY83" s="65"/>
      <c r="MMZ83" s="65"/>
      <c r="MNA83" s="65"/>
      <c r="MNB83" s="65"/>
      <c r="MNC83" s="65"/>
      <c r="MND83" s="65"/>
      <c r="MNE83" s="65"/>
      <c r="MNF83" s="65"/>
      <c r="MNG83" s="65"/>
      <c r="MNH83" s="65"/>
      <c r="MNI83" s="65"/>
      <c r="MNJ83" s="65"/>
      <c r="MNK83" s="65"/>
      <c r="MNL83" s="65"/>
      <c r="MNM83" s="65"/>
      <c r="MNN83" s="65"/>
      <c r="MNO83" s="65"/>
      <c r="MNP83" s="65"/>
      <c r="MNQ83" s="65"/>
      <c r="MNR83" s="65"/>
      <c r="MNS83" s="65"/>
      <c r="MNT83" s="65"/>
      <c r="MNU83" s="65"/>
      <c r="MNV83" s="65"/>
      <c r="MNW83" s="65"/>
      <c r="MNX83" s="65"/>
      <c r="MNY83" s="65"/>
      <c r="MNZ83" s="65"/>
      <c r="MOA83" s="65"/>
      <c r="MOB83" s="65"/>
      <c r="MOC83" s="65"/>
      <c r="MOD83" s="65"/>
      <c r="MOE83" s="65"/>
      <c r="MOF83" s="65"/>
      <c r="MOG83" s="65"/>
      <c r="MOH83" s="65"/>
      <c r="MOI83" s="65"/>
      <c r="MOJ83" s="65"/>
      <c r="MOK83" s="65"/>
      <c r="MOL83" s="65"/>
      <c r="MOM83" s="65"/>
      <c r="MON83" s="65"/>
      <c r="MOO83" s="65"/>
      <c r="MOP83" s="65"/>
      <c r="MOQ83" s="65"/>
      <c r="MOR83" s="65"/>
      <c r="MOS83" s="65"/>
      <c r="MOT83" s="65"/>
      <c r="MOU83" s="65"/>
      <c r="MOV83" s="65"/>
      <c r="MOW83" s="65"/>
      <c r="MOX83" s="65"/>
      <c r="MOY83" s="65"/>
      <c r="MOZ83" s="65"/>
      <c r="MPA83" s="65"/>
      <c r="MPB83" s="65"/>
      <c r="MPC83" s="65"/>
      <c r="MPD83" s="65"/>
      <c r="MPE83" s="65"/>
      <c r="MPF83" s="65"/>
      <c r="MPG83" s="65"/>
      <c r="MPH83" s="65"/>
      <c r="MPI83" s="65"/>
      <c r="MPJ83" s="65"/>
      <c r="MPK83" s="65"/>
      <c r="MPL83" s="65"/>
      <c r="MPM83" s="65"/>
      <c r="MPN83" s="65"/>
      <c r="MPO83" s="65"/>
      <c r="MPP83" s="65"/>
      <c r="MPQ83" s="65"/>
      <c r="MPR83" s="65"/>
      <c r="MPS83" s="65"/>
      <c r="MPT83" s="65"/>
      <c r="MPU83" s="65"/>
      <c r="MPV83" s="65"/>
      <c r="MPW83" s="65"/>
      <c r="MPX83" s="65"/>
      <c r="MPY83" s="65"/>
      <c r="MPZ83" s="65"/>
      <c r="MQA83" s="65"/>
      <c r="MQB83" s="65"/>
      <c r="MQC83" s="65"/>
      <c r="MQD83" s="65"/>
      <c r="MQE83" s="65"/>
      <c r="MQF83" s="65"/>
      <c r="MQG83" s="65"/>
      <c r="MQH83" s="65"/>
      <c r="MQI83" s="65"/>
      <c r="MQJ83" s="65"/>
      <c r="MQK83" s="65"/>
      <c r="MQL83" s="65"/>
      <c r="MQM83" s="65"/>
      <c r="MQN83" s="65"/>
      <c r="MQO83" s="65"/>
      <c r="MQP83" s="65"/>
      <c r="MQQ83" s="65"/>
      <c r="MQR83" s="65"/>
      <c r="MQS83" s="65"/>
      <c r="MQT83" s="65"/>
      <c r="MQU83" s="65"/>
      <c r="MQV83" s="65"/>
      <c r="MQW83" s="65"/>
      <c r="MQX83" s="65"/>
      <c r="MQY83" s="65"/>
      <c r="MQZ83" s="65"/>
      <c r="MRA83" s="65"/>
      <c r="MRB83" s="65"/>
      <c r="MRC83" s="65"/>
      <c r="MRD83" s="65"/>
      <c r="MRE83" s="65"/>
      <c r="MRF83" s="65"/>
      <c r="MRG83" s="65"/>
      <c r="MRH83" s="65"/>
      <c r="MRI83" s="65"/>
      <c r="MRJ83" s="65"/>
      <c r="MRK83" s="65"/>
      <c r="MRL83" s="65"/>
      <c r="MRM83" s="65"/>
      <c r="MRN83" s="65"/>
      <c r="MRO83" s="65"/>
      <c r="MRP83" s="65"/>
      <c r="MRQ83" s="65"/>
      <c r="MRR83" s="65"/>
      <c r="MRS83" s="65"/>
      <c r="MRT83" s="65"/>
      <c r="MRU83" s="65"/>
      <c r="MRV83" s="65"/>
      <c r="MRW83" s="65"/>
      <c r="MRX83" s="65"/>
      <c r="MRY83" s="65"/>
      <c r="MRZ83" s="65"/>
      <c r="MSA83" s="65"/>
      <c r="MSB83" s="65"/>
      <c r="MSC83" s="65"/>
      <c r="MSD83" s="65"/>
      <c r="MSE83" s="65"/>
      <c r="MSF83" s="65"/>
      <c r="MSG83" s="65"/>
      <c r="MSH83" s="65"/>
      <c r="MSI83" s="65"/>
      <c r="MSJ83" s="65"/>
      <c r="MSK83" s="65"/>
      <c r="MSL83" s="65"/>
      <c r="MSM83" s="65"/>
      <c r="MSN83" s="65"/>
      <c r="MSO83" s="65"/>
      <c r="MSP83" s="65"/>
      <c r="MSQ83" s="65"/>
      <c r="MSR83" s="65"/>
      <c r="MSS83" s="65"/>
      <c r="MST83" s="65"/>
      <c r="MSU83" s="65"/>
      <c r="MSV83" s="65"/>
      <c r="MSW83" s="65"/>
      <c r="MSX83" s="65"/>
      <c r="MSY83" s="65"/>
      <c r="MSZ83" s="65"/>
      <c r="MTA83" s="65"/>
      <c r="MTB83" s="65"/>
      <c r="MTC83" s="65"/>
      <c r="MTD83" s="65"/>
      <c r="MTE83" s="65"/>
      <c r="MTF83" s="65"/>
      <c r="MTG83" s="65"/>
      <c r="MTH83" s="65"/>
      <c r="MTI83" s="65"/>
      <c r="MTJ83" s="65"/>
      <c r="MTK83" s="65"/>
      <c r="MTL83" s="65"/>
      <c r="MTM83" s="65"/>
      <c r="MTN83" s="65"/>
      <c r="MTO83" s="65"/>
      <c r="MTP83" s="65"/>
      <c r="MTQ83" s="65"/>
      <c r="MTR83" s="65"/>
      <c r="MTS83" s="65"/>
      <c r="MTT83" s="65"/>
      <c r="MTU83" s="65"/>
      <c r="MTV83" s="65"/>
      <c r="MTW83" s="65"/>
      <c r="MTX83" s="65"/>
      <c r="MTY83" s="65"/>
      <c r="MTZ83" s="65"/>
      <c r="MUA83" s="65"/>
      <c r="MUB83" s="65"/>
      <c r="MUC83" s="65"/>
      <c r="MUD83" s="65"/>
      <c r="MUE83" s="65"/>
      <c r="MUF83" s="65"/>
      <c r="MUG83" s="65"/>
      <c r="MUH83" s="65"/>
      <c r="MUI83" s="65"/>
      <c r="MUJ83" s="65"/>
      <c r="MUK83" s="65"/>
      <c r="MUL83" s="65"/>
      <c r="MUM83" s="65"/>
      <c r="MUN83" s="65"/>
      <c r="MUO83" s="65"/>
      <c r="MUP83" s="65"/>
      <c r="MUQ83" s="65"/>
      <c r="MUR83" s="65"/>
      <c r="MUS83" s="65"/>
      <c r="MUT83" s="65"/>
      <c r="MUU83" s="65"/>
      <c r="MUV83" s="65"/>
      <c r="MUW83" s="65"/>
      <c r="MUX83" s="65"/>
      <c r="MUY83" s="65"/>
      <c r="MUZ83" s="65"/>
      <c r="MVA83" s="65"/>
      <c r="MVB83" s="65"/>
      <c r="MVC83" s="65"/>
      <c r="MVD83" s="65"/>
      <c r="MVE83" s="65"/>
      <c r="MVF83" s="65"/>
      <c r="MVG83" s="65"/>
      <c r="MVH83" s="65"/>
      <c r="MVI83" s="65"/>
      <c r="MVJ83" s="65"/>
      <c r="MVK83" s="65"/>
      <c r="MVL83" s="65"/>
      <c r="MVM83" s="65"/>
      <c r="MVN83" s="65"/>
      <c r="MVO83" s="65"/>
      <c r="MVP83" s="65"/>
      <c r="MVQ83" s="65"/>
      <c r="MVR83" s="65"/>
      <c r="MVS83" s="65"/>
      <c r="MVT83" s="65"/>
      <c r="MVU83" s="65"/>
      <c r="MVV83" s="65"/>
      <c r="MVW83" s="65"/>
      <c r="MVX83" s="65"/>
      <c r="MVY83" s="65"/>
      <c r="MVZ83" s="65"/>
      <c r="MWA83" s="65"/>
      <c r="MWB83" s="65"/>
      <c r="MWC83" s="65"/>
      <c r="MWD83" s="65"/>
      <c r="MWE83" s="65"/>
      <c r="MWF83" s="65"/>
      <c r="MWG83" s="65"/>
      <c r="MWH83" s="65"/>
      <c r="MWI83" s="65"/>
      <c r="MWJ83" s="65"/>
      <c r="MWK83" s="65"/>
      <c r="MWL83" s="65"/>
      <c r="MWM83" s="65"/>
      <c r="MWN83" s="65"/>
      <c r="MWO83" s="65"/>
      <c r="MWP83" s="65"/>
      <c r="MWQ83" s="65"/>
      <c r="MWR83" s="65"/>
      <c r="MWS83" s="65"/>
      <c r="MWT83" s="65"/>
      <c r="MWU83" s="65"/>
      <c r="MWV83" s="65"/>
      <c r="MWW83" s="65"/>
      <c r="MWX83" s="65"/>
      <c r="MWY83" s="65"/>
      <c r="MWZ83" s="65"/>
      <c r="MXA83" s="65"/>
      <c r="MXB83" s="65"/>
      <c r="MXC83" s="65"/>
      <c r="MXD83" s="65"/>
      <c r="MXE83" s="65"/>
      <c r="MXF83" s="65"/>
      <c r="MXG83" s="65"/>
      <c r="MXH83" s="65"/>
      <c r="MXI83" s="65"/>
      <c r="MXJ83" s="65"/>
      <c r="MXK83" s="65"/>
      <c r="MXL83" s="65"/>
      <c r="MXM83" s="65"/>
      <c r="MXN83" s="65"/>
      <c r="MXO83" s="65"/>
      <c r="MXP83" s="65"/>
      <c r="MXQ83" s="65"/>
      <c r="MXR83" s="65"/>
      <c r="MXS83" s="65"/>
      <c r="MXT83" s="65"/>
      <c r="MXU83" s="65"/>
      <c r="MXV83" s="65"/>
      <c r="MXW83" s="65"/>
      <c r="MXX83" s="65"/>
      <c r="MXY83" s="65"/>
      <c r="MXZ83" s="65"/>
      <c r="MYA83" s="65"/>
      <c r="MYB83" s="65"/>
      <c r="MYC83" s="65"/>
      <c r="MYD83" s="65"/>
      <c r="MYE83" s="65"/>
      <c r="MYF83" s="65"/>
      <c r="MYG83" s="65"/>
      <c r="MYH83" s="65"/>
      <c r="MYI83" s="65"/>
      <c r="MYJ83" s="65"/>
      <c r="MYK83" s="65"/>
      <c r="MYL83" s="65"/>
      <c r="MYM83" s="65"/>
      <c r="MYN83" s="65"/>
      <c r="MYO83" s="65"/>
      <c r="MYP83" s="65"/>
      <c r="MYQ83" s="65"/>
      <c r="MYR83" s="65"/>
      <c r="MYS83" s="65"/>
      <c r="MYT83" s="65"/>
      <c r="MYU83" s="65"/>
      <c r="MYV83" s="65"/>
      <c r="MYW83" s="65"/>
      <c r="MYX83" s="65"/>
      <c r="MYY83" s="65"/>
      <c r="MYZ83" s="65"/>
      <c r="MZA83" s="65"/>
      <c r="MZB83" s="65"/>
      <c r="MZC83" s="65"/>
      <c r="MZD83" s="65"/>
      <c r="MZE83" s="65"/>
      <c r="MZF83" s="65"/>
      <c r="MZG83" s="65"/>
      <c r="MZH83" s="65"/>
      <c r="MZI83" s="65"/>
      <c r="MZJ83" s="65"/>
      <c r="MZK83" s="65"/>
      <c r="MZL83" s="65"/>
      <c r="MZM83" s="65"/>
      <c r="MZN83" s="65"/>
      <c r="MZO83" s="65"/>
      <c r="MZP83" s="65"/>
      <c r="MZQ83" s="65"/>
      <c r="MZR83" s="65"/>
      <c r="MZS83" s="65"/>
      <c r="MZT83" s="65"/>
      <c r="MZU83" s="65"/>
      <c r="MZV83" s="65"/>
      <c r="MZW83" s="65"/>
      <c r="MZX83" s="65"/>
      <c r="MZY83" s="65"/>
      <c r="MZZ83" s="65"/>
      <c r="NAA83" s="65"/>
      <c r="NAB83" s="65"/>
      <c r="NAC83" s="65"/>
      <c r="NAD83" s="65"/>
      <c r="NAE83" s="65"/>
      <c r="NAF83" s="65"/>
      <c r="NAG83" s="65"/>
      <c r="NAH83" s="65"/>
      <c r="NAI83" s="65"/>
      <c r="NAJ83" s="65"/>
      <c r="NAK83" s="65"/>
      <c r="NAL83" s="65"/>
      <c r="NAM83" s="65"/>
      <c r="NAN83" s="65"/>
      <c r="NAO83" s="65"/>
      <c r="NAP83" s="65"/>
      <c r="NAQ83" s="65"/>
      <c r="NAR83" s="65"/>
      <c r="NAS83" s="65"/>
      <c r="NAT83" s="65"/>
      <c r="NAU83" s="65"/>
      <c r="NAV83" s="65"/>
      <c r="NAW83" s="65"/>
      <c r="NAX83" s="65"/>
      <c r="NAY83" s="65"/>
      <c r="NAZ83" s="65"/>
      <c r="NBA83" s="65"/>
      <c r="NBB83" s="65"/>
      <c r="NBC83" s="65"/>
      <c r="NBD83" s="65"/>
      <c r="NBE83" s="65"/>
      <c r="NBF83" s="65"/>
      <c r="NBG83" s="65"/>
      <c r="NBH83" s="65"/>
      <c r="NBI83" s="65"/>
      <c r="NBJ83" s="65"/>
      <c r="NBK83" s="65"/>
      <c r="NBL83" s="65"/>
      <c r="NBM83" s="65"/>
      <c r="NBN83" s="65"/>
      <c r="NBO83" s="65"/>
      <c r="NBP83" s="65"/>
      <c r="NBQ83" s="65"/>
      <c r="NBR83" s="65"/>
      <c r="NBS83" s="65"/>
      <c r="NBT83" s="65"/>
      <c r="NBU83" s="65"/>
      <c r="NBV83" s="65"/>
      <c r="NBW83" s="65"/>
      <c r="NBX83" s="65"/>
      <c r="NBY83" s="65"/>
      <c r="NBZ83" s="65"/>
      <c r="NCA83" s="65"/>
      <c r="NCB83" s="65"/>
      <c r="NCC83" s="65"/>
      <c r="NCD83" s="65"/>
      <c r="NCE83" s="65"/>
      <c r="NCF83" s="65"/>
      <c r="NCG83" s="65"/>
      <c r="NCH83" s="65"/>
      <c r="NCI83" s="65"/>
      <c r="NCJ83" s="65"/>
      <c r="NCK83" s="65"/>
      <c r="NCL83" s="65"/>
      <c r="NCM83" s="65"/>
      <c r="NCN83" s="65"/>
      <c r="NCO83" s="65"/>
      <c r="NCP83" s="65"/>
      <c r="NCQ83" s="65"/>
      <c r="NCR83" s="65"/>
      <c r="NCS83" s="65"/>
      <c r="NCT83" s="65"/>
      <c r="NCU83" s="65"/>
      <c r="NCV83" s="65"/>
      <c r="NCW83" s="65"/>
      <c r="NCX83" s="65"/>
      <c r="NCY83" s="65"/>
      <c r="NCZ83" s="65"/>
      <c r="NDA83" s="65"/>
      <c r="NDB83" s="65"/>
      <c r="NDC83" s="65"/>
      <c r="NDD83" s="65"/>
      <c r="NDE83" s="65"/>
      <c r="NDF83" s="65"/>
      <c r="NDG83" s="65"/>
      <c r="NDH83" s="65"/>
      <c r="NDI83" s="65"/>
      <c r="NDJ83" s="65"/>
      <c r="NDK83" s="65"/>
      <c r="NDL83" s="65"/>
      <c r="NDM83" s="65"/>
      <c r="NDN83" s="65"/>
      <c r="NDO83" s="65"/>
      <c r="NDP83" s="65"/>
      <c r="NDQ83" s="65"/>
      <c r="NDR83" s="65"/>
      <c r="NDS83" s="65"/>
      <c r="NDT83" s="65"/>
      <c r="NDU83" s="65"/>
      <c r="NDV83" s="65"/>
      <c r="NDW83" s="65"/>
      <c r="NDX83" s="65"/>
      <c r="NDY83" s="65"/>
      <c r="NDZ83" s="65"/>
      <c r="NEA83" s="65"/>
      <c r="NEB83" s="65"/>
      <c r="NEC83" s="65"/>
      <c r="NED83" s="65"/>
      <c r="NEE83" s="65"/>
      <c r="NEF83" s="65"/>
      <c r="NEG83" s="65"/>
      <c r="NEH83" s="65"/>
      <c r="NEI83" s="65"/>
      <c r="NEJ83" s="65"/>
      <c r="NEK83" s="65"/>
      <c r="NEL83" s="65"/>
      <c r="NEM83" s="65"/>
      <c r="NEN83" s="65"/>
      <c r="NEO83" s="65"/>
      <c r="NEP83" s="65"/>
      <c r="NEQ83" s="65"/>
      <c r="NER83" s="65"/>
      <c r="NES83" s="65"/>
      <c r="NET83" s="65"/>
      <c r="NEU83" s="65"/>
      <c r="NEV83" s="65"/>
      <c r="NEW83" s="65"/>
      <c r="NEX83" s="65"/>
      <c r="NEY83" s="65"/>
      <c r="NEZ83" s="65"/>
      <c r="NFA83" s="65"/>
      <c r="NFB83" s="65"/>
      <c r="NFC83" s="65"/>
      <c r="NFD83" s="65"/>
      <c r="NFE83" s="65"/>
      <c r="NFF83" s="65"/>
      <c r="NFG83" s="65"/>
      <c r="NFH83" s="65"/>
      <c r="NFI83" s="65"/>
      <c r="NFJ83" s="65"/>
      <c r="NFK83" s="65"/>
      <c r="NFL83" s="65"/>
      <c r="NFM83" s="65"/>
      <c r="NFN83" s="65"/>
      <c r="NFO83" s="65"/>
      <c r="NFP83" s="65"/>
      <c r="NFQ83" s="65"/>
      <c r="NFR83" s="65"/>
      <c r="NFS83" s="65"/>
      <c r="NFT83" s="65"/>
      <c r="NFU83" s="65"/>
      <c r="NFV83" s="65"/>
      <c r="NFW83" s="65"/>
      <c r="NFX83" s="65"/>
      <c r="NFY83" s="65"/>
      <c r="NFZ83" s="65"/>
      <c r="NGA83" s="65"/>
      <c r="NGB83" s="65"/>
      <c r="NGC83" s="65"/>
      <c r="NGD83" s="65"/>
      <c r="NGE83" s="65"/>
      <c r="NGF83" s="65"/>
      <c r="NGG83" s="65"/>
      <c r="NGH83" s="65"/>
      <c r="NGI83" s="65"/>
      <c r="NGJ83" s="65"/>
      <c r="NGK83" s="65"/>
      <c r="NGL83" s="65"/>
      <c r="NGM83" s="65"/>
      <c r="NGN83" s="65"/>
      <c r="NGO83" s="65"/>
      <c r="NGP83" s="65"/>
      <c r="NGQ83" s="65"/>
      <c r="NGR83" s="65"/>
      <c r="NGS83" s="65"/>
      <c r="NGT83" s="65"/>
      <c r="NGU83" s="65"/>
      <c r="NGV83" s="65"/>
      <c r="NGW83" s="65"/>
      <c r="NGX83" s="65"/>
      <c r="NGY83" s="65"/>
      <c r="NGZ83" s="65"/>
      <c r="NHA83" s="65"/>
      <c r="NHB83" s="65"/>
      <c r="NHC83" s="65"/>
      <c r="NHD83" s="65"/>
      <c r="NHE83" s="65"/>
      <c r="NHF83" s="65"/>
      <c r="NHG83" s="65"/>
      <c r="NHH83" s="65"/>
      <c r="NHI83" s="65"/>
      <c r="NHJ83" s="65"/>
      <c r="NHK83" s="65"/>
      <c r="NHL83" s="65"/>
      <c r="NHM83" s="65"/>
      <c r="NHN83" s="65"/>
      <c r="NHO83" s="65"/>
      <c r="NHP83" s="65"/>
      <c r="NHQ83" s="65"/>
      <c r="NHR83" s="65"/>
      <c r="NHS83" s="65"/>
      <c r="NHT83" s="65"/>
      <c r="NHU83" s="65"/>
      <c r="NHV83" s="65"/>
      <c r="NHW83" s="65"/>
      <c r="NHX83" s="65"/>
      <c r="NHY83" s="65"/>
      <c r="NHZ83" s="65"/>
      <c r="NIA83" s="65"/>
      <c r="NIB83" s="65"/>
      <c r="NIC83" s="65"/>
      <c r="NID83" s="65"/>
      <c r="NIE83" s="65"/>
      <c r="NIF83" s="65"/>
      <c r="NIG83" s="65"/>
      <c r="NIH83" s="65"/>
      <c r="NII83" s="65"/>
      <c r="NIJ83" s="65"/>
      <c r="NIK83" s="65"/>
      <c r="NIL83" s="65"/>
      <c r="NIM83" s="65"/>
      <c r="NIN83" s="65"/>
      <c r="NIO83" s="65"/>
      <c r="NIP83" s="65"/>
      <c r="NIQ83" s="65"/>
      <c r="NIR83" s="65"/>
      <c r="NIS83" s="65"/>
      <c r="NIT83" s="65"/>
      <c r="NIU83" s="65"/>
      <c r="NIV83" s="65"/>
      <c r="NIW83" s="65"/>
      <c r="NIX83" s="65"/>
      <c r="NIY83" s="65"/>
      <c r="NIZ83" s="65"/>
      <c r="NJA83" s="65"/>
      <c r="NJB83" s="65"/>
      <c r="NJC83" s="65"/>
      <c r="NJD83" s="65"/>
      <c r="NJE83" s="65"/>
      <c r="NJF83" s="65"/>
      <c r="NJG83" s="65"/>
      <c r="NJH83" s="65"/>
      <c r="NJI83" s="65"/>
      <c r="NJJ83" s="65"/>
      <c r="NJK83" s="65"/>
      <c r="NJL83" s="65"/>
      <c r="NJM83" s="65"/>
      <c r="NJN83" s="65"/>
      <c r="NJO83" s="65"/>
      <c r="NJP83" s="65"/>
      <c r="NJQ83" s="65"/>
      <c r="NJR83" s="65"/>
      <c r="NJS83" s="65"/>
      <c r="NJT83" s="65"/>
      <c r="NJU83" s="65"/>
      <c r="NJV83" s="65"/>
      <c r="NJW83" s="65"/>
      <c r="NJX83" s="65"/>
      <c r="NJY83" s="65"/>
      <c r="NJZ83" s="65"/>
      <c r="NKA83" s="65"/>
      <c r="NKB83" s="65"/>
      <c r="NKC83" s="65"/>
      <c r="NKD83" s="65"/>
      <c r="NKE83" s="65"/>
      <c r="NKF83" s="65"/>
      <c r="NKG83" s="65"/>
      <c r="NKH83" s="65"/>
      <c r="NKI83" s="65"/>
      <c r="NKJ83" s="65"/>
      <c r="NKK83" s="65"/>
      <c r="NKL83" s="65"/>
      <c r="NKM83" s="65"/>
      <c r="NKN83" s="65"/>
      <c r="NKO83" s="65"/>
      <c r="NKP83" s="65"/>
      <c r="NKQ83" s="65"/>
      <c r="NKR83" s="65"/>
      <c r="NKS83" s="65"/>
      <c r="NKT83" s="65"/>
      <c r="NKU83" s="65"/>
      <c r="NKV83" s="65"/>
      <c r="NKW83" s="65"/>
      <c r="NKX83" s="65"/>
      <c r="NKY83" s="65"/>
      <c r="NKZ83" s="65"/>
      <c r="NLA83" s="65"/>
      <c r="NLB83" s="65"/>
      <c r="NLC83" s="65"/>
      <c r="NLD83" s="65"/>
      <c r="NLE83" s="65"/>
      <c r="NLF83" s="65"/>
      <c r="NLG83" s="65"/>
      <c r="NLH83" s="65"/>
      <c r="NLI83" s="65"/>
      <c r="NLJ83" s="65"/>
      <c r="NLK83" s="65"/>
      <c r="NLL83" s="65"/>
      <c r="NLM83" s="65"/>
      <c r="NLN83" s="65"/>
      <c r="NLO83" s="65"/>
      <c r="NLP83" s="65"/>
      <c r="NLQ83" s="65"/>
      <c r="NLR83" s="65"/>
      <c r="NLS83" s="65"/>
      <c r="NLT83" s="65"/>
      <c r="NLU83" s="65"/>
      <c r="NLV83" s="65"/>
      <c r="NLW83" s="65"/>
      <c r="NLX83" s="65"/>
      <c r="NLY83" s="65"/>
      <c r="NLZ83" s="65"/>
      <c r="NMA83" s="65"/>
      <c r="NMB83" s="65"/>
      <c r="NMC83" s="65"/>
      <c r="NMD83" s="65"/>
      <c r="NME83" s="65"/>
      <c r="NMF83" s="65"/>
      <c r="NMG83" s="65"/>
      <c r="NMH83" s="65"/>
      <c r="NMI83" s="65"/>
      <c r="NMJ83" s="65"/>
      <c r="NMK83" s="65"/>
      <c r="NML83" s="65"/>
      <c r="NMM83" s="65"/>
      <c r="NMN83" s="65"/>
      <c r="NMO83" s="65"/>
      <c r="NMP83" s="65"/>
      <c r="NMQ83" s="65"/>
      <c r="NMR83" s="65"/>
      <c r="NMS83" s="65"/>
      <c r="NMT83" s="65"/>
      <c r="NMU83" s="65"/>
      <c r="NMV83" s="65"/>
      <c r="NMW83" s="65"/>
      <c r="NMX83" s="65"/>
      <c r="NMY83" s="65"/>
      <c r="NMZ83" s="65"/>
      <c r="NNA83" s="65"/>
      <c r="NNB83" s="65"/>
      <c r="NNC83" s="65"/>
      <c r="NND83" s="65"/>
      <c r="NNE83" s="65"/>
      <c r="NNF83" s="65"/>
      <c r="NNG83" s="65"/>
      <c r="NNH83" s="65"/>
      <c r="NNI83" s="65"/>
      <c r="NNJ83" s="65"/>
      <c r="NNK83" s="65"/>
      <c r="NNL83" s="65"/>
      <c r="NNM83" s="65"/>
      <c r="NNN83" s="65"/>
      <c r="NNO83" s="65"/>
      <c r="NNP83" s="65"/>
      <c r="NNQ83" s="65"/>
      <c r="NNR83" s="65"/>
      <c r="NNS83" s="65"/>
      <c r="NNT83" s="65"/>
      <c r="NNU83" s="65"/>
      <c r="NNV83" s="65"/>
      <c r="NNW83" s="65"/>
      <c r="NNX83" s="65"/>
      <c r="NNY83" s="65"/>
      <c r="NNZ83" s="65"/>
      <c r="NOA83" s="65"/>
      <c r="NOB83" s="65"/>
      <c r="NOC83" s="65"/>
      <c r="NOD83" s="65"/>
      <c r="NOE83" s="65"/>
      <c r="NOF83" s="65"/>
      <c r="NOG83" s="65"/>
      <c r="NOH83" s="65"/>
      <c r="NOI83" s="65"/>
      <c r="NOJ83" s="65"/>
      <c r="NOK83" s="65"/>
      <c r="NOL83" s="65"/>
      <c r="NOM83" s="65"/>
      <c r="NON83" s="65"/>
      <c r="NOO83" s="65"/>
      <c r="NOP83" s="65"/>
      <c r="NOQ83" s="65"/>
      <c r="NOR83" s="65"/>
      <c r="NOS83" s="65"/>
      <c r="NOT83" s="65"/>
      <c r="NOU83" s="65"/>
      <c r="NOV83" s="65"/>
      <c r="NOW83" s="65"/>
      <c r="NOX83" s="65"/>
      <c r="NOY83" s="65"/>
      <c r="NOZ83" s="65"/>
      <c r="NPA83" s="65"/>
      <c r="NPB83" s="65"/>
      <c r="NPC83" s="65"/>
      <c r="NPD83" s="65"/>
      <c r="NPE83" s="65"/>
      <c r="NPF83" s="65"/>
      <c r="NPG83" s="65"/>
      <c r="NPH83" s="65"/>
      <c r="NPI83" s="65"/>
      <c r="NPJ83" s="65"/>
      <c r="NPK83" s="65"/>
      <c r="NPL83" s="65"/>
      <c r="NPM83" s="65"/>
      <c r="NPN83" s="65"/>
      <c r="NPO83" s="65"/>
      <c r="NPP83" s="65"/>
      <c r="NPQ83" s="65"/>
      <c r="NPR83" s="65"/>
      <c r="NPS83" s="65"/>
      <c r="NPT83" s="65"/>
      <c r="NPU83" s="65"/>
      <c r="NPV83" s="65"/>
      <c r="NPW83" s="65"/>
      <c r="NPX83" s="65"/>
      <c r="NPY83" s="65"/>
      <c r="NPZ83" s="65"/>
      <c r="NQA83" s="65"/>
      <c r="NQB83" s="65"/>
      <c r="NQC83" s="65"/>
      <c r="NQD83" s="65"/>
      <c r="NQE83" s="65"/>
      <c r="NQF83" s="65"/>
      <c r="NQG83" s="65"/>
      <c r="NQH83" s="65"/>
      <c r="NQI83" s="65"/>
      <c r="NQJ83" s="65"/>
      <c r="NQK83" s="65"/>
      <c r="NQL83" s="65"/>
      <c r="NQM83" s="65"/>
      <c r="NQN83" s="65"/>
      <c r="NQO83" s="65"/>
      <c r="NQP83" s="65"/>
      <c r="NQQ83" s="65"/>
      <c r="NQR83" s="65"/>
      <c r="NQS83" s="65"/>
      <c r="NQT83" s="65"/>
      <c r="NQU83" s="65"/>
      <c r="NQV83" s="65"/>
      <c r="NQW83" s="65"/>
      <c r="NQX83" s="65"/>
      <c r="NQY83" s="65"/>
      <c r="NQZ83" s="65"/>
      <c r="NRA83" s="65"/>
      <c r="NRB83" s="65"/>
      <c r="NRC83" s="65"/>
      <c r="NRD83" s="65"/>
      <c r="NRE83" s="65"/>
      <c r="NRF83" s="65"/>
      <c r="NRG83" s="65"/>
      <c r="NRH83" s="65"/>
      <c r="NRI83" s="65"/>
      <c r="NRJ83" s="65"/>
      <c r="NRK83" s="65"/>
      <c r="NRL83" s="65"/>
      <c r="NRM83" s="65"/>
      <c r="NRN83" s="65"/>
      <c r="NRO83" s="65"/>
      <c r="NRP83" s="65"/>
      <c r="NRQ83" s="65"/>
      <c r="NRR83" s="65"/>
      <c r="NRS83" s="65"/>
      <c r="NRT83" s="65"/>
      <c r="NRU83" s="65"/>
      <c r="NRV83" s="65"/>
      <c r="NRW83" s="65"/>
      <c r="NRX83" s="65"/>
      <c r="NRY83" s="65"/>
      <c r="NRZ83" s="65"/>
      <c r="NSA83" s="65"/>
      <c r="NSB83" s="65"/>
      <c r="NSC83" s="65"/>
      <c r="NSD83" s="65"/>
      <c r="NSE83" s="65"/>
      <c r="NSF83" s="65"/>
      <c r="NSG83" s="65"/>
      <c r="NSH83" s="65"/>
      <c r="NSI83" s="65"/>
      <c r="NSJ83" s="65"/>
      <c r="NSK83" s="65"/>
      <c r="NSL83" s="65"/>
      <c r="NSM83" s="65"/>
      <c r="NSN83" s="65"/>
      <c r="NSO83" s="65"/>
      <c r="NSP83" s="65"/>
      <c r="NSQ83" s="65"/>
      <c r="NSR83" s="65"/>
      <c r="NSS83" s="65"/>
      <c r="NST83" s="65"/>
      <c r="NSU83" s="65"/>
      <c r="NSV83" s="65"/>
      <c r="NSW83" s="65"/>
      <c r="NSX83" s="65"/>
      <c r="NSY83" s="65"/>
      <c r="NSZ83" s="65"/>
      <c r="NTA83" s="65"/>
      <c r="NTB83" s="65"/>
      <c r="NTC83" s="65"/>
      <c r="NTD83" s="65"/>
      <c r="NTE83" s="65"/>
      <c r="NTF83" s="65"/>
      <c r="NTG83" s="65"/>
      <c r="NTH83" s="65"/>
      <c r="NTI83" s="65"/>
      <c r="NTJ83" s="65"/>
      <c r="NTK83" s="65"/>
      <c r="NTL83" s="65"/>
      <c r="NTM83" s="65"/>
      <c r="NTN83" s="65"/>
      <c r="NTO83" s="65"/>
      <c r="NTP83" s="65"/>
      <c r="NTQ83" s="65"/>
      <c r="NTR83" s="65"/>
      <c r="NTS83" s="65"/>
      <c r="NTT83" s="65"/>
      <c r="NTU83" s="65"/>
      <c r="NTV83" s="65"/>
      <c r="NTW83" s="65"/>
      <c r="NTX83" s="65"/>
      <c r="NTY83" s="65"/>
      <c r="NTZ83" s="65"/>
      <c r="NUA83" s="65"/>
      <c r="NUB83" s="65"/>
      <c r="NUC83" s="65"/>
      <c r="NUD83" s="65"/>
      <c r="NUE83" s="65"/>
      <c r="NUF83" s="65"/>
      <c r="NUG83" s="65"/>
      <c r="NUH83" s="65"/>
      <c r="NUI83" s="65"/>
      <c r="NUJ83" s="65"/>
      <c r="NUK83" s="65"/>
      <c r="NUL83" s="65"/>
      <c r="NUM83" s="65"/>
      <c r="NUN83" s="65"/>
      <c r="NUO83" s="65"/>
      <c r="NUP83" s="65"/>
      <c r="NUQ83" s="65"/>
      <c r="NUR83" s="65"/>
      <c r="NUS83" s="65"/>
      <c r="NUT83" s="65"/>
      <c r="NUU83" s="65"/>
      <c r="NUV83" s="65"/>
      <c r="NUW83" s="65"/>
      <c r="NUX83" s="65"/>
      <c r="NUY83" s="65"/>
      <c r="NUZ83" s="65"/>
      <c r="NVA83" s="65"/>
      <c r="NVB83" s="65"/>
      <c r="NVC83" s="65"/>
      <c r="NVD83" s="65"/>
      <c r="NVE83" s="65"/>
      <c r="NVF83" s="65"/>
      <c r="NVG83" s="65"/>
      <c r="NVH83" s="65"/>
      <c r="NVI83" s="65"/>
      <c r="NVJ83" s="65"/>
      <c r="NVK83" s="65"/>
      <c r="NVL83" s="65"/>
      <c r="NVM83" s="65"/>
      <c r="NVN83" s="65"/>
      <c r="NVO83" s="65"/>
      <c r="NVP83" s="65"/>
      <c r="NVQ83" s="65"/>
      <c r="NVR83" s="65"/>
      <c r="NVS83" s="65"/>
      <c r="NVT83" s="65"/>
      <c r="NVU83" s="65"/>
      <c r="NVV83" s="65"/>
      <c r="NVW83" s="65"/>
      <c r="NVX83" s="65"/>
      <c r="NVY83" s="65"/>
      <c r="NVZ83" s="65"/>
      <c r="NWA83" s="65"/>
      <c r="NWB83" s="65"/>
      <c r="NWC83" s="65"/>
      <c r="NWD83" s="65"/>
      <c r="NWE83" s="65"/>
      <c r="NWF83" s="65"/>
      <c r="NWG83" s="65"/>
      <c r="NWH83" s="65"/>
      <c r="NWI83" s="65"/>
      <c r="NWJ83" s="65"/>
      <c r="NWK83" s="65"/>
      <c r="NWL83" s="65"/>
      <c r="NWM83" s="65"/>
      <c r="NWN83" s="65"/>
      <c r="NWO83" s="65"/>
      <c r="NWP83" s="65"/>
      <c r="NWQ83" s="65"/>
      <c r="NWR83" s="65"/>
      <c r="NWS83" s="65"/>
      <c r="NWT83" s="65"/>
      <c r="NWU83" s="65"/>
      <c r="NWV83" s="65"/>
      <c r="NWW83" s="65"/>
      <c r="NWX83" s="65"/>
      <c r="NWY83" s="65"/>
      <c r="NWZ83" s="65"/>
      <c r="NXA83" s="65"/>
      <c r="NXB83" s="65"/>
      <c r="NXC83" s="65"/>
      <c r="NXD83" s="65"/>
      <c r="NXE83" s="65"/>
      <c r="NXF83" s="65"/>
      <c r="NXG83" s="65"/>
      <c r="NXH83" s="65"/>
      <c r="NXI83" s="65"/>
      <c r="NXJ83" s="65"/>
      <c r="NXK83" s="65"/>
      <c r="NXL83" s="65"/>
      <c r="NXM83" s="65"/>
      <c r="NXN83" s="65"/>
      <c r="NXO83" s="65"/>
      <c r="NXP83" s="65"/>
      <c r="NXQ83" s="65"/>
      <c r="NXR83" s="65"/>
      <c r="NXS83" s="65"/>
      <c r="NXT83" s="65"/>
      <c r="NXU83" s="65"/>
      <c r="NXV83" s="65"/>
      <c r="NXW83" s="65"/>
      <c r="NXX83" s="65"/>
      <c r="NXY83" s="65"/>
      <c r="NXZ83" s="65"/>
      <c r="NYA83" s="65"/>
      <c r="NYB83" s="65"/>
      <c r="NYC83" s="65"/>
      <c r="NYD83" s="65"/>
      <c r="NYE83" s="65"/>
      <c r="NYF83" s="65"/>
      <c r="NYG83" s="65"/>
      <c r="NYH83" s="65"/>
      <c r="NYI83" s="65"/>
      <c r="NYJ83" s="65"/>
      <c r="NYK83" s="65"/>
      <c r="NYL83" s="65"/>
      <c r="NYM83" s="65"/>
      <c r="NYN83" s="65"/>
      <c r="NYO83" s="65"/>
      <c r="NYP83" s="65"/>
      <c r="NYQ83" s="65"/>
      <c r="NYR83" s="65"/>
      <c r="NYS83" s="65"/>
      <c r="NYT83" s="65"/>
      <c r="NYU83" s="65"/>
      <c r="NYV83" s="65"/>
      <c r="NYW83" s="65"/>
      <c r="NYX83" s="65"/>
      <c r="NYY83" s="65"/>
      <c r="NYZ83" s="65"/>
      <c r="NZA83" s="65"/>
      <c r="NZB83" s="65"/>
      <c r="NZC83" s="65"/>
      <c r="NZD83" s="65"/>
      <c r="NZE83" s="65"/>
      <c r="NZF83" s="65"/>
      <c r="NZG83" s="65"/>
      <c r="NZH83" s="65"/>
      <c r="NZI83" s="65"/>
      <c r="NZJ83" s="65"/>
      <c r="NZK83" s="65"/>
      <c r="NZL83" s="65"/>
      <c r="NZM83" s="65"/>
      <c r="NZN83" s="65"/>
      <c r="NZO83" s="65"/>
      <c r="NZP83" s="65"/>
      <c r="NZQ83" s="65"/>
      <c r="NZR83" s="65"/>
      <c r="NZS83" s="65"/>
      <c r="NZT83" s="65"/>
      <c r="NZU83" s="65"/>
      <c r="NZV83" s="65"/>
      <c r="NZW83" s="65"/>
      <c r="NZX83" s="65"/>
      <c r="NZY83" s="65"/>
      <c r="NZZ83" s="65"/>
      <c r="OAA83" s="65"/>
      <c r="OAB83" s="65"/>
      <c r="OAC83" s="65"/>
      <c r="OAD83" s="65"/>
      <c r="OAE83" s="65"/>
      <c r="OAF83" s="65"/>
      <c r="OAG83" s="65"/>
      <c r="OAH83" s="65"/>
      <c r="OAI83" s="65"/>
      <c r="OAJ83" s="65"/>
      <c r="OAK83" s="65"/>
      <c r="OAL83" s="65"/>
      <c r="OAM83" s="65"/>
      <c r="OAN83" s="65"/>
      <c r="OAO83" s="65"/>
      <c r="OAP83" s="65"/>
      <c r="OAQ83" s="65"/>
      <c r="OAR83" s="65"/>
      <c r="OAS83" s="65"/>
      <c r="OAT83" s="65"/>
      <c r="OAU83" s="65"/>
      <c r="OAV83" s="65"/>
      <c r="OAW83" s="65"/>
      <c r="OAX83" s="65"/>
      <c r="OAY83" s="65"/>
      <c r="OAZ83" s="65"/>
      <c r="OBA83" s="65"/>
      <c r="OBB83" s="65"/>
      <c r="OBC83" s="65"/>
      <c r="OBD83" s="65"/>
      <c r="OBE83" s="65"/>
      <c r="OBF83" s="65"/>
      <c r="OBG83" s="65"/>
      <c r="OBH83" s="65"/>
      <c r="OBI83" s="65"/>
      <c r="OBJ83" s="65"/>
      <c r="OBK83" s="65"/>
      <c r="OBL83" s="65"/>
      <c r="OBM83" s="65"/>
      <c r="OBN83" s="65"/>
      <c r="OBO83" s="65"/>
      <c r="OBP83" s="65"/>
      <c r="OBQ83" s="65"/>
      <c r="OBR83" s="65"/>
      <c r="OBS83" s="65"/>
      <c r="OBT83" s="65"/>
      <c r="OBU83" s="65"/>
      <c r="OBV83" s="65"/>
      <c r="OBW83" s="65"/>
      <c r="OBX83" s="65"/>
      <c r="OBY83" s="65"/>
      <c r="OBZ83" s="65"/>
      <c r="OCA83" s="65"/>
      <c r="OCB83" s="65"/>
      <c r="OCC83" s="65"/>
      <c r="OCD83" s="65"/>
      <c r="OCE83" s="65"/>
      <c r="OCF83" s="65"/>
      <c r="OCG83" s="65"/>
      <c r="OCH83" s="65"/>
      <c r="OCI83" s="65"/>
      <c r="OCJ83" s="65"/>
      <c r="OCK83" s="65"/>
      <c r="OCL83" s="65"/>
      <c r="OCM83" s="65"/>
      <c r="OCN83" s="65"/>
      <c r="OCO83" s="65"/>
      <c r="OCP83" s="65"/>
      <c r="OCQ83" s="65"/>
      <c r="OCR83" s="65"/>
      <c r="OCS83" s="65"/>
      <c r="OCT83" s="65"/>
      <c r="OCU83" s="65"/>
      <c r="OCV83" s="65"/>
      <c r="OCW83" s="65"/>
      <c r="OCX83" s="65"/>
      <c r="OCY83" s="65"/>
      <c r="OCZ83" s="65"/>
      <c r="ODA83" s="65"/>
      <c r="ODB83" s="65"/>
      <c r="ODC83" s="65"/>
      <c r="ODD83" s="65"/>
      <c r="ODE83" s="65"/>
      <c r="ODF83" s="65"/>
      <c r="ODG83" s="65"/>
      <c r="ODH83" s="65"/>
      <c r="ODI83" s="65"/>
      <c r="ODJ83" s="65"/>
      <c r="ODK83" s="65"/>
      <c r="ODL83" s="65"/>
      <c r="ODM83" s="65"/>
      <c r="ODN83" s="65"/>
      <c r="ODO83" s="65"/>
      <c r="ODP83" s="65"/>
      <c r="ODQ83" s="65"/>
      <c r="ODR83" s="65"/>
      <c r="ODS83" s="65"/>
      <c r="ODT83" s="65"/>
      <c r="ODU83" s="65"/>
      <c r="ODV83" s="65"/>
      <c r="ODW83" s="65"/>
      <c r="ODX83" s="65"/>
      <c r="ODY83" s="65"/>
      <c r="ODZ83" s="65"/>
      <c r="OEA83" s="65"/>
      <c r="OEB83" s="65"/>
      <c r="OEC83" s="65"/>
      <c r="OED83" s="65"/>
      <c r="OEE83" s="65"/>
      <c r="OEF83" s="65"/>
      <c r="OEG83" s="65"/>
      <c r="OEH83" s="65"/>
      <c r="OEI83" s="65"/>
      <c r="OEJ83" s="65"/>
      <c r="OEK83" s="65"/>
      <c r="OEL83" s="65"/>
      <c r="OEM83" s="65"/>
      <c r="OEN83" s="65"/>
      <c r="OEO83" s="65"/>
      <c r="OEP83" s="65"/>
      <c r="OEQ83" s="65"/>
      <c r="OER83" s="65"/>
      <c r="OES83" s="65"/>
      <c r="OET83" s="65"/>
      <c r="OEU83" s="65"/>
      <c r="OEV83" s="65"/>
      <c r="OEW83" s="65"/>
      <c r="OEX83" s="65"/>
      <c r="OEY83" s="65"/>
      <c r="OEZ83" s="65"/>
      <c r="OFA83" s="65"/>
      <c r="OFB83" s="65"/>
      <c r="OFC83" s="65"/>
      <c r="OFD83" s="65"/>
      <c r="OFE83" s="65"/>
      <c r="OFF83" s="65"/>
      <c r="OFG83" s="65"/>
      <c r="OFH83" s="65"/>
      <c r="OFI83" s="65"/>
      <c r="OFJ83" s="65"/>
      <c r="OFK83" s="65"/>
      <c r="OFL83" s="65"/>
      <c r="OFM83" s="65"/>
      <c r="OFN83" s="65"/>
      <c r="OFO83" s="65"/>
      <c r="OFP83" s="65"/>
      <c r="OFQ83" s="65"/>
      <c r="OFR83" s="65"/>
      <c r="OFS83" s="65"/>
      <c r="OFT83" s="65"/>
      <c r="OFU83" s="65"/>
      <c r="OFV83" s="65"/>
      <c r="OFW83" s="65"/>
      <c r="OFX83" s="65"/>
      <c r="OFY83" s="65"/>
      <c r="OFZ83" s="65"/>
      <c r="OGA83" s="65"/>
      <c r="OGB83" s="65"/>
      <c r="OGC83" s="65"/>
      <c r="OGD83" s="65"/>
      <c r="OGE83" s="65"/>
      <c r="OGF83" s="65"/>
      <c r="OGG83" s="65"/>
      <c r="OGH83" s="65"/>
      <c r="OGI83" s="65"/>
      <c r="OGJ83" s="65"/>
      <c r="OGK83" s="65"/>
      <c r="OGL83" s="65"/>
      <c r="OGM83" s="65"/>
      <c r="OGN83" s="65"/>
      <c r="OGO83" s="65"/>
      <c r="OGP83" s="65"/>
      <c r="OGQ83" s="65"/>
      <c r="OGR83" s="65"/>
      <c r="OGS83" s="65"/>
      <c r="OGT83" s="65"/>
      <c r="OGU83" s="65"/>
      <c r="OGV83" s="65"/>
      <c r="OGW83" s="65"/>
      <c r="OGX83" s="65"/>
      <c r="OGY83" s="65"/>
      <c r="OGZ83" s="65"/>
      <c r="OHA83" s="65"/>
      <c r="OHB83" s="65"/>
      <c r="OHC83" s="65"/>
      <c r="OHD83" s="65"/>
      <c r="OHE83" s="65"/>
      <c r="OHF83" s="65"/>
      <c r="OHG83" s="65"/>
      <c r="OHH83" s="65"/>
      <c r="OHI83" s="65"/>
      <c r="OHJ83" s="65"/>
      <c r="OHK83" s="65"/>
      <c r="OHL83" s="65"/>
      <c r="OHM83" s="65"/>
      <c r="OHN83" s="65"/>
      <c r="OHO83" s="65"/>
      <c r="OHP83" s="65"/>
      <c r="OHQ83" s="65"/>
      <c r="OHR83" s="65"/>
      <c r="OHS83" s="65"/>
      <c r="OHT83" s="65"/>
      <c r="OHU83" s="65"/>
      <c r="OHV83" s="65"/>
      <c r="OHW83" s="65"/>
      <c r="OHX83" s="65"/>
      <c r="OHY83" s="65"/>
      <c r="OHZ83" s="65"/>
      <c r="OIA83" s="65"/>
      <c r="OIB83" s="65"/>
      <c r="OIC83" s="65"/>
      <c r="OID83" s="65"/>
      <c r="OIE83" s="65"/>
      <c r="OIF83" s="65"/>
      <c r="OIG83" s="65"/>
      <c r="OIH83" s="65"/>
      <c r="OII83" s="65"/>
      <c r="OIJ83" s="65"/>
      <c r="OIK83" s="65"/>
      <c r="OIL83" s="65"/>
      <c r="OIM83" s="65"/>
      <c r="OIN83" s="65"/>
      <c r="OIO83" s="65"/>
      <c r="OIP83" s="65"/>
      <c r="OIQ83" s="65"/>
      <c r="OIR83" s="65"/>
      <c r="OIS83" s="65"/>
      <c r="OIT83" s="65"/>
      <c r="OIU83" s="65"/>
      <c r="OIV83" s="65"/>
      <c r="OIW83" s="65"/>
      <c r="OIX83" s="65"/>
      <c r="OIY83" s="65"/>
      <c r="OIZ83" s="65"/>
      <c r="OJA83" s="65"/>
      <c r="OJB83" s="65"/>
      <c r="OJC83" s="65"/>
      <c r="OJD83" s="65"/>
      <c r="OJE83" s="65"/>
      <c r="OJF83" s="65"/>
      <c r="OJG83" s="65"/>
      <c r="OJH83" s="65"/>
      <c r="OJI83" s="65"/>
      <c r="OJJ83" s="65"/>
      <c r="OJK83" s="65"/>
      <c r="OJL83" s="65"/>
      <c r="OJM83" s="65"/>
      <c r="OJN83" s="65"/>
      <c r="OJO83" s="65"/>
      <c r="OJP83" s="65"/>
      <c r="OJQ83" s="65"/>
      <c r="OJR83" s="65"/>
      <c r="OJS83" s="65"/>
      <c r="OJT83" s="65"/>
      <c r="OJU83" s="65"/>
      <c r="OJV83" s="65"/>
      <c r="OJW83" s="65"/>
      <c r="OJX83" s="65"/>
      <c r="OJY83" s="65"/>
      <c r="OJZ83" s="65"/>
      <c r="OKA83" s="65"/>
      <c r="OKB83" s="65"/>
      <c r="OKC83" s="65"/>
      <c r="OKD83" s="65"/>
      <c r="OKE83" s="65"/>
      <c r="OKF83" s="65"/>
      <c r="OKG83" s="65"/>
      <c r="OKH83" s="65"/>
      <c r="OKI83" s="65"/>
      <c r="OKJ83" s="65"/>
      <c r="OKK83" s="65"/>
      <c r="OKL83" s="65"/>
      <c r="OKM83" s="65"/>
      <c r="OKN83" s="65"/>
      <c r="OKO83" s="65"/>
      <c r="OKP83" s="65"/>
      <c r="OKQ83" s="65"/>
      <c r="OKR83" s="65"/>
      <c r="OKS83" s="65"/>
      <c r="OKT83" s="65"/>
      <c r="OKU83" s="65"/>
      <c r="OKV83" s="65"/>
      <c r="OKW83" s="65"/>
      <c r="OKX83" s="65"/>
      <c r="OKY83" s="65"/>
      <c r="OKZ83" s="65"/>
      <c r="OLA83" s="65"/>
      <c r="OLB83" s="65"/>
      <c r="OLC83" s="65"/>
      <c r="OLD83" s="65"/>
      <c r="OLE83" s="65"/>
      <c r="OLF83" s="65"/>
      <c r="OLG83" s="65"/>
      <c r="OLH83" s="65"/>
      <c r="OLI83" s="65"/>
      <c r="OLJ83" s="65"/>
      <c r="OLK83" s="65"/>
      <c r="OLL83" s="65"/>
      <c r="OLM83" s="65"/>
      <c r="OLN83" s="65"/>
      <c r="OLO83" s="65"/>
      <c r="OLP83" s="65"/>
      <c r="OLQ83" s="65"/>
      <c r="OLR83" s="65"/>
      <c r="OLS83" s="65"/>
      <c r="OLT83" s="65"/>
      <c r="OLU83" s="65"/>
      <c r="OLV83" s="65"/>
      <c r="OLW83" s="65"/>
      <c r="OLX83" s="65"/>
      <c r="OLY83" s="65"/>
      <c r="OLZ83" s="65"/>
      <c r="OMA83" s="65"/>
      <c r="OMB83" s="65"/>
      <c r="OMC83" s="65"/>
      <c r="OMD83" s="65"/>
      <c r="OME83" s="65"/>
      <c r="OMF83" s="65"/>
      <c r="OMG83" s="65"/>
      <c r="OMH83" s="65"/>
      <c r="OMI83" s="65"/>
      <c r="OMJ83" s="65"/>
      <c r="OMK83" s="65"/>
      <c r="OML83" s="65"/>
      <c r="OMM83" s="65"/>
      <c r="OMN83" s="65"/>
      <c r="OMO83" s="65"/>
      <c r="OMP83" s="65"/>
      <c r="OMQ83" s="65"/>
      <c r="OMR83" s="65"/>
      <c r="OMS83" s="65"/>
      <c r="OMT83" s="65"/>
      <c r="OMU83" s="65"/>
      <c r="OMV83" s="65"/>
      <c r="OMW83" s="65"/>
      <c r="OMX83" s="65"/>
      <c r="OMY83" s="65"/>
      <c r="OMZ83" s="65"/>
      <c r="ONA83" s="65"/>
      <c r="ONB83" s="65"/>
      <c r="ONC83" s="65"/>
      <c r="OND83" s="65"/>
      <c r="ONE83" s="65"/>
      <c r="ONF83" s="65"/>
      <c r="ONG83" s="65"/>
      <c r="ONH83" s="65"/>
      <c r="ONI83" s="65"/>
      <c r="ONJ83" s="65"/>
      <c r="ONK83" s="65"/>
      <c r="ONL83" s="65"/>
      <c r="ONM83" s="65"/>
      <c r="ONN83" s="65"/>
      <c r="ONO83" s="65"/>
      <c r="ONP83" s="65"/>
      <c r="ONQ83" s="65"/>
      <c r="ONR83" s="65"/>
      <c r="ONS83" s="65"/>
      <c r="ONT83" s="65"/>
      <c r="ONU83" s="65"/>
      <c r="ONV83" s="65"/>
      <c r="ONW83" s="65"/>
      <c r="ONX83" s="65"/>
      <c r="ONY83" s="65"/>
      <c r="ONZ83" s="65"/>
      <c r="OOA83" s="65"/>
      <c r="OOB83" s="65"/>
      <c r="OOC83" s="65"/>
      <c r="OOD83" s="65"/>
      <c r="OOE83" s="65"/>
      <c r="OOF83" s="65"/>
      <c r="OOG83" s="65"/>
      <c r="OOH83" s="65"/>
      <c r="OOI83" s="65"/>
      <c r="OOJ83" s="65"/>
      <c r="OOK83" s="65"/>
      <c r="OOL83" s="65"/>
      <c r="OOM83" s="65"/>
      <c r="OON83" s="65"/>
      <c r="OOO83" s="65"/>
      <c r="OOP83" s="65"/>
      <c r="OOQ83" s="65"/>
      <c r="OOR83" s="65"/>
      <c r="OOS83" s="65"/>
      <c r="OOT83" s="65"/>
      <c r="OOU83" s="65"/>
      <c r="OOV83" s="65"/>
      <c r="OOW83" s="65"/>
      <c r="OOX83" s="65"/>
      <c r="OOY83" s="65"/>
      <c r="OOZ83" s="65"/>
      <c r="OPA83" s="65"/>
      <c r="OPB83" s="65"/>
      <c r="OPC83" s="65"/>
      <c r="OPD83" s="65"/>
      <c r="OPE83" s="65"/>
      <c r="OPF83" s="65"/>
      <c r="OPG83" s="65"/>
      <c r="OPH83" s="65"/>
      <c r="OPI83" s="65"/>
      <c r="OPJ83" s="65"/>
      <c r="OPK83" s="65"/>
      <c r="OPL83" s="65"/>
      <c r="OPM83" s="65"/>
      <c r="OPN83" s="65"/>
      <c r="OPO83" s="65"/>
      <c r="OPP83" s="65"/>
      <c r="OPQ83" s="65"/>
      <c r="OPR83" s="65"/>
      <c r="OPS83" s="65"/>
      <c r="OPT83" s="65"/>
      <c r="OPU83" s="65"/>
      <c r="OPV83" s="65"/>
      <c r="OPW83" s="65"/>
      <c r="OPX83" s="65"/>
      <c r="OPY83" s="65"/>
      <c r="OPZ83" s="65"/>
      <c r="OQA83" s="65"/>
      <c r="OQB83" s="65"/>
      <c r="OQC83" s="65"/>
      <c r="OQD83" s="65"/>
      <c r="OQE83" s="65"/>
      <c r="OQF83" s="65"/>
      <c r="OQG83" s="65"/>
      <c r="OQH83" s="65"/>
      <c r="OQI83" s="65"/>
      <c r="OQJ83" s="65"/>
      <c r="OQK83" s="65"/>
      <c r="OQL83" s="65"/>
      <c r="OQM83" s="65"/>
      <c r="OQN83" s="65"/>
      <c r="OQO83" s="65"/>
      <c r="OQP83" s="65"/>
      <c r="OQQ83" s="65"/>
      <c r="OQR83" s="65"/>
      <c r="OQS83" s="65"/>
      <c r="OQT83" s="65"/>
      <c r="OQU83" s="65"/>
      <c r="OQV83" s="65"/>
      <c r="OQW83" s="65"/>
      <c r="OQX83" s="65"/>
      <c r="OQY83" s="65"/>
      <c r="OQZ83" s="65"/>
      <c r="ORA83" s="65"/>
      <c r="ORB83" s="65"/>
      <c r="ORC83" s="65"/>
      <c r="ORD83" s="65"/>
      <c r="ORE83" s="65"/>
      <c r="ORF83" s="65"/>
      <c r="ORG83" s="65"/>
      <c r="ORH83" s="65"/>
      <c r="ORI83" s="65"/>
      <c r="ORJ83" s="65"/>
      <c r="ORK83" s="65"/>
      <c r="ORL83" s="65"/>
      <c r="ORM83" s="65"/>
      <c r="ORN83" s="65"/>
      <c r="ORO83" s="65"/>
      <c r="ORP83" s="65"/>
      <c r="ORQ83" s="65"/>
      <c r="ORR83" s="65"/>
      <c r="ORS83" s="65"/>
      <c r="ORT83" s="65"/>
      <c r="ORU83" s="65"/>
      <c r="ORV83" s="65"/>
      <c r="ORW83" s="65"/>
      <c r="ORX83" s="65"/>
      <c r="ORY83" s="65"/>
      <c r="ORZ83" s="65"/>
      <c r="OSA83" s="65"/>
      <c r="OSB83" s="65"/>
      <c r="OSC83" s="65"/>
      <c r="OSD83" s="65"/>
      <c r="OSE83" s="65"/>
      <c r="OSF83" s="65"/>
      <c r="OSG83" s="65"/>
      <c r="OSH83" s="65"/>
      <c r="OSI83" s="65"/>
      <c r="OSJ83" s="65"/>
      <c r="OSK83" s="65"/>
      <c r="OSL83" s="65"/>
      <c r="OSM83" s="65"/>
      <c r="OSN83" s="65"/>
      <c r="OSO83" s="65"/>
      <c r="OSP83" s="65"/>
      <c r="OSQ83" s="65"/>
      <c r="OSR83" s="65"/>
      <c r="OSS83" s="65"/>
      <c r="OST83" s="65"/>
      <c r="OSU83" s="65"/>
      <c r="OSV83" s="65"/>
      <c r="OSW83" s="65"/>
      <c r="OSX83" s="65"/>
      <c r="OSY83" s="65"/>
      <c r="OSZ83" s="65"/>
      <c r="OTA83" s="65"/>
      <c r="OTB83" s="65"/>
      <c r="OTC83" s="65"/>
      <c r="OTD83" s="65"/>
      <c r="OTE83" s="65"/>
      <c r="OTF83" s="65"/>
      <c r="OTG83" s="65"/>
      <c r="OTH83" s="65"/>
      <c r="OTI83" s="65"/>
      <c r="OTJ83" s="65"/>
      <c r="OTK83" s="65"/>
      <c r="OTL83" s="65"/>
      <c r="OTM83" s="65"/>
      <c r="OTN83" s="65"/>
      <c r="OTO83" s="65"/>
      <c r="OTP83" s="65"/>
      <c r="OTQ83" s="65"/>
      <c r="OTR83" s="65"/>
      <c r="OTS83" s="65"/>
      <c r="OTT83" s="65"/>
      <c r="OTU83" s="65"/>
      <c r="OTV83" s="65"/>
      <c r="OTW83" s="65"/>
      <c r="OTX83" s="65"/>
      <c r="OTY83" s="65"/>
      <c r="OTZ83" s="65"/>
      <c r="OUA83" s="65"/>
      <c r="OUB83" s="65"/>
      <c r="OUC83" s="65"/>
      <c r="OUD83" s="65"/>
      <c r="OUE83" s="65"/>
      <c r="OUF83" s="65"/>
      <c r="OUG83" s="65"/>
      <c r="OUH83" s="65"/>
      <c r="OUI83" s="65"/>
      <c r="OUJ83" s="65"/>
      <c r="OUK83" s="65"/>
      <c r="OUL83" s="65"/>
      <c r="OUM83" s="65"/>
      <c r="OUN83" s="65"/>
      <c r="OUO83" s="65"/>
      <c r="OUP83" s="65"/>
      <c r="OUQ83" s="65"/>
      <c r="OUR83" s="65"/>
      <c r="OUS83" s="65"/>
      <c r="OUT83" s="65"/>
      <c r="OUU83" s="65"/>
      <c r="OUV83" s="65"/>
      <c r="OUW83" s="65"/>
      <c r="OUX83" s="65"/>
      <c r="OUY83" s="65"/>
      <c r="OUZ83" s="65"/>
      <c r="OVA83" s="65"/>
      <c r="OVB83" s="65"/>
      <c r="OVC83" s="65"/>
      <c r="OVD83" s="65"/>
      <c r="OVE83" s="65"/>
      <c r="OVF83" s="65"/>
      <c r="OVG83" s="65"/>
      <c r="OVH83" s="65"/>
      <c r="OVI83" s="65"/>
      <c r="OVJ83" s="65"/>
      <c r="OVK83" s="65"/>
      <c r="OVL83" s="65"/>
      <c r="OVM83" s="65"/>
      <c r="OVN83" s="65"/>
      <c r="OVO83" s="65"/>
      <c r="OVP83" s="65"/>
      <c r="OVQ83" s="65"/>
      <c r="OVR83" s="65"/>
      <c r="OVS83" s="65"/>
      <c r="OVT83" s="65"/>
      <c r="OVU83" s="65"/>
      <c r="OVV83" s="65"/>
      <c r="OVW83" s="65"/>
      <c r="OVX83" s="65"/>
      <c r="OVY83" s="65"/>
      <c r="OVZ83" s="65"/>
      <c r="OWA83" s="65"/>
      <c r="OWB83" s="65"/>
      <c r="OWC83" s="65"/>
      <c r="OWD83" s="65"/>
      <c r="OWE83" s="65"/>
      <c r="OWF83" s="65"/>
      <c r="OWG83" s="65"/>
      <c r="OWH83" s="65"/>
      <c r="OWI83" s="65"/>
      <c r="OWJ83" s="65"/>
      <c r="OWK83" s="65"/>
      <c r="OWL83" s="65"/>
      <c r="OWM83" s="65"/>
      <c r="OWN83" s="65"/>
      <c r="OWO83" s="65"/>
      <c r="OWP83" s="65"/>
      <c r="OWQ83" s="65"/>
      <c r="OWR83" s="65"/>
      <c r="OWS83" s="65"/>
      <c r="OWT83" s="65"/>
      <c r="OWU83" s="65"/>
      <c r="OWV83" s="65"/>
      <c r="OWW83" s="65"/>
      <c r="OWX83" s="65"/>
      <c r="OWY83" s="65"/>
      <c r="OWZ83" s="65"/>
      <c r="OXA83" s="65"/>
      <c r="OXB83" s="65"/>
      <c r="OXC83" s="65"/>
      <c r="OXD83" s="65"/>
      <c r="OXE83" s="65"/>
      <c r="OXF83" s="65"/>
      <c r="OXG83" s="65"/>
      <c r="OXH83" s="65"/>
      <c r="OXI83" s="65"/>
      <c r="OXJ83" s="65"/>
      <c r="OXK83" s="65"/>
      <c r="OXL83" s="65"/>
      <c r="OXM83" s="65"/>
      <c r="OXN83" s="65"/>
      <c r="OXO83" s="65"/>
      <c r="OXP83" s="65"/>
      <c r="OXQ83" s="65"/>
      <c r="OXR83" s="65"/>
      <c r="OXS83" s="65"/>
      <c r="OXT83" s="65"/>
      <c r="OXU83" s="65"/>
      <c r="OXV83" s="65"/>
      <c r="OXW83" s="65"/>
      <c r="OXX83" s="65"/>
      <c r="OXY83" s="65"/>
      <c r="OXZ83" s="65"/>
      <c r="OYA83" s="65"/>
      <c r="OYB83" s="65"/>
      <c r="OYC83" s="65"/>
      <c r="OYD83" s="65"/>
      <c r="OYE83" s="65"/>
      <c r="OYF83" s="65"/>
      <c r="OYG83" s="65"/>
      <c r="OYH83" s="65"/>
      <c r="OYI83" s="65"/>
      <c r="OYJ83" s="65"/>
      <c r="OYK83" s="65"/>
      <c r="OYL83" s="65"/>
      <c r="OYM83" s="65"/>
      <c r="OYN83" s="65"/>
      <c r="OYO83" s="65"/>
      <c r="OYP83" s="65"/>
      <c r="OYQ83" s="65"/>
      <c r="OYR83" s="65"/>
      <c r="OYS83" s="65"/>
      <c r="OYT83" s="65"/>
      <c r="OYU83" s="65"/>
      <c r="OYV83" s="65"/>
      <c r="OYW83" s="65"/>
      <c r="OYX83" s="65"/>
      <c r="OYY83" s="65"/>
      <c r="OYZ83" s="65"/>
      <c r="OZA83" s="65"/>
      <c r="OZB83" s="65"/>
      <c r="OZC83" s="65"/>
      <c r="OZD83" s="65"/>
      <c r="OZE83" s="65"/>
      <c r="OZF83" s="65"/>
      <c r="OZG83" s="65"/>
      <c r="OZH83" s="65"/>
      <c r="OZI83" s="65"/>
      <c r="OZJ83" s="65"/>
      <c r="OZK83" s="65"/>
      <c r="OZL83" s="65"/>
      <c r="OZM83" s="65"/>
      <c r="OZN83" s="65"/>
      <c r="OZO83" s="65"/>
      <c r="OZP83" s="65"/>
      <c r="OZQ83" s="65"/>
      <c r="OZR83" s="65"/>
      <c r="OZS83" s="65"/>
      <c r="OZT83" s="65"/>
      <c r="OZU83" s="65"/>
      <c r="OZV83" s="65"/>
      <c r="OZW83" s="65"/>
      <c r="OZX83" s="65"/>
      <c r="OZY83" s="65"/>
      <c r="OZZ83" s="65"/>
      <c r="PAA83" s="65"/>
      <c r="PAB83" s="65"/>
      <c r="PAC83" s="65"/>
      <c r="PAD83" s="65"/>
      <c r="PAE83" s="65"/>
      <c r="PAF83" s="65"/>
      <c r="PAG83" s="65"/>
      <c r="PAH83" s="65"/>
      <c r="PAI83" s="65"/>
      <c r="PAJ83" s="65"/>
      <c r="PAK83" s="65"/>
      <c r="PAL83" s="65"/>
      <c r="PAM83" s="65"/>
      <c r="PAN83" s="65"/>
      <c r="PAO83" s="65"/>
      <c r="PAP83" s="65"/>
      <c r="PAQ83" s="65"/>
      <c r="PAR83" s="65"/>
      <c r="PAS83" s="65"/>
      <c r="PAT83" s="65"/>
      <c r="PAU83" s="65"/>
      <c r="PAV83" s="65"/>
      <c r="PAW83" s="65"/>
      <c r="PAX83" s="65"/>
      <c r="PAY83" s="65"/>
      <c r="PAZ83" s="65"/>
      <c r="PBA83" s="65"/>
      <c r="PBB83" s="65"/>
      <c r="PBC83" s="65"/>
      <c r="PBD83" s="65"/>
      <c r="PBE83" s="65"/>
      <c r="PBF83" s="65"/>
      <c r="PBG83" s="65"/>
      <c r="PBH83" s="65"/>
      <c r="PBI83" s="65"/>
      <c r="PBJ83" s="65"/>
      <c r="PBK83" s="65"/>
      <c r="PBL83" s="65"/>
      <c r="PBM83" s="65"/>
      <c r="PBN83" s="65"/>
      <c r="PBO83" s="65"/>
      <c r="PBP83" s="65"/>
      <c r="PBQ83" s="65"/>
      <c r="PBR83" s="65"/>
      <c r="PBS83" s="65"/>
      <c r="PBT83" s="65"/>
      <c r="PBU83" s="65"/>
      <c r="PBV83" s="65"/>
      <c r="PBW83" s="65"/>
      <c r="PBX83" s="65"/>
      <c r="PBY83" s="65"/>
      <c r="PBZ83" s="65"/>
      <c r="PCA83" s="65"/>
      <c r="PCB83" s="65"/>
      <c r="PCC83" s="65"/>
      <c r="PCD83" s="65"/>
      <c r="PCE83" s="65"/>
      <c r="PCF83" s="65"/>
      <c r="PCG83" s="65"/>
      <c r="PCH83" s="65"/>
      <c r="PCI83" s="65"/>
      <c r="PCJ83" s="65"/>
      <c r="PCK83" s="65"/>
      <c r="PCL83" s="65"/>
      <c r="PCM83" s="65"/>
      <c r="PCN83" s="65"/>
      <c r="PCO83" s="65"/>
      <c r="PCP83" s="65"/>
      <c r="PCQ83" s="65"/>
      <c r="PCR83" s="65"/>
      <c r="PCS83" s="65"/>
      <c r="PCT83" s="65"/>
      <c r="PCU83" s="65"/>
      <c r="PCV83" s="65"/>
      <c r="PCW83" s="65"/>
      <c r="PCX83" s="65"/>
      <c r="PCY83" s="65"/>
      <c r="PCZ83" s="65"/>
      <c r="PDA83" s="65"/>
      <c r="PDB83" s="65"/>
      <c r="PDC83" s="65"/>
      <c r="PDD83" s="65"/>
      <c r="PDE83" s="65"/>
      <c r="PDF83" s="65"/>
      <c r="PDG83" s="65"/>
      <c r="PDH83" s="65"/>
      <c r="PDI83" s="65"/>
      <c r="PDJ83" s="65"/>
      <c r="PDK83" s="65"/>
      <c r="PDL83" s="65"/>
      <c r="PDM83" s="65"/>
      <c r="PDN83" s="65"/>
      <c r="PDO83" s="65"/>
      <c r="PDP83" s="65"/>
      <c r="PDQ83" s="65"/>
      <c r="PDR83" s="65"/>
      <c r="PDS83" s="65"/>
      <c r="PDT83" s="65"/>
      <c r="PDU83" s="65"/>
      <c r="PDV83" s="65"/>
      <c r="PDW83" s="65"/>
      <c r="PDX83" s="65"/>
      <c r="PDY83" s="65"/>
      <c r="PDZ83" s="65"/>
      <c r="PEA83" s="65"/>
      <c r="PEB83" s="65"/>
      <c r="PEC83" s="65"/>
      <c r="PED83" s="65"/>
      <c r="PEE83" s="65"/>
      <c r="PEF83" s="65"/>
      <c r="PEG83" s="65"/>
      <c r="PEH83" s="65"/>
      <c r="PEI83" s="65"/>
      <c r="PEJ83" s="65"/>
      <c r="PEK83" s="65"/>
      <c r="PEL83" s="65"/>
      <c r="PEM83" s="65"/>
      <c r="PEN83" s="65"/>
      <c r="PEO83" s="65"/>
      <c r="PEP83" s="65"/>
      <c r="PEQ83" s="65"/>
      <c r="PER83" s="65"/>
      <c r="PES83" s="65"/>
      <c r="PET83" s="65"/>
      <c r="PEU83" s="65"/>
      <c r="PEV83" s="65"/>
      <c r="PEW83" s="65"/>
      <c r="PEX83" s="65"/>
      <c r="PEY83" s="65"/>
      <c r="PEZ83" s="65"/>
      <c r="PFA83" s="65"/>
      <c r="PFB83" s="65"/>
      <c r="PFC83" s="65"/>
      <c r="PFD83" s="65"/>
      <c r="PFE83" s="65"/>
      <c r="PFF83" s="65"/>
      <c r="PFG83" s="65"/>
      <c r="PFH83" s="65"/>
      <c r="PFI83" s="65"/>
      <c r="PFJ83" s="65"/>
      <c r="PFK83" s="65"/>
      <c r="PFL83" s="65"/>
      <c r="PFM83" s="65"/>
      <c r="PFN83" s="65"/>
      <c r="PFO83" s="65"/>
      <c r="PFP83" s="65"/>
      <c r="PFQ83" s="65"/>
      <c r="PFR83" s="65"/>
      <c r="PFS83" s="65"/>
      <c r="PFT83" s="65"/>
      <c r="PFU83" s="65"/>
      <c r="PFV83" s="65"/>
      <c r="PFW83" s="65"/>
      <c r="PFX83" s="65"/>
      <c r="PFY83" s="65"/>
      <c r="PFZ83" s="65"/>
      <c r="PGA83" s="65"/>
      <c r="PGB83" s="65"/>
      <c r="PGC83" s="65"/>
      <c r="PGD83" s="65"/>
      <c r="PGE83" s="65"/>
      <c r="PGF83" s="65"/>
      <c r="PGG83" s="65"/>
      <c r="PGH83" s="65"/>
      <c r="PGI83" s="65"/>
      <c r="PGJ83" s="65"/>
      <c r="PGK83" s="65"/>
      <c r="PGL83" s="65"/>
      <c r="PGM83" s="65"/>
      <c r="PGN83" s="65"/>
      <c r="PGO83" s="65"/>
      <c r="PGP83" s="65"/>
      <c r="PGQ83" s="65"/>
      <c r="PGR83" s="65"/>
      <c r="PGS83" s="65"/>
      <c r="PGT83" s="65"/>
      <c r="PGU83" s="65"/>
      <c r="PGV83" s="65"/>
      <c r="PGW83" s="65"/>
      <c r="PGX83" s="65"/>
      <c r="PGY83" s="65"/>
      <c r="PGZ83" s="65"/>
      <c r="PHA83" s="65"/>
      <c r="PHB83" s="65"/>
      <c r="PHC83" s="65"/>
      <c r="PHD83" s="65"/>
      <c r="PHE83" s="65"/>
      <c r="PHF83" s="65"/>
      <c r="PHG83" s="65"/>
      <c r="PHH83" s="65"/>
      <c r="PHI83" s="65"/>
      <c r="PHJ83" s="65"/>
      <c r="PHK83" s="65"/>
      <c r="PHL83" s="65"/>
      <c r="PHM83" s="65"/>
      <c r="PHN83" s="65"/>
      <c r="PHO83" s="65"/>
      <c r="PHP83" s="65"/>
      <c r="PHQ83" s="65"/>
      <c r="PHR83" s="65"/>
      <c r="PHS83" s="65"/>
      <c r="PHT83" s="65"/>
      <c r="PHU83" s="65"/>
      <c r="PHV83" s="65"/>
      <c r="PHW83" s="65"/>
      <c r="PHX83" s="65"/>
      <c r="PHY83" s="65"/>
      <c r="PHZ83" s="65"/>
      <c r="PIA83" s="65"/>
      <c r="PIB83" s="65"/>
      <c r="PIC83" s="65"/>
      <c r="PID83" s="65"/>
      <c r="PIE83" s="65"/>
      <c r="PIF83" s="65"/>
      <c r="PIG83" s="65"/>
      <c r="PIH83" s="65"/>
      <c r="PII83" s="65"/>
      <c r="PIJ83" s="65"/>
      <c r="PIK83" s="65"/>
      <c r="PIL83" s="65"/>
      <c r="PIM83" s="65"/>
      <c r="PIN83" s="65"/>
      <c r="PIO83" s="65"/>
      <c r="PIP83" s="65"/>
      <c r="PIQ83" s="65"/>
      <c r="PIR83" s="65"/>
      <c r="PIS83" s="65"/>
      <c r="PIT83" s="65"/>
      <c r="PIU83" s="65"/>
      <c r="PIV83" s="65"/>
      <c r="PIW83" s="65"/>
      <c r="PIX83" s="65"/>
      <c r="PIY83" s="65"/>
      <c r="PIZ83" s="65"/>
      <c r="PJA83" s="65"/>
      <c r="PJB83" s="65"/>
      <c r="PJC83" s="65"/>
      <c r="PJD83" s="65"/>
      <c r="PJE83" s="65"/>
      <c r="PJF83" s="65"/>
      <c r="PJG83" s="65"/>
      <c r="PJH83" s="65"/>
      <c r="PJI83" s="65"/>
      <c r="PJJ83" s="65"/>
      <c r="PJK83" s="65"/>
      <c r="PJL83" s="65"/>
      <c r="PJM83" s="65"/>
      <c r="PJN83" s="65"/>
      <c r="PJO83" s="65"/>
      <c r="PJP83" s="65"/>
      <c r="PJQ83" s="65"/>
      <c r="PJR83" s="65"/>
      <c r="PJS83" s="65"/>
      <c r="PJT83" s="65"/>
      <c r="PJU83" s="65"/>
      <c r="PJV83" s="65"/>
      <c r="PJW83" s="65"/>
      <c r="PJX83" s="65"/>
      <c r="PJY83" s="65"/>
      <c r="PJZ83" s="65"/>
      <c r="PKA83" s="65"/>
      <c r="PKB83" s="65"/>
      <c r="PKC83" s="65"/>
      <c r="PKD83" s="65"/>
      <c r="PKE83" s="65"/>
      <c r="PKF83" s="65"/>
      <c r="PKG83" s="65"/>
      <c r="PKH83" s="65"/>
      <c r="PKI83" s="65"/>
      <c r="PKJ83" s="65"/>
      <c r="PKK83" s="65"/>
      <c r="PKL83" s="65"/>
      <c r="PKM83" s="65"/>
      <c r="PKN83" s="65"/>
      <c r="PKO83" s="65"/>
      <c r="PKP83" s="65"/>
      <c r="PKQ83" s="65"/>
      <c r="PKR83" s="65"/>
      <c r="PKS83" s="65"/>
      <c r="PKT83" s="65"/>
      <c r="PKU83" s="65"/>
      <c r="PKV83" s="65"/>
      <c r="PKW83" s="65"/>
      <c r="PKX83" s="65"/>
      <c r="PKY83" s="65"/>
      <c r="PKZ83" s="65"/>
      <c r="PLA83" s="65"/>
      <c r="PLB83" s="65"/>
      <c r="PLC83" s="65"/>
      <c r="PLD83" s="65"/>
      <c r="PLE83" s="65"/>
      <c r="PLF83" s="65"/>
      <c r="PLG83" s="65"/>
      <c r="PLH83" s="65"/>
      <c r="PLI83" s="65"/>
      <c r="PLJ83" s="65"/>
      <c r="PLK83" s="65"/>
      <c r="PLL83" s="65"/>
      <c r="PLM83" s="65"/>
      <c r="PLN83" s="65"/>
      <c r="PLO83" s="65"/>
      <c r="PLP83" s="65"/>
      <c r="PLQ83" s="65"/>
      <c r="PLR83" s="65"/>
      <c r="PLS83" s="65"/>
      <c r="PLT83" s="65"/>
      <c r="PLU83" s="65"/>
      <c r="PLV83" s="65"/>
      <c r="PLW83" s="65"/>
      <c r="PLX83" s="65"/>
      <c r="PLY83" s="65"/>
      <c r="PLZ83" s="65"/>
      <c r="PMA83" s="65"/>
      <c r="PMB83" s="65"/>
      <c r="PMC83" s="65"/>
      <c r="PMD83" s="65"/>
      <c r="PME83" s="65"/>
      <c r="PMF83" s="65"/>
      <c r="PMG83" s="65"/>
      <c r="PMH83" s="65"/>
      <c r="PMI83" s="65"/>
      <c r="PMJ83" s="65"/>
      <c r="PMK83" s="65"/>
      <c r="PML83" s="65"/>
      <c r="PMM83" s="65"/>
      <c r="PMN83" s="65"/>
      <c r="PMO83" s="65"/>
      <c r="PMP83" s="65"/>
      <c r="PMQ83" s="65"/>
      <c r="PMR83" s="65"/>
      <c r="PMS83" s="65"/>
      <c r="PMT83" s="65"/>
      <c r="PMU83" s="65"/>
      <c r="PMV83" s="65"/>
      <c r="PMW83" s="65"/>
      <c r="PMX83" s="65"/>
      <c r="PMY83" s="65"/>
      <c r="PMZ83" s="65"/>
      <c r="PNA83" s="65"/>
      <c r="PNB83" s="65"/>
      <c r="PNC83" s="65"/>
      <c r="PND83" s="65"/>
      <c r="PNE83" s="65"/>
      <c r="PNF83" s="65"/>
      <c r="PNG83" s="65"/>
      <c r="PNH83" s="65"/>
      <c r="PNI83" s="65"/>
      <c r="PNJ83" s="65"/>
      <c r="PNK83" s="65"/>
      <c r="PNL83" s="65"/>
      <c r="PNM83" s="65"/>
      <c r="PNN83" s="65"/>
      <c r="PNO83" s="65"/>
      <c r="PNP83" s="65"/>
      <c r="PNQ83" s="65"/>
      <c r="PNR83" s="65"/>
      <c r="PNS83" s="65"/>
      <c r="PNT83" s="65"/>
      <c r="PNU83" s="65"/>
      <c r="PNV83" s="65"/>
      <c r="PNW83" s="65"/>
      <c r="PNX83" s="65"/>
      <c r="PNY83" s="65"/>
      <c r="PNZ83" s="65"/>
      <c r="POA83" s="65"/>
      <c r="POB83" s="65"/>
      <c r="POC83" s="65"/>
      <c r="POD83" s="65"/>
      <c r="POE83" s="65"/>
      <c r="POF83" s="65"/>
      <c r="POG83" s="65"/>
      <c r="POH83" s="65"/>
      <c r="POI83" s="65"/>
      <c r="POJ83" s="65"/>
      <c r="POK83" s="65"/>
      <c r="POL83" s="65"/>
      <c r="POM83" s="65"/>
      <c r="PON83" s="65"/>
      <c r="POO83" s="65"/>
      <c r="POP83" s="65"/>
      <c r="POQ83" s="65"/>
      <c r="POR83" s="65"/>
      <c r="POS83" s="65"/>
      <c r="POT83" s="65"/>
      <c r="POU83" s="65"/>
      <c r="POV83" s="65"/>
      <c r="POW83" s="65"/>
      <c r="POX83" s="65"/>
      <c r="POY83" s="65"/>
      <c r="POZ83" s="65"/>
      <c r="PPA83" s="65"/>
      <c r="PPB83" s="65"/>
      <c r="PPC83" s="65"/>
      <c r="PPD83" s="65"/>
      <c r="PPE83" s="65"/>
      <c r="PPF83" s="65"/>
      <c r="PPG83" s="65"/>
      <c r="PPH83" s="65"/>
      <c r="PPI83" s="65"/>
      <c r="PPJ83" s="65"/>
      <c r="PPK83" s="65"/>
      <c r="PPL83" s="65"/>
      <c r="PPM83" s="65"/>
      <c r="PPN83" s="65"/>
      <c r="PPO83" s="65"/>
      <c r="PPP83" s="65"/>
      <c r="PPQ83" s="65"/>
      <c r="PPR83" s="65"/>
      <c r="PPS83" s="65"/>
      <c r="PPT83" s="65"/>
      <c r="PPU83" s="65"/>
      <c r="PPV83" s="65"/>
      <c r="PPW83" s="65"/>
      <c r="PPX83" s="65"/>
      <c r="PPY83" s="65"/>
      <c r="PPZ83" s="65"/>
      <c r="PQA83" s="65"/>
      <c r="PQB83" s="65"/>
      <c r="PQC83" s="65"/>
      <c r="PQD83" s="65"/>
      <c r="PQE83" s="65"/>
      <c r="PQF83" s="65"/>
      <c r="PQG83" s="65"/>
      <c r="PQH83" s="65"/>
      <c r="PQI83" s="65"/>
      <c r="PQJ83" s="65"/>
      <c r="PQK83" s="65"/>
      <c r="PQL83" s="65"/>
      <c r="PQM83" s="65"/>
      <c r="PQN83" s="65"/>
      <c r="PQO83" s="65"/>
      <c r="PQP83" s="65"/>
      <c r="PQQ83" s="65"/>
      <c r="PQR83" s="65"/>
      <c r="PQS83" s="65"/>
      <c r="PQT83" s="65"/>
      <c r="PQU83" s="65"/>
      <c r="PQV83" s="65"/>
      <c r="PQW83" s="65"/>
      <c r="PQX83" s="65"/>
      <c r="PQY83" s="65"/>
      <c r="PQZ83" s="65"/>
      <c r="PRA83" s="65"/>
      <c r="PRB83" s="65"/>
      <c r="PRC83" s="65"/>
      <c r="PRD83" s="65"/>
      <c r="PRE83" s="65"/>
      <c r="PRF83" s="65"/>
      <c r="PRG83" s="65"/>
      <c r="PRH83" s="65"/>
      <c r="PRI83" s="65"/>
      <c r="PRJ83" s="65"/>
      <c r="PRK83" s="65"/>
      <c r="PRL83" s="65"/>
      <c r="PRM83" s="65"/>
      <c r="PRN83" s="65"/>
      <c r="PRO83" s="65"/>
      <c r="PRP83" s="65"/>
      <c r="PRQ83" s="65"/>
      <c r="PRR83" s="65"/>
      <c r="PRS83" s="65"/>
      <c r="PRT83" s="65"/>
      <c r="PRU83" s="65"/>
      <c r="PRV83" s="65"/>
      <c r="PRW83" s="65"/>
      <c r="PRX83" s="65"/>
      <c r="PRY83" s="65"/>
      <c r="PRZ83" s="65"/>
      <c r="PSA83" s="65"/>
      <c r="PSB83" s="65"/>
      <c r="PSC83" s="65"/>
      <c r="PSD83" s="65"/>
      <c r="PSE83" s="65"/>
      <c r="PSF83" s="65"/>
      <c r="PSG83" s="65"/>
      <c r="PSH83" s="65"/>
      <c r="PSI83" s="65"/>
      <c r="PSJ83" s="65"/>
      <c r="PSK83" s="65"/>
      <c r="PSL83" s="65"/>
      <c r="PSM83" s="65"/>
      <c r="PSN83" s="65"/>
      <c r="PSO83" s="65"/>
      <c r="PSP83" s="65"/>
      <c r="PSQ83" s="65"/>
      <c r="PSR83" s="65"/>
      <c r="PSS83" s="65"/>
      <c r="PST83" s="65"/>
      <c r="PSU83" s="65"/>
      <c r="PSV83" s="65"/>
      <c r="PSW83" s="65"/>
      <c r="PSX83" s="65"/>
      <c r="PSY83" s="65"/>
      <c r="PSZ83" s="65"/>
      <c r="PTA83" s="65"/>
      <c r="PTB83" s="65"/>
      <c r="PTC83" s="65"/>
      <c r="PTD83" s="65"/>
      <c r="PTE83" s="65"/>
      <c r="PTF83" s="65"/>
      <c r="PTG83" s="65"/>
      <c r="PTH83" s="65"/>
      <c r="PTI83" s="65"/>
      <c r="PTJ83" s="65"/>
      <c r="PTK83" s="65"/>
      <c r="PTL83" s="65"/>
      <c r="PTM83" s="65"/>
      <c r="PTN83" s="65"/>
      <c r="PTO83" s="65"/>
      <c r="PTP83" s="65"/>
      <c r="PTQ83" s="65"/>
      <c r="PTR83" s="65"/>
      <c r="PTS83" s="65"/>
      <c r="PTT83" s="65"/>
      <c r="PTU83" s="65"/>
      <c r="PTV83" s="65"/>
      <c r="PTW83" s="65"/>
      <c r="PTX83" s="65"/>
      <c r="PTY83" s="65"/>
      <c r="PTZ83" s="65"/>
      <c r="PUA83" s="65"/>
      <c r="PUB83" s="65"/>
      <c r="PUC83" s="65"/>
      <c r="PUD83" s="65"/>
      <c r="PUE83" s="65"/>
      <c r="PUF83" s="65"/>
      <c r="PUG83" s="65"/>
      <c r="PUH83" s="65"/>
      <c r="PUI83" s="65"/>
      <c r="PUJ83" s="65"/>
      <c r="PUK83" s="65"/>
      <c r="PUL83" s="65"/>
      <c r="PUM83" s="65"/>
      <c r="PUN83" s="65"/>
      <c r="PUO83" s="65"/>
      <c r="PUP83" s="65"/>
      <c r="PUQ83" s="65"/>
      <c r="PUR83" s="65"/>
      <c r="PUS83" s="65"/>
      <c r="PUT83" s="65"/>
      <c r="PUU83" s="65"/>
      <c r="PUV83" s="65"/>
      <c r="PUW83" s="65"/>
      <c r="PUX83" s="65"/>
      <c r="PUY83" s="65"/>
      <c r="PUZ83" s="65"/>
      <c r="PVA83" s="65"/>
      <c r="PVB83" s="65"/>
      <c r="PVC83" s="65"/>
      <c r="PVD83" s="65"/>
      <c r="PVE83" s="65"/>
      <c r="PVF83" s="65"/>
      <c r="PVG83" s="65"/>
      <c r="PVH83" s="65"/>
      <c r="PVI83" s="65"/>
      <c r="PVJ83" s="65"/>
      <c r="PVK83" s="65"/>
      <c r="PVL83" s="65"/>
      <c r="PVM83" s="65"/>
      <c r="PVN83" s="65"/>
      <c r="PVO83" s="65"/>
      <c r="PVP83" s="65"/>
      <c r="PVQ83" s="65"/>
      <c r="PVR83" s="65"/>
      <c r="PVS83" s="65"/>
      <c r="PVT83" s="65"/>
      <c r="PVU83" s="65"/>
      <c r="PVV83" s="65"/>
      <c r="PVW83" s="65"/>
      <c r="PVX83" s="65"/>
      <c r="PVY83" s="65"/>
      <c r="PVZ83" s="65"/>
      <c r="PWA83" s="65"/>
      <c r="PWB83" s="65"/>
      <c r="PWC83" s="65"/>
      <c r="PWD83" s="65"/>
      <c r="PWE83" s="65"/>
      <c r="PWF83" s="65"/>
      <c r="PWG83" s="65"/>
      <c r="PWH83" s="65"/>
      <c r="PWI83" s="65"/>
      <c r="PWJ83" s="65"/>
      <c r="PWK83" s="65"/>
      <c r="PWL83" s="65"/>
      <c r="PWM83" s="65"/>
      <c r="PWN83" s="65"/>
      <c r="PWO83" s="65"/>
      <c r="PWP83" s="65"/>
      <c r="PWQ83" s="65"/>
      <c r="PWR83" s="65"/>
      <c r="PWS83" s="65"/>
      <c r="PWT83" s="65"/>
      <c r="PWU83" s="65"/>
      <c r="PWV83" s="65"/>
      <c r="PWW83" s="65"/>
      <c r="PWX83" s="65"/>
      <c r="PWY83" s="65"/>
      <c r="PWZ83" s="65"/>
      <c r="PXA83" s="65"/>
      <c r="PXB83" s="65"/>
      <c r="PXC83" s="65"/>
      <c r="PXD83" s="65"/>
      <c r="PXE83" s="65"/>
      <c r="PXF83" s="65"/>
      <c r="PXG83" s="65"/>
      <c r="PXH83" s="65"/>
      <c r="PXI83" s="65"/>
      <c r="PXJ83" s="65"/>
      <c r="PXK83" s="65"/>
      <c r="PXL83" s="65"/>
      <c r="PXM83" s="65"/>
      <c r="PXN83" s="65"/>
      <c r="PXO83" s="65"/>
      <c r="PXP83" s="65"/>
      <c r="PXQ83" s="65"/>
      <c r="PXR83" s="65"/>
      <c r="PXS83" s="65"/>
      <c r="PXT83" s="65"/>
      <c r="PXU83" s="65"/>
      <c r="PXV83" s="65"/>
      <c r="PXW83" s="65"/>
      <c r="PXX83" s="65"/>
      <c r="PXY83" s="65"/>
      <c r="PXZ83" s="65"/>
      <c r="PYA83" s="65"/>
      <c r="PYB83" s="65"/>
      <c r="PYC83" s="65"/>
      <c r="PYD83" s="65"/>
      <c r="PYE83" s="65"/>
      <c r="PYF83" s="65"/>
      <c r="PYG83" s="65"/>
      <c r="PYH83" s="65"/>
      <c r="PYI83" s="65"/>
      <c r="PYJ83" s="65"/>
      <c r="PYK83" s="65"/>
      <c r="PYL83" s="65"/>
      <c r="PYM83" s="65"/>
      <c r="PYN83" s="65"/>
      <c r="PYO83" s="65"/>
      <c r="PYP83" s="65"/>
      <c r="PYQ83" s="65"/>
      <c r="PYR83" s="65"/>
      <c r="PYS83" s="65"/>
      <c r="PYT83" s="65"/>
      <c r="PYU83" s="65"/>
      <c r="PYV83" s="65"/>
      <c r="PYW83" s="65"/>
      <c r="PYX83" s="65"/>
      <c r="PYY83" s="65"/>
      <c r="PYZ83" s="65"/>
      <c r="PZA83" s="65"/>
      <c r="PZB83" s="65"/>
      <c r="PZC83" s="65"/>
      <c r="PZD83" s="65"/>
      <c r="PZE83" s="65"/>
      <c r="PZF83" s="65"/>
      <c r="PZG83" s="65"/>
      <c r="PZH83" s="65"/>
      <c r="PZI83" s="65"/>
      <c r="PZJ83" s="65"/>
      <c r="PZK83" s="65"/>
      <c r="PZL83" s="65"/>
      <c r="PZM83" s="65"/>
      <c r="PZN83" s="65"/>
      <c r="PZO83" s="65"/>
      <c r="PZP83" s="65"/>
      <c r="PZQ83" s="65"/>
      <c r="PZR83" s="65"/>
      <c r="PZS83" s="65"/>
      <c r="PZT83" s="65"/>
      <c r="PZU83" s="65"/>
      <c r="PZV83" s="65"/>
      <c r="PZW83" s="65"/>
      <c r="PZX83" s="65"/>
      <c r="PZY83" s="65"/>
      <c r="PZZ83" s="65"/>
      <c r="QAA83" s="65"/>
      <c r="QAB83" s="65"/>
      <c r="QAC83" s="65"/>
      <c r="QAD83" s="65"/>
      <c r="QAE83" s="65"/>
      <c r="QAF83" s="65"/>
      <c r="QAG83" s="65"/>
      <c r="QAH83" s="65"/>
      <c r="QAI83" s="65"/>
      <c r="QAJ83" s="65"/>
      <c r="QAK83" s="65"/>
      <c r="QAL83" s="65"/>
      <c r="QAM83" s="65"/>
      <c r="QAN83" s="65"/>
      <c r="QAO83" s="65"/>
      <c r="QAP83" s="65"/>
      <c r="QAQ83" s="65"/>
      <c r="QAR83" s="65"/>
      <c r="QAS83" s="65"/>
      <c r="QAT83" s="65"/>
      <c r="QAU83" s="65"/>
      <c r="QAV83" s="65"/>
      <c r="QAW83" s="65"/>
      <c r="QAX83" s="65"/>
      <c r="QAY83" s="65"/>
      <c r="QAZ83" s="65"/>
      <c r="QBA83" s="65"/>
      <c r="QBB83" s="65"/>
      <c r="QBC83" s="65"/>
      <c r="QBD83" s="65"/>
      <c r="QBE83" s="65"/>
      <c r="QBF83" s="65"/>
      <c r="QBG83" s="65"/>
      <c r="QBH83" s="65"/>
      <c r="QBI83" s="65"/>
      <c r="QBJ83" s="65"/>
      <c r="QBK83" s="65"/>
      <c r="QBL83" s="65"/>
      <c r="QBM83" s="65"/>
      <c r="QBN83" s="65"/>
      <c r="QBO83" s="65"/>
      <c r="QBP83" s="65"/>
      <c r="QBQ83" s="65"/>
      <c r="QBR83" s="65"/>
      <c r="QBS83" s="65"/>
      <c r="QBT83" s="65"/>
      <c r="QBU83" s="65"/>
      <c r="QBV83" s="65"/>
      <c r="QBW83" s="65"/>
      <c r="QBX83" s="65"/>
      <c r="QBY83" s="65"/>
      <c r="QBZ83" s="65"/>
      <c r="QCA83" s="65"/>
      <c r="QCB83" s="65"/>
      <c r="QCC83" s="65"/>
      <c r="QCD83" s="65"/>
      <c r="QCE83" s="65"/>
      <c r="QCF83" s="65"/>
      <c r="QCG83" s="65"/>
      <c r="QCH83" s="65"/>
      <c r="QCI83" s="65"/>
      <c r="QCJ83" s="65"/>
      <c r="QCK83" s="65"/>
      <c r="QCL83" s="65"/>
      <c r="QCM83" s="65"/>
      <c r="QCN83" s="65"/>
      <c r="QCO83" s="65"/>
      <c r="QCP83" s="65"/>
      <c r="QCQ83" s="65"/>
      <c r="QCR83" s="65"/>
      <c r="QCS83" s="65"/>
      <c r="QCT83" s="65"/>
      <c r="QCU83" s="65"/>
      <c r="QCV83" s="65"/>
      <c r="QCW83" s="65"/>
      <c r="QCX83" s="65"/>
      <c r="QCY83" s="65"/>
      <c r="QCZ83" s="65"/>
      <c r="QDA83" s="65"/>
      <c r="QDB83" s="65"/>
      <c r="QDC83" s="65"/>
      <c r="QDD83" s="65"/>
      <c r="QDE83" s="65"/>
      <c r="QDF83" s="65"/>
      <c r="QDG83" s="65"/>
      <c r="QDH83" s="65"/>
      <c r="QDI83" s="65"/>
      <c r="QDJ83" s="65"/>
      <c r="QDK83" s="65"/>
      <c r="QDL83" s="65"/>
      <c r="QDM83" s="65"/>
      <c r="QDN83" s="65"/>
      <c r="QDO83" s="65"/>
      <c r="QDP83" s="65"/>
      <c r="QDQ83" s="65"/>
      <c r="QDR83" s="65"/>
      <c r="QDS83" s="65"/>
      <c r="QDT83" s="65"/>
      <c r="QDU83" s="65"/>
      <c r="QDV83" s="65"/>
      <c r="QDW83" s="65"/>
      <c r="QDX83" s="65"/>
      <c r="QDY83" s="65"/>
      <c r="QDZ83" s="65"/>
      <c r="QEA83" s="65"/>
      <c r="QEB83" s="65"/>
      <c r="QEC83" s="65"/>
      <c r="QED83" s="65"/>
      <c r="QEE83" s="65"/>
      <c r="QEF83" s="65"/>
      <c r="QEG83" s="65"/>
      <c r="QEH83" s="65"/>
      <c r="QEI83" s="65"/>
      <c r="QEJ83" s="65"/>
      <c r="QEK83" s="65"/>
      <c r="QEL83" s="65"/>
      <c r="QEM83" s="65"/>
      <c r="QEN83" s="65"/>
      <c r="QEO83" s="65"/>
      <c r="QEP83" s="65"/>
      <c r="QEQ83" s="65"/>
      <c r="QER83" s="65"/>
      <c r="QES83" s="65"/>
      <c r="QET83" s="65"/>
      <c r="QEU83" s="65"/>
      <c r="QEV83" s="65"/>
      <c r="QEW83" s="65"/>
      <c r="QEX83" s="65"/>
      <c r="QEY83" s="65"/>
      <c r="QEZ83" s="65"/>
      <c r="QFA83" s="65"/>
      <c r="QFB83" s="65"/>
      <c r="QFC83" s="65"/>
      <c r="QFD83" s="65"/>
      <c r="QFE83" s="65"/>
      <c r="QFF83" s="65"/>
      <c r="QFG83" s="65"/>
      <c r="QFH83" s="65"/>
      <c r="QFI83" s="65"/>
      <c r="QFJ83" s="65"/>
      <c r="QFK83" s="65"/>
      <c r="QFL83" s="65"/>
      <c r="QFM83" s="65"/>
      <c r="QFN83" s="65"/>
      <c r="QFO83" s="65"/>
      <c r="QFP83" s="65"/>
      <c r="QFQ83" s="65"/>
      <c r="QFR83" s="65"/>
      <c r="QFS83" s="65"/>
      <c r="QFT83" s="65"/>
      <c r="QFU83" s="65"/>
      <c r="QFV83" s="65"/>
      <c r="QFW83" s="65"/>
      <c r="QFX83" s="65"/>
      <c r="QFY83" s="65"/>
      <c r="QFZ83" s="65"/>
      <c r="QGA83" s="65"/>
      <c r="QGB83" s="65"/>
      <c r="QGC83" s="65"/>
      <c r="QGD83" s="65"/>
      <c r="QGE83" s="65"/>
      <c r="QGF83" s="65"/>
      <c r="QGG83" s="65"/>
      <c r="QGH83" s="65"/>
      <c r="QGI83" s="65"/>
      <c r="QGJ83" s="65"/>
      <c r="QGK83" s="65"/>
      <c r="QGL83" s="65"/>
      <c r="QGM83" s="65"/>
      <c r="QGN83" s="65"/>
      <c r="QGO83" s="65"/>
      <c r="QGP83" s="65"/>
      <c r="QGQ83" s="65"/>
      <c r="QGR83" s="65"/>
      <c r="QGS83" s="65"/>
      <c r="QGT83" s="65"/>
      <c r="QGU83" s="65"/>
      <c r="QGV83" s="65"/>
      <c r="QGW83" s="65"/>
      <c r="QGX83" s="65"/>
      <c r="QGY83" s="65"/>
      <c r="QGZ83" s="65"/>
      <c r="QHA83" s="65"/>
      <c r="QHB83" s="65"/>
      <c r="QHC83" s="65"/>
      <c r="QHD83" s="65"/>
      <c r="QHE83" s="65"/>
      <c r="QHF83" s="65"/>
      <c r="QHG83" s="65"/>
      <c r="QHH83" s="65"/>
      <c r="QHI83" s="65"/>
      <c r="QHJ83" s="65"/>
      <c r="QHK83" s="65"/>
      <c r="QHL83" s="65"/>
      <c r="QHM83" s="65"/>
      <c r="QHN83" s="65"/>
      <c r="QHO83" s="65"/>
      <c r="QHP83" s="65"/>
      <c r="QHQ83" s="65"/>
      <c r="QHR83" s="65"/>
      <c r="QHS83" s="65"/>
      <c r="QHT83" s="65"/>
      <c r="QHU83" s="65"/>
      <c r="QHV83" s="65"/>
      <c r="QHW83" s="65"/>
      <c r="QHX83" s="65"/>
      <c r="QHY83" s="65"/>
      <c r="QHZ83" s="65"/>
      <c r="QIA83" s="65"/>
      <c r="QIB83" s="65"/>
      <c r="QIC83" s="65"/>
      <c r="QID83" s="65"/>
      <c r="QIE83" s="65"/>
      <c r="QIF83" s="65"/>
      <c r="QIG83" s="65"/>
      <c r="QIH83" s="65"/>
      <c r="QII83" s="65"/>
      <c r="QIJ83" s="65"/>
      <c r="QIK83" s="65"/>
      <c r="QIL83" s="65"/>
      <c r="QIM83" s="65"/>
      <c r="QIN83" s="65"/>
      <c r="QIO83" s="65"/>
      <c r="QIP83" s="65"/>
      <c r="QIQ83" s="65"/>
      <c r="QIR83" s="65"/>
      <c r="QIS83" s="65"/>
      <c r="QIT83" s="65"/>
      <c r="QIU83" s="65"/>
      <c r="QIV83" s="65"/>
      <c r="QIW83" s="65"/>
      <c r="QIX83" s="65"/>
      <c r="QIY83" s="65"/>
      <c r="QIZ83" s="65"/>
      <c r="QJA83" s="65"/>
      <c r="QJB83" s="65"/>
      <c r="QJC83" s="65"/>
      <c r="QJD83" s="65"/>
      <c r="QJE83" s="65"/>
      <c r="QJF83" s="65"/>
      <c r="QJG83" s="65"/>
      <c r="QJH83" s="65"/>
      <c r="QJI83" s="65"/>
      <c r="QJJ83" s="65"/>
      <c r="QJK83" s="65"/>
      <c r="QJL83" s="65"/>
      <c r="QJM83" s="65"/>
      <c r="QJN83" s="65"/>
      <c r="QJO83" s="65"/>
      <c r="QJP83" s="65"/>
      <c r="QJQ83" s="65"/>
      <c r="QJR83" s="65"/>
      <c r="QJS83" s="65"/>
      <c r="QJT83" s="65"/>
      <c r="QJU83" s="65"/>
      <c r="QJV83" s="65"/>
      <c r="QJW83" s="65"/>
      <c r="QJX83" s="65"/>
      <c r="QJY83" s="65"/>
      <c r="QJZ83" s="65"/>
      <c r="QKA83" s="65"/>
      <c r="QKB83" s="65"/>
      <c r="QKC83" s="65"/>
      <c r="QKD83" s="65"/>
      <c r="QKE83" s="65"/>
      <c r="QKF83" s="65"/>
      <c r="QKG83" s="65"/>
      <c r="QKH83" s="65"/>
      <c r="QKI83" s="65"/>
      <c r="QKJ83" s="65"/>
      <c r="QKK83" s="65"/>
      <c r="QKL83" s="65"/>
      <c r="QKM83" s="65"/>
      <c r="QKN83" s="65"/>
      <c r="QKO83" s="65"/>
      <c r="QKP83" s="65"/>
      <c r="QKQ83" s="65"/>
      <c r="QKR83" s="65"/>
      <c r="QKS83" s="65"/>
      <c r="QKT83" s="65"/>
      <c r="QKU83" s="65"/>
      <c r="QKV83" s="65"/>
      <c r="QKW83" s="65"/>
      <c r="QKX83" s="65"/>
      <c r="QKY83" s="65"/>
      <c r="QKZ83" s="65"/>
      <c r="QLA83" s="65"/>
      <c r="QLB83" s="65"/>
      <c r="QLC83" s="65"/>
      <c r="QLD83" s="65"/>
      <c r="QLE83" s="65"/>
      <c r="QLF83" s="65"/>
      <c r="QLG83" s="65"/>
      <c r="QLH83" s="65"/>
      <c r="QLI83" s="65"/>
      <c r="QLJ83" s="65"/>
      <c r="QLK83" s="65"/>
      <c r="QLL83" s="65"/>
      <c r="QLM83" s="65"/>
      <c r="QLN83" s="65"/>
      <c r="QLO83" s="65"/>
      <c r="QLP83" s="65"/>
      <c r="QLQ83" s="65"/>
      <c r="QLR83" s="65"/>
      <c r="QLS83" s="65"/>
      <c r="QLT83" s="65"/>
      <c r="QLU83" s="65"/>
      <c r="QLV83" s="65"/>
      <c r="QLW83" s="65"/>
      <c r="QLX83" s="65"/>
      <c r="QLY83" s="65"/>
      <c r="QLZ83" s="65"/>
      <c r="QMA83" s="65"/>
      <c r="QMB83" s="65"/>
      <c r="QMC83" s="65"/>
      <c r="QMD83" s="65"/>
      <c r="QME83" s="65"/>
      <c r="QMF83" s="65"/>
      <c r="QMG83" s="65"/>
      <c r="QMH83" s="65"/>
      <c r="QMI83" s="65"/>
      <c r="QMJ83" s="65"/>
      <c r="QMK83" s="65"/>
      <c r="QML83" s="65"/>
      <c r="QMM83" s="65"/>
      <c r="QMN83" s="65"/>
      <c r="QMO83" s="65"/>
      <c r="QMP83" s="65"/>
      <c r="QMQ83" s="65"/>
      <c r="QMR83" s="65"/>
      <c r="QMS83" s="65"/>
      <c r="QMT83" s="65"/>
      <c r="QMU83" s="65"/>
      <c r="QMV83" s="65"/>
      <c r="QMW83" s="65"/>
      <c r="QMX83" s="65"/>
      <c r="QMY83" s="65"/>
      <c r="QMZ83" s="65"/>
      <c r="QNA83" s="65"/>
      <c r="QNB83" s="65"/>
      <c r="QNC83" s="65"/>
      <c r="QND83" s="65"/>
      <c r="QNE83" s="65"/>
      <c r="QNF83" s="65"/>
      <c r="QNG83" s="65"/>
      <c r="QNH83" s="65"/>
      <c r="QNI83" s="65"/>
      <c r="QNJ83" s="65"/>
      <c r="QNK83" s="65"/>
      <c r="QNL83" s="65"/>
      <c r="QNM83" s="65"/>
      <c r="QNN83" s="65"/>
      <c r="QNO83" s="65"/>
      <c r="QNP83" s="65"/>
      <c r="QNQ83" s="65"/>
      <c r="QNR83" s="65"/>
      <c r="QNS83" s="65"/>
      <c r="QNT83" s="65"/>
      <c r="QNU83" s="65"/>
      <c r="QNV83" s="65"/>
      <c r="QNW83" s="65"/>
      <c r="QNX83" s="65"/>
      <c r="QNY83" s="65"/>
      <c r="QNZ83" s="65"/>
      <c r="QOA83" s="65"/>
      <c r="QOB83" s="65"/>
      <c r="QOC83" s="65"/>
      <c r="QOD83" s="65"/>
      <c r="QOE83" s="65"/>
      <c r="QOF83" s="65"/>
      <c r="QOG83" s="65"/>
      <c r="QOH83" s="65"/>
      <c r="QOI83" s="65"/>
      <c r="QOJ83" s="65"/>
      <c r="QOK83" s="65"/>
      <c r="QOL83" s="65"/>
      <c r="QOM83" s="65"/>
      <c r="QON83" s="65"/>
      <c r="QOO83" s="65"/>
      <c r="QOP83" s="65"/>
      <c r="QOQ83" s="65"/>
      <c r="QOR83" s="65"/>
      <c r="QOS83" s="65"/>
      <c r="QOT83" s="65"/>
      <c r="QOU83" s="65"/>
      <c r="QOV83" s="65"/>
      <c r="QOW83" s="65"/>
      <c r="QOX83" s="65"/>
      <c r="QOY83" s="65"/>
      <c r="QOZ83" s="65"/>
      <c r="QPA83" s="65"/>
      <c r="QPB83" s="65"/>
      <c r="QPC83" s="65"/>
      <c r="QPD83" s="65"/>
      <c r="QPE83" s="65"/>
      <c r="QPF83" s="65"/>
      <c r="QPG83" s="65"/>
      <c r="QPH83" s="65"/>
      <c r="QPI83" s="65"/>
      <c r="QPJ83" s="65"/>
      <c r="QPK83" s="65"/>
      <c r="QPL83" s="65"/>
      <c r="QPM83" s="65"/>
      <c r="QPN83" s="65"/>
      <c r="QPO83" s="65"/>
      <c r="QPP83" s="65"/>
      <c r="QPQ83" s="65"/>
      <c r="QPR83" s="65"/>
      <c r="QPS83" s="65"/>
      <c r="QPT83" s="65"/>
      <c r="QPU83" s="65"/>
      <c r="QPV83" s="65"/>
      <c r="QPW83" s="65"/>
      <c r="QPX83" s="65"/>
      <c r="QPY83" s="65"/>
      <c r="QPZ83" s="65"/>
      <c r="QQA83" s="65"/>
      <c r="QQB83" s="65"/>
      <c r="QQC83" s="65"/>
      <c r="QQD83" s="65"/>
      <c r="QQE83" s="65"/>
      <c r="QQF83" s="65"/>
      <c r="QQG83" s="65"/>
      <c r="QQH83" s="65"/>
      <c r="QQI83" s="65"/>
      <c r="QQJ83" s="65"/>
      <c r="QQK83" s="65"/>
      <c r="QQL83" s="65"/>
      <c r="QQM83" s="65"/>
      <c r="QQN83" s="65"/>
      <c r="QQO83" s="65"/>
      <c r="QQP83" s="65"/>
      <c r="QQQ83" s="65"/>
      <c r="QQR83" s="65"/>
      <c r="QQS83" s="65"/>
      <c r="QQT83" s="65"/>
      <c r="QQU83" s="65"/>
      <c r="QQV83" s="65"/>
      <c r="QQW83" s="65"/>
      <c r="QQX83" s="65"/>
      <c r="QQY83" s="65"/>
      <c r="QQZ83" s="65"/>
      <c r="QRA83" s="65"/>
      <c r="QRB83" s="65"/>
      <c r="QRC83" s="65"/>
      <c r="QRD83" s="65"/>
      <c r="QRE83" s="65"/>
      <c r="QRF83" s="65"/>
      <c r="QRG83" s="65"/>
      <c r="QRH83" s="65"/>
      <c r="QRI83" s="65"/>
      <c r="QRJ83" s="65"/>
      <c r="QRK83" s="65"/>
      <c r="QRL83" s="65"/>
      <c r="QRM83" s="65"/>
      <c r="QRN83" s="65"/>
      <c r="QRO83" s="65"/>
      <c r="QRP83" s="65"/>
      <c r="QRQ83" s="65"/>
      <c r="QRR83" s="65"/>
      <c r="QRS83" s="65"/>
      <c r="QRT83" s="65"/>
      <c r="QRU83" s="65"/>
      <c r="QRV83" s="65"/>
      <c r="QRW83" s="65"/>
      <c r="QRX83" s="65"/>
      <c r="QRY83" s="65"/>
      <c r="QRZ83" s="65"/>
      <c r="QSA83" s="65"/>
      <c r="QSB83" s="65"/>
      <c r="QSC83" s="65"/>
      <c r="QSD83" s="65"/>
      <c r="QSE83" s="65"/>
      <c r="QSF83" s="65"/>
      <c r="QSG83" s="65"/>
      <c r="QSH83" s="65"/>
      <c r="QSI83" s="65"/>
      <c r="QSJ83" s="65"/>
      <c r="QSK83" s="65"/>
      <c r="QSL83" s="65"/>
      <c r="QSM83" s="65"/>
      <c r="QSN83" s="65"/>
      <c r="QSO83" s="65"/>
      <c r="QSP83" s="65"/>
      <c r="QSQ83" s="65"/>
      <c r="QSR83" s="65"/>
      <c r="QSS83" s="65"/>
      <c r="QST83" s="65"/>
      <c r="QSU83" s="65"/>
      <c r="QSV83" s="65"/>
      <c r="QSW83" s="65"/>
      <c r="QSX83" s="65"/>
      <c r="QSY83" s="65"/>
      <c r="QSZ83" s="65"/>
      <c r="QTA83" s="65"/>
      <c r="QTB83" s="65"/>
      <c r="QTC83" s="65"/>
      <c r="QTD83" s="65"/>
      <c r="QTE83" s="65"/>
      <c r="QTF83" s="65"/>
      <c r="QTG83" s="65"/>
      <c r="QTH83" s="65"/>
      <c r="QTI83" s="65"/>
      <c r="QTJ83" s="65"/>
      <c r="QTK83" s="65"/>
      <c r="QTL83" s="65"/>
      <c r="QTM83" s="65"/>
      <c r="QTN83" s="65"/>
      <c r="QTO83" s="65"/>
      <c r="QTP83" s="65"/>
      <c r="QTQ83" s="65"/>
      <c r="QTR83" s="65"/>
      <c r="QTS83" s="65"/>
      <c r="QTT83" s="65"/>
      <c r="QTU83" s="65"/>
      <c r="QTV83" s="65"/>
      <c r="QTW83" s="65"/>
      <c r="QTX83" s="65"/>
      <c r="QTY83" s="65"/>
      <c r="QTZ83" s="65"/>
      <c r="QUA83" s="65"/>
      <c r="QUB83" s="65"/>
      <c r="QUC83" s="65"/>
      <c r="QUD83" s="65"/>
      <c r="QUE83" s="65"/>
      <c r="QUF83" s="65"/>
      <c r="QUG83" s="65"/>
      <c r="QUH83" s="65"/>
      <c r="QUI83" s="65"/>
      <c r="QUJ83" s="65"/>
      <c r="QUK83" s="65"/>
      <c r="QUL83" s="65"/>
      <c r="QUM83" s="65"/>
      <c r="QUN83" s="65"/>
      <c r="QUO83" s="65"/>
      <c r="QUP83" s="65"/>
      <c r="QUQ83" s="65"/>
      <c r="QUR83" s="65"/>
      <c r="QUS83" s="65"/>
      <c r="QUT83" s="65"/>
      <c r="QUU83" s="65"/>
      <c r="QUV83" s="65"/>
      <c r="QUW83" s="65"/>
      <c r="QUX83" s="65"/>
      <c r="QUY83" s="65"/>
      <c r="QUZ83" s="65"/>
      <c r="QVA83" s="65"/>
      <c r="QVB83" s="65"/>
      <c r="QVC83" s="65"/>
      <c r="QVD83" s="65"/>
      <c r="QVE83" s="65"/>
      <c r="QVF83" s="65"/>
      <c r="QVG83" s="65"/>
      <c r="QVH83" s="65"/>
      <c r="QVI83" s="65"/>
      <c r="QVJ83" s="65"/>
      <c r="QVK83" s="65"/>
      <c r="QVL83" s="65"/>
      <c r="QVM83" s="65"/>
      <c r="QVN83" s="65"/>
      <c r="QVO83" s="65"/>
      <c r="QVP83" s="65"/>
      <c r="QVQ83" s="65"/>
      <c r="QVR83" s="65"/>
      <c r="QVS83" s="65"/>
      <c r="QVT83" s="65"/>
      <c r="QVU83" s="65"/>
      <c r="QVV83" s="65"/>
      <c r="QVW83" s="65"/>
      <c r="QVX83" s="65"/>
      <c r="QVY83" s="65"/>
      <c r="QVZ83" s="65"/>
      <c r="QWA83" s="65"/>
      <c r="QWB83" s="65"/>
      <c r="QWC83" s="65"/>
      <c r="QWD83" s="65"/>
      <c r="QWE83" s="65"/>
      <c r="QWF83" s="65"/>
      <c r="QWG83" s="65"/>
      <c r="QWH83" s="65"/>
      <c r="QWI83" s="65"/>
      <c r="QWJ83" s="65"/>
      <c r="QWK83" s="65"/>
      <c r="QWL83" s="65"/>
      <c r="QWM83" s="65"/>
      <c r="QWN83" s="65"/>
      <c r="QWO83" s="65"/>
      <c r="QWP83" s="65"/>
      <c r="QWQ83" s="65"/>
      <c r="QWR83" s="65"/>
      <c r="QWS83" s="65"/>
      <c r="QWT83" s="65"/>
      <c r="QWU83" s="65"/>
      <c r="QWV83" s="65"/>
      <c r="QWW83" s="65"/>
      <c r="QWX83" s="65"/>
      <c r="QWY83" s="65"/>
      <c r="QWZ83" s="65"/>
      <c r="QXA83" s="65"/>
      <c r="QXB83" s="65"/>
      <c r="QXC83" s="65"/>
      <c r="QXD83" s="65"/>
      <c r="QXE83" s="65"/>
      <c r="QXF83" s="65"/>
      <c r="QXG83" s="65"/>
      <c r="QXH83" s="65"/>
      <c r="QXI83" s="65"/>
      <c r="QXJ83" s="65"/>
      <c r="QXK83" s="65"/>
      <c r="QXL83" s="65"/>
      <c r="QXM83" s="65"/>
      <c r="QXN83" s="65"/>
      <c r="QXO83" s="65"/>
      <c r="QXP83" s="65"/>
      <c r="QXQ83" s="65"/>
      <c r="QXR83" s="65"/>
      <c r="QXS83" s="65"/>
      <c r="QXT83" s="65"/>
      <c r="QXU83" s="65"/>
      <c r="QXV83" s="65"/>
      <c r="QXW83" s="65"/>
      <c r="QXX83" s="65"/>
      <c r="QXY83" s="65"/>
      <c r="QXZ83" s="65"/>
      <c r="QYA83" s="65"/>
      <c r="QYB83" s="65"/>
      <c r="QYC83" s="65"/>
      <c r="QYD83" s="65"/>
      <c r="QYE83" s="65"/>
      <c r="QYF83" s="65"/>
      <c r="QYG83" s="65"/>
      <c r="QYH83" s="65"/>
      <c r="QYI83" s="65"/>
      <c r="QYJ83" s="65"/>
      <c r="QYK83" s="65"/>
      <c r="QYL83" s="65"/>
      <c r="QYM83" s="65"/>
      <c r="QYN83" s="65"/>
      <c r="QYO83" s="65"/>
      <c r="QYP83" s="65"/>
      <c r="QYQ83" s="65"/>
      <c r="QYR83" s="65"/>
      <c r="QYS83" s="65"/>
      <c r="QYT83" s="65"/>
      <c r="QYU83" s="65"/>
      <c r="QYV83" s="65"/>
      <c r="QYW83" s="65"/>
      <c r="QYX83" s="65"/>
      <c r="QYY83" s="65"/>
      <c r="QYZ83" s="65"/>
      <c r="QZA83" s="65"/>
      <c r="QZB83" s="65"/>
      <c r="QZC83" s="65"/>
      <c r="QZD83" s="65"/>
      <c r="QZE83" s="65"/>
      <c r="QZF83" s="65"/>
      <c r="QZG83" s="65"/>
      <c r="QZH83" s="65"/>
      <c r="QZI83" s="65"/>
      <c r="QZJ83" s="65"/>
      <c r="QZK83" s="65"/>
      <c r="QZL83" s="65"/>
      <c r="QZM83" s="65"/>
      <c r="QZN83" s="65"/>
      <c r="QZO83" s="65"/>
      <c r="QZP83" s="65"/>
      <c r="QZQ83" s="65"/>
      <c r="QZR83" s="65"/>
      <c r="QZS83" s="65"/>
      <c r="QZT83" s="65"/>
      <c r="QZU83" s="65"/>
      <c r="QZV83" s="65"/>
      <c r="QZW83" s="65"/>
      <c r="QZX83" s="65"/>
      <c r="QZY83" s="65"/>
      <c r="QZZ83" s="65"/>
      <c r="RAA83" s="65"/>
      <c r="RAB83" s="65"/>
      <c r="RAC83" s="65"/>
      <c r="RAD83" s="65"/>
      <c r="RAE83" s="65"/>
      <c r="RAF83" s="65"/>
      <c r="RAG83" s="65"/>
      <c r="RAH83" s="65"/>
      <c r="RAI83" s="65"/>
      <c r="RAJ83" s="65"/>
      <c r="RAK83" s="65"/>
      <c r="RAL83" s="65"/>
      <c r="RAM83" s="65"/>
      <c r="RAN83" s="65"/>
      <c r="RAO83" s="65"/>
      <c r="RAP83" s="65"/>
      <c r="RAQ83" s="65"/>
      <c r="RAR83" s="65"/>
      <c r="RAS83" s="65"/>
      <c r="RAT83" s="65"/>
      <c r="RAU83" s="65"/>
      <c r="RAV83" s="65"/>
      <c r="RAW83" s="65"/>
      <c r="RAX83" s="65"/>
      <c r="RAY83" s="65"/>
      <c r="RAZ83" s="65"/>
      <c r="RBA83" s="65"/>
      <c r="RBB83" s="65"/>
      <c r="RBC83" s="65"/>
      <c r="RBD83" s="65"/>
      <c r="RBE83" s="65"/>
      <c r="RBF83" s="65"/>
      <c r="RBG83" s="65"/>
      <c r="RBH83" s="65"/>
      <c r="RBI83" s="65"/>
      <c r="RBJ83" s="65"/>
      <c r="RBK83" s="65"/>
      <c r="RBL83" s="65"/>
      <c r="RBM83" s="65"/>
      <c r="RBN83" s="65"/>
      <c r="RBO83" s="65"/>
      <c r="RBP83" s="65"/>
      <c r="RBQ83" s="65"/>
      <c r="RBR83" s="65"/>
      <c r="RBS83" s="65"/>
      <c r="RBT83" s="65"/>
      <c r="RBU83" s="65"/>
      <c r="RBV83" s="65"/>
      <c r="RBW83" s="65"/>
      <c r="RBX83" s="65"/>
      <c r="RBY83" s="65"/>
      <c r="RBZ83" s="65"/>
      <c r="RCA83" s="65"/>
      <c r="RCB83" s="65"/>
      <c r="RCC83" s="65"/>
      <c r="RCD83" s="65"/>
      <c r="RCE83" s="65"/>
      <c r="RCF83" s="65"/>
      <c r="RCG83" s="65"/>
      <c r="RCH83" s="65"/>
      <c r="RCI83" s="65"/>
      <c r="RCJ83" s="65"/>
      <c r="RCK83" s="65"/>
      <c r="RCL83" s="65"/>
      <c r="RCM83" s="65"/>
      <c r="RCN83" s="65"/>
      <c r="RCO83" s="65"/>
      <c r="RCP83" s="65"/>
      <c r="RCQ83" s="65"/>
      <c r="RCR83" s="65"/>
      <c r="RCS83" s="65"/>
      <c r="RCT83" s="65"/>
      <c r="RCU83" s="65"/>
      <c r="RCV83" s="65"/>
      <c r="RCW83" s="65"/>
      <c r="RCX83" s="65"/>
      <c r="RCY83" s="65"/>
      <c r="RCZ83" s="65"/>
      <c r="RDA83" s="65"/>
      <c r="RDB83" s="65"/>
      <c r="RDC83" s="65"/>
      <c r="RDD83" s="65"/>
      <c r="RDE83" s="65"/>
      <c r="RDF83" s="65"/>
      <c r="RDG83" s="65"/>
      <c r="RDH83" s="65"/>
      <c r="RDI83" s="65"/>
      <c r="RDJ83" s="65"/>
      <c r="RDK83" s="65"/>
      <c r="RDL83" s="65"/>
      <c r="RDM83" s="65"/>
      <c r="RDN83" s="65"/>
      <c r="RDO83" s="65"/>
      <c r="RDP83" s="65"/>
      <c r="RDQ83" s="65"/>
      <c r="RDR83" s="65"/>
      <c r="RDS83" s="65"/>
      <c r="RDT83" s="65"/>
      <c r="RDU83" s="65"/>
      <c r="RDV83" s="65"/>
      <c r="RDW83" s="65"/>
      <c r="RDX83" s="65"/>
      <c r="RDY83" s="65"/>
      <c r="RDZ83" s="65"/>
      <c r="REA83" s="65"/>
      <c r="REB83" s="65"/>
      <c r="REC83" s="65"/>
      <c r="RED83" s="65"/>
      <c r="REE83" s="65"/>
      <c r="REF83" s="65"/>
      <c r="REG83" s="65"/>
      <c r="REH83" s="65"/>
      <c r="REI83" s="65"/>
      <c r="REJ83" s="65"/>
      <c r="REK83" s="65"/>
      <c r="REL83" s="65"/>
      <c r="REM83" s="65"/>
      <c r="REN83" s="65"/>
      <c r="REO83" s="65"/>
      <c r="REP83" s="65"/>
      <c r="REQ83" s="65"/>
      <c r="RER83" s="65"/>
      <c r="RES83" s="65"/>
      <c r="RET83" s="65"/>
      <c r="REU83" s="65"/>
      <c r="REV83" s="65"/>
      <c r="REW83" s="65"/>
      <c r="REX83" s="65"/>
      <c r="REY83" s="65"/>
      <c r="REZ83" s="65"/>
      <c r="RFA83" s="65"/>
      <c r="RFB83" s="65"/>
      <c r="RFC83" s="65"/>
      <c r="RFD83" s="65"/>
      <c r="RFE83" s="65"/>
      <c r="RFF83" s="65"/>
      <c r="RFG83" s="65"/>
      <c r="RFH83" s="65"/>
      <c r="RFI83" s="65"/>
      <c r="RFJ83" s="65"/>
      <c r="RFK83" s="65"/>
      <c r="RFL83" s="65"/>
      <c r="RFM83" s="65"/>
      <c r="RFN83" s="65"/>
      <c r="RFO83" s="65"/>
      <c r="RFP83" s="65"/>
      <c r="RFQ83" s="65"/>
      <c r="RFR83" s="65"/>
      <c r="RFS83" s="65"/>
      <c r="RFT83" s="65"/>
      <c r="RFU83" s="65"/>
      <c r="RFV83" s="65"/>
      <c r="RFW83" s="65"/>
      <c r="RFX83" s="65"/>
      <c r="RFY83" s="65"/>
      <c r="RFZ83" s="65"/>
      <c r="RGA83" s="65"/>
      <c r="RGB83" s="65"/>
      <c r="RGC83" s="65"/>
      <c r="RGD83" s="65"/>
      <c r="RGE83" s="65"/>
      <c r="RGF83" s="65"/>
      <c r="RGG83" s="65"/>
      <c r="RGH83" s="65"/>
      <c r="RGI83" s="65"/>
      <c r="RGJ83" s="65"/>
      <c r="RGK83" s="65"/>
      <c r="RGL83" s="65"/>
      <c r="RGM83" s="65"/>
      <c r="RGN83" s="65"/>
      <c r="RGO83" s="65"/>
      <c r="RGP83" s="65"/>
      <c r="RGQ83" s="65"/>
      <c r="RGR83" s="65"/>
      <c r="RGS83" s="65"/>
      <c r="RGT83" s="65"/>
      <c r="RGU83" s="65"/>
      <c r="RGV83" s="65"/>
      <c r="RGW83" s="65"/>
      <c r="RGX83" s="65"/>
      <c r="RGY83" s="65"/>
      <c r="RGZ83" s="65"/>
      <c r="RHA83" s="65"/>
      <c r="RHB83" s="65"/>
      <c r="RHC83" s="65"/>
      <c r="RHD83" s="65"/>
      <c r="RHE83" s="65"/>
      <c r="RHF83" s="65"/>
      <c r="RHG83" s="65"/>
      <c r="RHH83" s="65"/>
      <c r="RHI83" s="65"/>
      <c r="RHJ83" s="65"/>
      <c r="RHK83" s="65"/>
      <c r="RHL83" s="65"/>
      <c r="RHM83" s="65"/>
      <c r="RHN83" s="65"/>
      <c r="RHO83" s="65"/>
      <c r="RHP83" s="65"/>
      <c r="RHQ83" s="65"/>
      <c r="RHR83" s="65"/>
      <c r="RHS83" s="65"/>
      <c r="RHT83" s="65"/>
      <c r="RHU83" s="65"/>
      <c r="RHV83" s="65"/>
      <c r="RHW83" s="65"/>
      <c r="RHX83" s="65"/>
      <c r="RHY83" s="65"/>
      <c r="RHZ83" s="65"/>
      <c r="RIA83" s="65"/>
      <c r="RIB83" s="65"/>
      <c r="RIC83" s="65"/>
      <c r="RID83" s="65"/>
      <c r="RIE83" s="65"/>
      <c r="RIF83" s="65"/>
      <c r="RIG83" s="65"/>
      <c r="RIH83" s="65"/>
      <c r="RII83" s="65"/>
      <c r="RIJ83" s="65"/>
      <c r="RIK83" s="65"/>
      <c r="RIL83" s="65"/>
      <c r="RIM83" s="65"/>
      <c r="RIN83" s="65"/>
      <c r="RIO83" s="65"/>
      <c r="RIP83" s="65"/>
      <c r="RIQ83" s="65"/>
      <c r="RIR83" s="65"/>
      <c r="RIS83" s="65"/>
      <c r="RIT83" s="65"/>
      <c r="RIU83" s="65"/>
      <c r="RIV83" s="65"/>
      <c r="RIW83" s="65"/>
      <c r="RIX83" s="65"/>
      <c r="RIY83" s="65"/>
      <c r="RIZ83" s="65"/>
      <c r="RJA83" s="65"/>
      <c r="RJB83" s="65"/>
      <c r="RJC83" s="65"/>
      <c r="RJD83" s="65"/>
      <c r="RJE83" s="65"/>
      <c r="RJF83" s="65"/>
      <c r="RJG83" s="65"/>
      <c r="RJH83" s="65"/>
      <c r="RJI83" s="65"/>
      <c r="RJJ83" s="65"/>
      <c r="RJK83" s="65"/>
      <c r="RJL83" s="65"/>
      <c r="RJM83" s="65"/>
      <c r="RJN83" s="65"/>
      <c r="RJO83" s="65"/>
      <c r="RJP83" s="65"/>
      <c r="RJQ83" s="65"/>
      <c r="RJR83" s="65"/>
      <c r="RJS83" s="65"/>
      <c r="RJT83" s="65"/>
      <c r="RJU83" s="65"/>
      <c r="RJV83" s="65"/>
      <c r="RJW83" s="65"/>
      <c r="RJX83" s="65"/>
      <c r="RJY83" s="65"/>
      <c r="RJZ83" s="65"/>
      <c r="RKA83" s="65"/>
      <c r="RKB83" s="65"/>
      <c r="RKC83" s="65"/>
      <c r="RKD83" s="65"/>
      <c r="RKE83" s="65"/>
      <c r="RKF83" s="65"/>
      <c r="RKG83" s="65"/>
      <c r="RKH83" s="65"/>
      <c r="RKI83" s="65"/>
      <c r="RKJ83" s="65"/>
      <c r="RKK83" s="65"/>
      <c r="RKL83" s="65"/>
      <c r="RKM83" s="65"/>
      <c r="RKN83" s="65"/>
      <c r="RKO83" s="65"/>
      <c r="RKP83" s="65"/>
      <c r="RKQ83" s="65"/>
      <c r="RKR83" s="65"/>
      <c r="RKS83" s="65"/>
      <c r="RKT83" s="65"/>
      <c r="RKU83" s="65"/>
      <c r="RKV83" s="65"/>
      <c r="RKW83" s="65"/>
      <c r="RKX83" s="65"/>
      <c r="RKY83" s="65"/>
      <c r="RKZ83" s="65"/>
      <c r="RLA83" s="65"/>
      <c r="RLB83" s="65"/>
      <c r="RLC83" s="65"/>
      <c r="RLD83" s="65"/>
      <c r="RLE83" s="65"/>
      <c r="RLF83" s="65"/>
      <c r="RLG83" s="65"/>
      <c r="RLH83" s="65"/>
      <c r="RLI83" s="65"/>
      <c r="RLJ83" s="65"/>
      <c r="RLK83" s="65"/>
      <c r="RLL83" s="65"/>
      <c r="RLM83" s="65"/>
      <c r="RLN83" s="65"/>
      <c r="RLO83" s="65"/>
      <c r="RLP83" s="65"/>
      <c r="RLQ83" s="65"/>
      <c r="RLR83" s="65"/>
      <c r="RLS83" s="65"/>
      <c r="RLT83" s="65"/>
      <c r="RLU83" s="65"/>
      <c r="RLV83" s="65"/>
      <c r="RLW83" s="65"/>
      <c r="RLX83" s="65"/>
      <c r="RLY83" s="65"/>
      <c r="RLZ83" s="65"/>
      <c r="RMA83" s="65"/>
      <c r="RMB83" s="65"/>
      <c r="RMC83" s="65"/>
      <c r="RMD83" s="65"/>
      <c r="RME83" s="65"/>
      <c r="RMF83" s="65"/>
      <c r="RMG83" s="65"/>
      <c r="RMH83" s="65"/>
      <c r="RMI83" s="65"/>
      <c r="RMJ83" s="65"/>
      <c r="RMK83" s="65"/>
      <c r="RML83" s="65"/>
      <c r="RMM83" s="65"/>
      <c r="RMN83" s="65"/>
      <c r="RMO83" s="65"/>
      <c r="RMP83" s="65"/>
      <c r="RMQ83" s="65"/>
      <c r="RMR83" s="65"/>
      <c r="RMS83" s="65"/>
      <c r="RMT83" s="65"/>
      <c r="RMU83" s="65"/>
      <c r="RMV83" s="65"/>
      <c r="RMW83" s="65"/>
      <c r="RMX83" s="65"/>
      <c r="RMY83" s="65"/>
      <c r="RMZ83" s="65"/>
      <c r="RNA83" s="65"/>
      <c r="RNB83" s="65"/>
      <c r="RNC83" s="65"/>
      <c r="RND83" s="65"/>
      <c r="RNE83" s="65"/>
      <c r="RNF83" s="65"/>
      <c r="RNG83" s="65"/>
      <c r="RNH83" s="65"/>
      <c r="RNI83" s="65"/>
      <c r="RNJ83" s="65"/>
      <c r="RNK83" s="65"/>
      <c r="RNL83" s="65"/>
      <c r="RNM83" s="65"/>
      <c r="RNN83" s="65"/>
      <c r="RNO83" s="65"/>
      <c r="RNP83" s="65"/>
      <c r="RNQ83" s="65"/>
      <c r="RNR83" s="65"/>
      <c r="RNS83" s="65"/>
      <c r="RNT83" s="65"/>
      <c r="RNU83" s="65"/>
      <c r="RNV83" s="65"/>
      <c r="RNW83" s="65"/>
      <c r="RNX83" s="65"/>
      <c r="RNY83" s="65"/>
      <c r="RNZ83" s="65"/>
      <c r="ROA83" s="65"/>
      <c r="ROB83" s="65"/>
      <c r="ROC83" s="65"/>
      <c r="ROD83" s="65"/>
      <c r="ROE83" s="65"/>
      <c r="ROF83" s="65"/>
      <c r="ROG83" s="65"/>
      <c r="ROH83" s="65"/>
      <c r="ROI83" s="65"/>
      <c r="ROJ83" s="65"/>
      <c r="ROK83" s="65"/>
      <c r="ROL83" s="65"/>
      <c r="ROM83" s="65"/>
      <c r="RON83" s="65"/>
      <c r="ROO83" s="65"/>
      <c r="ROP83" s="65"/>
      <c r="ROQ83" s="65"/>
      <c r="ROR83" s="65"/>
      <c r="ROS83" s="65"/>
      <c r="ROT83" s="65"/>
      <c r="ROU83" s="65"/>
      <c r="ROV83" s="65"/>
      <c r="ROW83" s="65"/>
      <c r="ROX83" s="65"/>
      <c r="ROY83" s="65"/>
      <c r="ROZ83" s="65"/>
      <c r="RPA83" s="65"/>
      <c r="RPB83" s="65"/>
      <c r="RPC83" s="65"/>
      <c r="RPD83" s="65"/>
      <c r="RPE83" s="65"/>
      <c r="RPF83" s="65"/>
      <c r="RPG83" s="65"/>
      <c r="RPH83" s="65"/>
      <c r="RPI83" s="65"/>
      <c r="RPJ83" s="65"/>
      <c r="RPK83" s="65"/>
      <c r="RPL83" s="65"/>
      <c r="RPM83" s="65"/>
      <c r="RPN83" s="65"/>
      <c r="RPO83" s="65"/>
      <c r="RPP83" s="65"/>
      <c r="RPQ83" s="65"/>
      <c r="RPR83" s="65"/>
      <c r="RPS83" s="65"/>
      <c r="RPT83" s="65"/>
      <c r="RPU83" s="65"/>
      <c r="RPV83" s="65"/>
      <c r="RPW83" s="65"/>
      <c r="RPX83" s="65"/>
      <c r="RPY83" s="65"/>
      <c r="RPZ83" s="65"/>
      <c r="RQA83" s="65"/>
      <c r="RQB83" s="65"/>
      <c r="RQC83" s="65"/>
      <c r="RQD83" s="65"/>
      <c r="RQE83" s="65"/>
      <c r="RQF83" s="65"/>
      <c r="RQG83" s="65"/>
      <c r="RQH83" s="65"/>
      <c r="RQI83" s="65"/>
      <c r="RQJ83" s="65"/>
      <c r="RQK83" s="65"/>
      <c r="RQL83" s="65"/>
      <c r="RQM83" s="65"/>
      <c r="RQN83" s="65"/>
      <c r="RQO83" s="65"/>
      <c r="RQP83" s="65"/>
      <c r="RQQ83" s="65"/>
      <c r="RQR83" s="65"/>
      <c r="RQS83" s="65"/>
      <c r="RQT83" s="65"/>
      <c r="RQU83" s="65"/>
      <c r="RQV83" s="65"/>
      <c r="RQW83" s="65"/>
      <c r="RQX83" s="65"/>
      <c r="RQY83" s="65"/>
      <c r="RQZ83" s="65"/>
      <c r="RRA83" s="65"/>
      <c r="RRB83" s="65"/>
      <c r="RRC83" s="65"/>
      <c r="RRD83" s="65"/>
      <c r="RRE83" s="65"/>
      <c r="RRF83" s="65"/>
      <c r="RRG83" s="65"/>
      <c r="RRH83" s="65"/>
      <c r="RRI83" s="65"/>
      <c r="RRJ83" s="65"/>
      <c r="RRK83" s="65"/>
      <c r="RRL83" s="65"/>
      <c r="RRM83" s="65"/>
      <c r="RRN83" s="65"/>
      <c r="RRO83" s="65"/>
      <c r="RRP83" s="65"/>
      <c r="RRQ83" s="65"/>
      <c r="RRR83" s="65"/>
      <c r="RRS83" s="65"/>
      <c r="RRT83" s="65"/>
      <c r="RRU83" s="65"/>
      <c r="RRV83" s="65"/>
      <c r="RRW83" s="65"/>
      <c r="RRX83" s="65"/>
      <c r="RRY83" s="65"/>
      <c r="RRZ83" s="65"/>
      <c r="RSA83" s="65"/>
      <c r="RSB83" s="65"/>
      <c r="RSC83" s="65"/>
      <c r="RSD83" s="65"/>
      <c r="RSE83" s="65"/>
      <c r="RSF83" s="65"/>
      <c r="RSG83" s="65"/>
      <c r="RSH83" s="65"/>
      <c r="RSI83" s="65"/>
      <c r="RSJ83" s="65"/>
      <c r="RSK83" s="65"/>
      <c r="RSL83" s="65"/>
      <c r="RSM83" s="65"/>
      <c r="RSN83" s="65"/>
      <c r="RSO83" s="65"/>
      <c r="RSP83" s="65"/>
      <c r="RSQ83" s="65"/>
      <c r="RSR83" s="65"/>
      <c r="RSS83" s="65"/>
      <c r="RST83" s="65"/>
      <c r="RSU83" s="65"/>
      <c r="RSV83" s="65"/>
      <c r="RSW83" s="65"/>
      <c r="RSX83" s="65"/>
      <c r="RSY83" s="65"/>
      <c r="RSZ83" s="65"/>
      <c r="RTA83" s="65"/>
      <c r="RTB83" s="65"/>
      <c r="RTC83" s="65"/>
      <c r="RTD83" s="65"/>
      <c r="RTE83" s="65"/>
      <c r="RTF83" s="65"/>
      <c r="RTG83" s="65"/>
      <c r="RTH83" s="65"/>
      <c r="RTI83" s="65"/>
      <c r="RTJ83" s="65"/>
      <c r="RTK83" s="65"/>
      <c r="RTL83" s="65"/>
      <c r="RTM83" s="65"/>
      <c r="RTN83" s="65"/>
      <c r="RTO83" s="65"/>
      <c r="RTP83" s="65"/>
      <c r="RTQ83" s="65"/>
      <c r="RTR83" s="65"/>
      <c r="RTS83" s="65"/>
      <c r="RTT83" s="65"/>
      <c r="RTU83" s="65"/>
      <c r="RTV83" s="65"/>
      <c r="RTW83" s="65"/>
      <c r="RTX83" s="65"/>
      <c r="RTY83" s="65"/>
      <c r="RTZ83" s="65"/>
      <c r="RUA83" s="65"/>
      <c r="RUB83" s="65"/>
      <c r="RUC83" s="65"/>
      <c r="RUD83" s="65"/>
      <c r="RUE83" s="65"/>
      <c r="RUF83" s="65"/>
      <c r="RUG83" s="65"/>
      <c r="RUH83" s="65"/>
      <c r="RUI83" s="65"/>
      <c r="RUJ83" s="65"/>
      <c r="RUK83" s="65"/>
      <c r="RUL83" s="65"/>
      <c r="RUM83" s="65"/>
      <c r="RUN83" s="65"/>
      <c r="RUO83" s="65"/>
      <c r="RUP83" s="65"/>
      <c r="RUQ83" s="65"/>
      <c r="RUR83" s="65"/>
      <c r="RUS83" s="65"/>
      <c r="RUT83" s="65"/>
      <c r="RUU83" s="65"/>
      <c r="RUV83" s="65"/>
      <c r="RUW83" s="65"/>
      <c r="RUX83" s="65"/>
      <c r="RUY83" s="65"/>
      <c r="RUZ83" s="65"/>
      <c r="RVA83" s="65"/>
      <c r="RVB83" s="65"/>
      <c r="RVC83" s="65"/>
      <c r="RVD83" s="65"/>
      <c r="RVE83" s="65"/>
      <c r="RVF83" s="65"/>
      <c r="RVG83" s="65"/>
      <c r="RVH83" s="65"/>
      <c r="RVI83" s="65"/>
      <c r="RVJ83" s="65"/>
      <c r="RVK83" s="65"/>
      <c r="RVL83" s="65"/>
      <c r="RVM83" s="65"/>
      <c r="RVN83" s="65"/>
      <c r="RVO83" s="65"/>
      <c r="RVP83" s="65"/>
      <c r="RVQ83" s="65"/>
      <c r="RVR83" s="65"/>
      <c r="RVS83" s="65"/>
      <c r="RVT83" s="65"/>
      <c r="RVU83" s="65"/>
      <c r="RVV83" s="65"/>
      <c r="RVW83" s="65"/>
      <c r="RVX83" s="65"/>
      <c r="RVY83" s="65"/>
      <c r="RVZ83" s="65"/>
      <c r="RWA83" s="65"/>
      <c r="RWB83" s="65"/>
      <c r="RWC83" s="65"/>
      <c r="RWD83" s="65"/>
      <c r="RWE83" s="65"/>
      <c r="RWF83" s="65"/>
      <c r="RWG83" s="65"/>
      <c r="RWH83" s="65"/>
      <c r="RWI83" s="65"/>
      <c r="RWJ83" s="65"/>
      <c r="RWK83" s="65"/>
      <c r="RWL83" s="65"/>
      <c r="RWM83" s="65"/>
      <c r="RWN83" s="65"/>
      <c r="RWO83" s="65"/>
      <c r="RWP83" s="65"/>
      <c r="RWQ83" s="65"/>
      <c r="RWR83" s="65"/>
      <c r="RWS83" s="65"/>
      <c r="RWT83" s="65"/>
      <c r="RWU83" s="65"/>
      <c r="RWV83" s="65"/>
      <c r="RWW83" s="65"/>
      <c r="RWX83" s="65"/>
      <c r="RWY83" s="65"/>
      <c r="RWZ83" s="65"/>
      <c r="RXA83" s="65"/>
      <c r="RXB83" s="65"/>
      <c r="RXC83" s="65"/>
      <c r="RXD83" s="65"/>
      <c r="RXE83" s="65"/>
      <c r="RXF83" s="65"/>
      <c r="RXG83" s="65"/>
      <c r="RXH83" s="65"/>
      <c r="RXI83" s="65"/>
      <c r="RXJ83" s="65"/>
      <c r="RXK83" s="65"/>
      <c r="RXL83" s="65"/>
      <c r="RXM83" s="65"/>
      <c r="RXN83" s="65"/>
      <c r="RXO83" s="65"/>
      <c r="RXP83" s="65"/>
      <c r="RXQ83" s="65"/>
      <c r="RXR83" s="65"/>
      <c r="RXS83" s="65"/>
      <c r="RXT83" s="65"/>
      <c r="RXU83" s="65"/>
      <c r="RXV83" s="65"/>
      <c r="RXW83" s="65"/>
      <c r="RXX83" s="65"/>
      <c r="RXY83" s="65"/>
      <c r="RXZ83" s="65"/>
      <c r="RYA83" s="65"/>
      <c r="RYB83" s="65"/>
      <c r="RYC83" s="65"/>
      <c r="RYD83" s="65"/>
      <c r="RYE83" s="65"/>
      <c r="RYF83" s="65"/>
      <c r="RYG83" s="65"/>
      <c r="RYH83" s="65"/>
      <c r="RYI83" s="65"/>
      <c r="RYJ83" s="65"/>
      <c r="RYK83" s="65"/>
      <c r="RYL83" s="65"/>
      <c r="RYM83" s="65"/>
      <c r="RYN83" s="65"/>
      <c r="RYO83" s="65"/>
      <c r="RYP83" s="65"/>
      <c r="RYQ83" s="65"/>
      <c r="RYR83" s="65"/>
      <c r="RYS83" s="65"/>
      <c r="RYT83" s="65"/>
      <c r="RYU83" s="65"/>
      <c r="RYV83" s="65"/>
      <c r="RYW83" s="65"/>
      <c r="RYX83" s="65"/>
      <c r="RYY83" s="65"/>
      <c r="RYZ83" s="65"/>
      <c r="RZA83" s="65"/>
      <c r="RZB83" s="65"/>
      <c r="RZC83" s="65"/>
      <c r="RZD83" s="65"/>
      <c r="RZE83" s="65"/>
      <c r="RZF83" s="65"/>
      <c r="RZG83" s="65"/>
      <c r="RZH83" s="65"/>
      <c r="RZI83" s="65"/>
      <c r="RZJ83" s="65"/>
      <c r="RZK83" s="65"/>
      <c r="RZL83" s="65"/>
      <c r="RZM83" s="65"/>
      <c r="RZN83" s="65"/>
      <c r="RZO83" s="65"/>
      <c r="RZP83" s="65"/>
      <c r="RZQ83" s="65"/>
      <c r="RZR83" s="65"/>
      <c r="RZS83" s="65"/>
      <c r="RZT83" s="65"/>
      <c r="RZU83" s="65"/>
      <c r="RZV83" s="65"/>
      <c r="RZW83" s="65"/>
      <c r="RZX83" s="65"/>
      <c r="RZY83" s="65"/>
      <c r="RZZ83" s="65"/>
      <c r="SAA83" s="65"/>
      <c r="SAB83" s="65"/>
      <c r="SAC83" s="65"/>
      <c r="SAD83" s="65"/>
      <c r="SAE83" s="65"/>
      <c r="SAF83" s="65"/>
      <c r="SAG83" s="65"/>
      <c r="SAH83" s="65"/>
      <c r="SAI83" s="65"/>
      <c r="SAJ83" s="65"/>
      <c r="SAK83" s="65"/>
      <c r="SAL83" s="65"/>
      <c r="SAM83" s="65"/>
      <c r="SAN83" s="65"/>
      <c r="SAO83" s="65"/>
      <c r="SAP83" s="65"/>
      <c r="SAQ83" s="65"/>
      <c r="SAR83" s="65"/>
      <c r="SAS83" s="65"/>
      <c r="SAT83" s="65"/>
      <c r="SAU83" s="65"/>
      <c r="SAV83" s="65"/>
      <c r="SAW83" s="65"/>
      <c r="SAX83" s="65"/>
      <c r="SAY83" s="65"/>
      <c r="SAZ83" s="65"/>
      <c r="SBA83" s="65"/>
      <c r="SBB83" s="65"/>
      <c r="SBC83" s="65"/>
      <c r="SBD83" s="65"/>
      <c r="SBE83" s="65"/>
      <c r="SBF83" s="65"/>
      <c r="SBG83" s="65"/>
      <c r="SBH83" s="65"/>
      <c r="SBI83" s="65"/>
      <c r="SBJ83" s="65"/>
      <c r="SBK83" s="65"/>
      <c r="SBL83" s="65"/>
      <c r="SBM83" s="65"/>
      <c r="SBN83" s="65"/>
      <c r="SBO83" s="65"/>
      <c r="SBP83" s="65"/>
      <c r="SBQ83" s="65"/>
      <c r="SBR83" s="65"/>
      <c r="SBS83" s="65"/>
      <c r="SBT83" s="65"/>
      <c r="SBU83" s="65"/>
      <c r="SBV83" s="65"/>
      <c r="SBW83" s="65"/>
      <c r="SBX83" s="65"/>
      <c r="SBY83" s="65"/>
      <c r="SBZ83" s="65"/>
      <c r="SCA83" s="65"/>
      <c r="SCB83" s="65"/>
      <c r="SCC83" s="65"/>
      <c r="SCD83" s="65"/>
      <c r="SCE83" s="65"/>
      <c r="SCF83" s="65"/>
      <c r="SCG83" s="65"/>
      <c r="SCH83" s="65"/>
      <c r="SCI83" s="65"/>
      <c r="SCJ83" s="65"/>
      <c r="SCK83" s="65"/>
      <c r="SCL83" s="65"/>
      <c r="SCM83" s="65"/>
      <c r="SCN83" s="65"/>
      <c r="SCO83" s="65"/>
      <c r="SCP83" s="65"/>
      <c r="SCQ83" s="65"/>
      <c r="SCR83" s="65"/>
      <c r="SCS83" s="65"/>
      <c r="SCT83" s="65"/>
      <c r="SCU83" s="65"/>
      <c r="SCV83" s="65"/>
      <c r="SCW83" s="65"/>
      <c r="SCX83" s="65"/>
      <c r="SCY83" s="65"/>
      <c r="SCZ83" s="65"/>
      <c r="SDA83" s="65"/>
      <c r="SDB83" s="65"/>
      <c r="SDC83" s="65"/>
      <c r="SDD83" s="65"/>
      <c r="SDE83" s="65"/>
      <c r="SDF83" s="65"/>
      <c r="SDG83" s="65"/>
      <c r="SDH83" s="65"/>
      <c r="SDI83" s="65"/>
      <c r="SDJ83" s="65"/>
      <c r="SDK83" s="65"/>
      <c r="SDL83" s="65"/>
      <c r="SDM83" s="65"/>
      <c r="SDN83" s="65"/>
      <c r="SDO83" s="65"/>
      <c r="SDP83" s="65"/>
      <c r="SDQ83" s="65"/>
      <c r="SDR83" s="65"/>
      <c r="SDS83" s="65"/>
      <c r="SDT83" s="65"/>
      <c r="SDU83" s="65"/>
      <c r="SDV83" s="65"/>
      <c r="SDW83" s="65"/>
      <c r="SDX83" s="65"/>
      <c r="SDY83" s="65"/>
      <c r="SDZ83" s="65"/>
      <c r="SEA83" s="65"/>
      <c r="SEB83" s="65"/>
      <c r="SEC83" s="65"/>
      <c r="SED83" s="65"/>
      <c r="SEE83" s="65"/>
      <c r="SEF83" s="65"/>
      <c r="SEG83" s="65"/>
      <c r="SEH83" s="65"/>
      <c r="SEI83" s="65"/>
      <c r="SEJ83" s="65"/>
      <c r="SEK83" s="65"/>
      <c r="SEL83" s="65"/>
      <c r="SEM83" s="65"/>
      <c r="SEN83" s="65"/>
      <c r="SEO83" s="65"/>
      <c r="SEP83" s="65"/>
      <c r="SEQ83" s="65"/>
      <c r="SER83" s="65"/>
      <c r="SES83" s="65"/>
      <c r="SET83" s="65"/>
      <c r="SEU83" s="65"/>
      <c r="SEV83" s="65"/>
      <c r="SEW83" s="65"/>
      <c r="SEX83" s="65"/>
      <c r="SEY83" s="65"/>
      <c r="SEZ83" s="65"/>
      <c r="SFA83" s="65"/>
      <c r="SFB83" s="65"/>
      <c r="SFC83" s="65"/>
      <c r="SFD83" s="65"/>
      <c r="SFE83" s="65"/>
      <c r="SFF83" s="65"/>
      <c r="SFG83" s="65"/>
      <c r="SFH83" s="65"/>
      <c r="SFI83" s="65"/>
      <c r="SFJ83" s="65"/>
      <c r="SFK83" s="65"/>
      <c r="SFL83" s="65"/>
      <c r="SFM83" s="65"/>
      <c r="SFN83" s="65"/>
      <c r="SFO83" s="65"/>
      <c r="SFP83" s="65"/>
      <c r="SFQ83" s="65"/>
      <c r="SFR83" s="65"/>
      <c r="SFS83" s="65"/>
      <c r="SFT83" s="65"/>
      <c r="SFU83" s="65"/>
      <c r="SFV83" s="65"/>
      <c r="SFW83" s="65"/>
      <c r="SFX83" s="65"/>
      <c r="SFY83" s="65"/>
      <c r="SFZ83" s="65"/>
      <c r="SGA83" s="65"/>
      <c r="SGB83" s="65"/>
      <c r="SGC83" s="65"/>
      <c r="SGD83" s="65"/>
      <c r="SGE83" s="65"/>
      <c r="SGF83" s="65"/>
      <c r="SGG83" s="65"/>
      <c r="SGH83" s="65"/>
      <c r="SGI83" s="65"/>
      <c r="SGJ83" s="65"/>
      <c r="SGK83" s="65"/>
      <c r="SGL83" s="65"/>
      <c r="SGM83" s="65"/>
      <c r="SGN83" s="65"/>
      <c r="SGO83" s="65"/>
      <c r="SGP83" s="65"/>
      <c r="SGQ83" s="65"/>
      <c r="SGR83" s="65"/>
      <c r="SGS83" s="65"/>
      <c r="SGT83" s="65"/>
      <c r="SGU83" s="65"/>
      <c r="SGV83" s="65"/>
      <c r="SGW83" s="65"/>
      <c r="SGX83" s="65"/>
      <c r="SGY83" s="65"/>
      <c r="SGZ83" s="65"/>
      <c r="SHA83" s="65"/>
      <c r="SHB83" s="65"/>
      <c r="SHC83" s="65"/>
      <c r="SHD83" s="65"/>
      <c r="SHE83" s="65"/>
      <c r="SHF83" s="65"/>
      <c r="SHG83" s="65"/>
      <c r="SHH83" s="65"/>
      <c r="SHI83" s="65"/>
      <c r="SHJ83" s="65"/>
      <c r="SHK83" s="65"/>
      <c r="SHL83" s="65"/>
      <c r="SHM83" s="65"/>
      <c r="SHN83" s="65"/>
      <c r="SHO83" s="65"/>
      <c r="SHP83" s="65"/>
      <c r="SHQ83" s="65"/>
      <c r="SHR83" s="65"/>
      <c r="SHS83" s="65"/>
      <c r="SHT83" s="65"/>
      <c r="SHU83" s="65"/>
      <c r="SHV83" s="65"/>
      <c r="SHW83" s="65"/>
      <c r="SHX83" s="65"/>
      <c r="SHY83" s="65"/>
      <c r="SHZ83" s="65"/>
      <c r="SIA83" s="65"/>
      <c r="SIB83" s="65"/>
      <c r="SIC83" s="65"/>
      <c r="SID83" s="65"/>
      <c r="SIE83" s="65"/>
      <c r="SIF83" s="65"/>
      <c r="SIG83" s="65"/>
      <c r="SIH83" s="65"/>
      <c r="SII83" s="65"/>
      <c r="SIJ83" s="65"/>
      <c r="SIK83" s="65"/>
      <c r="SIL83" s="65"/>
      <c r="SIM83" s="65"/>
      <c r="SIN83" s="65"/>
      <c r="SIO83" s="65"/>
      <c r="SIP83" s="65"/>
      <c r="SIQ83" s="65"/>
      <c r="SIR83" s="65"/>
      <c r="SIS83" s="65"/>
      <c r="SIT83" s="65"/>
      <c r="SIU83" s="65"/>
      <c r="SIV83" s="65"/>
      <c r="SIW83" s="65"/>
      <c r="SIX83" s="65"/>
      <c r="SIY83" s="65"/>
      <c r="SIZ83" s="65"/>
      <c r="SJA83" s="65"/>
      <c r="SJB83" s="65"/>
      <c r="SJC83" s="65"/>
      <c r="SJD83" s="65"/>
      <c r="SJE83" s="65"/>
      <c r="SJF83" s="65"/>
      <c r="SJG83" s="65"/>
      <c r="SJH83" s="65"/>
      <c r="SJI83" s="65"/>
      <c r="SJJ83" s="65"/>
      <c r="SJK83" s="65"/>
      <c r="SJL83" s="65"/>
      <c r="SJM83" s="65"/>
      <c r="SJN83" s="65"/>
      <c r="SJO83" s="65"/>
      <c r="SJP83" s="65"/>
      <c r="SJQ83" s="65"/>
      <c r="SJR83" s="65"/>
      <c r="SJS83" s="65"/>
      <c r="SJT83" s="65"/>
      <c r="SJU83" s="65"/>
      <c r="SJV83" s="65"/>
      <c r="SJW83" s="65"/>
      <c r="SJX83" s="65"/>
      <c r="SJY83" s="65"/>
      <c r="SJZ83" s="65"/>
      <c r="SKA83" s="65"/>
      <c r="SKB83" s="65"/>
      <c r="SKC83" s="65"/>
      <c r="SKD83" s="65"/>
      <c r="SKE83" s="65"/>
      <c r="SKF83" s="65"/>
      <c r="SKG83" s="65"/>
      <c r="SKH83" s="65"/>
      <c r="SKI83" s="65"/>
      <c r="SKJ83" s="65"/>
      <c r="SKK83" s="65"/>
      <c r="SKL83" s="65"/>
      <c r="SKM83" s="65"/>
      <c r="SKN83" s="65"/>
      <c r="SKO83" s="65"/>
      <c r="SKP83" s="65"/>
      <c r="SKQ83" s="65"/>
      <c r="SKR83" s="65"/>
      <c r="SKS83" s="65"/>
      <c r="SKT83" s="65"/>
      <c r="SKU83" s="65"/>
      <c r="SKV83" s="65"/>
      <c r="SKW83" s="65"/>
      <c r="SKX83" s="65"/>
      <c r="SKY83" s="65"/>
      <c r="SKZ83" s="65"/>
      <c r="SLA83" s="65"/>
      <c r="SLB83" s="65"/>
      <c r="SLC83" s="65"/>
      <c r="SLD83" s="65"/>
      <c r="SLE83" s="65"/>
      <c r="SLF83" s="65"/>
      <c r="SLG83" s="65"/>
      <c r="SLH83" s="65"/>
      <c r="SLI83" s="65"/>
      <c r="SLJ83" s="65"/>
      <c r="SLK83" s="65"/>
      <c r="SLL83" s="65"/>
      <c r="SLM83" s="65"/>
      <c r="SLN83" s="65"/>
      <c r="SLO83" s="65"/>
      <c r="SLP83" s="65"/>
      <c r="SLQ83" s="65"/>
      <c r="SLR83" s="65"/>
      <c r="SLS83" s="65"/>
      <c r="SLT83" s="65"/>
      <c r="SLU83" s="65"/>
      <c r="SLV83" s="65"/>
      <c r="SLW83" s="65"/>
      <c r="SLX83" s="65"/>
      <c r="SLY83" s="65"/>
      <c r="SLZ83" s="65"/>
      <c r="SMA83" s="65"/>
      <c r="SMB83" s="65"/>
      <c r="SMC83" s="65"/>
      <c r="SMD83" s="65"/>
      <c r="SME83" s="65"/>
      <c r="SMF83" s="65"/>
      <c r="SMG83" s="65"/>
      <c r="SMH83" s="65"/>
      <c r="SMI83" s="65"/>
      <c r="SMJ83" s="65"/>
      <c r="SMK83" s="65"/>
      <c r="SML83" s="65"/>
      <c r="SMM83" s="65"/>
      <c r="SMN83" s="65"/>
      <c r="SMO83" s="65"/>
      <c r="SMP83" s="65"/>
      <c r="SMQ83" s="65"/>
      <c r="SMR83" s="65"/>
      <c r="SMS83" s="65"/>
      <c r="SMT83" s="65"/>
      <c r="SMU83" s="65"/>
      <c r="SMV83" s="65"/>
      <c r="SMW83" s="65"/>
      <c r="SMX83" s="65"/>
      <c r="SMY83" s="65"/>
      <c r="SMZ83" s="65"/>
      <c r="SNA83" s="65"/>
      <c r="SNB83" s="65"/>
      <c r="SNC83" s="65"/>
      <c r="SND83" s="65"/>
      <c r="SNE83" s="65"/>
      <c r="SNF83" s="65"/>
      <c r="SNG83" s="65"/>
      <c r="SNH83" s="65"/>
      <c r="SNI83" s="65"/>
      <c r="SNJ83" s="65"/>
      <c r="SNK83" s="65"/>
      <c r="SNL83" s="65"/>
      <c r="SNM83" s="65"/>
      <c r="SNN83" s="65"/>
      <c r="SNO83" s="65"/>
      <c r="SNP83" s="65"/>
      <c r="SNQ83" s="65"/>
      <c r="SNR83" s="65"/>
      <c r="SNS83" s="65"/>
      <c r="SNT83" s="65"/>
      <c r="SNU83" s="65"/>
      <c r="SNV83" s="65"/>
      <c r="SNW83" s="65"/>
      <c r="SNX83" s="65"/>
      <c r="SNY83" s="65"/>
      <c r="SNZ83" s="65"/>
      <c r="SOA83" s="65"/>
      <c r="SOB83" s="65"/>
      <c r="SOC83" s="65"/>
      <c r="SOD83" s="65"/>
      <c r="SOE83" s="65"/>
      <c r="SOF83" s="65"/>
      <c r="SOG83" s="65"/>
      <c r="SOH83" s="65"/>
      <c r="SOI83" s="65"/>
      <c r="SOJ83" s="65"/>
      <c r="SOK83" s="65"/>
      <c r="SOL83" s="65"/>
      <c r="SOM83" s="65"/>
      <c r="SON83" s="65"/>
      <c r="SOO83" s="65"/>
      <c r="SOP83" s="65"/>
      <c r="SOQ83" s="65"/>
      <c r="SOR83" s="65"/>
      <c r="SOS83" s="65"/>
      <c r="SOT83" s="65"/>
      <c r="SOU83" s="65"/>
      <c r="SOV83" s="65"/>
      <c r="SOW83" s="65"/>
      <c r="SOX83" s="65"/>
      <c r="SOY83" s="65"/>
      <c r="SOZ83" s="65"/>
      <c r="SPA83" s="65"/>
      <c r="SPB83" s="65"/>
      <c r="SPC83" s="65"/>
      <c r="SPD83" s="65"/>
      <c r="SPE83" s="65"/>
      <c r="SPF83" s="65"/>
      <c r="SPG83" s="65"/>
      <c r="SPH83" s="65"/>
      <c r="SPI83" s="65"/>
      <c r="SPJ83" s="65"/>
      <c r="SPK83" s="65"/>
      <c r="SPL83" s="65"/>
      <c r="SPM83" s="65"/>
      <c r="SPN83" s="65"/>
      <c r="SPO83" s="65"/>
      <c r="SPP83" s="65"/>
      <c r="SPQ83" s="65"/>
      <c r="SPR83" s="65"/>
      <c r="SPS83" s="65"/>
      <c r="SPT83" s="65"/>
      <c r="SPU83" s="65"/>
      <c r="SPV83" s="65"/>
      <c r="SPW83" s="65"/>
      <c r="SPX83" s="65"/>
      <c r="SPY83" s="65"/>
      <c r="SPZ83" s="65"/>
      <c r="SQA83" s="65"/>
      <c r="SQB83" s="65"/>
      <c r="SQC83" s="65"/>
      <c r="SQD83" s="65"/>
      <c r="SQE83" s="65"/>
      <c r="SQF83" s="65"/>
      <c r="SQG83" s="65"/>
      <c r="SQH83" s="65"/>
      <c r="SQI83" s="65"/>
      <c r="SQJ83" s="65"/>
      <c r="SQK83" s="65"/>
      <c r="SQL83" s="65"/>
      <c r="SQM83" s="65"/>
      <c r="SQN83" s="65"/>
      <c r="SQO83" s="65"/>
      <c r="SQP83" s="65"/>
      <c r="SQQ83" s="65"/>
      <c r="SQR83" s="65"/>
      <c r="SQS83" s="65"/>
      <c r="SQT83" s="65"/>
      <c r="SQU83" s="65"/>
      <c r="SQV83" s="65"/>
      <c r="SQW83" s="65"/>
      <c r="SQX83" s="65"/>
      <c r="SQY83" s="65"/>
      <c r="SQZ83" s="65"/>
      <c r="SRA83" s="65"/>
      <c r="SRB83" s="65"/>
      <c r="SRC83" s="65"/>
      <c r="SRD83" s="65"/>
      <c r="SRE83" s="65"/>
      <c r="SRF83" s="65"/>
      <c r="SRG83" s="65"/>
      <c r="SRH83" s="65"/>
      <c r="SRI83" s="65"/>
      <c r="SRJ83" s="65"/>
      <c r="SRK83" s="65"/>
      <c r="SRL83" s="65"/>
      <c r="SRM83" s="65"/>
      <c r="SRN83" s="65"/>
      <c r="SRO83" s="65"/>
      <c r="SRP83" s="65"/>
      <c r="SRQ83" s="65"/>
      <c r="SRR83" s="65"/>
      <c r="SRS83" s="65"/>
      <c r="SRT83" s="65"/>
      <c r="SRU83" s="65"/>
      <c r="SRV83" s="65"/>
      <c r="SRW83" s="65"/>
      <c r="SRX83" s="65"/>
      <c r="SRY83" s="65"/>
      <c r="SRZ83" s="65"/>
      <c r="SSA83" s="65"/>
      <c r="SSB83" s="65"/>
      <c r="SSC83" s="65"/>
      <c r="SSD83" s="65"/>
      <c r="SSE83" s="65"/>
      <c r="SSF83" s="65"/>
      <c r="SSG83" s="65"/>
      <c r="SSH83" s="65"/>
      <c r="SSI83" s="65"/>
      <c r="SSJ83" s="65"/>
      <c r="SSK83" s="65"/>
      <c r="SSL83" s="65"/>
      <c r="SSM83" s="65"/>
      <c r="SSN83" s="65"/>
      <c r="SSO83" s="65"/>
      <c r="SSP83" s="65"/>
      <c r="SSQ83" s="65"/>
      <c r="SSR83" s="65"/>
      <c r="SSS83" s="65"/>
      <c r="SST83" s="65"/>
      <c r="SSU83" s="65"/>
      <c r="SSV83" s="65"/>
      <c r="SSW83" s="65"/>
      <c r="SSX83" s="65"/>
      <c r="SSY83" s="65"/>
      <c r="SSZ83" s="65"/>
      <c r="STA83" s="65"/>
      <c r="STB83" s="65"/>
      <c r="STC83" s="65"/>
      <c r="STD83" s="65"/>
      <c r="STE83" s="65"/>
      <c r="STF83" s="65"/>
      <c r="STG83" s="65"/>
      <c r="STH83" s="65"/>
      <c r="STI83" s="65"/>
      <c r="STJ83" s="65"/>
      <c r="STK83" s="65"/>
      <c r="STL83" s="65"/>
      <c r="STM83" s="65"/>
      <c r="STN83" s="65"/>
      <c r="STO83" s="65"/>
      <c r="STP83" s="65"/>
      <c r="STQ83" s="65"/>
      <c r="STR83" s="65"/>
      <c r="STS83" s="65"/>
      <c r="STT83" s="65"/>
      <c r="STU83" s="65"/>
      <c r="STV83" s="65"/>
      <c r="STW83" s="65"/>
      <c r="STX83" s="65"/>
      <c r="STY83" s="65"/>
      <c r="STZ83" s="65"/>
      <c r="SUA83" s="65"/>
      <c r="SUB83" s="65"/>
      <c r="SUC83" s="65"/>
      <c r="SUD83" s="65"/>
      <c r="SUE83" s="65"/>
      <c r="SUF83" s="65"/>
      <c r="SUG83" s="65"/>
      <c r="SUH83" s="65"/>
      <c r="SUI83" s="65"/>
      <c r="SUJ83" s="65"/>
      <c r="SUK83" s="65"/>
      <c r="SUL83" s="65"/>
      <c r="SUM83" s="65"/>
      <c r="SUN83" s="65"/>
      <c r="SUO83" s="65"/>
      <c r="SUP83" s="65"/>
      <c r="SUQ83" s="65"/>
      <c r="SUR83" s="65"/>
      <c r="SUS83" s="65"/>
      <c r="SUT83" s="65"/>
      <c r="SUU83" s="65"/>
      <c r="SUV83" s="65"/>
      <c r="SUW83" s="65"/>
      <c r="SUX83" s="65"/>
      <c r="SUY83" s="65"/>
      <c r="SUZ83" s="65"/>
      <c r="SVA83" s="65"/>
      <c r="SVB83" s="65"/>
      <c r="SVC83" s="65"/>
      <c r="SVD83" s="65"/>
      <c r="SVE83" s="65"/>
      <c r="SVF83" s="65"/>
      <c r="SVG83" s="65"/>
      <c r="SVH83" s="65"/>
      <c r="SVI83" s="65"/>
      <c r="SVJ83" s="65"/>
      <c r="SVK83" s="65"/>
      <c r="SVL83" s="65"/>
      <c r="SVM83" s="65"/>
      <c r="SVN83" s="65"/>
      <c r="SVO83" s="65"/>
      <c r="SVP83" s="65"/>
      <c r="SVQ83" s="65"/>
      <c r="SVR83" s="65"/>
      <c r="SVS83" s="65"/>
      <c r="SVT83" s="65"/>
      <c r="SVU83" s="65"/>
      <c r="SVV83" s="65"/>
      <c r="SVW83" s="65"/>
      <c r="SVX83" s="65"/>
      <c r="SVY83" s="65"/>
      <c r="SVZ83" s="65"/>
      <c r="SWA83" s="65"/>
      <c r="SWB83" s="65"/>
      <c r="SWC83" s="65"/>
      <c r="SWD83" s="65"/>
      <c r="SWE83" s="65"/>
      <c r="SWF83" s="65"/>
      <c r="SWG83" s="65"/>
      <c r="SWH83" s="65"/>
      <c r="SWI83" s="65"/>
      <c r="SWJ83" s="65"/>
      <c r="SWK83" s="65"/>
      <c r="SWL83" s="65"/>
      <c r="SWM83" s="65"/>
      <c r="SWN83" s="65"/>
      <c r="SWO83" s="65"/>
      <c r="SWP83" s="65"/>
      <c r="SWQ83" s="65"/>
      <c r="SWR83" s="65"/>
      <c r="SWS83" s="65"/>
      <c r="SWT83" s="65"/>
      <c r="SWU83" s="65"/>
      <c r="SWV83" s="65"/>
      <c r="SWW83" s="65"/>
      <c r="SWX83" s="65"/>
      <c r="SWY83" s="65"/>
      <c r="SWZ83" s="65"/>
      <c r="SXA83" s="65"/>
      <c r="SXB83" s="65"/>
      <c r="SXC83" s="65"/>
      <c r="SXD83" s="65"/>
      <c r="SXE83" s="65"/>
      <c r="SXF83" s="65"/>
      <c r="SXG83" s="65"/>
      <c r="SXH83" s="65"/>
      <c r="SXI83" s="65"/>
      <c r="SXJ83" s="65"/>
      <c r="SXK83" s="65"/>
      <c r="SXL83" s="65"/>
      <c r="SXM83" s="65"/>
      <c r="SXN83" s="65"/>
      <c r="SXO83" s="65"/>
      <c r="SXP83" s="65"/>
      <c r="SXQ83" s="65"/>
      <c r="SXR83" s="65"/>
      <c r="SXS83" s="65"/>
      <c r="SXT83" s="65"/>
      <c r="SXU83" s="65"/>
      <c r="SXV83" s="65"/>
      <c r="SXW83" s="65"/>
      <c r="SXX83" s="65"/>
      <c r="SXY83" s="65"/>
      <c r="SXZ83" s="65"/>
      <c r="SYA83" s="65"/>
      <c r="SYB83" s="65"/>
      <c r="SYC83" s="65"/>
      <c r="SYD83" s="65"/>
      <c r="SYE83" s="65"/>
      <c r="SYF83" s="65"/>
      <c r="SYG83" s="65"/>
      <c r="SYH83" s="65"/>
      <c r="SYI83" s="65"/>
      <c r="SYJ83" s="65"/>
      <c r="SYK83" s="65"/>
      <c r="SYL83" s="65"/>
      <c r="SYM83" s="65"/>
      <c r="SYN83" s="65"/>
      <c r="SYO83" s="65"/>
      <c r="SYP83" s="65"/>
      <c r="SYQ83" s="65"/>
      <c r="SYR83" s="65"/>
      <c r="SYS83" s="65"/>
      <c r="SYT83" s="65"/>
      <c r="SYU83" s="65"/>
      <c r="SYV83" s="65"/>
      <c r="SYW83" s="65"/>
      <c r="SYX83" s="65"/>
      <c r="SYY83" s="65"/>
      <c r="SYZ83" s="65"/>
      <c r="SZA83" s="65"/>
      <c r="SZB83" s="65"/>
      <c r="SZC83" s="65"/>
      <c r="SZD83" s="65"/>
      <c r="SZE83" s="65"/>
      <c r="SZF83" s="65"/>
      <c r="SZG83" s="65"/>
      <c r="SZH83" s="65"/>
      <c r="SZI83" s="65"/>
      <c r="SZJ83" s="65"/>
      <c r="SZK83" s="65"/>
      <c r="SZL83" s="65"/>
      <c r="SZM83" s="65"/>
      <c r="SZN83" s="65"/>
      <c r="SZO83" s="65"/>
      <c r="SZP83" s="65"/>
      <c r="SZQ83" s="65"/>
      <c r="SZR83" s="65"/>
      <c r="SZS83" s="65"/>
      <c r="SZT83" s="65"/>
      <c r="SZU83" s="65"/>
      <c r="SZV83" s="65"/>
      <c r="SZW83" s="65"/>
      <c r="SZX83" s="65"/>
      <c r="SZY83" s="65"/>
      <c r="SZZ83" s="65"/>
      <c r="TAA83" s="65"/>
      <c r="TAB83" s="65"/>
      <c r="TAC83" s="65"/>
      <c r="TAD83" s="65"/>
      <c r="TAE83" s="65"/>
      <c r="TAF83" s="65"/>
      <c r="TAG83" s="65"/>
      <c r="TAH83" s="65"/>
      <c r="TAI83" s="65"/>
      <c r="TAJ83" s="65"/>
      <c r="TAK83" s="65"/>
      <c r="TAL83" s="65"/>
      <c r="TAM83" s="65"/>
      <c r="TAN83" s="65"/>
      <c r="TAO83" s="65"/>
      <c r="TAP83" s="65"/>
      <c r="TAQ83" s="65"/>
      <c r="TAR83" s="65"/>
      <c r="TAS83" s="65"/>
      <c r="TAT83" s="65"/>
      <c r="TAU83" s="65"/>
      <c r="TAV83" s="65"/>
      <c r="TAW83" s="65"/>
      <c r="TAX83" s="65"/>
      <c r="TAY83" s="65"/>
      <c r="TAZ83" s="65"/>
      <c r="TBA83" s="65"/>
      <c r="TBB83" s="65"/>
      <c r="TBC83" s="65"/>
      <c r="TBD83" s="65"/>
      <c r="TBE83" s="65"/>
      <c r="TBF83" s="65"/>
      <c r="TBG83" s="65"/>
      <c r="TBH83" s="65"/>
      <c r="TBI83" s="65"/>
      <c r="TBJ83" s="65"/>
      <c r="TBK83" s="65"/>
      <c r="TBL83" s="65"/>
      <c r="TBM83" s="65"/>
      <c r="TBN83" s="65"/>
      <c r="TBO83" s="65"/>
      <c r="TBP83" s="65"/>
      <c r="TBQ83" s="65"/>
      <c r="TBR83" s="65"/>
      <c r="TBS83" s="65"/>
      <c r="TBT83" s="65"/>
      <c r="TBU83" s="65"/>
      <c r="TBV83" s="65"/>
      <c r="TBW83" s="65"/>
      <c r="TBX83" s="65"/>
      <c r="TBY83" s="65"/>
      <c r="TBZ83" s="65"/>
      <c r="TCA83" s="65"/>
      <c r="TCB83" s="65"/>
      <c r="TCC83" s="65"/>
      <c r="TCD83" s="65"/>
      <c r="TCE83" s="65"/>
      <c r="TCF83" s="65"/>
      <c r="TCG83" s="65"/>
      <c r="TCH83" s="65"/>
      <c r="TCI83" s="65"/>
      <c r="TCJ83" s="65"/>
      <c r="TCK83" s="65"/>
      <c r="TCL83" s="65"/>
      <c r="TCM83" s="65"/>
      <c r="TCN83" s="65"/>
      <c r="TCO83" s="65"/>
      <c r="TCP83" s="65"/>
      <c r="TCQ83" s="65"/>
      <c r="TCR83" s="65"/>
      <c r="TCS83" s="65"/>
      <c r="TCT83" s="65"/>
      <c r="TCU83" s="65"/>
      <c r="TCV83" s="65"/>
      <c r="TCW83" s="65"/>
      <c r="TCX83" s="65"/>
      <c r="TCY83" s="65"/>
      <c r="TCZ83" s="65"/>
      <c r="TDA83" s="65"/>
      <c r="TDB83" s="65"/>
      <c r="TDC83" s="65"/>
      <c r="TDD83" s="65"/>
      <c r="TDE83" s="65"/>
      <c r="TDF83" s="65"/>
      <c r="TDG83" s="65"/>
      <c r="TDH83" s="65"/>
      <c r="TDI83" s="65"/>
      <c r="TDJ83" s="65"/>
      <c r="TDK83" s="65"/>
      <c r="TDL83" s="65"/>
      <c r="TDM83" s="65"/>
      <c r="TDN83" s="65"/>
      <c r="TDO83" s="65"/>
      <c r="TDP83" s="65"/>
      <c r="TDQ83" s="65"/>
      <c r="TDR83" s="65"/>
      <c r="TDS83" s="65"/>
      <c r="TDT83" s="65"/>
      <c r="TDU83" s="65"/>
      <c r="TDV83" s="65"/>
      <c r="TDW83" s="65"/>
      <c r="TDX83" s="65"/>
      <c r="TDY83" s="65"/>
      <c r="TDZ83" s="65"/>
      <c r="TEA83" s="65"/>
      <c r="TEB83" s="65"/>
      <c r="TEC83" s="65"/>
      <c r="TED83" s="65"/>
      <c r="TEE83" s="65"/>
      <c r="TEF83" s="65"/>
      <c r="TEG83" s="65"/>
      <c r="TEH83" s="65"/>
      <c r="TEI83" s="65"/>
      <c r="TEJ83" s="65"/>
      <c r="TEK83" s="65"/>
      <c r="TEL83" s="65"/>
      <c r="TEM83" s="65"/>
      <c r="TEN83" s="65"/>
      <c r="TEO83" s="65"/>
      <c r="TEP83" s="65"/>
      <c r="TEQ83" s="65"/>
      <c r="TER83" s="65"/>
      <c r="TES83" s="65"/>
      <c r="TET83" s="65"/>
      <c r="TEU83" s="65"/>
      <c r="TEV83" s="65"/>
      <c r="TEW83" s="65"/>
      <c r="TEX83" s="65"/>
      <c r="TEY83" s="65"/>
      <c r="TEZ83" s="65"/>
      <c r="TFA83" s="65"/>
      <c r="TFB83" s="65"/>
      <c r="TFC83" s="65"/>
      <c r="TFD83" s="65"/>
      <c r="TFE83" s="65"/>
      <c r="TFF83" s="65"/>
      <c r="TFG83" s="65"/>
      <c r="TFH83" s="65"/>
      <c r="TFI83" s="65"/>
      <c r="TFJ83" s="65"/>
      <c r="TFK83" s="65"/>
      <c r="TFL83" s="65"/>
      <c r="TFM83" s="65"/>
      <c r="TFN83" s="65"/>
      <c r="TFO83" s="65"/>
      <c r="TFP83" s="65"/>
      <c r="TFQ83" s="65"/>
      <c r="TFR83" s="65"/>
      <c r="TFS83" s="65"/>
      <c r="TFT83" s="65"/>
      <c r="TFU83" s="65"/>
      <c r="TFV83" s="65"/>
      <c r="TFW83" s="65"/>
      <c r="TFX83" s="65"/>
      <c r="TFY83" s="65"/>
      <c r="TFZ83" s="65"/>
      <c r="TGA83" s="65"/>
      <c r="TGB83" s="65"/>
      <c r="TGC83" s="65"/>
      <c r="TGD83" s="65"/>
      <c r="TGE83" s="65"/>
      <c r="TGF83" s="65"/>
      <c r="TGG83" s="65"/>
      <c r="TGH83" s="65"/>
      <c r="TGI83" s="65"/>
      <c r="TGJ83" s="65"/>
      <c r="TGK83" s="65"/>
      <c r="TGL83" s="65"/>
      <c r="TGM83" s="65"/>
      <c r="TGN83" s="65"/>
      <c r="TGO83" s="65"/>
      <c r="TGP83" s="65"/>
      <c r="TGQ83" s="65"/>
      <c r="TGR83" s="65"/>
      <c r="TGS83" s="65"/>
      <c r="TGT83" s="65"/>
      <c r="TGU83" s="65"/>
      <c r="TGV83" s="65"/>
      <c r="TGW83" s="65"/>
      <c r="TGX83" s="65"/>
      <c r="TGY83" s="65"/>
      <c r="TGZ83" s="65"/>
      <c r="THA83" s="65"/>
      <c r="THB83" s="65"/>
      <c r="THC83" s="65"/>
      <c r="THD83" s="65"/>
      <c r="THE83" s="65"/>
      <c r="THF83" s="65"/>
      <c r="THG83" s="65"/>
      <c r="THH83" s="65"/>
      <c r="THI83" s="65"/>
      <c r="THJ83" s="65"/>
      <c r="THK83" s="65"/>
      <c r="THL83" s="65"/>
      <c r="THM83" s="65"/>
      <c r="THN83" s="65"/>
      <c r="THO83" s="65"/>
      <c r="THP83" s="65"/>
      <c r="THQ83" s="65"/>
      <c r="THR83" s="65"/>
      <c r="THS83" s="65"/>
      <c r="THT83" s="65"/>
      <c r="THU83" s="65"/>
      <c r="THV83" s="65"/>
      <c r="THW83" s="65"/>
      <c r="THX83" s="65"/>
      <c r="THY83" s="65"/>
      <c r="THZ83" s="65"/>
      <c r="TIA83" s="65"/>
      <c r="TIB83" s="65"/>
      <c r="TIC83" s="65"/>
      <c r="TID83" s="65"/>
      <c r="TIE83" s="65"/>
      <c r="TIF83" s="65"/>
      <c r="TIG83" s="65"/>
      <c r="TIH83" s="65"/>
      <c r="TII83" s="65"/>
      <c r="TIJ83" s="65"/>
      <c r="TIK83" s="65"/>
      <c r="TIL83" s="65"/>
      <c r="TIM83" s="65"/>
      <c r="TIN83" s="65"/>
      <c r="TIO83" s="65"/>
      <c r="TIP83" s="65"/>
      <c r="TIQ83" s="65"/>
      <c r="TIR83" s="65"/>
      <c r="TIS83" s="65"/>
      <c r="TIT83" s="65"/>
      <c r="TIU83" s="65"/>
      <c r="TIV83" s="65"/>
      <c r="TIW83" s="65"/>
      <c r="TIX83" s="65"/>
      <c r="TIY83" s="65"/>
      <c r="TIZ83" s="65"/>
      <c r="TJA83" s="65"/>
      <c r="TJB83" s="65"/>
      <c r="TJC83" s="65"/>
      <c r="TJD83" s="65"/>
      <c r="TJE83" s="65"/>
      <c r="TJF83" s="65"/>
      <c r="TJG83" s="65"/>
      <c r="TJH83" s="65"/>
      <c r="TJI83" s="65"/>
      <c r="TJJ83" s="65"/>
      <c r="TJK83" s="65"/>
      <c r="TJL83" s="65"/>
      <c r="TJM83" s="65"/>
      <c r="TJN83" s="65"/>
      <c r="TJO83" s="65"/>
      <c r="TJP83" s="65"/>
      <c r="TJQ83" s="65"/>
      <c r="TJR83" s="65"/>
      <c r="TJS83" s="65"/>
      <c r="TJT83" s="65"/>
      <c r="TJU83" s="65"/>
      <c r="TJV83" s="65"/>
      <c r="TJW83" s="65"/>
      <c r="TJX83" s="65"/>
      <c r="TJY83" s="65"/>
      <c r="TJZ83" s="65"/>
      <c r="TKA83" s="65"/>
      <c r="TKB83" s="65"/>
      <c r="TKC83" s="65"/>
      <c r="TKD83" s="65"/>
      <c r="TKE83" s="65"/>
      <c r="TKF83" s="65"/>
      <c r="TKG83" s="65"/>
      <c r="TKH83" s="65"/>
      <c r="TKI83" s="65"/>
      <c r="TKJ83" s="65"/>
      <c r="TKK83" s="65"/>
      <c r="TKL83" s="65"/>
      <c r="TKM83" s="65"/>
      <c r="TKN83" s="65"/>
      <c r="TKO83" s="65"/>
      <c r="TKP83" s="65"/>
      <c r="TKQ83" s="65"/>
      <c r="TKR83" s="65"/>
      <c r="TKS83" s="65"/>
      <c r="TKT83" s="65"/>
      <c r="TKU83" s="65"/>
      <c r="TKV83" s="65"/>
      <c r="TKW83" s="65"/>
      <c r="TKX83" s="65"/>
      <c r="TKY83" s="65"/>
      <c r="TKZ83" s="65"/>
      <c r="TLA83" s="65"/>
      <c r="TLB83" s="65"/>
      <c r="TLC83" s="65"/>
      <c r="TLD83" s="65"/>
      <c r="TLE83" s="65"/>
      <c r="TLF83" s="65"/>
      <c r="TLG83" s="65"/>
      <c r="TLH83" s="65"/>
      <c r="TLI83" s="65"/>
      <c r="TLJ83" s="65"/>
      <c r="TLK83" s="65"/>
      <c r="TLL83" s="65"/>
      <c r="TLM83" s="65"/>
      <c r="TLN83" s="65"/>
      <c r="TLO83" s="65"/>
      <c r="TLP83" s="65"/>
      <c r="TLQ83" s="65"/>
      <c r="TLR83" s="65"/>
      <c r="TLS83" s="65"/>
      <c r="TLT83" s="65"/>
      <c r="TLU83" s="65"/>
      <c r="TLV83" s="65"/>
      <c r="TLW83" s="65"/>
      <c r="TLX83" s="65"/>
      <c r="TLY83" s="65"/>
      <c r="TLZ83" s="65"/>
      <c r="TMA83" s="65"/>
      <c r="TMB83" s="65"/>
      <c r="TMC83" s="65"/>
      <c r="TMD83" s="65"/>
      <c r="TME83" s="65"/>
      <c r="TMF83" s="65"/>
      <c r="TMG83" s="65"/>
      <c r="TMH83" s="65"/>
      <c r="TMI83" s="65"/>
      <c r="TMJ83" s="65"/>
      <c r="TMK83" s="65"/>
      <c r="TML83" s="65"/>
      <c r="TMM83" s="65"/>
      <c r="TMN83" s="65"/>
      <c r="TMO83" s="65"/>
      <c r="TMP83" s="65"/>
      <c r="TMQ83" s="65"/>
      <c r="TMR83" s="65"/>
      <c r="TMS83" s="65"/>
      <c r="TMT83" s="65"/>
      <c r="TMU83" s="65"/>
      <c r="TMV83" s="65"/>
      <c r="TMW83" s="65"/>
      <c r="TMX83" s="65"/>
      <c r="TMY83" s="65"/>
      <c r="TMZ83" s="65"/>
      <c r="TNA83" s="65"/>
      <c r="TNB83" s="65"/>
      <c r="TNC83" s="65"/>
      <c r="TND83" s="65"/>
      <c r="TNE83" s="65"/>
      <c r="TNF83" s="65"/>
      <c r="TNG83" s="65"/>
      <c r="TNH83" s="65"/>
      <c r="TNI83" s="65"/>
      <c r="TNJ83" s="65"/>
      <c r="TNK83" s="65"/>
      <c r="TNL83" s="65"/>
      <c r="TNM83" s="65"/>
      <c r="TNN83" s="65"/>
      <c r="TNO83" s="65"/>
      <c r="TNP83" s="65"/>
      <c r="TNQ83" s="65"/>
      <c r="TNR83" s="65"/>
      <c r="TNS83" s="65"/>
      <c r="TNT83" s="65"/>
      <c r="TNU83" s="65"/>
      <c r="TNV83" s="65"/>
      <c r="TNW83" s="65"/>
      <c r="TNX83" s="65"/>
      <c r="TNY83" s="65"/>
      <c r="TNZ83" s="65"/>
      <c r="TOA83" s="65"/>
      <c r="TOB83" s="65"/>
      <c r="TOC83" s="65"/>
      <c r="TOD83" s="65"/>
      <c r="TOE83" s="65"/>
      <c r="TOF83" s="65"/>
      <c r="TOG83" s="65"/>
      <c r="TOH83" s="65"/>
      <c r="TOI83" s="65"/>
      <c r="TOJ83" s="65"/>
      <c r="TOK83" s="65"/>
      <c r="TOL83" s="65"/>
      <c r="TOM83" s="65"/>
      <c r="TON83" s="65"/>
      <c r="TOO83" s="65"/>
      <c r="TOP83" s="65"/>
      <c r="TOQ83" s="65"/>
      <c r="TOR83" s="65"/>
      <c r="TOS83" s="65"/>
      <c r="TOT83" s="65"/>
      <c r="TOU83" s="65"/>
      <c r="TOV83" s="65"/>
      <c r="TOW83" s="65"/>
      <c r="TOX83" s="65"/>
      <c r="TOY83" s="65"/>
      <c r="TOZ83" s="65"/>
      <c r="TPA83" s="65"/>
      <c r="TPB83" s="65"/>
      <c r="TPC83" s="65"/>
      <c r="TPD83" s="65"/>
      <c r="TPE83" s="65"/>
      <c r="TPF83" s="65"/>
      <c r="TPG83" s="65"/>
      <c r="TPH83" s="65"/>
      <c r="TPI83" s="65"/>
      <c r="TPJ83" s="65"/>
      <c r="TPK83" s="65"/>
      <c r="TPL83" s="65"/>
      <c r="TPM83" s="65"/>
      <c r="TPN83" s="65"/>
      <c r="TPO83" s="65"/>
      <c r="TPP83" s="65"/>
      <c r="TPQ83" s="65"/>
      <c r="TPR83" s="65"/>
      <c r="TPS83" s="65"/>
      <c r="TPT83" s="65"/>
      <c r="TPU83" s="65"/>
      <c r="TPV83" s="65"/>
      <c r="TPW83" s="65"/>
      <c r="TPX83" s="65"/>
      <c r="TPY83" s="65"/>
      <c r="TPZ83" s="65"/>
      <c r="TQA83" s="65"/>
      <c r="TQB83" s="65"/>
      <c r="TQC83" s="65"/>
      <c r="TQD83" s="65"/>
      <c r="TQE83" s="65"/>
      <c r="TQF83" s="65"/>
      <c r="TQG83" s="65"/>
      <c r="TQH83" s="65"/>
      <c r="TQI83" s="65"/>
      <c r="TQJ83" s="65"/>
      <c r="TQK83" s="65"/>
      <c r="TQL83" s="65"/>
      <c r="TQM83" s="65"/>
      <c r="TQN83" s="65"/>
      <c r="TQO83" s="65"/>
      <c r="TQP83" s="65"/>
      <c r="TQQ83" s="65"/>
      <c r="TQR83" s="65"/>
      <c r="TQS83" s="65"/>
      <c r="TQT83" s="65"/>
      <c r="TQU83" s="65"/>
      <c r="TQV83" s="65"/>
      <c r="TQW83" s="65"/>
      <c r="TQX83" s="65"/>
      <c r="TQY83" s="65"/>
      <c r="TQZ83" s="65"/>
      <c r="TRA83" s="65"/>
      <c r="TRB83" s="65"/>
      <c r="TRC83" s="65"/>
      <c r="TRD83" s="65"/>
      <c r="TRE83" s="65"/>
      <c r="TRF83" s="65"/>
      <c r="TRG83" s="65"/>
      <c r="TRH83" s="65"/>
      <c r="TRI83" s="65"/>
      <c r="TRJ83" s="65"/>
      <c r="TRK83" s="65"/>
      <c r="TRL83" s="65"/>
      <c r="TRM83" s="65"/>
      <c r="TRN83" s="65"/>
      <c r="TRO83" s="65"/>
      <c r="TRP83" s="65"/>
      <c r="TRQ83" s="65"/>
      <c r="TRR83" s="65"/>
      <c r="TRS83" s="65"/>
      <c r="TRT83" s="65"/>
      <c r="TRU83" s="65"/>
      <c r="TRV83" s="65"/>
      <c r="TRW83" s="65"/>
      <c r="TRX83" s="65"/>
      <c r="TRY83" s="65"/>
      <c r="TRZ83" s="65"/>
      <c r="TSA83" s="65"/>
      <c r="TSB83" s="65"/>
      <c r="TSC83" s="65"/>
      <c r="TSD83" s="65"/>
      <c r="TSE83" s="65"/>
      <c r="TSF83" s="65"/>
      <c r="TSG83" s="65"/>
      <c r="TSH83" s="65"/>
      <c r="TSI83" s="65"/>
      <c r="TSJ83" s="65"/>
      <c r="TSK83" s="65"/>
      <c r="TSL83" s="65"/>
      <c r="TSM83" s="65"/>
      <c r="TSN83" s="65"/>
      <c r="TSO83" s="65"/>
      <c r="TSP83" s="65"/>
      <c r="TSQ83" s="65"/>
      <c r="TSR83" s="65"/>
      <c r="TSS83" s="65"/>
      <c r="TST83" s="65"/>
      <c r="TSU83" s="65"/>
      <c r="TSV83" s="65"/>
      <c r="TSW83" s="65"/>
      <c r="TSX83" s="65"/>
      <c r="TSY83" s="65"/>
      <c r="TSZ83" s="65"/>
      <c r="TTA83" s="65"/>
      <c r="TTB83" s="65"/>
      <c r="TTC83" s="65"/>
      <c r="TTD83" s="65"/>
      <c r="TTE83" s="65"/>
      <c r="TTF83" s="65"/>
      <c r="TTG83" s="65"/>
      <c r="TTH83" s="65"/>
      <c r="TTI83" s="65"/>
      <c r="TTJ83" s="65"/>
      <c r="TTK83" s="65"/>
      <c r="TTL83" s="65"/>
      <c r="TTM83" s="65"/>
      <c r="TTN83" s="65"/>
      <c r="TTO83" s="65"/>
      <c r="TTP83" s="65"/>
      <c r="TTQ83" s="65"/>
      <c r="TTR83" s="65"/>
      <c r="TTS83" s="65"/>
      <c r="TTT83" s="65"/>
      <c r="TTU83" s="65"/>
      <c r="TTV83" s="65"/>
      <c r="TTW83" s="65"/>
      <c r="TTX83" s="65"/>
      <c r="TTY83" s="65"/>
      <c r="TTZ83" s="65"/>
      <c r="TUA83" s="65"/>
      <c r="TUB83" s="65"/>
      <c r="TUC83" s="65"/>
      <c r="TUD83" s="65"/>
      <c r="TUE83" s="65"/>
      <c r="TUF83" s="65"/>
      <c r="TUG83" s="65"/>
      <c r="TUH83" s="65"/>
      <c r="TUI83" s="65"/>
      <c r="TUJ83" s="65"/>
      <c r="TUK83" s="65"/>
      <c r="TUL83" s="65"/>
      <c r="TUM83" s="65"/>
      <c r="TUN83" s="65"/>
      <c r="TUO83" s="65"/>
      <c r="TUP83" s="65"/>
      <c r="TUQ83" s="65"/>
      <c r="TUR83" s="65"/>
      <c r="TUS83" s="65"/>
      <c r="TUT83" s="65"/>
      <c r="TUU83" s="65"/>
      <c r="TUV83" s="65"/>
      <c r="TUW83" s="65"/>
      <c r="TUX83" s="65"/>
      <c r="TUY83" s="65"/>
      <c r="TUZ83" s="65"/>
      <c r="TVA83" s="65"/>
      <c r="TVB83" s="65"/>
      <c r="TVC83" s="65"/>
      <c r="TVD83" s="65"/>
      <c r="TVE83" s="65"/>
      <c r="TVF83" s="65"/>
      <c r="TVG83" s="65"/>
      <c r="TVH83" s="65"/>
      <c r="TVI83" s="65"/>
      <c r="TVJ83" s="65"/>
      <c r="TVK83" s="65"/>
      <c r="TVL83" s="65"/>
      <c r="TVM83" s="65"/>
      <c r="TVN83" s="65"/>
      <c r="TVO83" s="65"/>
      <c r="TVP83" s="65"/>
      <c r="TVQ83" s="65"/>
      <c r="TVR83" s="65"/>
      <c r="TVS83" s="65"/>
      <c r="TVT83" s="65"/>
      <c r="TVU83" s="65"/>
      <c r="TVV83" s="65"/>
      <c r="TVW83" s="65"/>
      <c r="TVX83" s="65"/>
      <c r="TVY83" s="65"/>
      <c r="TVZ83" s="65"/>
      <c r="TWA83" s="65"/>
      <c r="TWB83" s="65"/>
      <c r="TWC83" s="65"/>
      <c r="TWD83" s="65"/>
      <c r="TWE83" s="65"/>
      <c r="TWF83" s="65"/>
      <c r="TWG83" s="65"/>
      <c r="TWH83" s="65"/>
      <c r="TWI83" s="65"/>
      <c r="TWJ83" s="65"/>
      <c r="TWK83" s="65"/>
      <c r="TWL83" s="65"/>
      <c r="TWM83" s="65"/>
      <c r="TWN83" s="65"/>
      <c r="TWO83" s="65"/>
      <c r="TWP83" s="65"/>
      <c r="TWQ83" s="65"/>
      <c r="TWR83" s="65"/>
      <c r="TWS83" s="65"/>
      <c r="TWT83" s="65"/>
      <c r="TWU83" s="65"/>
      <c r="TWV83" s="65"/>
      <c r="TWW83" s="65"/>
      <c r="TWX83" s="65"/>
      <c r="TWY83" s="65"/>
      <c r="TWZ83" s="65"/>
      <c r="TXA83" s="65"/>
      <c r="TXB83" s="65"/>
      <c r="TXC83" s="65"/>
      <c r="TXD83" s="65"/>
      <c r="TXE83" s="65"/>
      <c r="TXF83" s="65"/>
      <c r="TXG83" s="65"/>
      <c r="TXH83" s="65"/>
      <c r="TXI83" s="65"/>
      <c r="TXJ83" s="65"/>
      <c r="TXK83" s="65"/>
      <c r="TXL83" s="65"/>
      <c r="TXM83" s="65"/>
      <c r="TXN83" s="65"/>
      <c r="TXO83" s="65"/>
      <c r="TXP83" s="65"/>
      <c r="TXQ83" s="65"/>
      <c r="TXR83" s="65"/>
      <c r="TXS83" s="65"/>
      <c r="TXT83" s="65"/>
      <c r="TXU83" s="65"/>
      <c r="TXV83" s="65"/>
      <c r="TXW83" s="65"/>
      <c r="TXX83" s="65"/>
      <c r="TXY83" s="65"/>
      <c r="TXZ83" s="65"/>
      <c r="TYA83" s="65"/>
      <c r="TYB83" s="65"/>
      <c r="TYC83" s="65"/>
      <c r="TYD83" s="65"/>
      <c r="TYE83" s="65"/>
      <c r="TYF83" s="65"/>
      <c r="TYG83" s="65"/>
      <c r="TYH83" s="65"/>
      <c r="TYI83" s="65"/>
      <c r="TYJ83" s="65"/>
      <c r="TYK83" s="65"/>
      <c r="TYL83" s="65"/>
      <c r="TYM83" s="65"/>
      <c r="TYN83" s="65"/>
      <c r="TYO83" s="65"/>
      <c r="TYP83" s="65"/>
      <c r="TYQ83" s="65"/>
      <c r="TYR83" s="65"/>
      <c r="TYS83" s="65"/>
      <c r="TYT83" s="65"/>
      <c r="TYU83" s="65"/>
      <c r="TYV83" s="65"/>
      <c r="TYW83" s="65"/>
      <c r="TYX83" s="65"/>
      <c r="TYY83" s="65"/>
      <c r="TYZ83" s="65"/>
      <c r="TZA83" s="65"/>
      <c r="TZB83" s="65"/>
      <c r="TZC83" s="65"/>
      <c r="TZD83" s="65"/>
      <c r="TZE83" s="65"/>
      <c r="TZF83" s="65"/>
      <c r="TZG83" s="65"/>
      <c r="TZH83" s="65"/>
      <c r="TZI83" s="65"/>
      <c r="TZJ83" s="65"/>
      <c r="TZK83" s="65"/>
      <c r="TZL83" s="65"/>
      <c r="TZM83" s="65"/>
      <c r="TZN83" s="65"/>
      <c r="TZO83" s="65"/>
      <c r="TZP83" s="65"/>
      <c r="TZQ83" s="65"/>
      <c r="TZR83" s="65"/>
      <c r="TZS83" s="65"/>
      <c r="TZT83" s="65"/>
      <c r="TZU83" s="65"/>
      <c r="TZV83" s="65"/>
      <c r="TZW83" s="65"/>
      <c r="TZX83" s="65"/>
      <c r="TZY83" s="65"/>
      <c r="TZZ83" s="65"/>
      <c r="UAA83" s="65"/>
      <c r="UAB83" s="65"/>
      <c r="UAC83" s="65"/>
      <c r="UAD83" s="65"/>
      <c r="UAE83" s="65"/>
      <c r="UAF83" s="65"/>
      <c r="UAG83" s="65"/>
      <c r="UAH83" s="65"/>
      <c r="UAI83" s="65"/>
      <c r="UAJ83" s="65"/>
      <c r="UAK83" s="65"/>
      <c r="UAL83" s="65"/>
      <c r="UAM83" s="65"/>
      <c r="UAN83" s="65"/>
      <c r="UAO83" s="65"/>
      <c r="UAP83" s="65"/>
      <c r="UAQ83" s="65"/>
      <c r="UAR83" s="65"/>
      <c r="UAS83" s="65"/>
      <c r="UAT83" s="65"/>
      <c r="UAU83" s="65"/>
      <c r="UAV83" s="65"/>
      <c r="UAW83" s="65"/>
      <c r="UAX83" s="65"/>
      <c r="UAY83" s="65"/>
      <c r="UAZ83" s="65"/>
      <c r="UBA83" s="65"/>
      <c r="UBB83" s="65"/>
      <c r="UBC83" s="65"/>
      <c r="UBD83" s="65"/>
      <c r="UBE83" s="65"/>
      <c r="UBF83" s="65"/>
      <c r="UBG83" s="65"/>
      <c r="UBH83" s="65"/>
      <c r="UBI83" s="65"/>
      <c r="UBJ83" s="65"/>
      <c r="UBK83" s="65"/>
      <c r="UBL83" s="65"/>
      <c r="UBM83" s="65"/>
      <c r="UBN83" s="65"/>
      <c r="UBO83" s="65"/>
      <c r="UBP83" s="65"/>
      <c r="UBQ83" s="65"/>
      <c r="UBR83" s="65"/>
      <c r="UBS83" s="65"/>
      <c r="UBT83" s="65"/>
      <c r="UBU83" s="65"/>
      <c r="UBV83" s="65"/>
      <c r="UBW83" s="65"/>
      <c r="UBX83" s="65"/>
      <c r="UBY83" s="65"/>
      <c r="UBZ83" s="65"/>
      <c r="UCA83" s="65"/>
      <c r="UCB83" s="65"/>
      <c r="UCC83" s="65"/>
      <c r="UCD83" s="65"/>
      <c r="UCE83" s="65"/>
      <c r="UCF83" s="65"/>
      <c r="UCG83" s="65"/>
      <c r="UCH83" s="65"/>
      <c r="UCI83" s="65"/>
      <c r="UCJ83" s="65"/>
      <c r="UCK83" s="65"/>
      <c r="UCL83" s="65"/>
      <c r="UCM83" s="65"/>
      <c r="UCN83" s="65"/>
      <c r="UCO83" s="65"/>
      <c r="UCP83" s="65"/>
      <c r="UCQ83" s="65"/>
      <c r="UCR83" s="65"/>
      <c r="UCS83" s="65"/>
      <c r="UCT83" s="65"/>
      <c r="UCU83" s="65"/>
      <c r="UCV83" s="65"/>
      <c r="UCW83" s="65"/>
      <c r="UCX83" s="65"/>
      <c r="UCY83" s="65"/>
      <c r="UCZ83" s="65"/>
      <c r="UDA83" s="65"/>
      <c r="UDB83" s="65"/>
      <c r="UDC83" s="65"/>
      <c r="UDD83" s="65"/>
      <c r="UDE83" s="65"/>
      <c r="UDF83" s="65"/>
      <c r="UDG83" s="65"/>
      <c r="UDH83" s="65"/>
      <c r="UDI83" s="65"/>
      <c r="UDJ83" s="65"/>
      <c r="UDK83" s="65"/>
      <c r="UDL83" s="65"/>
      <c r="UDM83" s="65"/>
      <c r="UDN83" s="65"/>
      <c r="UDO83" s="65"/>
      <c r="UDP83" s="65"/>
      <c r="UDQ83" s="65"/>
      <c r="UDR83" s="65"/>
      <c r="UDS83" s="65"/>
      <c r="UDT83" s="65"/>
      <c r="UDU83" s="65"/>
      <c r="UDV83" s="65"/>
      <c r="UDW83" s="65"/>
      <c r="UDX83" s="65"/>
      <c r="UDY83" s="65"/>
      <c r="UDZ83" s="65"/>
      <c r="UEA83" s="65"/>
      <c r="UEB83" s="65"/>
      <c r="UEC83" s="65"/>
      <c r="UED83" s="65"/>
      <c r="UEE83" s="65"/>
      <c r="UEF83" s="65"/>
      <c r="UEG83" s="65"/>
      <c r="UEH83" s="65"/>
      <c r="UEI83" s="65"/>
      <c r="UEJ83" s="65"/>
      <c r="UEK83" s="65"/>
      <c r="UEL83" s="65"/>
      <c r="UEM83" s="65"/>
      <c r="UEN83" s="65"/>
      <c r="UEO83" s="65"/>
      <c r="UEP83" s="65"/>
      <c r="UEQ83" s="65"/>
      <c r="UER83" s="65"/>
      <c r="UES83" s="65"/>
      <c r="UET83" s="65"/>
      <c r="UEU83" s="65"/>
      <c r="UEV83" s="65"/>
      <c r="UEW83" s="65"/>
      <c r="UEX83" s="65"/>
      <c r="UEY83" s="65"/>
      <c r="UEZ83" s="65"/>
      <c r="UFA83" s="65"/>
      <c r="UFB83" s="65"/>
      <c r="UFC83" s="65"/>
      <c r="UFD83" s="65"/>
      <c r="UFE83" s="65"/>
      <c r="UFF83" s="65"/>
      <c r="UFG83" s="65"/>
      <c r="UFH83" s="65"/>
      <c r="UFI83" s="65"/>
      <c r="UFJ83" s="65"/>
      <c r="UFK83" s="65"/>
      <c r="UFL83" s="65"/>
      <c r="UFM83" s="65"/>
      <c r="UFN83" s="65"/>
      <c r="UFO83" s="65"/>
      <c r="UFP83" s="65"/>
      <c r="UFQ83" s="65"/>
      <c r="UFR83" s="65"/>
      <c r="UFS83" s="65"/>
      <c r="UFT83" s="65"/>
      <c r="UFU83" s="65"/>
      <c r="UFV83" s="65"/>
      <c r="UFW83" s="65"/>
      <c r="UFX83" s="65"/>
      <c r="UFY83" s="65"/>
      <c r="UFZ83" s="65"/>
      <c r="UGA83" s="65"/>
      <c r="UGB83" s="65"/>
      <c r="UGC83" s="65"/>
      <c r="UGD83" s="65"/>
      <c r="UGE83" s="65"/>
      <c r="UGF83" s="65"/>
      <c r="UGG83" s="65"/>
      <c r="UGH83" s="65"/>
      <c r="UGI83" s="65"/>
      <c r="UGJ83" s="65"/>
      <c r="UGK83" s="65"/>
      <c r="UGL83" s="65"/>
      <c r="UGM83" s="65"/>
      <c r="UGN83" s="65"/>
      <c r="UGO83" s="65"/>
      <c r="UGP83" s="65"/>
      <c r="UGQ83" s="65"/>
      <c r="UGR83" s="65"/>
      <c r="UGS83" s="65"/>
      <c r="UGT83" s="65"/>
      <c r="UGU83" s="65"/>
      <c r="UGV83" s="65"/>
      <c r="UGW83" s="65"/>
      <c r="UGX83" s="65"/>
      <c r="UGY83" s="65"/>
      <c r="UGZ83" s="65"/>
      <c r="UHA83" s="65"/>
      <c r="UHB83" s="65"/>
      <c r="UHC83" s="65"/>
      <c r="UHD83" s="65"/>
      <c r="UHE83" s="65"/>
      <c r="UHF83" s="65"/>
      <c r="UHG83" s="65"/>
      <c r="UHH83" s="65"/>
      <c r="UHI83" s="65"/>
      <c r="UHJ83" s="65"/>
      <c r="UHK83" s="65"/>
      <c r="UHL83" s="65"/>
      <c r="UHM83" s="65"/>
      <c r="UHN83" s="65"/>
      <c r="UHO83" s="65"/>
      <c r="UHP83" s="65"/>
      <c r="UHQ83" s="65"/>
      <c r="UHR83" s="65"/>
      <c r="UHS83" s="65"/>
      <c r="UHT83" s="65"/>
      <c r="UHU83" s="65"/>
      <c r="UHV83" s="65"/>
      <c r="UHW83" s="65"/>
      <c r="UHX83" s="65"/>
      <c r="UHY83" s="65"/>
      <c r="UHZ83" s="65"/>
      <c r="UIA83" s="65"/>
      <c r="UIB83" s="65"/>
      <c r="UIC83" s="65"/>
      <c r="UID83" s="65"/>
      <c r="UIE83" s="65"/>
      <c r="UIF83" s="65"/>
      <c r="UIG83" s="65"/>
      <c r="UIH83" s="65"/>
      <c r="UII83" s="65"/>
      <c r="UIJ83" s="65"/>
      <c r="UIK83" s="65"/>
      <c r="UIL83" s="65"/>
      <c r="UIM83" s="65"/>
      <c r="UIN83" s="65"/>
      <c r="UIO83" s="65"/>
      <c r="UIP83" s="65"/>
      <c r="UIQ83" s="65"/>
      <c r="UIR83" s="65"/>
      <c r="UIS83" s="65"/>
      <c r="UIT83" s="65"/>
      <c r="UIU83" s="65"/>
      <c r="UIV83" s="65"/>
      <c r="UIW83" s="65"/>
      <c r="UIX83" s="65"/>
      <c r="UIY83" s="65"/>
      <c r="UIZ83" s="65"/>
      <c r="UJA83" s="65"/>
      <c r="UJB83" s="65"/>
      <c r="UJC83" s="65"/>
      <c r="UJD83" s="65"/>
      <c r="UJE83" s="65"/>
      <c r="UJF83" s="65"/>
      <c r="UJG83" s="65"/>
      <c r="UJH83" s="65"/>
      <c r="UJI83" s="65"/>
      <c r="UJJ83" s="65"/>
      <c r="UJK83" s="65"/>
      <c r="UJL83" s="65"/>
      <c r="UJM83" s="65"/>
      <c r="UJN83" s="65"/>
      <c r="UJO83" s="65"/>
      <c r="UJP83" s="65"/>
      <c r="UJQ83" s="65"/>
      <c r="UJR83" s="65"/>
      <c r="UJS83" s="65"/>
      <c r="UJT83" s="65"/>
      <c r="UJU83" s="65"/>
      <c r="UJV83" s="65"/>
      <c r="UJW83" s="65"/>
      <c r="UJX83" s="65"/>
      <c r="UJY83" s="65"/>
      <c r="UJZ83" s="65"/>
      <c r="UKA83" s="65"/>
      <c r="UKB83" s="65"/>
      <c r="UKC83" s="65"/>
      <c r="UKD83" s="65"/>
      <c r="UKE83" s="65"/>
      <c r="UKF83" s="65"/>
      <c r="UKG83" s="65"/>
      <c r="UKH83" s="65"/>
      <c r="UKI83" s="65"/>
      <c r="UKJ83" s="65"/>
      <c r="UKK83" s="65"/>
      <c r="UKL83" s="65"/>
      <c r="UKM83" s="65"/>
      <c r="UKN83" s="65"/>
      <c r="UKO83" s="65"/>
      <c r="UKP83" s="65"/>
      <c r="UKQ83" s="65"/>
      <c r="UKR83" s="65"/>
      <c r="UKS83" s="65"/>
      <c r="UKT83" s="65"/>
      <c r="UKU83" s="65"/>
      <c r="UKV83" s="65"/>
      <c r="UKW83" s="65"/>
      <c r="UKX83" s="65"/>
      <c r="UKY83" s="65"/>
      <c r="UKZ83" s="65"/>
      <c r="ULA83" s="65"/>
      <c r="ULB83" s="65"/>
      <c r="ULC83" s="65"/>
      <c r="ULD83" s="65"/>
      <c r="ULE83" s="65"/>
      <c r="ULF83" s="65"/>
      <c r="ULG83" s="65"/>
      <c r="ULH83" s="65"/>
      <c r="ULI83" s="65"/>
      <c r="ULJ83" s="65"/>
      <c r="ULK83" s="65"/>
      <c r="ULL83" s="65"/>
      <c r="ULM83" s="65"/>
      <c r="ULN83" s="65"/>
      <c r="ULO83" s="65"/>
      <c r="ULP83" s="65"/>
      <c r="ULQ83" s="65"/>
      <c r="ULR83" s="65"/>
      <c r="ULS83" s="65"/>
      <c r="ULT83" s="65"/>
      <c r="ULU83" s="65"/>
      <c r="ULV83" s="65"/>
      <c r="ULW83" s="65"/>
      <c r="ULX83" s="65"/>
      <c r="ULY83" s="65"/>
      <c r="ULZ83" s="65"/>
      <c r="UMA83" s="65"/>
      <c r="UMB83" s="65"/>
      <c r="UMC83" s="65"/>
      <c r="UMD83" s="65"/>
      <c r="UME83" s="65"/>
      <c r="UMF83" s="65"/>
      <c r="UMG83" s="65"/>
      <c r="UMH83" s="65"/>
      <c r="UMI83" s="65"/>
      <c r="UMJ83" s="65"/>
      <c r="UMK83" s="65"/>
      <c r="UML83" s="65"/>
      <c r="UMM83" s="65"/>
      <c r="UMN83" s="65"/>
      <c r="UMO83" s="65"/>
      <c r="UMP83" s="65"/>
      <c r="UMQ83" s="65"/>
      <c r="UMR83" s="65"/>
      <c r="UMS83" s="65"/>
      <c r="UMT83" s="65"/>
      <c r="UMU83" s="65"/>
      <c r="UMV83" s="65"/>
      <c r="UMW83" s="65"/>
      <c r="UMX83" s="65"/>
      <c r="UMY83" s="65"/>
      <c r="UMZ83" s="65"/>
      <c r="UNA83" s="65"/>
      <c r="UNB83" s="65"/>
      <c r="UNC83" s="65"/>
      <c r="UND83" s="65"/>
      <c r="UNE83" s="65"/>
      <c r="UNF83" s="65"/>
      <c r="UNG83" s="65"/>
      <c r="UNH83" s="65"/>
      <c r="UNI83" s="65"/>
      <c r="UNJ83" s="65"/>
      <c r="UNK83" s="65"/>
      <c r="UNL83" s="65"/>
      <c r="UNM83" s="65"/>
      <c r="UNN83" s="65"/>
      <c r="UNO83" s="65"/>
      <c r="UNP83" s="65"/>
      <c r="UNQ83" s="65"/>
      <c r="UNR83" s="65"/>
      <c r="UNS83" s="65"/>
      <c r="UNT83" s="65"/>
      <c r="UNU83" s="65"/>
      <c r="UNV83" s="65"/>
      <c r="UNW83" s="65"/>
      <c r="UNX83" s="65"/>
      <c r="UNY83" s="65"/>
      <c r="UNZ83" s="65"/>
      <c r="UOA83" s="65"/>
      <c r="UOB83" s="65"/>
      <c r="UOC83" s="65"/>
      <c r="UOD83" s="65"/>
      <c r="UOE83" s="65"/>
      <c r="UOF83" s="65"/>
      <c r="UOG83" s="65"/>
      <c r="UOH83" s="65"/>
      <c r="UOI83" s="65"/>
      <c r="UOJ83" s="65"/>
      <c r="UOK83" s="65"/>
      <c r="UOL83" s="65"/>
      <c r="UOM83" s="65"/>
      <c r="UON83" s="65"/>
      <c r="UOO83" s="65"/>
      <c r="UOP83" s="65"/>
      <c r="UOQ83" s="65"/>
      <c r="UOR83" s="65"/>
      <c r="UOS83" s="65"/>
      <c r="UOT83" s="65"/>
      <c r="UOU83" s="65"/>
      <c r="UOV83" s="65"/>
      <c r="UOW83" s="65"/>
      <c r="UOX83" s="65"/>
      <c r="UOY83" s="65"/>
      <c r="UOZ83" s="65"/>
      <c r="UPA83" s="65"/>
      <c r="UPB83" s="65"/>
      <c r="UPC83" s="65"/>
      <c r="UPD83" s="65"/>
      <c r="UPE83" s="65"/>
      <c r="UPF83" s="65"/>
      <c r="UPG83" s="65"/>
      <c r="UPH83" s="65"/>
      <c r="UPI83" s="65"/>
      <c r="UPJ83" s="65"/>
      <c r="UPK83" s="65"/>
      <c r="UPL83" s="65"/>
      <c r="UPM83" s="65"/>
      <c r="UPN83" s="65"/>
      <c r="UPO83" s="65"/>
      <c r="UPP83" s="65"/>
      <c r="UPQ83" s="65"/>
      <c r="UPR83" s="65"/>
      <c r="UPS83" s="65"/>
      <c r="UPT83" s="65"/>
      <c r="UPU83" s="65"/>
      <c r="UPV83" s="65"/>
      <c r="UPW83" s="65"/>
      <c r="UPX83" s="65"/>
      <c r="UPY83" s="65"/>
      <c r="UPZ83" s="65"/>
      <c r="UQA83" s="65"/>
      <c r="UQB83" s="65"/>
      <c r="UQC83" s="65"/>
      <c r="UQD83" s="65"/>
      <c r="UQE83" s="65"/>
      <c r="UQF83" s="65"/>
      <c r="UQG83" s="65"/>
      <c r="UQH83" s="65"/>
      <c r="UQI83" s="65"/>
      <c r="UQJ83" s="65"/>
      <c r="UQK83" s="65"/>
      <c r="UQL83" s="65"/>
      <c r="UQM83" s="65"/>
      <c r="UQN83" s="65"/>
      <c r="UQO83" s="65"/>
      <c r="UQP83" s="65"/>
      <c r="UQQ83" s="65"/>
      <c r="UQR83" s="65"/>
      <c r="UQS83" s="65"/>
      <c r="UQT83" s="65"/>
      <c r="UQU83" s="65"/>
      <c r="UQV83" s="65"/>
      <c r="UQW83" s="65"/>
      <c r="UQX83" s="65"/>
      <c r="UQY83" s="65"/>
      <c r="UQZ83" s="65"/>
      <c r="URA83" s="65"/>
      <c r="URB83" s="65"/>
      <c r="URC83" s="65"/>
      <c r="URD83" s="65"/>
      <c r="URE83" s="65"/>
      <c r="URF83" s="65"/>
      <c r="URG83" s="65"/>
      <c r="URH83" s="65"/>
      <c r="URI83" s="65"/>
      <c r="URJ83" s="65"/>
      <c r="URK83" s="65"/>
      <c r="URL83" s="65"/>
      <c r="URM83" s="65"/>
      <c r="URN83" s="65"/>
      <c r="URO83" s="65"/>
      <c r="URP83" s="65"/>
      <c r="URQ83" s="65"/>
      <c r="URR83" s="65"/>
      <c r="URS83" s="65"/>
      <c r="URT83" s="65"/>
      <c r="URU83" s="65"/>
      <c r="URV83" s="65"/>
      <c r="URW83" s="65"/>
      <c r="URX83" s="65"/>
      <c r="URY83" s="65"/>
      <c r="URZ83" s="65"/>
      <c r="USA83" s="65"/>
      <c r="USB83" s="65"/>
      <c r="USC83" s="65"/>
      <c r="USD83" s="65"/>
      <c r="USE83" s="65"/>
      <c r="USF83" s="65"/>
      <c r="USG83" s="65"/>
      <c r="USH83" s="65"/>
      <c r="USI83" s="65"/>
      <c r="USJ83" s="65"/>
      <c r="USK83" s="65"/>
      <c r="USL83" s="65"/>
      <c r="USM83" s="65"/>
      <c r="USN83" s="65"/>
      <c r="USO83" s="65"/>
      <c r="USP83" s="65"/>
      <c r="USQ83" s="65"/>
      <c r="USR83" s="65"/>
      <c r="USS83" s="65"/>
      <c r="UST83" s="65"/>
      <c r="USU83" s="65"/>
      <c r="USV83" s="65"/>
      <c r="USW83" s="65"/>
      <c r="USX83" s="65"/>
      <c r="USY83" s="65"/>
      <c r="USZ83" s="65"/>
      <c r="UTA83" s="65"/>
      <c r="UTB83" s="65"/>
      <c r="UTC83" s="65"/>
      <c r="UTD83" s="65"/>
      <c r="UTE83" s="65"/>
      <c r="UTF83" s="65"/>
      <c r="UTG83" s="65"/>
      <c r="UTH83" s="65"/>
      <c r="UTI83" s="65"/>
      <c r="UTJ83" s="65"/>
      <c r="UTK83" s="65"/>
      <c r="UTL83" s="65"/>
      <c r="UTM83" s="65"/>
      <c r="UTN83" s="65"/>
      <c r="UTO83" s="65"/>
      <c r="UTP83" s="65"/>
      <c r="UTQ83" s="65"/>
      <c r="UTR83" s="65"/>
      <c r="UTS83" s="65"/>
      <c r="UTT83" s="65"/>
      <c r="UTU83" s="65"/>
      <c r="UTV83" s="65"/>
      <c r="UTW83" s="65"/>
      <c r="UTX83" s="65"/>
      <c r="UTY83" s="65"/>
      <c r="UTZ83" s="65"/>
      <c r="UUA83" s="65"/>
      <c r="UUB83" s="65"/>
      <c r="UUC83" s="65"/>
      <c r="UUD83" s="65"/>
      <c r="UUE83" s="65"/>
      <c r="UUF83" s="65"/>
      <c r="UUG83" s="65"/>
      <c r="UUH83" s="65"/>
      <c r="UUI83" s="65"/>
      <c r="UUJ83" s="65"/>
      <c r="UUK83" s="65"/>
      <c r="UUL83" s="65"/>
      <c r="UUM83" s="65"/>
      <c r="UUN83" s="65"/>
      <c r="UUO83" s="65"/>
      <c r="UUP83" s="65"/>
      <c r="UUQ83" s="65"/>
      <c r="UUR83" s="65"/>
      <c r="UUS83" s="65"/>
      <c r="UUT83" s="65"/>
      <c r="UUU83" s="65"/>
      <c r="UUV83" s="65"/>
      <c r="UUW83" s="65"/>
      <c r="UUX83" s="65"/>
      <c r="UUY83" s="65"/>
      <c r="UUZ83" s="65"/>
      <c r="UVA83" s="65"/>
      <c r="UVB83" s="65"/>
      <c r="UVC83" s="65"/>
      <c r="UVD83" s="65"/>
      <c r="UVE83" s="65"/>
      <c r="UVF83" s="65"/>
      <c r="UVG83" s="65"/>
      <c r="UVH83" s="65"/>
      <c r="UVI83" s="65"/>
      <c r="UVJ83" s="65"/>
      <c r="UVK83" s="65"/>
      <c r="UVL83" s="65"/>
      <c r="UVM83" s="65"/>
      <c r="UVN83" s="65"/>
      <c r="UVO83" s="65"/>
      <c r="UVP83" s="65"/>
      <c r="UVQ83" s="65"/>
      <c r="UVR83" s="65"/>
      <c r="UVS83" s="65"/>
      <c r="UVT83" s="65"/>
      <c r="UVU83" s="65"/>
      <c r="UVV83" s="65"/>
      <c r="UVW83" s="65"/>
      <c r="UVX83" s="65"/>
      <c r="UVY83" s="65"/>
      <c r="UVZ83" s="65"/>
      <c r="UWA83" s="65"/>
      <c r="UWB83" s="65"/>
      <c r="UWC83" s="65"/>
      <c r="UWD83" s="65"/>
      <c r="UWE83" s="65"/>
      <c r="UWF83" s="65"/>
      <c r="UWG83" s="65"/>
      <c r="UWH83" s="65"/>
      <c r="UWI83" s="65"/>
      <c r="UWJ83" s="65"/>
      <c r="UWK83" s="65"/>
      <c r="UWL83" s="65"/>
      <c r="UWM83" s="65"/>
      <c r="UWN83" s="65"/>
      <c r="UWO83" s="65"/>
      <c r="UWP83" s="65"/>
      <c r="UWQ83" s="65"/>
      <c r="UWR83" s="65"/>
      <c r="UWS83" s="65"/>
      <c r="UWT83" s="65"/>
      <c r="UWU83" s="65"/>
      <c r="UWV83" s="65"/>
      <c r="UWW83" s="65"/>
      <c r="UWX83" s="65"/>
      <c r="UWY83" s="65"/>
      <c r="UWZ83" s="65"/>
      <c r="UXA83" s="65"/>
      <c r="UXB83" s="65"/>
      <c r="UXC83" s="65"/>
      <c r="UXD83" s="65"/>
      <c r="UXE83" s="65"/>
      <c r="UXF83" s="65"/>
      <c r="UXG83" s="65"/>
      <c r="UXH83" s="65"/>
      <c r="UXI83" s="65"/>
      <c r="UXJ83" s="65"/>
      <c r="UXK83" s="65"/>
      <c r="UXL83" s="65"/>
      <c r="UXM83" s="65"/>
      <c r="UXN83" s="65"/>
      <c r="UXO83" s="65"/>
      <c r="UXP83" s="65"/>
      <c r="UXQ83" s="65"/>
      <c r="UXR83" s="65"/>
      <c r="UXS83" s="65"/>
      <c r="UXT83" s="65"/>
      <c r="UXU83" s="65"/>
      <c r="UXV83" s="65"/>
      <c r="UXW83" s="65"/>
      <c r="UXX83" s="65"/>
      <c r="UXY83" s="65"/>
      <c r="UXZ83" s="65"/>
      <c r="UYA83" s="65"/>
      <c r="UYB83" s="65"/>
      <c r="UYC83" s="65"/>
      <c r="UYD83" s="65"/>
      <c r="UYE83" s="65"/>
      <c r="UYF83" s="65"/>
      <c r="UYG83" s="65"/>
      <c r="UYH83" s="65"/>
      <c r="UYI83" s="65"/>
      <c r="UYJ83" s="65"/>
      <c r="UYK83" s="65"/>
      <c r="UYL83" s="65"/>
      <c r="UYM83" s="65"/>
      <c r="UYN83" s="65"/>
      <c r="UYO83" s="65"/>
      <c r="UYP83" s="65"/>
      <c r="UYQ83" s="65"/>
      <c r="UYR83" s="65"/>
      <c r="UYS83" s="65"/>
      <c r="UYT83" s="65"/>
      <c r="UYU83" s="65"/>
      <c r="UYV83" s="65"/>
      <c r="UYW83" s="65"/>
      <c r="UYX83" s="65"/>
      <c r="UYY83" s="65"/>
      <c r="UYZ83" s="65"/>
      <c r="UZA83" s="65"/>
      <c r="UZB83" s="65"/>
      <c r="UZC83" s="65"/>
      <c r="UZD83" s="65"/>
      <c r="UZE83" s="65"/>
      <c r="UZF83" s="65"/>
      <c r="UZG83" s="65"/>
      <c r="UZH83" s="65"/>
      <c r="UZI83" s="65"/>
      <c r="UZJ83" s="65"/>
      <c r="UZK83" s="65"/>
      <c r="UZL83" s="65"/>
      <c r="UZM83" s="65"/>
      <c r="UZN83" s="65"/>
      <c r="UZO83" s="65"/>
      <c r="UZP83" s="65"/>
      <c r="UZQ83" s="65"/>
      <c r="UZR83" s="65"/>
      <c r="UZS83" s="65"/>
      <c r="UZT83" s="65"/>
      <c r="UZU83" s="65"/>
      <c r="UZV83" s="65"/>
      <c r="UZW83" s="65"/>
      <c r="UZX83" s="65"/>
      <c r="UZY83" s="65"/>
      <c r="UZZ83" s="65"/>
      <c r="VAA83" s="65"/>
      <c r="VAB83" s="65"/>
      <c r="VAC83" s="65"/>
      <c r="VAD83" s="65"/>
      <c r="VAE83" s="65"/>
      <c r="VAF83" s="65"/>
      <c r="VAG83" s="65"/>
      <c r="VAH83" s="65"/>
      <c r="VAI83" s="65"/>
      <c r="VAJ83" s="65"/>
      <c r="VAK83" s="65"/>
      <c r="VAL83" s="65"/>
      <c r="VAM83" s="65"/>
      <c r="VAN83" s="65"/>
      <c r="VAO83" s="65"/>
      <c r="VAP83" s="65"/>
      <c r="VAQ83" s="65"/>
      <c r="VAR83" s="65"/>
      <c r="VAS83" s="65"/>
      <c r="VAT83" s="65"/>
      <c r="VAU83" s="65"/>
      <c r="VAV83" s="65"/>
      <c r="VAW83" s="65"/>
      <c r="VAX83" s="65"/>
      <c r="VAY83" s="65"/>
      <c r="VAZ83" s="65"/>
      <c r="VBA83" s="65"/>
      <c r="VBB83" s="65"/>
      <c r="VBC83" s="65"/>
      <c r="VBD83" s="65"/>
      <c r="VBE83" s="65"/>
      <c r="VBF83" s="65"/>
      <c r="VBG83" s="65"/>
      <c r="VBH83" s="65"/>
      <c r="VBI83" s="65"/>
      <c r="VBJ83" s="65"/>
      <c r="VBK83" s="65"/>
      <c r="VBL83" s="65"/>
      <c r="VBM83" s="65"/>
      <c r="VBN83" s="65"/>
      <c r="VBO83" s="65"/>
      <c r="VBP83" s="65"/>
      <c r="VBQ83" s="65"/>
      <c r="VBR83" s="65"/>
      <c r="VBS83" s="65"/>
      <c r="VBT83" s="65"/>
      <c r="VBU83" s="65"/>
      <c r="VBV83" s="65"/>
      <c r="VBW83" s="65"/>
      <c r="VBX83" s="65"/>
      <c r="VBY83" s="65"/>
      <c r="VBZ83" s="65"/>
      <c r="VCA83" s="65"/>
      <c r="VCB83" s="65"/>
      <c r="VCC83" s="65"/>
      <c r="VCD83" s="65"/>
      <c r="VCE83" s="65"/>
      <c r="VCF83" s="65"/>
      <c r="VCG83" s="65"/>
      <c r="VCH83" s="65"/>
      <c r="VCI83" s="65"/>
      <c r="VCJ83" s="65"/>
      <c r="VCK83" s="65"/>
      <c r="VCL83" s="65"/>
      <c r="VCM83" s="65"/>
      <c r="VCN83" s="65"/>
      <c r="VCO83" s="65"/>
      <c r="VCP83" s="65"/>
      <c r="VCQ83" s="65"/>
      <c r="VCR83" s="65"/>
      <c r="VCS83" s="65"/>
      <c r="VCT83" s="65"/>
      <c r="VCU83" s="65"/>
      <c r="VCV83" s="65"/>
      <c r="VCW83" s="65"/>
      <c r="VCX83" s="65"/>
      <c r="VCY83" s="65"/>
      <c r="VCZ83" s="65"/>
      <c r="VDA83" s="65"/>
      <c r="VDB83" s="65"/>
      <c r="VDC83" s="65"/>
      <c r="VDD83" s="65"/>
      <c r="VDE83" s="65"/>
      <c r="VDF83" s="65"/>
      <c r="VDG83" s="65"/>
      <c r="VDH83" s="65"/>
      <c r="VDI83" s="65"/>
      <c r="VDJ83" s="65"/>
      <c r="VDK83" s="65"/>
      <c r="VDL83" s="65"/>
      <c r="VDM83" s="65"/>
      <c r="VDN83" s="65"/>
      <c r="VDO83" s="65"/>
      <c r="VDP83" s="65"/>
      <c r="VDQ83" s="65"/>
      <c r="VDR83" s="65"/>
      <c r="VDS83" s="65"/>
      <c r="VDT83" s="65"/>
      <c r="VDU83" s="65"/>
      <c r="VDV83" s="65"/>
      <c r="VDW83" s="65"/>
      <c r="VDX83" s="65"/>
      <c r="VDY83" s="65"/>
      <c r="VDZ83" s="65"/>
      <c r="VEA83" s="65"/>
      <c r="VEB83" s="65"/>
      <c r="VEC83" s="65"/>
      <c r="VED83" s="65"/>
      <c r="VEE83" s="65"/>
      <c r="VEF83" s="65"/>
      <c r="VEG83" s="65"/>
      <c r="VEH83" s="65"/>
      <c r="VEI83" s="65"/>
      <c r="VEJ83" s="65"/>
      <c r="VEK83" s="65"/>
      <c r="VEL83" s="65"/>
      <c r="VEM83" s="65"/>
      <c r="VEN83" s="65"/>
      <c r="VEO83" s="65"/>
      <c r="VEP83" s="65"/>
      <c r="VEQ83" s="65"/>
      <c r="VER83" s="65"/>
      <c r="VES83" s="65"/>
      <c r="VET83" s="65"/>
      <c r="VEU83" s="65"/>
      <c r="VEV83" s="65"/>
      <c r="VEW83" s="65"/>
      <c r="VEX83" s="65"/>
      <c r="VEY83" s="65"/>
      <c r="VEZ83" s="65"/>
      <c r="VFA83" s="65"/>
      <c r="VFB83" s="65"/>
      <c r="VFC83" s="65"/>
      <c r="VFD83" s="65"/>
      <c r="VFE83" s="65"/>
      <c r="VFF83" s="65"/>
      <c r="VFG83" s="65"/>
      <c r="VFH83" s="65"/>
      <c r="VFI83" s="65"/>
      <c r="VFJ83" s="65"/>
      <c r="VFK83" s="65"/>
      <c r="VFL83" s="65"/>
      <c r="VFM83" s="65"/>
      <c r="VFN83" s="65"/>
      <c r="VFO83" s="65"/>
      <c r="VFP83" s="65"/>
      <c r="VFQ83" s="65"/>
      <c r="VFR83" s="65"/>
      <c r="VFS83" s="65"/>
      <c r="VFT83" s="65"/>
      <c r="VFU83" s="65"/>
      <c r="VFV83" s="65"/>
      <c r="VFW83" s="65"/>
      <c r="VFX83" s="65"/>
      <c r="VFY83" s="65"/>
      <c r="VFZ83" s="65"/>
      <c r="VGA83" s="65"/>
      <c r="VGB83" s="65"/>
      <c r="VGC83" s="65"/>
      <c r="VGD83" s="65"/>
      <c r="VGE83" s="65"/>
      <c r="VGF83" s="65"/>
      <c r="VGG83" s="65"/>
      <c r="VGH83" s="65"/>
      <c r="VGI83" s="65"/>
      <c r="VGJ83" s="65"/>
      <c r="VGK83" s="65"/>
      <c r="VGL83" s="65"/>
      <c r="VGM83" s="65"/>
      <c r="VGN83" s="65"/>
      <c r="VGO83" s="65"/>
      <c r="VGP83" s="65"/>
      <c r="VGQ83" s="65"/>
      <c r="VGR83" s="65"/>
      <c r="VGS83" s="65"/>
      <c r="VGT83" s="65"/>
      <c r="VGU83" s="65"/>
      <c r="VGV83" s="65"/>
      <c r="VGW83" s="65"/>
      <c r="VGX83" s="65"/>
      <c r="VGY83" s="65"/>
      <c r="VGZ83" s="65"/>
      <c r="VHA83" s="65"/>
      <c r="VHB83" s="65"/>
      <c r="VHC83" s="65"/>
      <c r="VHD83" s="65"/>
      <c r="VHE83" s="65"/>
      <c r="VHF83" s="65"/>
      <c r="VHG83" s="65"/>
      <c r="VHH83" s="65"/>
      <c r="VHI83" s="65"/>
      <c r="VHJ83" s="65"/>
      <c r="VHK83" s="65"/>
      <c r="VHL83" s="65"/>
      <c r="VHM83" s="65"/>
      <c r="VHN83" s="65"/>
      <c r="VHO83" s="65"/>
      <c r="VHP83" s="65"/>
      <c r="VHQ83" s="65"/>
      <c r="VHR83" s="65"/>
      <c r="VHS83" s="65"/>
      <c r="VHT83" s="65"/>
      <c r="VHU83" s="65"/>
      <c r="VHV83" s="65"/>
      <c r="VHW83" s="65"/>
      <c r="VHX83" s="65"/>
      <c r="VHY83" s="65"/>
      <c r="VHZ83" s="65"/>
      <c r="VIA83" s="65"/>
      <c r="VIB83" s="65"/>
      <c r="VIC83" s="65"/>
      <c r="VID83" s="65"/>
      <c r="VIE83" s="65"/>
      <c r="VIF83" s="65"/>
      <c r="VIG83" s="65"/>
      <c r="VIH83" s="65"/>
      <c r="VII83" s="65"/>
      <c r="VIJ83" s="65"/>
      <c r="VIK83" s="65"/>
      <c r="VIL83" s="65"/>
      <c r="VIM83" s="65"/>
      <c r="VIN83" s="65"/>
      <c r="VIO83" s="65"/>
      <c r="VIP83" s="65"/>
      <c r="VIQ83" s="65"/>
      <c r="VIR83" s="65"/>
      <c r="VIS83" s="65"/>
      <c r="VIT83" s="65"/>
      <c r="VIU83" s="65"/>
      <c r="VIV83" s="65"/>
      <c r="VIW83" s="65"/>
      <c r="VIX83" s="65"/>
      <c r="VIY83" s="65"/>
      <c r="VIZ83" s="65"/>
      <c r="VJA83" s="65"/>
      <c r="VJB83" s="65"/>
      <c r="VJC83" s="65"/>
      <c r="VJD83" s="65"/>
      <c r="VJE83" s="65"/>
      <c r="VJF83" s="65"/>
      <c r="VJG83" s="65"/>
      <c r="VJH83" s="65"/>
      <c r="VJI83" s="65"/>
      <c r="VJJ83" s="65"/>
      <c r="VJK83" s="65"/>
      <c r="VJL83" s="65"/>
      <c r="VJM83" s="65"/>
      <c r="VJN83" s="65"/>
      <c r="VJO83" s="65"/>
      <c r="VJP83" s="65"/>
      <c r="VJQ83" s="65"/>
      <c r="VJR83" s="65"/>
      <c r="VJS83" s="65"/>
      <c r="VJT83" s="65"/>
      <c r="VJU83" s="65"/>
      <c r="VJV83" s="65"/>
      <c r="VJW83" s="65"/>
      <c r="VJX83" s="65"/>
      <c r="VJY83" s="65"/>
      <c r="VJZ83" s="65"/>
      <c r="VKA83" s="65"/>
      <c r="VKB83" s="65"/>
      <c r="VKC83" s="65"/>
      <c r="VKD83" s="65"/>
      <c r="VKE83" s="65"/>
      <c r="VKF83" s="65"/>
      <c r="VKG83" s="65"/>
      <c r="VKH83" s="65"/>
      <c r="VKI83" s="65"/>
      <c r="VKJ83" s="65"/>
      <c r="VKK83" s="65"/>
      <c r="VKL83" s="65"/>
      <c r="VKM83" s="65"/>
      <c r="VKN83" s="65"/>
      <c r="VKO83" s="65"/>
      <c r="VKP83" s="65"/>
      <c r="VKQ83" s="65"/>
      <c r="VKR83" s="65"/>
      <c r="VKS83" s="65"/>
      <c r="VKT83" s="65"/>
      <c r="VKU83" s="65"/>
      <c r="VKV83" s="65"/>
      <c r="VKW83" s="65"/>
      <c r="VKX83" s="65"/>
      <c r="VKY83" s="65"/>
      <c r="VKZ83" s="65"/>
      <c r="VLA83" s="65"/>
      <c r="VLB83" s="65"/>
      <c r="VLC83" s="65"/>
      <c r="VLD83" s="65"/>
      <c r="VLE83" s="65"/>
      <c r="VLF83" s="65"/>
      <c r="VLG83" s="65"/>
      <c r="VLH83" s="65"/>
      <c r="VLI83" s="65"/>
      <c r="VLJ83" s="65"/>
      <c r="VLK83" s="65"/>
      <c r="VLL83" s="65"/>
      <c r="VLM83" s="65"/>
      <c r="VLN83" s="65"/>
      <c r="VLO83" s="65"/>
      <c r="VLP83" s="65"/>
      <c r="VLQ83" s="65"/>
      <c r="VLR83" s="65"/>
      <c r="VLS83" s="65"/>
      <c r="VLT83" s="65"/>
      <c r="VLU83" s="65"/>
      <c r="VLV83" s="65"/>
      <c r="VLW83" s="65"/>
      <c r="VLX83" s="65"/>
      <c r="VLY83" s="65"/>
      <c r="VLZ83" s="65"/>
      <c r="VMA83" s="65"/>
      <c r="VMB83" s="65"/>
      <c r="VMC83" s="65"/>
      <c r="VMD83" s="65"/>
      <c r="VME83" s="65"/>
      <c r="VMF83" s="65"/>
      <c r="VMG83" s="65"/>
      <c r="VMH83" s="65"/>
      <c r="VMI83" s="65"/>
      <c r="VMJ83" s="65"/>
      <c r="VMK83" s="65"/>
      <c r="VML83" s="65"/>
      <c r="VMM83" s="65"/>
      <c r="VMN83" s="65"/>
      <c r="VMO83" s="65"/>
      <c r="VMP83" s="65"/>
      <c r="VMQ83" s="65"/>
      <c r="VMR83" s="65"/>
      <c r="VMS83" s="65"/>
      <c r="VMT83" s="65"/>
      <c r="VMU83" s="65"/>
      <c r="VMV83" s="65"/>
      <c r="VMW83" s="65"/>
      <c r="VMX83" s="65"/>
      <c r="VMY83" s="65"/>
      <c r="VMZ83" s="65"/>
      <c r="VNA83" s="65"/>
      <c r="VNB83" s="65"/>
      <c r="VNC83" s="65"/>
      <c r="VND83" s="65"/>
      <c r="VNE83" s="65"/>
      <c r="VNF83" s="65"/>
      <c r="VNG83" s="65"/>
      <c r="VNH83" s="65"/>
      <c r="VNI83" s="65"/>
      <c r="VNJ83" s="65"/>
      <c r="VNK83" s="65"/>
      <c r="VNL83" s="65"/>
      <c r="VNM83" s="65"/>
      <c r="VNN83" s="65"/>
      <c r="VNO83" s="65"/>
      <c r="VNP83" s="65"/>
      <c r="VNQ83" s="65"/>
      <c r="VNR83" s="65"/>
      <c r="VNS83" s="65"/>
      <c r="VNT83" s="65"/>
      <c r="VNU83" s="65"/>
      <c r="VNV83" s="65"/>
      <c r="VNW83" s="65"/>
      <c r="VNX83" s="65"/>
      <c r="VNY83" s="65"/>
      <c r="VNZ83" s="65"/>
      <c r="VOA83" s="65"/>
      <c r="VOB83" s="65"/>
      <c r="VOC83" s="65"/>
      <c r="VOD83" s="65"/>
      <c r="VOE83" s="65"/>
      <c r="VOF83" s="65"/>
      <c r="VOG83" s="65"/>
      <c r="VOH83" s="65"/>
      <c r="VOI83" s="65"/>
      <c r="VOJ83" s="65"/>
      <c r="VOK83" s="65"/>
      <c r="VOL83" s="65"/>
      <c r="VOM83" s="65"/>
      <c r="VON83" s="65"/>
      <c r="VOO83" s="65"/>
      <c r="VOP83" s="65"/>
      <c r="VOQ83" s="65"/>
      <c r="VOR83" s="65"/>
      <c r="VOS83" s="65"/>
      <c r="VOT83" s="65"/>
      <c r="VOU83" s="65"/>
      <c r="VOV83" s="65"/>
      <c r="VOW83" s="65"/>
      <c r="VOX83" s="65"/>
      <c r="VOY83" s="65"/>
      <c r="VOZ83" s="65"/>
      <c r="VPA83" s="65"/>
      <c r="VPB83" s="65"/>
      <c r="VPC83" s="65"/>
      <c r="VPD83" s="65"/>
      <c r="VPE83" s="65"/>
      <c r="VPF83" s="65"/>
      <c r="VPG83" s="65"/>
      <c r="VPH83" s="65"/>
      <c r="VPI83" s="65"/>
      <c r="VPJ83" s="65"/>
      <c r="VPK83" s="65"/>
      <c r="VPL83" s="65"/>
      <c r="VPM83" s="65"/>
      <c r="VPN83" s="65"/>
      <c r="VPO83" s="65"/>
      <c r="VPP83" s="65"/>
      <c r="VPQ83" s="65"/>
      <c r="VPR83" s="65"/>
      <c r="VPS83" s="65"/>
      <c r="VPT83" s="65"/>
      <c r="VPU83" s="65"/>
      <c r="VPV83" s="65"/>
      <c r="VPW83" s="65"/>
      <c r="VPX83" s="65"/>
      <c r="VPY83" s="65"/>
      <c r="VPZ83" s="65"/>
      <c r="VQA83" s="65"/>
      <c r="VQB83" s="65"/>
      <c r="VQC83" s="65"/>
      <c r="VQD83" s="65"/>
      <c r="VQE83" s="65"/>
      <c r="VQF83" s="65"/>
      <c r="VQG83" s="65"/>
      <c r="VQH83" s="65"/>
      <c r="VQI83" s="65"/>
      <c r="VQJ83" s="65"/>
      <c r="VQK83" s="65"/>
      <c r="VQL83" s="65"/>
      <c r="VQM83" s="65"/>
      <c r="VQN83" s="65"/>
      <c r="VQO83" s="65"/>
      <c r="VQP83" s="65"/>
      <c r="VQQ83" s="65"/>
      <c r="VQR83" s="65"/>
      <c r="VQS83" s="65"/>
      <c r="VQT83" s="65"/>
      <c r="VQU83" s="65"/>
      <c r="VQV83" s="65"/>
      <c r="VQW83" s="65"/>
      <c r="VQX83" s="65"/>
      <c r="VQY83" s="65"/>
      <c r="VQZ83" s="65"/>
      <c r="VRA83" s="65"/>
      <c r="VRB83" s="65"/>
      <c r="VRC83" s="65"/>
      <c r="VRD83" s="65"/>
      <c r="VRE83" s="65"/>
      <c r="VRF83" s="65"/>
      <c r="VRG83" s="65"/>
      <c r="VRH83" s="65"/>
      <c r="VRI83" s="65"/>
      <c r="VRJ83" s="65"/>
      <c r="VRK83" s="65"/>
      <c r="VRL83" s="65"/>
      <c r="VRM83" s="65"/>
      <c r="VRN83" s="65"/>
      <c r="VRO83" s="65"/>
      <c r="VRP83" s="65"/>
      <c r="VRQ83" s="65"/>
      <c r="VRR83" s="65"/>
      <c r="VRS83" s="65"/>
      <c r="VRT83" s="65"/>
      <c r="VRU83" s="65"/>
      <c r="VRV83" s="65"/>
      <c r="VRW83" s="65"/>
      <c r="VRX83" s="65"/>
      <c r="VRY83" s="65"/>
      <c r="VRZ83" s="65"/>
      <c r="VSA83" s="65"/>
      <c r="VSB83" s="65"/>
      <c r="VSC83" s="65"/>
      <c r="VSD83" s="65"/>
      <c r="VSE83" s="65"/>
      <c r="VSF83" s="65"/>
      <c r="VSG83" s="65"/>
      <c r="VSH83" s="65"/>
      <c r="VSI83" s="65"/>
      <c r="VSJ83" s="65"/>
      <c r="VSK83" s="65"/>
      <c r="VSL83" s="65"/>
      <c r="VSM83" s="65"/>
      <c r="VSN83" s="65"/>
      <c r="VSO83" s="65"/>
      <c r="VSP83" s="65"/>
      <c r="VSQ83" s="65"/>
      <c r="VSR83" s="65"/>
      <c r="VSS83" s="65"/>
      <c r="VST83" s="65"/>
      <c r="VSU83" s="65"/>
      <c r="VSV83" s="65"/>
      <c r="VSW83" s="65"/>
      <c r="VSX83" s="65"/>
      <c r="VSY83" s="65"/>
      <c r="VSZ83" s="65"/>
      <c r="VTA83" s="65"/>
      <c r="VTB83" s="65"/>
      <c r="VTC83" s="65"/>
      <c r="VTD83" s="65"/>
      <c r="VTE83" s="65"/>
      <c r="VTF83" s="65"/>
      <c r="VTG83" s="65"/>
      <c r="VTH83" s="65"/>
      <c r="VTI83" s="65"/>
      <c r="VTJ83" s="65"/>
      <c r="VTK83" s="65"/>
      <c r="VTL83" s="65"/>
      <c r="VTM83" s="65"/>
      <c r="VTN83" s="65"/>
      <c r="VTO83" s="65"/>
      <c r="VTP83" s="65"/>
      <c r="VTQ83" s="65"/>
      <c r="VTR83" s="65"/>
      <c r="VTS83" s="65"/>
      <c r="VTT83" s="65"/>
      <c r="VTU83" s="65"/>
      <c r="VTV83" s="65"/>
      <c r="VTW83" s="65"/>
      <c r="VTX83" s="65"/>
      <c r="VTY83" s="65"/>
      <c r="VTZ83" s="65"/>
      <c r="VUA83" s="65"/>
      <c r="VUB83" s="65"/>
      <c r="VUC83" s="65"/>
      <c r="VUD83" s="65"/>
      <c r="VUE83" s="65"/>
      <c r="VUF83" s="65"/>
      <c r="VUG83" s="65"/>
      <c r="VUH83" s="65"/>
      <c r="VUI83" s="65"/>
      <c r="VUJ83" s="65"/>
      <c r="VUK83" s="65"/>
      <c r="VUL83" s="65"/>
      <c r="VUM83" s="65"/>
      <c r="VUN83" s="65"/>
      <c r="VUO83" s="65"/>
      <c r="VUP83" s="65"/>
      <c r="VUQ83" s="65"/>
      <c r="VUR83" s="65"/>
      <c r="VUS83" s="65"/>
      <c r="VUT83" s="65"/>
      <c r="VUU83" s="65"/>
      <c r="VUV83" s="65"/>
      <c r="VUW83" s="65"/>
      <c r="VUX83" s="65"/>
      <c r="VUY83" s="65"/>
      <c r="VUZ83" s="65"/>
      <c r="VVA83" s="65"/>
      <c r="VVB83" s="65"/>
      <c r="VVC83" s="65"/>
      <c r="VVD83" s="65"/>
      <c r="VVE83" s="65"/>
      <c r="VVF83" s="65"/>
      <c r="VVG83" s="65"/>
      <c r="VVH83" s="65"/>
      <c r="VVI83" s="65"/>
      <c r="VVJ83" s="65"/>
      <c r="VVK83" s="65"/>
      <c r="VVL83" s="65"/>
      <c r="VVM83" s="65"/>
      <c r="VVN83" s="65"/>
      <c r="VVO83" s="65"/>
      <c r="VVP83" s="65"/>
      <c r="VVQ83" s="65"/>
      <c r="VVR83" s="65"/>
      <c r="VVS83" s="65"/>
      <c r="VVT83" s="65"/>
      <c r="VVU83" s="65"/>
      <c r="VVV83" s="65"/>
      <c r="VVW83" s="65"/>
      <c r="VVX83" s="65"/>
      <c r="VVY83" s="65"/>
      <c r="VVZ83" s="65"/>
      <c r="VWA83" s="65"/>
      <c r="VWB83" s="65"/>
      <c r="VWC83" s="65"/>
      <c r="VWD83" s="65"/>
      <c r="VWE83" s="65"/>
      <c r="VWF83" s="65"/>
      <c r="VWG83" s="65"/>
      <c r="VWH83" s="65"/>
      <c r="VWI83" s="65"/>
      <c r="VWJ83" s="65"/>
      <c r="VWK83" s="65"/>
      <c r="VWL83" s="65"/>
      <c r="VWM83" s="65"/>
      <c r="VWN83" s="65"/>
      <c r="VWO83" s="65"/>
      <c r="VWP83" s="65"/>
      <c r="VWQ83" s="65"/>
      <c r="VWR83" s="65"/>
      <c r="VWS83" s="65"/>
      <c r="VWT83" s="65"/>
      <c r="VWU83" s="65"/>
      <c r="VWV83" s="65"/>
      <c r="VWW83" s="65"/>
      <c r="VWX83" s="65"/>
      <c r="VWY83" s="65"/>
      <c r="VWZ83" s="65"/>
      <c r="VXA83" s="65"/>
      <c r="VXB83" s="65"/>
      <c r="VXC83" s="65"/>
      <c r="VXD83" s="65"/>
      <c r="VXE83" s="65"/>
      <c r="VXF83" s="65"/>
      <c r="VXG83" s="65"/>
      <c r="VXH83" s="65"/>
      <c r="VXI83" s="65"/>
      <c r="VXJ83" s="65"/>
      <c r="VXK83" s="65"/>
      <c r="VXL83" s="65"/>
      <c r="VXM83" s="65"/>
      <c r="VXN83" s="65"/>
      <c r="VXO83" s="65"/>
      <c r="VXP83" s="65"/>
      <c r="VXQ83" s="65"/>
      <c r="VXR83" s="65"/>
      <c r="VXS83" s="65"/>
      <c r="VXT83" s="65"/>
      <c r="VXU83" s="65"/>
      <c r="VXV83" s="65"/>
      <c r="VXW83" s="65"/>
      <c r="VXX83" s="65"/>
      <c r="VXY83" s="65"/>
      <c r="VXZ83" s="65"/>
      <c r="VYA83" s="65"/>
      <c r="VYB83" s="65"/>
      <c r="VYC83" s="65"/>
      <c r="VYD83" s="65"/>
      <c r="VYE83" s="65"/>
      <c r="VYF83" s="65"/>
      <c r="VYG83" s="65"/>
      <c r="VYH83" s="65"/>
      <c r="VYI83" s="65"/>
      <c r="VYJ83" s="65"/>
      <c r="VYK83" s="65"/>
      <c r="VYL83" s="65"/>
      <c r="VYM83" s="65"/>
      <c r="VYN83" s="65"/>
      <c r="VYO83" s="65"/>
      <c r="VYP83" s="65"/>
      <c r="VYQ83" s="65"/>
      <c r="VYR83" s="65"/>
      <c r="VYS83" s="65"/>
      <c r="VYT83" s="65"/>
      <c r="VYU83" s="65"/>
      <c r="VYV83" s="65"/>
      <c r="VYW83" s="65"/>
      <c r="VYX83" s="65"/>
      <c r="VYY83" s="65"/>
      <c r="VYZ83" s="65"/>
      <c r="VZA83" s="65"/>
      <c r="VZB83" s="65"/>
      <c r="VZC83" s="65"/>
      <c r="VZD83" s="65"/>
      <c r="VZE83" s="65"/>
      <c r="VZF83" s="65"/>
      <c r="VZG83" s="65"/>
      <c r="VZH83" s="65"/>
      <c r="VZI83" s="65"/>
      <c r="VZJ83" s="65"/>
      <c r="VZK83" s="65"/>
      <c r="VZL83" s="65"/>
      <c r="VZM83" s="65"/>
      <c r="VZN83" s="65"/>
      <c r="VZO83" s="65"/>
      <c r="VZP83" s="65"/>
      <c r="VZQ83" s="65"/>
      <c r="VZR83" s="65"/>
      <c r="VZS83" s="65"/>
      <c r="VZT83" s="65"/>
      <c r="VZU83" s="65"/>
      <c r="VZV83" s="65"/>
      <c r="VZW83" s="65"/>
      <c r="VZX83" s="65"/>
      <c r="VZY83" s="65"/>
      <c r="VZZ83" s="65"/>
      <c r="WAA83" s="65"/>
      <c r="WAB83" s="65"/>
      <c r="WAC83" s="65"/>
      <c r="WAD83" s="65"/>
      <c r="WAE83" s="65"/>
      <c r="WAF83" s="65"/>
      <c r="WAG83" s="65"/>
      <c r="WAH83" s="65"/>
      <c r="WAI83" s="65"/>
      <c r="WAJ83" s="65"/>
      <c r="WAK83" s="65"/>
      <c r="WAL83" s="65"/>
      <c r="WAM83" s="65"/>
      <c r="WAN83" s="65"/>
      <c r="WAO83" s="65"/>
      <c r="WAP83" s="65"/>
      <c r="WAQ83" s="65"/>
      <c r="WAR83" s="65"/>
      <c r="WAS83" s="65"/>
      <c r="WAT83" s="65"/>
      <c r="WAU83" s="65"/>
      <c r="WAV83" s="65"/>
      <c r="WAW83" s="65"/>
      <c r="WAX83" s="65"/>
      <c r="WAY83" s="65"/>
      <c r="WAZ83" s="65"/>
      <c r="WBA83" s="65"/>
      <c r="WBB83" s="65"/>
      <c r="WBC83" s="65"/>
      <c r="WBD83" s="65"/>
      <c r="WBE83" s="65"/>
      <c r="WBF83" s="65"/>
      <c r="WBG83" s="65"/>
      <c r="WBH83" s="65"/>
      <c r="WBI83" s="65"/>
      <c r="WBJ83" s="65"/>
      <c r="WBK83" s="65"/>
      <c r="WBL83" s="65"/>
      <c r="WBM83" s="65"/>
      <c r="WBN83" s="65"/>
      <c r="WBO83" s="65"/>
      <c r="WBP83" s="65"/>
      <c r="WBQ83" s="65"/>
      <c r="WBR83" s="65"/>
      <c r="WBS83" s="65"/>
      <c r="WBT83" s="65"/>
      <c r="WBU83" s="65"/>
      <c r="WBV83" s="65"/>
      <c r="WBW83" s="65"/>
      <c r="WBX83" s="65"/>
      <c r="WBY83" s="65"/>
      <c r="WBZ83" s="65"/>
      <c r="WCA83" s="65"/>
      <c r="WCB83" s="65"/>
      <c r="WCC83" s="65"/>
      <c r="WCD83" s="65"/>
      <c r="WCE83" s="65"/>
      <c r="WCF83" s="65"/>
      <c r="WCG83" s="65"/>
      <c r="WCH83" s="65"/>
      <c r="WCI83" s="65"/>
      <c r="WCJ83" s="65"/>
      <c r="WCK83" s="65"/>
      <c r="WCL83" s="65"/>
      <c r="WCM83" s="65"/>
      <c r="WCN83" s="65"/>
      <c r="WCO83" s="65"/>
      <c r="WCP83" s="65"/>
      <c r="WCQ83" s="65"/>
      <c r="WCR83" s="65"/>
      <c r="WCS83" s="65"/>
      <c r="WCT83" s="65"/>
      <c r="WCU83" s="65"/>
      <c r="WCV83" s="65"/>
      <c r="WCW83" s="65"/>
      <c r="WCX83" s="65"/>
      <c r="WCY83" s="65"/>
      <c r="WCZ83" s="65"/>
      <c r="WDA83" s="65"/>
      <c r="WDB83" s="65"/>
      <c r="WDC83" s="65"/>
      <c r="WDD83" s="65"/>
      <c r="WDE83" s="65"/>
      <c r="WDF83" s="65"/>
      <c r="WDG83" s="65"/>
      <c r="WDH83" s="65"/>
      <c r="WDI83" s="65"/>
      <c r="WDJ83" s="65"/>
      <c r="WDK83" s="65"/>
      <c r="WDL83" s="65"/>
      <c r="WDM83" s="65"/>
      <c r="WDN83" s="65"/>
      <c r="WDO83" s="65"/>
      <c r="WDP83" s="65"/>
      <c r="WDQ83" s="65"/>
      <c r="WDR83" s="65"/>
      <c r="WDS83" s="65"/>
      <c r="WDT83" s="65"/>
      <c r="WDU83" s="65"/>
      <c r="WDV83" s="65"/>
      <c r="WDW83" s="65"/>
      <c r="WDX83" s="65"/>
      <c r="WDY83" s="65"/>
      <c r="WDZ83" s="65"/>
      <c r="WEA83" s="65"/>
      <c r="WEB83" s="65"/>
      <c r="WEC83" s="65"/>
      <c r="WED83" s="65"/>
      <c r="WEE83" s="65"/>
      <c r="WEF83" s="65"/>
      <c r="WEG83" s="65"/>
      <c r="WEH83" s="65"/>
      <c r="WEI83" s="65"/>
      <c r="WEJ83" s="65"/>
      <c r="WEK83" s="65"/>
      <c r="WEL83" s="65"/>
      <c r="WEM83" s="65"/>
      <c r="WEN83" s="65"/>
      <c r="WEO83" s="65"/>
      <c r="WEP83" s="65"/>
      <c r="WEQ83" s="65"/>
      <c r="WER83" s="65"/>
      <c r="WES83" s="65"/>
      <c r="WET83" s="65"/>
      <c r="WEU83" s="65"/>
      <c r="WEV83" s="65"/>
      <c r="WEW83" s="65"/>
      <c r="WEX83" s="65"/>
      <c r="WEY83" s="65"/>
      <c r="WEZ83" s="65"/>
      <c r="WFA83" s="65"/>
      <c r="WFB83" s="65"/>
      <c r="WFC83" s="65"/>
      <c r="WFD83" s="65"/>
      <c r="WFE83" s="65"/>
      <c r="WFF83" s="65"/>
      <c r="WFG83" s="65"/>
      <c r="WFH83" s="65"/>
      <c r="WFI83" s="65"/>
      <c r="WFJ83" s="65"/>
      <c r="WFK83" s="65"/>
      <c r="WFL83" s="65"/>
      <c r="WFM83" s="65"/>
      <c r="WFN83" s="65"/>
      <c r="WFO83" s="65"/>
      <c r="WFP83" s="65"/>
      <c r="WFQ83" s="65"/>
      <c r="WFR83" s="65"/>
      <c r="WFS83" s="65"/>
      <c r="WFT83" s="65"/>
      <c r="WFU83" s="65"/>
      <c r="WFV83" s="65"/>
      <c r="WFW83" s="65"/>
      <c r="WFX83" s="65"/>
      <c r="WFY83" s="65"/>
      <c r="WFZ83" s="65"/>
      <c r="WGA83" s="65"/>
      <c r="WGB83" s="65"/>
      <c r="WGC83" s="65"/>
      <c r="WGD83" s="65"/>
      <c r="WGE83" s="65"/>
      <c r="WGF83" s="65"/>
      <c r="WGG83" s="65"/>
      <c r="WGH83" s="65"/>
      <c r="WGI83" s="65"/>
      <c r="WGJ83" s="65"/>
      <c r="WGK83" s="65"/>
      <c r="WGL83" s="65"/>
      <c r="WGM83" s="65"/>
      <c r="WGN83" s="65"/>
      <c r="WGO83" s="65"/>
      <c r="WGP83" s="65"/>
      <c r="WGQ83" s="65"/>
      <c r="WGR83" s="65"/>
      <c r="WGS83" s="65"/>
      <c r="WGT83" s="65"/>
      <c r="WGU83" s="65"/>
      <c r="WGV83" s="65"/>
      <c r="WGW83" s="65"/>
      <c r="WGX83" s="65"/>
      <c r="WGY83" s="65"/>
      <c r="WGZ83" s="65"/>
      <c r="WHA83" s="65"/>
      <c r="WHB83" s="65"/>
      <c r="WHC83" s="65"/>
      <c r="WHD83" s="65"/>
      <c r="WHE83" s="65"/>
      <c r="WHF83" s="65"/>
      <c r="WHG83" s="65"/>
      <c r="WHH83" s="65"/>
      <c r="WHI83" s="65"/>
      <c r="WHJ83" s="65"/>
      <c r="WHK83" s="65"/>
      <c r="WHL83" s="65"/>
      <c r="WHM83" s="65"/>
      <c r="WHN83" s="65"/>
      <c r="WHO83" s="65"/>
      <c r="WHP83" s="65"/>
      <c r="WHQ83" s="65"/>
      <c r="WHR83" s="65"/>
      <c r="WHS83" s="65"/>
      <c r="WHT83" s="65"/>
      <c r="WHU83" s="65"/>
      <c r="WHV83" s="65"/>
      <c r="WHW83" s="65"/>
      <c r="WHX83" s="65"/>
      <c r="WHY83" s="65"/>
      <c r="WHZ83" s="65"/>
      <c r="WIA83" s="65"/>
      <c r="WIB83" s="65"/>
      <c r="WIC83" s="65"/>
      <c r="WID83" s="65"/>
      <c r="WIE83" s="65"/>
      <c r="WIF83" s="65"/>
      <c r="WIG83" s="65"/>
      <c r="WIH83" s="65"/>
      <c r="WII83" s="65"/>
      <c r="WIJ83" s="65"/>
      <c r="WIK83" s="65"/>
      <c r="WIL83" s="65"/>
      <c r="WIM83" s="65"/>
      <c r="WIN83" s="65"/>
      <c r="WIO83" s="65"/>
      <c r="WIP83" s="65"/>
      <c r="WIQ83" s="65"/>
      <c r="WIR83" s="65"/>
      <c r="WIS83" s="65"/>
      <c r="WIT83" s="65"/>
      <c r="WIU83" s="65"/>
      <c r="WIV83" s="65"/>
      <c r="WIW83" s="65"/>
      <c r="WIX83" s="65"/>
      <c r="WIY83" s="65"/>
      <c r="WIZ83" s="65"/>
      <c r="WJA83" s="65"/>
      <c r="WJB83" s="65"/>
      <c r="WJC83" s="65"/>
      <c r="WJD83" s="65"/>
      <c r="WJE83" s="65"/>
      <c r="WJF83" s="65"/>
      <c r="WJG83" s="65"/>
      <c r="WJH83" s="65"/>
      <c r="WJI83" s="65"/>
      <c r="WJJ83" s="65"/>
      <c r="WJK83" s="65"/>
      <c r="WJL83" s="65"/>
      <c r="WJM83" s="65"/>
      <c r="WJN83" s="65"/>
      <c r="WJO83" s="65"/>
      <c r="WJP83" s="65"/>
      <c r="WJQ83" s="65"/>
      <c r="WJR83" s="65"/>
      <c r="WJS83" s="65"/>
      <c r="WJT83" s="65"/>
      <c r="WJU83" s="65"/>
      <c r="WJV83" s="65"/>
      <c r="WJW83" s="65"/>
      <c r="WJX83" s="65"/>
      <c r="WJY83" s="65"/>
      <c r="WJZ83" s="65"/>
      <c r="WKA83" s="65"/>
      <c r="WKB83" s="65"/>
      <c r="WKC83" s="65"/>
      <c r="WKD83" s="65"/>
      <c r="WKE83" s="65"/>
      <c r="WKF83" s="65"/>
      <c r="WKG83" s="65"/>
      <c r="WKH83" s="65"/>
      <c r="WKI83" s="65"/>
      <c r="WKJ83" s="65"/>
      <c r="WKK83" s="65"/>
      <c r="WKL83" s="65"/>
      <c r="WKM83" s="65"/>
      <c r="WKN83" s="65"/>
      <c r="WKO83" s="65"/>
      <c r="WKP83" s="65"/>
      <c r="WKQ83" s="65"/>
      <c r="WKR83" s="65"/>
      <c r="WKS83" s="65"/>
      <c r="WKT83" s="65"/>
      <c r="WKU83" s="65"/>
      <c r="WKV83" s="65"/>
      <c r="WKW83" s="65"/>
      <c r="WKX83" s="65"/>
      <c r="WKY83" s="65"/>
      <c r="WKZ83" s="65"/>
      <c r="WLA83" s="65"/>
      <c r="WLB83" s="65"/>
      <c r="WLC83" s="65"/>
      <c r="WLD83" s="65"/>
      <c r="WLE83" s="65"/>
      <c r="WLF83" s="65"/>
      <c r="WLG83" s="65"/>
      <c r="WLH83" s="65"/>
      <c r="WLI83" s="65"/>
      <c r="WLJ83" s="65"/>
      <c r="WLK83" s="65"/>
      <c r="WLL83" s="65"/>
      <c r="WLM83" s="65"/>
      <c r="WLN83" s="65"/>
      <c r="WLO83" s="65"/>
      <c r="WLP83" s="65"/>
      <c r="WLQ83" s="65"/>
      <c r="WLR83" s="65"/>
      <c r="WLS83" s="65"/>
      <c r="WLT83" s="65"/>
      <c r="WLU83" s="65"/>
      <c r="WLV83" s="65"/>
      <c r="WLW83" s="65"/>
      <c r="WLX83" s="65"/>
      <c r="WLY83" s="65"/>
      <c r="WLZ83" s="65"/>
      <c r="WMA83" s="65"/>
      <c r="WMB83" s="65"/>
      <c r="WMC83" s="65"/>
      <c r="WMD83" s="65"/>
      <c r="WME83" s="65"/>
      <c r="WMF83" s="65"/>
      <c r="WMG83" s="65"/>
      <c r="WMH83" s="65"/>
      <c r="WMI83" s="65"/>
      <c r="WMJ83" s="65"/>
      <c r="WMK83" s="65"/>
      <c r="WML83" s="65"/>
      <c r="WMM83" s="65"/>
      <c r="WMN83" s="65"/>
      <c r="WMO83" s="65"/>
      <c r="WMP83" s="65"/>
      <c r="WMQ83" s="65"/>
      <c r="WMR83" s="65"/>
      <c r="WMS83" s="65"/>
      <c r="WMT83" s="65"/>
      <c r="WMU83" s="65"/>
      <c r="WMV83" s="65"/>
      <c r="WMW83" s="65"/>
      <c r="WMX83" s="65"/>
      <c r="WMY83" s="65"/>
      <c r="WMZ83" s="65"/>
      <c r="WNA83" s="65"/>
      <c r="WNB83" s="65"/>
      <c r="WNC83" s="65"/>
      <c r="WND83" s="65"/>
      <c r="WNE83" s="65"/>
      <c r="WNF83" s="65"/>
      <c r="WNG83" s="65"/>
      <c r="WNH83" s="65"/>
      <c r="WNI83" s="65"/>
      <c r="WNJ83" s="65"/>
      <c r="WNK83" s="65"/>
      <c r="WNL83" s="65"/>
      <c r="WNM83" s="65"/>
      <c r="WNN83" s="65"/>
      <c r="WNO83" s="65"/>
      <c r="WNP83" s="65"/>
      <c r="WNQ83" s="65"/>
      <c r="WNR83" s="65"/>
      <c r="WNS83" s="65"/>
      <c r="WNT83" s="65"/>
      <c r="WNU83" s="65"/>
      <c r="WNV83" s="65"/>
      <c r="WNW83" s="65"/>
      <c r="WNX83" s="65"/>
      <c r="WNY83" s="65"/>
      <c r="WNZ83" s="65"/>
      <c r="WOA83" s="65"/>
      <c r="WOB83" s="65"/>
      <c r="WOC83" s="65"/>
      <c r="WOD83" s="65"/>
      <c r="WOE83" s="65"/>
      <c r="WOF83" s="65"/>
      <c r="WOG83" s="65"/>
      <c r="WOH83" s="65"/>
      <c r="WOI83" s="65"/>
      <c r="WOJ83" s="65"/>
      <c r="WOK83" s="65"/>
      <c r="WOL83" s="65"/>
      <c r="WOM83" s="65"/>
      <c r="WON83" s="65"/>
      <c r="WOO83" s="65"/>
      <c r="WOP83" s="65"/>
      <c r="WOQ83" s="65"/>
      <c r="WOR83" s="65"/>
      <c r="WOS83" s="65"/>
      <c r="WOT83" s="65"/>
      <c r="WOU83" s="65"/>
      <c r="WOV83" s="65"/>
      <c r="WOW83" s="65"/>
      <c r="WOX83" s="65"/>
      <c r="WOY83" s="65"/>
      <c r="WOZ83" s="65"/>
      <c r="WPA83" s="65"/>
      <c r="WPB83" s="65"/>
      <c r="WPC83" s="65"/>
      <c r="WPD83" s="65"/>
      <c r="WPE83" s="65"/>
      <c r="WPF83" s="65"/>
      <c r="WPG83" s="65"/>
      <c r="WPH83" s="65"/>
      <c r="WPI83" s="65"/>
      <c r="WPJ83" s="65"/>
      <c r="WPK83" s="65"/>
      <c r="WPL83" s="65"/>
      <c r="WPM83" s="65"/>
      <c r="WPN83" s="65"/>
      <c r="WPO83" s="65"/>
      <c r="WPP83" s="65"/>
      <c r="WPQ83" s="65"/>
      <c r="WPR83" s="65"/>
      <c r="WPS83" s="65"/>
      <c r="WPT83" s="65"/>
      <c r="WPU83" s="65"/>
      <c r="WPV83" s="65"/>
      <c r="WPW83" s="65"/>
      <c r="WPX83" s="65"/>
      <c r="WPY83" s="65"/>
      <c r="WPZ83" s="65"/>
      <c r="WQA83" s="65"/>
      <c r="WQB83" s="65"/>
      <c r="WQC83" s="65"/>
      <c r="WQD83" s="65"/>
      <c r="WQE83" s="65"/>
      <c r="WQF83" s="65"/>
      <c r="WQG83" s="65"/>
      <c r="WQH83" s="65"/>
      <c r="WQI83" s="65"/>
      <c r="WQJ83" s="65"/>
      <c r="WQK83" s="65"/>
      <c r="WQL83" s="65"/>
      <c r="WQM83" s="65"/>
      <c r="WQN83" s="65"/>
      <c r="WQO83" s="65"/>
      <c r="WQP83" s="65"/>
      <c r="WQQ83" s="65"/>
      <c r="WQR83" s="65"/>
      <c r="WQS83" s="65"/>
      <c r="WQT83" s="65"/>
      <c r="WQU83" s="65"/>
      <c r="WQV83" s="65"/>
      <c r="WQW83" s="65"/>
      <c r="WQX83" s="65"/>
      <c r="WQY83" s="65"/>
      <c r="WQZ83" s="65"/>
      <c r="WRA83" s="65"/>
      <c r="WRB83" s="65"/>
      <c r="WRC83" s="65"/>
      <c r="WRD83" s="65"/>
      <c r="WRE83" s="65"/>
      <c r="WRF83" s="65"/>
      <c r="WRG83" s="65"/>
      <c r="WRH83" s="65"/>
      <c r="WRI83" s="65"/>
      <c r="WRJ83" s="65"/>
      <c r="WRK83" s="65"/>
      <c r="WRL83" s="65"/>
      <c r="WRM83" s="65"/>
      <c r="WRN83" s="65"/>
      <c r="WRO83" s="65"/>
      <c r="WRP83" s="65"/>
      <c r="WRQ83" s="65"/>
      <c r="WRR83" s="65"/>
      <c r="WRS83" s="65"/>
      <c r="WRT83" s="65"/>
      <c r="WRU83" s="65"/>
      <c r="WRV83" s="65"/>
      <c r="WRW83" s="65"/>
      <c r="WRX83" s="65"/>
      <c r="WRY83" s="65"/>
      <c r="WRZ83" s="65"/>
      <c r="WSA83" s="65"/>
      <c r="WSB83" s="65"/>
      <c r="WSC83" s="65"/>
      <c r="WSD83" s="65"/>
      <c r="WSE83" s="65"/>
      <c r="WSF83" s="65"/>
      <c r="WSG83" s="65"/>
      <c r="WSH83" s="65"/>
      <c r="WSI83" s="65"/>
      <c r="WSJ83" s="65"/>
      <c r="WSK83" s="65"/>
      <c r="WSL83" s="65"/>
      <c r="WSM83" s="65"/>
      <c r="WSN83" s="65"/>
      <c r="WSO83" s="65"/>
      <c r="WSP83" s="65"/>
      <c r="WSQ83" s="65"/>
      <c r="WSR83" s="65"/>
      <c r="WSS83" s="65"/>
      <c r="WST83" s="65"/>
      <c r="WSU83" s="65"/>
      <c r="WSV83" s="65"/>
      <c r="WSW83" s="65"/>
      <c r="WSX83" s="65"/>
      <c r="WSY83" s="65"/>
      <c r="WSZ83" s="65"/>
      <c r="WTA83" s="65"/>
      <c r="WTB83" s="65"/>
      <c r="WTC83" s="65"/>
      <c r="WTD83" s="65"/>
      <c r="WTE83" s="65"/>
      <c r="WTF83" s="65"/>
      <c r="WTG83" s="65"/>
      <c r="WTH83" s="65"/>
      <c r="WTI83" s="65"/>
      <c r="WTJ83" s="65"/>
      <c r="WTK83" s="65"/>
      <c r="WTL83" s="65"/>
      <c r="WTM83" s="65"/>
      <c r="WTN83" s="65"/>
      <c r="WTO83" s="65"/>
      <c r="WTP83" s="65"/>
      <c r="WTQ83" s="65"/>
      <c r="WTR83" s="65"/>
      <c r="WTS83" s="65"/>
      <c r="WTT83" s="65"/>
      <c r="WTU83" s="65"/>
      <c r="WTV83" s="65"/>
      <c r="WTW83" s="65"/>
      <c r="WTX83" s="65"/>
      <c r="WTY83" s="65"/>
      <c r="WTZ83" s="65"/>
      <c r="WUA83" s="65"/>
      <c r="WUB83" s="65"/>
      <c r="WUC83" s="65"/>
      <c r="WUD83" s="65"/>
      <c r="WUE83" s="65"/>
      <c r="WUF83" s="65"/>
      <c r="WUG83" s="65"/>
      <c r="WUH83" s="65"/>
      <c r="WUI83" s="65"/>
      <c r="WUJ83" s="65"/>
      <c r="WUK83" s="65"/>
      <c r="WUL83" s="65"/>
      <c r="WUM83" s="65"/>
      <c r="WUN83" s="65"/>
      <c r="WUO83" s="65"/>
      <c r="WUP83" s="65"/>
      <c r="WUQ83" s="65"/>
      <c r="WUR83" s="65"/>
      <c r="WUS83" s="65"/>
      <c r="WUT83" s="65"/>
      <c r="WUU83" s="65"/>
      <c r="WUV83" s="65"/>
      <c r="WUW83" s="65"/>
      <c r="WUX83" s="65"/>
      <c r="WUY83" s="65"/>
      <c r="WUZ83" s="65"/>
      <c r="WVA83" s="65"/>
      <c r="WVB83" s="65"/>
      <c r="WVC83" s="65"/>
      <c r="WVD83" s="65"/>
      <c r="WVE83" s="65"/>
      <c r="WVF83" s="65"/>
      <c r="WVG83" s="65"/>
      <c r="WVH83" s="65"/>
      <c r="WVI83" s="65"/>
      <c r="WVJ83" s="65"/>
      <c r="WVK83" s="65"/>
      <c r="WVL83" s="65"/>
      <c r="WVM83" s="65"/>
      <c r="WVN83" s="65"/>
      <c r="WVO83" s="65"/>
      <c r="WVP83" s="65"/>
      <c r="WVQ83" s="65"/>
      <c r="WVR83" s="65"/>
      <c r="WVS83" s="65"/>
      <c r="WVT83" s="65"/>
      <c r="WVU83" s="65"/>
      <c r="WVV83" s="65"/>
      <c r="WVW83" s="65"/>
      <c r="WVX83" s="65"/>
      <c r="WVY83" s="65"/>
      <c r="WVZ83" s="65"/>
      <c r="WWA83" s="65"/>
      <c r="WWB83" s="65"/>
      <c r="WWC83" s="65"/>
      <c r="WWD83" s="65"/>
      <c r="WWE83" s="65"/>
      <c r="WWF83" s="65"/>
      <c r="WWG83" s="65"/>
      <c r="WWH83" s="65"/>
      <c r="WWI83" s="65"/>
      <c r="WWJ83" s="65"/>
      <c r="WWK83" s="65"/>
      <c r="WWL83" s="65"/>
      <c r="WWM83" s="65"/>
      <c r="WWN83" s="65"/>
      <c r="WWO83" s="65"/>
      <c r="WWP83" s="65"/>
      <c r="WWQ83" s="65"/>
      <c r="WWR83" s="65"/>
      <c r="WWS83" s="65"/>
      <c r="WWT83" s="65"/>
      <c r="WWU83" s="65"/>
      <c r="WWV83" s="65"/>
      <c r="WWW83" s="65"/>
      <c r="WWX83" s="65"/>
      <c r="WWY83" s="65"/>
      <c r="WWZ83" s="65"/>
      <c r="WXA83" s="65"/>
      <c r="WXB83" s="65"/>
      <c r="WXC83" s="65"/>
      <c r="WXD83" s="65"/>
      <c r="WXE83" s="65"/>
      <c r="WXF83" s="65"/>
      <c r="WXG83" s="65"/>
      <c r="WXH83" s="65"/>
      <c r="WXI83" s="65"/>
      <c r="WXJ83" s="65"/>
      <c r="WXK83" s="65"/>
      <c r="WXL83" s="65"/>
      <c r="WXM83" s="65"/>
      <c r="WXN83" s="65"/>
      <c r="WXO83" s="65"/>
      <c r="WXP83" s="65"/>
      <c r="WXQ83" s="65"/>
      <c r="WXR83" s="65"/>
      <c r="WXS83" s="65"/>
      <c r="WXT83" s="65"/>
      <c r="WXU83" s="65"/>
      <c r="WXV83" s="65"/>
      <c r="WXW83" s="65"/>
      <c r="WXX83" s="65"/>
      <c r="WXY83" s="65"/>
      <c r="WXZ83" s="65"/>
      <c r="WYA83" s="65"/>
      <c r="WYB83" s="65"/>
      <c r="WYC83" s="65"/>
      <c r="WYD83" s="65"/>
      <c r="WYE83" s="65"/>
      <c r="WYF83" s="65"/>
      <c r="WYG83" s="65"/>
      <c r="WYH83" s="65"/>
      <c r="WYI83" s="65"/>
      <c r="WYJ83" s="65"/>
      <c r="WYK83" s="65"/>
      <c r="WYL83" s="65"/>
      <c r="WYM83" s="65"/>
      <c r="WYN83" s="65"/>
      <c r="WYO83" s="65"/>
      <c r="WYP83" s="65"/>
      <c r="WYQ83" s="65"/>
      <c r="WYR83" s="65"/>
      <c r="WYS83" s="65"/>
      <c r="WYT83" s="65"/>
      <c r="WYU83" s="65"/>
      <c r="WYV83" s="65"/>
      <c r="WYW83" s="65"/>
      <c r="WYX83" s="65"/>
      <c r="WYY83" s="65"/>
      <c r="WYZ83" s="65"/>
      <c r="WZA83" s="65"/>
      <c r="WZB83" s="65"/>
      <c r="WZC83" s="65"/>
      <c r="WZD83" s="65"/>
      <c r="WZE83" s="65"/>
      <c r="WZF83" s="65"/>
      <c r="WZG83" s="65"/>
      <c r="WZH83" s="65"/>
      <c r="WZI83" s="65"/>
      <c r="WZJ83" s="65"/>
      <c r="WZK83" s="65"/>
      <c r="WZL83" s="65"/>
      <c r="WZM83" s="65"/>
      <c r="WZN83" s="65"/>
      <c r="WZO83" s="65"/>
      <c r="WZP83" s="65"/>
      <c r="WZQ83" s="65"/>
      <c r="WZR83" s="65"/>
      <c r="WZS83" s="65"/>
      <c r="WZT83" s="65"/>
      <c r="WZU83" s="65"/>
      <c r="WZV83" s="65"/>
      <c r="WZW83" s="65"/>
      <c r="WZX83" s="65"/>
      <c r="WZY83" s="65"/>
      <c r="WZZ83" s="65"/>
      <c r="XAA83" s="65"/>
      <c r="XAB83" s="65"/>
      <c r="XAC83" s="65"/>
      <c r="XAD83" s="65"/>
      <c r="XAE83" s="65"/>
      <c r="XAF83" s="65"/>
      <c r="XAG83" s="65"/>
      <c r="XAH83" s="65"/>
      <c r="XAI83" s="65"/>
      <c r="XAJ83" s="65"/>
      <c r="XAK83" s="65"/>
      <c r="XAL83" s="65"/>
      <c r="XAM83" s="65"/>
      <c r="XAN83" s="65"/>
      <c r="XAO83" s="65"/>
      <c r="XAP83" s="65"/>
      <c r="XAQ83" s="65"/>
      <c r="XAR83" s="65"/>
      <c r="XAS83" s="65"/>
      <c r="XAT83" s="65"/>
      <c r="XAU83" s="65"/>
      <c r="XAV83" s="65"/>
      <c r="XAW83" s="65"/>
      <c r="XAX83" s="65"/>
      <c r="XAY83" s="65"/>
      <c r="XAZ83" s="65"/>
      <c r="XBA83" s="65"/>
      <c r="XBB83" s="65"/>
      <c r="XBC83" s="65"/>
      <c r="XBD83" s="65"/>
      <c r="XBE83" s="65"/>
      <c r="XBF83" s="65"/>
      <c r="XBG83" s="65"/>
      <c r="XBH83" s="65"/>
      <c r="XBI83" s="65"/>
      <c r="XBJ83" s="65"/>
      <c r="XBK83" s="65"/>
      <c r="XBL83" s="65"/>
      <c r="XBM83" s="65"/>
      <c r="XBN83" s="65"/>
      <c r="XBO83" s="65"/>
      <c r="XBP83" s="65"/>
      <c r="XBQ83" s="65"/>
      <c r="XBR83" s="65"/>
      <c r="XBS83" s="65"/>
      <c r="XBT83" s="65"/>
      <c r="XBU83" s="65"/>
      <c r="XBV83" s="65"/>
      <c r="XBW83" s="65"/>
      <c r="XBX83" s="65"/>
      <c r="XBY83" s="65"/>
      <c r="XBZ83" s="65"/>
      <c r="XCA83" s="65"/>
      <c r="XCB83" s="65"/>
      <c r="XCC83" s="65"/>
      <c r="XCD83" s="65"/>
      <c r="XCE83" s="65"/>
      <c r="XCF83" s="65"/>
      <c r="XCG83" s="65"/>
      <c r="XCH83" s="65"/>
      <c r="XCI83" s="65"/>
      <c r="XCJ83" s="65"/>
      <c r="XCK83" s="65"/>
      <c r="XCL83" s="65"/>
      <c r="XCM83" s="65"/>
      <c r="XCN83" s="65"/>
      <c r="XCO83" s="65"/>
      <c r="XCP83" s="65"/>
      <c r="XCQ83" s="65"/>
      <c r="XCR83" s="65"/>
      <c r="XCS83" s="65"/>
      <c r="XCT83" s="65"/>
      <c r="XCU83" s="65"/>
      <c r="XCV83" s="65"/>
      <c r="XCW83" s="65"/>
      <c r="XCX83" s="65"/>
      <c r="XCY83" s="65"/>
      <c r="XCZ83" s="65"/>
      <c r="XDA83" s="65"/>
      <c r="XDB83" s="65"/>
      <c r="XDC83" s="65"/>
      <c r="XDD83" s="65"/>
      <c r="XDE83" s="65"/>
      <c r="XDF83" s="65"/>
      <c r="XDG83" s="65"/>
      <c r="XDH83" s="65"/>
      <c r="XDI83" s="65"/>
      <c r="XDJ83" s="65"/>
      <c r="XDK83" s="65"/>
      <c r="XDL83" s="65"/>
      <c r="XDM83" s="65"/>
      <c r="XDN83" s="65"/>
      <c r="XDO83" s="65"/>
      <c r="XDP83" s="65"/>
      <c r="XDQ83" s="65"/>
      <c r="XDR83" s="65"/>
      <c r="XDS83" s="65"/>
      <c r="XDT83" s="65"/>
      <c r="XDU83" s="65"/>
      <c r="XDV83" s="65"/>
      <c r="XDW83" s="65"/>
      <c r="XDX83" s="65"/>
      <c r="XDY83" s="65"/>
      <c r="XDZ83" s="65"/>
      <c r="XEA83" s="65"/>
      <c r="XEB83" s="65"/>
      <c r="XEC83" s="65"/>
      <c r="XED83" s="65"/>
      <c r="XEE83" s="65"/>
      <c r="XEF83" s="65"/>
      <c r="XEG83" s="65"/>
      <c r="XEH83" s="65"/>
      <c r="XEI83" s="65"/>
      <c r="XEJ83" s="65"/>
      <c r="XEK83" s="65"/>
      <c r="XEL83" s="65"/>
      <c r="XEM83" s="65"/>
      <c r="XEN83" s="65"/>
      <c r="XEO83" s="65"/>
      <c r="XEP83" s="65"/>
      <c r="XEQ83" s="65"/>
      <c r="XER83" s="65"/>
      <c r="XES83" s="65"/>
      <c r="XET83" s="65"/>
      <c r="XEU83" s="65"/>
      <c r="XEV83" s="65"/>
      <c r="XEW83" s="65"/>
      <c r="XEX83" s="65"/>
      <c r="XEY83" s="65"/>
      <c r="XEZ83" s="65"/>
      <c r="XFA83" s="65"/>
      <c r="XFB83" s="65"/>
      <c r="XFC83" s="65"/>
      <c r="XFD83" s="65"/>
    </row>
    <row r="86" spans="1:16384">
      <c r="C86" t="s">
        <v>1</v>
      </c>
      <c r="D86" t="s">
        <v>373</v>
      </c>
      <c r="E86" t="s">
        <v>374</v>
      </c>
      <c r="H86" t="s">
        <v>788</v>
      </c>
    </row>
    <row r="87" spans="1:16384">
      <c r="C87" t="s">
        <v>282</v>
      </c>
      <c r="D87">
        <v>22</v>
      </c>
      <c r="E87">
        <v>5440</v>
      </c>
      <c r="H87">
        <f>_xlfn.MINIFS(D87:D95,E87:E95,"&gt;2000")</f>
        <v>9</v>
      </c>
      <c r="I87" s="31" t="str">
        <f t="shared" ref="I87" ca="1" si="5">_xlfn.FORMULATEXT(H87)</f>
        <v>=MINIFS(D87:D95,E87:E95,"&gt;2000")</v>
      </c>
      <c r="J87" s="3"/>
      <c r="K87" s="3"/>
      <c r="L87" s="3"/>
    </row>
    <row r="88" spans="1:16384">
      <c r="C88" t="s">
        <v>320</v>
      </c>
      <c r="D88">
        <v>32</v>
      </c>
      <c r="E88">
        <v>3080</v>
      </c>
    </row>
    <row r="89" spans="1:16384">
      <c r="C89" t="s">
        <v>369</v>
      </c>
      <c r="D89">
        <v>7</v>
      </c>
      <c r="E89">
        <v>900</v>
      </c>
    </row>
    <row r="90" spans="1:16384">
      <c r="C90" t="s">
        <v>335</v>
      </c>
      <c r="D90">
        <v>12</v>
      </c>
      <c r="E90">
        <v>1680</v>
      </c>
    </row>
    <row r="91" spans="1:16384">
      <c r="C91" t="s">
        <v>330</v>
      </c>
      <c r="D91">
        <v>17</v>
      </c>
      <c r="E91">
        <v>2030</v>
      </c>
    </row>
    <row r="92" spans="1:16384">
      <c r="C92" t="s">
        <v>366</v>
      </c>
      <c r="D92">
        <v>29</v>
      </c>
    </row>
    <row r="93" spans="1:16384">
      <c r="C93" t="s">
        <v>361</v>
      </c>
      <c r="D93">
        <v>23</v>
      </c>
      <c r="E93">
        <v>2260</v>
      </c>
    </row>
    <row r="94" spans="1:16384">
      <c r="C94" t="s">
        <v>355</v>
      </c>
      <c r="D94">
        <v>9</v>
      </c>
      <c r="E94">
        <v>2190</v>
      </c>
    </row>
    <row r="95" spans="1:16384">
      <c r="C95" t="s">
        <v>348</v>
      </c>
      <c r="D95">
        <v>53</v>
      </c>
      <c r="E95">
        <v>2080</v>
      </c>
    </row>
    <row r="99" spans="1:16384" ht="25.2">
      <c r="A99" s="65" t="s">
        <v>789</v>
      </c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65"/>
      <c r="BK99" s="65"/>
      <c r="BL99" s="65"/>
      <c r="BM99" s="65"/>
      <c r="BN99" s="65"/>
      <c r="BO99" s="65"/>
      <c r="BP99" s="65"/>
      <c r="BQ99" s="65"/>
      <c r="BR99" s="65"/>
      <c r="BS99" s="65"/>
      <c r="BT99" s="65"/>
      <c r="BU99" s="65"/>
      <c r="BV99" s="65"/>
      <c r="BW99" s="65"/>
      <c r="BX99" s="65"/>
      <c r="BY99" s="65"/>
      <c r="BZ99" s="65"/>
      <c r="CA99" s="65"/>
      <c r="CB99" s="65"/>
      <c r="CC99" s="65"/>
      <c r="CD99" s="65"/>
      <c r="CE99" s="65"/>
      <c r="CF99" s="65"/>
      <c r="CG99" s="65"/>
      <c r="CH99" s="65"/>
      <c r="CI99" s="65"/>
      <c r="CJ99" s="65"/>
      <c r="CK99" s="65"/>
      <c r="CL99" s="65"/>
      <c r="CM99" s="65"/>
      <c r="CN99" s="65"/>
      <c r="CO99" s="65"/>
      <c r="CP99" s="65"/>
      <c r="CQ99" s="65"/>
      <c r="CR99" s="65"/>
      <c r="CS99" s="65"/>
      <c r="CT99" s="65"/>
      <c r="CU99" s="65"/>
      <c r="CV99" s="65"/>
      <c r="CW99" s="65"/>
      <c r="CX99" s="65"/>
      <c r="CY99" s="65"/>
      <c r="CZ99" s="65"/>
      <c r="DA99" s="65"/>
      <c r="DB99" s="65"/>
      <c r="DC99" s="65"/>
      <c r="DD99" s="65"/>
      <c r="DE99" s="65"/>
      <c r="DF99" s="65"/>
      <c r="DG99" s="65"/>
      <c r="DH99" s="65"/>
      <c r="DI99" s="65"/>
      <c r="DJ99" s="65"/>
      <c r="DK99" s="65"/>
      <c r="DL99" s="65"/>
      <c r="DM99" s="65"/>
      <c r="DN99" s="65"/>
      <c r="DO99" s="65"/>
      <c r="DP99" s="65"/>
      <c r="DQ99" s="65"/>
      <c r="DR99" s="65"/>
      <c r="DS99" s="65"/>
      <c r="DT99" s="65"/>
      <c r="DU99" s="65"/>
      <c r="DV99" s="65"/>
      <c r="DW99" s="65"/>
      <c r="DX99" s="65"/>
      <c r="DY99" s="65"/>
      <c r="DZ99" s="65"/>
      <c r="EA99" s="65"/>
      <c r="EB99" s="65"/>
      <c r="EC99" s="65"/>
      <c r="ED99" s="65"/>
      <c r="EE99" s="65"/>
      <c r="EF99" s="65"/>
      <c r="EG99" s="65"/>
      <c r="EH99" s="65"/>
      <c r="EI99" s="65"/>
      <c r="EJ99" s="65"/>
      <c r="EK99" s="65"/>
      <c r="EL99" s="65"/>
      <c r="EM99" s="65"/>
      <c r="EN99" s="65"/>
      <c r="EO99" s="65"/>
      <c r="EP99" s="65"/>
      <c r="EQ99" s="65"/>
      <c r="ER99" s="65"/>
      <c r="ES99" s="65"/>
      <c r="ET99" s="65"/>
      <c r="EU99" s="65"/>
      <c r="EV99" s="65"/>
      <c r="EW99" s="65"/>
      <c r="EX99" s="65"/>
      <c r="EY99" s="65"/>
      <c r="EZ99" s="65"/>
      <c r="FA99" s="65"/>
      <c r="FB99" s="65"/>
      <c r="FC99" s="65"/>
      <c r="FD99" s="65"/>
      <c r="FE99" s="65"/>
      <c r="FF99" s="65"/>
      <c r="FG99" s="65"/>
      <c r="FH99" s="65"/>
      <c r="FI99" s="65"/>
      <c r="FJ99" s="65"/>
      <c r="FK99" s="65"/>
      <c r="FL99" s="65"/>
      <c r="FM99" s="65"/>
      <c r="FN99" s="65"/>
      <c r="FO99" s="65"/>
      <c r="FP99" s="65"/>
      <c r="FQ99" s="65"/>
      <c r="FR99" s="65"/>
      <c r="FS99" s="65"/>
      <c r="FT99" s="65"/>
      <c r="FU99" s="65"/>
      <c r="FV99" s="65"/>
      <c r="FW99" s="65"/>
      <c r="FX99" s="65"/>
      <c r="FY99" s="65"/>
      <c r="FZ99" s="65"/>
      <c r="GA99" s="65"/>
      <c r="GB99" s="65"/>
      <c r="GC99" s="65"/>
      <c r="GD99" s="65"/>
      <c r="GE99" s="65"/>
      <c r="GF99" s="65"/>
      <c r="GG99" s="65"/>
      <c r="GH99" s="65"/>
      <c r="GI99" s="65"/>
      <c r="GJ99" s="65"/>
      <c r="GK99" s="65"/>
      <c r="GL99" s="65"/>
      <c r="GM99" s="65"/>
      <c r="GN99" s="65"/>
      <c r="GO99" s="65"/>
      <c r="GP99" s="65"/>
      <c r="GQ99" s="65"/>
      <c r="GR99" s="65"/>
      <c r="GS99" s="65"/>
      <c r="GT99" s="65"/>
      <c r="GU99" s="65"/>
      <c r="GV99" s="65"/>
      <c r="GW99" s="65"/>
      <c r="GX99" s="65"/>
      <c r="GY99" s="65"/>
      <c r="GZ99" s="65"/>
      <c r="HA99" s="65"/>
      <c r="HB99" s="65"/>
      <c r="HC99" s="65"/>
      <c r="HD99" s="65"/>
      <c r="HE99" s="65"/>
      <c r="HF99" s="65"/>
      <c r="HG99" s="65"/>
      <c r="HH99" s="65"/>
      <c r="HI99" s="65"/>
      <c r="HJ99" s="65"/>
      <c r="HK99" s="65"/>
      <c r="HL99" s="65"/>
      <c r="HM99" s="65"/>
      <c r="HN99" s="65"/>
      <c r="HO99" s="65"/>
      <c r="HP99" s="65"/>
      <c r="HQ99" s="65"/>
      <c r="HR99" s="65"/>
      <c r="HS99" s="65"/>
      <c r="HT99" s="65"/>
      <c r="HU99" s="65"/>
      <c r="HV99" s="65"/>
      <c r="HW99" s="65"/>
      <c r="HX99" s="65"/>
      <c r="HY99" s="65"/>
      <c r="HZ99" s="65"/>
      <c r="IA99" s="65"/>
      <c r="IB99" s="65"/>
      <c r="IC99" s="65"/>
      <c r="ID99" s="65"/>
      <c r="IE99" s="65"/>
      <c r="IF99" s="65"/>
      <c r="IG99" s="65"/>
      <c r="IH99" s="65"/>
      <c r="II99" s="65"/>
      <c r="IJ99" s="65"/>
      <c r="IK99" s="65"/>
      <c r="IL99" s="65"/>
      <c r="IM99" s="65"/>
      <c r="IN99" s="65"/>
      <c r="IO99" s="65"/>
      <c r="IP99" s="65"/>
      <c r="IQ99" s="65"/>
      <c r="IR99" s="65"/>
      <c r="IS99" s="65"/>
      <c r="IT99" s="65"/>
      <c r="IU99" s="65"/>
      <c r="IV99" s="65"/>
      <c r="IW99" s="65"/>
      <c r="IX99" s="65"/>
      <c r="IY99" s="65"/>
      <c r="IZ99" s="65"/>
      <c r="JA99" s="65"/>
      <c r="JB99" s="65"/>
      <c r="JC99" s="65"/>
      <c r="JD99" s="65"/>
      <c r="JE99" s="65"/>
      <c r="JF99" s="65"/>
      <c r="JG99" s="65"/>
      <c r="JH99" s="65"/>
      <c r="JI99" s="65"/>
      <c r="JJ99" s="65"/>
      <c r="JK99" s="65"/>
      <c r="JL99" s="65"/>
      <c r="JM99" s="65"/>
      <c r="JN99" s="65"/>
      <c r="JO99" s="65"/>
      <c r="JP99" s="65"/>
      <c r="JQ99" s="65"/>
      <c r="JR99" s="65"/>
      <c r="JS99" s="65"/>
      <c r="JT99" s="65"/>
      <c r="JU99" s="65"/>
      <c r="JV99" s="65"/>
      <c r="JW99" s="65"/>
      <c r="JX99" s="65"/>
      <c r="JY99" s="65"/>
      <c r="JZ99" s="65"/>
      <c r="KA99" s="65"/>
      <c r="KB99" s="65"/>
      <c r="KC99" s="65"/>
      <c r="KD99" s="65"/>
      <c r="KE99" s="65"/>
      <c r="KF99" s="65"/>
      <c r="KG99" s="65"/>
      <c r="KH99" s="65"/>
      <c r="KI99" s="65"/>
      <c r="KJ99" s="65"/>
      <c r="KK99" s="65"/>
      <c r="KL99" s="65"/>
      <c r="KM99" s="65"/>
      <c r="KN99" s="65"/>
      <c r="KO99" s="65"/>
      <c r="KP99" s="65"/>
      <c r="KQ99" s="65"/>
      <c r="KR99" s="65"/>
      <c r="KS99" s="65"/>
      <c r="KT99" s="65"/>
      <c r="KU99" s="65"/>
      <c r="KV99" s="65"/>
      <c r="KW99" s="65"/>
      <c r="KX99" s="65"/>
      <c r="KY99" s="65"/>
      <c r="KZ99" s="65"/>
      <c r="LA99" s="65"/>
      <c r="LB99" s="65"/>
      <c r="LC99" s="65"/>
      <c r="LD99" s="65"/>
      <c r="LE99" s="65"/>
      <c r="LF99" s="65"/>
      <c r="LG99" s="65"/>
      <c r="LH99" s="65"/>
      <c r="LI99" s="65"/>
      <c r="LJ99" s="65"/>
      <c r="LK99" s="65"/>
      <c r="LL99" s="65"/>
      <c r="LM99" s="65"/>
      <c r="LN99" s="65"/>
      <c r="LO99" s="65"/>
      <c r="LP99" s="65"/>
      <c r="LQ99" s="65"/>
      <c r="LR99" s="65"/>
      <c r="LS99" s="65"/>
      <c r="LT99" s="65"/>
      <c r="LU99" s="65"/>
      <c r="LV99" s="65"/>
      <c r="LW99" s="65"/>
      <c r="LX99" s="65"/>
      <c r="LY99" s="65"/>
      <c r="LZ99" s="65"/>
      <c r="MA99" s="65"/>
      <c r="MB99" s="65"/>
      <c r="MC99" s="65"/>
      <c r="MD99" s="65"/>
      <c r="ME99" s="65"/>
      <c r="MF99" s="65"/>
      <c r="MG99" s="65"/>
      <c r="MH99" s="65"/>
      <c r="MI99" s="65"/>
      <c r="MJ99" s="65"/>
      <c r="MK99" s="65"/>
      <c r="ML99" s="65"/>
      <c r="MM99" s="65"/>
      <c r="MN99" s="65"/>
      <c r="MO99" s="65"/>
      <c r="MP99" s="65"/>
      <c r="MQ99" s="65"/>
      <c r="MR99" s="65"/>
      <c r="MS99" s="65"/>
      <c r="MT99" s="65"/>
      <c r="MU99" s="65"/>
      <c r="MV99" s="65"/>
      <c r="MW99" s="65"/>
      <c r="MX99" s="65"/>
      <c r="MY99" s="65"/>
      <c r="MZ99" s="65"/>
      <c r="NA99" s="65"/>
      <c r="NB99" s="65"/>
      <c r="NC99" s="65"/>
      <c r="ND99" s="65"/>
      <c r="NE99" s="65"/>
      <c r="NF99" s="65"/>
      <c r="NG99" s="65"/>
      <c r="NH99" s="65"/>
      <c r="NI99" s="65"/>
      <c r="NJ99" s="65"/>
      <c r="NK99" s="65"/>
      <c r="NL99" s="65"/>
      <c r="NM99" s="65"/>
      <c r="NN99" s="65"/>
      <c r="NO99" s="65"/>
      <c r="NP99" s="65"/>
      <c r="NQ99" s="65"/>
      <c r="NR99" s="65"/>
      <c r="NS99" s="65"/>
      <c r="NT99" s="65"/>
      <c r="NU99" s="65"/>
      <c r="NV99" s="65"/>
      <c r="NW99" s="65"/>
      <c r="NX99" s="65"/>
      <c r="NY99" s="65"/>
      <c r="NZ99" s="65"/>
      <c r="OA99" s="65"/>
      <c r="OB99" s="65"/>
      <c r="OC99" s="65"/>
      <c r="OD99" s="65"/>
      <c r="OE99" s="65"/>
      <c r="OF99" s="65"/>
      <c r="OG99" s="65"/>
      <c r="OH99" s="65"/>
      <c r="OI99" s="65"/>
      <c r="OJ99" s="65"/>
      <c r="OK99" s="65"/>
      <c r="OL99" s="65"/>
      <c r="OM99" s="65"/>
      <c r="ON99" s="65"/>
      <c r="OO99" s="65"/>
      <c r="OP99" s="65"/>
      <c r="OQ99" s="65"/>
      <c r="OR99" s="65"/>
      <c r="OS99" s="65"/>
      <c r="OT99" s="65"/>
      <c r="OU99" s="65"/>
      <c r="OV99" s="65"/>
      <c r="OW99" s="65"/>
      <c r="OX99" s="65"/>
      <c r="OY99" s="65"/>
      <c r="OZ99" s="65"/>
      <c r="PA99" s="65"/>
      <c r="PB99" s="65"/>
      <c r="PC99" s="65"/>
      <c r="PD99" s="65"/>
      <c r="PE99" s="65"/>
      <c r="PF99" s="65"/>
      <c r="PG99" s="65"/>
      <c r="PH99" s="65"/>
      <c r="PI99" s="65"/>
      <c r="PJ99" s="65"/>
      <c r="PK99" s="65"/>
      <c r="PL99" s="65"/>
      <c r="PM99" s="65"/>
      <c r="PN99" s="65"/>
      <c r="PO99" s="65"/>
      <c r="PP99" s="65"/>
      <c r="PQ99" s="65"/>
      <c r="PR99" s="65"/>
      <c r="PS99" s="65"/>
      <c r="PT99" s="65"/>
      <c r="PU99" s="65"/>
      <c r="PV99" s="65"/>
      <c r="PW99" s="65"/>
      <c r="PX99" s="65"/>
      <c r="PY99" s="65"/>
      <c r="PZ99" s="65"/>
      <c r="QA99" s="65"/>
      <c r="QB99" s="65"/>
      <c r="QC99" s="65"/>
      <c r="QD99" s="65"/>
      <c r="QE99" s="65"/>
      <c r="QF99" s="65"/>
      <c r="QG99" s="65"/>
      <c r="QH99" s="65"/>
      <c r="QI99" s="65"/>
      <c r="QJ99" s="65"/>
      <c r="QK99" s="65"/>
      <c r="QL99" s="65"/>
      <c r="QM99" s="65"/>
      <c r="QN99" s="65"/>
      <c r="QO99" s="65"/>
      <c r="QP99" s="65"/>
      <c r="QQ99" s="65"/>
      <c r="QR99" s="65"/>
      <c r="QS99" s="65"/>
      <c r="QT99" s="65"/>
      <c r="QU99" s="65"/>
      <c r="QV99" s="65"/>
      <c r="QW99" s="65"/>
      <c r="QX99" s="65"/>
      <c r="QY99" s="65"/>
      <c r="QZ99" s="65"/>
      <c r="RA99" s="65"/>
      <c r="RB99" s="65"/>
      <c r="RC99" s="65"/>
      <c r="RD99" s="65"/>
      <c r="RE99" s="65"/>
      <c r="RF99" s="65"/>
      <c r="RG99" s="65"/>
      <c r="RH99" s="65"/>
      <c r="RI99" s="65"/>
      <c r="RJ99" s="65"/>
      <c r="RK99" s="65"/>
      <c r="RL99" s="65"/>
      <c r="RM99" s="65"/>
      <c r="RN99" s="65"/>
      <c r="RO99" s="65"/>
      <c r="RP99" s="65"/>
      <c r="RQ99" s="65"/>
      <c r="RR99" s="65"/>
      <c r="RS99" s="65"/>
      <c r="RT99" s="65"/>
      <c r="RU99" s="65"/>
      <c r="RV99" s="65"/>
      <c r="RW99" s="65"/>
      <c r="RX99" s="65"/>
      <c r="RY99" s="65"/>
      <c r="RZ99" s="65"/>
      <c r="SA99" s="65"/>
      <c r="SB99" s="65"/>
      <c r="SC99" s="65"/>
      <c r="SD99" s="65"/>
      <c r="SE99" s="65"/>
      <c r="SF99" s="65"/>
      <c r="SG99" s="65"/>
      <c r="SH99" s="65"/>
      <c r="SI99" s="65"/>
      <c r="SJ99" s="65"/>
      <c r="SK99" s="65"/>
      <c r="SL99" s="65"/>
      <c r="SM99" s="65"/>
      <c r="SN99" s="65"/>
      <c r="SO99" s="65"/>
      <c r="SP99" s="65"/>
      <c r="SQ99" s="65"/>
      <c r="SR99" s="65"/>
      <c r="SS99" s="65"/>
      <c r="ST99" s="65"/>
      <c r="SU99" s="65"/>
      <c r="SV99" s="65"/>
      <c r="SW99" s="65"/>
      <c r="SX99" s="65"/>
      <c r="SY99" s="65"/>
      <c r="SZ99" s="65"/>
      <c r="TA99" s="65"/>
      <c r="TB99" s="65"/>
      <c r="TC99" s="65"/>
      <c r="TD99" s="65"/>
      <c r="TE99" s="65"/>
      <c r="TF99" s="65"/>
      <c r="TG99" s="65"/>
      <c r="TH99" s="65"/>
      <c r="TI99" s="65"/>
      <c r="TJ99" s="65"/>
      <c r="TK99" s="65"/>
      <c r="TL99" s="65"/>
      <c r="TM99" s="65"/>
      <c r="TN99" s="65"/>
      <c r="TO99" s="65"/>
      <c r="TP99" s="65"/>
      <c r="TQ99" s="65"/>
      <c r="TR99" s="65"/>
      <c r="TS99" s="65"/>
      <c r="TT99" s="65"/>
      <c r="TU99" s="65"/>
      <c r="TV99" s="65"/>
      <c r="TW99" s="65"/>
      <c r="TX99" s="65"/>
      <c r="TY99" s="65"/>
      <c r="TZ99" s="65"/>
      <c r="UA99" s="65"/>
      <c r="UB99" s="65"/>
      <c r="UC99" s="65"/>
      <c r="UD99" s="65"/>
      <c r="UE99" s="65"/>
      <c r="UF99" s="65"/>
      <c r="UG99" s="65"/>
      <c r="UH99" s="65"/>
      <c r="UI99" s="65"/>
      <c r="UJ99" s="65"/>
      <c r="UK99" s="65"/>
      <c r="UL99" s="65"/>
      <c r="UM99" s="65"/>
      <c r="UN99" s="65"/>
      <c r="UO99" s="65"/>
      <c r="UP99" s="65"/>
      <c r="UQ99" s="65"/>
      <c r="UR99" s="65"/>
      <c r="US99" s="65"/>
      <c r="UT99" s="65"/>
      <c r="UU99" s="65"/>
      <c r="UV99" s="65"/>
      <c r="UW99" s="65"/>
      <c r="UX99" s="65"/>
      <c r="UY99" s="65"/>
      <c r="UZ99" s="65"/>
      <c r="VA99" s="65"/>
      <c r="VB99" s="65"/>
      <c r="VC99" s="65"/>
      <c r="VD99" s="65"/>
      <c r="VE99" s="65"/>
      <c r="VF99" s="65"/>
      <c r="VG99" s="65"/>
      <c r="VH99" s="65"/>
      <c r="VI99" s="65"/>
      <c r="VJ99" s="65"/>
      <c r="VK99" s="65"/>
      <c r="VL99" s="65"/>
      <c r="VM99" s="65"/>
      <c r="VN99" s="65"/>
      <c r="VO99" s="65"/>
      <c r="VP99" s="65"/>
      <c r="VQ99" s="65"/>
      <c r="VR99" s="65"/>
      <c r="VS99" s="65"/>
      <c r="VT99" s="65"/>
      <c r="VU99" s="65"/>
      <c r="VV99" s="65"/>
      <c r="VW99" s="65"/>
      <c r="VX99" s="65"/>
      <c r="VY99" s="65"/>
      <c r="VZ99" s="65"/>
      <c r="WA99" s="65"/>
      <c r="WB99" s="65"/>
      <c r="WC99" s="65"/>
      <c r="WD99" s="65"/>
      <c r="WE99" s="65"/>
      <c r="WF99" s="65"/>
      <c r="WG99" s="65"/>
      <c r="WH99" s="65"/>
      <c r="WI99" s="65"/>
      <c r="WJ99" s="65"/>
      <c r="WK99" s="65"/>
      <c r="WL99" s="65"/>
      <c r="WM99" s="65"/>
      <c r="WN99" s="65"/>
      <c r="WO99" s="65"/>
      <c r="WP99" s="65"/>
      <c r="WQ99" s="65"/>
      <c r="WR99" s="65"/>
      <c r="WS99" s="65"/>
      <c r="WT99" s="65"/>
      <c r="WU99" s="65"/>
      <c r="WV99" s="65"/>
      <c r="WW99" s="65"/>
      <c r="WX99" s="65"/>
      <c r="WY99" s="65"/>
      <c r="WZ99" s="65"/>
      <c r="XA99" s="65"/>
      <c r="XB99" s="65"/>
      <c r="XC99" s="65"/>
      <c r="XD99" s="65"/>
      <c r="XE99" s="65"/>
      <c r="XF99" s="65"/>
      <c r="XG99" s="65"/>
      <c r="XH99" s="65"/>
      <c r="XI99" s="65"/>
      <c r="XJ99" s="65"/>
      <c r="XK99" s="65"/>
      <c r="XL99" s="65"/>
      <c r="XM99" s="65"/>
      <c r="XN99" s="65"/>
      <c r="XO99" s="65"/>
      <c r="XP99" s="65"/>
      <c r="XQ99" s="65"/>
      <c r="XR99" s="65"/>
      <c r="XS99" s="65"/>
      <c r="XT99" s="65"/>
      <c r="XU99" s="65"/>
      <c r="XV99" s="65"/>
      <c r="XW99" s="65"/>
      <c r="XX99" s="65"/>
      <c r="XY99" s="65"/>
      <c r="XZ99" s="65"/>
      <c r="YA99" s="65"/>
      <c r="YB99" s="65"/>
      <c r="YC99" s="65"/>
      <c r="YD99" s="65"/>
      <c r="YE99" s="65"/>
      <c r="YF99" s="65"/>
      <c r="YG99" s="65"/>
      <c r="YH99" s="65"/>
      <c r="YI99" s="65"/>
      <c r="YJ99" s="65"/>
      <c r="YK99" s="65"/>
      <c r="YL99" s="65"/>
      <c r="YM99" s="65"/>
      <c r="YN99" s="65"/>
      <c r="YO99" s="65"/>
      <c r="YP99" s="65"/>
      <c r="YQ99" s="65"/>
      <c r="YR99" s="65"/>
      <c r="YS99" s="65"/>
      <c r="YT99" s="65"/>
      <c r="YU99" s="65"/>
      <c r="YV99" s="65"/>
      <c r="YW99" s="65"/>
      <c r="YX99" s="65"/>
      <c r="YY99" s="65"/>
      <c r="YZ99" s="65"/>
      <c r="ZA99" s="65"/>
      <c r="ZB99" s="65"/>
      <c r="ZC99" s="65"/>
      <c r="ZD99" s="65"/>
      <c r="ZE99" s="65"/>
      <c r="ZF99" s="65"/>
      <c r="ZG99" s="65"/>
      <c r="ZH99" s="65"/>
      <c r="ZI99" s="65"/>
      <c r="ZJ99" s="65"/>
      <c r="ZK99" s="65"/>
      <c r="ZL99" s="65"/>
      <c r="ZM99" s="65"/>
      <c r="ZN99" s="65"/>
      <c r="ZO99" s="65"/>
      <c r="ZP99" s="65"/>
      <c r="ZQ99" s="65"/>
      <c r="ZR99" s="65"/>
      <c r="ZS99" s="65"/>
      <c r="ZT99" s="65"/>
      <c r="ZU99" s="65"/>
      <c r="ZV99" s="65"/>
      <c r="ZW99" s="65"/>
      <c r="ZX99" s="65"/>
      <c r="ZY99" s="65"/>
      <c r="ZZ99" s="65"/>
      <c r="AAA99" s="65"/>
      <c r="AAB99" s="65"/>
      <c r="AAC99" s="65"/>
      <c r="AAD99" s="65"/>
      <c r="AAE99" s="65"/>
      <c r="AAF99" s="65"/>
      <c r="AAG99" s="65"/>
      <c r="AAH99" s="65"/>
      <c r="AAI99" s="65"/>
      <c r="AAJ99" s="65"/>
      <c r="AAK99" s="65"/>
      <c r="AAL99" s="65"/>
      <c r="AAM99" s="65"/>
      <c r="AAN99" s="65"/>
      <c r="AAO99" s="65"/>
      <c r="AAP99" s="65"/>
      <c r="AAQ99" s="65"/>
      <c r="AAR99" s="65"/>
      <c r="AAS99" s="65"/>
      <c r="AAT99" s="65"/>
      <c r="AAU99" s="65"/>
      <c r="AAV99" s="65"/>
      <c r="AAW99" s="65"/>
      <c r="AAX99" s="65"/>
      <c r="AAY99" s="65"/>
      <c r="AAZ99" s="65"/>
      <c r="ABA99" s="65"/>
      <c r="ABB99" s="65"/>
      <c r="ABC99" s="65"/>
      <c r="ABD99" s="65"/>
      <c r="ABE99" s="65"/>
      <c r="ABF99" s="65"/>
      <c r="ABG99" s="65"/>
      <c r="ABH99" s="65"/>
      <c r="ABI99" s="65"/>
      <c r="ABJ99" s="65"/>
      <c r="ABK99" s="65"/>
      <c r="ABL99" s="65"/>
      <c r="ABM99" s="65"/>
      <c r="ABN99" s="65"/>
      <c r="ABO99" s="65"/>
      <c r="ABP99" s="65"/>
      <c r="ABQ99" s="65"/>
      <c r="ABR99" s="65"/>
      <c r="ABS99" s="65"/>
      <c r="ABT99" s="65"/>
      <c r="ABU99" s="65"/>
      <c r="ABV99" s="65"/>
      <c r="ABW99" s="65"/>
      <c r="ABX99" s="65"/>
      <c r="ABY99" s="65"/>
      <c r="ABZ99" s="65"/>
      <c r="ACA99" s="65"/>
      <c r="ACB99" s="65"/>
      <c r="ACC99" s="65"/>
      <c r="ACD99" s="65"/>
      <c r="ACE99" s="65"/>
      <c r="ACF99" s="65"/>
      <c r="ACG99" s="65"/>
      <c r="ACH99" s="65"/>
      <c r="ACI99" s="65"/>
      <c r="ACJ99" s="65"/>
      <c r="ACK99" s="65"/>
      <c r="ACL99" s="65"/>
      <c r="ACM99" s="65"/>
      <c r="ACN99" s="65"/>
      <c r="ACO99" s="65"/>
      <c r="ACP99" s="65"/>
      <c r="ACQ99" s="65"/>
      <c r="ACR99" s="65"/>
      <c r="ACS99" s="65"/>
      <c r="ACT99" s="65"/>
      <c r="ACU99" s="65"/>
      <c r="ACV99" s="65"/>
      <c r="ACW99" s="65"/>
      <c r="ACX99" s="65"/>
      <c r="ACY99" s="65"/>
      <c r="ACZ99" s="65"/>
      <c r="ADA99" s="65"/>
      <c r="ADB99" s="65"/>
      <c r="ADC99" s="65"/>
      <c r="ADD99" s="65"/>
      <c r="ADE99" s="65"/>
      <c r="ADF99" s="65"/>
      <c r="ADG99" s="65"/>
      <c r="ADH99" s="65"/>
      <c r="ADI99" s="65"/>
      <c r="ADJ99" s="65"/>
      <c r="ADK99" s="65"/>
      <c r="ADL99" s="65"/>
      <c r="ADM99" s="65"/>
      <c r="ADN99" s="65"/>
      <c r="ADO99" s="65"/>
      <c r="ADP99" s="65"/>
      <c r="ADQ99" s="65"/>
      <c r="ADR99" s="65"/>
      <c r="ADS99" s="65"/>
      <c r="ADT99" s="65"/>
      <c r="ADU99" s="65"/>
      <c r="ADV99" s="65"/>
      <c r="ADW99" s="65"/>
      <c r="ADX99" s="65"/>
      <c r="ADY99" s="65"/>
      <c r="ADZ99" s="65"/>
      <c r="AEA99" s="65"/>
      <c r="AEB99" s="65"/>
      <c r="AEC99" s="65"/>
      <c r="AED99" s="65"/>
      <c r="AEE99" s="65"/>
      <c r="AEF99" s="65"/>
      <c r="AEG99" s="65"/>
      <c r="AEH99" s="65"/>
      <c r="AEI99" s="65"/>
      <c r="AEJ99" s="65"/>
      <c r="AEK99" s="65"/>
      <c r="AEL99" s="65"/>
      <c r="AEM99" s="65"/>
      <c r="AEN99" s="65"/>
      <c r="AEO99" s="65"/>
      <c r="AEP99" s="65"/>
      <c r="AEQ99" s="65"/>
      <c r="AER99" s="65"/>
      <c r="AES99" s="65"/>
      <c r="AET99" s="65"/>
      <c r="AEU99" s="65"/>
      <c r="AEV99" s="65"/>
      <c r="AEW99" s="65"/>
      <c r="AEX99" s="65"/>
      <c r="AEY99" s="65"/>
      <c r="AEZ99" s="65"/>
      <c r="AFA99" s="65"/>
      <c r="AFB99" s="65"/>
      <c r="AFC99" s="65"/>
      <c r="AFD99" s="65"/>
      <c r="AFE99" s="65"/>
      <c r="AFF99" s="65"/>
      <c r="AFG99" s="65"/>
      <c r="AFH99" s="65"/>
      <c r="AFI99" s="65"/>
      <c r="AFJ99" s="65"/>
      <c r="AFK99" s="65"/>
      <c r="AFL99" s="65"/>
      <c r="AFM99" s="65"/>
      <c r="AFN99" s="65"/>
      <c r="AFO99" s="65"/>
      <c r="AFP99" s="65"/>
      <c r="AFQ99" s="65"/>
      <c r="AFR99" s="65"/>
      <c r="AFS99" s="65"/>
      <c r="AFT99" s="65"/>
      <c r="AFU99" s="65"/>
      <c r="AFV99" s="65"/>
      <c r="AFW99" s="65"/>
      <c r="AFX99" s="65"/>
      <c r="AFY99" s="65"/>
      <c r="AFZ99" s="65"/>
      <c r="AGA99" s="65"/>
      <c r="AGB99" s="65"/>
      <c r="AGC99" s="65"/>
      <c r="AGD99" s="65"/>
      <c r="AGE99" s="65"/>
      <c r="AGF99" s="65"/>
      <c r="AGG99" s="65"/>
      <c r="AGH99" s="65"/>
      <c r="AGI99" s="65"/>
      <c r="AGJ99" s="65"/>
      <c r="AGK99" s="65"/>
      <c r="AGL99" s="65"/>
      <c r="AGM99" s="65"/>
      <c r="AGN99" s="65"/>
      <c r="AGO99" s="65"/>
      <c r="AGP99" s="65"/>
      <c r="AGQ99" s="65"/>
      <c r="AGR99" s="65"/>
      <c r="AGS99" s="65"/>
      <c r="AGT99" s="65"/>
      <c r="AGU99" s="65"/>
      <c r="AGV99" s="65"/>
      <c r="AGW99" s="65"/>
      <c r="AGX99" s="65"/>
      <c r="AGY99" s="65"/>
      <c r="AGZ99" s="65"/>
      <c r="AHA99" s="65"/>
      <c r="AHB99" s="65"/>
      <c r="AHC99" s="65"/>
      <c r="AHD99" s="65"/>
      <c r="AHE99" s="65"/>
      <c r="AHF99" s="65"/>
      <c r="AHG99" s="65"/>
      <c r="AHH99" s="65"/>
      <c r="AHI99" s="65"/>
      <c r="AHJ99" s="65"/>
      <c r="AHK99" s="65"/>
      <c r="AHL99" s="65"/>
      <c r="AHM99" s="65"/>
      <c r="AHN99" s="65"/>
      <c r="AHO99" s="65"/>
      <c r="AHP99" s="65"/>
      <c r="AHQ99" s="65"/>
      <c r="AHR99" s="65"/>
      <c r="AHS99" s="65"/>
      <c r="AHT99" s="65"/>
      <c r="AHU99" s="65"/>
      <c r="AHV99" s="65"/>
      <c r="AHW99" s="65"/>
      <c r="AHX99" s="65"/>
      <c r="AHY99" s="65"/>
      <c r="AHZ99" s="65"/>
      <c r="AIA99" s="65"/>
      <c r="AIB99" s="65"/>
      <c r="AIC99" s="65"/>
      <c r="AID99" s="65"/>
      <c r="AIE99" s="65"/>
      <c r="AIF99" s="65"/>
      <c r="AIG99" s="65"/>
      <c r="AIH99" s="65"/>
      <c r="AII99" s="65"/>
      <c r="AIJ99" s="65"/>
      <c r="AIK99" s="65"/>
      <c r="AIL99" s="65"/>
      <c r="AIM99" s="65"/>
      <c r="AIN99" s="65"/>
      <c r="AIO99" s="65"/>
      <c r="AIP99" s="65"/>
      <c r="AIQ99" s="65"/>
      <c r="AIR99" s="65"/>
      <c r="AIS99" s="65"/>
      <c r="AIT99" s="65"/>
      <c r="AIU99" s="65"/>
      <c r="AIV99" s="65"/>
      <c r="AIW99" s="65"/>
      <c r="AIX99" s="65"/>
      <c r="AIY99" s="65"/>
      <c r="AIZ99" s="65"/>
      <c r="AJA99" s="65"/>
      <c r="AJB99" s="65"/>
      <c r="AJC99" s="65"/>
      <c r="AJD99" s="65"/>
      <c r="AJE99" s="65"/>
      <c r="AJF99" s="65"/>
      <c r="AJG99" s="65"/>
      <c r="AJH99" s="65"/>
      <c r="AJI99" s="65"/>
      <c r="AJJ99" s="65"/>
      <c r="AJK99" s="65"/>
      <c r="AJL99" s="65"/>
      <c r="AJM99" s="65"/>
      <c r="AJN99" s="65"/>
      <c r="AJO99" s="65"/>
      <c r="AJP99" s="65"/>
      <c r="AJQ99" s="65"/>
      <c r="AJR99" s="65"/>
      <c r="AJS99" s="65"/>
      <c r="AJT99" s="65"/>
      <c r="AJU99" s="65"/>
      <c r="AJV99" s="65"/>
      <c r="AJW99" s="65"/>
      <c r="AJX99" s="65"/>
      <c r="AJY99" s="65"/>
      <c r="AJZ99" s="65"/>
      <c r="AKA99" s="65"/>
      <c r="AKB99" s="65"/>
      <c r="AKC99" s="65"/>
      <c r="AKD99" s="65"/>
      <c r="AKE99" s="65"/>
      <c r="AKF99" s="65"/>
      <c r="AKG99" s="65"/>
      <c r="AKH99" s="65"/>
      <c r="AKI99" s="65"/>
      <c r="AKJ99" s="65"/>
      <c r="AKK99" s="65"/>
      <c r="AKL99" s="65"/>
      <c r="AKM99" s="65"/>
      <c r="AKN99" s="65"/>
      <c r="AKO99" s="65"/>
      <c r="AKP99" s="65"/>
      <c r="AKQ99" s="65"/>
      <c r="AKR99" s="65"/>
      <c r="AKS99" s="65"/>
      <c r="AKT99" s="65"/>
      <c r="AKU99" s="65"/>
      <c r="AKV99" s="65"/>
      <c r="AKW99" s="65"/>
      <c r="AKX99" s="65"/>
      <c r="AKY99" s="65"/>
      <c r="AKZ99" s="65"/>
      <c r="ALA99" s="65"/>
      <c r="ALB99" s="65"/>
      <c r="ALC99" s="65"/>
      <c r="ALD99" s="65"/>
      <c r="ALE99" s="65"/>
      <c r="ALF99" s="65"/>
      <c r="ALG99" s="65"/>
      <c r="ALH99" s="65"/>
      <c r="ALI99" s="65"/>
      <c r="ALJ99" s="65"/>
      <c r="ALK99" s="65"/>
      <c r="ALL99" s="65"/>
      <c r="ALM99" s="65"/>
      <c r="ALN99" s="65"/>
      <c r="ALO99" s="65"/>
      <c r="ALP99" s="65"/>
      <c r="ALQ99" s="65"/>
      <c r="ALR99" s="65"/>
      <c r="ALS99" s="65"/>
      <c r="ALT99" s="65"/>
      <c r="ALU99" s="65"/>
      <c r="ALV99" s="65"/>
      <c r="ALW99" s="65"/>
      <c r="ALX99" s="65"/>
      <c r="ALY99" s="65"/>
      <c r="ALZ99" s="65"/>
      <c r="AMA99" s="65"/>
      <c r="AMB99" s="65"/>
      <c r="AMC99" s="65"/>
      <c r="AMD99" s="65"/>
      <c r="AME99" s="65"/>
      <c r="AMF99" s="65"/>
      <c r="AMG99" s="65"/>
      <c r="AMH99" s="65"/>
      <c r="AMI99" s="65"/>
      <c r="AMJ99" s="65"/>
      <c r="AMK99" s="65"/>
      <c r="AML99" s="65"/>
      <c r="AMM99" s="65"/>
      <c r="AMN99" s="65"/>
      <c r="AMO99" s="65"/>
      <c r="AMP99" s="65"/>
      <c r="AMQ99" s="65"/>
      <c r="AMR99" s="65"/>
      <c r="AMS99" s="65"/>
      <c r="AMT99" s="65"/>
      <c r="AMU99" s="65"/>
      <c r="AMV99" s="65"/>
      <c r="AMW99" s="65"/>
      <c r="AMX99" s="65"/>
      <c r="AMY99" s="65"/>
      <c r="AMZ99" s="65"/>
      <c r="ANA99" s="65"/>
      <c r="ANB99" s="65"/>
      <c r="ANC99" s="65"/>
      <c r="AND99" s="65"/>
      <c r="ANE99" s="65"/>
      <c r="ANF99" s="65"/>
      <c r="ANG99" s="65"/>
      <c r="ANH99" s="65"/>
      <c r="ANI99" s="65"/>
      <c r="ANJ99" s="65"/>
      <c r="ANK99" s="65"/>
      <c r="ANL99" s="65"/>
      <c r="ANM99" s="65"/>
      <c r="ANN99" s="65"/>
      <c r="ANO99" s="65"/>
      <c r="ANP99" s="65"/>
      <c r="ANQ99" s="65"/>
      <c r="ANR99" s="65"/>
      <c r="ANS99" s="65"/>
      <c r="ANT99" s="65"/>
      <c r="ANU99" s="65"/>
      <c r="ANV99" s="65"/>
      <c r="ANW99" s="65"/>
      <c r="ANX99" s="65"/>
      <c r="ANY99" s="65"/>
      <c r="ANZ99" s="65"/>
      <c r="AOA99" s="65"/>
      <c r="AOB99" s="65"/>
      <c r="AOC99" s="65"/>
      <c r="AOD99" s="65"/>
      <c r="AOE99" s="65"/>
      <c r="AOF99" s="65"/>
      <c r="AOG99" s="65"/>
      <c r="AOH99" s="65"/>
      <c r="AOI99" s="65"/>
      <c r="AOJ99" s="65"/>
      <c r="AOK99" s="65"/>
      <c r="AOL99" s="65"/>
      <c r="AOM99" s="65"/>
      <c r="AON99" s="65"/>
      <c r="AOO99" s="65"/>
      <c r="AOP99" s="65"/>
      <c r="AOQ99" s="65"/>
      <c r="AOR99" s="65"/>
      <c r="AOS99" s="65"/>
      <c r="AOT99" s="65"/>
      <c r="AOU99" s="65"/>
      <c r="AOV99" s="65"/>
      <c r="AOW99" s="65"/>
      <c r="AOX99" s="65"/>
      <c r="AOY99" s="65"/>
      <c r="AOZ99" s="65"/>
      <c r="APA99" s="65"/>
      <c r="APB99" s="65"/>
      <c r="APC99" s="65"/>
      <c r="APD99" s="65"/>
      <c r="APE99" s="65"/>
      <c r="APF99" s="65"/>
      <c r="APG99" s="65"/>
      <c r="APH99" s="65"/>
      <c r="API99" s="65"/>
      <c r="APJ99" s="65"/>
      <c r="APK99" s="65"/>
      <c r="APL99" s="65"/>
      <c r="APM99" s="65"/>
      <c r="APN99" s="65"/>
      <c r="APO99" s="65"/>
      <c r="APP99" s="65"/>
      <c r="APQ99" s="65"/>
      <c r="APR99" s="65"/>
      <c r="APS99" s="65"/>
      <c r="APT99" s="65"/>
      <c r="APU99" s="65"/>
      <c r="APV99" s="65"/>
      <c r="APW99" s="65"/>
      <c r="APX99" s="65"/>
      <c r="APY99" s="65"/>
      <c r="APZ99" s="65"/>
      <c r="AQA99" s="65"/>
      <c r="AQB99" s="65"/>
      <c r="AQC99" s="65"/>
      <c r="AQD99" s="65"/>
      <c r="AQE99" s="65"/>
      <c r="AQF99" s="65"/>
      <c r="AQG99" s="65"/>
      <c r="AQH99" s="65"/>
      <c r="AQI99" s="65"/>
      <c r="AQJ99" s="65"/>
      <c r="AQK99" s="65"/>
      <c r="AQL99" s="65"/>
      <c r="AQM99" s="65"/>
      <c r="AQN99" s="65"/>
      <c r="AQO99" s="65"/>
      <c r="AQP99" s="65"/>
      <c r="AQQ99" s="65"/>
      <c r="AQR99" s="65"/>
      <c r="AQS99" s="65"/>
      <c r="AQT99" s="65"/>
      <c r="AQU99" s="65"/>
      <c r="AQV99" s="65"/>
      <c r="AQW99" s="65"/>
      <c r="AQX99" s="65"/>
      <c r="AQY99" s="65"/>
      <c r="AQZ99" s="65"/>
      <c r="ARA99" s="65"/>
      <c r="ARB99" s="65"/>
      <c r="ARC99" s="65"/>
      <c r="ARD99" s="65"/>
      <c r="ARE99" s="65"/>
      <c r="ARF99" s="65"/>
      <c r="ARG99" s="65"/>
      <c r="ARH99" s="65"/>
      <c r="ARI99" s="65"/>
      <c r="ARJ99" s="65"/>
      <c r="ARK99" s="65"/>
      <c r="ARL99" s="65"/>
      <c r="ARM99" s="65"/>
      <c r="ARN99" s="65"/>
      <c r="ARO99" s="65"/>
      <c r="ARP99" s="65"/>
      <c r="ARQ99" s="65"/>
      <c r="ARR99" s="65"/>
      <c r="ARS99" s="65"/>
      <c r="ART99" s="65"/>
      <c r="ARU99" s="65"/>
      <c r="ARV99" s="65"/>
      <c r="ARW99" s="65"/>
      <c r="ARX99" s="65"/>
      <c r="ARY99" s="65"/>
      <c r="ARZ99" s="65"/>
      <c r="ASA99" s="65"/>
      <c r="ASB99" s="65"/>
      <c r="ASC99" s="65"/>
      <c r="ASD99" s="65"/>
      <c r="ASE99" s="65"/>
      <c r="ASF99" s="65"/>
      <c r="ASG99" s="65"/>
      <c r="ASH99" s="65"/>
      <c r="ASI99" s="65"/>
      <c r="ASJ99" s="65"/>
      <c r="ASK99" s="65"/>
      <c r="ASL99" s="65"/>
      <c r="ASM99" s="65"/>
      <c r="ASN99" s="65"/>
      <c r="ASO99" s="65"/>
      <c r="ASP99" s="65"/>
      <c r="ASQ99" s="65"/>
      <c r="ASR99" s="65"/>
      <c r="ASS99" s="65"/>
      <c r="AST99" s="65"/>
      <c r="ASU99" s="65"/>
      <c r="ASV99" s="65"/>
      <c r="ASW99" s="65"/>
      <c r="ASX99" s="65"/>
      <c r="ASY99" s="65"/>
      <c r="ASZ99" s="65"/>
      <c r="ATA99" s="65"/>
      <c r="ATB99" s="65"/>
      <c r="ATC99" s="65"/>
      <c r="ATD99" s="65"/>
      <c r="ATE99" s="65"/>
      <c r="ATF99" s="65"/>
      <c r="ATG99" s="65"/>
      <c r="ATH99" s="65"/>
      <c r="ATI99" s="65"/>
      <c r="ATJ99" s="65"/>
      <c r="ATK99" s="65"/>
      <c r="ATL99" s="65"/>
      <c r="ATM99" s="65"/>
      <c r="ATN99" s="65"/>
      <c r="ATO99" s="65"/>
      <c r="ATP99" s="65"/>
      <c r="ATQ99" s="65"/>
      <c r="ATR99" s="65"/>
      <c r="ATS99" s="65"/>
      <c r="ATT99" s="65"/>
      <c r="ATU99" s="65"/>
      <c r="ATV99" s="65"/>
      <c r="ATW99" s="65"/>
      <c r="ATX99" s="65"/>
      <c r="ATY99" s="65"/>
      <c r="ATZ99" s="65"/>
      <c r="AUA99" s="65"/>
      <c r="AUB99" s="65"/>
      <c r="AUC99" s="65"/>
      <c r="AUD99" s="65"/>
      <c r="AUE99" s="65"/>
      <c r="AUF99" s="65"/>
      <c r="AUG99" s="65"/>
      <c r="AUH99" s="65"/>
      <c r="AUI99" s="65"/>
      <c r="AUJ99" s="65"/>
      <c r="AUK99" s="65"/>
      <c r="AUL99" s="65"/>
      <c r="AUM99" s="65"/>
      <c r="AUN99" s="65"/>
      <c r="AUO99" s="65"/>
      <c r="AUP99" s="65"/>
      <c r="AUQ99" s="65"/>
      <c r="AUR99" s="65"/>
      <c r="AUS99" s="65"/>
      <c r="AUT99" s="65"/>
      <c r="AUU99" s="65"/>
      <c r="AUV99" s="65"/>
      <c r="AUW99" s="65"/>
      <c r="AUX99" s="65"/>
      <c r="AUY99" s="65"/>
      <c r="AUZ99" s="65"/>
      <c r="AVA99" s="65"/>
      <c r="AVB99" s="65"/>
      <c r="AVC99" s="65"/>
      <c r="AVD99" s="65"/>
      <c r="AVE99" s="65"/>
      <c r="AVF99" s="65"/>
      <c r="AVG99" s="65"/>
      <c r="AVH99" s="65"/>
      <c r="AVI99" s="65"/>
      <c r="AVJ99" s="65"/>
      <c r="AVK99" s="65"/>
      <c r="AVL99" s="65"/>
      <c r="AVM99" s="65"/>
      <c r="AVN99" s="65"/>
      <c r="AVO99" s="65"/>
      <c r="AVP99" s="65"/>
      <c r="AVQ99" s="65"/>
      <c r="AVR99" s="65"/>
      <c r="AVS99" s="65"/>
      <c r="AVT99" s="65"/>
      <c r="AVU99" s="65"/>
      <c r="AVV99" s="65"/>
      <c r="AVW99" s="65"/>
      <c r="AVX99" s="65"/>
      <c r="AVY99" s="65"/>
      <c r="AVZ99" s="65"/>
      <c r="AWA99" s="65"/>
      <c r="AWB99" s="65"/>
      <c r="AWC99" s="65"/>
      <c r="AWD99" s="65"/>
      <c r="AWE99" s="65"/>
      <c r="AWF99" s="65"/>
      <c r="AWG99" s="65"/>
      <c r="AWH99" s="65"/>
      <c r="AWI99" s="65"/>
      <c r="AWJ99" s="65"/>
      <c r="AWK99" s="65"/>
      <c r="AWL99" s="65"/>
      <c r="AWM99" s="65"/>
      <c r="AWN99" s="65"/>
      <c r="AWO99" s="65"/>
      <c r="AWP99" s="65"/>
      <c r="AWQ99" s="65"/>
      <c r="AWR99" s="65"/>
      <c r="AWS99" s="65"/>
      <c r="AWT99" s="65"/>
      <c r="AWU99" s="65"/>
      <c r="AWV99" s="65"/>
      <c r="AWW99" s="65"/>
      <c r="AWX99" s="65"/>
      <c r="AWY99" s="65"/>
      <c r="AWZ99" s="65"/>
      <c r="AXA99" s="65"/>
      <c r="AXB99" s="65"/>
      <c r="AXC99" s="65"/>
      <c r="AXD99" s="65"/>
      <c r="AXE99" s="65"/>
      <c r="AXF99" s="65"/>
      <c r="AXG99" s="65"/>
      <c r="AXH99" s="65"/>
      <c r="AXI99" s="65"/>
      <c r="AXJ99" s="65"/>
      <c r="AXK99" s="65"/>
      <c r="AXL99" s="65"/>
      <c r="AXM99" s="65"/>
      <c r="AXN99" s="65"/>
      <c r="AXO99" s="65"/>
      <c r="AXP99" s="65"/>
      <c r="AXQ99" s="65"/>
      <c r="AXR99" s="65"/>
      <c r="AXS99" s="65"/>
      <c r="AXT99" s="65"/>
      <c r="AXU99" s="65"/>
      <c r="AXV99" s="65"/>
      <c r="AXW99" s="65"/>
      <c r="AXX99" s="65"/>
      <c r="AXY99" s="65"/>
      <c r="AXZ99" s="65"/>
      <c r="AYA99" s="65"/>
      <c r="AYB99" s="65"/>
      <c r="AYC99" s="65"/>
      <c r="AYD99" s="65"/>
      <c r="AYE99" s="65"/>
      <c r="AYF99" s="65"/>
      <c r="AYG99" s="65"/>
      <c r="AYH99" s="65"/>
      <c r="AYI99" s="65"/>
      <c r="AYJ99" s="65"/>
      <c r="AYK99" s="65"/>
      <c r="AYL99" s="65"/>
      <c r="AYM99" s="65"/>
      <c r="AYN99" s="65"/>
      <c r="AYO99" s="65"/>
      <c r="AYP99" s="65"/>
      <c r="AYQ99" s="65"/>
      <c r="AYR99" s="65"/>
      <c r="AYS99" s="65"/>
      <c r="AYT99" s="65"/>
      <c r="AYU99" s="65"/>
      <c r="AYV99" s="65"/>
      <c r="AYW99" s="65"/>
      <c r="AYX99" s="65"/>
      <c r="AYY99" s="65"/>
      <c r="AYZ99" s="65"/>
      <c r="AZA99" s="65"/>
      <c r="AZB99" s="65"/>
      <c r="AZC99" s="65"/>
      <c r="AZD99" s="65"/>
      <c r="AZE99" s="65"/>
      <c r="AZF99" s="65"/>
      <c r="AZG99" s="65"/>
      <c r="AZH99" s="65"/>
      <c r="AZI99" s="65"/>
      <c r="AZJ99" s="65"/>
      <c r="AZK99" s="65"/>
      <c r="AZL99" s="65"/>
      <c r="AZM99" s="65"/>
      <c r="AZN99" s="65"/>
      <c r="AZO99" s="65"/>
      <c r="AZP99" s="65"/>
      <c r="AZQ99" s="65"/>
      <c r="AZR99" s="65"/>
      <c r="AZS99" s="65"/>
      <c r="AZT99" s="65"/>
      <c r="AZU99" s="65"/>
      <c r="AZV99" s="65"/>
      <c r="AZW99" s="65"/>
      <c r="AZX99" s="65"/>
      <c r="AZY99" s="65"/>
      <c r="AZZ99" s="65"/>
      <c r="BAA99" s="65"/>
      <c r="BAB99" s="65"/>
      <c r="BAC99" s="65"/>
      <c r="BAD99" s="65"/>
      <c r="BAE99" s="65"/>
      <c r="BAF99" s="65"/>
      <c r="BAG99" s="65"/>
      <c r="BAH99" s="65"/>
      <c r="BAI99" s="65"/>
      <c r="BAJ99" s="65"/>
      <c r="BAK99" s="65"/>
      <c r="BAL99" s="65"/>
      <c r="BAM99" s="65"/>
      <c r="BAN99" s="65"/>
      <c r="BAO99" s="65"/>
      <c r="BAP99" s="65"/>
      <c r="BAQ99" s="65"/>
      <c r="BAR99" s="65"/>
      <c r="BAS99" s="65"/>
      <c r="BAT99" s="65"/>
      <c r="BAU99" s="65"/>
      <c r="BAV99" s="65"/>
      <c r="BAW99" s="65"/>
      <c r="BAX99" s="65"/>
      <c r="BAY99" s="65"/>
      <c r="BAZ99" s="65"/>
      <c r="BBA99" s="65"/>
      <c r="BBB99" s="65"/>
      <c r="BBC99" s="65"/>
      <c r="BBD99" s="65"/>
      <c r="BBE99" s="65"/>
      <c r="BBF99" s="65"/>
      <c r="BBG99" s="65"/>
      <c r="BBH99" s="65"/>
      <c r="BBI99" s="65"/>
      <c r="BBJ99" s="65"/>
      <c r="BBK99" s="65"/>
      <c r="BBL99" s="65"/>
      <c r="BBM99" s="65"/>
      <c r="BBN99" s="65"/>
      <c r="BBO99" s="65"/>
      <c r="BBP99" s="65"/>
      <c r="BBQ99" s="65"/>
      <c r="BBR99" s="65"/>
      <c r="BBS99" s="65"/>
      <c r="BBT99" s="65"/>
      <c r="BBU99" s="65"/>
      <c r="BBV99" s="65"/>
      <c r="BBW99" s="65"/>
      <c r="BBX99" s="65"/>
      <c r="BBY99" s="65"/>
      <c r="BBZ99" s="65"/>
      <c r="BCA99" s="65"/>
      <c r="BCB99" s="65"/>
      <c r="BCC99" s="65"/>
      <c r="BCD99" s="65"/>
      <c r="BCE99" s="65"/>
      <c r="BCF99" s="65"/>
      <c r="BCG99" s="65"/>
      <c r="BCH99" s="65"/>
      <c r="BCI99" s="65"/>
      <c r="BCJ99" s="65"/>
      <c r="BCK99" s="65"/>
      <c r="BCL99" s="65"/>
      <c r="BCM99" s="65"/>
      <c r="BCN99" s="65"/>
      <c r="BCO99" s="65"/>
      <c r="BCP99" s="65"/>
      <c r="BCQ99" s="65"/>
      <c r="BCR99" s="65"/>
      <c r="BCS99" s="65"/>
      <c r="BCT99" s="65"/>
      <c r="BCU99" s="65"/>
      <c r="BCV99" s="65"/>
      <c r="BCW99" s="65"/>
      <c r="BCX99" s="65"/>
      <c r="BCY99" s="65"/>
      <c r="BCZ99" s="65"/>
      <c r="BDA99" s="65"/>
      <c r="BDB99" s="65"/>
      <c r="BDC99" s="65"/>
      <c r="BDD99" s="65"/>
      <c r="BDE99" s="65"/>
      <c r="BDF99" s="65"/>
      <c r="BDG99" s="65"/>
      <c r="BDH99" s="65"/>
      <c r="BDI99" s="65"/>
      <c r="BDJ99" s="65"/>
      <c r="BDK99" s="65"/>
      <c r="BDL99" s="65"/>
      <c r="BDM99" s="65"/>
      <c r="BDN99" s="65"/>
      <c r="BDO99" s="65"/>
      <c r="BDP99" s="65"/>
      <c r="BDQ99" s="65"/>
      <c r="BDR99" s="65"/>
      <c r="BDS99" s="65"/>
      <c r="BDT99" s="65"/>
      <c r="BDU99" s="65"/>
      <c r="BDV99" s="65"/>
      <c r="BDW99" s="65"/>
      <c r="BDX99" s="65"/>
      <c r="BDY99" s="65"/>
      <c r="BDZ99" s="65"/>
      <c r="BEA99" s="65"/>
      <c r="BEB99" s="65"/>
      <c r="BEC99" s="65"/>
      <c r="BED99" s="65"/>
      <c r="BEE99" s="65"/>
      <c r="BEF99" s="65"/>
      <c r="BEG99" s="65"/>
      <c r="BEH99" s="65"/>
      <c r="BEI99" s="65"/>
      <c r="BEJ99" s="65"/>
      <c r="BEK99" s="65"/>
      <c r="BEL99" s="65"/>
      <c r="BEM99" s="65"/>
      <c r="BEN99" s="65"/>
      <c r="BEO99" s="65"/>
      <c r="BEP99" s="65"/>
      <c r="BEQ99" s="65"/>
      <c r="BER99" s="65"/>
      <c r="BES99" s="65"/>
      <c r="BET99" s="65"/>
      <c r="BEU99" s="65"/>
      <c r="BEV99" s="65"/>
      <c r="BEW99" s="65"/>
      <c r="BEX99" s="65"/>
      <c r="BEY99" s="65"/>
      <c r="BEZ99" s="65"/>
      <c r="BFA99" s="65"/>
      <c r="BFB99" s="65"/>
      <c r="BFC99" s="65"/>
      <c r="BFD99" s="65"/>
      <c r="BFE99" s="65"/>
      <c r="BFF99" s="65"/>
      <c r="BFG99" s="65"/>
      <c r="BFH99" s="65"/>
      <c r="BFI99" s="65"/>
      <c r="BFJ99" s="65"/>
      <c r="BFK99" s="65"/>
      <c r="BFL99" s="65"/>
      <c r="BFM99" s="65"/>
      <c r="BFN99" s="65"/>
      <c r="BFO99" s="65"/>
      <c r="BFP99" s="65"/>
      <c r="BFQ99" s="65"/>
      <c r="BFR99" s="65"/>
      <c r="BFS99" s="65"/>
      <c r="BFT99" s="65"/>
      <c r="BFU99" s="65"/>
      <c r="BFV99" s="65"/>
      <c r="BFW99" s="65"/>
      <c r="BFX99" s="65"/>
      <c r="BFY99" s="65"/>
      <c r="BFZ99" s="65"/>
      <c r="BGA99" s="65"/>
      <c r="BGB99" s="65"/>
      <c r="BGC99" s="65"/>
      <c r="BGD99" s="65"/>
      <c r="BGE99" s="65"/>
      <c r="BGF99" s="65"/>
      <c r="BGG99" s="65"/>
      <c r="BGH99" s="65"/>
      <c r="BGI99" s="65"/>
      <c r="BGJ99" s="65"/>
      <c r="BGK99" s="65"/>
      <c r="BGL99" s="65"/>
      <c r="BGM99" s="65"/>
      <c r="BGN99" s="65"/>
      <c r="BGO99" s="65"/>
      <c r="BGP99" s="65"/>
      <c r="BGQ99" s="65"/>
      <c r="BGR99" s="65"/>
      <c r="BGS99" s="65"/>
      <c r="BGT99" s="65"/>
      <c r="BGU99" s="65"/>
      <c r="BGV99" s="65"/>
      <c r="BGW99" s="65"/>
      <c r="BGX99" s="65"/>
      <c r="BGY99" s="65"/>
      <c r="BGZ99" s="65"/>
      <c r="BHA99" s="65"/>
      <c r="BHB99" s="65"/>
      <c r="BHC99" s="65"/>
      <c r="BHD99" s="65"/>
      <c r="BHE99" s="65"/>
      <c r="BHF99" s="65"/>
      <c r="BHG99" s="65"/>
      <c r="BHH99" s="65"/>
      <c r="BHI99" s="65"/>
      <c r="BHJ99" s="65"/>
      <c r="BHK99" s="65"/>
      <c r="BHL99" s="65"/>
      <c r="BHM99" s="65"/>
      <c r="BHN99" s="65"/>
      <c r="BHO99" s="65"/>
      <c r="BHP99" s="65"/>
      <c r="BHQ99" s="65"/>
      <c r="BHR99" s="65"/>
      <c r="BHS99" s="65"/>
      <c r="BHT99" s="65"/>
      <c r="BHU99" s="65"/>
      <c r="BHV99" s="65"/>
      <c r="BHW99" s="65"/>
      <c r="BHX99" s="65"/>
      <c r="BHY99" s="65"/>
      <c r="BHZ99" s="65"/>
      <c r="BIA99" s="65"/>
      <c r="BIB99" s="65"/>
      <c r="BIC99" s="65"/>
      <c r="BID99" s="65"/>
      <c r="BIE99" s="65"/>
      <c r="BIF99" s="65"/>
      <c r="BIG99" s="65"/>
      <c r="BIH99" s="65"/>
      <c r="BII99" s="65"/>
      <c r="BIJ99" s="65"/>
      <c r="BIK99" s="65"/>
      <c r="BIL99" s="65"/>
      <c r="BIM99" s="65"/>
      <c r="BIN99" s="65"/>
      <c r="BIO99" s="65"/>
      <c r="BIP99" s="65"/>
      <c r="BIQ99" s="65"/>
      <c r="BIR99" s="65"/>
      <c r="BIS99" s="65"/>
      <c r="BIT99" s="65"/>
      <c r="BIU99" s="65"/>
      <c r="BIV99" s="65"/>
      <c r="BIW99" s="65"/>
      <c r="BIX99" s="65"/>
      <c r="BIY99" s="65"/>
      <c r="BIZ99" s="65"/>
      <c r="BJA99" s="65"/>
      <c r="BJB99" s="65"/>
      <c r="BJC99" s="65"/>
      <c r="BJD99" s="65"/>
      <c r="BJE99" s="65"/>
      <c r="BJF99" s="65"/>
      <c r="BJG99" s="65"/>
      <c r="BJH99" s="65"/>
      <c r="BJI99" s="65"/>
      <c r="BJJ99" s="65"/>
      <c r="BJK99" s="65"/>
      <c r="BJL99" s="65"/>
      <c r="BJM99" s="65"/>
      <c r="BJN99" s="65"/>
      <c r="BJO99" s="65"/>
      <c r="BJP99" s="65"/>
      <c r="BJQ99" s="65"/>
      <c r="BJR99" s="65"/>
      <c r="BJS99" s="65"/>
      <c r="BJT99" s="65"/>
      <c r="BJU99" s="65"/>
      <c r="BJV99" s="65"/>
      <c r="BJW99" s="65"/>
      <c r="BJX99" s="65"/>
      <c r="BJY99" s="65"/>
      <c r="BJZ99" s="65"/>
      <c r="BKA99" s="65"/>
      <c r="BKB99" s="65"/>
      <c r="BKC99" s="65"/>
      <c r="BKD99" s="65"/>
      <c r="BKE99" s="65"/>
      <c r="BKF99" s="65"/>
      <c r="BKG99" s="65"/>
      <c r="BKH99" s="65"/>
      <c r="BKI99" s="65"/>
      <c r="BKJ99" s="65"/>
      <c r="BKK99" s="65"/>
      <c r="BKL99" s="65"/>
      <c r="BKM99" s="65"/>
      <c r="BKN99" s="65"/>
      <c r="BKO99" s="65"/>
      <c r="BKP99" s="65"/>
      <c r="BKQ99" s="65"/>
      <c r="BKR99" s="65"/>
      <c r="BKS99" s="65"/>
      <c r="BKT99" s="65"/>
      <c r="BKU99" s="65"/>
      <c r="BKV99" s="65"/>
      <c r="BKW99" s="65"/>
      <c r="BKX99" s="65"/>
      <c r="BKY99" s="65"/>
      <c r="BKZ99" s="65"/>
      <c r="BLA99" s="65"/>
      <c r="BLB99" s="65"/>
      <c r="BLC99" s="65"/>
      <c r="BLD99" s="65"/>
      <c r="BLE99" s="65"/>
      <c r="BLF99" s="65"/>
      <c r="BLG99" s="65"/>
      <c r="BLH99" s="65"/>
      <c r="BLI99" s="65"/>
      <c r="BLJ99" s="65"/>
      <c r="BLK99" s="65"/>
      <c r="BLL99" s="65"/>
      <c r="BLM99" s="65"/>
      <c r="BLN99" s="65"/>
      <c r="BLO99" s="65"/>
      <c r="BLP99" s="65"/>
      <c r="BLQ99" s="65"/>
      <c r="BLR99" s="65"/>
      <c r="BLS99" s="65"/>
      <c r="BLT99" s="65"/>
      <c r="BLU99" s="65"/>
      <c r="BLV99" s="65"/>
      <c r="BLW99" s="65"/>
      <c r="BLX99" s="65"/>
      <c r="BLY99" s="65"/>
      <c r="BLZ99" s="65"/>
      <c r="BMA99" s="65"/>
      <c r="BMB99" s="65"/>
      <c r="BMC99" s="65"/>
      <c r="BMD99" s="65"/>
      <c r="BME99" s="65"/>
      <c r="BMF99" s="65"/>
      <c r="BMG99" s="65"/>
      <c r="BMH99" s="65"/>
      <c r="BMI99" s="65"/>
      <c r="BMJ99" s="65"/>
      <c r="BMK99" s="65"/>
      <c r="BML99" s="65"/>
      <c r="BMM99" s="65"/>
      <c r="BMN99" s="65"/>
      <c r="BMO99" s="65"/>
      <c r="BMP99" s="65"/>
      <c r="BMQ99" s="65"/>
      <c r="BMR99" s="65"/>
      <c r="BMS99" s="65"/>
      <c r="BMT99" s="65"/>
      <c r="BMU99" s="65"/>
      <c r="BMV99" s="65"/>
      <c r="BMW99" s="65"/>
      <c r="BMX99" s="65"/>
      <c r="BMY99" s="65"/>
      <c r="BMZ99" s="65"/>
      <c r="BNA99" s="65"/>
      <c r="BNB99" s="65"/>
      <c r="BNC99" s="65"/>
      <c r="BND99" s="65"/>
      <c r="BNE99" s="65"/>
      <c r="BNF99" s="65"/>
      <c r="BNG99" s="65"/>
      <c r="BNH99" s="65"/>
      <c r="BNI99" s="65"/>
      <c r="BNJ99" s="65"/>
      <c r="BNK99" s="65"/>
      <c r="BNL99" s="65"/>
      <c r="BNM99" s="65"/>
      <c r="BNN99" s="65"/>
      <c r="BNO99" s="65"/>
      <c r="BNP99" s="65"/>
      <c r="BNQ99" s="65"/>
      <c r="BNR99" s="65"/>
      <c r="BNS99" s="65"/>
      <c r="BNT99" s="65"/>
      <c r="BNU99" s="65"/>
      <c r="BNV99" s="65"/>
      <c r="BNW99" s="65"/>
      <c r="BNX99" s="65"/>
      <c r="BNY99" s="65"/>
      <c r="BNZ99" s="65"/>
      <c r="BOA99" s="65"/>
      <c r="BOB99" s="65"/>
      <c r="BOC99" s="65"/>
      <c r="BOD99" s="65"/>
      <c r="BOE99" s="65"/>
      <c r="BOF99" s="65"/>
      <c r="BOG99" s="65"/>
      <c r="BOH99" s="65"/>
      <c r="BOI99" s="65"/>
      <c r="BOJ99" s="65"/>
      <c r="BOK99" s="65"/>
      <c r="BOL99" s="65"/>
      <c r="BOM99" s="65"/>
      <c r="BON99" s="65"/>
      <c r="BOO99" s="65"/>
      <c r="BOP99" s="65"/>
      <c r="BOQ99" s="65"/>
      <c r="BOR99" s="65"/>
      <c r="BOS99" s="65"/>
      <c r="BOT99" s="65"/>
      <c r="BOU99" s="65"/>
      <c r="BOV99" s="65"/>
      <c r="BOW99" s="65"/>
      <c r="BOX99" s="65"/>
      <c r="BOY99" s="65"/>
      <c r="BOZ99" s="65"/>
      <c r="BPA99" s="65"/>
      <c r="BPB99" s="65"/>
      <c r="BPC99" s="65"/>
      <c r="BPD99" s="65"/>
      <c r="BPE99" s="65"/>
      <c r="BPF99" s="65"/>
      <c r="BPG99" s="65"/>
      <c r="BPH99" s="65"/>
      <c r="BPI99" s="65"/>
      <c r="BPJ99" s="65"/>
      <c r="BPK99" s="65"/>
      <c r="BPL99" s="65"/>
      <c r="BPM99" s="65"/>
      <c r="BPN99" s="65"/>
      <c r="BPO99" s="65"/>
      <c r="BPP99" s="65"/>
      <c r="BPQ99" s="65"/>
      <c r="BPR99" s="65"/>
      <c r="BPS99" s="65"/>
      <c r="BPT99" s="65"/>
      <c r="BPU99" s="65"/>
      <c r="BPV99" s="65"/>
      <c r="BPW99" s="65"/>
      <c r="BPX99" s="65"/>
      <c r="BPY99" s="65"/>
      <c r="BPZ99" s="65"/>
      <c r="BQA99" s="65"/>
      <c r="BQB99" s="65"/>
      <c r="BQC99" s="65"/>
      <c r="BQD99" s="65"/>
      <c r="BQE99" s="65"/>
      <c r="BQF99" s="65"/>
      <c r="BQG99" s="65"/>
      <c r="BQH99" s="65"/>
      <c r="BQI99" s="65"/>
      <c r="BQJ99" s="65"/>
      <c r="BQK99" s="65"/>
      <c r="BQL99" s="65"/>
      <c r="BQM99" s="65"/>
      <c r="BQN99" s="65"/>
      <c r="BQO99" s="65"/>
      <c r="BQP99" s="65"/>
      <c r="BQQ99" s="65"/>
      <c r="BQR99" s="65"/>
      <c r="BQS99" s="65"/>
      <c r="BQT99" s="65"/>
      <c r="BQU99" s="65"/>
      <c r="BQV99" s="65"/>
      <c r="BQW99" s="65"/>
      <c r="BQX99" s="65"/>
      <c r="BQY99" s="65"/>
      <c r="BQZ99" s="65"/>
      <c r="BRA99" s="65"/>
      <c r="BRB99" s="65"/>
      <c r="BRC99" s="65"/>
      <c r="BRD99" s="65"/>
      <c r="BRE99" s="65"/>
      <c r="BRF99" s="65"/>
      <c r="BRG99" s="65"/>
      <c r="BRH99" s="65"/>
      <c r="BRI99" s="65"/>
      <c r="BRJ99" s="65"/>
      <c r="BRK99" s="65"/>
      <c r="BRL99" s="65"/>
      <c r="BRM99" s="65"/>
      <c r="BRN99" s="65"/>
      <c r="BRO99" s="65"/>
      <c r="BRP99" s="65"/>
      <c r="BRQ99" s="65"/>
      <c r="BRR99" s="65"/>
      <c r="BRS99" s="65"/>
      <c r="BRT99" s="65"/>
      <c r="BRU99" s="65"/>
      <c r="BRV99" s="65"/>
      <c r="BRW99" s="65"/>
      <c r="BRX99" s="65"/>
      <c r="BRY99" s="65"/>
      <c r="BRZ99" s="65"/>
      <c r="BSA99" s="65"/>
      <c r="BSB99" s="65"/>
      <c r="BSC99" s="65"/>
      <c r="BSD99" s="65"/>
      <c r="BSE99" s="65"/>
      <c r="BSF99" s="65"/>
      <c r="BSG99" s="65"/>
      <c r="BSH99" s="65"/>
      <c r="BSI99" s="65"/>
      <c r="BSJ99" s="65"/>
      <c r="BSK99" s="65"/>
      <c r="BSL99" s="65"/>
      <c r="BSM99" s="65"/>
      <c r="BSN99" s="65"/>
      <c r="BSO99" s="65"/>
      <c r="BSP99" s="65"/>
      <c r="BSQ99" s="65"/>
      <c r="BSR99" s="65"/>
      <c r="BSS99" s="65"/>
      <c r="BST99" s="65"/>
      <c r="BSU99" s="65"/>
      <c r="BSV99" s="65"/>
      <c r="BSW99" s="65"/>
      <c r="BSX99" s="65"/>
      <c r="BSY99" s="65"/>
      <c r="BSZ99" s="65"/>
      <c r="BTA99" s="65"/>
      <c r="BTB99" s="65"/>
      <c r="BTC99" s="65"/>
      <c r="BTD99" s="65"/>
      <c r="BTE99" s="65"/>
      <c r="BTF99" s="65"/>
      <c r="BTG99" s="65"/>
      <c r="BTH99" s="65"/>
      <c r="BTI99" s="65"/>
      <c r="BTJ99" s="65"/>
      <c r="BTK99" s="65"/>
      <c r="BTL99" s="65"/>
      <c r="BTM99" s="65"/>
      <c r="BTN99" s="65"/>
      <c r="BTO99" s="65"/>
      <c r="BTP99" s="65"/>
      <c r="BTQ99" s="65"/>
      <c r="BTR99" s="65"/>
      <c r="BTS99" s="65"/>
      <c r="BTT99" s="65"/>
      <c r="BTU99" s="65"/>
      <c r="BTV99" s="65"/>
      <c r="BTW99" s="65"/>
      <c r="BTX99" s="65"/>
      <c r="BTY99" s="65"/>
      <c r="BTZ99" s="65"/>
      <c r="BUA99" s="65"/>
      <c r="BUB99" s="65"/>
      <c r="BUC99" s="65"/>
      <c r="BUD99" s="65"/>
      <c r="BUE99" s="65"/>
      <c r="BUF99" s="65"/>
      <c r="BUG99" s="65"/>
      <c r="BUH99" s="65"/>
      <c r="BUI99" s="65"/>
      <c r="BUJ99" s="65"/>
      <c r="BUK99" s="65"/>
      <c r="BUL99" s="65"/>
      <c r="BUM99" s="65"/>
      <c r="BUN99" s="65"/>
      <c r="BUO99" s="65"/>
      <c r="BUP99" s="65"/>
      <c r="BUQ99" s="65"/>
      <c r="BUR99" s="65"/>
      <c r="BUS99" s="65"/>
      <c r="BUT99" s="65"/>
      <c r="BUU99" s="65"/>
      <c r="BUV99" s="65"/>
      <c r="BUW99" s="65"/>
      <c r="BUX99" s="65"/>
      <c r="BUY99" s="65"/>
      <c r="BUZ99" s="65"/>
      <c r="BVA99" s="65"/>
      <c r="BVB99" s="65"/>
      <c r="BVC99" s="65"/>
      <c r="BVD99" s="65"/>
      <c r="BVE99" s="65"/>
      <c r="BVF99" s="65"/>
      <c r="BVG99" s="65"/>
      <c r="BVH99" s="65"/>
      <c r="BVI99" s="65"/>
      <c r="BVJ99" s="65"/>
      <c r="BVK99" s="65"/>
      <c r="BVL99" s="65"/>
      <c r="BVM99" s="65"/>
      <c r="BVN99" s="65"/>
      <c r="BVO99" s="65"/>
      <c r="BVP99" s="65"/>
      <c r="BVQ99" s="65"/>
      <c r="BVR99" s="65"/>
      <c r="BVS99" s="65"/>
      <c r="BVT99" s="65"/>
      <c r="BVU99" s="65"/>
      <c r="BVV99" s="65"/>
      <c r="BVW99" s="65"/>
      <c r="BVX99" s="65"/>
      <c r="BVY99" s="65"/>
      <c r="BVZ99" s="65"/>
      <c r="BWA99" s="65"/>
      <c r="BWB99" s="65"/>
      <c r="BWC99" s="65"/>
      <c r="BWD99" s="65"/>
      <c r="BWE99" s="65"/>
      <c r="BWF99" s="65"/>
      <c r="BWG99" s="65"/>
      <c r="BWH99" s="65"/>
      <c r="BWI99" s="65"/>
      <c r="BWJ99" s="65"/>
      <c r="BWK99" s="65"/>
      <c r="BWL99" s="65"/>
      <c r="BWM99" s="65"/>
      <c r="BWN99" s="65"/>
      <c r="BWO99" s="65"/>
      <c r="BWP99" s="65"/>
      <c r="BWQ99" s="65"/>
      <c r="BWR99" s="65"/>
      <c r="BWS99" s="65"/>
      <c r="BWT99" s="65"/>
      <c r="BWU99" s="65"/>
      <c r="BWV99" s="65"/>
      <c r="BWW99" s="65"/>
      <c r="BWX99" s="65"/>
      <c r="BWY99" s="65"/>
      <c r="BWZ99" s="65"/>
      <c r="BXA99" s="65"/>
      <c r="BXB99" s="65"/>
      <c r="BXC99" s="65"/>
      <c r="BXD99" s="65"/>
      <c r="BXE99" s="65"/>
      <c r="BXF99" s="65"/>
      <c r="BXG99" s="65"/>
      <c r="BXH99" s="65"/>
      <c r="BXI99" s="65"/>
      <c r="BXJ99" s="65"/>
      <c r="BXK99" s="65"/>
      <c r="BXL99" s="65"/>
      <c r="BXM99" s="65"/>
      <c r="BXN99" s="65"/>
      <c r="BXO99" s="65"/>
      <c r="BXP99" s="65"/>
      <c r="BXQ99" s="65"/>
      <c r="BXR99" s="65"/>
      <c r="BXS99" s="65"/>
      <c r="BXT99" s="65"/>
      <c r="BXU99" s="65"/>
      <c r="BXV99" s="65"/>
      <c r="BXW99" s="65"/>
      <c r="BXX99" s="65"/>
      <c r="BXY99" s="65"/>
      <c r="BXZ99" s="65"/>
      <c r="BYA99" s="65"/>
      <c r="BYB99" s="65"/>
      <c r="BYC99" s="65"/>
      <c r="BYD99" s="65"/>
      <c r="BYE99" s="65"/>
      <c r="BYF99" s="65"/>
      <c r="BYG99" s="65"/>
      <c r="BYH99" s="65"/>
      <c r="BYI99" s="65"/>
      <c r="BYJ99" s="65"/>
      <c r="BYK99" s="65"/>
      <c r="BYL99" s="65"/>
      <c r="BYM99" s="65"/>
      <c r="BYN99" s="65"/>
      <c r="BYO99" s="65"/>
      <c r="BYP99" s="65"/>
      <c r="BYQ99" s="65"/>
      <c r="BYR99" s="65"/>
      <c r="BYS99" s="65"/>
      <c r="BYT99" s="65"/>
      <c r="BYU99" s="65"/>
      <c r="BYV99" s="65"/>
      <c r="BYW99" s="65"/>
      <c r="BYX99" s="65"/>
      <c r="BYY99" s="65"/>
      <c r="BYZ99" s="65"/>
      <c r="BZA99" s="65"/>
      <c r="BZB99" s="65"/>
      <c r="BZC99" s="65"/>
      <c r="BZD99" s="65"/>
      <c r="BZE99" s="65"/>
      <c r="BZF99" s="65"/>
      <c r="BZG99" s="65"/>
      <c r="BZH99" s="65"/>
      <c r="BZI99" s="65"/>
      <c r="BZJ99" s="65"/>
      <c r="BZK99" s="65"/>
      <c r="BZL99" s="65"/>
      <c r="BZM99" s="65"/>
      <c r="BZN99" s="65"/>
      <c r="BZO99" s="65"/>
      <c r="BZP99" s="65"/>
      <c r="BZQ99" s="65"/>
      <c r="BZR99" s="65"/>
      <c r="BZS99" s="65"/>
      <c r="BZT99" s="65"/>
      <c r="BZU99" s="65"/>
      <c r="BZV99" s="65"/>
      <c r="BZW99" s="65"/>
      <c r="BZX99" s="65"/>
      <c r="BZY99" s="65"/>
      <c r="BZZ99" s="65"/>
      <c r="CAA99" s="65"/>
      <c r="CAB99" s="65"/>
      <c r="CAC99" s="65"/>
      <c r="CAD99" s="65"/>
      <c r="CAE99" s="65"/>
      <c r="CAF99" s="65"/>
      <c r="CAG99" s="65"/>
      <c r="CAH99" s="65"/>
      <c r="CAI99" s="65"/>
      <c r="CAJ99" s="65"/>
      <c r="CAK99" s="65"/>
      <c r="CAL99" s="65"/>
      <c r="CAM99" s="65"/>
      <c r="CAN99" s="65"/>
      <c r="CAO99" s="65"/>
      <c r="CAP99" s="65"/>
      <c r="CAQ99" s="65"/>
      <c r="CAR99" s="65"/>
      <c r="CAS99" s="65"/>
      <c r="CAT99" s="65"/>
      <c r="CAU99" s="65"/>
      <c r="CAV99" s="65"/>
      <c r="CAW99" s="65"/>
      <c r="CAX99" s="65"/>
      <c r="CAY99" s="65"/>
      <c r="CAZ99" s="65"/>
      <c r="CBA99" s="65"/>
      <c r="CBB99" s="65"/>
      <c r="CBC99" s="65"/>
      <c r="CBD99" s="65"/>
      <c r="CBE99" s="65"/>
      <c r="CBF99" s="65"/>
      <c r="CBG99" s="65"/>
      <c r="CBH99" s="65"/>
      <c r="CBI99" s="65"/>
      <c r="CBJ99" s="65"/>
      <c r="CBK99" s="65"/>
      <c r="CBL99" s="65"/>
      <c r="CBM99" s="65"/>
      <c r="CBN99" s="65"/>
      <c r="CBO99" s="65"/>
      <c r="CBP99" s="65"/>
      <c r="CBQ99" s="65"/>
      <c r="CBR99" s="65"/>
      <c r="CBS99" s="65"/>
      <c r="CBT99" s="65"/>
      <c r="CBU99" s="65"/>
      <c r="CBV99" s="65"/>
      <c r="CBW99" s="65"/>
      <c r="CBX99" s="65"/>
      <c r="CBY99" s="65"/>
      <c r="CBZ99" s="65"/>
      <c r="CCA99" s="65"/>
      <c r="CCB99" s="65"/>
      <c r="CCC99" s="65"/>
      <c r="CCD99" s="65"/>
      <c r="CCE99" s="65"/>
      <c r="CCF99" s="65"/>
      <c r="CCG99" s="65"/>
      <c r="CCH99" s="65"/>
      <c r="CCI99" s="65"/>
      <c r="CCJ99" s="65"/>
      <c r="CCK99" s="65"/>
      <c r="CCL99" s="65"/>
      <c r="CCM99" s="65"/>
      <c r="CCN99" s="65"/>
      <c r="CCO99" s="65"/>
      <c r="CCP99" s="65"/>
      <c r="CCQ99" s="65"/>
      <c r="CCR99" s="65"/>
      <c r="CCS99" s="65"/>
      <c r="CCT99" s="65"/>
      <c r="CCU99" s="65"/>
      <c r="CCV99" s="65"/>
      <c r="CCW99" s="65"/>
      <c r="CCX99" s="65"/>
      <c r="CCY99" s="65"/>
      <c r="CCZ99" s="65"/>
      <c r="CDA99" s="65"/>
      <c r="CDB99" s="65"/>
      <c r="CDC99" s="65"/>
      <c r="CDD99" s="65"/>
      <c r="CDE99" s="65"/>
      <c r="CDF99" s="65"/>
      <c r="CDG99" s="65"/>
      <c r="CDH99" s="65"/>
      <c r="CDI99" s="65"/>
      <c r="CDJ99" s="65"/>
      <c r="CDK99" s="65"/>
      <c r="CDL99" s="65"/>
      <c r="CDM99" s="65"/>
      <c r="CDN99" s="65"/>
      <c r="CDO99" s="65"/>
      <c r="CDP99" s="65"/>
      <c r="CDQ99" s="65"/>
      <c r="CDR99" s="65"/>
      <c r="CDS99" s="65"/>
      <c r="CDT99" s="65"/>
      <c r="CDU99" s="65"/>
      <c r="CDV99" s="65"/>
      <c r="CDW99" s="65"/>
      <c r="CDX99" s="65"/>
      <c r="CDY99" s="65"/>
      <c r="CDZ99" s="65"/>
      <c r="CEA99" s="65"/>
      <c r="CEB99" s="65"/>
      <c r="CEC99" s="65"/>
      <c r="CED99" s="65"/>
      <c r="CEE99" s="65"/>
      <c r="CEF99" s="65"/>
      <c r="CEG99" s="65"/>
      <c r="CEH99" s="65"/>
      <c r="CEI99" s="65"/>
      <c r="CEJ99" s="65"/>
      <c r="CEK99" s="65"/>
      <c r="CEL99" s="65"/>
      <c r="CEM99" s="65"/>
      <c r="CEN99" s="65"/>
      <c r="CEO99" s="65"/>
      <c r="CEP99" s="65"/>
      <c r="CEQ99" s="65"/>
      <c r="CER99" s="65"/>
      <c r="CES99" s="65"/>
      <c r="CET99" s="65"/>
      <c r="CEU99" s="65"/>
      <c r="CEV99" s="65"/>
      <c r="CEW99" s="65"/>
      <c r="CEX99" s="65"/>
      <c r="CEY99" s="65"/>
      <c r="CEZ99" s="65"/>
      <c r="CFA99" s="65"/>
      <c r="CFB99" s="65"/>
      <c r="CFC99" s="65"/>
      <c r="CFD99" s="65"/>
      <c r="CFE99" s="65"/>
      <c r="CFF99" s="65"/>
      <c r="CFG99" s="65"/>
      <c r="CFH99" s="65"/>
      <c r="CFI99" s="65"/>
      <c r="CFJ99" s="65"/>
      <c r="CFK99" s="65"/>
      <c r="CFL99" s="65"/>
      <c r="CFM99" s="65"/>
      <c r="CFN99" s="65"/>
      <c r="CFO99" s="65"/>
      <c r="CFP99" s="65"/>
      <c r="CFQ99" s="65"/>
      <c r="CFR99" s="65"/>
      <c r="CFS99" s="65"/>
      <c r="CFT99" s="65"/>
      <c r="CFU99" s="65"/>
      <c r="CFV99" s="65"/>
      <c r="CFW99" s="65"/>
      <c r="CFX99" s="65"/>
      <c r="CFY99" s="65"/>
      <c r="CFZ99" s="65"/>
      <c r="CGA99" s="65"/>
      <c r="CGB99" s="65"/>
      <c r="CGC99" s="65"/>
      <c r="CGD99" s="65"/>
      <c r="CGE99" s="65"/>
      <c r="CGF99" s="65"/>
      <c r="CGG99" s="65"/>
      <c r="CGH99" s="65"/>
      <c r="CGI99" s="65"/>
      <c r="CGJ99" s="65"/>
      <c r="CGK99" s="65"/>
      <c r="CGL99" s="65"/>
      <c r="CGM99" s="65"/>
      <c r="CGN99" s="65"/>
      <c r="CGO99" s="65"/>
      <c r="CGP99" s="65"/>
      <c r="CGQ99" s="65"/>
      <c r="CGR99" s="65"/>
      <c r="CGS99" s="65"/>
      <c r="CGT99" s="65"/>
      <c r="CGU99" s="65"/>
      <c r="CGV99" s="65"/>
      <c r="CGW99" s="65"/>
      <c r="CGX99" s="65"/>
      <c r="CGY99" s="65"/>
      <c r="CGZ99" s="65"/>
      <c r="CHA99" s="65"/>
      <c r="CHB99" s="65"/>
      <c r="CHC99" s="65"/>
      <c r="CHD99" s="65"/>
      <c r="CHE99" s="65"/>
      <c r="CHF99" s="65"/>
      <c r="CHG99" s="65"/>
      <c r="CHH99" s="65"/>
      <c r="CHI99" s="65"/>
      <c r="CHJ99" s="65"/>
      <c r="CHK99" s="65"/>
      <c r="CHL99" s="65"/>
      <c r="CHM99" s="65"/>
      <c r="CHN99" s="65"/>
      <c r="CHO99" s="65"/>
      <c r="CHP99" s="65"/>
      <c r="CHQ99" s="65"/>
      <c r="CHR99" s="65"/>
      <c r="CHS99" s="65"/>
      <c r="CHT99" s="65"/>
      <c r="CHU99" s="65"/>
      <c r="CHV99" s="65"/>
      <c r="CHW99" s="65"/>
      <c r="CHX99" s="65"/>
      <c r="CHY99" s="65"/>
      <c r="CHZ99" s="65"/>
      <c r="CIA99" s="65"/>
      <c r="CIB99" s="65"/>
      <c r="CIC99" s="65"/>
      <c r="CID99" s="65"/>
      <c r="CIE99" s="65"/>
      <c r="CIF99" s="65"/>
      <c r="CIG99" s="65"/>
      <c r="CIH99" s="65"/>
      <c r="CII99" s="65"/>
      <c r="CIJ99" s="65"/>
      <c r="CIK99" s="65"/>
      <c r="CIL99" s="65"/>
      <c r="CIM99" s="65"/>
      <c r="CIN99" s="65"/>
      <c r="CIO99" s="65"/>
      <c r="CIP99" s="65"/>
      <c r="CIQ99" s="65"/>
      <c r="CIR99" s="65"/>
      <c r="CIS99" s="65"/>
      <c r="CIT99" s="65"/>
      <c r="CIU99" s="65"/>
      <c r="CIV99" s="65"/>
      <c r="CIW99" s="65"/>
      <c r="CIX99" s="65"/>
      <c r="CIY99" s="65"/>
      <c r="CIZ99" s="65"/>
      <c r="CJA99" s="65"/>
      <c r="CJB99" s="65"/>
      <c r="CJC99" s="65"/>
      <c r="CJD99" s="65"/>
      <c r="CJE99" s="65"/>
      <c r="CJF99" s="65"/>
      <c r="CJG99" s="65"/>
      <c r="CJH99" s="65"/>
      <c r="CJI99" s="65"/>
      <c r="CJJ99" s="65"/>
      <c r="CJK99" s="65"/>
      <c r="CJL99" s="65"/>
      <c r="CJM99" s="65"/>
      <c r="CJN99" s="65"/>
      <c r="CJO99" s="65"/>
      <c r="CJP99" s="65"/>
      <c r="CJQ99" s="65"/>
      <c r="CJR99" s="65"/>
      <c r="CJS99" s="65"/>
      <c r="CJT99" s="65"/>
      <c r="CJU99" s="65"/>
      <c r="CJV99" s="65"/>
      <c r="CJW99" s="65"/>
      <c r="CJX99" s="65"/>
      <c r="CJY99" s="65"/>
      <c r="CJZ99" s="65"/>
      <c r="CKA99" s="65"/>
      <c r="CKB99" s="65"/>
      <c r="CKC99" s="65"/>
      <c r="CKD99" s="65"/>
      <c r="CKE99" s="65"/>
      <c r="CKF99" s="65"/>
      <c r="CKG99" s="65"/>
      <c r="CKH99" s="65"/>
      <c r="CKI99" s="65"/>
      <c r="CKJ99" s="65"/>
      <c r="CKK99" s="65"/>
      <c r="CKL99" s="65"/>
      <c r="CKM99" s="65"/>
      <c r="CKN99" s="65"/>
      <c r="CKO99" s="65"/>
      <c r="CKP99" s="65"/>
      <c r="CKQ99" s="65"/>
      <c r="CKR99" s="65"/>
      <c r="CKS99" s="65"/>
      <c r="CKT99" s="65"/>
      <c r="CKU99" s="65"/>
      <c r="CKV99" s="65"/>
      <c r="CKW99" s="65"/>
      <c r="CKX99" s="65"/>
      <c r="CKY99" s="65"/>
      <c r="CKZ99" s="65"/>
      <c r="CLA99" s="65"/>
      <c r="CLB99" s="65"/>
      <c r="CLC99" s="65"/>
      <c r="CLD99" s="65"/>
      <c r="CLE99" s="65"/>
      <c r="CLF99" s="65"/>
      <c r="CLG99" s="65"/>
      <c r="CLH99" s="65"/>
      <c r="CLI99" s="65"/>
      <c r="CLJ99" s="65"/>
      <c r="CLK99" s="65"/>
      <c r="CLL99" s="65"/>
      <c r="CLM99" s="65"/>
      <c r="CLN99" s="65"/>
      <c r="CLO99" s="65"/>
      <c r="CLP99" s="65"/>
      <c r="CLQ99" s="65"/>
      <c r="CLR99" s="65"/>
      <c r="CLS99" s="65"/>
      <c r="CLT99" s="65"/>
      <c r="CLU99" s="65"/>
      <c r="CLV99" s="65"/>
      <c r="CLW99" s="65"/>
      <c r="CLX99" s="65"/>
      <c r="CLY99" s="65"/>
      <c r="CLZ99" s="65"/>
      <c r="CMA99" s="65"/>
      <c r="CMB99" s="65"/>
      <c r="CMC99" s="65"/>
      <c r="CMD99" s="65"/>
      <c r="CME99" s="65"/>
      <c r="CMF99" s="65"/>
      <c r="CMG99" s="65"/>
      <c r="CMH99" s="65"/>
      <c r="CMI99" s="65"/>
      <c r="CMJ99" s="65"/>
      <c r="CMK99" s="65"/>
      <c r="CML99" s="65"/>
      <c r="CMM99" s="65"/>
      <c r="CMN99" s="65"/>
      <c r="CMO99" s="65"/>
      <c r="CMP99" s="65"/>
      <c r="CMQ99" s="65"/>
      <c r="CMR99" s="65"/>
      <c r="CMS99" s="65"/>
      <c r="CMT99" s="65"/>
      <c r="CMU99" s="65"/>
      <c r="CMV99" s="65"/>
      <c r="CMW99" s="65"/>
      <c r="CMX99" s="65"/>
      <c r="CMY99" s="65"/>
      <c r="CMZ99" s="65"/>
      <c r="CNA99" s="65"/>
      <c r="CNB99" s="65"/>
      <c r="CNC99" s="65"/>
      <c r="CND99" s="65"/>
      <c r="CNE99" s="65"/>
      <c r="CNF99" s="65"/>
      <c r="CNG99" s="65"/>
      <c r="CNH99" s="65"/>
      <c r="CNI99" s="65"/>
      <c r="CNJ99" s="65"/>
      <c r="CNK99" s="65"/>
      <c r="CNL99" s="65"/>
      <c r="CNM99" s="65"/>
      <c r="CNN99" s="65"/>
      <c r="CNO99" s="65"/>
      <c r="CNP99" s="65"/>
      <c r="CNQ99" s="65"/>
      <c r="CNR99" s="65"/>
      <c r="CNS99" s="65"/>
      <c r="CNT99" s="65"/>
      <c r="CNU99" s="65"/>
      <c r="CNV99" s="65"/>
      <c r="CNW99" s="65"/>
      <c r="CNX99" s="65"/>
      <c r="CNY99" s="65"/>
      <c r="CNZ99" s="65"/>
      <c r="COA99" s="65"/>
      <c r="COB99" s="65"/>
      <c r="COC99" s="65"/>
      <c r="COD99" s="65"/>
      <c r="COE99" s="65"/>
      <c r="COF99" s="65"/>
      <c r="COG99" s="65"/>
      <c r="COH99" s="65"/>
      <c r="COI99" s="65"/>
      <c r="COJ99" s="65"/>
      <c r="COK99" s="65"/>
      <c r="COL99" s="65"/>
      <c r="COM99" s="65"/>
      <c r="CON99" s="65"/>
      <c r="COO99" s="65"/>
      <c r="COP99" s="65"/>
      <c r="COQ99" s="65"/>
      <c r="COR99" s="65"/>
      <c r="COS99" s="65"/>
      <c r="COT99" s="65"/>
      <c r="COU99" s="65"/>
      <c r="COV99" s="65"/>
      <c r="COW99" s="65"/>
      <c r="COX99" s="65"/>
      <c r="COY99" s="65"/>
      <c r="COZ99" s="65"/>
      <c r="CPA99" s="65"/>
      <c r="CPB99" s="65"/>
      <c r="CPC99" s="65"/>
      <c r="CPD99" s="65"/>
      <c r="CPE99" s="65"/>
      <c r="CPF99" s="65"/>
      <c r="CPG99" s="65"/>
      <c r="CPH99" s="65"/>
      <c r="CPI99" s="65"/>
      <c r="CPJ99" s="65"/>
      <c r="CPK99" s="65"/>
      <c r="CPL99" s="65"/>
      <c r="CPM99" s="65"/>
      <c r="CPN99" s="65"/>
      <c r="CPO99" s="65"/>
      <c r="CPP99" s="65"/>
      <c r="CPQ99" s="65"/>
      <c r="CPR99" s="65"/>
      <c r="CPS99" s="65"/>
      <c r="CPT99" s="65"/>
      <c r="CPU99" s="65"/>
      <c r="CPV99" s="65"/>
      <c r="CPW99" s="65"/>
      <c r="CPX99" s="65"/>
      <c r="CPY99" s="65"/>
      <c r="CPZ99" s="65"/>
      <c r="CQA99" s="65"/>
      <c r="CQB99" s="65"/>
      <c r="CQC99" s="65"/>
      <c r="CQD99" s="65"/>
      <c r="CQE99" s="65"/>
      <c r="CQF99" s="65"/>
      <c r="CQG99" s="65"/>
      <c r="CQH99" s="65"/>
      <c r="CQI99" s="65"/>
      <c r="CQJ99" s="65"/>
      <c r="CQK99" s="65"/>
      <c r="CQL99" s="65"/>
      <c r="CQM99" s="65"/>
      <c r="CQN99" s="65"/>
      <c r="CQO99" s="65"/>
      <c r="CQP99" s="65"/>
      <c r="CQQ99" s="65"/>
      <c r="CQR99" s="65"/>
      <c r="CQS99" s="65"/>
      <c r="CQT99" s="65"/>
      <c r="CQU99" s="65"/>
      <c r="CQV99" s="65"/>
      <c r="CQW99" s="65"/>
      <c r="CQX99" s="65"/>
      <c r="CQY99" s="65"/>
      <c r="CQZ99" s="65"/>
      <c r="CRA99" s="65"/>
      <c r="CRB99" s="65"/>
      <c r="CRC99" s="65"/>
      <c r="CRD99" s="65"/>
      <c r="CRE99" s="65"/>
      <c r="CRF99" s="65"/>
      <c r="CRG99" s="65"/>
      <c r="CRH99" s="65"/>
      <c r="CRI99" s="65"/>
      <c r="CRJ99" s="65"/>
      <c r="CRK99" s="65"/>
      <c r="CRL99" s="65"/>
      <c r="CRM99" s="65"/>
      <c r="CRN99" s="65"/>
      <c r="CRO99" s="65"/>
      <c r="CRP99" s="65"/>
      <c r="CRQ99" s="65"/>
      <c r="CRR99" s="65"/>
      <c r="CRS99" s="65"/>
      <c r="CRT99" s="65"/>
      <c r="CRU99" s="65"/>
      <c r="CRV99" s="65"/>
      <c r="CRW99" s="65"/>
      <c r="CRX99" s="65"/>
      <c r="CRY99" s="65"/>
      <c r="CRZ99" s="65"/>
      <c r="CSA99" s="65"/>
      <c r="CSB99" s="65"/>
      <c r="CSC99" s="65"/>
      <c r="CSD99" s="65"/>
      <c r="CSE99" s="65"/>
      <c r="CSF99" s="65"/>
      <c r="CSG99" s="65"/>
      <c r="CSH99" s="65"/>
      <c r="CSI99" s="65"/>
      <c r="CSJ99" s="65"/>
      <c r="CSK99" s="65"/>
      <c r="CSL99" s="65"/>
      <c r="CSM99" s="65"/>
      <c r="CSN99" s="65"/>
      <c r="CSO99" s="65"/>
      <c r="CSP99" s="65"/>
      <c r="CSQ99" s="65"/>
      <c r="CSR99" s="65"/>
      <c r="CSS99" s="65"/>
      <c r="CST99" s="65"/>
      <c r="CSU99" s="65"/>
      <c r="CSV99" s="65"/>
      <c r="CSW99" s="65"/>
      <c r="CSX99" s="65"/>
      <c r="CSY99" s="65"/>
      <c r="CSZ99" s="65"/>
      <c r="CTA99" s="65"/>
      <c r="CTB99" s="65"/>
      <c r="CTC99" s="65"/>
      <c r="CTD99" s="65"/>
      <c r="CTE99" s="65"/>
      <c r="CTF99" s="65"/>
      <c r="CTG99" s="65"/>
      <c r="CTH99" s="65"/>
      <c r="CTI99" s="65"/>
      <c r="CTJ99" s="65"/>
      <c r="CTK99" s="65"/>
      <c r="CTL99" s="65"/>
      <c r="CTM99" s="65"/>
      <c r="CTN99" s="65"/>
      <c r="CTO99" s="65"/>
      <c r="CTP99" s="65"/>
      <c r="CTQ99" s="65"/>
      <c r="CTR99" s="65"/>
      <c r="CTS99" s="65"/>
      <c r="CTT99" s="65"/>
      <c r="CTU99" s="65"/>
      <c r="CTV99" s="65"/>
      <c r="CTW99" s="65"/>
      <c r="CTX99" s="65"/>
      <c r="CTY99" s="65"/>
      <c r="CTZ99" s="65"/>
      <c r="CUA99" s="65"/>
      <c r="CUB99" s="65"/>
      <c r="CUC99" s="65"/>
      <c r="CUD99" s="65"/>
      <c r="CUE99" s="65"/>
      <c r="CUF99" s="65"/>
      <c r="CUG99" s="65"/>
      <c r="CUH99" s="65"/>
      <c r="CUI99" s="65"/>
      <c r="CUJ99" s="65"/>
      <c r="CUK99" s="65"/>
      <c r="CUL99" s="65"/>
      <c r="CUM99" s="65"/>
      <c r="CUN99" s="65"/>
      <c r="CUO99" s="65"/>
      <c r="CUP99" s="65"/>
      <c r="CUQ99" s="65"/>
      <c r="CUR99" s="65"/>
      <c r="CUS99" s="65"/>
      <c r="CUT99" s="65"/>
      <c r="CUU99" s="65"/>
      <c r="CUV99" s="65"/>
      <c r="CUW99" s="65"/>
      <c r="CUX99" s="65"/>
      <c r="CUY99" s="65"/>
      <c r="CUZ99" s="65"/>
      <c r="CVA99" s="65"/>
      <c r="CVB99" s="65"/>
      <c r="CVC99" s="65"/>
      <c r="CVD99" s="65"/>
      <c r="CVE99" s="65"/>
      <c r="CVF99" s="65"/>
      <c r="CVG99" s="65"/>
      <c r="CVH99" s="65"/>
      <c r="CVI99" s="65"/>
      <c r="CVJ99" s="65"/>
      <c r="CVK99" s="65"/>
      <c r="CVL99" s="65"/>
      <c r="CVM99" s="65"/>
      <c r="CVN99" s="65"/>
      <c r="CVO99" s="65"/>
      <c r="CVP99" s="65"/>
      <c r="CVQ99" s="65"/>
      <c r="CVR99" s="65"/>
      <c r="CVS99" s="65"/>
      <c r="CVT99" s="65"/>
      <c r="CVU99" s="65"/>
      <c r="CVV99" s="65"/>
      <c r="CVW99" s="65"/>
      <c r="CVX99" s="65"/>
      <c r="CVY99" s="65"/>
      <c r="CVZ99" s="65"/>
      <c r="CWA99" s="65"/>
      <c r="CWB99" s="65"/>
      <c r="CWC99" s="65"/>
      <c r="CWD99" s="65"/>
      <c r="CWE99" s="65"/>
      <c r="CWF99" s="65"/>
      <c r="CWG99" s="65"/>
      <c r="CWH99" s="65"/>
      <c r="CWI99" s="65"/>
      <c r="CWJ99" s="65"/>
      <c r="CWK99" s="65"/>
      <c r="CWL99" s="65"/>
      <c r="CWM99" s="65"/>
      <c r="CWN99" s="65"/>
      <c r="CWO99" s="65"/>
      <c r="CWP99" s="65"/>
      <c r="CWQ99" s="65"/>
      <c r="CWR99" s="65"/>
      <c r="CWS99" s="65"/>
      <c r="CWT99" s="65"/>
      <c r="CWU99" s="65"/>
      <c r="CWV99" s="65"/>
      <c r="CWW99" s="65"/>
      <c r="CWX99" s="65"/>
      <c r="CWY99" s="65"/>
      <c r="CWZ99" s="65"/>
      <c r="CXA99" s="65"/>
      <c r="CXB99" s="65"/>
      <c r="CXC99" s="65"/>
      <c r="CXD99" s="65"/>
      <c r="CXE99" s="65"/>
      <c r="CXF99" s="65"/>
      <c r="CXG99" s="65"/>
      <c r="CXH99" s="65"/>
      <c r="CXI99" s="65"/>
      <c r="CXJ99" s="65"/>
      <c r="CXK99" s="65"/>
      <c r="CXL99" s="65"/>
      <c r="CXM99" s="65"/>
      <c r="CXN99" s="65"/>
      <c r="CXO99" s="65"/>
      <c r="CXP99" s="65"/>
      <c r="CXQ99" s="65"/>
      <c r="CXR99" s="65"/>
      <c r="CXS99" s="65"/>
      <c r="CXT99" s="65"/>
      <c r="CXU99" s="65"/>
      <c r="CXV99" s="65"/>
      <c r="CXW99" s="65"/>
      <c r="CXX99" s="65"/>
      <c r="CXY99" s="65"/>
      <c r="CXZ99" s="65"/>
      <c r="CYA99" s="65"/>
      <c r="CYB99" s="65"/>
      <c r="CYC99" s="65"/>
      <c r="CYD99" s="65"/>
      <c r="CYE99" s="65"/>
      <c r="CYF99" s="65"/>
      <c r="CYG99" s="65"/>
      <c r="CYH99" s="65"/>
      <c r="CYI99" s="65"/>
      <c r="CYJ99" s="65"/>
      <c r="CYK99" s="65"/>
      <c r="CYL99" s="65"/>
      <c r="CYM99" s="65"/>
      <c r="CYN99" s="65"/>
      <c r="CYO99" s="65"/>
      <c r="CYP99" s="65"/>
      <c r="CYQ99" s="65"/>
      <c r="CYR99" s="65"/>
      <c r="CYS99" s="65"/>
      <c r="CYT99" s="65"/>
      <c r="CYU99" s="65"/>
      <c r="CYV99" s="65"/>
      <c r="CYW99" s="65"/>
      <c r="CYX99" s="65"/>
      <c r="CYY99" s="65"/>
      <c r="CYZ99" s="65"/>
      <c r="CZA99" s="65"/>
      <c r="CZB99" s="65"/>
      <c r="CZC99" s="65"/>
      <c r="CZD99" s="65"/>
      <c r="CZE99" s="65"/>
      <c r="CZF99" s="65"/>
      <c r="CZG99" s="65"/>
      <c r="CZH99" s="65"/>
      <c r="CZI99" s="65"/>
      <c r="CZJ99" s="65"/>
      <c r="CZK99" s="65"/>
      <c r="CZL99" s="65"/>
      <c r="CZM99" s="65"/>
      <c r="CZN99" s="65"/>
      <c r="CZO99" s="65"/>
      <c r="CZP99" s="65"/>
      <c r="CZQ99" s="65"/>
      <c r="CZR99" s="65"/>
      <c r="CZS99" s="65"/>
      <c r="CZT99" s="65"/>
      <c r="CZU99" s="65"/>
      <c r="CZV99" s="65"/>
      <c r="CZW99" s="65"/>
      <c r="CZX99" s="65"/>
      <c r="CZY99" s="65"/>
      <c r="CZZ99" s="65"/>
      <c r="DAA99" s="65"/>
      <c r="DAB99" s="65"/>
      <c r="DAC99" s="65"/>
      <c r="DAD99" s="65"/>
      <c r="DAE99" s="65"/>
      <c r="DAF99" s="65"/>
      <c r="DAG99" s="65"/>
      <c r="DAH99" s="65"/>
      <c r="DAI99" s="65"/>
      <c r="DAJ99" s="65"/>
      <c r="DAK99" s="65"/>
      <c r="DAL99" s="65"/>
      <c r="DAM99" s="65"/>
      <c r="DAN99" s="65"/>
      <c r="DAO99" s="65"/>
      <c r="DAP99" s="65"/>
      <c r="DAQ99" s="65"/>
      <c r="DAR99" s="65"/>
      <c r="DAS99" s="65"/>
      <c r="DAT99" s="65"/>
      <c r="DAU99" s="65"/>
      <c r="DAV99" s="65"/>
      <c r="DAW99" s="65"/>
      <c r="DAX99" s="65"/>
      <c r="DAY99" s="65"/>
      <c r="DAZ99" s="65"/>
      <c r="DBA99" s="65"/>
      <c r="DBB99" s="65"/>
      <c r="DBC99" s="65"/>
      <c r="DBD99" s="65"/>
      <c r="DBE99" s="65"/>
      <c r="DBF99" s="65"/>
      <c r="DBG99" s="65"/>
      <c r="DBH99" s="65"/>
      <c r="DBI99" s="65"/>
      <c r="DBJ99" s="65"/>
      <c r="DBK99" s="65"/>
      <c r="DBL99" s="65"/>
      <c r="DBM99" s="65"/>
      <c r="DBN99" s="65"/>
      <c r="DBO99" s="65"/>
      <c r="DBP99" s="65"/>
      <c r="DBQ99" s="65"/>
      <c r="DBR99" s="65"/>
      <c r="DBS99" s="65"/>
      <c r="DBT99" s="65"/>
      <c r="DBU99" s="65"/>
      <c r="DBV99" s="65"/>
      <c r="DBW99" s="65"/>
      <c r="DBX99" s="65"/>
      <c r="DBY99" s="65"/>
      <c r="DBZ99" s="65"/>
      <c r="DCA99" s="65"/>
      <c r="DCB99" s="65"/>
      <c r="DCC99" s="65"/>
      <c r="DCD99" s="65"/>
      <c r="DCE99" s="65"/>
      <c r="DCF99" s="65"/>
      <c r="DCG99" s="65"/>
      <c r="DCH99" s="65"/>
      <c r="DCI99" s="65"/>
      <c r="DCJ99" s="65"/>
      <c r="DCK99" s="65"/>
      <c r="DCL99" s="65"/>
      <c r="DCM99" s="65"/>
      <c r="DCN99" s="65"/>
      <c r="DCO99" s="65"/>
      <c r="DCP99" s="65"/>
      <c r="DCQ99" s="65"/>
      <c r="DCR99" s="65"/>
      <c r="DCS99" s="65"/>
      <c r="DCT99" s="65"/>
      <c r="DCU99" s="65"/>
      <c r="DCV99" s="65"/>
      <c r="DCW99" s="65"/>
      <c r="DCX99" s="65"/>
      <c r="DCY99" s="65"/>
      <c r="DCZ99" s="65"/>
      <c r="DDA99" s="65"/>
      <c r="DDB99" s="65"/>
      <c r="DDC99" s="65"/>
      <c r="DDD99" s="65"/>
      <c r="DDE99" s="65"/>
      <c r="DDF99" s="65"/>
      <c r="DDG99" s="65"/>
      <c r="DDH99" s="65"/>
      <c r="DDI99" s="65"/>
      <c r="DDJ99" s="65"/>
      <c r="DDK99" s="65"/>
      <c r="DDL99" s="65"/>
      <c r="DDM99" s="65"/>
      <c r="DDN99" s="65"/>
      <c r="DDO99" s="65"/>
      <c r="DDP99" s="65"/>
      <c r="DDQ99" s="65"/>
      <c r="DDR99" s="65"/>
      <c r="DDS99" s="65"/>
      <c r="DDT99" s="65"/>
      <c r="DDU99" s="65"/>
      <c r="DDV99" s="65"/>
      <c r="DDW99" s="65"/>
      <c r="DDX99" s="65"/>
      <c r="DDY99" s="65"/>
      <c r="DDZ99" s="65"/>
      <c r="DEA99" s="65"/>
      <c r="DEB99" s="65"/>
      <c r="DEC99" s="65"/>
      <c r="DED99" s="65"/>
      <c r="DEE99" s="65"/>
      <c r="DEF99" s="65"/>
      <c r="DEG99" s="65"/>
      <c r="DEH99" s="65"/>
      <c r="DEI99" s="65"/>
      <c r="DEJ99" s="65"/>
      <c r="DEK99" s="65"/>
      <c r="DEL99" s="65"/>
      <c r="DEM99" s="65"/>
      <c r="DEN99" s="65"/>
      <c r="DEO99" s="65"/>
      <c r="DEP99" s="65"/>
      <c r="DEQ99" s="65"/>
      <c r="DER99" s="65"/>
      <c r="DES99" s="65"/>
      <c r="DET99" s="65"/>
      <c r="DEU99" s="65"/>
      <c r="DEV99" s="65"/>
      <c r="DEW99" s="65"/>
      <c r="DEX99" s="65"/>
      <c r="DEY99" s="65"/>
      <c r="DEZ99" s="65"/>
      <c r="DFA99" s="65"/>
      <c r="DFB99" s="65"/>
      <c r="DFC99" s="65"/>
      <c r="DFD99" s="65"/>
      <c r="DFE99" s="65"/>
      <c r="DFF99" s="65"/>
      <c r="DFG99" s="65"/>
      <c r="DFH99" s="65"/>
      <c r="DFI99" s="65"/>
      <c r="DFJ99" s="65"/>
      <c r="DFK99" s="65"/>
      <c r="DFL99" s="65"/>
      <c r="DFM99" s="65"/>
      <c r="DFN99" s="65"/>
      <c r="DFO99" s="65"/>
      <c r="DFP99" s="65"/>
      <c r="DFQ99" s="65"/>
      <c r="DFR99" s="65"/>
      <c r="DFS99" s="65"/>
      <c r="DFT99" s="65"/>
      <c r="DFU99" s="65"/>
      <c r="DFV99" s="65"/>
      <c r="DFW99" s="65"/>
      <c r="DFX99" s="65"/>
      <c r="DFY99" s="65"/>
      <c r="DFZ99" s="65"/>
      <c r="DGA99" s="65"/>
      <c r="DGB99" s="65"/>
      <c r="DGC99" s="65"/>
      <c r="DGD99" s="65"/>
      <c r="DGE99" s="65"/>
      <c r="DGF99" s="65"/>
      <c r="DGG99" s="65"/>
      <c r="DGH99" s="65"/>
      <c r="DGI99" s="65"/>
      <c r="DGJ99" s="65"/>
      <c r="DGK99" s="65"/>
      <c r="DGL99" s="65"/>
      <c r="DGM99" s="65"/>
      <c r="DGN99" s="65"/>
      <c r="DGO99" s="65"/>
      <c r="DGP99" s="65"/>
      <c r="DGQ99" s="65"/>
      <c r="DGR99" s="65"/>
      <c r="DGS99" s="65"/>
      <c r="DGT99" s="65"/>
      <c r="DGU99" s="65"/>
      <c r="DGV99" s="65"/>
      <c r="DGW99" s="65"/>
      <c r="DGX99" s="65"/>
      <c r="DGY99" s="65"/>
      <c r="DGZ99" s="65"/>
      <c r="DHA99" s="65"/>
      <c r="DHB99" s="65"/>
      <c r="DHC99" s="65"/>
      <c r="DHD99" s="65"/>
      <c r="DHE99" s="65"/>
      <c r="DHF99" s="65"/>
      <c r="DHG99" s="65"/>
      <c r="DHH99" s="65"/>
      <c r="DHI99" s="65"/>
      <c r="DHJ99" s="65"/>
      <c r="DHK99" s="65"/>
      <c r="DHL99" s="65"/>
      <c r="DHM99" s="65"/>
      <c r="DHN99" s="65"/>
      <c r="DHO99" s="65"/>
      <c r="DHP99" s="65"/>
      <c r="DHQ99" s="65"/>
      <c r="DHR99" s="65"/>
      <c r="DHS99" s="65"/>
      <c r="DHT99" s="65"/>
      <c r="DHU99" s="65"/>
      <c r="DHV99" s="65"/>
      <c r="DHW99" s="65"/>
      <c r="DHX99" s="65"/>
      <c r="DHY99" s="65"/>
      <c r="DHZ99" s="65"/>
      <c r="DIA99" s="65"/>
      <c r="DIB99" s="65"/>
      <c r="DIC99" s="65"/>
      <c r="DID99" s="65"/>
      <c r="DIE99" s="65"/>
      <c r="DIF99" s="65"/>
      <c r="DIG99" s="65"/>
      <c r="DIH99" s="65"/>
      <c r="DII99" s="65"/>
      <c r="DIJ99" s="65"/>
      <c r="DIK99" s="65"/>
      <c r="DIL99" s="65"/>
      <c r="DIM99" s="65"/>
      <c r="DIN99" s="65"/>
      <c r="DIO99" s="65"/>
      <c r="DIP99" s="65"/>
      <c r="DIQ99" s="65"/>
      <c r="DIR99" s="65"/>
      <c r="DIS99" s="65"/>
      <c r="DIT99" s="65"/>
      <c r="DIU99" s="65"/>
      <c r="DIV99" s="65"/>
      <c r="DIW99" s="65"/>
      <c r="DIX99" s="65"/>
      <c r="DIY99" s="65"/>
      <c r="DIZ99" s="65"/>
      <c r="DJA99" s="65"/>
      <c r="DJB99" s="65"/>
      <c r="DJC99" s="65"/>
      <c r="DJD99" s="65"/>
      <c r="DJE99" s="65"/>
      <c r="DJF99" s="65"/>
      <c r="DJG99" s="65"/>
      <c r="DJH99" s="65"/>
      <c r="DJI99" s="65"/>
      <c r="DJJ99" s="65"/>
      <c r="DJK99" s="65"/>
      <c r="DJL99" s="65"/>
      <c r="DJM99" s="65"/>
      <c r="DJN99" s="65"/>
      <c r="DJO99" s="65"/>
      <c r="DJP99" s="65"/>
      <c r="DJQ99" s="65"/>
      <c r="DJR99" s="65"/>
      <c r="DJS99" s="65"/>
      <c r="DJT99" s="65"/>
      <c r="DJU99" s="65"/>
      <c r="DJV99" s="65"/>
      <c r="DJW99" s="65"/>
      <c r="DJX99" s="65"/>
      <c r="DJY99" s="65"/>
      <c r="DJZ99" s="65"/>
      <c r="DKA99" s="65"/>
      <c r="DKB99" s="65"/>
      <c r="DKC99" s="65"/>
      <c r="DKD99" s="65"/>
      <c r="DKE99" s="65"/>
      <c r="DKF99" s="65"/>
      <c r="DKG99" s="65"/>
      <c r="DKH99" s="65"/>
      <c r="DKI99" s="65"/>
      <c r="DKJ99" s="65"/>
      <c r="DKK99" s="65"/>
      <c r="DKL99" s="65"/>
      <c r="DKM99" s="65"/>
      <c r="DKN99" s="65"/>
      <c r="DKO99" s="65"/>
      <c r="DKP99" s="65"/>
      <c r="DKQ99" s="65"/>
      <c r="DKR99" s="65"/>
      <c r="DKS99" s="65"/>
      <c r="DKT99" s="65"/>
      <c r="DKU99" s="65"/>
      <c r="DKV99" s="65"/>
      <c r="DKW99" s="65"/>
      <c r="DKX99" s="65"/>
      <c r="DKY99" s="65"/>
      <c r="DKZ99" s="65"/>
      <c r="DLA99" s="65"/>
      <c r="DLB99" s="65"/>
      <c r="DLC99" s="65"/>
      <c r="DLD99" s="65"/>
      <c r="DLE99" s="65"/>
      <c r="DLF99" s="65"/>
      <c r="DLG99" s="65"/>
      <c r="DLH99" s="65"/>
      <c r="DLI99" s="65"/>
      <c r="DLJ99" s="65"/>
      <c r="DLK99" s="65"/>
      <c r="DLL99" s="65"/>
      <c r="DLM99" s="65"/>
      <c r="DLN99" s="65"/>
      <c r="DLO99" s="65"/>
      <c r="DLP99" s="65"/>
      <c r="DLQ99" s="65"/>
      <c r="DLR99" s="65"/>
      <c r="DLS99" s="65"/>
      <c r="DLT99" s="65"/>
      <c r="DLU99" s="65"/>
      <c r="DLV99" s="65"/>
      <c r="DLW99" s="65"/>
      <c r="DLX99" s="65"/>
      <c r="DLY99" s="65"/>
      <c r="DLZ99" s="65"/>
      <c r="DMA99" s="65"/>
      <c r="DMB99" s="65"/>
      <c r="DMC99" s="65"/>
      <c r="DMD99" s="65"/>
      <c r="DME99" s="65"/>
      <c r="DMF99" s="65"/>
      <c r="DMG99" s="65"/>
      <c r="DMH99" s="65"/>
      <c r="DMI99" s="65"/>
      <c r="DMJ99" s="65"/>
      <c r="DMK99" s="65"/>
      <c r="DML99" s="65"/>
      <c r="DMM99" s="65"/>
      <c r="DMN99" s="65"/>
      <c r="DMO99" s="65"/>
      <c r="DMP99" s="65"/>
      <c r="DMQ99" s="65"/>
      <c r="DMR99" s="65"/>
      <c r="DMS99" s="65"/>
      <c r="DMT99" s="65"/>
      <c r="DMU99" s="65"/>
      <c r="DMV99" s="65"/>
      <c r="DMW99" s="65"/>
      <c r="DMX99" s="65"/>
      <c r="DMY99" s="65"/>
      <c r="DMZ99" s="65"/>
      <c r="DNA99" s="65"/>
      <c r="DNB99" s="65"/>
      <c r="DNC99" s="65"/>
      <c r="DND99" s="65"/>
      <c r="DNE99" s="65"/>
      <c r="DNF99" s="65"/>
      <c r="DNG99" s="65"/>
      <c r="DNH99" s="65"/>
      <c r="DNI99" s="65"/>
      <c r="DNJ99" s="65"/>
      <c r="DNK99" s="65"/>
      <c r="DNL99" s="65"/>
      <c r="DNM99" s="65"/>
      <c r="DNN99" s="65"/>
      <c r="DNO99" s="65"/>
      <c r="DNP99" s="65"/>
      <c r="DNQ99" s="65"/>
      <c r="DNR99" s="65"/>
      <c r="DNS99" s="65"/>
      <c r="DNT99" s="65"/>
      <c r="DNU99" s="65"/>
      <c r="DNV99" s="65"/>
      <c r="DNW99" s="65"/>
      <c r="DNX99" s="65"/>
      <c r="DNY99" s="65"/>
      <c r="DNZ99" s="65"/>
      <c r="DOA99" s="65"/>
      <c r="DOB99" s="65"/>
      <c r="DOC99" s="65"/>
      <c r="DOD99" s="65"/>
      <c r="DOE99" s="65"/>
      <c r="DOF99" s="65"/>
      <c r="DOG99" s="65"/>
      <c r="DOH99" s="65"/>
      <c r="DOI99" s="65"/>
      <c r="DOJ99" s="65"/>
      <c r="DOK99" s="65"/>
      <c r="DOL99" s="65"/>
      <c r="DOM99" s="65"/>
      <c r="DON99" s="65"/>
      <c r="DOO99" s="65"/>
      <c r="DOP99" s="65"/>
      <c r="DOQ99" s="65"/>
      <c r="DOR99" s="65"/>
      <c r="DOS99" s="65"/>
      <c r="DOT99" s="65"/>
      <c r="DOU99" s="65"/>
      <c r="DOV99" s="65"/>
      <c r="DOW99" s="65"/>
      <c r="DOX99" s="65"/>
      <c r="DOY99" s="65"/>
      <c r="DOZ99" s="65"/>
      <c r="DPA99" s="65"/>
      <c r="DPB99" s="65"/>
      <c r="DPC99" s="65"/>
      <c r="DPD99" s="65"/>
      <c r="DPE99" s="65"/>
      <c r="DPF99" s="65"/>
      <c r="DPG99" s="65"/>
      <c r="DPH99" s="65"/>
      <c r="DPI99" s="65"/>
      <c r="DPJ99" s="65"/>
      <c r="DPK99" s="65"/>
      <c r="DPL99" s="65"/>
      <c r="DPM99" s="65"/>
      <c r="DPN99" s="65"/>
      <c r="DPO99" s="65"/>
      <c r="DPP99" s="65"/>
      <c r="DPQ99" s="65"/>
      <c r="DPR99" s="65"/>
      <c r="DPS99" s="65"/>
      <c r="DPT99" s="65"/>
      <c r="DPU99" s="65"/>
      <c r="DPV99" s="65"/>
      <c r="DPW99" s="65"/>
      <c r="DPX99" s="65"/>
      <c r="DPY99" s="65"/>
      <c r="DPZ99" s="65"/>
      <c r="DQA99" s="65"/>
      <c r="DQB99" s="65"/>
      <c r="DQC99" s="65"/>
      <c r="DQD99" s="65"/>
      <c r="DQE99" s="65"/>
      <c r="DQF99" s="65"/>
      <c r="DQG99" s="65"/>
      <c r="DQH99" s="65"/>
      <c r="DQI99" s="65"/>
      <c r="DQJ99" s="65"/>
      <c r="DQK99" s="65"/>
      <c r="DQL99" s="65"/>
      <c r="DQM99" s="65"/>
      <c r="DQN99" s="65"/>
      <c r="DQO99" s="65"/>
      <c r="DQP99" s="65"/>
      <c r="DQQ99" s="65"/>
      <c r="DQR99" s="65"/>
      <c r="DQS99" s="65"/>
      <c r="DQT99" s="65"/>
      <c r="DQU99" s="65"/>
      <c r="DQV99" s="65"/>
      <c r="DQW99" s="65"/>
      <c r="DQX99" s="65"/>
      <c r="DQY99" s="65"/>
      <c r="DQZ99" s="65"/>
      <c r="DRA99" s="65"/>
      <c r="DRB99" s="65"/>
      <c r="DRC99" s="65"/>
      <c r="DRD99" s="65"/>
      <c r="DRE99" s="65"/>
      <c r="DRF99" s="65"/>
      <c r="DRG99" s="65"/>
      <c r="DRH99" s="65"/>
      <c r="DRI99" s="65"/>
      <c r="DRJ99" s="65"/>
      <c r="DRK99" s="65"/>
      <c r="DRL99" s="65"/>
      <c r="DRM99" s="65"/>
      <c r="DRN99" s="65"/>
      <c r="DRO99" s="65"/>
      <c r="DRP99" s="65"/>
      <c r="DRQ99" s="65"/>
      <c r="DRR99" s="65"/>
      <c r="DRS99" s="65"/>
      <c r="DRT99" s="65"/>
      <c r="DRU99" s="65"/>
      <c r="DRV99" s="65"/>
      <c r="DRW99" s="65"/>
      <c r="DRX99" s="65"/>
      <c r="DRY99" s="65"/>
      <c r="DRZ99" s="65"/>
      <c r="DSA99" s="65"/>
      <c r="DSB99" s="65"/>
      <c r="DSC99" s="65"/>
      <c r="DSD99" s="65"/>
      <c r="DSE99" s="65"/>
      <c r="DSF99" s="65"/>
      <c r="DSG99" s="65"/>
      <c r="DSH99" s="65"/>
      <c r="DSI99" s="65"/>
      <c r="DSJ99" s="65"/>
      <c r="DSK99" s="65"/>
      <c r="DSL99" s="65"/>
      <c r="DSM99" s="65"/>
      <c r="DSN99" s="65"/>
      <c r="DSO99" s="65"/>
      <c r="DSP99" s="65"/>
      <c r="DSQ99" s="65"/>
      <c r="DSR99" s="65"/>
      <c r="DSS99" s="65"/>
      <c r="DST99" s="65"/>
      <c r="DSU99" s="65"/>
      <c r="DSV99" s="65"/>
      <c r="DSW99" s="65"/>
      <c r="DSX99" s="65"/>
      <c r="DSY99" s="65"/>
      <c r="DSZ99" s="65"/>
      <c r="DTA99" s="65"/>
      <c r="DTB99" s="65"/>
      <c r="DTC99" s="65"/>
      <c r="DTD99" s="65"/>
      <c r="DTE99" s="65"/>
      <c r="DTF99" s="65"/>
      <c r="DTG99" s="65"/>
      <c r="DTH99" s="65"/>
      <c r="DTI99" s="65"/>
      <c r="DTJ99" s="65"/>
      <c r="DTK99" s="65"/>
      <c r="DTL99" s="65"/>
      <c r="DTM99" s="65"/>
      <c r="DTN99" s="65"/>
      <c r="DTO99" s="65"/>
      <c r="DTP99" s="65"/>
      <c r="DTQ99" s="65"/>
      <c r="DTR99" s="65"/>
      <c r="DTS99" s="65"/>
      <c r="DTT99" s="65"/>
      <c r="DTU99" s="65"/>
      <c r="DTV99" s="65"/>
      <c r="DTW99" s="65"/>
      <c r="DTX99" s="65"/>
      <c r="DTY99" s="65"/>
      <c r="DTZ99" s="65"/>
      <c r="DUA99" s="65"/>
      <c r="DUB99" s="65"/>
      <c r="DUC99" s="65"/>
      <c r="DUD99" s="65"/>
      <c r="DUE99" s="65"/>
      <c r="DUF99" s="65"/>
      <c r="DUG99" s="65"/>
      <c r="DUH99" s="65"/>
      <c r="DUI99" s="65"/>
      <c r="DUJ99" s="65"/>
      <c r="DUK99" s="65"/>
      <c r="DUL99" s="65"/>
      <c r="DUM99" s="65"/>
      <c r="DUN99" s="65"/>
      <c r="DUO99" s="65"/>
      <c r="DUP99" s="65"/>
      <c r="DUQ99" s="65"/>
      <c r="DUR99" s="65"/>
      <c r="DUS99" s="65"/>
      <c r="DUT99" s="65"/>
      <c r="DUU99" s="65"/>
      <c r="DUV99" s="65"/>
      <c r="DUW99" s="65"/>
      <c r="DUX99" s="65"/>
      <c r="DUY99" s="65"/>
      <c r="DUZ99" s="65"/>
      <c r="DVA99" s="65"/>
      <c r="DVB99" s="65"/>
      <c r="DVC99" s="65"/>
      <c r="DVD99" s="65"/>
      <c r="DVE99" s="65"/>
      <c r="DVF99" s="65"/>
      <c r="DVG99" s="65"/>
      <c r="DVH99" s="65"/>
      <c r="DVI99" s="65"/>
      <c r="DVJ99" s="65"/>
      <c r="DVK99" s="65"/>
      <c r="DVL99" s="65"/>
      <c r="DVM99" s="65"/>
      <c r="DVN99" s="65"/>
      <c r="DVO99" s="65"/>
      <c r="DVP99" s="65"/>
      <c r="DVQ99" s="65"/>
      <c r="DVR99" s="65"/>
      <c r="DVS99" s="65"/>
      <c r="DVT99" s="65"/>
      <c r="DVU99" s="65"/>
      <c r="DVV99" s="65"/>
      <c r="DVW99" s="65"/>
      <c r="DVX99" s="65"/>
      <c r="DVY99" s="65"/>
      <c r="DVZ99" s="65"/>
      <c r="DWA99" s="65"/>
      <c r="DWB99" s="65"/>
      <c r="DWC99" s="65"/>
      <c r="DWD99" s="65"/>
      <c r="DWE99" s="65"/>
      <c r="DWF99" s="65"/>
      <c r="DWG99" s="65"/>
      <c r="DWH99" s="65"/>
      <c r="DWI99" s="65"/>
      <c r="DWJ99" s="65"/>
      <c r="DWK99" s="65"/>
      <c r="DWL99" s="65"/>
      <c r="DWM99" s="65"/>
      <c r="DWN99" s="65"/>
      <c r="DWO99" s="65"/>
      <c r="DWP99" s="65"/>
      <c r="DWQ99" s="65"/>
      <c r="DWR99" s="65"/>
      <c r="DWS99" s="65"/>
      <c r="DWT99" s="65"/>
      <c r="DWU99" s="65"/>
      <c r="DWV99" s="65"/>
      <c r="DWW99" s="65"/>
      <c r="DWX99" s="65"/>
      <c r="DWY99" s="65"/>
      <c r="DWZ99" s="65"/>
      <c r="DXA99" s="65"/>
      <c r="DXB99" s="65"/>
      <c r="DXC99" s="65"/>
      <c r="DXD99" s="65"/>
      <c r="DXE99" s="65"/>
      <c r="DXF99" s="65"/>
      <c r="DXG99" s="65"/>
      <c r="DXH99" s="65"/>
      <c r="DXI99" s="65"/>
      <c r="DXJ99" s="65"/>
      <c r="DXK99" s="65"/>
      <c r="DXL99" s="65"/>
      <c r="DXM99" s="65"/>
      <c r="DXN99" s="65"/>
      <c r="DXO99" s="65"/>
      <c r="DXP99" s="65"/>
      <c r="DXQ99" s="65"/>
      <c r="DXR99" s="65"/>
      <c r="DXS99" s="65"/>
      <c r="DXT99" s="65"/>
      <c r="DXU99" s="65"/>
      <c r="DXV99" s="65"/>
      <c r="DXW99" s="65"/>
      <c r="DXX99" s="65"/>
      <c r="DXY99" s="65"/>
      <c r="DXZ99" s="65"/>
      <c r="DYA99" s="65"/>
      <c r="DYB99" s="65"/>
      <c r="DYC99" s="65"/>
      <c r="DYD99" s="65"/>
      <c r="DYE99" s="65"/>
      <c r="DYF99" s="65"/>
      <c r="DYG99" s="65"/>
      <c r="DYH99" s="65"/>
      <c r="DYI99" s="65"/>
      <c r="DYJ99" s="65"/>
      <c r="DYK99" s="65"/>
      <c r="DYL99" s="65"/>
      <c r="DYM99" s="65"/>
      <c r="DYN99" s="65"/>
      <c r="DYO99" s="65"/>
      <c r="DYP99" s="65"/>
      <c r="DYQ99" s="65"/>
      <c r="DYR99" s="65"/>
      <c r="DYS99" s="65"/>
      <c r="DYT99" s="65"/>
      <c r="DYU99" s="65"/>
      <c r="DYV99" s="65"/>
      <c r="DYW99" s="65"/>
      <c r="DYX99" s="65"/>
      <c r="DYY99" s="65"/>
      <c r="DYZ99" s="65"/>
      <c r="DZA99" s="65"/>
      <c r="DZB99" s="65"/>
      <c r="DZC99" s="65"/>
      <c r="DZD99" s="65"/>
      <c r="DZE99" s="65"/>
      <c r="DZF99" s="65"/>
      <c r="DZG99" s="65"/>
      <c r="DZH99" s="65"/>
      <c r="DZI99" s="65"/>
      <c r="DZJ99" s="65"/>
      <c r="DZK99" s="65"/>
      <c r="DZL99" s="65"/>
      <c r="DZM99" s="65"/>
      <c r="DZN99" s="65"/>
      <c r="DZO99" s="65"/>
      <c r="DZP99" s="65"/>
      <c r="DZQ99" s="65"/>
      <c r="DZR99" s="65"/>
      <c r="DZS99" s="65"/>
      <c r="DZT99" s="65"/>
      <c r="DZU99" s="65"/>
      <c r="DZV99" s="65"/>
      <c r="DZW99" s="65"/>
      <c r="DZX99" s="65"/>
      <c r="DZY99" s="65"/>
      <c r="DZZ99" s="65"/>
      <c r="EAA99" s="65"/>
      <c r="EAB99" s="65"/>
      <c r="EAC99" s="65"/>
      <c r="EAD99" s="65"/>
      <c r="EAE99" s="65"/>
      <c r="EAF99" s="65"/>
      <c r="EAG99" s="65"/>
      <c r="EAH99" s="65"/>
      <c r="EAI99" s="65"/>
      <c r="EAJ99" s="65"/>
      <c r="EAK99" s="65"/>
      <c r="EAL99" s="65"/>
      <c r="EAM99" s="65"/>
      <c r="EAN99" s="65"/>
      <c r="EAO99" s="65"/>
      <c r="EAP99" s="65"/>
      <c r="EAQ99" s="65"/>
      <c r="EAR99" s="65"/>
      <c r="EAS99" s="65"/>
      <c r="EAT99" s="65"/>
      <c r="EAU99" s="65"/>
      <c r="EAV99" s="65"/>
      <c r="EAW99" s="65"/>
      <c r="EAX99" s="65"/>
      <c r="EAY99" s="65"/>
      <c r="EAZ99" s="65"/>
      <c r="EBA99" s="65"/>
      <c r="EBB99" s="65"/>
      <c r="EBC99" s="65"/>
      <c r="EBD99" s="65"/>
      <c r="EBE99" s="65"/>
      <c r="EBF99" s="65"/>
      <c r="EBG99" s="65"/>
      <c r="EBH99" s="65"/>
      <c r="EBI99" s="65"/>
      <c r="EBJ99" s="65"/>
      <c r="EBK99" s="65"/>
      <c r="EBL99" s="65"/>
      <c r="EBM99" s="65"/>
      <c r="EBN99" s="65"/>
      <c r="EBO99" s="65"/>
      <c r="EBP99" s="65"/>
      <c r="EBQ99" s="65"/>
      <c r="EBR99" s="65"/>
      <c r="EBS99" s="65"/>
      <c r="EBT99" s="65"/>
      <c r="EBU99" s="65"/>
      <c r="EBV99" s="65"/>
      <c r="EBW99" s="65"/>
      <c r="EBX99" s="65"/>
      <c r="EBY99" s="65"/>
      <c r="EBZ99" s="65"/>
      <c r="ECA99" s="65"/>
      <c r="ECB99" s="65"/>
      <c r="ECC99" s="65"/>
      <c r="ECD99" s="65"/>
      <c r="ECE99" s="65"/>
      <c r="ECF99" s="65"/>
      <c r="ECG99" s="65"/>
      <c r="ECH99" s="65"/>
      <c r="ECI99" s="65"/>
      <c r="ECJ99" s="65"/>
      <c r="ECK99" s="65"/>
      <c r="ECL99" s="65"/>
      <c r="ECM99" s="65"/>
      <c r="ECN99" s="65"/>
      <c r="ECO99" s="65"/>
      <c r="ECP99" s="65"/>
      <c r="ECQ99" s="65"/>
      <c r="ECR99" s="65"/>
      <c r="ECS99" s="65"/>
      <c r="ECT99" s="65"/>
      <c r="ECU99" s="65"/>
      <c r="ECV99" s="65"/>
      <c r="ECW99" s="65"/>
      <c r="ECX99" s="65"/>
      <c r="ECY99" s="65"/>
      <c r="ECZ99" s="65"/>
      <c r="EDA99" s="65"/>
      <c r="EDB99" s="65"/>
      <c r="EDC99" s="65"/>
      <c r="EDD99" s="65"/>
      <c r="EDE99" s="65"/>
      <c r="EDF99" s="65"/>
      <c r="EDG99" s="65"/>
      <c r="EDH99" s="65"/>
      <c r="EDI99" s="65"/>
      <c r="EDJ99" s="65"/>
      <c r="EDK99" s="65"/>
      <c r="EDL99" s="65"/>
      <c r="EDM99" s="65"/>
      <c r="EDN99" s="65"/>
      <c r="EDO99" s="65"/>
      <c r="EDP99" s="65"/>
      <c r="EDQ99" s="65"/>
      <c r="EDR99" s="65"/>
      <c r="EDS99" s="65"/>
      <c r="EDT99" s="65"/>
      <c r="EDU99" s="65"/>
      <c r="EDV99" s="65"/>
      <c r="EDW99" s="65"/>
      <c r="EDX99" s="65"/>
      <c r="EDY99" s="65"/>
      <c r="EDZ99" s="65"/>
      <c r="EEA99" s="65"/>
      <c r="EEB99" s="65"/>
      <c r="EEC99" s="65"/>
      <c r="EED99" s="65"/>
      <c r="EEE99" s="65"/>
      <c r="EEF99" s="65"/>
      <c r="EEG99" s="65"/>
      <c r="EEH99" s="65"/>
      <c r="EEI99" s="65"/>
      <c r="EEJ99" s="65"/>
      <c r="EEK99" s="65"/>
      <c r="EEL99" s="65"/>
      <c r="EEM99" s="65"/>
      <c r="EEN99" s="65"/>
      <c r="EEO99" s="65"/>
      <c r="EEP99" s="65"/>
      <c r="EEQ99" s="65"/>
      <c r="EER99" s="65"/>
      <c r="EES99" s="65"/>
      <c r="EET99" s="65"/>
      <c r="EEU99" s="65"/>
      <c r="EEV99" s="65"/>
      <c r="EEW99" s="65"/>
      <c r="EEX99" s="65"/>
      <c r="EEY99" s="65"/>
      <c r="EEZ99" s="65"/>
      <c r="EFA99" s="65"/>
      <c r="EFB99" s="65"/>
      <c r="EFC99" s="65"/>
      <c r="EFD99" s="65"/>
      <c r="EFE99" s="65"/>
      <c r="EFF99" s="65"/>
      <c r="EFG99" s="65"/>
      <c r="EFH99" s="65"/>
      <c r="EFI99" s="65"/>
      <c r="EFJ99" s="65"/>
      <c r="EFK99" s="65"/>
      <c r="EFL99" s="65"/>
      <c r="EFM99" s="65"/>
      <c r="EFN99" s="65"/>
      <c r="EFO99" s="65"/>
      <c r="EFP99" s="65"/>
      <c r="EFQ99" s="65"/>
      <c r="EFR99" s="65"/>
      <c r="EFS99" s="65"/>
      <c r="EFT99" s="65"/>
      <c r="EFU99" s="65"/>
      <c r="EFV99" s="65"/>
      <c r="EFW99" s="65"/>
      <c r="EFX99" s="65"/>
      <c r="EFY99" s="65"/>
      <c r="EFZ99" s="65"/>
      <c r="EGA99" s="65"/>
      <c r="EGB99" s="65"/>
      <c r="EGC99" s="65"/>
      <c r="EGD99" s="65"/>
      <c r="EGE99" s="65"/>
      <c r="EGF99" s="65"/>
      <c r="EGG99" s="65"/>
      <c r="EGH99" s="65"/>
      <c r="EGI99" s="65"/>
      <c r="EGJ99" s="65"/>
      <c r="EGK99" s="65"/>
      <c r="EGL99" s="65"/>
      <c r="EGM99" s="65"/>
      <c r="EGN99" s="65"/>
      <c r="EGO99" s="65"/>
      <c r="EGP99" s="65"/>
      <c r="EGQ99" s="65"/>
      <c r="EGR99" s="65"/>
      <c r="EGS99" s="65"/>
      <c r="EGT99" s="65"/>
      <c r="EGU99" s="65"/>
      <c r="EGV99" s="65"/>
      <c r="EGW99" s="65"/>
      <c r="EGX99" s="65"/>
      <c r="EGY99" s="65"/>
      <c r="EGZ99" s="65"/>
      <c r="EHA99" s="65"/>
      <c r="EHB99" s="65"/>
      <c r="EHC99" s="65"/>
      <c r="EHD99" s="65"/>
      <c r="EHE99" s="65"/>
      <c r="EHF99" s="65"/>
      <c r="EHG99" s="65"/>
      <c r="EHH99" s="65"/>
      <c r="EHI99" s="65"/>
      <c r="EHJ99" s="65"/>
      <c r="EHK99" s="65"/>
      <c r="EHL99" s="65"/>
      <c r="EHM99" s="65"/>
      <c r="EHN99" s="65"/>
      <c r="EHO99" s="65"/>
      <c r="EHP99" s="65"/>
      <c r="EHQ99" s="65"/>
      <c r="EHR99" s="65"/>
      <c r="EHS99" s="65"/>
      <c r="EHT99" s="65"/>
      <c r="EHU99" s="65"/>
      <c r="EHV99" s="65"/>
      <c r="EHW99" s="65"/>
      <c r="EHX99" s="65"/>
      <c r="EHY99" s="65"/>
      <c r="EHZ99" s="65"/>
      <c r="EIA99" s="65"/>
      <c r="EIB99" s="65"/>
      <c r="EIC99" s="65"/>
      <c r="EID99" s="65"/>
      <c r="EIE99" s="65"/>
      <c r="EIF99" s="65"/>
      <c r="EIG99" s="65"/>
      <c r="EIH99" s="65"/>
      <c r="EII99" s="65"/>
      <c r="EIJ99" s="65"/>
      <c r="EIK99" s="65"/>
      <c r="EIL99" s="65"/>
      <c r="EIM99" s="65"/>
      <c r="EIN99" s="65"/>
      <c r="EIO99" s="65"/>
      <c r="EIP99" s="65"/>
      <c r="EIQ99" s="65"/>
      <c r="EIR99" s="65"/>
      <c r="EIS99" s="65"/>
      <c r="EIT99" s="65"/>
      <c r="EIU99" s="65"/>
      <c r="EIV99" s="65"/>
      <c r="EIW99" s="65"/>
      <c r="EIX99" s="65"/>
      <c r="EIY99" s="65"/>
      <c r="EIZ99" s="65"/>
      <c r="EJA99" s="65"/>
      <c r="EJB99" s="65"/>
      <c r="EJC99" s="65"/>
      <c r="EJD99" s="65"/>
      <c r="EJE99" s="65"/>
      <c r="EJF99" s="65"/>
      <c r="EJG99" s="65"/>
      <c r="EJH99" s="65"/>
      <c r="EJI99" s="65"/>
      <c r="EJJ99" s="65"/>
      <c r="EJK99" s="65"/>
      <c r="EJL99" s="65"/>
      <c r="EJM99" s="65"/>
      <c r="EJN99" s="65"/>
      <c r="EJO99" s="65"/>
      <c r="EJP99" s="65"/>
      <c r="EJQ99" s="65"/>
      <c r="EJR99" s="65"/>
      <c r="EJS99" s="65"/>
      <c r="EJT99" s="65"/>
      <c r="EJU99" s="65"/>
      <c r="EJV99" s="65"/>
      <c r="EJW99" s="65"/>
      <c r="EJX99" s="65"/>
      <c r="EJY99" s="65"/>
      <c r="EJZ99" s="65"/>
      <c r="EKA99" s="65"/>
      <c r="EKB99" s="65"/>
      <c r="EKC99" s="65"/>
      <c r="EKD99" s="65"/>
      <c r="EKE99" s="65"/>
      <c r="EKF99" s="65"/>
      <c r="EKG99" s="65"/>
      <c r="EKH99" s="65"/>
      <c r="EKI99" s="65"/>
      <c r="EKJ99" s="65"/>
      <c r="EKK99" s="65"/>
      <c r="EKL99" s="65"/>
      <c r="EKM99" s="65"/>
      <c r="EKN99" s="65"/>
      <c r="EKO99" s="65"/>
      <c r="EKP99" s="65"/>
      <c r="EKQ99" s="65"/>
      <c r="EKR99" s="65"/>
      <c r="EKS99" s="65"/>
      <c r="EKT99" s="65"/>
      <c r="EKU99" s="65"/>
      <c r="EKV99" s="65"/>
      <c r="EKW99" s="65"/>
      <c r="EKX99" s="65"/>
      <c r="EKY99" s="65"/>
      <c r="EKZ99" s="65"/>
      <c r="ELA99" s="65"/>
      <c r="ELB99" s="65"/>
      <c r="ELC99" s="65"/>
      <c r="ELD99" s="65"/>
      <c r="ELE99" s="65"/>
      <c r="ELF99" s="65"/>
      <c r="ELG99" s="65"/>
      <c r="ELH99" s="65"/>
      <c r="ELI99" s="65"/>
      <c r="ELJ99" s="65"/>
      <c r="ELK99" s="65"/>
      <c r="ELL99" s="65"/>
      <c r="ELM99" s="65"/>
      <c r="ELN99" s="65"/>
      <c r="ELO99" s="65"/>
      <c r="ELP99" s="65"/>
      <c r="ELQ99" s="65"/>
      <c r="ELR99" s="65"/>
      <c r="ELS99" s="65"/>
      <c r="ELT99" s="65"/>
      <c r="ELU99" s="65"/>
      <c r="ELV99" s="65"/>
      <c r="ELW99" s="65"/>
      <c r="ELX99" s="65"/>
      <c r="ELY99" s="65"/>
      <c r="ELZ99" s="65"/>
      <c r="EMA99" s="65"/>
      <c r="EMB99" s="65"/>
      <c r="EMC99" s="65"/>
      <c r="EMD99" s="65"/>
      <c r="EME99" s="65"/>
      <c r="EMF99" s="65"/>
      <c r="EMG99" s="65"/>
      <c r="EMH99" s="65"/>
      <c r="EMI99" s="65"/>
      <c r="EMJ99" s="65"/>
      <c r="EMK99" s="65"/>
      <c r="EML99" s="65"/>
      <c r="EMM99" s="65"/>
      <c r="EMN99" s="65"/>
      <c r="EMO99" s="65"/>
      <c r="EMP99" s="65"/>
      <c r="EMQ99" s="65"/>
      <c r="EMR99" s="65"/>
      <c r="EMS99" s="65"/>
      <c r="EMT99" s="65"/>
      <c r="EMU99" s="65"/>
      <c r="EMV99" s="65"/>
      <c r="EMW99" s="65"/>
      <c r="EMX99" s="65"/>
      <c r="EMY99" s="65"/>
      <c r="EMZ99" s="65"/>
      <c r="ENA99" s="65"/>
      <c r="ENB99" s="65"/>
      <c r="ENC99" s="65"/>
      <c r="END99" s="65"/>
      <c r="ENE99" s="65"/>
      <c r="ENF99" s="65"/>
      <c r="ENG99" s="65"/>
      <c r="ENH99" s="65"/>
      <c r="ENI99" s="65"/>
      <c r="ENJ99" s="65"/>
      <c r="ENK99" s="65"/>
      <c r="ENL99" s="65"/>
      <c r="ENM99" s="65"/>
      <c r="ENN99" s="65"/>
      <c r="ENO99" s="65"/>
      <c r="ENP99" s="65"/>
      <c r="ENQ99" s="65"/>
      <c r="ENR99" s="65"/>
      <c r="ENS99" s="65"/>
      <c r="ENT99" s="65"/>
      <c r="ENU99" s="65"/>
      <c r="ENV99" s="65"/>
      <c r="ENW99" s="65"/>
      <c r="ENX99" s="65"/>
      <c r="ENY99" s="65"/>
      <c r="ENZ99" s="65"/>
      <c r="EOA99" s="65"/>
      <c r="EOB99" s="65"/>
      <c r="EOC99" s="65"/>
      <c r="EOD99" s="65"/>
      <c r="EOE99" s="65"/>
      <c r="EOF99" s="65"/>
      <c r="EOG99" s="65"/>
      <c r="EOH99" s="65"/>
      <c r="EOI99" s="65"/>
      <c r="EOJ99" s="65"/>
      <c r="EOK99" s="65"/>
      <c r="EOL99" s="65"/>
      <c r="EOM99" s="65"/>
      <c r="EON99" s="65"/>
      <c r="EOO99" s="65"/>
      <c r="EOP99" s="65"/>
      <c r="EOQ99" s="65"/>
      <c r="EOR99" s="65"/>
      <c r="EOS99" s="65"/>
      <c r="EOT99" s="65"/>
      <c r="EOU99" s="65"/>
      <c r="EOV99" s="65"/>
      <c r="EOW99" s="65"/>
      <c r="EOX99" s="65"/>
      <c r="EOY99" s="65"/>
      <c r="EOZ99" s="65"/>
      <c r="EPA99" s="65"/>
      <c r="EPB99" s="65"/>
      <c r="EPC99" s="65"/>
      <c r="EPD99" s="65"/>
      <c r="EPE99" s="65"/>
      <c r="EPF99" s="65"/>
      <c r="EPG99" s="65"/>
      <c r="EPH99" s="65"/>
      <c r="EPI99" s="65"/>
      <c r="EPJ99" s="65"/>
      <c r="EPK99" s="65"/>
      <c r="EPL99" s="65"/>
      <c r="EPM99" s="65"/>
      <c r="EPN99" s="65"/>
      <c r="EPO99" s="65"/>
      <c r="EPP99" s="65"/>
      <c r="EPQ99" s="65"/>
      <c r="EPR99" s="65"/>
      <c r="EPS99" s="65"/>
      <c r="EPT99" s="65"/>
      <c r="EPU99" s="65"/>
      <c r="EPV99" s="65"/>
      <c r="EPW99" s="65"/>
      <c r="EPX99" s="65"/>
      <c r="EPY99" s="65"/>
      <c r="EPZ99" s="65"/>
      <c r="EQA99" s="65"/>
      <c r="EQB99" s="65"/>
      <c r="EQC99" s="65"/>
      <c r="EQD99" s="65"/>
      <c r="EQE99" s="65"/>
      <c r="EQF99" s="65"/>
      <c r="EQG99" s="65"/>
      <c r="EQH99" s="65"/>
      <c r="EQI99" s="65"/>
      <c r="EQJ99" s="65"/>
      <c r="EQK99" s="65"/>
      <c r="EQL99" s="65"/>
      <c r="EQM99" s="65"/>
      <c r="EQN99" s="65"/>
      <c r="EQO99" s="65"/>
      <c r="EQP99" s="65"/>
      <c r="EQQ99" s="65"/>
      <c r="EQR99" s="65"/>
      <c r="EQS99" s="65"/>
      <c r="EQT99" s="65"/>
      <c r="EQU99" s="65"/>
      <c r="EQV99" s="65"/>
      <c r="EQW99" s="65"/>
      <c r="EQX99" s="65"/>
      <c r="EQY99" s="65"/>
      <c r="EQZ99" s="65"/>
      <c r="ERA99" s="65"/>
      <c r="ERB99" s="65"/>
      <c r="ERC99" s="65"/>
      <c r="ERD99" s="65"/>
      <c r="ERE99" s="65"/>
      <c r="ERF99" s="65"/>
      <c r="ERG99" s="65"/>
      <c r="ERH99" s="65"/>
      <c r="ERI99" s="65"/>
      <c r="ERJ99" s="65"/>
      <c r="ERK99" s="65"/>
      <c r="ERL99" s="65"/>
      <c r="ERM99" s="65"/>
      <c r="ERN99" s="65"/>
      <c r="ERO99" s="65"/>
      <c r="ERP99" s="65"/>
      <c r="ERQ99" s="65"/>
      <c r="ERR99" s="65"/>
      <c r="ERS99" s="65"/>
      <c r="ERT99" s="65"/>
      <c r="ERU99" s="65"/>
      <c r="ERV99" s="65"/>
      <c r="ERW99" s="65"/>
      <c r="ERX99" s="65"/>
      <c r="ERY99" s="65"/>
      <c r="ERZ99" s="65"/>
      <c r="ESA99" s="65"/>
      <c r="ESB99" s="65"/>
      <c r="ESC99" s="65"/>
      <c r="ESD99" s="65"/>
      <c r="ESE99" s="65"/>
      <c r="ESF99" s="65"/>
      <c r="ESG99" s="65"/>
      <c r="ESH99" s="65"/>
      <c r="ESI99" s="65"/>
      <c r="ESJ99" s="65"/>
      <c r="ESK99" s="65"/>
      <c r="ESL99" s="65"/>
      <c r="ESM99" s="65"/>
      <c r="ESN99" s="65"/>
      <c r="ESO99" s="65"/>
      <c r="ESP99" s="65"/>
      <c r="ESQ99" s="65"/>
      <c r="ESR99" s="65"/>
      <c r="ESS99" s="65"/>
      <c r="EST99" s="65"/>
      <c r="ESU99" s="65"/>
      <c r="ESV99" s="65"/>
      <c r="ESW99" s="65"/>
      <c r="ESX99" s="65"/>
      <c r="ESY99" s="65"/>
      <c r="ESZ99" s="65"/>
      <c r="ETA99" s="65"/>
      <c r="ETB99" s="65"/>
      <c r="ETC99" s="65"/>
      <c r="ETD99" s="65"/>
      <c r="ETE99" s="65"/>
      <c r="ETF99" s="65"/>
      <c r="ETG99" s="65"/>
      <c r="ETH99" s="65"/>
      <c r="ETI99" s="65"/>
      <c r="ETJ99" s="65"/>
      <c r="ETK99" s="65"/>
      <c r="ETL99" s="65"/>
      <c r="ETM99" s="65"/>
      <c r="ETN99" s="65"/>
      <c r="ETO99" s="65"/>
      <c r="ETP99" s="65"/>
      <c r="ETQ99" s="65"/>
      <c r="ETR99" s="65"/>
      <c r="ETS99" s="65"/>
      <c r="ETT99" s="65"/>
      <c r="ETU99" s="65"/>
      <c r="ETV99" s="65"/>
      <c r="ETW99" s="65"/>
      <c r="ETX99" s="65"/>
      <c r="ETY99" s="65"/>
      <c r="ETZ99" s="65"/>
      <c r="EUA99" s="65"/>
      <c r="EUB99" s="65"/>
      <c r="EUC99" s="65"/>
      <c r="EUD99" s="65"/>
      <c r="EUE99" s="65"/>
      <c r="EUF99" s="65"/>
      <c r="EUG99" s="65"/>
      <c r="EUH99" s="65"/>
      <c r="EUI99" s="65"/>
      <c r="EUJ99" s="65"/>
      <c r="EUK99" s="65"/>
      <c r="EUL99" s="65"/>
      <c r="EUM99" s="65"/>
      <c r="EUN99" s="65"/>
      <c r="EUO99" s="65"/>
      <c r="EUP99" s="65"/>
      <c r="EUQ99" s="65"/>
      <c r="EUR99" s="65"/>
      <c r="EUS99" s="65"/>
      <c r="EUT99" s="65"/>
      <c r="EUU99" s="65"/>
      <c r="EUV99" s="65"/>
      <c r="EUW99" s="65"/>
      <c r="EUX99" s="65"/>
      <c r="EUY99" s="65"/>
      <c r="EUZ99" s="65"/>
      <c r="EVA99" s="65"/>
      <c r="EVB99" s="65"/>
      <c r="EVC99" s="65"/>
      <c r="EVD99" s="65"/>
      <c r="EVE99" s="65"/>
      <c r="EVF99" s="65"/>
      <c r="EVG99" s="65"/>
      <c r="EVH99" s="65"/>
      <c r="EVI99" s="65"/>
      <c r="EVJ99" s="65"/>
      <c r="EVK99" s="65"/>
      <c r="EVL99" s="65"/>
      <c r="EVM99" s="65"/>
      <c r="EVN99" s="65"/>
      <c r="EVO99" s="65"/>
      <c r="EVP99" s="65"/>
      <c r="EVQ99" s="65"/>
      <c r="EVR99" s="65"/>
      <c r="EVS99" s="65"/>
      <c r="EVT99" s="65"/>
      <c r="EVU99" s="65"/>
      <c r="EVV99" s="65"/>
      <c r="EVW99" s="65"/>
      <c r="EVX99" s="65"/>
      <c r="EVY99" s="65"/>
      <c r="EVZ99" s="65"/>
      <c r="EWA99" s="65"/>
      <c r="EWB99" s="65"/>
      <c r="EWC99" s="65"/>
      <c r="EWD99" s="65"/>
      <c r="EWE99" s="65"/>
      <c r="EWF99" s="65"/>
      <c r="EWG99" s="65"/>
      <c r="EWH99" s="65"/>
      <c r="EWI99" s="65"/>
      <c r="EWJ99" s="65"/>
      <c r="EWK99" s="65"/>
      <c r="EWL99" s="65"/>
      <c r="EWM99" s="65"/>
      <c r="EWN99" s="65"/>
      <c r="EWO99" s="65"/>
      <c r="EWP99" s="65"/>
      <c r="EWQ99" s="65"/>
      <c r="EWR99" s="65"/>
      <c r="EWS99" s="65"/>
      <c r="EWT99" s="65"/>
      <c r="EWU99" s="65"/>
      <c r="EWV99" s="65"/>
      <c r="EWW99" s="65"/>
      <c r="EWX99" s="65"/>
      <c r="EWY99" s="65"/>
      <c r="EWZ99" s="65"/>
      <c r="EXA99" s="65"/>
      <c r="EXB99" s="65"/>
      <c r="EXC99" s="65"/>
      <c r="EXD99" s="65"/>
      <c r="EXE99" s="65"/>
      <c r="EXF99" s="65"/>
      <c r="EXG99" s="65"/>
      <c r="EXH99" s="65"/>
      <c r="EXI99" s="65"/>
      <c r="EXJ99" s="65"/>
      <c r="EXK99" s="65"/>
      <c r="EXL99" s="65"/>
      <c r="EXM99" s="65"/>
      <c r="EXN99" s="65"/>
      <c r="EXO99" s="65"/>
      <c r="EXP99" s="65"/>
      <c r="EXQ99" s="65"/>
      <c r="EXR99" s="65"/>
      <c r="EXS99" s="65"/>
      <c r="EXT99" s="65"/>
      <c r="EXU99" s="65"/>
      <c r="EXV99" s="65"/>
      <c r="EXW99" s="65"/>
      <c r="EXX99" s="65"/>
      <c r="EXY99" s="65"/>
      <c r="EXZ99" s="65"/>
      <c r="EYA99" s="65"/>
      <c r="EYB99" s="65"/>
      <c r="EYC99" s="65"/>
      <c r="EYD99" s="65"/>
      <c r="EYE99" s="65"/>
      <c r="EYF99" s="65"/>
      <c r="EYG99" s="65"/>
      <c r="EYH99" s="65"/>
      <c r="EYI99" s="65"/>
      <c r="EYJ99" s="65"/>
      <c r="EYK99" s="65"/>
      <c r="EYL99" s="65"/>
      <c r="EYM99" s="65"/>
      <c r="EYN99" s="65"/>
      <c r="EYO99" s="65"/>
      <c r="EYP99" s="65"/>
      <c r="EYQ99" s="65"/>
      <c r="EYR99" s="65"/>
      <c r="EYS99" s="65"/>
      <c r="EYT99" s="65"/>
      <c r="EYU99" s="65"/>
      <c r="EYV99" s="65"/>
      <c r="EYW99" s="65"/>
      <c r="EYX99" s="65"/>
      <c r="EYY99" s="65"/>
      <c r="EYZ99" s="65"/>
      <c r="EZA99" s="65"/>
      <c r="EZB99" s="65"/>
      <c r="EZC99" s="65"/>
      <c r="EZD99" s="65"/>
      <c r="EZE99" s="65"/>
      <c r="EZF99" s="65"/>
      <c r="EZG99" s="65"/>
      <c r="EZH99" s="65"/>
      <c r="EZI99" s="65"/>
      <c r="EZJ99" s="65"/>
      <c r="EZK99" s="65"/>
      <c r="EZL99" s="65"/>
      <c r="EZM99" s="65"/>
      <c r="EZN99" s="65"/>
      <c r="EZO99" s="65"/>
      <c r="EZP99" s="65"/>
      <c r="EZQ99" s="65"/>
      <c r="EZR99" s="65"/>
      <c r="EZS99" s="65"/>
      <c r="EZT99" s="65"/>
      <c r="EZU99" s="65"/>
      <c r="EZV99" s="65"/>
      <c r="EZW99" s="65"/>
      <c r="EZX99" s="65"/>
      <c r="EZY99" s="65"/>
      <c r="EZZ99" s="65"/>
      <c r="FAA99" s="65"/>
      <c r="FAB99" s="65"/>
      <c r="FAC99" s="65"/>
      <c r="FAD99" s="65"/>
      <c r="FAE99" s="65"/>
      <c r="FAF99" s="65"/>
      <c r="FAG99" s="65"/>
      <c r="FAH99" s="65"/>
      <c r="FAI99" s="65"/>
      <c r="FAJ99" s="65"/>
      <c r="FAK99" s="65"/>
      <c r="FAL99" s="65"/>
      <c r="FAM99" s="65"/>
      <c r="FAN99" s="65"/>
      <c r="FAO99" s="65"/>
      <c r="FAP99" s="65"/>
      <c r="FAQ99" s="65"/>
      <c r="FAR99" s="65"/>
      <c r="FAS99" s="65"/>
      <c r="FAT99" s="65"/>
      <c r="FAU99" s="65"/>
      <c r="FAV99" s="65"/>
      <c r="FAW99" s="65"/>
      <c r="FAX99" s="65"/>
      <c r="FAY99" s="65"/>
      <c r="FAZ99" s="65"/>
      <c r="FBA99" s="65"/>
      <c r="FBB99" s="65"/>
      <c r="FBC99" s="65"/>
      <c r="FBD99" s="65"/>
      <c r="FBE99" s="65"/>
      <c r="FBF99" s="65"/>
      <c r="FBG99" s="65"/>
      <c r="FBH99" s="65"/>
      <c r="FBI99" s="65"/>
      <c r="FBJ99" s="65"/>
      <c r="FBK99" s="65"/>
      <c r="FBL99" s="65"/>
      <c r="FBM99" s="65"/>
      <c r="FBN99" s="65"/>
      <c r="FBO99" s="65"/>
      <c r="FBP99" s="65"/>
      <c r="FBQ99" s="65"/>
      <c r="FBR99" s="65"/>
      <c r="FBS99" s="65"/>
      <c r="FBT99" s="65"/>
      <c r="FBU99" s="65"/>
      <c r="FBV99" s="65"/>
      <c r="FBW99" s="65"/>
      <c r="FBX99" s="65"/>
      <c r="FBY99" s="65"/>
      <c r="FBZ99" s="65"/>
      <c r="FCA99" s="65"/>
      <c r="FCB99" s="65"/>
      <c r="FCC99" s="65"/>
      <c r="FCD99" s="65"/>
      <c r="FCE99" s="65"/>
      <c r="FCF99" s="65"/>
      <c r="FCG99" s="65"/>
      <c r="FCH99" s="65"/>
      <c r="FCI99" s="65"/>
      <c r="FCJ99" s="65"/>
      <c r="FCK99" s="65"/>
      <c r="FCL99" s="65"/>
      <c r="FCM99" s="65"/>
      <c r="FCN99" s="65"/>
      <c r="FCO99" s="65"/>
      <c r="FCP99" s="65"/>
      <c r="FCQ99" s="65"/>
      <c r="FCR99" s="65"/>
      <c r="FCS99" s="65"/>
      <c r="FCT99" s="65"/>
      <c r="FCU99" s="65"/>
      <c r="FCV99" s="65"/>
      <c r="FCW99" s="65"/>
      <c r="FCX99" s="65"/>
      <c r="FCY99" s="65"/>
      <c r="FCZ99" s="65"/>
      <c r="FDA99" s="65"/>
      <c r="FDB99" s="65"/>
      <c r="FDC99" s="65"/>
      <c r="FDD99" s="65"/>
      <c r="FDE99" s="65"/>
      <c r="FDF99" s="65"/>
      <c r="FDG99" s="65"/>
      <c r="FDH99" s="65"/>
      <c r="FDI99" s="65"/>
      <c r="FDJ99" s="65"/>
      <c r="FDK99" s="65"/>
      <c r="FDL99" s="65"/>
      <c r="FDM99" s="65"/>
      <c r="FDN99" s="65"/>
      <c r="FDO99" s="65"/>
      <c r="FDP99" s="65"/>
      <c r="FDQ99" s="65"/>
      <c r="FDR99" s="65"/>
      <c r="FDS99" s="65"/>
      <c r="FDT99" s="65"/>
      <c r="FDU99" s="65"/>
      <c r="FDV99" s="65"/>
      <c r="FDW99" s="65"/>
      <c r="FDX99" s="65"/>
      <c r="FDY99" s="65"/>
      <c r="FDZ99" s="65"/>
      <c r="FEA99" s="65"/>
      <c r="FEB99" s="65"/>
      <c r="FEC99" s="65"/>
      <c r="FED99" s="65"/>
      <c r="FEE99" s="65"/>
      <c r="FEF99" s="65"/>
      <c r="FEG99" s="65"/>
      <c r="FEH99" s="65"/>
      <c r="FEI99" s="65"/>
      <c r="FEJ99" s="65"/>
      <c r="FEK99" s="65"/>
      <c r="FEL99" s="65"/>
      <c r="FEM99" s="65"/>
      <c r="FEN99" s="65"/>
      <c r="FEO99" s="65"/>
      <c r="FEP99" s="65"/>
      <c r="FEQ99" s="65"/>
      <c r="FER99" s="65"/>
      <c r="FES99" s="65"/>
      <c r="FET99" s="65"/>
      <c r="FEU99" s="65"/>
      <c r="FEV99" s="65"/>
      <c r="FEW99" s="65"/>
      <c r="FEX99" s="65"/>
      <c r="FEY99" s="65"/>
      <c r="FEZ99" s="65"/>
      <c r="FFA99" s="65"/>
      <c r="FFB99" s="65"/>
      <c r="FFC99" s="65"/>
      <c r="FFD99" s="65"/>
      <c r="FFE99" s="65"/>
      <c r="FFF99" s="65"/>
      <c r="FFG99" s="65"/>
      <c r="FFH99" s="65"/>
      <c r="FFI99" s="65"/>
      <c r="FFJ99" s="65"/>
      <c r="FFK99" s="65"/>
      <c r="FFL99" s="65"/>
      <c r="FFM99" s="65"/>
      <c r="FFN99" s="65"/>
      <c r="FFO99" s="65"/>
      <c r="FFP99" s="65"/>
      <c r="FFQ99" s="65"/>
      <c r="FFR99" s="65"/>
      <c r="FFS99" s="65"/>
      <c r="FFT99" s="65"/>
      <c r="FFU99" s="65"/>
      <c r="FFV99" s="65"/>
      <c r="FFW99" s="65"/>
      <c r="FFX99" s="65"/>
      <c r="FFY99" s="65"/>
      <c r="FFZ99" s="65"/>
      <c r="FGA99" s="65"/>
      <c r="FGB99" s="65"/>
      <c r="FGC99" s="65"/>
      <c r="FGD99" s="65"/>
      <c r="FGE99" s="65"/>
      <c r="FGF99" s="65"/>
      <c r="FGG99" s="65"/>
      <c r="FGH99" s="65"/>
      <c r="FGI99" s="65"/>
      <c r="FGJ99" s="65"/>
      <c r="FGK99" s="65"/>
      <c r="FGL99" s="65"/>
      <c r="FGM99" s="65"/>
      <c r="FGN99" s="65"/>
      <c r="FGO99" s="65"/>
      <c r="FGP99" s="65"/>
      <c r="FGQ99" s="65"/>
      <c r="FGR99" s="65"/>
      <c r="FGS99" s="65"/>
      <c r="FGT99" s="65"/>
      <c r="FGU99" s="65"/>
      <c r="FGV99" s="65"/>
      <c r="FGW99" s="65"/>
      <c r="FGX99" s="65"/>
      <c r="FGY99" s="65"/>
      <c r="FGZ99" s="65"/>
      <c r="FHA99" s="65"/>
      <c r="FHB99" s="65"/>
      <c r="FHC99" s="65"/>
      <c r="FHD99" s="65"/>
      <c r="FHE99" s="65"/>
      <c r="FHF99" s="65"/>
      <c r="FHG99" s="65"/>
      <c r="FHH99" s="65"/>
      <c r="FHI99" s="65"/>
      <c r="FHJ99" s="65"/>
      <c r="FHK99" s="65"/>
      <c r="FHL99" s="65"/>
      <c r="FHM99" s="65"/>
      <c r="FHN99" s="65"/>
      <c r="FHO99" s="65"/>
      <c r="FHP99" s="65"/>
      <c r="FHQ99" s="65"/>
      <c r="FHR99" s="65"/>
      <c r="FHS99" s="65"/>
      <c r="FHT99" s="65"/>
      <c r="FHU99" s="65"/>
      <c r="FHV99" s="65"/>
      <c r="FHW99" s="65"/>
      <c r="FHX99" s="65"/>
      <c r="FHY99" s="65"/>
      <c r="FHZ99" s="65"/>
      <c r="FIA99" s="65"/>
      <c r="FIB99" s="65"/>
      <c r="FIC99" s="65"/>
      <c r="FID99" s="65"/>
      <c r="FIE99" s="65"/>
      <c r="FIF99" s="65"/>
      <c r="FIG99" s="65"/>
      <c r="FIH99" s="65"/>
      <c r="FII99" s="65"/>
      <c r="FIJ99" s="65"/>
      <c r="FIK99" s="65"/>
      <c r="FIL99" s="65"/>
      <c r="FIM99" s="65"/>
      <c r="FIN99" s="65"/>
      <c r="FIO99" s="65"/>
      <c r="FIP99" s="65"/>
      <c r="FIQ99" s="65"/>
      <c r="FIR99" s="65"/>
      <c r="FIS99" s="65"/>
      <c r="FIT99" s="65"/>
      <c r="FIU99" s="65"/>
      <c r="FIV99" s="65"/>
      <c r="FIW99" s="65"/>
      <c r="FIX99" s="65"/>
      <c r="FIY99" s="65"/>
      <c r="FIZ99" s="65"/>
      <c r="FJA99" s="65"/>
      <c r="FJB99" s="65"/>
      <c r="FJC99" s="65"/>
      <c r="FJD99" s="65"/>
      <c r="FJE99" s="65"/>
      <c r="FJF99" s="65"/>
      <c r="FJG99" s="65"/>
      <c r="FJH99" s="65"/>
      <c r="FJI99" s="65"/>
      <c r="FJJ99" s="65"/>
      <c r="FJK99" s="65"/>
      <c r="FJL99" s="65"/>
      <c r="FJM99" s="65"/>
      <c r="FJN99" s="65"/>
      <c r="FJO99" s="65"/>
      <c r="FJP99" s="65"/>
      <c r="FJQ99" s="65"/>
      <c r="FJR99" s="65"/>
      <c r="FJS99" s="65"/>
      <c r="FJT99" s="65"/>
      <c r="FJU99" s="65"/>
      <c r="FJV99" s="65"/>
      <c r="FJW99" s="65"/>
      <c r="FJX99" s="65"/>
      <c r="FJY99" s="65"/>
      <c r="FJZ99" s="65"/>
      <c r="FKA99" s="65"/>
      <c r="FKB99" s="65"/>
      <c r="FKC99" s="65"/>
      <c r="FKD99" s="65"/>
      <c r="FKE99" s="65"/>
      <c r="FKF99" s="65"/>
      <c r="FKG99" s="65"/>
      <c r="FKH99" s="65"/>
      <c r="FKI99" s="65"/>
      <c r="FKJ99" s="65"/>
      <c r="FKK99" s="65"/>
      <c r="FKL99" s="65"/>
      <c r="FKM99" s="65"/>
      <c r="FKN99" s="65"/>
      <c r="FKO99" s="65"/>
      <c r="FKP99" s="65"/>
      <c r="FKQ99" s="65"/>
      <c r="FKR99" s="65"/>
      <c r="FKS99" s="65"/>
      <c r="FKT99" s="65"/>
      <c r="FKU99" s="65"/>
      <c r="FKV99" s="65"/>
      <c r="FKW99" s="65"/>
      <c r="FKX99" s="65"/>
      <c r="FKY99" s="65"/>
      <c r="FKZ99" s="65"/>
      <c r="FLA99" s="65"/>
      <c r="FLB99" s="65"/>
      <c r="FLC99" s="65"/>
      <c r="FLD99" s="65"/>
      <c r="FLE99" s="65"/>
      <c r="FLF99" s="65"/>
      <c r="FLG99" s="65"/>
      <c r="FLH99" s="65"/>
      <c r="FLI99" s="65"/>
      <c r="FLJ99" s="65"/>
      <c r="FLK99" s="65"/>
      <c r="FLL99" s="65"/>
      <c r="FLM99" s="65"/>
      <c r="FLN99" s="65"/>
      <c r="FLO99" s="65"/>
      <c r="FLP99" s="65"/>
      <c r="FLQ99" s="65"/>
      <c r="FLR99" s="65"/>
      <c r="FLS99" s="65"/>
      <c r="FLT99" s="65"/>
      <c r="FLU99" s="65"/>
      <c r="FLV99" s="65"/>
      <c r="FLW99" s="65"/>
      <c r="FLX99" s="65"/>
      <c r="FLY99" s="65"/>
      <c r="FLZ99" s="65"/>
      <c r="FMA99" s="65"/>
      <c r="FMB99" s="65"/>
      <c r="FMC99" s="65"/>
      <c r="FMD99" s="65"/>
      <c r="FME99" s="65"/>
      <c r="FMF99" s="65"/>
      <c r="FMG99" s="65"/>
      <c r="FMH99" s="65"/>
      <c r="FMI99" s="65"/>
      <c r="FMJ99" s="65"/>
      <c r="FMK99" s="65"/>
      <c r="FML99" s="65"/>
      <c r="FMM99" s="65"/>
      <c r="FMN99" s="65"/>
      <c r="FMO99" s="65"/>
      <c r="FMP99" s="65"/>
      <c r="FMQ99" s="65"/>
      <c r="FMR99" s="65"/>
      <c r="FMS99" s="65"/>
      <c r="FMT99" s="65"/>
      <c r="FMU99" s="65"/>
      <c r="FMV99" s="65"/>
      <c r="FMW99" s="65"/>
      <c r="FMX99" s="65"/>
      <c r="FMY99" s="65"/>
      <c r="FMZ99" s="65"/>
      <c r="FNA99" s="65"/>
      <c r="FNB99" s="65"/>
      <c r="FNC99" s="65"/>
      <c r="FND99" s="65"/>
      <c r="FNE99" s="65"/>
      <c r="FNF99" s="65"/>
      <c r="FNG99" s="65"/>
      <c r="FNH99" s="65"/>
      <c r="FNI99" s="65"/>
      <c r="FNJ99" s="65"/>
      <c r="FNK99" s="65"/>
      <c r="FNL99" s="65"/>
      <c r="FNM99" s="65"/>
      <c r="FNN99" s="65"/>
      <c r="FNO99" s="65"/>
      <c r="FNP99" s="65"/>
      <c r="FNQ99" s="65"/>
      <c r="FNR99" s="65"/>
      <c r="FNS99" s="65"/>
      <c r="FNT99" s="65"/>
      <c r="FNU99" s="65"/>
      <c r="FNV99" s="65"/>
      <c r="FNW99" s="65"/>
      <c r="FNX99" s="65"/>
      <c r="FNY99" s="65"/>
      <c r="FNZ99" s="65"/>
      <c r="FOA99" s="65"/>
      <c r="FOB99" s="65"/>
      <c r="FOC99" s="65"/>
      <c r="FOD99" s="65"/>
      <c r="FOE99" s="65"/>
      <c r="FOF99" s="65"/>
      <c r="FOG99" s="65"/>
      <c r="FOH99" s="65"/>
      <c r="FOI99" s="65"/>
      <c r="FOJ99" s="65"/>
      <c r="FOK99" s="65"/>
      <c r="FOL99" s="65"/>
      <c r="FOM99" s="65"/>
      <c r="FON99" s="65"/>
      <c r="FOO99" s="65"/>
      <c r="FOP99" s="65"/>
      <c r="FOQ99" s="65"/>
      <c r="FOR99" s="65"/>
      <c r="FOS99" s="65"/>
      <c r="FOT99" s="65"/>
      <c r="FOU99" s="65"/>
      <c r="FOV99" s="65"/>
      <c r="FOW99" s="65"/>
      <c r="FOX99" s="65"/>
      <c r="FOY99" s="65"/>
      <c r="FOZ99" s="65"/>
      <c r="FPA99" s="65"/>
      <c r="FPB99" s="65"/>
      <c r="FPC99" s="65"/>
      <c r="FPD99" s="65"/>
      <c r="FPE99" s="65"/>
      <c r="FPF99" s="65"/>
      <c r="FPG99" s="65"/>
      <c r="FPH99" s="65"/>
      <c r="FPI99" s="65"/>
      <c r="FPJ99" s="65"/>
      <c r="FPK99" s="65"/>
      <c r="FPL99" s="65"/>
      <c r="FPM99" s="65"/>
      <c r="FPN99" s="65"/>
      <c r="FPO99" s="65"/>
      <c r="FPP99" s="65"/>
      <c r="FPQ99" s="65"/>
      <c r="FPR99" s="65"/>
      <c r="FPS99" s="65"/>
      <c r="FPT99" s="65"/>
      <c r="FPU99" s="65"/>
      <c r="FPV99" s="65"/>
      <c r="FPW99" s="65"/>
      <c r="FPX99" s="65"/>
      <c r="FPY99" s="65"/>
      <c r="FPZ99" s="65"/>
      <c r="FQA99" s="65"/>
      <c r="FQB99" s="65"/>
      <c r="FQC99" s="65"/>
      <c r="FQD99" s="65"/>
      <c r="FQE99" s="65"/>
      <c r="FQF99" s="65"/>
      <c r="FQG99" s="65"/>
      <c r="FQH99" s="65"/>
      <c r="FQI99" s="65"/>
      <c r="FQJ99" s="65"/>
      <c r="FQK99" s="65"/>
      <c r="FQL99" s="65"/>
      <c r="FQM99" s="65"/>
      <c r="FQN99" s="65"/>
      <c r="FQO99" s="65"/>
      <c r="FQP99" s="65"/>
      <c r="FQQ99" s="65"/>
      <c r="FQR99" s="65"/>
      <c r="FQS99" s="65"/>
      <c r="FQT99" s="65"/>
      <c r="FQU99" s="65"/>
      <c r="FQV99" s="65"/>
      <c r="FQW99" s="65"/>
      <c r="FQX99" s="65"/>
      <c r="FQY99" s="65"/>
      <c r="FQZ99" s="65"/>
      <c r="FRA99" s="65"/>
      <c r="FRB99" s="65"/>
      <c r="FRC99" s="65"/>
      <c r="FRD99" s="65"/>
      <c r="FRE99" s="65"/>
      <c r="FRF99" s="65"/>
      <c r="FRG99" s="65"/>
      <c r="FRH99" s="65"/>
      <c r="FRI99" s="65"/>
      <c r="FRJ99" s="65"/>
      <c r="FRK99" s="65"/>
      <c r="FRL99" s="65"/>
      <c r="FRM99" s="65"/>
      <c r="FRN99" s="65"/>
      <c r="FRO99" s="65"/>
      <c r="FRP99" s="65"/>
      <c r="FRQ99" s="65"/>
      <c r="FRR99" s="65"/>
      <c r="FRS99" s="65"/>
      <c r="FRT99" s="65"/>
      <c r="FRU99" s="65"/>
      <c r="FRV99" s="65"/>
      <c r="FRW99" s="65"/>
      <c r="FRX99" s="65"/>
      <c r="FRY99" s="65"/>
      <c r="FRZ99" s="65"/>
      <c r="FSA99" s="65"/>
      <c r="FSB99" s="65"/>
      <c r="FSC99" s="65"/>
      <c r="FSD99" s="65"/>
      <c r="FSE99" s="65"/>
      <c r="FSF99" s="65"/>
      <c r="FSG99" s="65"/>
      <c r="FSH99" s="65"/>
      <c r="FSI99" s="65"/>
      <c r="FSJ99" s="65"/>
      <c r="FSK99" s="65"/>
      <c r="FSL99" s="65"/>
      <c r="FSM99" s="65"/>
      <c r="FSN99" s="65"/>
      <c r="FSO99" s="65"/>
      <c r="FSP99" s="65"/>
      <c r="FSQ99" s="65"/>
      <c r="FSR99" s="65"/>
      <c r="FSS99" s="65"/>
      <c r="FST99" s="65"/>
      <c r="FSU99" s="65"/>
      <c r="FSV99" s="65"/>
      <c r="FSW99" s="65"/>
      <c r="FSX99" s="65"/>
      <c r="FSY99" s="65"/>
      <c r="FSZ99" s="65"/>
      <c r="FTA99" s="65"/>
      <c r="FTB99" s="65"/>
      <c r="FTC99" s="65"/>
      <c r="FTD99" s="65"/>
      <c r="FTE99" s="65"/>
      <c r="FTF99" s="65"/>
      <c r="FTG99" s="65"/>
      <c r="FTH99" s="65"/>
      <c r="FTI99" s="65"/>
      <c r="FTJ99" s="65"/>
      <c r="FTK99" s="65"/>
      <c r="FTL99" s="65"/>
      <c r="FTM99" s="65"/>
      <c r="FTN99" s="65"/>
      <c r="FTO99" s="65"/>
      <c r="FTP99" s="65"/>
      <c r="FTQ99" s="65"/>
      <c r="FTR99" s="65"/>
      <c r="FTS99" s="65"/>
      <c r="FTT99" s="65"/>
      <c r="FTU99" s="65"/>
      <c r="FTV99" s="65"/>
      <c r="FTW99" s="65"/>
      <c r="FTX99" s="65"/>
      <c r="FTY99" s="65"/>
      <c r="FTZ99" s="65"/>
      <c r="FUA99" s="65"/>
      <c r="FUB99" s="65"/>
      <c r="FUC99" s="65"/>
      <c r="FUD99" s="65"/>
      <c r="FUE99" s="65"/>
      <c r="FUF99" s="65"/>
      <c r="FUG99" s="65"/>
      <c r="FUH99" s="65"/>
      <c r="FUI99" s="65"/>
      <c r="FUJ99" s="65"/>
      <c r="FUK99" s="65"/>
      <c r="FUL99" s="65"/>
      <c r="FUM99" s="65"/>
      <c r="FUN99" s="65"/>
      <c r="FUO99" s="65"/>
      <c r="FUP99" s="65"/>
      <c r="FUQ99" s="65"/>
      <c r="FUR99" s="65"/>
      <c r="FUS99" s="65"/>
      <c r="FUT99" s="65"/>
      <c r="FUU99" s="65"/>
      <c r="FUV99" s="65"/>
      <c r="FUW99" s="65"/>
      <c r="FUX99" s="65"/>
      <c r="FUY99" s="65"/>
      <c r="FUZ99" s="65"/>
      <c r="FVA99" s="65"/>
      <c r="FVB99" s="65"/>
      <c r="FVC99" s="65"/>
      <c r="FVD99" s="65"/>
      <c r="FVE99" s="65"/>
      <c r="FVF99" s="65"/>
      <c r="FVG99" s="65"/>
      <c r="FVH99" s="65"/>
      <c r="FVI99" s="65"/>
      <c r="FVJ99" s="65"/>
      <c r="FVK99" s="65"/>
      <c r="FVL99" s="65"/>
      <c r="FVM99" s="65"/>
      <c r="FVN99" s="65"/>
      <c r="FVO99" s="65"/>
      <c r="FVP99" s="65"/>
      <c r="FVQ99" s="65"/>
      <c r="FVR99" s="65"/>
      <c r="FVS99" s="65"/>
      <c r="FVT99" s="65"/>
      <c r="FVU99" s="65"/>
      <c r="FVV99" s="65"/>
      <c r="FVW99" s="65"/>
      <c r="FVX99" s="65"/>
      <c r="FVY99" s="65"/>
      <c r="FVZ99" s="65"/>
      <c r="FWA99" s="65"/>
      <c r="FWB99" s="65"/>
      <c r="FWC99" s="65"/>
      <c r="FWD99" s="65"/>
      <c r="FWE99" s="65"/>
      <c r="FWF99" s="65"/>
      <c r="FWG99" s="65"/>
      <c r="FWH99" s="65"/>
      <c r="FWI99" s="65"/>
      <c r="FWJ99" s="65"/>
      <c r="FWK99" s="65"/>
      <c r="FWL99" s="65"/>
      <c r="FWM99" s="65"/>
      <c r="FWN99" s="65"/>
      <c r="FWO99" s="65"/>
      <c r="FWP99" s="65"/>
      <c r="FWQ99" s="65"/>
      <c r="FWR99" s="65"/>
      <c r="FWS99" s="65"/>
      <c r="FWT99" s="65"/>
      <c r="FWU99" s="65"/>
      <c r="FWV99" s="65"/>
      <c r="FWW99" s="65"/>
      <c r="FWX99" s="65"/>
      <c r="FWY99" s="65"/>
      <c r="FWZ99" s="65"/>
      <c r="FXA99" s="65"/>
      <c r="FXB99" s="65"/>
      <c r="FXC99" s="65"/>
      <c r="FXD99" s="65"/>
      <c r="FXE99" s="65"/>
      <c r="FXF99" s="65"/>
      <c r="FXG99" s="65"/>
      <c r="FXH99" s="65"/>
      <c r="FXI99" s="65"/>
      <c r="FXJ99" s="65"/>
      <c r="FXK99" s="65"/>
      <c r="FXL99" s="65"/>
      <c r="FXM99" s="65"/>
      <c r="FXN99" s="65"/>
      <c r="FXO99" s="65"/>
      <c r="FXP99" s="65"/>
      <c r="FXQ99" s="65"/>
      <c r="FXR99" s="65"/>
      <c r="FXS99" s="65"/>
      <c r="FXT99" s="65"/>
      <c r="FXU99" s="65"/>
      <c r="FXV99" s="65"/>
      <c r="FXW99" s="65"/>
      <c r="FXX99" s="65"/>
      <c r="FXY99" s="65"/>
      <c r="FXZ99" s="65"/>
      <c r="FYA99" s="65"/>
      <c r="FYB99" s="65"/>
      <c r="FYC99" s="65"/>
      <c r="FYD99" s="65"/>
      <c r="FYE99" s="65"/>
      <c r="FYF99" s="65"/>
      <c r="FYG99" s="65"/>
      <c r="FYH99" s="65"/>
      <c r="FYI99" s="65"/>
      <c r="FYJ99" s="65"/>
      <c r="FYK99" s="65"/>
      <c r="FYL99" s="65"/>
      <c r="FYM99" s="65"/>
      <c r="FYN99" s="65"/>
      <c r="FYO99" s="65"/>
      <c r="FYP99" s="65"/>
      <c r="FYQ99" s="65"/>
      <c r="FYR99" s="65"/>
      <c r="FYS99" s="65"/>
      <c r="FYT99" s="65"/>
      <c r="FYU99" s="65"/>
      <c r="FYV99" s="65"/>
      <c r="FYW99" s="65"/>
      <c r="FYX99" s="65"/>
      <c r="FYY99" s="65"/>
      <c r="FYZ99" s="65"/>
      <c r="FZA99" s="65"/>
      <c r="FZB99" s="65"/>
      <c r="FZC99" s="65"/>
      <c r="FZD99" s="65"/>
      <c r="FZE99" s="65"/>
      <c r="FZF99" s="65"/>
      <c r="FZG99" s="65"/>
      <c r="FZH99" s="65"/>
      <c r="FZI99" s="65"/>
      <c r="FZJ99" s="65"/>
      <c r="FZK99" s="65"/>
      <c r="FZL99" s="65"/>
      <c r="FZM99" s="65"/>
      <c r="FZN99" s="65"/>
      <c r="FZO99" s="65"/>
      <c r="FZP99" s="65"/>
      <c r="FZQ99" s="65"/>
      <c r="FZR99" s="65"/>
      <c r="FZS99" s="65"/>
      <c r="FZT99" s="65"/>
      <c r="FZU99" s="65"/>
      <c r="FZV99" s="65"/>
      <c r="FZW99" s="65"/>
      <c r="FZX99" s="65"/>
      <c r="FZY99" s="65"/>
      <c r="FZZ99" s="65"/>
      <c r="GAA99" s="65"/>
      <c r="GAB99" s="65"/>
      <c r="GAC99" s="65"/>
      <c r="GAD99" s="65"/>
      <c r="GAE99" s="65"/>
      <c r="GAF99" s="65"/>
      <c r="GAG99" s="65"/>
      <c r="GAH99" s="65"/>
      <c r="GAI99" s="65"/>
      <c r="GAJ99" s="65"/>
      <c r="GAK99" s="65"/>
      <c r="GAL99" s="65"/>
      <c r="GAM99" s="65"/>
      <c r="GAN99" s="65"/>
      <c r="GAO99" s="65"/>
      <c r="GAP99" s="65"/>
      <c r="GAQ99" s="65"/>
      <c r="GAR99" s="65"/>
      <c r="GAS99" s="65"/>
      <c r="GAT99" s="65"/>
      <c r="GAU99" s="65"/>
      <c r="GAV99" s="65"/>
      <c r="GAW99" s="65"/>
      <c r="GAX99" s="65"/>
      <c r="GAY99" s="65"/>
      <c r="GAZ99" s="65"/>
      <c r="GBA99" s="65"/>
      <c r="GBB99" s="65"/>
      <c r="GBC99" s="65"/>
      <c r="GBD99" s="65"/>
      <c r="GBE99" s="65"/>
      <c r="GBF99" s="65"/>
      <c r="GBG99" s="65"/>
      <c r="GBH99" s="65"/>
      <c r="GBI99" s="65"/>
      <c r="GBJ99" s="65"/>
      <c r="GBK99" s="65"/>
      <c r="GBL99" s="65"/>
      <c r="GBM99" s="65"/>
      <c r="GBN99" s="65"/>
      <c r="GBO99" s="65"/>
      <c r="GBP99" s="65"/>
      <c r="GBQ99" s="65"/>
      <c r="GBR99" s="65"/>
      <c r="GBS99" s="65"/>
      <c r="GBT99" s="65"/>
      <c r="GBU99" s="65"/>
      <c r="GBV99" s="65"/>
      <c r="GBW99" s="65"/>
      <c r="GBX99" s="65"/>
      <c r="GBY99" s="65"/>
      <c r="GBZ99" s="65"/>
      <c r="GCA99" s="65"/>
      <c r="GCB99" s="65"/>
      <c r="GCC99" s="65"/>
      <c r="GCD99" s="65"/>
      <c r="GCE99" s="65"/>
      <c r="GCF99" s="65"/>
      <c r="GCG99" s="65"/>
      <c r="GCH99" s="65"/>
      <c r="GCI99" s="65"/>
      <c r="GCJ99" s="65"/>
      <c r="GCK99" s="65"/>
      <c r="GCL99" s="65"/>
      <c r="GCM99" s="65"/>
      <c r="GCN99" s="65"/>
      <c r="GCO99" s="65"/>
      <c r="GCP99" s="65"/>
      <c r="GCQ99" s="65"/>
      <c r="GCR99" s="65"/>
      <c r="GCS99" s="65"/>
      <c r="GCT99" s="65"/>
      <c r="GCU99" s="65"/>
      <c r="GCV99" s="65"/>
      <c r="GCW99" s="65"/>
      <c r="GCX99" s="65"/>
      <c r="GCY99" s="65"/>
      <c r="GCZ99" s="65"/>
      <c r="GDA99" s="65"/>
      <c r="GDB99" s="65"/>
      <c r="GDC99" s="65"/>
      <c r="GDD99" s="65"/>
      <c r="GDE99" s="65"/>
      <c r="GDF99" s="65"/>
      <c r="GDG99" s="65"/>
      <c r="GDH99" s="65"/>
      <c r="GDI99" s="65"/>
      <c r="GDJ99" s="65"/>
      <c r="GDK99" s="65"/>
      <c r="GDL99" s="65"/>
      <c r="GDM99" s="65"/>
      <c r="GDN99" s="65"/>
      <c r="GDO99" s="65"/>
      <c r="GDP99" s="65"/>
      <c r="GDQ99" s="65"/>
      <c r="GDR99" s="65"/>
      <c r="GDS99" s="65"/>
      <c r="GDT99" s="65"/>
      <c r="GDU99" s="65"/>
      <c r="GDV99" s="65"/>
      <c r="GDW99" s="65"/>
      <c r="GDX99" s="65"/>
      <c r="GDY99" s="65"/>
      <c r="GDZ99" s="65"/>
      <c r="GEA99" s="65"/>
      <c r="GEB99" s="65"/>
      <c r="GEC99" s="65"/>
      <c r="GED99" s="65"/>
      <c r="GEE99" s="65"/>
      <c r="GEF99" s="65"/>
      <c r="GEG99" s="65"/>
      <c r="GEH99" s="65"/>
      <c r="GEI99" s="65"/>
      <c r="GEJ99" s="65"/>
      <c r="GEK99" s="65"/>
      <c r="GEL99" s="65"/>
      <c r="GEM99" s="65"/>
      <c r="GEN99" s="65"/>
      <c r="GEO99" s="65"/>
      <c r="GEP99" s="65"/>
      <c r="GEQ99" s="65"/>
      <c r="GER99" s="65"/>
      <c r="GES99" s="65"/>
      <c r="GET99" s="65"/>
      <c r="GEU99" s="65"/>
      <c r="GEV99" s="65"/>
      <c r="GEW99" s="65"/>
      <c r="GEX99" s="65"/>
      <c r="GEY99" s="65"/>
      <c r="GEZ99" s="65"/>
      <c r="GFA99" s="65"/>
      <c r="GFB99" s="65"/>
      <c r="GFC99" s="65"/>
      <c r="GFD99" s="65"/>
      <c r="GFE99" s="65"/>
      <c r="GFF99" s="65"/>
      <c r="GFG99" s="65"/>
      <c r="GFH99" s="65"/>
      <c r="GFI99" s="65"/>
      <c r="GFJ99" s="65"/>
      <c r="GFK99" s="65"/>
      <c r="GFL99" s="65"/>
      <c r="GFM99" s="65"/>
      <c r="GFN99" s="65"/>
      <c r="GFO99" s="65"/>
      <c r="GFP99" s="65"/>
      <c r="GFQ99" s="65"/>
      <c r="GFR99" s="65"/>
      <c r="GFS99" s="65"/>
      <c r="GFT99" s="65"/>
      <c r="GFU99" s="65"/>
      <c r="GFV99" s="65"/>
      <c r="GFW99" s="65"/>
      <c r="GFX99" s="65"/>
      <c r="GFY99" s="65"/>
      <c r="GFZ99" s="65"/>
      <c r="GGA99" s="65"/>
      <c r="GGB99" s="65"/>
      <c r="GGC99" s="65"/>
      <c r="GGD99" s="65"/>
      <c r="GGE99" s="65"/>
      <c r="GGF99" s="65"/>
      <c r="GGG99" s="65"/>
      <c r="GGH99" s="65"/>
      <c r="GGI99" s="65"/>
      <c r="GGJ99" s="65"/>
      <c r="GGK99" s="65"/>
      <c r="GGL99" s="65"/>
      <c r="GGM99" s="65"/>
      <c r="GGN99" s="65"/>
      <c r="GGO99" s="65"/>
      <c r="GGP99" s="65"/>
      <c r="GGQ99" s="65"/>
      <c r="GGR99" s="65"/>
      <c r="GGS99" s="65"/>
      <c r="GGT99" s="65"/>
      <c r="GGU99" s="65"/>
      <c r="GGV99" s="65"/>
      <c r="GGW99" s="65"/>
      <c r="GGX99" s="65"/>
      <c r="GGY99" s="65"/>
      <c r="GGZ99" s="65"/>
      <c r="GHA99" s="65"/>
      <c r="GHB99" s="65"/>
      <c r="GHC99" s="65"/>
      <c r="GHD99" s="65"/>
      <c r="GHE99" s="65"/>
      <c r="GHF99" s="65"/>
      <c r="GHG99" s="65"/>
      <c r="GHH99" s="65"/>
      <c r="GHI99" s="65"/>
      <c r="GHJ99" s="65"/>
      <c r="GHK99" s="65"/>
      <c r="GHL99" s="65"/>
      <c r="GHM99" s="65"/>
      <c r="GHN99" s="65"/>
      <c r="GHO99" s="65"/>
      <c r="GHP99" s="65"/>
      <c r="GHQ99" s="65"/>
      <c r="GHR99" s="65"/>
      <c r="GHS99" s="65"/>
      <c r="GHT99" s="65"/>
      <c r="GHU99" s="65"/>
      <c r="GHV99" s="65"/>
      <c r="GHW99" s="65"/>
      <c r="GHX99" s="65"/>
      <c r="GHY99" s="65"/>
      <c r="GHZ99" s="65"/>
      <c r="GIA99" s="65"/>
      <c r="GIB99" s="65"/>
      <c r="GIC99" s="65"/>
      <c r="GID99" s="65"/>
      <c r="GIE99" s="65"/>
      <c r="GIF99" s="65"/>
      <c r="GIG99" s="65"/>
      <c r="GIH99" s="65"/>
      <c r="GII99" s="65"/>
      <c r="GIJ99" s="65"/>
      <c r="GIK99" s="65"/>
      <c r="GIL99" s="65"/>
      <c r="GIM99" s="65"/>
      <c r="GIN99" s="65"/>
      <c r="GIO99" s="65"/>
      <c r="GIP99" s="65"/>
      <c r="GIQ99" s="65"/>
      <c r="GIR99" s="65"/>
      <c r="GIS99" s="65"/>
      <c r="GIT99" s="65"/>
      <c r="GIU99" s="65"/>
      <c r="GIV99" s="65"/>
      <c r="GIW99" s="65"/>
      <c r="GIX99" s="65"/>
      <c r="GIY99" s="65"/>
      <c r="GIZ99" s="65"/>
      <c r="GJA99" s="65"/>
      <c r="GJB99" s="65"/>
      <c r="GJC99" s="65"/>
      <c r="GJD99" s="65"/>
      <c r="GJE99" s="65"/>
      <c r="GJF99" s="65"/>
      <c r="GJG99" s="65"/>
      <c r="GJH99" s="65"/>
      <c r="GJI99" s="65"/>
      <c r="GJJ99" s="65"/>
      <c r="GJK99" s="65"/>
      <c r="GJL99" s="65"/>
      <c r="GJM99" s="65"/>
      <c r="GJN99" s="65"/>
      <c r="GJO99" s="65"/>
      <c r="GJP99" s="65"/>
      <c r="GJQ99" s="65"/>
      <c r="GJR99" s="65"/>
      <c r="GJS99" s="65"/>
      <c r="GJT99" s="65"/>
      <c r="GJU99" s="65"/>
      <c r="GJV99" s="65"/>
      <c r="GJW99" s="65"/>
      <c r="GJX99" s="65"/>
      <c r="GJY99" s="65"/>
      <c r="GJZ99" s="65"/>
      <c r="GKA99" s="65"/>
      <c r="GKB99" s="65"/>
      <c r="GKC99" s="65"/>
      <c r="GKD99" s="65"/>
      <c r="GKE99" s="65"/>
      <c r="GKF99" s="65"/>
      <c r="GKG99" s="65"/>
      <c r="GKH99" s="65"/>
      <c r="GKI99" s="65"/>
      <c r="GKJ99" s="65"/>
      <c r="GKK99" s="65"/>
      <c r="GKL99" s="65"/>
      <c r="GKM99" s="65"/>
      <c r="GKN99" s="65"/>
      <c r="GKO99" s="65"/>
      <c r="GKP99" s="65"/>
      <c r="GKQ99" s="65"/>
      <c r="GKR99" s="65"/>
      <c r="GKS99" s="65"/>
      <c r="GKT99" s="65"/>
      <c r="GKU99" s="65"/>
      <c r="GKV99" s="65"/>
      <c r="GKW99" s="65"/>
      <c r="GKX99" s="65"/>
      <c r="GKY99" s="65"/>
      <c r="GKZ99" s="65"/>
      <c r="GLA99" s="65"/>
      <c r="GLB99" s="65"/>
      <c r="GLC99" s="65"/>
      <c r="GLD99" s="65"/>
      <c r="GLE99" s="65"/>
      <c r="GLF99" s="65"/>
      <c r="GLG99" s="65"/>
      <c r="GLH99" s="65"/>
      <c r="GLI99" s="65"/>
      <c r="GLJ99" s="65"/>
      <c r="GLK99" s="65"/>
      <c r="GLL99" s="65"/>
      <c r="GLM99" s="65"/>
      <c r="GLN99" s="65"/>
      <c r="GLO99" s="65"/>
      <c r="GLP99" s="65"/>
      <c r="GLQ99" s="65"/>
      <c r="GLR99" s="65"/>
      <c r="GLS99" s="65"/>
      <c r="GLT99" s="65"/>
      <c r="GLU99" s="65"/>
      <c r="GLV99" s="65"/>
      <c r="GLW99" s="65"/>
      <c r="GLX99" s="65"/>
      <c r="GLY99" s="65"/>
      <c r="GLZ99" s="65"/>
      <c r="GMA99" s="65"/>
      <c r="GMB99" s="65"/>
      <c r="GMC99" s="65"/>
      <c r="GMD99" s="65"/>
      <c r="GME99" s="65"/>
      <c r="GMF99" s="65"/>
      <c r="GMG99" s="65"/>
      <c r="GMH99" s="65"/>
      <c r="GMI99" s="65"/>
      <c r="GMJ99" s="65"/>
      <c r="GMK99" s="65"/>
      <c r="GML99" s="65"/>
      <c r="GMM99" s="65"/>
      <c r="GMN99" s="65"/>
      <c r="GMO99" s="65"/>
      <c r="GMP99" s="65"/>
      <c r="GMQ99" s="65"/>
      <c r="GMR99" s="65"/>
      <c r="GMS99" s="65"/>
      <c r="GMT99" s="65"/>
      <c r="GMU99" s="65"/>
      <c r="GMV99" s="65"/>
      <c r="GMW99" s="65"/>
      <c r="GMX99" s="65"/>
      <c r="GMY99" s="65"/>
      <c r="GMZ99" s="65"/>
      <c r="GNA99" s="65"/>
      <c r="GNB99" s="65"/>
      <c r="GNC99" s="65"/>
      <c r="GND99" s="65"/>
      <c r="GNE99" s="65"/>
      <c r="GNF99" s="65"/>
      <c r="GNG99" s="65"/>
      <c r="GNH99" s="65"/>
      <c r="GNI99" s="65"/>
      <c r="GNJ99" s="65"/>
      <c r="GNK99" s="65"/>
      <c r="GNL99" s="65"/>
      <c r="GNM99" s="65"/>
      <c r="GNN99" s="65"/>
      <c r="GNO99" s="65"/>
      <c r="GNP99" s="65"/>
      <c r="GNQ99" s="65"/>
      <c r="GNR99" s="65"/>
      <c r="GNS99" s="65"/>
      <c r="GNT99" s="65"/>
      <c r="GNU99" s="65"/>
      <c r="GNV99" s="65"/>
      <c r="GNW99" s="65"/>
      <c r="GNX99" s="65"/>
      <c r="GNY99" s="65"/>
      <c r="GNZ99" s="65"/>
      <c r="GOA99" s="65"/>
      <c r="GOB99" s="65"/>
      <c r="GOC99" s="65"/>
      <c r="GOD99" s="65"/>
      <c r="GOE99" s="65"/>
      <c r="GOF99" s="65"/>
      <c r="GOG99" s="65"/>
      <c r="GOH99" s="65"/>
      <c r="GOI99" s="65"/>
      <c r="GOJ99" s="65"/>
      <c r="GOK99" s="65"/>
      <c r="GOL99" s="65"/>
      <c r="GOM99" s="65"/>
      <c r="GON99" s="65"/>
      <c r="GOO99" s="65"/>
      <c r="GOP99" s="65"/>
      <c r="GOQ99" s="65"/>
      <c r="GOR99" s="65"/>
      <c r="GOS99" s="65"/>
      <c r="GOT99" s="65"/>
      <c r="GOU99" s="65"/>
      <c r="GOV99" s="65"/>
      <c r="GOW99" s="65"/>
      <c r="GOX99" s="65"/>
      <c r="GOY99" s="65"/>
      <c r="GOZ99" s="65"/>
      <c r="GPA99" s="65"/>
      <c r="GPB99" s="65"/>
      <c r="GPC99" s="65"/>
      <c r="GPD99" s="65"/>
      <c r="GPE99" s="65"/>
      <c r="GPF99" s="65"/>
      <c r="GPG99" s="65"/>
      <c r="GPH99" s="65"/>
      <c r="GPI99" s="65"/>
      <c r="GPJ99" s="65"/>
      <c r="GPK99" s="65"/>
      <c r="GPL99" s="65"/>
      <c r="GPM99" s="65"/>
      <c r="GPN99" s="65"/>
      <c r="GPO99" s="65"/>
      <c r="GPP99" s="65"/>
      <c r="GPQ99" s="65"/>
      <c r="GPR99" s="65"/>
      <c r="GPS99" s="65"/>
      <c r="GPT99" s="65"/>
      <c r="GPU99" s="65"/>
      <c r="GPV99" s="65"/>
      <c r="GPW99" s="65"/>
      <c r="GPX99" s="65"/>
      <c r="GPY99" s="65"/>
      <c r="GPZ99" s="65"/>
      <c r="GQA99" s="65"/>
      <c r="GQB99" s="65"/>
      <c r="GQC99" s="65"/>
      <c r="GQD99" s="65"/>
      <c r="GQE99" s="65"/>
      <c r="GQF99" s="65"/>
      <c r="GQG99" s="65"/>
      <c r="GQH99" s="65"/>
      <c r="GQI99" s="65"/>
      <c r="GQJ99" s="65"/>
      <c r="GQK99" s="65"/>
      <c r="GQL99" s="65"/>
      <c r="GQM99" s="65"/>
      <c r="GQN99" s="65"/>
      <c r="GQO99" s="65"/>
      <c r="GQP99" s="65"/>
      <c r="GQQ99" s="65"/>
      <c r="GQR99" s="65"/>
      <c r="GQS99" s="65"/>
      <c r="GQT99" s="65"/>
      <c r="GQU99" s="65"/>
      <c r="GQV99" s="65"/>
      <c r="GQW99" s="65"/>
      <c r="GQX99" s="65"/>
      <c r="GQY99" s="65"/>
      <c r="GQZ99" s="65"/>
      <c r="GRA99" s="65"/>
      <c r="GRB99" s="65"/>
      <c r="GRC99" s="65"/>
      <c r="GRD99" s="65"/>
      <c r="GRE99" s="65"/>
      <c r="GRF99" s="65"/>
      <c r="GRG99" s="65"/>
      <c r="GRH99" s="65"/>
      <c r="GRI99" s="65"/>
      <c r="GRJ99" s="65"/>
      <c r="GRK99" s="65"/>
      <c r="GRL99" s="65"/>
      <c r="GRM99" s="65"/>
      <c r="GRN99" s="65"/>
      <c r="GRO99" s="65"/>
      <c r="GRP99" s="65"/>
      <c r="GRQ99" s="65"/>
      <c r="GRR99" s="65"/>
      <c r="GRS99" s="65"/>
      <c r="GRT99" s="65"/>
      <c r="GRU99" s="65"/>
      <c r="GRV99" s="65"/>
      <c r="GRW99" s="65"/>
      <c r="GRX99" s="65"/>
      <c r="GRY99" s="65"/>
      <c r="GRZ99" s="65"/>
      <c r="GSA99" s="65"/>
      <c r="GSB99" s="65"/>
      <c r="GSC99" s="65"/>
      <c r="GSD99" s="65"/>
      <c r="GSE99" s="65"/>
      <c r="GSF99" s="65"/>
      <c r="GSG99" s="65"/>
      <c r="GSH99" s="65"/>
      <c r="GSI99" s="65"/>
      <c r="GSJ99" s="65"/>
      <c r="GSK99" s="65"/>
      <c r="GSL99" s="65"/>
      <c r="GSM99" s="65"/>
      <c r="GSN99" s="65"/>
      <c r="GSO99" s="65"/>
      <c r="GSP99" s="65"/>
      <c r="GSQ99" s="65"/>
      <c r="GSR99" s="65"/>
      <c r="GSS99" s="65"/>
      <c r="GST99" s="65"/>
      <c r="GSU99" s="65"/>
      <c r="GSV99" s="65"/>
      <c r="GSW99" s="65"/>
      <c r="GSX99" s="65"/>
      <c r="GSY99" s="65"/>
      <c r="GSZ99" s="65"/>
      <c r="GTA99" s="65"/>
      <c r="GTB99" s="65"/>
      <c r="GTC99" s="65"/>
      <c r="GTD99" s="65"/>
      <c r="GTE99" s="65"/>
      <c r="GTF99" s="65"/>
      <c r="GTG99" s="65"/>
      <c r="GTH99" s="65"/>
      <c r="GTI99" s="65"/>
      <c r="GTJ99" s="65"/>
      <c r="GTK99" s="65"/>
      <c r="GTL99" s="65"/>
      <c r="GTM99" s="65"/>
      <c r="GTN99" s="65"/>
      <c r="GTO99" s="65"/>
      <c r="GTP99" s="65"/>
      <c r="GTQ99" s="65"/>
      <c r="GTR99" s="65"/>
      <c r="GTS99" s="65"/>
      <c r="GTT99" s="65"/>
      <c r="GTU99" s="65"/>
      <c r="GTV99" s="65"/>
      <c r="GTW99" s="65"/>
      <c r="GTX99" s="65"/>
      <c r="GTY99" s="65"/>
      <c r="GTZ99" s="65"/>
      <c r="GUA99" s="65"/>
      <c r="GUB99" s="65"/>
      <c r="GUC99" s="65"/>
      <c r="GUD99" s="65"/>
      <c r="GUE99" s="65"/>
      <c r="GUF99" s="65"/>
      <c r="GUG99" s="65"/>
      <c r="GUH99" s="65"/>
      <c r="GUI99" s="65"/>
      <c r="GUJ99" s="65"/>
      <c r="GUK99" s="65"/>
      <c r="GUL99" s="65"/>
      <c r="GUM99" s="65"/>
      <c r="GUN99" s="65"/>
      <c r="GUO99" s="65"/>
      <c r="GUP99" s="65"/>
      <c r="GUQ99" s="65"/>
      <c r="GUR99" s="65"/>
      <c r="GUS99" s="65"/>
      <c r="GUT99" s="65"/>
      <c r="GUU99" s="65"/>
      <c r="GUV99" s="65"/>
      <c r="GUW99" s="65"/>
      <c r="GUX99" s="65"/>
      <c r="GUY99" s="65"/>
      <c r="GUZ99" s="65"/>
      <c r="GVA99" s="65"/>
      <c r="GVB99" s="65"/>
      <c r="GVC99" s="65"/>
      <c r="GVD99" s="65"/>
      <c r="GVE99" s="65"/>
      <c r="GVF99" s="65"/>
      <c r="GVG99" s="65"/>
      <c r="GVH99" s="65"/>
      <c r="GVI99" s="65"/>
      <c r="GVJ99" s="65"/>
      <c r="GVK99" s="65"/>
      <c r="GVL99" s="65"/>
      <c r="GVM99" s="65"/>
      <c r="GVN99" s="65"/>
      <c r="GVO99" s="65"/>
      <c r="GVP99" s="65"/>
      <c r="GVQ99" s="65"/>
      <c r="GVR99" s="65"/>
      <c r="GVS99" s="65"/>
      <c r="GVT99" s="65"/>
      <c r="GVU99" s="65"/>
      <c r="GVV99" s="65"/>
      <c r="GVW99" s="65"/>
      <c r="GVX99" s="65"/>
      <c r="GVY99" s="65"/>
      <c r="GVZ99" s="65"/>
      <c r="GWA99" s="65"/>
      <c r="GWB99" s="65"/>
      <c r="GWC99" s="65"/>
      <c r="GWD99" s="65"/>
      <c r="GWE99" s="65"/>
      <c r="GWF99" s="65"/>
      <c r="GWG99" s="65"/>
      <c r="GWH99" s="65"/>
      <c r="GWI99" s="65"/>
      <c r="GWJ99" s="65"/>
      <c r="GWK99" s="65"/>
      <c r="GWL99" s="65"/>
      <c r="GWM99" s="65"/>
      <c r="GWN99" s="65"/>
      <c r="GWO99" s="65"/>
      <c r="GWP99" s="65"/>
      <c r="GWQ99" s="65"/>
      <c r="GWR99" s="65"/>
      <c r="GWS99" s="65"/>
      <c r="GWT99" s="65"/>
      <c r="GWU99" s="65"/>
      <c r="GWV99" s="65"/>
      <c r="GWW99" s="65"/>
      <c r="GWX99" s="65"/>
      <c r="GWY99" s="65"/>
      <c r="GWZ99" s="65"/>
      <c r="GXA99" s="65"/>
      <c r="GXB99" s="65"/>
      <c r="GXC99" s="65"/>
      <c r="GXD99" s="65"/>
      <c r="GXE99" s="65"/>
      <c r="GXF99" s="65"/>
      <c r="GXG99" s="65"/>
      <c r="GXH99" s="65"/>
      <c r="GXI99" s="65"/>
      <c r="GXJ99" s="65"/>
      <c r="GXK99" s="65"/>
      <c r="GXL99" s="65"/>
      <c r="GXM99" s="65"/>
      <c r="GXN99" s="65"/>
      <c r="GXO99" s="65"/>
      <c r="GXP99" s="65"/>
      <c r="GXQ99" s="65"/>
      <c r="GXR99" s="65"/>
      <c r="GXS99" s="65"/>
      <c r="GXT99" s="65"/>
      <c r="GXU99" s="65"/>
      <c r="GXV99" s="65"/>
      <c r="GXW99" s="65"/>
      <c r="GXX99" s="65"/>
      <c r="GXY99" s="65"/>
      <c r="GXZ99" s="65"/>
      <c r="GYA99" s="65"/>
      <c r="GYB99" s="65"/>
      <c r="GYC99" s="65"/>
      <c r="GYD99" s="65"/>
      <c r="GYE99" s="65"/>
      <c r="GYF99" s="65"/>
      <c r="GYG99" s="65"/>
      <c r="GYH99" s="65"/>
      <c r="GYI99" s="65"/>
      <c r="GYJ99" s="65"/>
      <c r="GYK99" s="65"/>
      <c r="GYL99" s="65"/>
      <c r="GYM99" s="65"/>
      <c r="GYN99" s="65"/>
      <c r="GYO99" s="65"/>
      <c r="GYP99" s="65"/>
      <c r="GYQ99" s="65"/>
      <c r="GYR99" s="65"/>
      <c r="GYS99" s="65"/>
      <c r="GYT99" s="65"/>
      <c r="GYU99" s="65"/>
      <c r="GYV99" s="65"/>
      <c r="GYW99" s="65"/>
      <c r="GYX99" s="65"/>
      <c r="GYY99" s="65"/>
      <c r="GYZ99" s="65"/>
      <c r="GZA99" s="65"/>
      <c r="GZB99" s="65"/>
      <c r="GZC99" s="65"/>
      <c r="GZD99" s="65"/>
      <c r="GZE99" s="65"/>
      <c r="GZF99" s="65"/>
      <c r="GZG99" s="65"/>
      <c r="GZH99" s="65"/>
      <c r="GZI99" s="65"/>
      <c r="GZJ99" s="65"/>
      <c r="GZK99" s="65"/>
      <c r="GZL99" s="65"/>
      <c r="GZM99" s="65"/>
      <c r="GZN99" s="65"/>
      <c r="GZO99" s="65"/>
      <c r="GZP99" s="65"/>
      <c r="GZQ99" s="65"/>
      <c r="GZR99" s="65"/>
      <c r="GZS99" s="65"/>
      <c r="GZT99" s="65"/>
      <c r="GZU99" s="65"/>
      <c r="GZV99" s="65"/>
      <c r="GZW99" s="65"/>
      <c r="GZX99" s="65"/>
      <c r="GZY99" s="65"/>
      <c r="GZZ99" s="65"/>
      <c r="HAA99" s="65"/>
      <c r="HAB99" s="65"/>
      <c r="HAC99" s="65"/>
      <c r="HAD99" s="65"/>
      <c r="HAE99" s="65"/>
      <c r="HAF99" s="65"/>
      <c r="HAG99" s="65"/>
      <c r="HAH99" s="65"/>
      <c r="HAI99" s="65"/>
      <c r="HAJ99" s="65"/>
      <c r="HAK99" s="65"/>
      <c r="HAL99" s="65"/>
      <c r="HAM99" s="65"/>
      <c r="HAN99" s="65"/>
      <c r="HAO99" s="65"/>
      <c r="HAP99" s="65"/>
      <c r="HAQ99" s="65"/>
      <c r="HAR99" s="65"/>
      <c r="HAS99" s="65"/>
      <c r="HAT99" s="65"/>
      <c r="HAU99" s="65"/>
      <c r="HAV99" s="65"/>
      <c r="HAW99" s="65"/>
      <c r="HAX99" s="65"/>
      <c r="HAY99" s="65"/>
      <c r="HAZ99" s="65"/>
      <c r="HBA99" s="65"/>
      <c r="HBB99" s="65"/>
      <c r="HBC99" s="65"/>
      <c r="HBD99" s="65"/>
      <c r="HBE99" s="65"/>
      <c r="HBF99" s="65"/>
      <c r="HBG99" s="65"/>
      <c r="HBH99" s="65"/>
      <c r="HBI99" s="65"/>
      <c r="HBJ99" s="65"/>
      <c r="HBK99" s="65"/>
      <c r="HBL99" s="65"/>
      <c r="HBM99" s="65"/>
      <c r="HBN99" s="65"/>
      <c r="HBO99" s="65"/>
      <c r="HBP99" s="65"/>
      <c r="HBQ99" s="65"/>
      <c r="HBR99" s="65"/>
      <c r="HBS99" s="65"/>
      <c r="HBT99" s="65"/>
      <c r="HBU99" s="65"/>
      <c r="HBV99" s="65"/>
      <c r="HBW99" s="65"/>
      <c r="HBX99" s="65"/>
      <c r="HBY99" s="65"/>
      <c r="HBZ99" s="65"/>
      <c r="HCA99" s="65"/>
      <c r="HCB99" s="65"/>
      <c r="HCC99" s="65"/>
      <c r="HCD99" s="65"/>
      <c r="HCE99" s="65"/>
      <c r="HCF99" s="65"/>
      <c r="HCG99" s="65"/>
      <c r="HCH99" s="65"/>
      <c r="HCI99" s="65"/>
      <c r="HCJ99" s="65"/>
      <c r="HCK99" s="65"/>
      <c r="HCL99" s="65"/>
      <c r="HCM99" s="65"/>
      <c r="HCN99" s="65"/>
      <c r="HCO99" s="65"/>
      <c r="HCP99" s="65"/>
      <c r="HCQ99" s="65"/>
      <c r="HCR99" s="65"/>
      <c r="HCS99" s="65"/>
      <c r="HCT99" s="65"/>
      <c r="HCU99" s="65"/>
      <c r="HCV99" s="65"/>
      <c r="HCW99" s="65"/>
      <c r="HCX99" s="65"/>
      <c r="HCY99" s="65"/>
      <c r="HCZ99" s="65"/>
      <c r="HDA99" s="65"/>
      <c r="HDB99" s="65"/>
      <c r="HDC99" s="65"/>
      <c r="HDD99" s="65"/>
      <c r="HDE99" s="65"/>
      <c r="HDF99" s="65"/>
      <c r="HDG99" s="65"/>
      <c r="HDH99" s="65"/>
      <c r="HDI99" s="65"/>
      <c r="HDJ99" s="65"/>
      <c r="HDK99" s="65"/>
      <c r="HDL99" s="65"/>
      <c r="HDM99" s="65"/>
      <c r="HDN99" s="65"/>
      <c r="HDO99" s="65"/>
      <c r="HDP99" s="65"/>
      <c r="HDQ99" s="65"/>
      <c r="HDR99" s="65"/>
      <c r="HDS99" s="65"/>
      <c r="HDT99" s="65"/>
      <c r="HDU99" s="65"/>
      <c r="HDV99" s="65"/>
      <c r="HDW99" s="65"/>
      <c r="HDX99" s="65"/>
      <c r="HDY99" s="65"/>
      <c r="HDZ99" s="65"/>
      <c r="HEA99" s="65"/>
      <c r="HEB99" s="65"/>
      <c r="HEC99" s="65"/>
      <c r="HED99" s="65"/>
      <c r="HEE99" s="65"/>
      <c r="HEF99" s="65"/>
      <c r="HEG99" s="65"/>
      <c r="HEH99" s="65"/>
      <c r="HEI99" s="65"/>
      <c r="HEJ99" s="65"/>
      <c r="HEK99" s="65"/>
      <c r="HEL99" s="65"/>
      <c r="HEM99" s="65"/>
      <c r="HEN99" s="65"/>
      <c r="HEO99" s="65"/>
      <c r="HEP99" s="65"/>
      <c r="HEQ99" s="65"/>
      <c r="HER99" s="65"/>
      <c r="HES99" s="65"/>
      <c r="HET99" s="65"/>
      <c r="HEU99" s="65"/>
      <c r="HEV99" s="65"/>
      <c r="HEW99" s="65"/>
      <c r="HEX99" s="65"/>
      <c r="HEY99" s="65"/>
      <c r="HEZ99" s="65"/>
      <c r="HFA99" s="65"/>
      <c r="HFB99" s="65"/>
      <c r="HFC99" s="65"/>
      <c r="HFD99" s="65"/>
      <c r="HFE99" s="65"/>
      <c r="HFF99" s="65"/>
      <c r="HFG99" s="65"/>
      <c r="HFH99" s="65"/>
      <c r="HFI99" s="65"/>
      <c r="HFJ99" s="65"/>
      <c r="HFK99" s="65"/>
      <c r="HFL99" s="65"/>
      <c r="HFM99" s="65"/>
      <c r="HFN99" s="65"/>
      <c r="HFO99" s="65"/>
      <c r="HFP99" s="65"/>
      <c r="HFQ99" s="65"/>
      <c r="HFR99" s="65"/>
      <c r="HFS99" s="65"/>
      <c r="HFT99" s="65"/>
      <c r="HFU99" s="65"/>
      <c r="HFV99" s="65"/>
      <c r="HFW99" s="65"/>
      <c r="HFX99" s="65"/>
      <c r="HFY99" s="65"/>
      <c r="HFZ99" s="65"/>
      <c r="HGA99" s="65"/>
      <c r="HGB99" s="65"/>
      <c r="HGC99" s="65"/>
      <c r="HGD99" s="65"/>
      <c r="HGE99" s="65"/>
      <c r="HGF99" s="65"/>
      <c r="HGG99" s="65"/>
      <c r="HGH99" s="65"/>
      <c r="HGI99" s="65"/>
      <c r="HGJ99" s="65"/>
      <c r="HGK99" s="65"/>
      <c r="HGL99" s="65"/>
      <c r="HGM99" s="65"/>
      <c r="HGN99" s="65"/>
      <c r="HGO99" s="65"/>
      <c r="HGP99" s="65"/>
      <c r="HGQ99" s="65"/>
      <c r="HGR99" s="65"/>
      <c r="HGS99" s="65"/>
      <c r="HGT99" s="65"/>
      <c r="HGU99" s="65"/>
      <c r="HGV99" s="65"/>
      <c r="HGW99" s="65"/>
      <c r="HGX99" s="65"/>
      <c r="HGY99" s="65"/>
      <c r="HGZ99" s="65"/>
      <c r="HHA99" s="65"/>
      <c r="HHB99" s="65"/>
      <c r="HHC99" s="65"/>
      <c r="HHD99" s="65"/>
      <c r="HHE99" s="65"/>
      <c r="HHF99" s="65"/>
      <c r="HHG99" s="65"/>
      <c r="HHH99" s="65"/>
      <c r="HHI99" s="65"/>
      <c r="HHJ99" s="65"/>
      <c r="HHK99" s="65"/>
      <c r="HHL99" s="65"/>
      <c r="HHM99" s="65"/>
      <c r="HHN99" s="65"/>
      <c r="HHO99" s="65"/>
      <c r="HHP99" s="65"/>
      <c r="HHQ99" s="65"/>
      <c r="HHR99" s="65"/>
      <c r="HHS99" s="65"/>
      <c r="HHT99" s="65"/>
      <c r="HHU99" s="65"/>
      <c r="HHV99" s="65"/>
      <c r="HHW99" s="65"/>
      <c r="HHX99" s="65"/>
      <c r="HHY99" s="65"/>
      <c r="HHZ99" s="65"/>
      <c r="HIA99" s="65"/>
      <c r="HIB99" s="65"/>
      <c r="HIC99" s="65"/>
      <c r="HID99" s="65"/>
      <c r="HIE99" s="65"/>
      <c r="HIF99" s="65"/>
      <c r="HIG99" s="65"/>
      <c r="HIH99" s="65"/>
      <c r="HII99" s="65"/>
      <c r="HIJ99" s="65"/>
      <c r="HIK99" s="65"/>
      <c r="HIL99" s="65"/>
      <c r="HIM99" s="65"/>
      <c r="HIN99" s="65"/>
      <c r="HIO99" s="65"/>
      <c r="HIP99" s="65"/>
      <c r="HIQ99" s="65"/>
      <c r="HIR99" s="65"/>
      <c r="HIS99" s="65"/>
      <c r="HIT99" s="65"/>
      <c r="HIU99" s="65"/>
      <c r="HIV99" s="65"/>
      <c r="HIW99" s="65"/>
      <c r="HIX99" s="65"/>
      <c r="HIY99" s="65"/>
      <c r="HIZ99" s="65"/>
      <c r="HJA99" s="65"/>
      <c r="HJB99" s="65"/>
      <c r="HJC99" s="65"/>
      <c r="HJD99" s="65"/>
      <c r="HJE99" s="65"/>
      <c r="HJF99" s="65"/>
      <c r="HJG99" s="65"/>
      <c r="HJH99" s="65"/>
      <c r="HJI99" s="65"/>
      <c r="HJJ99" s="65"/>
      <c r="HJK99" s="65"/>
      <c r="HJL99" s="65"/>
      <c r="HJM99" s="65"/>
      <c r="HJN99" s="65"/>
      <c r="HJO99" s="65"/>
      <c r="HJP99" s="65"/>
      <c r="HJQ99" s="65"/>
      <c r="HJR99" s="65"/>
      <c r="HJS99" s="65"/>
      <c r="HJT99" s="65"/>
      <c r="HJU99" s="65"/>
      <c r="HJV99" s="65"/>
      <c r="HJW99" s="65"/>
      <c r="HJX99" s="65"/>
      <c r="HJY99" s="65"/>
      <c r="HJZ99" s="65"/>
      <c r="HKA99" s="65"/>
      <c r="HKB99" s="65"/>
      <c r="HKC99" s="65"/>
      <c r="HKD99" s="65"/>
      <c r="HKE99" s="65"/>
      <c r="HKF99" s="65"/>
      <c r="HKG99" s="65"/>
      <c r="HKH99" s="65"/>
      <c r="HKI99" s="65"/>
      <c r="HKJ99" s="65"/>
      <c r="HKK99" s="65"/>
      <c r="HKL99" s="65"/>
      <c r="HKM99" s="65"/>
      <c r="HKN99" s="65"/>
      <c r="HKO99" s="65"/>
      <c r="HKP99" s="65"/>
      <c r="HKQ99" s="65"/>
      <c r="HKR99" s="65"/>
      <c r="HKS99" s="65"/>
      <c r="HKT99" s="65"/>
      <c r="HKU99" s="65"/>
      <c r="HKV99" s="65"/>
      <c r="HKW99" s="65"/>
      <c r="HKX99" s="65"/>
      <c r="HKY99" s="65"/>
      <c r="HKZ99" s="65"/>
      <c r="HLA99" s="65"/>
      <c r="HLB99" s="65"/>
      <c r="HLC99" s="65"/>
      <c r="HLD99" s="65"/>
      <c r="HLE99" s="65"/>
      <c r="HLF99" s="65"/>
      <c r="HLG99" s="65"/>
      <c r="HLH99" s="65"/>
      <c r="HLI99" s="65"/>
      <c r="HLJ99" s="65"/>
      <c r="HLK99" s="65"/>
      <c r="HLL99" s="65"/>
      <c r="HLM99" s="65"/>
      <c r="HLN99" s="65"/>
      <c r="HLO99" s="65"/>
      <c r="HLP99" s="65"/>
      <c r="HLQ99" s="65"/>
      <c r="HLR99" s="65"/>
      <c r="HLS99" s="65"/>
      <c r="HLT99" s="65"/>
      <c r="HLU99" s="65"/>
      <c r="HLV99" s="65"/>
      <c r="HLW99" s="65"/>
      <c r="HLX99" s="65"/>
      <c r="HLY99" s="65"/>
      <c r="HLZ99" s="65"/>
      <c r="HMA99" s="65"/>
      <c r="HMB99" s="65"/>
      <c r="HMC99" s="65"/>
      <c r="HMD99" s="65"/>
      <c r="HME99" s="65"/>
      <c r="HMF99" s="65"/>
      <c r="HMG99" s="65"/>
      <c r="HMH99" s="65"/>
      <c r="HMI99" s="65"/>
      <c r="HMJ99" s="65"/>
      <c r="HMK99" s="65"/>
      <c r="HML99" s="65"/>
      <c r="HMM99" s="65"/>
      <c r="HMN99" s="65"/>
      <c r="HMO99" s="65"/>
      <c r="HMP99" s="65"/>
      <c r="HMQ99" s="65"/>
      <c r="HMR99" s="65"/>
      <c r="HMS99" s="65"/>
      <c r="HMT99" s="65"/>
      <c r="HMU99" s="65"/>
      <c r="HMV99" s="65"/>
      <c r="HMW99" s="65"/>
      <c r="HMX99" s="65"/>
      <c r="HMY99" s="65"/>
      <c r="HMZ99" s="65"/>
      <c r="HNA99" s="65"/>
      <c r="HNB99" s="65"/>
      <c r="HNC99" s="65"/>
      <c r="HND99" s="65"/>
      <c r="HNE99" s="65"/>
      <c r="HNF99" s="65"/>
      <c r="HNG99" s="65"/>
      <c r="HNH99" s="65"/>
      <c r="HNI99" s="65"/>
      <c r="HNJ99" s="65"/>
      <c r="HNK99" s="65"/>
      <c r="HNL99" s="65"/>
      <c r="HNM99" s="65"/>
      <c r="HNN99" s="65"/>
      <c r="HNO99" s="65"/>
      <c r="HNP99" s="65"/>
      <c r="HNQ99" s="65"/>
      <c r="HNR99" s="65"/>
      <c r="HNS99" s="65"/>
      <c r="HNT99" s="65"/>
      <c r="HNU99" s="65"/>
      <c r="HNV99" s="65"/>
      <c r="HNW99" s="65"/>
      <c r="HNX99" s="65"/>
      <c r="HNY99" s="65"/>
      <c r="HNZ99" s="65"/>
      <c r="HOA99" s="65"/>
      <c r="HOB99" s="65"/>
      <c r="HOC99" s="65"/>
      <c r="HOD99" s="65"/>
      <c r="HOE99" s="65"/>
      <c r="HOF99" s="65"/>
      <c r="HOG99" s="65"/>
      <c r="HOH99" s="65"/>
      <c r="HOI99" s="65"/>
      <c r="HOJ99" s="65"/>
      <c r="HOK99" s="65"/>
      <c r="HOL99" s="65"/>
      <c r="HOM99" s="65"/>
      <c r="HON99" s="65"/>
      <c r="HOO99" s="65"/>
      <c r="HOP99" s="65"/>
      <c r="HOQ99" s="65"/>
      <c r="HOR99" s="65"/>
      <c r="HOS99" s="65"/>
      <c r="HOT99" s="65"/>
      <c r="HOU99" s="65"/>
      <c r="HOV99" s="65"/>
      <c r="HOW99" s="65"/>
      <c r="HOX99" s="65"/>
      <c r="HOY99" s="65"/>
      <c r="HOZ99" s="65"/>
      <c r="HPA99" s="65"/>
      <c r="HPB99" s="65"/>
      <c r="HPC99" s="65"/>
      <c r="HPD99" s="65"/>
      <c r="HPE99" s="65"/>
      <c r="HPF99" s="65"/>
      <c r="HPG99" s="65"/>
      <c r="HPH99" s="65"/>
      <c r="HPI99" s="65"/>
      <c r="HPJ99" s="65"/>
      <c r="HPK99" s="65"/>
      <c r="HPL99" s="65"/>
      <c r="HPM99" s="65"/>
      <c r="HPN99" s="65"/>
      <c r="HPO99" s="65"/>
      <c r="HPP99" s="65"/>
      <c r="HPQ99" s="65"/>
      <c r="HPR99" s="65"/>
      <c r="HPS99" s="65"/>
      <c r="HPT99" s="65"/>
      <c r="HPU99" s="65"/>
      <c r="HPV99" s="65"/>
      <c r="HPW99" s="65"/>
      <c r="HPX99" s="65"/>
      <c r="HPY99" s="65"/>
      <c r="HPZ99" s="65"/>
      <c r="HQA99" s="65"/>
      <c r="HQB99" s="65"/>
      <c r="HQC99" s="65"/>
      <c r="HQD99" s="65"/>
      <c r="HQE99" s="65"/>
      <c r="HQF99" s="65"/>
      <c r="HQG99" s="65"/>
      <c r="HQH99" s="65"/>
      <c r="HQI99" s="65"/>
      <c r="HQJ99" s="65"/>
      <c r="HQK99" s="65"/>
      <c r="HQL99" s="65"/>
      <c r="HQM99" s="65"/>
      <c r="HQN99" s="65"/>
      <c r="HQO99" s="65"/>
      <c r="HQP99" s="65"/>
      <c r="HQQ99" s="65"/>
      <c r="HQR99" s="65"/>
      <c r="HQS99" s="65"/>
      <c r="HQT99" s="65"/>
      <c r="HQU99" s="65"/>
      <c r="HQV99" s="65"/>
      <c r="HQW99" s="65"/>
      <c r="HQX99" s="65"/>
      <c r="HQY99" s="65"/>
      <c r="HQZ99" s="65"/>
      <c r="HRA99" s="65"/>
      <c r="HRB99" s="65"/>
      <c r="HRC99" s="65"/>
      <c r="HRD99" s="65"/>
      <c r="HRE99" s="65"/>
      <c r="HRF99" s="65"/>
      <c r="HRG99" s="65"/>
      <c r="HRH99" s="65"/>
      <c r="HRI99" s="65"/>
      <c r="HRJ99" s="65"/>
      <c r="HRK99" s="65"/>
      <c r="HRL99" s="65"/>
      <c r="HRM99" s="65"/>
      <c r="HRN99" s="65"/>
      <c r="HRO99" s="65"/>
      <c r="HRP99" s="65"/>
      <c r="HRQ99" s="65"/>
      <c r="HRR99" s="65"/>
      <c r="HRS99" s="65"/>
      <c r="HRT99" s="65"/>
      <c r="HRU99" s="65"/>
      <c r="HRV99" s="65"/>
      <c r="HRW99" s="65"/>
      <c r="HRX99" s="65"/>
      <c r="HRY99" s="65"/>
      <c r="HRZ99" s="65"/>
      <c r="HSA99" s="65"/>
      <c r="HSB99" s="65"/>
      <c r="HSC99" s="65"/>
      <c r="HSD99" s="65"/>
      <c r="HSE99" s="65"/>
      <c r="HSF99" s="65"/>
      <c r="HSG99" s="65"/>
      <c r="HSH99" s="65"/>
      <c r="HSI99" s="65"/>
      <c r="HSJ99" s="65"/>
      <c r="HSK99" s="65"/>
      <c r="HSL99" s="65"/>
      <c r="HSM99" s="65"/>
      <c r="HSN99" s="65"/>
      <c r="HSO99" s="65"/>
      <c r="HSP99" s="65"/>
      <c r="HSQ99" s="65"/>
      <c r="HSR99" s="65"/>
      <c r="HSS99" s="65"/>
      <c r="HST99" s="65"/>
      <c r="HSU99" s="65"/>
      <c r="HSV99" s="65"/>
      <c r="HSW99" s="65"/>
      <c r="HSX99" s="65"/>
      <c r="HSY99" s="65"/>
      <c r="HSZ99" s="65"/>
      <c r="HTA99" s="65"/>
      <c r="HTB99" s="65"/>
      <c r="HTC99" s="65"/>
      <c r="HTD99" s="65"/>
      <c r="HTE99" s="65"/>
      <c r="HTF99" s="65"/>
      <c r="HTG99" s="65"/>
      <c r="HTH99" s="65"/>
      <c r="HTI99" s="65"/>
      <c r="HTJ99" s="65"/>
      <c r="HTK99" s="65"/>
      <c r="HTL99" s="65"/>
      <c r="HTM99" s="65"/>
      <c r="HTN99" s="65"/>
      <c r="HTO99" s="65"/>
      <c r="HTP99" s="65"/>
      <c r="HTQ99" s="65"/>
      <c r="HTR99" s="65"/>
      <c r="HTS99" s="65"/>
      <c r="HTT99" s="65"/>
      <c r="HTU99" s="65"/>
      <c r="HTV99" s="65"/>
      <c r="HTW99" s="65"/>
      <c r="HTX99" s="65"/>
      <c r="HTY99" s="65"/>
      <c r="HTZ99" s="65"/>
      <c r="HUA99" s="65"/>
      <c r="HUB99" s="65"/>
      <c r="HUC99" s="65"/>
      <c r="HUD99" s="65"/>
      <c r="HUE99" s="65"/>
      <c r="HUF99" s="65"/>
      <c r="HUG99" s="65"/>
      <c r="HUH99" s="65"/>
      <c r="HUI99" s="65"/>
      <c r="HUJ99" s="65"/>
      <c r="HUK99" s="65"/>
      <c r="HUL99" s="65"/>
      <c r="HUM99" s="65"/>
      <c r="HUN99" s="65"/>
      <c r="HUO99" s="65"/>
      <c r="HUP99" s="65"/>
      <c r="HUQ99" s="65"/>
      <c r="HUR99" s="65"/>
      <c r="HUS99" s="65"/>
      <c r="HUT99" s="65"/>
      <c r="HUU99" s="65"/>
      <c r="HUV99" s="65"/>
      <c r="HUW99" s="65"/>
      <c r="HUX99" s="65"/>
      <c r="HUY99" s="65"/>
      <c r="HUZ99" s="65"/>
      <c r="HVA99" s="65"/>
      <c r="HVB99" s="65"/>
      <c r="HVC99" s="65"/>
      <c r="HVD99" s="65"/>
      <c r="HVE99" s="65"/>
      <c r="HVF99" s="65"/>
      <c r="HVG99" s="65"/>
      <c r="HVH99" s="65"/>
      <c r="HVI99" s="65"/>
      <c r="HVJ99" s="65"/>
      <c r="HVK99" s="65"/>
      <c r="HVL99" s="65"/>
      <c r="HVM99" s="65"/>
      <c r="HVN99" s="65"/>
      <c r="HVO99" s="65"/>
      <c r="HVP99" s="65"/>
      <c r="HVQ99" s="65"/>
      <c r="HVR99" s="65"/>
      <c r="HVS99" s="65"/>
      <c r="HVT99" s="65"/>
      <c r="HVU99" s="65"/>
      <c r="HVV99" s="65"/>
      <c r="HVW99" s="65"/>
      <c r="HVX99" s="65"/>
      <c r="HVY99" s="65"/>
      <c r="HVZ99" s="65"/>
      <c r="HWA99" s="65"/>
      <c r="HWB99" s="65"/>
      <c r="HWC99" s="65"/>
      <c r="HWD99" s="65"/>
      <c r="HWE99" s="65"/>
      <c r="HWF99" s="65"/>
      <c r="HWG99" s="65"/>
      <c r="HWH99" s="65"/>
      <c r="HWI99" s="65"/>
      <c r="HWJ99" s="65"/>
      <c r="HWK99" s="65"/>
      <c r="HWL99" s="65"/>
      <c r="HWM99" s="65"/>
      <c r="HWN99" s="65"/>
      <c r="HWO99" s="65"/>
      <c r="HWP99" s="65"/>
      <c r="HWQ99" s="65"/>
      <c r="HWR99" s="65"/>
      <c r="HWS99" s="65"/>
      <c r="HWT99" s="65"/>
      <c r="HWU99" s="65"/>
      <c r="HWV99" s="65"/>
      <c r="HWW99" s="65"/>
      <c r="HWX99" s="65"/>
      <c r="HWY99" s="65"/>
      <c r="HWZ99" s="65"/>
      <c r="HXA99" s="65"/>
      <c r="HXB99" s="65"/>
      <c r="HXC99" s="65"/>
      <c r="HXD99" s="65"/>
      <c r="HXE99" s="65"/>
      <c r="HXF99" s="65"/>
      <c r="HXG99" s="65"/>
      <c r="HXH99" s="65"/>
      <c r="HXI99" s="65"/>
      <c r="HXJ99" s="65"/>
      <c r="HXK99" s="65"/>
      <c r="HXL99" s="65"/>
      <c r="HXM99" s="65"/>
      <c r="HXN99" s="65"/>
      <c r="HXO99" s="65"/>
      <c r="HXP99" s="65"/>
      <c r="HXQ99" s="65"/>
      <c r="HXR99" s="65"/>
      <c r="HXS99" s="65"/>
      <c r="HXT99" s="65"/>
      <c r="HXU99" s="65"/>
      <c r="HXV99" s="65"/>
      <c r="HXW99" s="65"/>
      <c r="HXX99" s="65"/>
      <c r="HXY99" s="65"/>
      <c r="HXZ99" s="65"/>
      <c r="HYA99" s="65"/>
      <c r="HYB99" s="65"/>
      <c r="HYC99" s="65"/>
      <c r="HYD99" s="65"/>
      <c r="HYE99" s="65"/>
      <c r="HYF99" s="65"/>
      <c r="HYG99" s="65"/>
      <c r="HYH99" s="65"/>
      <c r="HYI99" s="65"/>
      <c r="HYJ99" s="65"/>
      <c r="HYK99" s="65"/>
      <c r="HYL99" s="65"/>
      <c r="HYM99" s="65"/>
      <c r="HYN99" s="65"/>
      <c r="HYO99" s="65"/>
      <c r="HYP99" s="65"/>
      <c r="HYQ99" s="65"/>
      <c r="HYR99" s="65"/>
      <c r="HYS99" s="65"/>
      <c r="HYT99" s="65"/>
      <c r="HYU99" s="65"/>
      <c r="HYV99" s="65"/>
      <c r="HYW99" s="65"/>
      <c r="HYX99" s="65"/>
      <c r="HYY99" s="65"/>
      <c r="HYZ99" s="65"/>
      <c r="HZA99" s="65"/>
      <c r="HZB99" s="65"/>
      <c r="HZC99" s="65"/>
      <c r="HZD99" s="65"/>
      <c r="HZE99" s="65"/>
      <c r="HZF99" s="65"/>
      <c r="HZG99" s="65"/>
      <c r="HZH99" s="65"/>
      <c r="HZI99" s="65"/>
      <c r="HZJ99" s="65"/>
      <c r="HZK99" s="65"/>
      <c r="HZL99" s="65"/>
      <c r="HZM99" s="65"/>
      <c r="HZN99" s="65"/>
      <c r="HZO99" s="65"/>
      <c r="HZP99" s="65"/>
      <c r="HZQ99" s="65"/>
      <c r="HZR99" s="65"/>
      <c r="HZS99" s="65"/>
      <c r="HZT99" s="65"/>
      <c r="HZU99" s="65"/>
      <c r="HZV99" s="65"/>
      <c r="HZW99" s="65"/>
      <c r="HZX99" s="65"/>
      <c r="HZY99" s="65"/>
      <c r="HZZ99" s="65"/>
      <c r="IAA99" s="65"/>
      <c r="IAB99" s="65"/>
      <c r="IAC99" s="65"/>
      <c r="IAD99" s="65"/>
      <c r="IAE99" s="65"/>
      <c r="IAF99" s="65"/>
      <c r="IAG99" s="65"/>
      <c r="IAH99" s="65"/>
      <c r="IAI99" s="65"/>
      <c r="IAJ99" s="65"/>
      <c r="IAK99" s="65"/>
      <c r="IAL99" s="65"/>
      <c r="IAM99" s="65"/>
      <c r="IAN99" s="65"/>
      <c r="IAO99" s="65"/>
      <c r="IAP99" s="65"/>
      <c r="IAQ99" s="65"/>
      <c r="IAR99" s="65"/>
      <c r="IAS99" s="65"/>
      <c r="IAT99" s="65"/>
      <c r="IAU99" s="65"/>
      <c r="IAV99" s="65"/>
      <c r="IAW99" s="65"/>
      <c r="IAX99" s="65"/>
      <c r="IAY99" s="65"/>
      <c r="IAZ99" s="65"/>
      <c r="IBA99" s="65"/>
      <c r="IBB99" s="65"/>
      <c r="IBC99" s="65"/>
      <c r="IBD99" s="65"/>
      <c r="IBE99" s="65"/>
      <c r="IBF99" s="65"/>
      <c r="IBG99" s="65"/>
      <c r="IBH99" s="65"/>
      <c r="IBI99" s="65"/>
      <c r="IBJ99" s="65"/>
      <c r="IBK99" s="65"/>
      <c r="IBL99" s="65"/>
      <c r="IBM99" s="65"/>
      <c r="IBN99" s="65"/>
      <c r="IBO99" s="65"/>
      <c r="IBP99" s="65"/>
      <c r="IBQ99" s="65"/>
      <c r="IBR99" s="65"/>
      <c r="IBS99" s="65"/>
      <c r="IBT99" s="65"/>
      <c r="IBU99" s="65"/>
      <c r="IBV99" s="65"/>
      <c r="IBW99" s="65"/>
      <c r="IBX99" s="65"/>
      <c r="IBY99" s="65"/>
      <c r="IBZ99" s="65"/>
      <c r="ICA99" s="65"/>
      <c r="ICB99" s="65"/>
      <c r="ICC99" s="65"/>
      <c r="ICD99" s="65"/>
      <c r="ICE99" s="65"/>
      <c r="ICF99" s="65"/>
      <c r="ICG99" s="65"/>
      <c r="ICH99" s="65"/>
      <c r="ICI99" s="65"/>
      <c r="ICJ99" s="65"/>
      <c r="ICK99" s="65"/>
      <c r="ICL99" s="65"/>
      <c r="ICM99" s="65"/>
      <c r="ICN99" s="65"/>
      <c r="ICO99" s="65"/>
      <c r="ICP99" s="65"/>
      <c r="ICQ99" s="65"/>
      <c r="ICR99" s="65"/>
      <c r="ICS99" s="65"/>
      <c r="ICT99" s="65"/>
      <c r="ICU99" s="65"/>
      <c r="ICV99" s="65"/>
      <c r="ICW99" s="65"/>
      <c r="ICX99" s="65"/>
      <c r="ICY99" s="65"/>
      <c r="ICZ99" s="65"/>
      <c r="IDA99" s="65"/>
      <c r="IDB99" s="65"/>
      <c r="IDC99" s="65"/>
      <c r="IDD99" s="65"/>
      <c r="IDE99" s="65"/>
      <c r="IDF99" s="65"/>
      <c r="IDG99" s="65"/>
      <c r="IDH99" s="65"/>
      <c r="IDI99" s="65"/>
      <c r="IDJ99" s="65"/>
      <c r="IDK99" s="65"/>
      <c r="IDL99" s="65"/>
      <c r="IDM99" s="65"/>
      <c r="IDN99" s="65"/>
      <c r="IDO99" s="65"/>
      <c r="IDP99" s="65"/>
      <c r="IDQ99" s="65"/>
      <c r="IDR99" s="65"/>
      <c r="IDS99" s="65"/>
      <c r="IDT99" s="65"/>
      <c r="IDU99" s="65"/>
      <c r="IDV99" s="65"/>
      <c r="IDW99" s="65"/>
      <c r="IDX99" s="65"/>
      <c r="IDY99" s="65"/>
      <c r="IDZ99" s="65"/>
      <c r="IEA99" s="65"/>
      <c r="IEB99" s="65"/>
      <c r="IEC99" s="65"/>
      <c r="IED99" s="65"/>
      <c r="IEE99" s="65"/>
      <c r="IEF99" s="65"/>
      <c r="IEG99" s="65"/>
      <c r="IEH99" s="65"/>
      <c r="IEI99" s="65"/>
      <c r="IEJ99" s="65"/>
      <c r="IEK99" s="65"/>
      <c r="IEL99" s="65"/>
      <c r="IEM99" s="65"/>
      <c r="IEN99" s="65"/>
      <c r="IEO99" s="65"/>
      <c r="IEP99" s="65"/>
      <c r="IEQ99" s="65"/>
      <c r="IER99" s="65"/>
      <c r="IES99" s="65"/>
      <c r="IET99" s="65"/>
      <c r="IEU99" s="65"/>
      <c r="IEV99" s="65"/>
      <c r="IEW99" s="65"/>
      <c r="IEX99" s="65"/>
      <c r="IEY99" s="65"/>
      <c r="IEZ99" s="65"/>
      <c r="IFA99" s="65"/>
      <c r="IFB99" s="65"/>
      <c r="IFC99" s="65"/>
      <c r="IFD99" s="65"/>
      <c r="IFE99" s="65"/>
      <c r="IFF99" s="65"/>
      <c r="IFG99" s="65"/>
      <c r="IFH99" s="65"/>
      <c r="IFI99" s="65"/>
      <c r="IFJ99" s="65"/>
      <c r="IFK99" s="65"/>
      <c r="IFL99" s="65"/>
      <c r="IFM99" s="65"/>
      <c r="IFN99" s="65"/>
      <c r="IFO99" s="65"/>
      <c r="IFP99" s="65"/>
      <c r="IFQ99" s="65"/>
      <c r="IFR99" s="65"/>
      <c r="IFS99" s="65"/>
      <c r="IFT99" s="65"/>
      <c r="IFU99" s="65"/>
      <c r="IFV99" s="65"/>
      <c r="IFW99" s="65"/>
      <c r="IFX99" s="65"/>
      <c r="IFY99" s="65"/>
      <c r="IFZ99" s="65"/>
      <c r="IGA99" s="65"/>
      <c r="IGB99" s="65"/>
      <c r="IGC99" s="65"/>
      <c r="IGD99" s="65"/>
      <c r="IGE99" s="65"/>
      <c r="IGF99" s="65"/>
      <c r="IGG99" s="65"/>
      <c r="IGH99" s="65"/>
      <c r="IGI99" s="65"/>
      <c r="IGJ99" s="65"/>
      <c r="IGK99" s="65"/>
      <c r="IGL99" s="65"/>
      <c r="IGM99" s="65"/>
      <c r="IGN99" s="65"/>
      <c r="IGO99" s="65"/>
      <c r="IGP99" s="65"/>
      <c r="IGQ99" s="65"/>
      <c r="IGR99" s="65"/>
      <c r="IGS99" s="65"/>
      <c r="IGT99" s="65"/>
      <c r="IGU99" s="65"/>
      <c r="IGV99" s="65"/>
      <c r="IGW99" s="65"/>
      <c r="IGX99" s="65"/>
      <c r="IGY99" s="65"/>
      <c r="IGZ99" s="65"/>
      <c r="IHA99" s="65"/>
      <c r="IHB99" s="65"/>
      <c r="IHC99" s="65"/>
      <c r="IHD99" s="65"/>
      <c r="IHE99" s="65"/>
      <c r="IHF99" s="65"/>
      <c r="IHG99" s="65"/>
      <c r="IHH99" s="65"/>
      <c r="IHI99" s="65"/>
      <c r="IHJ99" s="65"/>
      <c r="IHK99" s="65"/>
      <c r="IHL99" s="65"/>
      <c r="IHM99" s="65"/>
      <c r="IHN99" s="65"/>
      <c r="IHO99" s="65"/>
      <c r="IHP99" s="65"/>
      <c r="IHQ99" s="65"/>
      <c r="IHR99" s="65"/>
      <c r="IHS99" s="65"/>
      <c r="IHT99" s="65"/>
      <c r="IHU99" s="65"/>
      <c r="IHV99" s="65"/>
      <c r="IHW99" s="65"/>
      <c r="IHX99" s="65"/>
      <c r="IHY99" s="65"/>
      <c r="IHZ99" s="65"/>
      <c r="IIA99" s="65"/>
      <c r="IIB99" s="65"/>
      <c r="IIC99" s="65"/>
      <c r="IID99" s="65"/>
      <c r="IIE99" s="65"/>
      <c r="IIF99" s="65"/>
      <c r="IIG99" s="65"/>
      <c r="IIH99" s="65"/>
      <c r="III99" s="65"/>
      <c r="IIJ99" s="65"/>
      <c r="IIK99" s="65"/>
      <c r="IIL99" s="65"/>
      <c r="IIM99" s="65"/>
      <c r="IIN99" s="65"/>
      <c r="IIO99" s="65"/>
      <c r="IIP99" s="65"/>
      <c r="IIQ99" s="65"/>
      <c r="IIR99" s="65"/>
      <c r="IIS99" s="65"/>
      <c r="IIT99" s="65"/>
      <c r="IIU99" s="65"/>
      <c r="IIV99" s="65"/>
      <c r="IIW99" s="65"/>
      <c r="IIX99" s="65"/>
      <c r="IIY99" s="65"/>
      <c r="IIZ99" s="65"/>
      <c r="IJA99" s="65"/>
      <c r="IJB99" s="65"/>
      <c r="IJC99" s="65"/>
      <c r="IJD99" s="65"/>
      <c r="IJE99" s="65"/>
      <c r="IJF99" s="65"/>
      <c r="IJG99" s="65"/>
      <c r="IJH99" s="65"/>
      <c r="IJI99" s="65"/>
      <c r="IJJ99" s="65"/>
      <c r="IJK99" s="65"/>
      <c r="IJL99" s="65"/>
      <c r="IJM99" s="65"/>
      <c r="IJN99" s="65"/>
      <c r="IJO99" s="65"/>
      <c r="IJP99" s="65"/>
      <c r="IJQ99" s="65"/>
      <c r="IJR99" s="65"/>
      <c r="IJS99" s="65"/>
      <c r="IJT99" s="65"/>
      <c r="IJU99" s="65"/>
      <c r="IJV99" s="65"/>
      <c r="IJW99" s="65"/>
      <c r="IJX99" s="65"/>
      <c r="IJY99" s="65"/>
      <c r="IJZ99" s="65"/>
      <c r="IKA99" s="65"/>
      <c r="IKB99" s="65"/>
      <c r="IKC99" s="65"/>
      <c r="IKD99" s="65"/>
      <c r="IKE99" s="65"/>
      <c r="IKF99" s="65"/>
      <c r="IKG99" s="65"/>
      <c r="IKH99" s="65"/>
      <c r="IKI99" s="65"/>
      <c r="IKJ99" s="65"/>
      <c r="IKK99" s="65"/>
      <c r="IKL99" s="65"/>
      <c r="IKM99" s="65"/>
      <c r="IKN99" s="65"/>
      <c r="IKO99" s="65"/>
      <c r="IKP99" s="65"/>
      <c r="IKQ99" s="65"/>
      <c r="IKR99" s="65"/>
      <c r="IKS99" s="65"/>
      <c r="IKT99" s="65"/>
      <c r="IKU99" s="65"/>
      <c r="IKV99" s="65"/>
      <c r="IKW99" s="65"/>
      <c r="IKX99" s="65"/>
      <c r="IKY99" s="65"/>
      <c r="IKZ99" s="65"/>
      <c r="ILA99" s="65"/>
      <c r="ILB99" s="65"/>
      <c r="ILC99" s="65"/>
      <c r="ILD99" s="65"/>
      <c r="ILE99" s="65"/>
      <c r="ILF99" s="65"/>
      <c r="ILG99" s="65"/>
      <c r="ILH99" s="65"/>
      <c r="ILI99" s="65"/>
      <c r="ILJ99" s="65"/>
      <c r="ILK99" s="65"/>
      <c r="ILL99" s="65"/>
      <c r="ILM99" s="65"/>
      <c r="ILN99" s="65"/>
      <c r="ILO99" s="65"/>
      <c r="ILP99" s="65"/>
      <c r="ILQ99" s="65"/>
      <c r="ILR99" s="65"/>
      <c r="ILS99" s="65"/>
      <c r="ILT99" s="65"/>
      <c r="ILU99" s="65"/>
      <c r="ILV99" s="65"/>
      <c r="ILW99" s="65"/>
      <c r="ILX99" s="65"/>
      <c r="ILY99" s="65"/>
      <c r="ILZ99" s="65"/>
      <c r="IMA99" s="65"/>
      <c r="IMB99" s="65"/>
      <c r="IMC99" s="65"/>
      <c r="IMD99" s="65"/>
      <c r="IME99" s="65"/>
      <c r="IMF99" s="65"/>
      <c r="IMG99" s="65"/>
      <c r="IMH99" s="65"/>
      <c r="IMI99" s="65"/>
      <c r="IMJ99" s="65"/>
      <c r="IMK99" s="65"/>
      <c r="IML99" s="65"/>
      <c r="IMM99" s="65"/>
      <c r="IMN99" s="65"/>
      <c r="IMO99" s="65"/>
      <c r="IMP99" s="65"/>
      <c r="IMQ99" s="65"/>
      <c r="IMR99" s="65"/>
      <c r="IMS99" s="65"/>
      <c r="IMT99" s="65"/>
      <c r="IMU99" s="65"/>
      <c r="IMV99" s="65"/>
      <c r="IMW99" s="65"/>
      <c r="IMX99" s="65"/>
      <c r="IMY99" s="65"/>
      <c r="IMZ99" s="65"/>
      <c r="INA99" s="65"/>
      <c r="INB99" s="65"/>
      <c r="INC99" s="65"/>
      <c r="IND99" s="65"/>
      <c r="INE99" s="65"/>
      <c r="INF99" s="65"/>
      <c r="ING99" s="65"/>
      <c r="INH99" s="65"/>
      <c r="INI99" s="65"/>
      <c r="INJ99" s="65"/>
      <c r="INK99" s="65"/>
      <c r="INL99" s="65"/>
      <c r="INM99" s="65"/>
      <c r="INN99" s="65"/>
      <c r="INO99" s="65"/>
      <c r="INP99" s="65"/>
      <c r="INQ99" s="65"/>
      <c r="INR99" s="65"/>
      <c r="INS99" s="65"/>
      <c r="INT99" s="65"/>
      <c r="INU99" s="65"/>
      <c r="INV99" s="65"/>
      <c r="INW99" s="65"/>
      <c r="INX99" s="65"/>
      <c r="INY99" s="65"/>
      <c r="INZ99" s="65"/>
      <c r="IOA99" s="65"/>
      <c r="IOB99" s="65"/>
      <c r="IOC99" s="65"/>
      <c r="IOD99" s="65"/>
      <c r="IOE99" s="65"/>
      <c r="IOF99" s="65"/>
      <c r="IOG99" s="65"/>
      <c r="IOH99" s="65"/>
      <c r="IOI99" s="65"/>
      <c r="IOJ99" s="65"/>
      <c r="IOK99" s="65"/>
      <c r="IOL99" s="65"/>
      <c r="IOM99" s="65"/>
      <c r="ION99" s="65"/>
      <c r="IOO99" s="65"/>
      <c r="IOP99" s="65"/>
      <c r="IOQ99" s="65"/>
      <c r="IOR99" s="65"/>
      <c r="IOS99" s="65"/>
      <c r="IOT99" s="65"/>
      <c r="IOU99" s="65"/>
      <c r="IOV99" s="65"/>
      <c r="IOW99" s="65"/>
      <c r="IOX99" s="65"/>
      <c r="IOY99" s="65"/>
      <c r="IOZ99" s="65"/>
      <c r="IPA99" s="65"/>
      <c r="IPB99" s="65"/>
      <c r="IPC99" s="65"/>
      <c r="IPD99" s="65"/>
      <c r="IPE99" s="65"/>
      <c r="IPF99" s="65"/>
      <c r="IPG99" s="65"/>
      <c r="IPH99" s="65"/>
      <c r="IPI99" s="65"/>
      <c r="IPJ99" s="65"/>
      <c r="IPK99" s="65"/>
      <c r="IPL99" s="65"/>
      <c r="IPM99" s="65"/>
      <c r="IPN99" s="65"/>
      <c r="IPO99" s="65"/>
      <c r="IPP99" s="65"/>
      <c r="IPQ99" s="65"/>
      <c r="IPR99" s="65"/>
      <c r="IPS99" s="65"/>
      <c r="IPT99" s="65"/>
      <c r="IPU99" s="65"/>
      <c r="IPV99" s="65"/>
      <c r="IPW99" s="65"/>
      <c r="IPX99" s="65"/>
      <c r="IPY99" s="65"/>
      <c r="IPZ99" s="65"/>
      <c r="IQA99" s="65"/>
      <c r="IQB99" s="65"/>
      <c r="IQC99" s="65"/>
      <c r="IQD99" s="65"/>
      <c r="IQE99" s="65"/>
      <c r="IQF99" s="65"/>
      <c r="IQG99" s="65"/>
      <c r="IQH99" s="65"/>
      <c r="IQI99" s="65"/>
      <c r="IQJ99" s="65"/>
      <c r="IQK99" s="65"/>
      <c r="IQL99" s="65"/>
      <c r="IQM99" s="65"/>
      <c r="IQN99" s="65"/>
      <c r="IQO99" s="65"/>
      <c r="IQP99" s="65"/>
      <c r="IQQ99" s="65"/>
      <c r="IQR99" s="65"/>
      <c r="IQS99" s="65"/>
      <c r="IQT99" s="65"/>
      <c r="IQU99" s="65"/>
      <c r="IQV99" s="65"/>
      <c r="IQW99" s="65"/>
      <c r="IQX99" s="65"/>
      <c r="IQY99" s="65"/>
      <c r="IQZ99" s="65"/>
      <c r="IRA99" s="65"/>
      <c r="IRB99" s="65"/>
      <c r="IRC99" s="65"/>
      <c r="IRD99" s="65"/>
      <c r="IRE99" s="65"/>
      <c r="IRF99" s="65"/>
      <c r="IRG99" s="65"/>
      <c r="IRH99" s="65"/>
      <c r="IRI99" s="65"/>
      <c r="IRJ99" s="65"/>
      <c r="IRK99" s="65"/>
      <c r="IRL99" s="65"/>
      <c r="IRM99" s="65"/>
      <c r="IRN99" s="65"/>
      <c r="IRO99" s="65"/>
      <c r="IRP99" s="65"/>
      <c r="IRQ99" s="65"/>
      <c r="IRR99" s="65"/>
      <c r="IRS99" s="65"/>
      <c r="IRT99" s="65"/>
      <c r="IRU99" s="65"/>
      <c r="IRV99" s="65"/>
      <c r="IRW99" s="65"/>
      <c r="IRX99" s="65"/>
      <c r="IRY99" s="65"/>
      <c r="IRZ99" s="65"/>
      <c r="ISA99" s="65"/>
      <c r="ISB99" s="65"/>
      <c r="ISC99" s="65"/>
      <c r="ISD99" s="65"/>
      <c r="ISE99" s="65"/>
      <c r="ISF99" s="65"/>
      <c r="ISG99" s="65"/>
      <c r="ISH99" s="65"/>
      <c r="ISI99" s="65"/>
      <c r="ISJ99" s="65"/>
      <c r="ISK99" s="65"/>
      <c r="ISL99" s="65"/>
      <c r="ISM99" s="65"/>
      <c r="ISN99" s="65"/>
      <c r="ISO99" s="65"/>
      <c r="ISP99" s="65"/>
      <c r="ISQ99" s="65"/>
      <c r="ISR99" s="65"/>
      <c r="ISS99" s="65"/>
      <c r="IST99" s="65"/>
      <c r="ISU99" s="65"/>
      <c r="ISV99" s="65"/>
      <c r="ISW99" s="65"/>
      <c r="ISX99" s="65"/>
      <c r="ISY99" s="65"/>
      <c r="ISZ99" s="65"/>
      <c r="ITA99" s="65"/>
      <c r="ITB99" s="65"/>
      <c r="ITC99" s="65"/>
      <c r="ITD99" s="65"/>
      <c r="ITE99" s="65"/>
      <c r="ITF99" s="65"/>
      <c r="ITG99" s="65"/>
      <c r="ITH99" s="65"/>
      <c r="ITI99" s="65"/>
      <c r="ITJ99" s="65"/>
      <c r="ITK99" s="65"/>
      <c r="ITL99" s="65"/>
      <c r="ITM99" s="65"/>
      <c r="ITN99" s="65"/>
      <c r="ITO99" s="65"/>
      <c r="ITP99" s="65"/>
      <c r="ITQ99" s="65"/>
      <c r="ITR99" s="65"/>
      <c r="ITS99" s="65"/>
      <c r="ITT99" s="65"/>
      <c r="ITU99" s="65"/>
      <c r="ITV99" s="65"/>
      <c r="ITW99" s="65"/>
      <c r="ITX99" s="65"/>
      <c r="ITY99" s="65"/>
      <c r="ITZ99" s="65"/>
      <c r="IUA99" s="65"/>
      <c r="IUB99" s="65"/>
      <c r="IUC99" s="65"/>
      <c r="IUD99" s="65"/>
      <c r="IUE99" s="65"/>
      <c r="IUF99" s="65"/>
      <c r="IUG99" s="65"/>
      <c r="IUH99" s="65"/>
      <c r="IUI99" s="65"/>
      <c r="IUJ99" s="65"/>
      <c r="IUK99" s="65"/>
      <c r="IUL99" s="65"/>
      <c r="IUM99" s="65"/>
      <c r="IUN99" s="65"/>
      <c r="IUO99" s="65"/>
      <c r="IUP99" s="65"/>
      <c r="IUQ99" s="65"/>
      <c r="IUR99" s="65"/>
      <c r="IUS99" s="65"/>
      <c r="IUT99" s="65"/>
      <c r="IUU99" s="65"/>
      <c r="IUV99" s="65"/>
      <c r="IUW99" s="65"/>
      <c r="IUX99" s="65"/>
      <c r="IUY99" s="65"/>
      <c r="IUZ99" s="65"/>
      <c r="IVA99" s="65"/>
      <c r="IVB99" s="65"/>
      <c r="IVC99" s="65"/>
      <c r="IVD99" s="65"/>
      <c r="IVE99" s="65"/>
      <c r="IVF99" s="65"/>
      <c r="IVG99" s="65"/>
      <c r="IVH99" s="65"/>
      <c r="IVI99" s="65"/>
      <c r="IVJ99" s="65"/>
      <c r="IVK99" s="65"/>
      <c r="IVL99" s="65"/>
      <c r="IVM99" s="65"/>
      <c r="IVN99" s="65"/>
      <c r="IVO99" s="65"/>
      <c r="IVP99" s="65"/>
      <c r="IVQ99" s="65"/>
      <c r="IVR99" s="65"/>
      <c r="IVS99" s="65"/>
      <c r="IVT99" s="65"/>
      <c r="IVU99" s="65"/>
      <c r="IVV99" s="65"/>
      <c r="IVW99" s="65"/>
      <c r="IVX99" s="65"/>
      <c r="IVY99" s="65"/>
      <c r="IVZ99" s="65"/>
      <c r="IWA99" s="65"/>
      <c r="IWB99" s="65"/>
      <c r="IWC99" s="65"/>
      <c r="IWD99" s="65"/>
      <c r="IWE99" s="65"/>
      <c r="IWF99" s="65"/>
      <c r="IWG99" s="65"/>
      <c r="IWH99" s="65"/>
      <c r="IWI99" s="65"/>
      <c r="IWJ99" s="65"/>
      <c r="IWK99" s="65"/>
      <c r="IWL99" s="65"/>
      <c r="IWM99" s="65"/>
      <c r="IWN99" s="65"/>
      <c r="IWO99" s="65"/>
      <c r="IWP99" s="65"/>
      <c r="IWQ99" s="65"/>
      <c r="IWR99" s="65"/>
      <c r="IWS99" s="65"/>
      <c r="IWT99" s="65"/>
      <c r="IWU99" s="65"/>
      <c r="IWV99" s="65"/>
      <c r="IWW99" s="65"/>
      <c r="IWX99" s="65"/>
      <c r="IWY99" s="65"/>
      <c r="IWZ99" s="65"/>
      <c r="IXA99" s="65"/>
      <c r="IXB99" s="65"/>
      <c r="IXC99" s="65"/>
      <c r="IXD99" s="65"/>
      <c r="IXE99" s="65"/>
      <c r="IXF99" s="65"/>
      <c r="IXG99" s="65"/>
      <c r="IXH99" s="65"/>
      <c r="IXI99" s="65"/>
      <c r="IXJ99" s="65"/>
      <c r="IXK99" s="65"/>
      <c r="IXL99" s="65"/>
      <c r="IXM99" s="65"/>
      <c r="IXN99" s="65"/>
      <c r="IXO99" s="65"/>
      <c r="IXP99" s="65"/>
      <c r="IXQ99" s="65"/>
      <c r="IXR99" s="65"/>
      <c r="IXS99" s="65"/>
      <c r="IXT99" s="65"/>
      <c r="IXU99" s="65"/>
      <c r="IXV99" s="65"/>
      <c r="IXW99" s="65"/>
      <c r="IXX99" s="65"/>
      <c r="IXY99" s="65"/>
      <c r="IXZ99" s="65"/>
      <c r="IYA99" s="65"/>
      <c r="IYB99" s="65"/>
      <c r="IYC99" s="65"/>
      <c r="IYD99" s="65"/>
      <c r="IYE99" s="65"/>
      <c r="IYF99" s="65"/>
      <c r="IYG99" s="65"/>
      <c r="IYH99" s="65"/>
      <c r="IYI99" s="65"/>
      <c r="IYJ99" s="65"/>
      <c r="IYK99" s="65"/>
      <c r="IYL99" s="65"/>
      <c r="IYM99" s="65"/>
      <c r="IYN99" s="65"/>
      <c r="IYO99" s="65"/>
      <c r="IYP99" s="65"/>
      <c r="IYQ99" s="65"/>
      <c r="IYR99" s="65"/>
      <c r="IYS99" s="65"/>
      <c r="IYT99" s="65"/>
      <c r="IYU99" s="65"/>
      <c r="IYV99" s="65"/>
      <c r="IYW99" s="65"/>
      <c r="IYX99" s="65"/>
      <c r="IYY99" s="65"/>
      <c r="IYZ99" s="65"/>
      <c r="IZA99" s="65"/>
      <c r="IZB99" s="65"/>
      <c r="IZC99" s="65"/>
      <c r="IZD99" s="65"/>
      <c r="IZE99" s="65"/>
      <c r="IZF99" s="65"/>
      <c r="IZG99" s="65"/>
      <c r="IZH99" s="65"/>
      <c r="IZI99" s="65"/>
      <c r="IZJ99" s="65"/>
      <c r="IZK99" s="65"/>
      <c r="IZL99" s="65"/>
      <c r="IZM99" s="65"/>
      <c r="IZN99" s="65"/>
      <c r="IZO99" s="65"/>
      <c r="IZP99" s="65"/>
      <c r="IZQ99" s="65"/>
      <c r="IZR99" s="65"/>
      <c r="IZS99" s="65"/>
      <c r="IZT99" s="65"/>
      <c r="IZU99" s="65"/>
      <c r="IZV99" s="65"/>
      <c r="IZW99" s="65"/>
      <c r="IZX99" s="65"/>
      <c r="IZY99" s="65"/>
      <c r="IZZ99" s="65"/>
      <c r="JAA99" s="65"/>
      <c r="JAB99" s="65"/>
      <c r="JAC99" s="65"/>
      <c r="JAD99" s="65"/>
      <c r="JAE99" s="65"/>
      <c r="JAF99" s="65"/>
      <c r="JAG99" s="65"/>
      <c r="JAH99" s="65"/>
      <c r="JAI99" s="65"/>
      <c r="JAJ99" s="65"/>
      <c r="JAK99" s="65"/>
      <c r="JAL99" s="65"/>
      <c r="JAM99" s="65"/>
      <c r="JAN99" s="65"/>
      <c r="JAO99" s="65"/>
      <c r="JAP99" s="65"/>
      <c r="JAQ99" s="65"/>
      <c r="JAR99" s="65"/>
      <c r="JAS99" s="65"/>
      <c r="JAT99" s="65"/>
      <c r="JAU99" s="65"/>
      <c r="JAV99" s="65"/>
      <c r="JAW99" s="65"/>
      <c r="JAX99" s="65"/>
      <c r="JAY99" s="65"/>
      <c r="JAZ99" s="65"/>
      <c r="JBA99" s="65"/>
      <c r="JBB99" s="65"/>
      <c r="JBC99" s="65"/>
      <c r="JBD99" s="65"/>
      <c r="JBE99" s="65"/>
      <c r="JBF99" s="65"/>
      <c r="JBG99" s="65"/>
      <c r="JBH99" s="65"/>
      <c r="JBI99" s="65"/>
      <c r="JBJ99" s="65"/>
      <c r="JBK99" s="65"/>
      <c r="JBL99" s="65"/>
      <c r="JBM99" s="65"/>
      <c r="JBN99" s="65"/>
      <c r="JBO99" s="65"/>
      <c r="JBP99" s="65"/>
      <c r="JBQ99" s="65"/>
      <c r="JBR99" s="65"/>
      <c r="JBS99" s="65"/>
      <c r="JBT99" s="65"/>
      <c r="JBU99" s="65"/>
      <c r="JBV99" s="65"/>
      <c r="JBW99" s="65"/>
      <c r="JBX99" s="65"/>
      <c r="JBY99" s="65"/>
      <c r="JBZ99" s="65"/>
      <c r="JCA99" s="65"/>
      <c r="JCB99" s="65"/>
      <c r="JCC99" s="65"/>
      <c r="JCD99" s="65"/>
      <c r="JCE99" s="65"/>
      <c r="JCF99" s="65"/>
      <c r="JCG99" s="65"/>
      <c r="JCH99" s="65"/>
      <c r="JCI99" s="65"/>
      <c r="JCJ99" s="65"/>
      <c r="JCK99" s="65"/>
      <c r="JCL99" s="65"/>
      <c r="JCM99" s="65"/>
      <c r="JCN99" s="65"/>
      <c r="JCO99" s="65"/>
      <c r="JCP99" s="65"/>
      <c r="JCQ99" s="65"/>
      <c r="JCR99" s="65"/>
      <c r="JCS99" s="65"/>
      <c r="JCT99" s="65"/>
      <c r="JCU99" s="65"/>
      <c r="JCV99" s="65"/>
      <c r="JCW99" s="65"/>
      <c r="JCX99" s="65"/>
      <c r="JCY99" s="65"/>
      <c r="JCZ99" s="65"/>
      <c r="JDA99" s="65"/>
      <c r="JDB99" s="65"/>
      <c r="JDC99" s="65"/>
      <c r="JDD99" s="65"/>
      <c r="JDE99" s="65"/>
      <c r="JDF99" s="65"/>
      <c r="JDG99" s="65"/>
      <c r="JDH99" s="65"/>
      <c r="JDI99" s="65"/>
      <c r="JDJ99" s="65"/>
      <c r="JDK99" s="65"/>
      <c r="JDL99" s="65"/>
      <c r="JDM99" s="65"/>
      <c r="JDN99" s="65"/>
      <c r="JDO99" s="65"/>
      <c r="JDP99" s="65"/>
      <c r="JDQ99" s="65"/>
      <c r="JDR99" s="65"/>
      <c r="JDS99" s="65"/>
      <c r="JDT99" s="65"/>
      <c r="JDU99" s="65"/>
      <c r="JDV99" s="65"/>
      <c r="JDW99" s="65"/>
      <c r="JDX99" s="65"/>
      <c r="JDY99" s="65"/>
      <c r="JDZ99" s="65"/>
      <c r="JEA99" s="65"/>
      <c r="JEB99" s="65"/>
      <c r="JEC99" s="65"/>
      <c r="JED99" s="65"/>
      <c r="JEE99" s="65"/>
      <c r="JEF99" s="65"/>
      <c r="JEG99" s="65"/>
      <c r="JEH99" s="65"/>
      <c r="JEI99" s="65"/>
      <c r="JEJ99" s="65"/>
      <c r="JEK99" s="65"/>
      <c r="JEL99" s="65"/>
      <c r="JEM99" s="65"/>
      <c r="JEN99" s="65"/>
      <c r="JEO99" s="65"/>
      <c r="JEP99" s="65"/>
      <c r="JEQ99" s="65"/>
      <c r="JER99" s="65"/>
      <c r="JES99" s="65"/>
      <c r="JET99" s="65"/>
      <c r="JEU99" s="65"/>
      <c r="JEV99" s="65"/>
      <c r="JEW99" s="65"/>
      <c r="JEX99" s="65"/>
      <c r="JEY99" s="65"/>
      <c r="JEZ99" s="65"/>
      <c r="JFA99" s="65"/>
      <c r="JFB99" s="65"/>
      <c r="JFC99" s="65"/>
      <c r="JFD99" s="65"/>
      <c r="JFE99" s="65"/>
      <c r="JFF99" s="65"/>
      <c r="JFG99" s="65"/>
      <c r="JFH99" s="65"/>
      <c r="JFI99" s="65"/>
      <c r="JFJ99" s="65"/>
      <c r="JFK99" s="65"/>
      <c r="JFL99" s="65"/>
      <c r="JFM99" s="65"/>
      <c r="JFN99" s="65"/>
      <c r="JFO99" s="65"/>
      <c r="JFP99" s="65"/>
      <c r="JFQ99" s="65"/>
      <c r="JFR99" s="65"/>
      <c r="JFS99" s="65"/>
      <c r="JFT99" s="65"/>
      <c r="JFU99" s="65"/>
      <c r="JFV99" s="65"/>
      <c r="JFW99" s="65"/>
      <c r="JFX99" s="65"/>
      <c r="JFY99" s="65"/>
      <c r="JFZ99" s="65"/>
      <c r="JGA99" s="65"/>
      <c r="JGB99" s="65"/>
      <c r="JGC99" s="65"/>
      <c r="JGD99" s="65"/>
      <c r="JGE99" s="65"/>
      <c r="JGF99" s="65"/>
      <c r="JGG99" s="65"/>
      <c r="JGH99" s="65"/>
      <c r="JGI99" s="65"/>
      <c r="JGJ99" s="65"/>
      <c r="JGK99" s="65"/>
      <c r="JGL99" s="65"/>
      <c r="JGM99" s="65"/>
      <c r="JGN99" s="65"/>
      <c r="JGO99" s="65"/>
      <c r="JGP99" s="65"/>
      <c r="JGQ99" s="65"/>
      <c r="JGR99" s="65"/>
      <c r="JGS99" s="65"/>
      <c r="JGT99" s="65"/>
      <c r="JGU99" s="65"/>
      <c r="JGV99" s="65"/>
      <c r="JGW99" s="65"/>
      <c r="JGX99" s="65"/>
      <c r="JGY99" s="65"/>
      <c r="JGZ99" s="65"/>
      <c r="JHA99" s="65"/>
      <c r="JHB99" s="65"/>
      <c r="JHC99" s="65"/>
      <c r="JHD99" s="65"/>
      <c r="JHE99" s="65"/>
      <c r="JHF99" s="65"/>
      <c r="JHG99" s="65"/>
      <c r="JHH99" s="65"/>
      <c r="JHI99" s="65"/>
      <c r="JHJ99" s="65"/>
      <c r="JHK99" s="65"/>
      <c r="JHL99" s="65"/>
      <c r="JHM99" s="65"/>
      <c r="JHN99" s="65"/>
      <c r="JHO99" s="65"/>
      <c r="JHP99" s="65"/>
      <c r="JHQ99" s="65"/>
      <c r="JHR99" s="65"/>
      <c r="JHS99" s="65"/>
      <c r="JHT99" s="65"/>
      <c r="JHU99" s="65"/>
      <c r="JHV99" s="65"/>
      <c r="JHW99" s="65"/>
      <c r="JHX99" s="65"/>
      <c r="JHY99" s="65"/>
      <c r="JHZ99" s="65"/>
      <c r="JIA99" s="65"/>
      <c r="JIB99" s="65"/>
      <c r="JIC99" s="65"/>
      <c r="JID99" s="65"/>
      <c r="JIE99" s="65"/>
      <c r="JIF99" s="65"/>
      <c r="JIG99" s="65"/>
      <c r="JIH99" s="65"/>
      <c r="JII99" s="65"/>
      <c r="JIJ99" s="65"/>
      <c r="JIK99" s="65"/>
      <c r="JIL99" s="65"/>
      <c r="JIM99" s="65"/>
      <c r="JIN99" s="65"/>
      <c r="JIO99" s="65"/>
      <c r="JIP99" s="65"/>
      <c r="JIQ99" s="65"/>
      <c r="JIR99" s="65"/>
      <c r="JIS99" s="65"/>
      <c r="JIT99" s="65"/>
      <c r="JIU99" s="65"/>
      <c r="JIV99" s="65"/>
      <c r="JIW99" s="65"/>
      <c r="JIX99" s="65"/>
      <c r="JIY99" s="65"/>
      <c r="JIZ99" s="65"/>
      <c r="JJA99" s="65"/>
      <c r="JJB99" s="65"/>
      <c r="JJC99" s="65"/>
      <c r="JJD99" s="65"/>
      <c r="JJE99" s="65"/>
      <c r="JJF99" s="65"/>
      <c r="JJG99" s="65"/>
      <c r="JJH99" s="65"/>
      <c r="JJI99" s="65"/>
      <c r="JJJ99" s="65"/>
      <c r="JJK99" s="65"/>
      <c r="JJL99" s="65"/>
      <c r="JJM99" s="65"/>
      <c r="JJN99" s="65"/>
      <c r="JJO99" s="65"/>
      <c r="JJP99" s="65"/>
      <c r="JJQ99" s="65"/>
      <c r="JJR99" s="65"/>
      <c r="JJS99" s="65"/>
      <c r="JJT99" s="65"/>
      <c r="JJU99" s="65"/>
      <c r="JJV99" s="65"/>
      <c r="JJW99" s="65"/>
      <c r="JJX99" s="65"/>
      <c r="JJY99" s="65"/>
      <c r="JJZ99" s="65"/>
      <c r="JKA99" s="65"/>
      <c r="JKB99" s="65"/>
      <c r="JKC99" s="65"/>
      <c r="JKD99" s="65"/>
      <c r="JKE99" s="65"/>
      <c r="JKF99" s="65"/>
      <c r="JKG99" s="65"/>
      <c r="JKH99" s="65"/>
      <c r="JKI99" s="65"/>
      <c r="JKJ99" s="65"/>
      <c r="JKK99" s="65"/>
      <c r="JKL99" s="65"/>
      <c r="JKM99" s="65"/>
      <c r="JKN99" s="65"/>
      <c r="JKO99" s="65"/>
      <c r="JKP99" s="65"/>
      <c r="JKQ99" s="65"/>
      <c r="JKR99" s="65"/>
      <c r="JKS99" s="65"/>
      <c r="JKT99" s="65"/>
      <c r="JKU99" s="65"/>
      <c r="JKV99" s="65"/>
      <c r="JKW99" s="65"/>
      <c r="JKX99" s="65"/>
      <c r="JKY99" s="65"/>
      <c r="JKZ99" s="65"/>
      <c r="JLA99" s="65"/>
      <c r="JLB99" s="65"/>
      <c r="JLC99" s="65"/>
      <c r="JLD99" s="65"/>
      <c r="JLE99" s="65"/>
      <c r="JLF99" s="65"/>
      <c r="JLG99" s="65"/>
      <c r="JLH99" s="65"/>
      <c r="JLI99" s="65"/>
      <c r="JLJ99" s="65"/>
      <c r="JLK99" s="65"/>
      <c r="JLL99" s="65"/>
      <c r="JLM99" s="65"/>
      <c r="JLN99" s="65"/>
      <c r="JLO99" s="65"/>
      <c r="JLP99" s="65"/>
      <c r="JLQ99" s="65"/>
      <c r="JLR99" s="65"/>
      <c r="JLS99" s="65"/>
      <c r="JLT99" s="65"/>
      <c r="JLU99" s="65"/>
      <c r="JLV99" s="65"/>
      <c r="JLW99" s="65"/>
      <c r="JLX99" s="65"/>
      <c r="JLY99" s="65"/>
      <c r="JLZ99" s="65"/>
      <c r="JMA99" s="65"/>
      <c r="JMB99" s="65"/>
      <c r="JMC99" s="65"/>
      <c r="JMD99" s="65"/>
      <c r="JME99" s="65"/>
      <c r="JMF99" s="65"/>
      <c r="JMG99" s="65"/>
      <c r="JMH99" s="65"/>
      <c r="JMI99" s="65"/>
      <c r="JMJ99" s="65"/>
      <c r="JMK99" s="65"/>
      <c r="JML99" s="65"/>
      <c r="JMM99" s="65"/>
      <c r="JMN99" s="65"/>
      <c r="JMO99" s="65"/>
      <c r="JMP99" s="65"/>
      <c r="JMQ99" s="65"/>
      <c r="JMR99" s="65"/>
      <c r="JMS99" s="65"/>
      <c r="JMT99" s="65"/>
      <c r="JMU99" s="65"/>
      <c r="JMV99" s="65"/>
      <c r="JMW99" s="65"/>
      <c r="JMX99" s="65"/>
      <c r="JMY99" s="65"/>
      <c r="JMZ99" s="65"/>
      <c r="JNA99" s="65"/>
      <c r="JNB99" s="65"/>
      <c r="JNC99" s="65"/>
      <c r="JND99" s="65"/>
      <c r="JNE99" s="65"/>
      <c r="JNF99" s="65"/>
      <c r="JNG99" s="65"/>
      <c r="JNH99" s="65"/>
      <c r="JNI99" s="65"/>
      <c r="JNJ99" s="65"/>
      <c r="JNK99" s="65"/>
      <c r="JNL99" s="65"/>
      <c r="JNM99" s="65"/>
      <c r="JNN99" s="65"/>
      <c r="JNO99" s="65"/>
      <c r="JNP99" s="65"/>
      <c r="JNQ99" s="65"/>
      <c r="JNR99" s="65"/>
      <c r="JNS99" s="65"/>
      <c r="JNT99" s="65"/>
      <c r="JNU99" s="65"/>
      <c r="JNV99" s="65"/>
      <c r="JNW99" s="65"/>
      <c r="JNX99" s="65"/>
      <c r="JNY99" s="65"/>
      <c r="JNZ99" s="65"/>
      <c r="JOA99" s="65"/>
      <c r="JOB99" s="65"/>
      <c r="JOC99" s="65"/>
      <c r="JOD99" s="65"/>
      <c r="JOE99" s="65"/>
      <c r="JOF99" s="65"/>
      <c r="JOG99" s="65"/>
      <c r="JOH99" s="65"/>
      <c r="JOI99" s="65"/>
      <c r="JOJ99" s="65"/>
      <c r="JOK99" s="65"/>
      <c r="JOL99" s="65"/>
      <c r="JOM99" s="65"/>
      <c r="JON99" s="65"/>
      <c r="JOO99" s="65"/>
      <c r="JOP99" s="65"/>
      <c r="JOQ99" s="65"/>
      <c r="JOR99" s="65"/>
      <c r="JOS99" s="65"/>
      <c r="JOT99" s="65"/>
      <c r="JOU99" s="65"/>
      <c r="JOV99" s="65"/>
      <c r="JOW99" s="65"/>
      <c r="JOX99" s="65"/>
      <c r="JOY99" s="65"/>
      <c r="JOZ99" s="65"/>
      <c r="JPA99" s="65"/>
      <c r="JPB99" s="65"/>
      <c r="JPC99" s="65"/>
      <c r="JPD99" s="65"/>
      <c r="JPE99" s="65"/>
      <c r="JPF99" s="65"/>
      <c r="JPG99" s="65"/>
      <c r="JPH99" s="65"/>
      <c r="JPI99" s="65"/>
      <c r="JPJ99" s="65"/>
      <c r="JPK99" s="65"/>
      <c r="JPL99" s="65"/>
      <c r="JPM99" s="65"/>
      <c r="JPN99" s="65"/>
      <c r="JPO99" s="65"/>
      <c r="JPP99" s="65"/>
      <c r="JPQ99" s="65"/>
      <c r="JPR99" s="65"/>
      <c r="JPS99" s="65"/>
      <c r="JPT99" s="65"/>
      <c r="JPU99" s="65"/>
      <c r="JPV99" s="65"/>
      <c r="JPW99" s="65"/>
      <c r="JPX99" s="65"/>
      <c r="JPY99" s="65"/>
      <c r="JPZ99" s="65"/>
      <c r="JQA99" s="65"/>
      <c r="JQB99" s="65"/>
      <c r="JQC99" s="65"/>
      <c r="JQD99" s="65"/>
      <c r="JQE99" s="65"/>
      <c r="JQF99" s="65"/>
      <c r="JQG99" s="65"/>
      <c r="JQH99" s="65"/>
      <c r="JQI99" s="65"/>
      <c r="JQJ99" s="65"/>
      <c r="JQK99" s="65"/>
      <c r="JQL99" s="65"/>
      <c r="JQM99" s="65"/>
      <c r="JQN99" s="65"/>
      <c r="JQO99" s="65"/>
      <c r="JQP99" s="65"/>
      <c r="JQQ99" s="65"/>
      <c r="JQR99" s="65"/>
      <c r="JQS99" s="65"/>
      <c r="JQT99" s="65"/>
      <c r="JQU99" s="65"/>
      <c r="JQV99" s="65"/>
      <c r="JQW99" s="65"/>
      <c r="JQX99" s="65"/>
      <c r="JQY99" s="65"/>
      <c r="JQZ99" s="65"/>
      <c r="JRA99" s="65"/>
      <c r="JRB99" s="65"/>
      <c r="JRC99" s="65"/>
      <c r="JRD99" s="65"/>
      <c r="JRE99" s="65"/>
      <c r="JRF99" s="65"/>
      <c r="JRG99" s="65"/>
      <c r="JRH99" s="65"/>
      <c r="JRI99" s="65"/>
      <c r="JRJ99" s="65"/>
      <c r="JRK99" s="65"/>
      <c r="JRL99" s="65"/>
      <c r="JRM99" s="65"/>
      <c r="JRN99" s="65"/>
      <c r="JRO99" s="65"/>
      <c r="JRP99" s="65"/>
      <c r="JRQ99" s="65"/>
      <c r="JRR99" s="65"/>
      <c r="JRS99" s="65"/>
      <c r="JRT99" s="65"/>
      <c r="JRU99" s="65"/>
      <c r="JRV99" s="65"/>
      <c r="JRW99" s="65"/>
      <c r="JRX99" s="65"/>
      <c r="JRY99" s="65"/>
      <c r="JRZ99" s="65"/>
      <c r="JSA99" s="65"/>
      <c r="JSB99" s="65"/>
      <c r="JSC99" s="65"/>
      <c r="JSD99" s="65"/>
      <c r="JSE99" s="65"/>
      <c r="JSF99" s="65"/>
      <c r="JSG99" s="65"/>
      <c r="JSH99" s="65"/>
      <c r="JSI99" s="65"/>
      <c r="JSJ99" s="65"/>
      <c r="JSK99" s="65"/>
      <c r="JSL99" s="65"/>
      <c r="JSM99" s="65"/>
      <c r="JSN99" s="65"/>
      <c r="JSO99" s="65"/>
      <c r="JSP99" s="65"/>
      <c r="JSQ99" s="65"/>
      <c r="JSR99" s="65"/>
      <c r="JSS99" s="65"/>
      <c r="JST99" s="65"/>
      <c r="JSU99" s="65"/>
      <c r="JSV99" s="65"/>
      <c r="JSW99" s="65"/>
      <c r="JSX99" s="65"/>
      <c r="JSY99" s="65"/>
      <c r="JSZ99" s="65"/>
      <c r="JTA99" s="65"/>
      <c r="JTB99" s="65"/>
      <c r="JTC99" s="65"/>
      <c r="JTD99" s="65"/>
      <c r="JTE99" s="65"/>
      <c r="JTF99" s="65"/>
      <c r="JTG99" s="65"/>
      <c r="JTH99" s="65"/>
      <c r="JTI99" s="65"/>
      <c r="JTJ99" s="65"/>
      <c r="JTK99" s="65"/>
      <c r="JTL99" s="65"/>
      <c r="JTM99" s="65"/>
      <c r="JTN99" s="65"/>
      <c r="JTO99" s="65"/>
      <c r="JTP99" s="65"/>
      <c r="JTQ99" s="65"/>
      <c r="JTR99" s="65"/>
      <c r="JTS99" s="65"/>
      <c r="JTT99" s="65"/>
      <c r="JTU99" s="65"/>
      <c r="JTV99" s="65"/>
      <c r="JTW99" s="65"/>
      <c r="JTX99" s="65"/>
      <c r="JTY99" s="65"/>
      <c r="JTZ99" s="65"/>
      <c r="JUA99" s="65"/>
      <c r="JUB99" s="65"/>
      <c r="JUC99" s="65"/>
      <c r="JUD99" s="65"/>
      <c r="JUE99" s="65"/>
      <c r="JUF99" s="65"/>
      <c r="JUG99" s="65"/>
      <c r="JUH99" s="65"/>
      <c r="JUI99" s="65"/>
      <c r="JUJ99" s="65"/>
      <c r="JUK99" s="65"/>
      <c r="JUL99" s="65"/>
      <c r="JUM99" s="65"/>
      <c r="JUN99" s="65"/>
      <c r="JUO99" s="65"/>
      <c r="JUP99" s="65"/>
      <c r="JUQ99" s="65"/>
      <c r="JUR99" s="65"/>
      <c r="JUS99" s="65"/>
      <c r="JUT99" s="65"/>
      <c r="JUU99" s="65"/>
      <c r="JUV99" s="65"/>
      <c r="JUW99" s="65"/>
      <c r="JUX99" s="65"/>
      <c r="JUY99" s="65"/>
      <c r="JUZ99" s="65"/>
      <c r="JVA99" s="65"/>
      <c r="JVB99" s="65"/>
      <c r="JVC99" s="65"/>
      <c r="JVD99" s="65"/>
      <c r="JVE99" s="65"/>
      <c r="JVF99" s="65"/>
      <c r="JVG99" s="65"/>
      <c r="JVH99" s="65"/>
      <c r="JVI99" s="65"/>
      <c r="JVJ99" s="65"/>
      <c r="JVK99" s="65"/>
      <c r="JVL99" s="65"/>
      <c r="JVM99" s="65"/>
      <c r="JVN99" s="65"/>
      <c r="JVO99" s="65"/>
      <c r="JVP99" s="65"/>
      <c r="JVQ99" s="65"/>
      <c r="JVR99" s="65"/>
      <c r="JVS99" s="65"/>
      <c r="JVT99" s="65"/>
      <c r="JVU99" s="65"/>
      <c r="JVV99" s="65"/>
      <c r="JVW99" s="65"/>
      <c r="JVX99" s="65"/>
      <c r="JVY99" s="65"/>
      <c r="JVZ99" s="65"/>
      <c r="JWA99" s="65"/>
      <c r="JWB99" s="65"/>
      <c r="JWC99" s="65"/>
      <c r="JWD99" s="65"/>
      <c r="JWE99" s="65"/>
      <c r="JWF99" s="65"/>
      <c r="JWG99" s="65"/>
      <c r="JWH99" s="65"/>
      <c r="JWI99" s="65"/>
      <c r="JWJ99" s="65"/>
      <c r="JWK99" s="65"/>
      <c r="JWL99" s="65"/>
      <c r="JWM99" s="65"/>
      <c r="JWN99" s="65"/>
      <c r="JWO99" s="65"/>
      <c r="JWP99" s="65"/>
      <c r="JWQ99" s="65"/>
      <c r="JWR99" s="65"/>
      <c r="JWS99" s="65"/>
      <c r="JWT99" s="65"/>
      <c r="JWU99" s="65"/>
      <c r="JWV99" s="65"/>
      <c r="JWW99" s="65"/>
      <c r="JWX99" s="65"/>
      <c r="JWY99" s="65"/>
      <c r="JWZ99" s="65"/>
      <c r="JXA99" s="65"/>
      <c r="JXB99" s="65"/>
      <c r="JXC99" s="65"/>
      <c r="JXD99" s="65"/>
      <c r="JXE99" s="65"/>
      <c r="JXF99" s="65"/>
      <c r="JXG99" s="65"/>
      <c r="JXH99" s="65"/>
      <c r="JXI99" s="65"/>
      <c r="JXJ99" s="65"/>
      <c r="JXK99" s="65"/>
      <c r="JXL99" s="65"/>
      <c r="JXM99" s="65"/>
      <c r="JXN99" s="65"/>
      <c r="JXO99" s="65"/>
      <c r="JXP99" s="65"/>
      <c r="JXQ99" s="65"/>
      <c r="JXR99" s="65"/>
      <c r="JXS99" s="65"/>
      <c r="JXT99" s="65"/>
      <c r="JXU99" s="65"/>
      <c r="JXV99" s="65"/>
      <c r="JXW99" s="65"/>
      <c r="JXX99" s="65"/>
      <c r="JXY99" s="65"/>
      <c r="JXZ99" s="65"/>
      <c r="JYA99" s="65"/>
      <c r="JYB99" s="65"/>
      <c r="JYC99" s="65"/>
      <c r="JYD99" s="65"/>
      <c r="JYE99" s="65"/>
      <c r="JYF99" s="65"/>
      <c r="JYG99" s="65"/>
      <c r="JYH99" s="65"/>
      <c r="JYI99" s="65"/>
      <c r="JYJ99" s="65"/>
      <c r="JYK99" s="65"/>
      <c r="JYL99" s="65"/>
      <c r="JYM99" s="65"/>
      <c r="JYN99" s="65"/>
      <c r="JYO99" s="65"/>
      <c r="JYP99" s="65"/>
      <c r="JYQ99" s="65"/>
      <c r="JYR99" s="65"/>
      <c r="JYS99" s="65"/>
      <c r="JYT99" s="65"/>
      <c r="JYU99" s="65"/>
      <c r="JYV99" s="65"/>
      <c r="JYW99" s="65"/>
      <c r="JYX99" s="65"/>
      <c r="JYY99" s="65"/>
      <c r="JYZ99" s="65"/>
      <c r="JZA99" s="65"/>
      <c r="JZB99" s="65"/>
      <c r="JZC99" s="65"/>
      <c r="JZD99" s="65"/>
      <c r="JZE99" s="65"/>
      <c r="JZF99" s="65"/>
      <c r="JZG99" s="65"/>
      <c r="JZH99" s="65"/>
      <c r="JZI99" s="65"/>
      <c r="JZJ99" s="65"/>
      <c r="JZK99" s="65"/>
      <c r="JZL99" s="65"/>
      <c r="JZM99" s="65"/>
      <c r="JZN99" s="65"/>
      <c r="JZO99" s="65"/>
      <c r="JZP99" s="65"/>
      <c r="JZQ99" s="65"/>
      <c r="JZR99" s="65"/>
      <c r="JZS99" s="65"/>
      <c r="JZT99" s="65"/>
      <c r="JZU99" s="65"/>
      <c r="JZV99" s="65"/>
      <c r="JZW99" s="65"/>
      <c r="JZX99" s="65"/>
      <c r="JZY99" s="65"/>
      <c r="JZZ99" s="65"/>
      <c r="KAA99" s="65"/>
      <c r="KAB99" s="65"/>
      <c r="KAC99" s="65"/>
      <c r="KAD99" s="65"/>
      <c r="KAE99" s="65"/>
      <c r="KAF99" s="65"/>
      <c r="KAG99" s="65"/>
      <c r="KAH99" s="65"/>
      <c r="KAI99" s="65"/>
      <c r="KAJ99" s="65"/>
      <c r="KAK99" s="65"/>
      <c r="KAL99" s="65"/>
      <c r="KAM99" s="65"/>
      <c r="KAN99" s="65"/>
      <c r="KAO99" s="65"/>
      <c r="KAP99" s="65"/>
      <c r="KAQ99" s="65"/>
      <c r="KAR99" s="65"/>
      <c r="KAS99" s="65"/>
      <c r="KAT99" s="65"/>
      <c r="KAU99" s="65"/>
      <c r="KAV99" s="65"/>
      <c r="KAW99" s="65"/>
      <c r="KAX99" s="65"/>
      <c r="KAY99" s="65"/>
      <c r="KAZ99" s="65"/>
      <c r="KBA99" s="65"/>
      <c r="KBB99" s="65"/>
      <c r="KBC99" s="65"/>
      <c r="KBD99" s="65"/>
      <c r="KBE99" s="65"/>
      <c r="KBF99" s="65"/>
      <c r="KBG99" s="65"/>
      <c r="KBH99" s="65"/>
      <c r="KBI99" s="65"/>
      <c r="KBJ99" s="65"/>
      <c r="KBK99" s="65"/>
      <c r="KBL99" s="65"/>
      <c r="KBM99" s="65"/>
      <c r="KBN99" s="65"/>
      <c r="KBO99" s="65"/>
      <c r="KBP99" s="65"/>
      <c r="KBQ99" s="65"/>
      <c r="KBR99" s="65"/>
      <c r="KBS99" s="65"/>
      <c r="KBT99" s="65"/>
      <c r="KBU99" s="65"/>
      <c r="KBV99" s="65"/>
      <c r="KBW99" s="65"/>
      <c r="KBX99" s="65"/>
      <c r="KBY99" s="65"/>
      <c r="KBZ99" s="65"/>
      <c r="KCA99" s="65"/>
      <c r="KCB99" s="65"/>
      <c r="KCC99" s="65"/>
      <c r="KCD99" s="65"/>
      <c r="KCE99" s="65"/>
      <c r="KCF99" s="65"/>
      <c r="KCG99" s="65"/>
      <c r="KCH99" s="65"/>
      <c r="KCI99" s="65"/>
      <c r="KCJ99" s="65"/>
      <c r="KCK99" s="65"/>
      <c r="KCL99" s="65"/>
      <c r="KCM99" s="65"/>
      <c r="KCN99" s="65"/>
      <c r="KCO99" s="65"/>
      <c r="KCP99" s="65"/>
      <c r="KCQ99" s="65"/>
      <c r="KCR99" s="65"/>
      <c r="KCS99" s="65"/>
      <c r="KCT99" s="65"/>
      <c r="KCU99" s="65"/>
      <c r="KCV99" s="65"/>
      <c r="KCW99" s="65"/>
      <c r="KCX99" s="65"/>
      <c r="KCY99" s="65"/>
      <c r="KCZ99" s="65"/>
      <c r="KDA99" s="65"/>
      <c r="KDB99" s="65"/>
      <c r="KDC99" s="65"/>
      <c r="KDD99" s="65"/>
      <c r="KDE99" s="65"/>
      <c r="KDF99" s="65"/>
      <c r="KDG99" s="65"/>
      <c r="KDH99" s="65"/>
      <c r="KDI99" s="65"/>
      <c r="KDJ99" s="65"/>
      <c r="KDK99" s="65"/>
      <c r="KDL99" s="65"/>
      <c r="KDM99" s="65"/>
      <c r="KDN99" s="65"/>
      <c r="KDO99" s="65"/>
      <c r="KDP99" s="65"/>
      <c r="KDQ99" s="65"/>
      <c r="KDR99" s="65"/>
      <c r="KDS99" s="65"/>
      <c r="KDT99" s="65"/>
      <c r="KDU99" s="65"/>
      <c r="KDV99" s="65"/>
      <c r="KDW99" s="65"/>
      <c r="KDX99" s="65"/>
      <c r="KDY99" s="65"/>
      <c r="KDZ99" s="65"/>
      <c r="KEA99" s="65"/>
      <c r="KEB99" s="65"/>
      <c r="KEC99" s="65"/>
      <c r="KED99" s="65"/>
      <c r="KEE99" s="65"/>
      <c r="KEF99" s="65"/>
      <c r="KEG99" s="65"/>
      <c r="KEH99" s="65"/>
      <c r="KEI99" s="65"/>
      <c r="KEJ99" s="65"/>
      <c r="KEK99" s="65"/>
      <c r="KEL99" s="65"/>
      <c r="KEM99" s="65"/>
      <c r="KEN99" s="65"/>
      <c r="KEO99" s="65"/>
      <c r="KEP99" s="65"/>
      <c r="KEQ99" s="65"/>
      <c r="KER99" s="65"/>
      <c r="KES99" s="65"/>
      <c r="KET99" s="65"/>
      <c r="KEU99" s="65"/>
      <c r="KEV99" s="65"/>
      <c r="KEW99" s="65"/>
      <c r="KEX99" s="65"/>
      <c r="KEY99" s="65"/>
      <c r="KEZ99" s="65"/>
      <c r="KFA99" s="65"/>
      <c r="KFB99" s="65"/>
      <c r="KFC99" s="65"/>
      <c r="KFD99" s="65"/>
      <c r="KFE99" s="65"/>
      <c r="KFF99" s="65"/>
      <c r="KFG99" s="65"/>
      <c r="KFH99" s="65"/>
      <c r="KFI99" s="65"/>
      <c r="KFJ99" s="65"/>
      <c r="KFK99" s="65"/>
      <c r="KFL99" s="65"/>
      <c r="KFM99" s="65"/>
      <c r="KFN99" s="65"/>
      <c r="KFO99" s="65"/>
      <c r="KFP99" s="65"/>
      <c r="KFQ99" s="65"/>
      <c r="KFR99" s="65"/>
      <c r="KFS99" s="65"/>
      <c r="KFT99" s="65"/>
      <c r="KFU99" s="65"/>
      <c r="KFV99" s="65"/>
      <c r="KFW99" s="65"/>
      <c r="KFX99" s="65"/>
      <c r="KFY99" s="65"/>
      <c r="KFZ99" s="65"/>
      <c r="KGA99" s="65"/>
      <c r="KGB99" s="65"/>
      <c r="KGC99" s="65"/>
      <c r="KGD99" s="65"/>
      <c r="KGE99" s="65"/>
      <c r="KGF99" s="65"/>
      <c r="KGG99" s="65"/>
      <c r="KGH99" s="65"/>
      <c r="KGI99" s="65"/>
      <c r="KGJ99" s="65"/>
      <c r="KGK99" s="65"/>
      <c r="KGL99" s="65"/>
      <c r="KGM99" s="65"/>
      <c r="KGN99" s="65"/>
      <c r="KGO99" s="65"/>
      <c r="KGP99" s="65"/>
      <c r="KGQ99" s="65"/>
      <c r="KGR99" s="65"/>
      <c r="KGS99" s="65"/>
      <c r="KGT99" s="65"/>
      <c r="KGU99" s="65"/>
      <c r="KGV99" s="65"/>
      <c r="KGW99" s="65"/>
      <c r="KGX99" s="65"/>
      <c r="KGY99" s="65"/>
      <c r="KGZ99" s="65"/>
      <c r="KHA99" s="65"/>
      <c r="KHB99" s="65"/>
      <c r="KHC99" s="65"/>
      <c r="KHD99" s="65"/>
      <c r="KHE99" s="65"/>
      <c r="KHF99" s="65"/>
      <c r="KHG99" s="65"/>
      <c r="KHH99" s="65"/>
      <c r="KHI99" s="65"/>
      <c r="KHJ99" s="65"/>
      <c r="KHK99" s="65"/>
      <c r="KHL99" s="65"/>
      <c r="KHM99" s="65"/>
      <c r="KHN99" s="65"/>
      <c r="KHO99" s="65"/>
      <c r="KHP99" s="65"/>
      <c r="KHQ99" s="65"/>
      <c r="KHR99" s="65"/>
      <c r="KHS99" s="65"/>
      <c r="KHT99" s="65"/>
      <c r="KHU99" s="65"/>
      <c r="KHV99" s="65"/>
      <c r="KHW99" s="65"/>
      <c r="KHX99" s="65"/>
      <c r="KHY99" s="65"/>
      <c r="KHZ99" s="65"/>
      <c r="KIA99" s="65"/>
      <c r="KIB99" s="65"/>
      <c r="KIC99" s="65"/>
      <c r="KID99" s="65"/>
      <c r="KIE99" s="65"/>
      <c r="KIF99" s="65"/>
      <c r="KIG99" s="65"/>
      <c r="KIH99" s="65"/>
      <c r="KII99" s="65"/>
      <c r="KIJ99" s="65"/>
      <c r="KIK99" s="65"/>
      <c r="KIL99" s="65"/>
      <c r="KIM99" s="65"/>
      <c r="KIN99" s="65"/>
      <c r="KIO99" s="65"/>
      <c r="KIP99" s="65"/>
      <c r="KIQ99" s="65"/>
      <c r="KIR99" s="65"/>
      <c r="KIS99" s="65"/>
      <c r="KIT99" s="65"/>
      <c r="KIU99" s="65"/>
      <c r="KIV99" s="65"/>
      <c r="KIW99" s="65"/>
      <c r="KIX99" s="65"/>
      <c r="KIY99" s="65"/>
      <c r="KIZ99" s="65"/>
      <c r="KJA99" s="65"/>
      <c r="KJB99" s="65"/>
      <c r="KJC99" s="65"/>
      <c r="KJD99" s="65"/>
      <c r="KJE99" s="65"/>
      <c r="KJF99" s="65"/>
      <c r="KJG99" s="65"/>
      <c r="KJH99" s="65"/>
      <c r="KJI99" s="65"/>
      <c r="KJJ99" s="65"/>
      <c r="KJK99" s="65"/>
      <c r="KJL99" s="65"/>
      <c r="KJM99" s="65"/>
      <c r="KJN99" s="65"/>
      <c r="KJO99" s="65"/>
      <c r="KJP99" s="65"/>
      <c r="KJQ99" s="65"/>
      <c r="KJR99" s="65"/>
      <c r="KJS99" s="65"/>
      <c r="KJT99" s="65"/>
      <c r="KJU99" s="65"/>
      <c r="KJV99" s="65"/>
      <c r="KJW99" s="65"/>
      <c r="KJX99" s="65"/>
      <c r="KJY99" s="65"/>
      <c r="KJZ99" s="65"/>
      <c r="KKA99" s="65"/>
      <c r="KKB99" s="65"/>
      <c r="KKC99" s="65"/>
      <c r="KKD99" s="65"/>
      <c r="KKE99" s="65"/>
      <c r="KKF99" s="65"/>
      <c r="KKG99" s="65"/>
      <c r="KKH99" s="65"/>
      <c r="KKI99" s="65"/>
      <c r="KKJ99" s="65"/>
      <c r="KKK99" s="65"/>
      <c r="KKL99" s="65"/>
      <c r="KKM99" s="65"/>
      <c r="KKN99" s="65"/>
      <c r="KKO99" s="65"/>
      <c r="KKP99" s="65"/>
      <c r="KKQ99" s="65"/>
      <c r="KKR99" s="65"/>
      <c r="KKS99" s="65"/>
      <c r="KKT99" s="65"/>
      <c r="KKU99" s="65"/>
      <c r="KKV99" s="65"/>
      <c r="KKW99" s="65"/>
      <c r="KKX99" s="65"/>
      <c r="KKY99" s="65"/>
      <c r="KKZ99" s="65"/>
      <c r="KLA99" s="65"/>
      <c r="KLB99" s="65"/>
      <c r="KLC99" s="65"/>
      <c r="KLD99" s="65"/>
      <c r="KLE99" s="65"/>
      <c r="KLF99" s="65"/>
      <c r="KLG99" s="65"/>
      <c r="KLH99" s="65"/>
      <c r="KLI99" s="65"/>
      <c r="KLJ99" s="65"/>
      <c r="KLK99" s="65"/>
      <c r="KLL99" s="65"/>
      <c r="KLM99" s="65"/>
      <c r="KLN99" s="65"/>
      <c r="KLO99" s="65"/>
      <c r="KLP99" s="65"/>
      <c r="KLQ99" s="65"/>
      <c r="KLR99" s="65"/>
      <c r="KLS99" s="65"/>
      <c r="KLT99" s="65"/>
      <c r="KLU99" s="65"/>
      <c r="KLV99" s="65"/>
      <c r="KLW99" s="65"/>
      <c r="KLX99" s="65"/>
      <c r="KLY99" s="65"/>
      <c r="KLZ99" s="65"/>
      <c r="KMA99" s="65"/>
      <c r="KMB99" s="65"/>
      <c r="KMC99" s="65"/>
      <c r="KMD99" s="65"/>
      <c r="KME99" s="65"/>
      <c r="KMF99" s="65"/>
      <c r="KMG99" s="65"/>
      <c r="KMH99" s="65"/>
      <c r="KMI99" s="65"/>
      <c r="KMJ99" s="65"/>
      <c r="KMK99" s="65"/>
      <c r="KML99" s="65"/>
      <c r="KMM99" s="65"/>
      <c r="KMN99" s="65"/>
      <c r="KMO99" s="65"/>
      <c r="KMP99" s="65"/>
      <c r="KMQ99" s="65"/>
      <c r="KMR99" s="65"/>
      <c r="KMS99" s="65"/>
      <c r="KMT99" s="65"/>
      <c r="KMU99" s="65"/>
      <c r="KMV99" s="65"/>
      <c r="KMW99" s="65"/>
      <c r="KMX99" s="65"/>
      <c r="KMY99" s="65"/>
      <c r="KMZ99" s="65"/>
      <c r="KNA99" s="65"/>
      <c r="KNB99" s="65"/>
      <c r="KNC99" s="65"/>
      <c r="KND99" s="65"/>
      <c r="KNE99" s="65"/>
      <c r="KNF99" s="65"/>
      <c r="KNG99" s="65"/>
      <c r="KNH99" s="65"/>
      <c r="KNI99" s="65"/>
      <c r="KNJ99" s="65"/>
      <c r="KNK99" s="65"/>
      <c r="KNL99" s="65"/>
      <c r="KNM99" s="65"/>
      <c r="KNN99" s="65"/>
      <c r="KNO99" s="65"/>
      <c r="KNP99" s="65"/>
      <c r="KNQ99" s="65"/>
      <c r="KNR99" s="65"/>
      <c r="KNS99" s="65"/>
      <c r="KNT99" s="65"/>
      <c r="KNU99" s="65"/>
      <c r="KNV99" s="65"/>
      <c r="KNW99" s="65"/>
      <c r="KNX99" s="65"/>
      <c r="KNY99" s="65"/>
      <c r="KNZ99" s="65"/>
      <c r="KOA99" s="65"/>
      <c r="KOB99" s="65"/>
      <c r="KOC99" s="65"/>
      <c r="KOD99" s="65"/>
      <c r="KOE99" s="65"/>
      <c r="KOF99" s="65"/>
      <c r="KOG99" s="65"/>
      <c r="KOH99" s="65"/>
      <c r="KOI99" s="65"/>
      <c r="KOJ99" s="65"/>
      <c r="KOK99" s="65"/>
      <c r="KOL99" s="65"/>
      <c r="KOM99" s="65"/>
      <c r="KON99" s="65"/>
      <c r="KOO99" s="65"/>
      <c r="KOP99" s="65"/>
      <c r="KOQ99" s="65"/>
      <c r="KOR99" s="65"/>
      <c r="KOS99" s="65"/>
      <c r="KOT99" s="65"/>
      <c r="KOU99" s="65"/>
      <c r="KOV99" s="65"/>
      <c r="KOW99" s="65"/>
      <c r="KOX99" s="65"/>
      <c r="KOY99" s="65"/>
      <c r="KOZ99" s="65"/>
      <c r="KPA99" s="65"/>
      <c r="KPB99" s="65"/>
      <c r="KPC99" s="65"/>
      <c r="KPD99" s="65"/>
      <c r="KPE99" s="65"/>
      <c r="KPF99" s="65"/>
      <c r="KPG99" s="65"/>
      <c r="KPH99" s="65"/>
      <c r="KPI99" s="65"/>
      <c r="KPJ99" s="65"/>
      <c r="KPK99" s="65"/>
      <c r="KPL99" s="65"/>
      <c r="KPM99" s="65"/>
      <c r="KPN99" s="65"/>
      <c r="KPO99" s="65"/>
      <c r="KPP99" s="65"/>
      <c r="KPQ99" s="65"/>
      <c r="KPR99" s="65"/>
      <c r="KPS99" s="65"/>
      <c r="KPT99" s="65"/>
      <c r="KPU99" s="65"/>
      <c r="KPV99" s="65"/>
      <c r="KPW99" s="65"/>
      <c r="KPX99" s="65"/>
      <c r="KPY99" s="65"/>
      <c r="KPZ99" s="65"/>
      <c r="KQA99" s="65"/>
      <c r="KQB99" s="65"/>
      <c r="KQC99" s="65"/>
      <c r="KQD99" s="65"/>
      <c r="KQE99" s="65"/>
      <c r="KQF99" s="65"/>
      <c r="KQG99" s="65"/>
      <c r="KQH99" s="65"/>
      <c r="KQI99" s="65"/>
      <c r="KQJ99" s="65"/>
      <c r="KQK99" s="65"/>
      <c r="KQL99" s="65"/>
      <c r="KQM99" s="65"/>
      <c r="KQN99" s="65"/>
      <c r="KQO99" s="65"/>
      <c r="KQP99" s="65"/>
      <c r="KQQ99" s="65"/>
      <c r="KQR99" s="65"/>
      <c r="KQS99" s="65"/>
      <c r="KQT99" s="65"/>
      <c r="KQU99" s="65"/>
      <c r="KQV99" s="65"/>
      <c r="KQW99" s="65"/>
      <c r="KQX99" s="65"/>
      <c r="KQY99" s="65"/>
      <c r="KQZ99" s="65"/>
      <c r="KRA99" s="65"/>
      <c r="KRB99" s="65"/>
      <c r="KRC99" s="65"/>
      <c r="KRD99" s="65"/>
      <c r="KRE99" s="65"/>
      <c r="KRF99" s="65"/>
      <c r="KRG99" s="65"/>
      <c r="KRH99" s="65"/>
      <c r="KRI99" s="65"/>
      <c r="KRJ99" s="65"/>
      <c r="KRK99" s="65"/>
      <c r="KRL99" s="65"/>
      <c r="KRM99" s="65"/>
      <c r="KRN99" s="65"/>
      <c r="KRO99" s="65"/>
      <c r="KRP99" s="65"/>
      <c r="KRQ99" s="65"/>
      <c r="KRR99" s="65"/>
      <c r="KRS99" s="65"/>
      <c r="KRT99" s="65"/>
      <c r="KRU99" s="65"/>
      <c r="KRV99" s="65"/>
      <c r="KRW99" s="65"/>
      <c r="KRX99" s="65"/>
      <c r="KRY99" s="65"/>
      <c r="KRZ99" s="65"/>
      <c r="KSA99" s="65"/>
      <c r="KSB99" s="65"/>
      <c r="KSC99" s="65"/>
      <c r="KSD99" s="65"/>
      <c r="KSE99" s="65"/>
      <c r="KSF99" s="65"/>
      <c r="KSG99" s="65"/>
      <c r="KSH99" s="65"/>
      <c r="KSI99" s="65"/>
      <c r="KSJ99" s="65"/>
      <c r="KSK99" s="65"/>
      <c r="KSL99" s="65"/>
      <c r="KSM99" s="65"/>
      <c r="KSN99" s="65"/>
      <c r="KSO99" s="65"/>
      <c r="KSP99" s="65"/>
      <c r="KSQ99" s="65"/>
      <c r="KSR99" s="65"/>
      <c r="KSS99" s="65"/>
      <c r="KST99" s="65"/>
      <c r="KSU99" s="65"/>
      <c r="KSV99" s="65"/>
      <c r="KSW99" s="65"/>
      <c r="KSX99" s="65"/>
      <c r="KSY99" s="65"/>
      <c r="KSZ99" s="65"/>
      <c r="KTA99" s="65"/>
      <c r="KTB99" s="65"/>
      <c r="KTC99" s="65"/>
      <c r="KTD99" s="65"/>
      <c r="KTE99" s="65"/>
      <c r="KTF99" s="65"/>
      <c r="KTG99" s="65"/>
      <c r="KTH99" s="65"/>
      <c r="KTI99" s="65"/>
      <c r="KTJ99" s="65"/>
      <c r="KTK99" s="65"/>
      <c r="KTL99" s="65"/>
      <c r="KTM99" s="65"/>
      <c r="KTN99" s="65"/>
      <c r="KTO99" s="65"/>
      <c r="KTP99" s="65"/>
      <c r="KTQ99" s="65"/>
      <c r="KTR99" s="65"/>
      <c r="KTS99" s="65"/>
      <c r="KTT99" s="65"/>
      <c r="KTU99" s="65"/>
      <c r="KTV99" s="65"/>
      <c r="KTW99" s="65"/>
      <c r="KTX99" s="65"/>
      <c r="KTY99" s="65"/>
      <c r="KTZ99" s="65"/>
      <c r="KUA99" s="65"/>
      <c r="KUB99" s="65"/>
      <c r="KUC99" s="65"/>
      <c r="KUD99" s="65"/>
      <c r="KUE99" s="65"/>
      <c r="KUF99" s="65"/>
      <c r="KUG99" s="65"/>
      <c r="KUH99" s="65"/>
      <c r="KUI99" s="65"/>
      <c r="KUJ99" s="65"/>
      <c r="KUK99" s="65"/>
      <c r="KUL99" s="65"/>
      <c r="KUM99" s="65"/>
      <c r="KUN99" s="65"/>
      <c r="KUO99" s="65"/>
      <c r="KUP99" s="65"/>
      <c r="KUQ99" s="65"/>
      <c r="KUR99" s="65"/>
      <c r="KUS99" s="65"/>
      <c r="KUT99" s="65"/>
      <c r="KUU99" s="65"/>
      <c r="KUV99" s="65"/>
      <c r="KUW99" s="65"/>
      <c r="KUX99" s="65"/>
      <c r="KUY99" s="65"/>
      <c r="KUZ99" s="65"/>
      <c r="KVA99" s="65"/>
      <c r="KVB99" s="65"/>
      <c r="KVC99" s="65"/>
      <c r="KVD99" s="65"/>
      <c r="KVE99" s="65"/>
      <c r="KVF99" s="65"/>
      <c r="KVG99" s="65"/>
      <c r="KVH99" s="65"/>
      <c r="KVI99" s="65"/>
      <c r="KVJ99" s="65"/>
      <c r="KVK99" s="65"/>
      <c r="KVL99" s="65"/>
      <c r="KVM99" s="65"/>
      <c r="KVN99" s="65"/>
      <c r="KVO99" s="65"/>
      <c r="KVP99" s="65"/>
      <c r="KVQ99" s="65"/>
      <c r="KVR99" s="65"/>
      <c r="KVS99" s="65"/>
      <c r="KVT99" s="65"/>
      <c r="KVU99" s="65"/>
      <c r="KVV99" s="65"/>
      <c r="KVW99" s="65"/>
      <c r="KVX99" s="65"/>
      <c r="KVY99" s="65"/>
      <c r="KVZ99" s="65"/>
      <c r="KWA99" s="65"/>
      <c r="KWB99" s="65"/>
      <c r="KWC99" s="65"/>
      <c r="KWD99" s="65"/>
      <c r="KWE99" s="65"/>
      <c r="KWF99" s="65"/>
      <c r="KWG99" s="65"/>
      <c r="KWH99" s="65"/>
      <c r="KWI99" s="65"/>
      <c r="KWJ99" s="65"/>
      <c r="KWK99" s="65"/>
      <c r="KWL99" s="65"/>
      <c r="KWM99" s="65"/>
      <c r="KWN99" s="65"/>
      <c r="KWO99" s="65"/>
      <c r="KWP99" s="65"/>
      <c r="KWQ99" s="65"/>
      <c r="KWR99" s="65"/>
      <c r="KWS99" s="65"/>
      <c r="KWT99" s="65"/>
      <c r="KWU99" s="65"/>
      <c r="KWV99" s="65"/>
      <c r="KWW99" s="65"/>
      <c r="KWX99" s="65"/>
      <c r="KWY99" s="65"/>
      <c r="KWZ99" s="65"/>
      <c r="KXA99" s="65"/>
      <c r="KXB99" s="65"/>
      <c r="KXC99" s="65"/>
      <c r="KXD99" s="65"/>
      <c r="KXE99" s="65"/>
      <c r="KXF99" s="65"/>
      <c r="KXG99" s="65"/>
      <c r="KXH99" s="65"/>
      <c r="KXI99" s="65"/>
      <c r="KXJ99" s="65"/>
      <c r="KXK99" s="65"/>
      <c r="KXL99" s="65"/>
      <c r="KXM99" s="65"/>
      <c r="KXN99" s="65"/>
      <c r="KXO99" s="65"/>
      <c r="KXP99" s="65"/>
      <c r="KXQ99" s="65"/>
      <c r="KXR99" s="65"/>
      <c r="KXS99" s="65"/>
      <c r="KXT99" s="65"/>
      <c r="KXU99" s="65"/>
      <c r="KXV99" s="65"/>
      <c r="KXW99" s="65"/>
      <c r="KXX99" s="65"/>
      <c r="KXY99" s="65"/>
      <c r="KXZ99" s="65"/>
      <c r="KYA99" s="65"/>
      <c r="KYB99" s="65"/>
      <c r="KYC99" s="65"/>
      <c r="KYD99" s="65"/>
      <c r="KYE99" s="65"/>
      <c r="KYF99" s="65"/>
      <c r="KYG99" s="65"/>
      <c r="KYH99" s="65"/>
      <c r="KYI99" s="65"/>
      <c r="KYJ99" s="65"/>
      <c r="KYK99" s="65"/>
      <c r="KYL99" s="65"/>
      <c r="KYM99" s="65"/>
      <c r="KYN99" s="65"/>
      <c r="KYO99" s="65"/>
      <c r="KYP99" s="65"/>
      <c r="KYQ99" s="65"/>
      <c r="KYR99" s="65"/>
      <c r="KYS99" s="65"/>
      <c r="KYT99" s="65"/>
      <c r="KYU99" s="65"/>
      <c r="KYV99" s="65"/>
      <c r="KYW99" s="65"/>
      <c r="KYX99" s="65"/>
      <c r="KYY99" s="65"/>
      <c r="KYZ99" s="65"/>
      <c r="KZA99" s="65"/>
      <c r="KZB99" s="65"/>
      <c r="KZC99" s="65"/>
      <c r="KZD99" s="65"/>
      <c r="KZE99" s="65"/>
      <c r="KZF99" s="65"/>
      <c r="KZG99" s="65"/>
      <c r="KZH99" s="65"/>
      <c r="KZI99" s="65"/>
      <c r="KZJ99" s="65"/>
      <c r="KZK99" s="65"/>
      <c r="KZL99" s="65"/>
      <c r="KZM99" s="65"/>
      <c r="KZN99" s="65"/>
      <c r="KZO99" s="65"/>
      <c r="KZP99" s="65"/>
      <c r="KZQ99" s="65"/>
      <c r="KZR99" s="65"/>
      <c r="KZS99" s="65"/>
      <c r="KZT99" s="65"/>
      <c r="KZU99" s="65"/>
      <c r="KZV99" s="65"/>
      <c r="KZW99" s="65"/>
      <c r="KZX99" s="65"/>
      <c r="KZY99" s="65"/>
      <c r="KZZ99" s="65"/>
      <c r="LAA99" s="65"/>
      <c r="LAB99" s="65"/>
      <c r="LAC99" s="65"/>
      <c r="LAD99" s="65"/>
      <c r="LAE99" s="65"/>
      <c r="LAF99" s="65"/>
      <c r="LAG99" s="65"/>
      <c r="LAH99" s="65"/>
      <c r="LAI99" s="65"/>
      <c r="LAJ99" s="65"/>
      <c r="LAK99" s="65"/>
      <c r="LAL99" s="65"/>
      <c r="LAM99" s="65"/>
      <c r="LAN99" s="65"/>
      <c r="LAO99" s="65"/>
      <c r="LAP99" s="65"/>
      <c r="LAQ99" s="65"/>
      <c r="LAR99" s="65"/>
      <c r="LAS99" s="65"/>
      <c r="LAT99" s="65"/>
      <c r="LAU99" s="65"/>
      <c r="LAV99" s="65"/>
      <c r="LAW99" s="65"/>
      <c r="LAX99" s="65"/>
      <c r="LAY99" s="65"/>
      <c r="LAZ99" s="65"/>
      <c r="LBA99" s="65"/>
      <c r="LBB99" s="65"/>
      <c r="LBC99" s="65"/>
      <c r="LBD99" s="65"/>
      <c r="LBE99" s="65"/>
      <c r="LBF99" s="65"/>
      <c r="LBG99" s="65"/>
      <c r="LBH99" s="65"/>
      <c r="LBI99" s="65"/>
      <c r="LBJ99" s="65"/>
      <c r="LBK99" s="65"/>
      <c r="LBL99" s="65"/>
      <c r="LBM99" s="65"/>
      <c r="LBN99" s="65"/>
      <c r="LBO99" s="65"/>
      <c r="LBP99" s="65"/>
      <c r="LBQ99" s="65"/>
      <c r="LBR99" s="65"/>
      <c r="LBS99" s="65"/>
      <c r="LBT99" s="65"/>
      <c r="LBU99" s="65"/>
      <c r="LBV99" s="65"/>
      <c r="LBW99" s="65"/>
      <c r="LBX99" s="65"/>
      <c r="LBY99" s="65"/>
      <c r="LBZ99" s="65"/>
      <c r="LCA99" s="65"/>
      <c r="LCB99" s="65"/>
      <c r="LCC99" s="65"/>
      <c r="LCD99" s="65"/>
      <c r="LCE99" s="65"/>
      <c r="LCF99" s="65"/>
      <c r="LCG99" s="65"/>
      <c r="LCH99" s="65"/>
      <c r="LCI99" s="65"/>
      <c r="LCJ99" s="65"/>
      <c r="LCK99" s="65"/>
      <c r="LCL99" s="65"/>
      <c r="LCM99" s="65"/>
      <c r="LCN99" s="65"/>
      <c r="LCO99" s="65"/>
      <c r="LCP99" s="65"/>
      <c r="LCQ99" s="65"/>
      <c r="LCR99" s="65"/>
      <c r="LCS99" s="65"/>
      <c r="LCT99" s="65"/>
      <c r="LCU99" s="65"/>
      <c r="LCV99" s="65"/>
      <c r="LCW99" s="65"/>
      <c r="LCX99" s="65"/>
      <c r="LCY99" s="65"/>
      <c r="LCZ99" s="65"/>
      <c r="LDA99" s="65"/>
      <c r="LDB99" s="65"/>
      <c r="LDC99" s="65"/>
      <c r="LDD99" s="65"/>
      <c r="LDE99" s="65"/>
      <c r="LDF99" s="65"/>
      <c r="LDG99" s="65"/>
      <c r="LDH99" s="65"/>
      <c r="LDI99" s="65"/>
      <c r="LDJ99" s="65"/>
      <c r="LDK99" s="65"/>
      <c r="LDL99" s="65"/>
      <c r="LDM99" s="65"/>
      <c r="LDN99" s="65"/>
      <c r="LDO99" s="65"/>
      <c r="LDP99" s="65"/>
      <c r="LDQ99" s="65"/>
      <c r="LDR99" s="65"/>
      <c r="LDS99" s="65"/>
      <c r="LDT99" s="65"/>
      <c r="LDU99" s="65"/>
      <c r="LDV99" s="65"/>
      <c r="LDW99" s="65"/>
      <c r="LDX99" s="65"/>
      <c r="LDY99" s="65"/>
      <c r="LDZ99" s="65"/>
      <c r="LEA99" s="65"/>
      <c r="LEB99" s="65"/>
      <c r="LEC99" s="65"/>
      <c r="LED99" s="65"/>
      <c r="LEE99" s="65"/>
      <c r="LEF99" s="65"/>
      <c r="LEG99" s="65"/>
      <c r="LEH99" s="65"/>
      <c r="LEI99" s="65"/>
      <c r="LEJ99" s="65"/>
      <c r="LEK99" s="65"/>
      <c r="LEL99" s="65"/>
      <c r="LEM99" s="65"/>
      <c r="LEN99" s="65"/>
      <c r="LEO99" s="65"/>
      <c r="LEP99" s="65"/>
      <c r="LEQ99" s="65"/>
      <c r="LER99" s="65"/>
      <c r="LES99" s="65"/>
      <c r="LET99" s="65"/>
      <c r="LEU99" s="65"/>
      <c r="LEV99" s="65"/>
      <c r="LEW99" s="65"/>
      <c r="LEX99" s="65"/>
      <c r="LEY99" s="65"/>
      <c r="LEZ99" s="65"/>
      <c r="LFA99" s="65"/>
      <c r="LFB99" s="65"/>
      <c r="LFC99" s="65"/>
      <c r="LFD99" s="65"/>
      <c r="LFE99" s="65"/>
      <c r="LFF99" s="65"/>
      <c r="LFG99" s="65"/>
      <c r="LFH99" s="65"/>
      <c r="LFI99" s="65"/>
      <c r="LFJ99" s="65"/>
      <c r="LFK99" s="65"/>
      <c r="LFL99" s="65"/>
      <c r="LFM99" s="65"/>
      <c r="LFN99" s="65"/>
      <c r="LFO99" s="65"/>
      <c r="LFP99" s="65"/>
      <c r="LFQ99" s="65"/>
      <c r="LFR99" s="65"/>
      <c r="LFS99" s="65"/>
      <c r="LFT99" s="65"/>
      <c r="LFU99" s="65"/>
      <c r="LFV99" s="65"/>
      <c r="LFW99" s="65"/>
      <c r="LFX99" s="65"/>
      <c r="LFY99" s="65"/>
      <c r="LFZ99" s="65"/>
      <c r="LGA99" s="65"/>
      <c r="LGB99" s="65"/>
      <c r="LGC99" s="65"/>
      <c r="LGD99" s="65"/>
      <c r="LGE99" s="65"/>
      <c r="LGF99" s="65"/>
      <c r="LGG99" s="65"/>
      <c r="LGH99" s="65"/>
      <c r="LGI99" s="65"/>
      <c r="LGJ99" s="65"/>
      <c r="LGK99" s="65"/>
      <c r="LGL99" s="65"/>
      <c r="LGM99" s="65"/>
      <c r="LGN99" s="65"/>
      <c r="LGO99" s="65"/>
      <c r="LGP99" s="65"/>
      <c r="LGQ99" s="65"/>
      <c r="LGR99" s="65"/>
      <c r="LGS99" s="65"/>
      <c r="LGT99" s="65"/>
      <c r="LGU99" s="65"/>
      <c r="LGV99" s="65"/>
      <c r="LGW99" s="65"/>
      <c r="LGX99" s="65"/>
      <c r="LGY99" s="65"/>
      <c r="LGZ99" s="65"/>
      <c r="LHA99" s="65"/>
      <c r="LHB99" s="65"/>
      <c r="LHC99" s="65"/>
      <c r="LHD99" s="65"/>
      <c r="LHE99" s="65"/>
      <c r="LHF99" s="65"/>
      <c r="LHG99" s="65"/>
      <c r="LHH99" s="65"/>
      <c r="LHI99" s="65"/>
      <c r="LHJ99" s="65"/>
      <c r="LHK99" s="65"/>
      <c r="LHL99" s="65"/>
      <c r="LHM99" s="65"/>
      <c r="LHN99" s="65"/>
      <c r="LHO99" s="65"/>
      <c r="LHP99" s="65"/>
      <c r="LHQ99" s="65"/>
      <c r="LHR99" s="65"/>
      <c r="LHS99" s="65"/>
      <c r="LHT99" s="65"/>
      <c r="LHU99" s="65"/>
      <c r="LHV99" s="65"/>
      <c r="LHW99" s="65"/>
      <c r="LHX99" s="65"/>
      <c r="LHY99" s="65"/>
      <c r="LHZ99" s="65"/>
      <c r="LIA99" s="65"/>
      <c r="LIB99" s="65"/>
      <c r="LIC99" s="65"/>
      <c r="LID99" s="65"/>
      <c r="LIE99" s="65"/>
      <c r="LIF99" s="65"/>
      <c r="LIG99" s="65"/>
      <c r="LIH99" s="65"/>
      <c r="LII99" s="65"/>
      <c r="LIJ99" s="65"/>
      <c r="LIK99" s="65"/>
      <c r="LIL99" s="65"/>
      <c r="LIM99" s="65"/>
      <c r="LIN99" s="65"/>
      <c r="LIO99" s="65"/>
      <c r="LIP99" s="65"/>
      <c r="LIQ99" s="65"/>
      <c r="LIR99" s="65"/>
      <c r="LIS99" s="65"/>
      <c r="LIT99" s="65"/>
      <c r="LIU99" s="65"/>
      <c r="LIV99" s="65"/>
      <c r="LIW99" s="65"/>
      <c r="LIX99" s="65"/>
      <c r="LIY99" s="65"/>
      <c r="LIZ99" s="65"/>
      <c r="LJA99" s="65"/>
      <c r="LJB99" s="65"/>
      <c r="LJC99" s="65"/>
      <c r="LJD99" s="65"/>
      <c r="LJE99" s="65"/>
      <c r="LJF99" s="65"/>
      <c r="LJG99" s="65"/>
      <c r="LJH99" s="65"/>
      <c r="LJI99" s="65"/>
      <c r="LJJ99" s="65"/>
      <c r="LJK99" s="65"/>
      <c r="LJL99" s="65"/>
      <c r="LJM99" s="65"/>
      <c r="LJN99" s="65"/>
      <c r="LJO99" s="65"/>
      <c r="LJP99" s="65"/>
      <c r="LJQ99" s="65"/>
      <c r="LJR99" s="65"/>
      <c r="LJS99" s="65"/>
      <c r="LJT99" s="65"/>
      <c r="LJU99" s="65"/>
      <c r="LJV99" s="65"/>
      <c r="LJW99" s="65"/>
      <c r="LJX99" s="65"/>
      <c r="LJY99" s="65"/>
      <c r="LJZ99" s="65"/>
      <c r="LKA99" s="65"/>
      <c r="LKB99" s="65"/>
      <c r="LKC99" s="65"/>
      <c r="LKD99" s="65"/>
      <c r="LKE99" s="65"/>
      <c r="LKF99" s="65"/>
      <c r="LKG99" s="65"/>
      <c r="LKH99" s="65"/>
      <c r="LKI99" s="65"/>
      <c r="LKJ99" s="65"/>
      <c r="LKK99" s="65"/>
      <c r="LKL99" s="65"/>
      <c r="LKM99" s="65"/>
      <c r="LKN99" s="65"/>
      <c r="LKO99" s="65"/>
      <c r="LKP99" s="65"/>
      <c r="LKQ99" s="65"/>
      <c r="LKR99" s="65"/>
      <c r="LKS99" s="65"/>
      <c r="LKT99" s="65"/>
      <c r="LKU99" s="65"/>
      <c r="LKV99" s="65"/>
      <c r="LKW99" s="65"/>
      <c r="LKX99" s="65"/>
      <c r="LKY99" s="65"/>
      <c r="LKZ99" s="65"/>
      <c r="LLA99" s="65"/>
      <c r="LLB99" s="65"/>
      <c r="LLC99" s="65"/>
      <c r="LLD99" s="65"/>
      <c r="LLE99" s="65"/>
      <c r="LLF99" s="65"/>
      <c r="LLG99" s="65"/>
      <c r="LLH99" s="65"/>
      <c r="LLI99" s="65"/>
      <c r="LLJ99" s="65"/>
      <c r="LLK99" s="65"/>
      <c r="LLL99" s="65"/>
      <c r="LLM99" s="65"/>
      <c r="LLN99" s="65"/>
      <c r="LLO99" s="65"/>
      <c r="LLP99" s="65"/>
      <c r="LLQ99" s="65"/>
      <c r="LLR99" s="65"/>
      <c r="LLS99" s="65"/>
      <c r="LLT99" s="65"/>
      <c r="LLU99" s="65"/>
      <c r="LLV99" s="65"/>
      <c r="LLW99" s="65"/>
      <c r="LLX99" s="65"/>
      <c r="LLY99" s="65"/>
      <c r="LLZ99" s="65"/>
      <c r="LMA99" s="65"/>
      <c r="LMB99" s="65"/>
      <c r="LMC99" s="65"/>
      <c r="LMD99" s="65"/>
      <c r="LME99" s="65"/>
      <c r="LMF99" s="65"/>
      <c r="LMG99" s="65"/>
      <c r="LMH99" s="65"/>
      <c r="LMI99" s="65"/>
      <c r="LMJ99" s="65"/>
      <c r="LMK99" s="65"/>
      <c r="LML99" s="65"/>
      <c r="LMM99" s="65"/>
      <c r="LMN99" s="65"/>
      <c r="LMO99" s="65"/>
      <c r="LMP99" s="65"/>
      <c r="LMQ99" s="65"/>
      <c r="LMR99" s="65"/>
      <c r="LMS99" s="65"/>
      <c r="LMT99" s="65"/>
      <c r="LMU99" s="65"/>
      <c r="LMV99" s="65"/>
      <c r="LMW99" s="65"/>
      <c r="LMX99" s="65"/>
      <c r="LMY99" s="65"/>
      <c r="LMZ99" s="65"/>
      <c r="LNA99" s="65"/>
      <c r="LNB99" s="65"/>
      <c r="LNC99" s="65"/>
      <c r="LND99" s="65"/>
      <c r="LNE99" s="65"/>
      <c r="LNF99" s="65"/>
      <c r="LNG99" s="65"/>
      <c r="LNH99" s="65"/>
      <c r="LNI99" s="65"/>
      <c r="LNJ99" s="65"/>
      <c r="LNK99" s="65"/>
      <c r="LNL99" s="65"/>
      <c r="LNM99" s="65"/>
      <c r="LNN99" s="65"/>
      <c r="LNO99" s="65"/>
      <c r="LNP99" s="65"/>
      <c r="LNQ99" s="65"/>
      <c r="LNR99" s="65"/>
      <c r="LNS99" s="65"/>
      <c r="LNT99" s="65"/>
      <c r="LNU99" s="65"/>
      <c r="LNV99" s="65"/>
      <c r="LNW99" s="65"/>
      <c r="LNX99" s="65"/>
      <c r="LNY99" s="65"/>
      <c r="LNZ99" s="65"/>
      <c r="LOA99" s="65"/>
      <c r="LOB99" s="65"/>
      <c r="LOC99" s="65"/>
      <c r="LOD99" s="65"/>
      <c r="LOE99" s="65"/>
      <c r="LOF99" s="65"/>
      <c r="LOG99" s="65"/>
      <c r="LOH99" s="65"/>
      <c r="LOI99" s="65"/>
      <c r="LOJ99" s="65"/>
      <c r="LOK99" s="65"/>
      <c r="LOL99" s="65"/>
      <c r="LOM99" s="65"/>
      <c r="LON99" s="65"/>
      <c r="LOO99" s="65"/>
      <c r="LOP99" s="65"/>
      <c r="LOQ99" s="65"/>
      <c r="LOR99" s="65"/>
      <c r="LOS99" s="65"/>
      <c r="LOT99" s="65"/>
      <c r="LOU99" s="65"/>
      <c r="LOV99" s="65"/>
      <c r="LOW99" s="65"/>
      <c r="LOX99" s="65"/>
      <c r="LOY99" s="65"/>
      <c r="LOZ99" s="65"/>
      <c r="LPA99" s="65"/>
      <c r="LPB99" s="65"/>
      <c r="LPC99" s="65"/>
      <c r="LPD99" s="65"/>
      <c r="LPE99" s="65"/>
      <c r="LPF99" s="65"/>
      <c r="LPG99" s="65"/>
      <c r="LPH99" s="65"/>
      <c r="LPI99" s="65"/>
      <c r="LPJ99" s="65"/>
      <c r="LPK99" s="65"/>
      <c r="LPL99" s="65"/>
      <c r="LPM99" s="65"/>
      <c r="LPN99" s="65"/>
      <c r="LPO99" s="65"/>
      <c r="LPP99" s="65"/>
      <c r="LPQ99" s="65"/>
      <c r="LPR99" s="65"/>
      <c r="LPS99" s="65"/>
      <c r="LPT99" s="65"/>
      <c r="LPU99" s="65"/>
      <c r="LPV99" s="65"/>
      <c r="LPW99" s="65"/>
      <c r="LPX99" s="65"/>
      <c r="LPY99" s="65"/>
      <c r="LPZ99" s="65"/>
      <c r="LQA99" s="65"/>
      <c r="LQB99" s="65"/>
      <c r="LQC99" s="65"/>
      <c r="LQD99" s="65"/>
      <c r="LQE99" s="65"/>
      <c r="LQF99" s="65"/>
      <c r="LQG99" s="65"/>
      <c r="LQH99" s="65"/>
      <c r="LQI99" s="65"/>
      <c r="LQJ99" s="65"/>
      <c r="LQK99" s="65"/>
      <c r="LQL99" s="65"/>
      <c r="LQM99" s="65"/>
      <c r="LQN99" s="65"/>
      <c r="LQO99" s="65"/>
      <c r="LQP99" s="65"/>
      <c r="LQQ99" s="65"/>
      <c r="LQR99" s="65"/>
      <c r="LQS99" s="65"/>
      <c r="LQT99" s="65"/>
      <c r="LQU99" s="65"/>
      <c r="LQV99" s="65"/>
      <c r="LQW99" s="65"/>
      <c r="LQX99" s="65"/>
      <c r="LQY99" s="65"/>
      <c r="LQZ99" s="65"/>
      <c r="LRA99" s="65"/>
      <c r="LRB99" s="65"/>
      <c r="LRC99" s="65"/>
      <c r="LRD99" s="65"/>
      <c r="LRE99" s="65"/>
      <c r="LRF99" s="65"/>
      <c r="LRG99" s="65"/>
      <c r="LRH99" s="65"/>
      <c r="LRI99" s="65"/>
      <c r="LRJ99" s="65"/>
      <c r="LRK99" s="65"/>
      <c r="LRL99" s="65"/>
      <c r="LRM99" s="65"/>
      <c r="LRN99" s="65"/>
      <c r="LRO99" s="65"/>
      <c r="LRP99" s="65"/>
      <c r="LRQ99" s="65"/>
      <c r="LRR99" s="65"/>
      <c r="LRS99" s="65"/>
      <c r="LRT99" s="65"/>
      <c r="LRU99" s="65"/>
      <c r="LRV99" s="65"/>
      <c r="LRW99" s="65"/>
      <c r="LRX99" s="65"/>
      <c r="LRY99" s="65"/>
      <c r="LRZ99" s="65"/>
      <c r="LSA99" s="65"/>
      <c r="LSB99" s="65"/>
      <c r="LSC99" s="65"/>
      <c r="LSD99" s="65"/>
      <c r="LSE99" s="65"/>
      <c r="LSF99" s="65"/>
      <c r="LSG99" s="65"/>
      <c r="LSH99" s="65"/>
      <c r="LSI99" s="65"/>
      <c r="LSJ99" s="65"/>
      <c r="LSK99" s="65"/>
      <c r="LSL99" s="65"/>
      <c r="LSM99" s="65"/>
      <c r="LSN99" s="65"/>
      <c r="LSO99" s="65"/>
      <c r="LSP99" s="65"/>
      <c r="LSQ99" s="65"/>
      <c r="LSR99" s="65"/>
      <c r="LSS99" s="65"/>
      <c r="LST99" s="65"/>
      <c r="LSU99" s="65"/>
      <c r="LSV99" s="65"/>
      <c r="LSW99" s="65"/>
      <c r="LSX99" s="65"/>
      <c r="LSY99" s="65"/>
      <c r="LSZ99" s="65"/>
      <c r="LTA99" s="65"/>
      <c r="LTB99" s="65"/>
      <c r="LTC99" s="65"/>
      <c r="LTD99" s="65"/>
      <c r="LTE99" s="65"/>
      <c r="LTF99" s="65"/>
      <c r="LTG99" s="65"/>
      <c r="LTH99" s="65"/>
      <c r="LTI99" s="65"/>
      <c r="LTJ99" s="65"/>
      <c r="LTK99" s="65"/>
      <c r="LTL99" s="65"/>
      <c r="LTM99" s="65"/>
      <c r="LTN99" s="65"/>
      <c r="LTO99" s="65"/>
      <c r="LTP99" s="65"/>
      <c r="LTQ99" s="65"/>
      <c r="LTR99" s="65"/>
      <c r="LTS99" s="65"/>
      <c r="LTT99" s="65"/>
      <c r="LTU99" s="65"/>
      <c r="LTV99" s="65"/>
      <c r="LTW99" s="65"/>
      <c r="LTX99" s="65"/>
      <c r="LTY99" s="65"/>
      <c r="LTZ99" s="65"/>
      <c r="LUA99" s="65"/>
      <c r="LUB99" s="65"/>
      <c r="LUC99" s="65"/>
      <c r="LUD99" s="65"/>
      <c r="LUE99" s="65"/>
      <c r="LUF99" s="65"/>
      <c r="LUG99" s="65"/>
      <c r="LUH99" s="65"/>
      <c r="LUI99" s="65"/>
      <c r="LUJ99" s="65"/>
      <c r="LUK99" s="65"/>
      <c r="LUL99" s="65"/>
      <c r="LUM99" s="65"/>
      <c r="LUN99" s="65"/>
      <c r="LUO99" s="65"/>
      <c r="LUP99" s="65"/>
      <c r="LUQ99" s="65"/>
      <c r="LUR99" s="65"/>
      <c r="LUS99" s="65"/>
      <c r="LUT99" s="65"/>
      <c r="LUU99" s="65"/>
      <c r="LUV99" s="65"/>
      <c r="LUW99" s="65"/>
      <c r="LUX99" s="65"/>
      <c r="LUY99" s="65"/>
      <c r="LUZ99" s="65"/>
      <c r="LVA99" s="65"/>
      <c r="LVB99" s="65"/>
      <c r="LVC99" s="65"/>
      <c r="LVD99" s="65"/>
      <c r="LVE99" s="65"/>
      <c r="LVF99" s="65"/>
      <c r="LVG99" s="65"/>
      <c r="LVH99" s="65"/>
      <c r="LVI99" s="65"/>
      <c r="LVJ99" s="65"/>
      <c r="LVK99" s="65"/>
      <c r="LVL99" s="65"/>
      <c r="LVM99" s="65"/>
      <c r="LVN99" s="65"/>
      <c r="LVO99" s="65"/>
      <c r="LVP99" s="65"/>
      <c r="LVQ99" s="65"/>
      <c r="LVR99" s="65"/>
      <c r="LVS99" s="65"/>
      <c r="LVT99" s="65"/>
      <c r="LVU99" s="65"/>
      <c r="LVV99" s="65"/>
      <c r="LVW99" s="65"/>
      <c r="LVX99" s="65"/>
      <c r="LVY99" s="65"/>
      <c r="LVZ99" s="65"/>
      <c r="LWA99" s="65"/>
      <c r="LWB99" s="65"/>
      <c r="LWC99" s="65"/>
      <c r="LWD99" s="65"/>
      <c r="LWE99" s="65"/>
      <c r="LWF99" s="65"/>
      <c r="LWG99" s="65"/>
      <c r="LWH99" s="65"/>
      <c r="LWI99" s="65"/>
      <c r="LWJ99" s="65"/>
      <c r="LWK99" s="65"/>
      <c r="LWL99" s="65"/>
      <c r="LWM99" s="65"/>
      <c r="LWN99" s="65"/>
      <c r="LWO99" s="65"/>
      <c r="LWP99" s="65"/>
      <c r="LWQ99" s="65"/>
      <c r="LWR99" s="65"/>
      <c r="LWS99" s="65"/>
      <c r="LWT99" s="65"/>
      <c r="LWU99" s="65"/>
      <c r="LWV99" s="65"/>
      <c r="LWW99" s="65"/>
      <c r="LWX99" s="65"/>
      <c r="LWY99" s="65"/>
      <c r="LWZ99" s="65"/>
      <c r="LXA99" s="65"/>
      <c r="LXB99" s="65"/>
      <c r="LXC99" s="65"/>
      <c r="LXD99" s="65"/>
      <c r="LXE99" s="65"/>
      <c r="LXF99" s="65"/>
      <c r="LXG99" s="65"/>
      <c r="LXH99" s="65"/>
      <c r="LXI99" s="65"/>
      <c r="LXJ99" s="65"/>
      <c r="LXK99" s="65"/>
      <c r="LXL99" s="65"/>
      <c r="LXM99" s="65"/>
      <c r="LXN99" s="65"/>
      <c r="LXO99" s="65"/>
      <c r="LXP99" s="65"/>
      <c r="LXQ99" s="65"/>
      <c r="LXR99" s="65"/>
      <c r="LXS99" s="65"/>
      <c r="LXT99" s="65"/>
      <c r="LXU99" s="65"/>
      <c r="LXV99" s="65"/>
      <c r="LXW99" s="65"/>
      <c r="LXX99" s="65"/>
      <c r="LXY99" s="65"/>
      <c r="LXZ99" s="65"/>
      <c r="LYA99" s="65"/>
      <c r="LYB99" s="65"/>
      <c r="LYC99" s="65"/>
      <c r="LYD99" s="65"/>
      <c r="LYE99" s="65"/>
      <c r="LYF99" s="65"/>
      <c r="LYG99" s="65"/>
      <c r="LYH99" s="65"/>
      <c r="LYI99" s="65"/>
      <c r="LYJ99" s="65"/>
      <c r="LYK99" s="65"/>
      <c r="LYL99" s="65"/>
      <c r="LYM99" s="65"/>
      <c r="LYN99" s="65"/>
      <c r="LYO99" s="65"/>
      <c r="LYP99" s="65"/>
      <c r="LYQ99" s="65"/>
      <c r="LYR99" s="65"/>
      <c r="LYS99" s="65"/>
      <c r="LYT99" s="65"/>
      <c r="LYU99" s="65"/>
      <c r="LYV99" s="65"/>
      <c r="LYW99" s="65"/>
      <c r="LYX99" s="65"/>
      <c r="LYY99" s="65"/>
      <c r="LYZ99" s="65"/>
      <c r="LZA99" s="65"/>
      <c r="LZB99" s="65"/>
      <c r="LZC99" s="65"/>
      <c r="LZD99" s="65"/>
      <c r="LZE99" s="65"/>
      <c r="LZF99" s="65"/>
      <c r="LZG99" s="65"/>
      <c r="LZH99" s="65"/>
      <c r="LZI99" s="65"/>
      <c r="LZJ99" s="65"/>
      <c r="LZK99" s="65"/>
      <c r="LZL99" s="65"/>
      <c r="LZM99" s="65"/>
      <c r="LZN99" s="65"/>
      <c r="LZO99" s="65"/>
      <c r="LZP99" s="65"/>
      <c r="LZQ99" s="65"/>
      <c r="LZR99" s="65"/>
      <c r="LZS99" s="65"/>
      <c r="LZT99" s="65"/>
      <c r="LZU99" s="65"/>
      <c r="LZV99" s="65"/>
      <c r="LZW99" s="65"/>
      <c r="LZX99" s="65"/>
      <c r="LZY99" s="65"/>
      <c r="LZZ99" s="65"/>
      <c r="MAA99" s="65"/>
      <c r="MAB99" s="65"/>
      <c r="MAC99" s="65"/>
      <c r="MAD99" s="65"/>
      <c r="MAE99" s="65"/>
      <c r="MAF99" s="65"/>
      <c r="MAG99" s="65"/>
      <c r="MAH99" s="65"/>
      <c r="MAI99" s="65"/>
      <c r="MAJ99" s="65"/>
      <c r="MAK99" s="65"/>
      <c r="MAL99" s="65"/>
      <c r="MAM99" s="65"/>
      <c r="MAN99" s="65"/>
      <c r="MAO99" s="65"/>
      <c r="MAP99" s="65"/>
      <c r="MAQ99" s="65"/>
      <c r="MAR99" s="65"/>
      <c r="MAS99" s="65"/>
      <c r="MAT99" s="65"/>
      <c r="MAU99" s="65"/>
      <c r="MAV99" s="65"/>
      <c r="MAW99" s="65"/>
      <c r="MAX99" s="65"/>
      <c r="MAY99" s="65"/>
      <c r="MAZ99" s="65"/>
      <c r="MBA99" s="65"/>
      <c r="MBB99" s="65"/>
      <c r="MBC99" s="65"/>
      <c r="MBD99" s="65"/>
      <c r="MBE99" s="65"/>
      <c r="MBF99" s="65"/>
      <c r="MBG99" s="65"/>
      <c r="MBH99" s="65"/>
      <c r="MBI99" s="65"/>
      <c r="MBJ99" s="65"/>
      <c r="MBK99" s="65"/>
      <c r="MBL99" s="65"/>
      <c r="MBM99" s="65"/>
      <c r="MBN99" s="65"/>
      <c r="MBO99" s="65"/>
      <c r="MBP99" s="65"/>
      <c r="MBQ99" s="65"/>
      <c r="MBR99" s="65"/>
      <c r="MBS99" s="65"/>
      <c r="MBT99" s="65"/>
      <c r="MBU99" s="65"/>
      <c r="MBV99" s="65"/>
      <c r="MBW99" s="65"/>
      <c r="MBX99" s="65"/>
      <c r="MBY99" s="65"/>
      <c r="MBZ99" s="65"/>
      <c r="MCA99" s="65"/>
      <c r="MCB99" s="65"/>
      <c r="MCC99" s="65"/>
      <c r="MCD99" s="65"/>
      <c r="MCE99" s="65"/>
      <c r="MCF99" s="65"/>
      <c r="MCG99" s="65"/>
      <c r="MCH99" s="65"/>
      <c r="MCI99" s="65"/>
      <c r="MCJ99" s="65"/>
      <c r="MCK99" s="65"/>
      <c r="MCL99" s="65"/>
      <c r="MCM99" s="65"/>
      <c r="MCN99" s="65"/>
      <c r="MCO99" s="65"/>
      <c r="MCP99" s="65"/>
      <c r="MCQ99" s="65"/>
      <c r="MCR99" s="65"/>
      <c r="MCS99" s="65"/>
      <c r="MCT99" s="65"/>
      <c r="MCU99" s="65"/>
      <c r="MCV99" s="65"/>
      <c r="MCW99" s="65"/>
      <c r="MCX99" s="65"/>
      <c r="MCY99" s="65"/>
      <c r="MCZ99" s="65"/>
      <c r="MDA99" s="65"/>
      <c r="MDB99" s="65"/>
      <c r="MDC99" s="65"/>
      <c r="MDD99" s="65"/>
      <c r="MDE99" s="65"/>
      <c r="MDF99" s="65"/>
      <c r="MDG99" s="65"/>
      <c r="MDH99" s="65"/>
      <c r="MDI99" s="65"/>
      <c r="MDJ99" s="65"/>
      <c r="MDK99" s="65"/>
      <c r="MDL99" s="65"/>
      <c r="MDM99" s="65"/>
      <c r="MDN99" s="65"/>
      <c r="MDO99" s="65"/>
      <c r="MDP99" s="65"/>
      <c r="MDQ99" s="65"/>
      <c r="MDR99" s="65"/>
      <c r="MDS99" s="65"/>
      <c r="MDT99" s="65"/>
      <c r="MDU99" s="65"/>
      <c r="MDV99" s="65"/>
      <c r="MDW99" s="65"/>
      <c r="MDX99" s="65"/>
      <c r="MDY99" s="65"/>
      <c r="MDZ99" s="65"/>
      <c r="MEA99" s="65"/>
      <c r="MEB99" s="65"/>
      <c r="MEC99" s="65"/>
      <c r="MED99" s="65"/>
      <c r="MEE99" s="65"/>
      <c r="MEF99" s="65"/>
      <c r="MEG99" s="65"/>
      <c r="MEH99" s="65"/>
      <c r="MEI99" s="65"/>
      <c r="MEJ99" s="65"/>
      <c r="MEK99" s="65"/>
      <c r="MEL99" s="65"/>
      <c r="MEM99" s="65"/>
      <c r="MEN99" s="65"/>
      <c r="MEO99" s="65"/>
      <c r="MEP99" s="65"/>
      <c r="MEQ99" s="65"/>
      <c r="MER99" s="65"/>
      <c r="MES99" s="65"/>
      <c r="MET99" s="65"/>
      <c r="MEU99" s="65"/>
      <c r="MEV99" s="65"/>
      <c r="MEW99" s="65"/>
      <c r="MEX99" s="65"/>
      <c r="MEY99" s="65"/>
      <c r="MEZ99" s="65"/>
      <c r="MFA99" s="65"/>
      <c r="MFB99" s="65"/>
      <c r="MFC99" s="65"/>
      <c r="MFD99" s="65"/>
      <c r="MFE99" s="65"/>
      <c r="MFF99" s="65"/>
      <c r="MFG99" s="65"/>
      <c r="MFH99" s="65"/>
      <c r="MFI99" s="65"/>
      <c r="MFJ99" s="65"/>
      <c r="MFK99" s="65"/>
      <c r="MFL99" s="65"/>
      <c r="MFM99" s="65"/>
      <c r="MFN99" s="65"/>
      <c r="MFO99" s="65"/>
      <c r="MFP99" s="65"/>
      <c r="MFQ99" s="65"/>
      <c r="MFR99" s="65"/>
      <c r="MFS99" s="65"/>
      <c r="MFT99" s="65"/>
      <c r="MFU99" s="65"/>
      <c r="MFV99" s="65"/>
      <c r="MFW99" s="65"/>
      <c r="MFX99" s="65"/>
      <c r="MFY99" s="65"/>
      <c r="MFZ99" s="65"/>
      <c r="MGA99" s="65"/>
      <c r="MGB99" s="65"/>
      <c r="MGC99" s="65"/>
      <c r="MGD99" s="65"/>
      <c r="MGE99" s="65"/>
      <c r="MGF99" s="65"/>
      <c r="MGG99" s="65"/>
      <c r="MGH99" s="65"/>
      <c r="MGI99" s="65"/>
      <c r="MGJ99" s="65"/>
      <c r="MGK99" s="65"/>
      <c r="MGL99" s="65"/>
      <c r="MGM99" s="65"/>
      <c r="MGN99" s="65"/>
      <c r="MGO99" s="65"/>
      <c r="MGP99" s="65"/>
      <c r="MGQ99" s="65"/>
      <c r="MGR99" s="65"/>
      <c r="MGS99" s="65"/>
      <c r="MGT99" s="65"/>
      <c r="MGU99" s="65"/>
      <c r="MGV99" s="65"/>
      <c r="MGW99" s="65"/>
      <c r="MGX99" s="65"/>
      <c r="MGY99" s="65"/>
      <c r="MGZ99" s="65"/>
      <c r="MHA99" s="65"/>
      <c r="MHB99" s="65"/>
      <c r="MHC99" s="65"/>
      <c r="MHD99" s="65"/>
      <c r="MHE99" s="65"/>
      <c r="MHF99" s="65"/>
      <c r="MHG99" s="65"/>
      <c r="MHH99" s="65"/>
      <c r="MHI99" s="65"/>
      <c r="MHJ99" s="65"/>
      <c r="MHK99" s="65"/>
      <c r="MHL99" s="65"/>
      <c r="MHM99" s="65"/>
      <c r="MHN99" s="65"/>
      <c r="MHO99" s="65"/>
      <c r="MHP99" s="65"/>
      <c r="MHQ99" s="65"/>
      <c r="MHR99" s="65"/>
      <c r="MHS99" s="65"/>
      <c r="MHT99" s="65"/>
      <c r="MHU99" s="65"/>
      <c r="MHV99" s="65"/>
      <c r="MHW99" s="65"/>
      <c r="MHX99" s="65"/>
      <c r="MHY99" s="65"/>
      <c r="MHZ99" s="65"/>
      <c r="MIA99" s="65"/>
      <c r="MIB99" s="65"/>
      <c r="MIC99" s="65"/>
      <c r="MID99" s="65"/>
      <c r="MIE99" s="65"/>
      <c r="MIF99" s="65"/>
      <c r="MIG99" s="65"/>
      <c r="MIH99" s="65"/>
      <c r="MII99" s="65"/>
      <c r="MIJ99" s="65"/>
      <c r="MIK99" s="65"/>
      <c r="MIL99" s="65"/>
      <c r="MIM99" s="65"/>
      <c r="MIN99" s="65"/>
      <c r="MIO99" s="65"/>
      <c r="MIP99" s="65"/>
      <c r="MIQ99" s="65"/>
      <c r="MIR99" s="65"/>
      <c r="MIS99" s="65"/>
      <c r="MIT99" s="65"/>
      <c r="MIU99" s="65"/>
      <c r="MIV99" s="65"/>
      <c r="MIW99" s="65"/>
      <c r="MIX99" s="65"/>
      <c r="MIY99" s="65"/>
      <c r="MIZ99" s="65"/>
      <c r="MJA99" s="65"/>
      <c r="MJB99" s="65"/>
      <c r="MJC99" s="65"/>
      <c r="MJD99" s="65"/>
      <c r="MJE99" s="65"/>
      <c r="MJF99" s="65"/>
      <c r="MJG99" s="65"/>
      <c r="MJH99" s="65"/>
      <c r="MJI99" s="65"/>
      <c r="MJJ99" s="65"/>
      <c r="MJK99" s="65"/>
      <c r="MJL99" s="65"/>
      <c r="MJM99" s="65"/>
      <c r="MJN99" s="65"/>
      <c r="MJO99" s="65"/>
      <c r="MJP99" s="65"/>
      <c r="MJQ99" s="65"/>
      <c r="MJR99" s="65"/>
      <c r="MJS99" s="65"/>
      <c r="MJT99" s="65"/>
      <c r="MJU99" s="65"/>
      <c r="MJV99" s="65"/>
      <c r="MJW99" s="65"/>
      <c r="MJX99" s="65"/>
      <c r="MJY99" s="65"/>
      <c r="MJZ99" s="65"/>
      <c r="MKA99" s="65"/>
      <c r="MKB99" s="65"/>
      <c r="MKC99" s="65"/>
      <c r="MKD99" s="65"/>
      <c r="MKE99" s="65"/>
      <c r="MKF99" s="65"/>
      <c r="MKG99" s="65"/>
      <c r="MKH99" s="65"/>
      <c r="MKI99" s="65"/>
      <c r="MKJ99" s="65"/>
      <c r="MKK99" s="65"/>
      <c r="MKL99" s="65"/>
      <c r="MKM99" s="65"/>
      <c r="MKN99" s="65"/>
      <c r="MKO99" s="65"/>
      <c r="MKP99" s="65"/>
      <c r="MKQ99" s="65"/>
      <c r="MKR99" s="65"/>
      <c r="MKS99" s="65"/>
      <c r="MKT99" s="65"/>
      <c r="MKU99" s="65"/>
      <c r="MKV99" s="65"/>
      <c r="MKW99" s="65"/>
      <c r="MKX99" s="65"/>
      <c r="MKY99" s="65"/>
      <c r="MKZ99" s="65"/>
      <c r="MLA99" s="65"/>
      <c r="MLB99" s="65"/>
      <c r="MLC99" s="65"/>
      <c r="MLD99" s="65"/>
      <c r="MLE99" s="65"/>
      <c r="MLF99" s="65"/>
      <c r="MLG99" s="65"/>
      <c r="MLH99" s="65"/>
      <c r="MLI99" s="65"/>
      <c r="MLJ99" s="65"/>
      <c r="MLK99" s="65"/>
      <c r="MLL99" s="65"/>
      <c r="MLM99" s="65"/>
      <c r="MLN99" s="65"/>
      <c r="MLO99" s="65"/>
      <c r="MLP99" s="65"/>
      <c r="MLQ99" s="65"/>
      <c r="MLR99" s="65"/>
      <c r="MLS99" s="65"/>
      <c r="MLT99" s="65"/>
      <c r="MLU99" s="65"/>
      <c r="MLV99" s="65"/>
      <c r="MLW99" s="65"/>
      <c r="MLX99" s="65"/>
      <c r="MLY99" s="65"/>
      <c r="MLZ99" s="65"/>
      <c r="MMA99" s="65"/>
      <c r="MMB99" s="65"/>
      <c r="MMC99" s="65"/>
      <c r="MMD99" s="65"/>
      <c r="MME99" s="65"/>
      <c r="MMF99" s="65"/>
      <c r="MMG99" s="65"/>
      <c r="MMH99" s="65"/>
      <c r="MMI99" s="65"/>
      <c r="MMJ99" s="65"/>
      <c r="MMK99" s="65"/>
      <c r="MML99" s="65"/>
      <c r="MMM99" s="65"/>
      <c r="MMN99" s="65"/>
      <c r="MMO99" s="65"/>
      <c r="MMP99" s="65"/>
      <c r="MMQ99" s="65"/>
      <c r="MMR99" s="65"/>
      <c r="MMS99" s="65"/>
      <c r="MMT99" s="65"/>
      <c r="MMU99" s="65"/>
      <c r="MMV99" s="65"/>
      <c r="MMW99" s="65"/>
      <c r="MMX99" s="65"/>
      <c r="MMY99" s="65"/>
      <c r="MMZ99" s="65"/>
      <c r="MNA99" s="65"/>
      <c r="MNB99" s="65"/>
      <c r="MNC99" s="65"/>
      <c r="MND99" s="65"/>
      <c r="MNE99" s="65"/>
      <c r="MNF99" s="65"/>
      <c r="MNG99" s="65"/>
      <c r="MNH99" s="65"/>
      <c r="MNI99" s="65"/>
      <c r="MNJ99" s="65"/>
      <c r="MNK99" s="65"/>
      <c r="MNL99" s="65"/>
      <c r="MNM99" s="65"/>
      <c r="MNN99" s="65"/>
      <c r="MNO99" s="65"/>
      <c r="MNP99" s="65"/>
      <c r="MNQ99" s="65"/>
      <c r="MNR99" s="65"/>
      <c r="MNS99" s="65"/>
      <c r="MNT99" s="65"/>
      <c r="MNU99" s="65"/>
      <c r="MNV99" s="65"/>
      <c r="MNW99" s="65"/>
      <c r="MNX99" s="65"/>
      <c r="MNY99" s="65"/>
      <c r="MNZ99" s="65"/>
      <c r="MOA99" s="65"/>
      <c r="MOB99" s="65"/>
      <c r="MOC99" s="65"/>
      <c r="MOD99" s="65"/>
      <c r="MOE99" s="65"/>
      <c r="MOF99" s="65"/>
      <c r="MOG99" s="65"/>
      <c r="MOH99" s="65"/>
      <c r="MOI99" s="65"/>
      <c r="MOJ99" s="65"/>
      <c r="MOK99" s="65"/>
      <c r="MOL99" s="65"/>
      <c r="MOM99" s="65"/>
      <c r="MON99" s="65"/>
      <c r="MOO99" s="65"/>
      <c r="MOP99" s="65"/>
      <c r="MOQ99" s="65"/>
      <c r="MOR99" s="65"/>
      <c r="MOS99" s="65"/>
      <c r="MOT99" s="65"/>
      <c r="MOU99" s="65"/>
      <c r="MOV99" s="65"/>
      <c r="MOW99" s="65"/>
      <c r="MOX99" s="65"/>
      <c r="MOY99" s="65"/>
      <c r="MOZ99" s="65"/>
      <c r="MPA99" s="65"/>
      <c r="MPB99" s="65"/>
      <c r="MPC99" s="65"/>
      <c r="MPD99" s="65"/>
      <c r="MPE99" s="65"/>
      <c r="MPF99" s="65"/>
      <c r="MPG99" s="65"/>
      <c r="MPH99" s="65"/>
      <c r="MPI99" s="65"/>
      <c r="MPJ99" s="65"/>
      <c r="MPK99" s="65"/>
      <c r="MPL99" s="65"/>
      <c r="MPM99" s="65"/>
      <c r="MPN99" s="65"/>
      <c r="MPO99" s="65"/>
      <c r="MPP99" s="65"/>
      <c r="MPQ99" s="65"/>
      <c r="MPR99" s="65"/>
      <c r="MPS99" s="65"/>
      <c r="MPT99" s="65"/>
      <c r="MPU99" s="65"/>
      <c r="MPV99" s="65"/>
      <c r="MPW99" s="65"/>
      <c r="MPX99" s="65"/>
      <c r="MPY99" s="65"/>
      <c r="MPZ99" s="65"/>
      <c r="MQA99" s="65"/>
      <c r="MQB99" s="65"/>
      <c r="MQC99" s="65"/>
      <c r="MQD99" s="65"/>
      <c r="MQE99" s="65"/>
      <c r="MQF99" s="65"/>
      <c r="MQG99" s="65"/>
      <c r="MQH99" s="65"/>
      <c r="MQI99" s="65"/>
      <c r="MQJ99" s="65"/>
      <c r="MQK99" s="65"/>
      <c r="MQL99" s="65"/>
      <c r="MQM99" s="65"/>
      <c r="MQN99" s="65"/>
      <c r="MQO99" s="65"/>
      <c r="MQP99" s="65"/>
      <c r="MQQ99" s="65"/>
      <c r="MQR99" s="65"/>
      <c r="MQS99" s="65"/>
      <c r="MQT99" s="65"/>
      <c r="MQU99" s="65"/>
      <c r="MQV99" s="65"/>
      <c r="MQW99" s="65"/>
      <c r="MQX99" s="65"/>
      <c r="MQY99" s="65"/>
      <c r="MQZ99" s="65"/>
      <c r="MRA99" s="65"/>
      <c r="MRB99" s="65"/>
      <c r="MRC99" s="65"/>
      <c r="MRD99" s="65"/>
      <c r="MRE99" s="65"/>
      <c r="MRF99" s="65"/>
      <c r="MRG99" s="65"/>
      <c r="MRH99" s="65"/>
      <c r="MRI99" s="65"/>
      <c r="MRJ99" s="65"/>
      <c r="MRK99" s="65"/>
      <c r="MRL99" s="65"/>
      <c r="MRM99" s="65"/>
      <c r="MRN99" s="65"/>
      <c r="MRO99" s="65"/>
      <c r="MRP99" s="65"/>
      <c r="MRQ99" s="65"/>
      <c r="MRR99" s="65"/>
      <c r="MRS99" s="65"/>
      <c r="MRT99" s="65"/>
      <c r="MRU99" s="65"/>
      <c r="MRV99" s="65"/>
      <c r="MRW99" s="65"/>
      <c r="MRX99" s="65"/>
      <c r="MRY99" s="65"/>
      <c r="MRZ99" s="65"/>
      <c r="MSA99" s="65"/>
      <c r="MSB99" s="65"/>
      <c r="MSC99" s="65"/>
      <c r="MSD99" s="65"/>
      <c r="MSE99" s="65"/>
      <c r="MSF99" s="65"/>
      <c r="MSG99" s="65"/>
      <c r="MSH99" s="65"/>
      <c r="MSI99" s="65"/>
      <c r="MSJ99" s="65"/>
      <c r="MSK99" s="65"/>
      <c r="MSL99" s="65"/>
      <c r="MSM99" s="65"/>
      <c r="MSN99" s="65"/>
      <c r="MSO99" s="65"/>
      <c r="MSP99" s="65"/>
      <c r="MSQ99" s="65"/>
      <c r="MSR99" s="65"/>
      <c r="MSS99" s="65"/>
      <c r="MST99" s="65"/>
      <c r="MSU99" s="65"/>
      <c r="MSV99" s="65"/>
      <c r="MSW99" s="65"/>
      <c r="MSX99" s="65"/>
      <c r="MSY99" s="65"/>
      <c r="MSZ99" s="65"/>
      <c r="MTA99" s="65"/>
      <c r="MTB99" s="65"/>
      <c r="MTC99" s="65"/>
      <c r="MTD99" s="65"/>
      <c r="MTE99" s="65"/>
      <c r="MTF99" s="65"/>
      <c r="MTG99" s="65"/>
      <c r="MTH99" s="65"/>
      <c r="MTI99" s="65"/>
      <c r="MTJ99" s="65"/>
      <c r="MTK99" s="65"/>
      <c r="MTL99" s="65"/>
      <c r="MTM99" s="65"/>
      <c r="MTN99" s="65"/>
      <c r="MTO99" s="65"/>
      <c r="MTP99" s="65"/>
      <c r="MTQ99" s="65"/>
      <c r="MTR99" s="65"/>
      <c r="MTS99" s="65"/>
      <c r="MTT99" s="65"/>
      <c r="MTU99" s="65"/>
      <c r="MTV99" s="65"/>
      <c r="MTW99" s="65"/>
      <c r="MTX99" s="65"/>
      <c r="MTY99" s="65"/>
      <c r="MTZ99" s="65"/>
      <c r="MUA99" s="65"/>
      <c r="MUB99" s="65"/>
      <c r="MUC99" s="65"/>
      <c r="MUD99" s="65"/>
      <c r="MUE99" s="65"/>
      <c r="MUF99" s="65"/>
      <c r="MUG99" s="65"/>
      <c r="MUH99" s="65"/>
      <c r="MUI99" s="65"/>
      <c r="MUJ99" s="65"/>
      <c r="MUK99" s="65"/>
      <c r="MUL99" s="65"/>
      <c r="MUM99" s="65"/>
      <c r="MUN99" s="65"/>
      <c r="MUO99" s="65"/>
      <c r="MUP99" s="65"/>
      <c r="MUQ99" s="65"/>
      <c r="MUR99" s="65"/>
      <c r="MUS99" s="65"/>
      <c r="MUT99" s="65"/>
      <c r="MUU99" s="65"/>
      <c r="MUV99" s="65"/>
      <c r="MUW99" s="65"/>
      <c r="MUX99" s="65"/>
      <c r="MUY99" s="65"/>
      <c r="MUZ99" s="65"/>
      <c r="MVA99" s="65"/>
      <c r="MVB99" s="65"/>
      <c r="MVC99" s="65"/>
      <c r="MVD99" s="65"/>
      <c r="MVE99" s="65"/>
      <c r="MVF99" s="65"/>
      <c r="MVG99" s="65"/>
      <c r="MVH99" s="65"/>
      <c r="MVI99" s="65"/>
      <c r="MVJ99" s="65"/>
      <c r="MVK99" s="65"/>
      <c r="MVL99" s="65"/>
      <c r="MVM99" s="65"/>
      <c r="MVN99" s="65"/>
      <c r="MVO99" s="65"/>
      <c r="MVP99" s="65"/>
      <c r="MVQ99" s="65"/>
      <c r="MVR99" s="65"/>
      <c r="MVS99" s="65"/>
      <c r="MVT99" s="65"/>
      <c r="MVU99" s="65"/>
      <c r="MVV99" s="65"/>
      <c r="MVW99" s="65"/>
      <c r="MVX99" s="65"/>
      <c r="MVY99" s="65"/>
      <c r="MVZ99" s="65"/>
      <c r="MWA99" s="65"/>
      <c r="MWB99" s="65"/>
      <c r="MWC99" s="65"/>
      <c r="MWD99" s="65"/>
      <c r="MWE99" s="65"/>
      <c r="MWF99" s="65"/>
      <c r="MWG99" s="65"/>
      <c r="MWH99" s="65"/>
      <c r="MWI99" s="65"/>
      <c r="MWJ99" s="65"/>
      <c r="MWK99" s="65"/>
      <c r="MWL99" s="65"/>
      <c r="MWM99" s="65"/>
      <c r="MWN99" s="65"/>
      <c r="MWO99" s="65"/>
      <c r="MWP99" s="65"/>
      <c r="MWQ99" s="65"/>
      <c r="MWR99" s="65"/>
      <c r="MWS99" s="65"/>
      <c r="MWT99" s="65"/>
      <c r="MWU99" s="65"/>
      <c r="MWV99" s="65"/>
      <c r="MWW99" s="65"/>
      <c r="MWX99" s="65"/>
      <c r="MWY99" s="65"/>
      <c r="MWZ99" s="65"/>
      <c r="MXA99" s="65"/>
      <c r="MXB99" s="65"/>
      <c r="MXC99" s="65"/>
      <c r="MXD99" s="65"/>
      <c r="MXE99" s="65"/>
      <c r="MXF99" s="65"/>
      <c r="MXG99" s="65"/>
      <c r="MXH99" s="65"/>
      <c r="MXI99" s="65"/>
      <c r="MXJ99" s="65"/>
      <c r="MXK99" s="65"/>
      <c r="MXL99" s="65"/>
      <c r="MXM99" s="65"/>
      <c r="MXN99" s="65"/>
      <c r="MXO99" s="65"/>
      <c r="MXP99" s="65"/>
      <c r="MXQ99" s="65"/>
      <c r="MXR99" s="65"/>
      <c r="MXS99" s="65"/>
      <c r="MXT99" s="65"/>
      <c r="MXU99" s="65"/>
      <c r="MXV99" s="65"/>
      <c r="MXW99" s="65"/>
      <c r="MXX99" s="65"/>
      <c r="MXY99" s="65"/>
      <c r="MXZ99" s="65"/>
      <c r="MYA99" s="65"/>
      <c r="MYB99" s="65"/>
      <c r="MYC99" s="65"/>
      <c r="MYD99" s="65"/>
      <c r="MYE99" s="65"/>
      <c r="MYF99" s="65"/>
      <c r="MYG99" s="65"/>
      <c r="MYH99" s="65"/>
      <c r="MYI99" s="65"/>
      <c r="MYJ99" s="65"/>
      <c r="MYK99" s="65"/>
      <c r="MYL99" s="65"/>
      <c r="MYM99" s="65"/>
      <c r="MYN99" s="65"/>
      <c r="MYO99" s="65"/>
      <c r="MYP99" s="65"/>
      <c r="MYQ99" s="65"/>
      <c r="MYR99" s="65"/>
      <c r="MYS99" s="65"/>
      <c r="MYT99" s="65"/>
      <c r="MYU99" s="65"/>
      <c r="MYV99" s="65"/>
      <c r="MYW99" s="65"/>
      <c r="MYX99" s="65"/>
      <c r="MYY99" s="65"/>
      <c r="MYZ99" s="65"/>
      <c r="MZA99" s="65"/>
      <c r="MZB99" s="65"/>
      <c r="MZC99" s="65"/>
      <c r="MZD99" s="65"/>
      <c r="MZE99" s="65"/>
      <c r="MZF99" s="65"/>
      <c r="MZG99" s="65"/>
      <c r="MZH99" s="65"/>
      <c r="MZI99" s="65"/>
      <c r="MZJ99" s="65"/>
      <c r="MZK99" s="65"/>
      <c r="MZL99" s="65"/>
      <c r="MZM99" s="65"/>
      <c r="MZN99" s="65"/>
      <c r="MZO99" s="65"/>
      <c r="MZP99" s="65"/>
      <c r="MZQ99" s="65"/>
      <c r="MZR99" s="65"/>
      <c r="MZS99" s="65"/>
      <c r="MZT99" s="65"/>
      <c r="MZU99" s="65"/>
      <c r="MZV99" s="65"/>
      <c r="MZW99" s="65"/>
      <c r="MZX99" s="65"/>
      <c r="MZY99" s="65"/>
      <c r="MZZ99" s="65"/>
      <c r="NAA99" s="65"/>
      <c r="NAB99" s="65"/>
      <c r="NAC99" s="65"/>
      <c r="NAD99" s="65"/>
      <c r="NAE99" s="65"/>
      <c r="NAF99" s="65"/>
      <c r="NAG99" s="65"/>
      <c r="NAH99" s="65"/>
      <c r="NAI99" s="65"/>
      <c r="NAJ99" s="65"/>
      <c r="NAK99" s="65"/>
      <c r="NAL99" s="65"/>
      <c r="NAM99" s="65"/>
      <c r="NAN99" s="65"/>
      <c r="NAO99" s="65"/>
      <c r="NAP99" s="65"/>
      <c r="NAQ99" s="65"/>
      <c r="NAR99" s="65"/>
      <c r="NAS99" s="65"/>
      <c r="NAT99" s="65"/>
      <c r="NAU99" s="65"/>
      <c r="NAV99" s="65"/>
      <c r="NAW99" s="65"/>
      <c r="NAX99" s="65"/>
      <c r="NAY99" s="65"/>
      <c r="NAZ99" s="65"/>
      <c r="NBA99" s="65"/>
      <c r="NBB99" s="65"/>
      <c r="NBC99" s="65"/>
      <c r="NBD99" s="65"/>
      <c r="NBE99" s="65"/>
      <c r="NBF99" s="65"/>
      <c r="NBG99" s="65"/>
      <c r="NBH99" s="65"/>
      <c r="NBI99" s="65"/>
      <c r="NBJ99" s="65"/>
      <c r="NBK99" s="65"/>
      <c r="NBL99" s="65"/>
      <c r="NBM99" s="65"/>
      <c r="NBN99" s="65"/>
      <c r="NBO99" s="65"/>
      <c r="NBP99" s="65"/>
      <c r="NBQ99" s="65"/>
      <c r="NBR99" s="65"/>
      <c r="NBS99" s="65"/>
      <c r="NBT99" s="65"/>
      <c r="NBU99" s="65"/>
      <c r="NBV99" s="65"/>
      <c r="NBW99" s="65"/>
      <c r="NBX99" s="65"/>
      <c r="NBY99" s="65"/>
      <c r="NBZ99" s="65"/>
      <c r="NCA99" s="65"/>
      <c r="NCB99" s="65"/>
      <c r="NCC99" s="65"/>
      <c r="NCD99" s="65"/>
      <c r="NCE99" s="65"/>
      <c r="NCF99" s="65"/>
      <c r="NCG99" s="65"/>
      <c r="NCH99" s="65"/>
      <c r="NCI99" s="65"/>
      <c r="NCJ99" s="65"/>
      <c r="NCK99" s="65"/>
      <c r="NCL99" s="65"/>
      <c r="NCM99" s="65"/>
      <c r="NCN99" s="65"/>
      <c r="NCO99" s="65"/>
      <c r="NCP99" s="65"/>
      <c r="NCQ99" s="65"/>
      <c r="NCR99" s="65"/>
      <c r="NCS99" s="65"/>
      <c r="NCT99" s="65"/>
      <c r="NCU99" s="65"/>
      <c r="NCV99" s="65"/>
      <c r="NCW99" s="65"/>
      <c r="NCX99" s="65"/>
      <c r="NCY99" s="65"/>
      <c r="NCZ99" s="65"/>
      <c r="NDA99" s="65"/>
      <c r="NDB99" s="65"/>
      <c r="NDC99" s="65"/>
      <c r="NDD99" s="65"/>
      <c r="NDE99" s="65"/>
      <c r="NDF99" s="65"/>
      <c r="NDG99" s="65"/>
      <c r="NDH99" s="65"/>
      <c r="NDI99" s="65"/>
      <c r="NDJ99" s="65"/>
      <c r="NDK99" s="65"/>
      <c r="NDL99" s="65"/>
      <c r="NDM99" s="65"/>
      <c r="NDN99" s="65"/>
      <c r="NDO99" s="65"/>
      <c r="NDP99" s="65"/>
      <c r="NDQ99" s="65"/>
      <c r="NDR99" s="65"/>
      <c r="NDS99" s="65"/>
      <c r="NDT99" s="65"/>
      <c r="NDU99" s="65"/>
      <c r="NDV99" s="65"/>
      <c r="NDW99" s="65"/>
      <c r="NDX99" s="65"/>
      <c r="NDY99" s="65"/>
      <c r="NDZ99" s="65"/>
      <c r="NEA99" s="65"/>
      <c r="NEB99" s="65"/>
      <c r="NEC99" s="65"/>
      <c r="NED99" s="65"/>
      <c r="NEE99" s="65"/>
      <c r="NEF99" s="65"/>
      <c r="NEG99" s="65"/>
      <c r="NEH99" s="65"/>
      <c r="NEI99" s="65"/>
      <c r="NEJ99" s="65"/>
      <c r="NEK99" s="65"/>
      <c r="NEL99" s="65"/>
      <c r="NEM99" s="65"/>
      <c r="NEN99" s="65"/>
      <c r="NEO99" s="65"/>
      <c r="NEP99" s="65"/>
      <c r="NEQ99" s="65"/>
      <c r="NER99" s="65"/>
      <c r="NES99" s="65"/>
      <c r="NET99" s="65"/>
      <c r="NEU99" s="65"/>
      <c r="NEV99" s="65"/>
      <c r="NEW99" s="65"/>
      <c r="NEX99" s="65"/>
      <c r="NEY99" s="65"/>
      <c r="NEZ99" s="65"/>
      <c r="NFA99" s="65"/>
      <c r="NFB99" s="65"/>
      <c r="NFC99" s="65"/>
      <c r="NFD99" s="65"/>
      <c r="NFE99" s="65"/>
      <c r="NFF99" s="65"/>
      <c r="NFG99" s="65"/>
      <c r="NFH99" s="65"/>
      <c r="NFI99" s="65"/>
      <c r="NFJ99" s="65"/>
      <c r="NFK99" s="65"/>
      <c r="NFL99" s="65"/>
      <c r="NFM99" s="65"/>
      <c r="NFN99" s="65"/>
      <c r="NFO99" s="65"/>
      <c r="NFP99" s="65"/>
      <c r="NFQ99" s="65"/>
      <c r="NFR99" s="65"/>
      <c r="NFS99" s="65"/>
      <c r="NFT99" s="65"/>
      <c r="NFU99" s="65"/>
      <c r="NFV99" s="65"/>
      <c r="NFW99" s="65"/>
      <c r="NFX99" s="65"/>
      <c r="NFY99" s="65"/>
      <c r="NFZ99" s="65"/>
      <c r="NGA99" s="65"/>
      <c r="NGB99" s="65"/>
      <c r="NGC99" s="65"/>
      <c r="NGD99" s="65"/>
      <c r="NGE99" s="65"/>
      <c r="NGF99" s="65"/>
      <c r="NGG99" s="65"/>
      <c r="NGH99" s="65"/>
      <c r="NGI99" s="65"/>
      <c r="NGJ99" s="65"/>
      <c r="NGK99" s="65"/>
      <c r="NGL99" s="65"/>
      <c r="NGM99" s="65"/>
      <c r="NGN99" s="65"/>
      <c r="NGO99" s="65"/>
      <c r="NGP99" s="65"/>
      <c r="NGQ99" s="65"/>
      <c r="NGR99" s="65"/>
      <c r="NGS99" s="65"/>
      <c r="NGT99" s="65"/>
      <c r="NGU99" s="65"/>
      <c r="NGV99" s="65"/>
      <c r="NGW99" s="65"/>
      <c r="NGX99" s="65"/>
      <c r="NGY99" s="65"/>
      <c r="NGZ99" s="65"/>
      <c r="NHA99" s="65"/>
      <c r="NHB99" s="65"/>
      <c r="NHC99" s="65"/>
      <c r="NHD99" s="65"/>
      <c r="NHE99" s="65"/>
      <c r="NHF99" s="65"/>
      <c r="NHG99" s="65"/>
      <c r="NHH99" s="65"/>
      <c r="NHI99" s="65"/>
      <c r="NHJ99" s="65"/>
      <c r="NHK99" s="65"/>
      <c r="NHL99" s="65"/>
      <c r="NHM99" s="65"/>
      <c r="NHN99" s="65"/>
      <c r="NHO99" s="65"/>
      <c r="NHP99" s="65"/>
      <c r="NHQ99" s="65"/>
      <c r="NHR99" s="65"/>
      <c r="NHS99" s="65"/>
      <c r="NHT99" s="65"/>
      <c r="NHU99" s="65"/>
      <c r="NHV99" s="65"/>
      <c r="NHW99" s="65"/>
      <c r="NHX99" s="65"/>
      <c r="NHY99" s="65"/>
      <c r="NHZ99" s="65"/>
      <c r="NIA99" s="65"/>
      <c r="NIB99" s="65"/>
      <c r="NIC99" s="65"/>
      <c r="NID99" s="65"/>
      <c r="NIE99" s="65"/>
      <c r="NIF99" s="65"/>
      <c r="NIG99" s="65"/>
      <c r="NIH99" s="65"/>
      <c r="NII99" s="65"/>
      <c r="NIJ99" s="65"/>
      <c r="NIK99" s="65"/>
      <c r="NIL99" s="65"/>
      <c r="NIM99" s="65"/>
      <c r="NIN99" s="65"/>
      <c r="NIO99" s="65"/>
      <c r="NIP99" s="65"/>
      <c r="NIQ99" s="65"/>
      <c r="NIR99" s="65"/>
      <c r="NIS99" s="65"/>
      <c r="NIT99" s="65"/>
      <c r="NIU99" s="65"/>
      <c r="NIV99" s="65"/>
      <c r="NIW99" s="65"/>
      <c r="NIX99" s="65"/>
      <c r="NIY99" s="65"/>
      <c r="NIZ99" s="65"/>
      <c r="NJA99" s="65"/>
      <c r="NJB99" s="65"/>
      <c r="NJC99" s="65"/>
      <c r="NJD99" s="65"/>
      <c r="NJE99" s="65"/>
      <c r="NJF99" s="65"/>
      <c r="NJG99" s="65"/>
      <c r="NJH99" s="65"/>
      <c r="NJI99" s="65"/>
      <c r="NJJ99" s="65"/>
      <c r="NJK99" s="65"/>
      <c r="NJL99" s="65"/>
      <c r="NJM99" s="65"/>
      <c r="NJN99" s="65"/>
      <c r="NJO99" s="65"/>
      <c r="NJP99" s="65"/>
      <c r="NJQ99" s="65"/>
      <c r="NJR99" s="65"/>
      <c r="NJS99" s="65"/>
      <c r="NJT99" s="65"/>
      <c r="NJU99" s="65"/>
      <c r="NJV99" s="65"/>
      <c r="NJW99" s="65"/>
      <c r="NJX99" s="65"/>
      <c r="NJY99" s="65"/>
      <c r="NJZ99" s="65"/>
      <c r="NKA99" s="65"/>
      <c r="NKB99" s="65"/>
      <c r="NKC99" s="65"/>
      <c r="NKD99" s="65"/>
      <c r="NKE99" s="65"/>
      <c r="NKF99" s="65"/>
      <c r="NKG99" s="65"/>
      <c r="NKH99" s="65"/>
      <c r="NKI99" s="65"/>
      <c r="NKJ99" s="65"/>
      <c r="NKK99" s="65"/>
      <c r="NKL99" s="65"/>
      <c r="NKM99" s="65"/>
      <c r="NKN99" s="65"/>
      <c r="NKO99" s="65"/>
      <c r="NKP99" s="65"/>
      <c r="NKQ99" s="65"/>
      <c r="NKR99" s="65"/>
      <c r="NKS99" s="65"/>
      <c r="NKT99" s="65"/>
      <c r="NKU99" s="65"/>
      <c r="NKV99" s="65"/>
      <c r="NKW99" s="65"/>
      <c r="NKX99" s="65"/>
      <c r="NKY99" s="65"/>
      <c r="NKZ99" s="65"/>
      <c r="NLA99" s="65"/>
      <c r="NLB99" s="65"/>
      <c r="NLC99" s="65"/>
      <c r="NLD99" s="65"/>
      <c r="NLE99" s="65"/>
      <c r="NLF99" s="65"/>
      <c r="NLG99" s="65"/>
      <c r="NLH99" s="65"/>
      <c r="NLI99" s="65"/>
      <c r="NLJ99" s="65"/>
      <c r="NLK99" s="65"/>
      <c r="NLL99" s="65"/>
      <c r="NLM99" s="65"/>
      <c r="NLN99" s="65"/>
      <c r="NLO99" s="65"/>
      <c r="NLP99" s="65"/>
      <c r="NLQ99" s="65"/>
      <c r="NLR99" s="65"/>
      <c r="NLS99" s="65"/>
      <c r="NLT99" s="65"/>
      <c r="NLU99" s="65"/>
      <c r="NLV99" s="65"/>
      <c r="NLW99" s="65"/>
      <c r="NLX99" s="65"/>
      <c r="NLY99" s="65"/>
      <c r="NLZ99" s="65"/>
      <c r="NMA99" s="65"/>
      <c r="NMB99" s="65"/>
      <c r="NMC99" s="65"/>
      <c r="NMD99" s="65"/>
      <c r="NME99" s="65"/>
      <c r="NMF99" s="65"/>
      <c r="NMG99" s="65"/>
      <c r="NMH99" s="65"/>
      <c r="NMI99" s="65"/>
      <c r="NMJ99" s="65"/>
      <c r="NMK99" s="65"/>
      <c r="NML99" s="65"/>
      <c r="NMM99" s="65"/>
      <c r="NMN99" s="65"/>
      <c r="NMO99" s="65"/>
      <c r="NMP99" s="65"/>
      <c r="NMQ99" s="65"/>
      <c r="NMR99" s="65"/>
      <c r="NMS99" s="65"/>
      <c r="NMT99" s="65"/>
      <c r="NMU99" s="65"/>
      <c r="NMV99" s="65"/>
      <c r="NMW99" s="65"/>
      <c r="NMX99" s="65"/>
      <c r="NMY99" s="65"/>
      <c r="NMZ99" s="65"/>
      <c r="NNA99" s="65"/>
      <c r="NNB99" s="65"/>
      <c r="NNC99" s="65"/>
      <c r="NND99" s="65"/>
      <c r="NNE99" s="65"/>
      <c r="NNF99" s="65"/>
      <c r="NNG99" s="65"/>
      <c r="NNH99" s="65"/>
      <c r="NNI99" s="65"/>
      <c r="NNJ99" s="65"/>
      <c r="NNK99" s="65"/>
      <c r="NNL99" s="65"/>
      <c r="NNM99" s="65"/>
      <c r="NNN99" s="65"/>
      <c r="NNO99" s="65"/>
      <c r="NNP99" s="65"/>
      <c r="NNQ99" s="65"/>
      <c r="NNR99" s="65"/>
      <c r="NNS99" s="65"/>
      <c r="NNT99" s="65"/>
      <c r="NNU99" s="65"/>
      <c r="NNV99" s="65"/>
      <c r="NNW99" s="65"/>
      <c r="NNX99" s="65"/>
      <c r="NNY99" s="65"/>
      <c r="NNZ99" s="65"/>
      <c r="NOA99" s="65"/>
      <c r="NOB99" s="65"/>
      <c r="NOC99" s="65"/>
      <c r="NOD99" s="65"/>
      <c r="NOE99" s="65"/>
      <c r="NOF99" s="65"/>
      <c r="NOG99" s="65"/>
      <c r="NOH99" s="65"/>
      <c r="NOI99" s="65"/>
      <c r="NOJ99" s="65"/>
      <c r="NOK99" s="65"/>
      <c r="NOL99" s="65"/>
      <c r="NOM99" s="65"/>
      <c r="NON99" s="65"/>
      <c r="NOO99" s="65"/>
      <c r="NOP99" s="65"/>
      <c r="NOQ99" s="65"/>
      <c r="NOR99" s="65"/>
      <c r="NOS99" s="65"/>
      <c r="NOT99" s="65"/>
      <c r="NOU99" s="65"/>
      <c r="NOV99" s="65"/>
      <c r="NOW99" s="65"/>
      <c r="NOX99" s="65"/>
      <c r="NOY99" s="65"/>
      <c r="NOZ99" s="65"/>
      <c r="NPA99" s="65"/>
      <c r="NPB99" s="65"/>
      <c r="NPC99" s="65"/>
      <c r="NPD99" s="65"/>
      <c r="NPE99" s="65"/>
      <c r="NPF99" s="65"/>
      <c r="NPG99" s="65"/>
      <c r="NPH99" s="65"/>
      <c r="NPI99" s="65"/>
      <c r="NPJ99" s="65"/>
      <c r="NPK99" s="65"/>
      <c r="NPL99" s="65"/>
      <c r="NPM99" s="65"/>
      <c r="NPN99" s="65"/>
      <c r="NPO99" s="65"/>
      <c r="NPP99" s="65"/>
      <c r="NPQ99" s="65"/>
      <c r="NPR99" s="65"/>
      <c r="NPS99" s="65"/>
      <c r="NPT99" s="65"/>
      <c r="NPU99" s="65"/>
      <c r="NPV99" s="65"/>
      <c r="NPW99" s="65"/>
      <c r="NPX99" s="65"/>
      <c r="NPY99" s="65"/>
      <c r="NPZ99" s="65"/>
      <c r="NQA99" s="65"/>
      <c r="NQB99" s="65"/>
      <c r="NQC99" s="65"/>
      <c r="NQD99" s="65"/>
      <c r="NQE99" s="65"/>
      <c r="NQF99" s="65"/>
      <c r="NQG99" s="65"/>
      <c r="NQH99" s="65"/>
      <c r="NQI99" s="65"/>
      <c r="NQJ99" s="65"/>
      <c r="NQK99" s="65"/>
      <c r="NQL99" s="65"/>
      <c r="NQM99" s="65"/>
      <c r="NQN99" s="65"/>
      <c r="NQO99" s="65"/>
      <c r="NQP99" s="65"/>
      <c r="NQQ99" s="65"/>
      <c r="NQR99" s="65"/>
      <c r="NQS99" s="65"/>
      <c r="NQT99" s="65"/>
      <c r="NQU99" s="65"/>
      <c r="NQV99" s="65"/>
      <c r="NQW99" s="65"/>
      <c r="NQX99" s="65"/>
      <c r="NQY99" s="65"/>
      <c r="NQZ99" s="65"/>
      <c r="NRA99" s="65"/>
      <c r="NRB99" s="65"/>
      <c r="NRC99" s="65"/>
      <c r="NRD99" s="65"/>
      <c r="NRE99" s="65"/>
      <c r="NRF99" s="65"/>
      <c r="NRG99" s="65"/>
      <c r="NRH99" s="65"/>
      <c r="NRI99" s="65"/>
      <c r="NRJ99" s="65"/>
      <c r="NRK99" s="65"/>
      <c r="NRL99" s="65"/>
      <c r="NRM99" s="65"/>
      <c r="NRN99" s="65"/>
      <c r="NRO99" s="65"/>
      <c r="NRP99" s="65"/>
      <c r="NRQ99" s="65"/>
      <c r="NRR99" s="65"/>
      <c r="NRS99" s="65"/>
      <c r="NRT99" s="65"/>
      <c r="NRU99" s="65"/>
      <c r="NRV99" s="65"/>
      <c r="NRW99" s="65"/>
      <c r="NRX99" s="65"/>
      <c r="NRY99" s="65"/>
      <c r="NRZ99" s="65"/>
      <c r="NSA99" s="65"/>
      <c r="NSB99" s="65"/>
      <c r="NSC99" s="65"/>
      <c r="NSD99" s="65"/>
      <c r="NSE99" s="65"/>
      <c r="NSF99" s="65"/>
      <c r="NSG99" s="65"/>
      <c r="NSH99" s="65"/>
      <c r="NSI99" s="65"/>
      <c r="NSJ99" s="65"/>
      <c r="NSK99" s="65"/>
      <c r="NSL99" s="65"/>
      <c r="NSM99" s="65"/>
      <c r="NSN99" s="65"/>
      <c r="NSO99" s="65"/>
      <c r="NSP99" s="65"/>
      <c r="NSQ99" s="65"/>
      <c r="NSR99" s="65"/>
      <c r="NSS99" s="65"/>
      <c r="NST99" s="65"/>
      <c r="NSU99" s="65"/>
      <c r="NSV99" s="65"/>
      <c r="NSW99" s="65"/>
      <c r="NSX99" s="65"/>
      <c r="NSY99" s="65"/>
      <c r="NSZ99" s="65"/>
      <c r="NTA99" s="65"/>
      <c r="NTB99" s="65"/>
      <c r="NTC99" s="65"/>
      <c r="NTD99" s="65"/>
      <c r="NTE99" s="65"/>
      <c r="NTF99" s="65"/>
      <c r="NTG99" s="65"/>
      <c r="NTH99" s="65"/>
      <c r="NTI99" s="65"/>
      <c r="NTJ99" s="65"/>
      <c r="NTK99" s="65"/>
      <c r="NTL99" s="65"/>
      <c r="NTM99" s="65"/>
      <c r="NTN99" s="65"/>
      <c r="NTO99" s="65"/>
      <c r="NTP99" s="65"/>
      <c r="NTQ99" s="65"/>
      <c r="NTR99" s="65"/>
      <c r="NTS99" s="65"/>
      <c r="NTT99" s="65"/>
      <c r="NTU99" s="65"/>
      <c r="NTV99" s="65"/>
      <c r="NTW99" s="65"/>
      <c r="NTX99" s="65"/>
      <c r="NTY99" s="65"/>
      <c r="NTZ99" s="65"/>
      <c r="NUA99" s="65"/>
      <c r="NUB99" s="65"/>
      <c r="NUC99" s="65"/>
      <c r="NUD99" s="65"/>
      <c r="NUE99" s="65"/>
      <c r="NUF99" s="65"/>
      <c r="NUG99" s="65"/>
      <c r="NUH99" s="65"/>
      <c r="NUI99" s="65"/>
      <c r="NUJ99" s="65"/>
      <c r="NUK99" s="65"/>
      <c r="NUL99" s="65"/>
      <c r="NUM99" s="65"/>
      <c r="NUN99" s="65"/>
      <c r="NUO99" s="65"/>
      <c r="NUP99" s="65"/>
      <c r="NUQ99" s="65"/>
      <c r="NUR99" s="65"/>
      <c r="NUS99" s="65"/>
      <c r="NUT99" s="65"/>
      <c r="NUU99" s="65"/>
      <c r="NUV99" s="65"/>
      <c r="NUW99" s="65"/>
      <c r="NUX99" s="65"/>
      <c r="NUY99" s="65"/>
      <c r="NUZ99" s="65"/>
      <c r="NVA99" s="65"/>
      <c r="NVB99" s="65"/>
      <c r="NVC99" s="65"/>
      <c r="NVD99" s="65"/>
      <c r="NVE99" s="65"/>
      <c r="NVF99" s="65"/>
      <c r="NVG99" s="65"/>
      <c r="NVH99" s="65"/>
      <c r="NVI99" s="65"/>
      <c r="NVJ99" s="65"/>
      <c r="NVK99" s="65"/>
      <c r="NVL99" s="65"/>
      <c r="NVM99" s="65"/>
      <c r="NVN99" s="65"/>
      <c r="NVO99" s="65"/>
      <c r="NVP99" s="65"/>
      <c r="NVQ99" s="65"/>
      <c r="NVR99" s="65"/>
      <c r="NVS99" s="65"/>
      <c r="NVT99" s="65"/>
      <c r="NVU99" s="65"/>
      <c r="NVV99" s="65"/>
      <c r="NVW99" s="65"/>
      <c r="NVX99" s="65"/>
      <c r="NVY99" s="65"/>
      <c r="NVZ99" s="65"/>
      <c r="NWA99" s="65"/>
      <c r="NWB99" s="65"/>
      <c r="NWC99" s="65"/>
      <c r="NWD99" s="65"/>
      <c r="NWE99" s="65"/>
      <c r="NWF99" s="65"/>
      <c r="NWG99" s="65"/>
      <c r="NWH99" s="65"/>
      <c r="NWI99" s="65"/>
      <c r="NWJ99" s="65"/>
      <c r="NWK99" s="65"/>
      <c r="NWL99" s="65"/>
      <c r="NWM99" s="65"/>
      <c r="NWN99" s="65"/>
      <c r="NWO99" s="65"/>
      <c r="NWP99" s="65"/>
      <c r="NWQ99" s="65"/>
      <c r="NWR99" s="65"/>
      <c r="NWS99" s="65"/>
      <c r="NWT99" s="65"/>
      <c r="NWU99" s="65"/>
      <c r="NWV99" s="65"/>
      <c r="NWW99" s="65"/>
      <c r="NWX99" s="65"/>
      <c r="NWY99" s="65"/>
      <c r="NWZ99" s="65"/>
      <c r="NXA99" s="65"/>
      <c r="NXB99" s="65"/>
      <c r="NXC99" s="65"/>
      <c r="NXD99" s="65"/>
      <c r="NXE99" s="65"/>
      <c r="NXF99" s="65"/>
      <c r="NXG99" s="65"/>
      <c r="NXH99" s="65"/>
      <c r="NXI99" s="65"/>
      <c r="NXJ99" s="65"/>
      <c r="NXK99" s="65"/>
      <c r="NXL99" s="65"/>
      <c r="NXM99" s="65"/>
      <c r="NXN99" s="65"/>
      <c r="NXO99" s="65"/>
      <c r="NXP99" s="65"/>
      <c r="NXQ99" s="65"/>
      <c r="NXR99" s="65"/>
      <c r="NXS99" s="65"/>
      <c r="NXT99" s="65"/>
      <c r="NXU99" s="65"/>
      <c r="NXV99" s="65"/>
      <c r="NXW99" s="65"/>
      <c r="NXX99" s="65"/>
      <c r="NXY99" s="65"/>
      <c r="NXZ99" s="65"/>
      <c r="NYA99" s="65"/>
      <c r="NYB99" s="65"/>
      <c r="NYC99" s="65"/>
      <c r="NYD99" s="65"/>
      <c r="NYE99" s="65"/>
      <c r="NYF99" s="65"/>
      <c r="NYG99" s="65"/>
      <c r="NYH99" s="65"/>
      <c r="NYI99" s="65"/>
      <c r="NYJ99" s="65"/>
      <c r="NYK99" s="65"/>
      <c r="NYL99" s="65"/>
      <c r="NYM99" s="65"/>
      <c r="NYN99" s="65"/>
      <c r="NYO99" s="65"/>
      <c r="NYP99" s="65"/>
      <c r="NYQ99" s="65"/>
      <c r="NYR99" s="65"/>
      <c r="NYS99" s="65"/>
      <c r="NYT99" s="65"/>
      <c r="NYU99" s="65"/>
      <c r="NYV99" s="65"/>
      <c r="NYW99" s="65"/>
      <c r="NYX99" s="65"/>
      <c r="NYY99" s="65"/>
      <c r="NYZ99" s="65"/>
      <c r="NZA99" s="65"/>
      <c r="NZB99" s="65"/>
      <c r="NZC99" s="65"/>
      <c r="NZD99" s="65"/>
      <c r="NZE99" s="65"/>
      <c r="NZF99" s="65"/>
      <c r="NZG99" s="65"/>
      <c r="NZH99" s="65"/>
      <c r="NZI99" s="65"/>
      <c r="NZJ99" s="65"/>
      <c r="NZK99" s="65"/>
      <c r="NZL99" s="65"/>
      <c r="NZM99" s="65"/>
      <c r="NZN99" s="65"/>
      <c r="NZO99" s="65"/>
      <c r="NZP99" s="65"/>
      <c r="NZQ99" s="65"/>
      <c r="NZR99" s="65"/>
      <c r="NZS99" s="65"/>
      <c r="NZT99" s="65"/>
      <c r="NZU99" s="65"/>
      <c r="NZV99" s="65"/>
      <c r="NZW99" s="65"/>
      <c r="NZX99" s="65"/>
      <c r="NZY99" s="65"/>
      <c r="NZZ99" s="65"/>
      <c r="OAA99" s="65"/>
      <c r="OAB99" s="65"/>
      <c r="OAC99" s="65"/>
      <c r="OAD99" s="65"/>
      <c r="OAE99" s="65"/>
      <c r="OAF99" s="65"/>
      <c r="OAG99" s="65"/>
      <c r="OAH99" s="65"/>
      <c r="OAI99" s="65"/>
      <c r="OAJ99" s="65"/>
      <c r="OAK99" s="65"/>
      <c r="OAL99" s="65"/>
      <c r="OAM99" s="65"/>
      <c r="OAN99" s="65"/>
      <c r="OAO99" s="65"/>
      <c r="OAP99" s="65"/>
      <c r="OAQ99" s="65"/>
      <c r="OAR99" s="65"/>
      <c r="OAS99" s="65"/>
      <c r="OAT99" s="65"/>
      <c r="OAU99" s="65"/>
      <c r="OAV99" s="65"/>
      <c r="OAW99" s="65"/>
      <c r="OAX99" s="65"/>
      <c r="OAY99" s="65"/>
      <c r="OAZ99" s="65"/>
      <c r="OBA99" s="65"/>
      <c r="OBB99" s="65"/>
      <c r="OBC99" s="65"/>
      <c r="OBD99" s="65"/>
      <c r="OBE99" s="65"/>
      <c r="OBF99" s="65"/>
      <c r="OBG99" s="65"/>
      <c r="OBH99" s="65"/>
      <c r="OBI99" s="65"/>
      <c r="OBJ99" s="65"/>
      <c r="OBK99" s="65"/>
      <c r="OBL99" s="65"/>
      <c r="OBM99" s="65"/>
      <c r="OBN99" s="65"/>
      <c r="OBO99" s="65"/>
      <c r="OBP99" s="65"/>
      <c r="OBQ99" s="65"/>
      <c r="OBR99" s="65"/>
      <c r="OBS99" s="65"/>
      <c r="OBT99" s="65"/>
      <c r="OBU99" s="65"/>
      <c r="OBV99" s="65"/>
      <c r="OBW99" s="65"/>
      <c r="OBX99" s="65"/>
      <c r="OBY99" s="65"/>
      <c r="OBZ99" s="65"/>
      <c r="OCA99" s="65"/>
      <c r="OCB99" s="65"/>
      <c r="OCC99" s="65"/>
      <c r="OCD99" s="65"/>
      <c r="OCE99" s="65"/>
      <c r="OCF99" s="65"/>
      <c r="OCG99" s="65"/>
      <c r="OCH99" s="65"/>
      <c r="OCI99" s="65"/>
      <c r="OCJ99" s="65"/>
      <c r="OCK99" s="65"/>
      <c r="OCL99" s="65"/>
      <c r="OCM99" s="65"/>
      <c r="OCN99" s="65"/>
      <c r="OCO99" s="65"/>
      <c r="OCP99" s="65"/>
      <c r="OCQ99" s="65"/>
      <c r="OCR99" s="65"/>
      <c r="OCS99" s="65"/>
      <c r="OCT99" s="65"/>
      <c r="OCU99" s="65"/>
      <c r="OCV99" s="65"/>
      <c r="OCW99" s="65"/>
      <c r="OCX99" s="65"/>
      <c r="OCY99" s="65"/>
      <c r="OCZ99" s="65"/>
      <c r="ODA99" s="65"/>
      <c r="ODB99" s="65"/>
      <c r="ODC99" s="65"/>
      <c r="ODD99" s="65"/>
      <c r="ODE99" s="65"/>
      <c r="ODF99" s="65"/>
      <c r="ODG99" s="65"/>
      <c r="ODH99" s="65"/>
      <c r="ODI99" s="65"/>
      <c r="ODJ99" s="65"/>
      <c r="ODK99" s="65"/>
      <c r="ODL99" s="65"/>
      <c r="ODM99" s="65"/>
      <c r="ODN99" s="65"/>
      <c r="ODO99" s="65"/>
      <c r="ODP99" s="65"/>
      <c r="ODQ99" s="65"/>
      <c r="ODR99" s="65"/>
      <c r="ODS99" s="65"/>
      <c r="ODT99" s="65"/>
      <c r="ODU99" s="65"/>
      <c r="ODV99" s="65"/>
      <c r="ODW99" s="65"/>
      <c r="ODX99" s="65"/>
      <c r="ODY99" s="65"/>
      <c r="ODZ99" s="65"/>
      <c r="OEA99" s="65"/>
      <c r="OEB99" s="65"/>
      <c r="OEC99" s="65"/>
      <c r="OED99" s="65"/>
      <c r="OEE99" s="65"/>
      <c r="OEF99" s="65"/>
      <c r="OEG99" s="65"/>
      <c r="OEH99" s="65"/>
      <c r="OEI99" s="65"/>
      <c r="OEJ99" s="65"/>
      <c r="OEK99" s="65"/>
      <c r="OEL99" s="65"/>
      <c r="OEM99" s="65"/>
      <c r="OEN99" s="65"/>
      <c r="OEO99" s="65"/>
      <c r="OEP99" s="65"/>
      <c r="OEQ99" s="65"/>
      <c r="OER99" s="65"/>
      <c r="OES99" s="65"/>
      <c r="OET99" s="65"/>
      <c r="OEU99" s="65"/>
      <c r="OEV99" s="65"/>
      <c r="OEW99" s="65"/>
      <c r="OEX99" s="65"/>
      <c r="OEY99" s="65"/>
      <c r="OEZ99" s="65"/>
      <c r="OFA99" s="65"/>
      <c r="OFB99" s="65"/>
      <c r="OFC99" s="65"/>
      <c r="OFD99" s="65"/>
      <c r="OFE99" s="65"/>
      <c r="OFF99" s="65"/>
      <c r="OFG99" s="65"/>
      <c r="OFH99" s="65"/>
      <c r="OFI99" s="65"/>
      <c r="OFJ99" s="65"/>
      <c r="OFK99" s="65"/>
      <c r="OFL99" s="65"/>
      <c r="OFM99" s="65"/>
      <c r="OFN99" s="65"/>
      <c r="OFO99" s="65"/>
      <c r="OFP99" s="65"/>
      <c r="OFQ99" s="65"/>
      <c r="OFR99" s="65"/>
      <c r="OFS99" s="65"/>
      <c r="OFT99" s="65"/>
      <c r="OFU99" s="65"/>
      <c r="OFV99" s="65"/>
      <c r="OFW99" s="65"/>
      <c r="OFX99" s="65"/>
      <c r="OFY99" s="65"/>
      <c r="OFZ99" s="65"/>
      <c r="OGA99" s="65"/>
      <c r="OGB99" s="65"/>
      <c r="OGC99" s="65"/>
      <c r="OGD99" s="65"/>
      <c r="OGE99" s="65"/>
      <c r="OGF99" s="65"/>
      <c r="OGG99" s="65"/>
      <c r="OGH99" s="65"/>
      <c r="OGI99" s="65"/>
      <c r="OGJ99" s="65"/>
      <c r="OGK99" s="65"/>
      <c r="OGL99" s="65"/>
      <c r="OGM99" s="65"/>
      <c r="OGN99" s="65"/>
      <c r="OGO99" s="65"/>
      <c r="OGP99" s="65"/>
      <c r="OGQ99" s="65"/>
      <c r="OGR99" s="65"/>
      <c r="OGS99" s="65"/>
      <c r="OGT99" s="65"/>
      <c r="OGU99" s="65"/>
      <c r="OGV99" s="65"/>
      <c r="OGW99" s="65"/>
      <c r="OGX99" s="65"/>
      <c r="OGY99" s="65"/>
      <c r="OGZ99" s="65"/>
      <c r="OHA99" s="65"/>
      <c r="OHB99" s="65"/>
      <c r="OHC99" s="65"/>
      <c r="OHD99" s="65"/>
      <c r="OHE99" s="65"/>
      <c r="OHF99" s="65"/>
      <c r="OHG99" s="65"/>
      <c r="OHH99" s="65"/>
      <c r="OHI99" s="65"/>
      <c r="OHJ99" s="65"/>
      <c r="OHK99" s="65"/>
      <c r="OHL99" s="65"/>
      <c r="OHM99" s="65"/>
      <c r="OHN99" s="65"/>
      <c r="OHO99" s="65"/>
      <c r="OHP99" s="65"/>
      <c r="OHQ99" s="65"/>
      <c r="OHR99" s="65"/>
      <c r="OHS99" s="65"/>
      <c r="OHT99" s="65"/>
      <c r="OHU99" s="65"/>
      <c r="OHV99" s="65"/>
      <c r="OHW99" s="65"/>
      <c r="OHX99" s="65"/>
      <c r="OHY99" s="65"/>
      <c r="OHZ99" s="65"/>
      <c r="OIA99" s="65"/>
      <c r="OIB99" s="65"/>
      <c r="OIC99" s="65"/>
      <c r="OID99" s="65"/>
      <c r="OIE99" s="65"/>
      <c r="OIF99" s="65"/>
      <c r="OIG99" s="65"/>
      <c r="OIH99" s="65"/>
      <c r="OII99" s="65"/>
      <c r="OIJ99" s="65"/>
      <c r="OIK99" s="65"/>
      <c r="OIL99" s="65"/>
      <c r="OIM99" s="65"/>
      <c r="OIN99" s="65"/>
      <c r="OIO99" s="65"/>
      <c r="OIP99" s="65"/>
      <c r="OIQ99" s="65"/>
      <c r="OIR99" s="65"/>
      <c r="OIS99" s="65"/>
      <c r="OIT99" s="65"/>
      <c r="OIU99" s="65"/>
      <c r="OIV99" s="65"/>
      <c r="OIW99" s="65"/>
      <c r="OIX99" s="65"/>
      <c r="OIY99" s="65"/>
      <c r="OIZ99" s="65"/>
      <c r="OJA99" s="65"/>
      <c r="OJB99" s="65"/>
      <c r="OJC99" s="65"/>
      <c r="OJD99" s="65"/>
      <c r="OJE99" s="65"/>
      <c r="OJF99" s="65"/>
      <c r="OJG99" s="65"/>
      <c r="OJH99" s="65"/>
      <c r="OJI99" s="65"/>
      <c r="OJJ99" s="65"/>
      <c r="OJK99" s="65"/>
      <c r="OJL99" s="65"/>
      <c r="OJM99" s="65"/>
      <c r="OJN99" s="65"/>
      <c r="OJO99" s="65"/>
      <c r="OJP99" s="65"/>
      <c r="OJQ99" s="65"/>
      <c r="OJR99" s="65"/>
      <c r="OJS99" s="65"/>
      <c r="OJT99" s="65"/>
      <c r="OJU99" s="65"/>
      <c r="OJV99" s="65"/>
      <c r="OJW99" s="65"/>
      <c r="OJX99" s="65"/>
      <c r="OJY99" s="65"/>
      <c r="OJZ99" s="65"/>
      <c r="OKA99" s="65"/>
      <c r="OKB99" s="65"/>
      <c r="OKC99" s="65"/>
      <c r="OKD99" s="65"/>
      <c r="OKE99" s="65"/>
      <c r="OKF99" s="65"/>
      <c r="OKG99" s="65"/>
      <c r="OKH99" s="65"/>
      <c r="OKI99" s="65"/>
      <c r="OKJ99" s="65"/>
      <c r="OKK99" s="65"/>
      <c r="OKL99" s="65"/>
      <c r="OKM99" s="65"/>
      <c r="OKN99" s="65"/>
      <c r="OKO99" s="65"/>
      <c r="OKP99" s="65"/>
      <c r="OKQ99" s="65"/>
      <c r="OKR99" s="65"/>
      <c r="OKS99" s="65"/>
      <c r="OKT99" s="65"/>
      <c r="OKU99" s="65"/>
      <c r="OKV99" s="65"/>
      <c r="OKW99" s="65"/>
      <c r="OKX99" s="65"/>
      <c r="OKY99" s="65"/>
      <c r="OKZ99" s="65"/>
      <c r="OLA99" s="65"/>
      <c r="OLB99" s="65"/>
      <c r="OLC99" s="65"/>
      <c r="OLD99" s="65"/>
      <c r="OLE99" s="65"/>
      <c r="OLF99" s="65"/>
      <c r="OLG99" s="65"/>
      <c r="OLH99" s="65"/>
      <c r="OLI99" s="65"/>
      <c r="OLJ99" s="65"/>
      <c r="OLK99" s="65"/>
      <c r="OLL99" s="65"/>
      <c r="OLM99" s="65"/>
      <c r="OLN99" s="65"/>
      <c r="OLO99" s="65"/>
      <c r="OLP99" s="65"/>
      <c r="OLQ99" s="65"/>
      <c r="OLR99" s="65"/>
      <c r="OLS99" s="65"/>
      <c r="OLT99" s="65"/>
      <c r="OLU99" s="65"/>
      <c r="OLV99" s="65"/>
      <c r="OLW99" s="65"/>
      <c r="OLX99" s="65"/>
      <c r="OLY99" s="65"/>
      <c r="OLZ99" s="65"/>
      <c r="OMA99" s="65"/>
      <c r="OMB99" s="65"/>
      <c r="OMC99" s="65"/>
      <c r="OMD99" s="65"/>
      <c r="OME99" s="65"/>
      <c r="OMF99" s="65"/>
      <c r="OMG99" s="65"/>
      <c r="OMH99" s="65"/>
      <c r="OMI99" s="65"/>
      <c r="OMJ99" s="65"/>
      <c r="OMK99" s="65"/>
      <c r="OML99" s="65"/>
      <c r="OMM99" s="65"/>
      <c r="OMN99" s="65"/>
      <c r="OMO99" s="65"/>
      <c r="OMP99" s="65"/>
      <c r="OMQ99" s="65"/>
      <c r="OMR99" s="65"/>
      <c r="OMS99" s="65"/>
      <c r="OMT99" s="65"/>
      <c r="OMU99" s="65"/>
      <c r="OMV99" s="65"/>
      <c r="OMW99" s="65"/>
      <c r="OMX99" s="65"/>
      <c r="OMY99" s="65"/>
      <c r="OMZ99" s="65"/>
      <c r="ONA99" s="65"/>
      <c r="ONB99" s="65"/>
      <c r="ONC99" s="65"/>
      <c r="OND99" s="65"/>
      <c r="ONE99" s="65"/>
      <c r="ONF99" s="65"/>
      <c r="ONG99" s="65"/>
      <c r="ONH99" s="65"/>
      <c r="ONI99" s="65"/>
      <c r="ONJ99" s="65"/>
      <c r="ONK99" s="65"/>
      <c r="ONL99" s="65"/>
      <c r="ONM99" s="65"/>
      <c r="ONN99" s="65"/>
      <c r="ONO99" s="65"/>
      <c r="ONP99" s="65"/>
      <c r="ONQ99" s="65"/>
      <c r="ONR99" s="65"/>
      <c r="ONS99" s="65"/>
      <c r="ONT99" s="65"/>
      <c r="ONU99" s="65"/>
      <c r="ONV99" s="65"/>
      <c r="ONW99" s="65"/>
      <c r="ONX99" s="65"/>
      <c r="ONY99" s="65"/>
      <c r="ONZ99" s="65"/>
      <c r="OOA99" s="65"/>
      <c r="OOB99" s="65"/>
      <c r="OOC99" s="65"/>
      <c r="OOD99" s="65"/>
      <c r="OOE99" s="65"/>
      <c r="OOF99" s="65"/>
      <c r="OOG99" s="65"/>
      <c r="OOH99" s="65"/>
      <c r="OOI99" s="65"/>
      <c r="OOJ99" s="65"/>
      <c r="OOK99" s="65"/>
      <c r="OOL99" s="65"/>
      <c r="OOM99" s="65"/>
      <c r="OON99" s="65"/>
      <c r="OOO99" s="65"/>
      <c r="OOP99" s="65"/>
      <c r="OOQ99" s="65"/>
      <c r="OOR99" s="65"/>
      <c r="OOS99" s="65"/>
      <c r="OOT99" s="65"/>
      <c r="OOU99" s="65"/>
      <c r="OOV99" s="65"/>
      <c r="OOW99" s="65"/>
      <c r="OOX99" s="65"/>
      <c r="OOY99" s="65"/>
      <c r="OOZ99" s="65"/>
      <c r="OPA99" s="65"/>
      <c r="OPB99" s="65"/>
      <c r="OPC99" s="65"/>
      <c r="OPD99" s="65"/>
      <c r="OPE99" s="65"/>
      <c r="OPF99" s="65"/>
      <c r="OPG99" s="65"/>
      <c r="OPH99" s="65"/>
      <c r="OPI99" s="65"/>
      <c r="OPJ99" s="65"/>
      <c r="OPK99" s="65"/>
      <c r="OPL99" s="65"/>
      <c r="OPM99" s="65"/>
      <c r="OPN99" s="65"/>
      <c r="OPO99" s="65"/>
      <c r="OPP99" s="65"/>
      <c r="OPQ99" s="65"/>
      <c r="OPR99" s="65"/>
      <c r="OPS99" s="65"/>
      <c r="OPT99" s="65"/>
      <c r="OPU99" s="65"/>
      <c r="OPV99" s="65"/>
      <c r="OPW99" s="65"/>
      <c r="OPX99" s="65"/>
      <c r="OPY99" s="65"/>
      <c r="OPZ99" s="65"/>
      <c r="OQA99" s="65"/>
      <c r="OQB99" s="65"/>
      <c r="OQC99" s="65"/>
      <c r="OQD99" s="65"/>
      <c r="OQE99" s="65"/>
      <c r="OQF99" s="65"/>
      <c r="OQG99" s="65"/>
      <c r="OQH99" s="65"/>
      <c r="OQI99" s="65"/>
      <c r="OQJ99" s="65"/>
      <c r="OQK99" s="65"/>
      <c r="OQL99" s="65"/>
      <c r="OQM99" s="65"/>
      <c r="OQN99" s="65"/>
      <c r="OQO99" s="65"/>
      <c r="OQP99" s="65"/>
      <c r="OQQ99" s="65"/>
      <c r="OQR99" s="65"/>
      <c r="OQS99" s="65"/>
      <c r="OQT99" s="65"/>
      <c r="OQU99" s="65"/>
      <c r="OQV99" s="65"/>
      <c r="OQW99" s="65"/>
      <c r="OQX99" s="65"/>
      <c r="OQY99" s="65"/>
      <c r="OQZ99" s="65"/>
      <c r="ORA99" s="65"/>
      <c r="ORB99" s="65"/>
      <c r="ORC99" s="65"/>
      <c r="ORD99" s="65"/>
      <c r="ORE99" s="65"/>
      <c r="ORF99" s="65"/>
      <c r="ORG99" s="65"/>
      <c r="ORH99" s="65"/>
      <c r="ORI99" s="65"/>
      <c r="ORJ99" s="65"/>
      <c r="ORK99" s="65"/>
      <c r="ORL99" s="65"/>
      <c r="ORM99" s="65"/>
      <c r="ORN99" s="65"/>
      <c r="ORO99" s="65"/>
      <c r="ORP99" s="65"/>
      <c r="ORQ99" s="65"/>
      <c r="ORR99" s="65"/>
      <c r="ORS99" s="65"/>
      <c r="ORT99" s="65"/>
      <c r="ORU99" s="65"/>
      <c r="ORV99" s="65"/>
      <c r="ORW99" s="65"/>
      <c r="ORX99" s="65"/>
      <c r="ORY99" s="65"/>
      <c r="ORZ99" s="65"/>
      <c r="OSA99" s="65"/>
      <c r="OSB99" s="65"/>
      <c r="OSC99" s="65"/>
      <c r="OSD99" s="65"/>
      <c r="OSE99" s="65"/>
      <c r="OSF99" s="65"/>
      <c r="OSG99" s="65"/>
      <c r="OSH99" s="65"/>
      <c r="OSI99" s="65"/>
      <c r="OSJ99" s="65"/>
      <c r="OSK99" s="65"/>
      <c r="OSL99" s="65"/>
      <c r="OSM99" s="65"/>
      <c r="OSN99" s="65"/>
      <c r="OSO99" s="65"/>
      <c r="OSP99" s="65"/>
      <c r="OSQ99" s="65"/>
      <c r="OSR99" s="65"/>
      <c r="OSS99" s="65"/>
      <c r="OST99" s="65"/>
      <c r="OSU99" s="65"/>
      <c r="OSV99" s="65"/>
      <c r="OSW99" s="65"/>
      <c r="OSX99" s="65"/>
      <c r="OSY99" s="65"/>
      <c r="OSZ99" s="65"/>
      <c r="OTA99" s="65"/>
      <c r="OTB99" s="65"/>
      <c r="OTC99" s="65"/>
      <c r="OTD99" s="65"/>
      <c r="OTE99" s="65"/>
      <c r="OTF99" s="65"/>
      <c r="OTG99" s="65"/>
      <c r="OTH99" s="65"/>
      <c r="OTI99" s="65"/>
      <c r="OTJ99" s="65"/>
      <c r="OTK99" s="65"/>
      <c r="OTL99" s="65"/>
      <c r="OTM99" s="65"/>
      <c r="OTN99" s="65"/>
      <c r="OTO99" s="65"/>
      <c r="OTP99" s="65"/>
      <c r="OTQ99" s="65"/>
      <c r="OTR99" s="65"/>
      <c r="OTS99" s="65"/>
      <c r="OTT99" s="65"/>
      <c r="OTU99" s="65"/>
      <c r="OTV99" s="65"/>
      <c r="OTW99" s="65"/>
      <c r="OTX99" s="65"/>
      <c r="OTY99" s="65"/>
      <c r="OTZ99" s="65"/>
      <c r="OUA99" s="65"/>
      <c r="OUB99" s="65"/>
      <c r="OUC99" s="65"/>
      <c r="OUD99" s="65"/>
      <c r="OUE99" s="65"/>
      <c r="OUF99" s="65"/>
      <c r="OUG99" s="65"/>
      <c r="OUH99" s="65"/>
      <c r="OUI99" s="65"/>
      <c r="OUJ99" s="65"/>
      <c r="OUK99" s="65"/>
      <c r="OUL99" s="65"/>
      <c r="OUM99" s="65"/>
      <c r="OUN99" s="65"/>
      <c r="OUO99" s="65"/>
      <c r="OUP99" s="65"/>
      <c r="OUQ99" s="65"/>
      <c r="OUR99" s="65"/>
      <c r="OUS99" s="65"/>
      <c r="OUT99" s="65"/>
      <c r="OUU99" s="65"/>
      <c r="OUV99" s="65"/>
      <c r="OUW99" s="65"/>
      <c r="OUX99" s="65"/>
      <c r="OUY99" s="65"/>
      <c r="OUZ99" s="65"/>
      <c r="OVA99" s="65"/>
      <c r="OVB99" s="65"/>
      <c r="OVC99" s="65"/>
      <c r="OVD99" s="65"/>
      <c r="OVE99" s="65"/>
      <c r="OVF99" s="65"/>
      <c r="OVG99" s="65"/>
      <c r="OVH99" s="65"/>
      <c r="OVI99" s="65"/>
      <c r="OVJ99" s="65"/>
      <c r="OVK99" s="65"/>
      <c r="OVL99" s="65"/>
      <c r="OVM99" s="65"/>
      <c r="OVN99" s="65"/>
      <c r="OVO99" s="65"/>
      <c r="OVP99" s="65"/>
      <c r="OVQ99" s="65"/>
      <c r="OVR99" s="65"/>
      <c r="OVS99" s="65"/>
      <c r="OVT99" s="65"/>
      <c r="OVU99" s="65"/>
      <c r="OVV99" s="65"/>
      <c r="OVW99" s="65"/>
      <c r="OVX99" s="65"/>
      <c r="OVY99" s="65"/>
      <c r="OVZ99" s="65"/>
      <c r="OWA99" s="65"/>
      <c r="OWB99" s="65"/>
      <c r="OWC99" s="65"/>
      <c r="OWD99" s="65"/>
      <c r="OWE99" s="65"/>
      <c r="OWF99" s="65"/>
      <c r="OWG99" s="65"/>
      <c r="OWH99" s="65"/>
      <c r="OWI99" s="65"/>
      <c r="OWJ99" s="65"/>
      <c r="OWK99" s="65"/>
      <c r="OWL99" s="65"/>
      <c r="OWM99" s="65"/>
      <c r="OWN99" s="65"/>
      <c r="OWO99" s="65"/>
      <c r="OWP99" s="65"/>
      <c r="OWQ99" s="65"/>
      <c r="OWR99" s="65"/>
      <c r="OWS99" s="65"/>
      <c r="OWT99" s="65"/>
      <c r="OWU99" s="65"/>
      <c r="OWV99" s="65"/>
      <c r="OWW99" s="65"/>
      <c r="OWX99" s="65"/>
      <c r="OWY99" s="65"/>
      <c r="OWZ99" s="65"/>
      <c r="OXA99" s="65"/>
      <c r="OXB99" s="65"/>
      <c r="OXC99" s="65"/>
      <c r="OXD99" s="65"/>
      <c r="OXE99" s="65"/>
      <c r="OXF99" s="65"/>
      <c r="OXG99" s="65"/>
      <c r="OXH99" s="65"/>
      <c r="OXI99" s="65"/>
      <c r="OXJ99" s="65"/>
      <c r="OXK99" s="65"/>
      <c r="OXL99" s="65"/>
      <c r="OXM99" s="65"/>
      <c r="OXN99" s="65"/>
      <c r="OXO99" s="65"/>
      <c r="OXP99" s="65"/>
      <c r="OXQ99" s="65"/>
      <c r="OXR99" s="65"/>
      <c r="OXS99" s="65"/>
      <c r="OXT99" s="65"/>
      <c r="OXU99" s="65"/>
      <c r="OXV99" s="65"/>
      <c r="OXW99" s="65"/>
      <c r="OXX99" s="65"/>
      <c r="OXY99" s="65"/>
      <c r="OXZ99" s="65"/>
      <c r="OYA99" s="65"/>
      <c r="OYB99" s="65"/>
      <c r="OYC99" s="65"/>
      <c r="OYD99" s="65"/>
      <c r="OYE99" s="65"/>
      <c r="OYF99" s="65"/>
      <c r="OYG99" s="65"/>
      <c r="OYH99" s="65"/>
      <c r="OYI99" s="65"/>
      <c r="OYJ99" s="65"/>
      <c r="OYK99" s="65"/>
      <c r="OYL99" s="65"/>
      <c r="OYM99" s="65"/>
      <c r="OYN99" s="65"/>
      <c r="OYO99" s="65"/>
      <c r="OYP99" s="65"/>
      <c r="OYQ99" s="65"/>
      <c r="OYR99" s="65"/>
      <c r="OYS99" s="65"/>
      <c r="OYT99" s="65"/>
      <c r="OYU99" s="65"/>
      <c r="OYV99" s="65"/>
      <c r="OYW99" s="65"/>
      <c r="OYX99" s="65"/>
      <c r="OYY99" s="65"/>
      <c r="OYZ99" s="65"/>
      <c r="OZA99" s="65"/>
      <c r="OZB99" s="65"/>
      <c r="OZC99" s="65"/>
      <c r="OZD99" s="65"/>
      <c r="OZE99" s="65"/>
      <c r="OZF99" s="65"/>
      <c r="OZG99" s="65"/>
      <c r="OZH99" s="65"/>
      <c r="OZI99" s="65"/>
      <c r="OZJ99" s="65"/>
      <c r="OZK99" s="65"/>
      <c r="OZL99" s="65"/>
      <c r="OZM99" s="65"/>
      <c r="OZN99" s="65"/>
      <c r="OZO99" s="65"/>
      <c r="OZP99" s="65"/>
      <c r="OZQ99" s="65"/>
      <c r="OZR99" s="65"/>
      <c r="OZS99" s="65"/>
      <c r="OZT99" s="65"/>
      <c r="OZU99" s="65"/>
      <c r="OZV99" s="65"/>
      <c r="OZW99" s="65"/>
      <c r="OZX99" s="65"/>
      <c r="OZY99" s="65"/>
      <c r="OZZ99" s="65"/>
      <c r="PAA99" s="65"/>
      <c r="PAB99" s="65"/>
      <c r="PAC99" s="65"/>
      <c r="PAD99" s="65"/>
      <c r="PAE99" s="65"/>
      <c r="PAF99" s="65"/>
      <c r="PAG99" s="65"/>
      <c r="PAH99" s="65"/>
      <c r="PAI99" s="65"/>
      <c r="PAJ99" s="65"/>
      <c r="PAK99" s="65"/>
      <c r="PAL99" s="65"/>
      <c r="PAM99" s="65"/>
      <c r="PAN99" s="65"/>
      <c r="PAO99" s="65"/>
      <c r="PAP99" s="65"/>
      <c r="PAQ99" s="65"/>
      <c r="PAR99" s="65"/>
      <c r="PAS99" s="65"/>
      <c r="PAT99" s="65"/>
      <c r="PAU99" s="65"/>
      <c r="PAV99" s="65"/>
      <c r="PAW99" s="65"/>
      <c r="PAX99" s="65"/>
      <c r="PAY99" s="65"/>
      <c r="PAZ99" s="65"/>
      <c r="PBA99" s="65"/>
      <c r="PBB99" s="65"/>
      <c r="PBC99" s="65"/>
      <c r="PBD99" s="65"/>
      <c r="PBE99" s="65"/>
      <c r="PBF99" s="65"/>
      <c r="PBG99" s="65"/>
      <c r="PBH99" s="65"/>
      <c r="PBI99" s="65"/>
      <c r="PBJ99" s="65"/>
      <c r="PBK99" s="65"/>
      <c r="PBL99" s="65"/>
      <c r="PBM99" s="65"/>
      <c r="PBN99" s="65"/>
      <c r="PBO99" s="65"/>
      <c r="PBP99" s="65"/>
      <c r="PBQ99" s="65"/>
      <c r="PBR99" s="65"/>
      <c r="PBS99" s="65"/>
      <c r="PBT99" s="65"/>
      <c r="PBU99" s="65"/>
      <c r="PBV99" s="65"/>
      <c r="PBW99" s="65"/>
      <c r="PBX99" s="65"/>
      <c r="PBY99" s="65"/>
      <c r="PBZ99" s="65"/>
      <c r="PCA99" s="65"/>
      <c r="PCB99" s="65"/>
      <c r="PCC99" s="65"/>
      <c r="PCD99" s="65"/>
      <c r="PCE99" s="65"/>
      <c r="PCF99" s="65"/>
      <c r="PCG99" s="65"/>
      <c r="PCH99" s="65"/>
      <c r="PCI99" s="65"/>
      <c r="PCJ99" s="65"/>
      <c r="PCK99" s="65"/>
      <c r="PCL99" s="65"/>
      <c r="PCM99" s="65"/>
      <c r="PCN99" s="65"/>
      <c r="PCO99" s="65"/>
      <c r="PCP99" s="65"/>
      <c r="PCQ99" s="65"/>
      <c r="PCR99" s="65"/>
      <c r="PCS99" s="65"/>
      <c r="PCT99" s="65"/>
      <c r="PCU99" s="65"/>
      <c r="PCV99" s="65"/>
      <c r="PCW99" s="65"/>
      <c r="PCX99" s="65"/>
      <c r="PCY99" s="65"/>
      <c r="PCZ99" s="65"/>
      <c r="PDA99" s="65"/>
      <c r="PDB99" s="65"/>
      <c r="PDC99" s="65"/>
      <c r="PDD99" s="65"/>
      <c r="PDE99" s="65"/>
      <c r="PDF99" s="65"/>
      <c r="PDG99" s="65"/>
      <c r="PDH99" s="65"/>
      <c r="PDI99" s="65"/>
      <c r="PDJ99" s="65"/>
      <c r="PDK99" s="65"/>
      <c r="PDL99" s="65"/>
      <c r="PDM99" s="65"/>
      <c r="PDN99" s="65"/>
      <c r="PDO99" s="65"/>
      <c r="PDP99" s="65"/>
      <c r="PDQ99" s="65"/>
      <c r="PDR99" s="65"/>
      <c r="PDS99" s="65"/>
      <c r="PDT99" s="65"/>
      <c r="PDU99" s="65"/>
      <c r="PDV99" s="65"/>
      <c r="PDW99" s="65"/>
      <c r="PDX99" s="65"/>
      <c r="PDY99" s="65"/>
      <c r="PDZ99" s="65"/>
      <c r="PEA99" s="65"/>
      <c r="PEB99" s="65"/>
      <c r="PEC99" s="65"/>
      <c r="PED99" s="65"/>
      <c r="PEE99" s="65"/>
      <c r="PEF99" s="65"/>
      <c r="PEG99" s="65"/>
      <c r="PEH99" s="65"/>
      <c r="PEI99" s="65"/>
      <c r="PEJ99" s="65"/>
      <c r="PEK99" s="65"/>
      <c r="PEL99" s="65"/>
      <c r="PEM99" s="65"/>
      <c r="PEN99" s="65"/>
      <c r="PEO99" s="65"/>
      <c r="PEP99" s="65"/>
      <c r="PEQ99" s="65"/>
      <c r="PER99" s="65"/>
      <c r="PES99" s="65"/>
      <c r="PET99" s="65"/>
      <c r="PEU99" s="65"/>
      <c r="PEV99" s="65"/>
      <c r="PEW99" s="65"/>
      <c r="PEX99" s="65"/>
      <c r="PEY99" s="65"/>
      <c r="PEZ99" s="65"/>
      <c r="PFA99" s="65"/>
      <c r="PFB99" s="65"/>
      <c r="PFC99" s="65"/>
      <c r="PFD99" s="65"/>
      <c r="PFE99" s="65"/>
      <c r="PFF99" s="65"/>
      <c r="PFG99" s="65"/>
      <c r="PFH99" s="65"/>
      <c r="PFI99" s="65"/>
      <c r="PFJ99" s="65"/>
      <c r="PFK99" s="65"/>
      <c r="PFL99" s="65"/>
      <c r="PFM99" s="65"/>
      <c r="PFN99" s="65"/>
      <c r="PFO99" s="65"/>
      <c r="PFP99" s="65"/>
      <c r="PFQ99" s="65"/>
      <c r="PFR99" s="65"/>
      <c r="PFS99" s="65"/>
      <c r="PFT99" s="65"/>
      <c r="PFU99" s="65"/>
      <c r="PFV99" s="65"/>
      <c r="PFW99" s="65"/>
      <c r="PFX99" s="65"/>
      <c r="PFY99" s="65"/>
      <c r="PFZ99" s="65"/>
      <c r="PGA99" s="65"/>
      <c r="PGB99" s="65"/>
      <c r="PGC99" s="65"/>
      <c r="PGD99" s="65"/>
      <c r="PGE99" s="65"/>
      <c r="PGF99" s="65"/>
      <c r="PGG99" s="65"/>
      <c r="PGH99" s="65"/>
      <c r="PGI99" s="65"/>
      <c r="PGJ99" s="65"/>
      <c r="PGK99" s="65"/>
      <c r="PGL99" s="65"/>
      <c r="PGM99" s="65"/>
      <c r="PGN99" s="65"/>
      <c r="PGO99" s="65"/>
      <c r="PGP99" s="65"/>
      <c r="PGQ99" s="65"/>
      <c r="PGR99" s="65"/>
      <c r="PGS99" s="65"/>
      <c r="PGT99" s="65"/>
      <c r="PGU99" s="65"/>
      <c r="PGV99" s="65"/>
      <c r="PGW99" s="65"/>
      <c r="PGX99" s="65"/>
      <c r="PGY99" s="65"/>
      <c r="PGZ99" s="65"/>
      <c r="PHA99" s="65"/>
      <c r="PHB99" s="65"/>
      <c r="PHC99" s="65"/>
      <c r="PHD99" s="65"/>
      <c r="PHE99" s="65"/>
      <c r="PHF99" s="65"/>
      <c r="PHG99" s="65"/>
      <c r="PHH99" s="65"/>
      <c r="PHI99" s="65"/>
      <c r="PHJ99" s="65"/>
      <c r="PHK99" s="65"/>
      <c r="PHL99" s="65"/>
      <c r="PHM99" s="65"/>
      <c r="PHN99" s="65"/>
      <c r="PHO99" s="65"/>
      <c r="PHP99" s="65"/>
      <c r="PHQ99" s="65"/>
      <c r="PHR99" s="65"/>
      <c r="PHS99" s="65"/>
      <c r="PHT99" s="65"/>
      <c r="PHU99" s="65"/>
      <c r="PHV99" s="65"/>
      <c r="PHW99" s="65"/>
      <c r="PHX99" s="65"/>
      <c r="PHY99" s="65"/>
      <c r="PHZ99" s="65"/>
      <c r="PIA99" s="65"/>
      <c r="PIB99" s="65"/>
      <c r="PIC99" s="65"/>
      <c r="PID99" s="65"/>
      <c r="PIE99" s="65"/>
      <c r="PIF99" s="65"/>
      <c r="PIG99" s="65"/>
      <c r="PIH99" s="65"/>
      <c r="PII99" s="65"/>
      <c r="PIJ99" s="65"/>
      <c r="PIK99" s="65"/>
      <c r="PIL99" s="65"/>
      <c r="PIM99" s="65"/>
      <c r="PIN99" s="65"/>
      <c r="PIO99" s="65"/>
      <c r="PIP99" s="65"/>
      <c r="PIQ99" s="65"/>
      <c r="PIR99" s="65"/>
      <c r="PIS99" s="65"/>
      <c r="PIT99" s="65"/>
      <c r="PIU99" s="65"/>
      <c r="PIV99" s="65"/>
      <c r="PIW99" s="65"/>
      <c r="PIX99" s="65"/>
      <c r="PIY99" s="65"/>
      <c r="PIZ99" s="65"/>
      <c r="PJA99" s="65"/>
      <c r="PJB99" s="65"/>
      <c r="PJC99" s="65"/>
      <c r="PJD99" s="65"/>
      <c r="PJE99" s="65"/>
      <c r="PJF99" s="65"/>
      <c r="PJG99" s="65"/>
      <c r="PJH99" s="65"/>
      <c r="PJI99" s="65"/>
      <c r="PJJ99" s="65"/>
      <c r="PJK99" s="65"/>
      <c r="PJL99" s="65"/>
      <c r="PJM99" s="65"/>
      <c r="PJN99" s="65"/>
      <c r="PJO99" s="65"/>
      <c r="PJP99" s="65"/>
      <c r="PJQ99" s="65"/>
      <c r="PJR99" s="65"/>
      <c r="PJS99" s="65"/>
      <c r="PJT99" s="65"/>
      <c r="PJU99" s="65"/>
      <c r="PJV99" s="65"/>
      <c r="PJW99" s="65"/>
      <c r="PJX99" s="65"/>
      <c r="PJY99" s="65"/>
      <c r="PJZ99" s="65"/>
      <c r="PKA99" s="65"/>
      <c r="PKB99" s="65"/>
      <c r="PKC99" s="65"/>
      <c r="PKD99" s="65"/>
      <c r="PKE99" s="65"/>
      <c r="PKF99" s="65"/>
      <c r="PKG99" s="65"/>
      <c r="PKH99" s="65"/>
      <c r="PKI99" s="65"/>
      <c r="PKJ99" s="65"/>
      <c r="PKK99" s="65"/>
      <c r="PKL99" s="65"/>
      <c r="PKM99" s="65"/>
      <c r="PKN99" s="65"/>
      <c r="PKO99" s="65"/>
      <c r="PKP99" s="65"/>
      <c r="PKQ99" s="65"/>
      <c r="PKR99" s="65"/>
      <c r="PKS99" s="65"/>
      <c r="PKT99" s="65"/>
      <c r="PKU99" s="65"/>
      <c r="PKV99" s="65"/>
      <c r="PKW99" s="65"/>
      <c r="PKX99" s="65"/>
      <c r="PKY99" s="65"/>
      <c r="PKZ99" s="65"/>
      <c r="PLA99" s="65"/>
      <c r="PLB99" s="65"/>
      <c r="PLC99" s="65"/>
      <c r="PLD99" s="65"/>
      <c r="PLE99" s="65"/>
      <c r="PLF99" s="65"/>
      <c r="PLG99" s="65"/>
      <c r="PLH99" s="65"/>
      <c r="PLI99" s="65"/>
      <c r="PLJ99" s="65"/>
      <c r="PLK99" s="65"/>
      <c r="PLL99" s="65"/>
      <c r="PLM99" s="65"/>
      <c r="PLN99" s="65"/>
      <c r="PLO99" s="65"/>
      <c r="PLP99" s="65"/>
      <c r="PLQ99" s="65"/>
      <c r="PLR99" s="65"/>
      <c r="PLS99" s="65"/>
      <c r="PLT99" s="65"/>
      <c r="PLU99" s="65"/>
      <c r="PLV99" s="65"/>
      <c r="PLW99" s="65"/>
      <c r="PLX99" s="65"/>
      <c r="PLY99" s="65"/>
      <c r="PLZ99" s="65"/>
      <c r="PMA99" s="65"/>
      <c r="PMB99" s="65"/>
      <c r="PMC99" s="65"/>
      <c r="PMD99" s="65"/>
      <c r="PME99" s="65"/>
      <c r="PMF99" s="65"/>
      <c r="PMG99" s="65"/>
      <c r="PMH99" s="65"/>
      <c r="PMI99" s="65"/>
      <c r="PMJ99" s="65"/>
      <c r="PMK99" s="65"/>
      <c r="PML99" s="65"/>
      <c r="PMM99" s="65"/>
      <c r="PMN99" s="65"/>
      <c r="PMO99" s="65"/>
      <c r="PMP99" s="65"/>
      <c r="PMQ99" s="65"/>
      <c r="PMR99" s="65"/>
      <c r="PMS99" s="65"/>
      <c r="PMT99" s="65"/>
      <c r="PMU99" s="65"/>
      <c r="PMV99" s="65"/>
      <c r="PMW99" s="65"/>
      <c r="PMX99" s="65"/>
      <c r="PMY99" s="65"/>
      <c r="PMZ99" s="65"/>
      <c r="PNA99" s="65"/>
      <c r="PNB99" s="65"/>
      <c r="PNC99" s="65"/>
      <c r="PND99" s="65"/>
      <c r="PNE99" s="65"/>
      <c r="PNF99" s="65"/>
      <c r="PNG99" s="65"/>
      <c r="PNH99" s="65"/>
      <c r="PNI99" s="65"/>
      <c r="PNJ99" s="65"/>
      <c r="PNK99" s="65"/>
      <c r="PNL99" s="65"/>
      <c r="PNM99" s="65"/>
      <c r="PNN99" s="65"/>
      <c r="PNO99" s="65"/>
      <c r="PNP99" s="65"/>
      <c r="PNQ99" s="65"/>
      <c r="PNR99" s="65"/>
      <c r="PNS99" s="65"/>
      <c r="PNT99" s="65"/>
      <c r="PNU99" s="65"/>
      <c r="PNV99" s="65"/>
      <c r="PNW99" s="65"/>
      <c r="PNX99" s="65"/>
      <c r="PNY99" s="65"/>
      <c r="PNZ99" s="65"/>
      <c r="POA99" s="65"/>
      <c r="POB99" s="65"/>
      <c r="POC99" s="65"/>
      <c r="POD99" s="65"/>
      <c r="POE99" s="65"/>
      <c r="POF99" s="65"/>
      <c r="POG99" s="65"/>
      <c r="POH99" s="65"/>
      <c r="POI99" s="65"/>
      <c r="POJ99" s="65"/>
      <c r="POK99" s="65"/>
      <c r="POL99" s="65"/>
      <c r="POM99" s="65"/>
      <c r="PON99" s="65"/>
      <c r="POO99" s="65"/>
      <c r="POP99" s="65"/>
      <c r="POQ99" s="65"/>
      <c r="POR99" s="65"/>
      <c r="POS99" s="65"/>
      <c r="POT99" s="65"/>
      <c r="POU99" s="65"/>
      <c r="POV99" s="65"/>
      <c r="POW99" s="65"/>
      <c r="POX99" s="65"/>
      <c r="POY99" s="65"/>
      <c r="POZ99" s="65"/>
      <c r="PPA99" s="65"/>
      <c r="PPB99" s="65"/>
      <c r="PPC99" s="65"/>
      <c r="PPD99" s="65"/>
      <c r="PPE99" s="65"/>
      <c r="PPF99" s="65"/>
      <c r="PPG99" s="65"/>
      <c r="PPH99" s="65"/>
      <c r="PPI99" s="65"/>
      <c r="PPJ99" s="65"/>
      <c r="PPK99" s="65"/>
      <c r="PPL99" s="65"/>
      <c r="PPM99" s="65"/>
      <c r="PPN99" s="65"/>
      <c r="PPO99" s="65"/>
      <c r="PPP99" s="65"/>
      <c r="PPQ99" s="65"/>
      <c r="PPR99" s="65"/>
      <c r="PPS99" s="65"/>
      <c r="PPT99" s="65"/>
      <c r="PPU99" s="65"/>
      <c r="PPV99" s="65"/>
      <c r="PPW99" s="65"/>
      <c r="PPX99" s="65"/>
      <c r="PPY99" s="65"/>
      <c r="PPZ99" s="65"/>
      <c r="PQA99" s="65"/>
      <c r="PQB99" s="65"/>
      <c r="PQC99" s="65"/>
      <c r="PQD99" s="65"/>
      <c r="PQE99" s="65"/>
      <c r="PQF99" s="65"/>
      <c r="PQG99" s="65"/>
      <c r="PQH99" s="65"/>
      <c r="PQI99" s="65"/>
      <c r="PQJ99" s="65"/>
      <c r="PQK99" s="65"/>
      <c r="PQL99" s="65"/>
      <c r="PQM99" s="65"/>
      <c r="PQN99" s="65"/>
      <c r="PQO99" s="65"/>
      <c r="PQP99" s="65"/>
      <c r="PQQ99" s="65"/>
      <c r="PQR99" s="65"/>
      <c r="PQS99" s="65"/>
      <c r="PQT99" s="65"/>
      <c r="PQU99" s="65"/>
      <c r="PQV99" s="65"/>
      <c r="PQW99" s="65"/>
      <c r="PQX99" s="65"/>
      <c r="PQY99" s="65"/>
      <c r="PQZ99" s="65"/>
      <c r="PRA99" s="65"/>
      <c r="PRB99" s="65"/>
      <c r="PRC99" s="65"/>
      <c r="PRD99" s="65"/>
      <c r="PRE99" s="65"/>
      <c r="PRF99" s="65"/>
      <c r="PRG99" s="65"/>
      <c r="PRH99" s="65"/>
      <c r="PRI99" s="65"/>
      <c r="PRJ99" s="65"/>
      <c r="PRK99" s="65"/>
      <c r="PRL99" s="65"/>
      <c r="PRM99" s="65"/>
      <c r="PRN99" s="65"/>
      <c r="PRO99" s="65"/>
      <c r="PRP99" s="65"/>
      <c r="PRQ99" s="65"/>
      <c r="PRR99" s="65"/>
      <c r="PRS99" s="65"/>
      <c r="PRT99" s="65"/>
      <c r="PRU99" s="65"/>
      <c r="PRV99" s="65"/>
      <c r="PRW99" s="65"/>
      <c r="PRX99" s="65"/>
      <c r="PRY99" s="65"/>
      <c r="PRZ99" s="65"/>
      <c r="PSA99" s="65"/>
      <c r="PSB99" s="65"/>
      <c r="PSC99" s="65"/>
      <c r="PSD99" s="65"/>
      <c r="PSE99" s="65"/>
      <c r="PSF99" s="65"/>
      <c r="PSG99" s="65"/>
      <c r="PSH99" s="65"/>
      <c r="PSI99" s="65"/>
      <c r="PSJ99" s="65"/>
      <c r="PSK99" s="65"/>
      <c r="PSL99" s="65"/>
      <c r="PSM99" s="65"/>
      <c r="PSN99" s="65"/>
      <c r="PSO99" s="65"/>
      <c r="PSP99" s="65"/>
      <c r="PSQ99" s="65"/>
      <c r="PSR99" s="65"/>
      <c r="PSS99" s="65"/>
      <c r="PST99" s="65"/>
      <c r="PSU99" s="65"/>
      <c r="PSV99" s="65"/>
      <c r="PSW99" s="65"/>
      <c r="PSX99" s="65"/>
      <c r="PSY99" s="65"/>
      <c r="PSZ99" s="65"/>
      <c r="PTA99" s="65"/>
      <c r="PTB99" s="65"/>
      <c r="PTC99" s="65"/>
      <c r="PTD99" s="65"/>
      <c r="PTE99" s="65"/>
      <c r="PTF99" s="65"/>
      <c r="PTG99" s="65"/>
      <c r="PTH99" s="65"/>
      <c r="PTI99" s="65"/>
      <c r="PTJ99" s="65"/>
      <c r="PTK99" s="65"/>
      <c r="PTL99" s="65"/>
      <c r="PTM99" s="65"/>
      <c r="PTN99" s="65"/>
      <c r="PTO99" s="65"/>
      <c r="PTP99" s="65"/>
      <c r="PTQ99" s="65"/>
      <c r="PTR99" s="65"/>
      <c r="PTS99" s="65"/>
      <c r="PTT99" s="65"/>
      <c r="PTU99" s="65"/>
      <c r="PTV99" s="65"/>
      <c r="PTW99" s="65"/>
      <c r="PTX99" s="65"/>
      <c r="PTY99" s="65"/>
      <c r="PTZ99" s="65"/>
      <c r="PUA99" s="65"/>
      <c r="PUB99" s="65"/>
      <c r="PUC99" s="65"/>
      <c r="PUD99" s="65"/>
      <c r="PUE99" s="65"/>
      <c r="PUF99" s="65"/>
      <c r="PUG99" s="65"/>
      <c r="PUH99" s="65"/>
      <c r="PUI99" s="65"/>
      <c r="PUJ99" s="65"/>
      <c r="PUK99" s="65"/>
      <c r="PUL99" s="65"/>
      <c r="PUM99" s="65"/>
      <c r="PUN99" s="65"/>
      <c r="PUO99" s="65"/>
      <c r="PUP99" s="65"/>
      <c r="PUQ99" s="65"/>
      <c r="PUR99" s="65"/>
      <c r="PUS99" s="65"/>
      <c r="PUT99" s="65"/>
      <c r="PUU99" s="65"/>
      <c r="PUV99" s="65"/>
      <c r="PUW99" s="65"/>
      <c r="PUX99" s="65"/>
      <c r="PUY99" s="65"/>
      <c r="PUZ99" s="65"/>
      <c r="PVA99" s="65"/>
      <c r="PVB99" s="65"/>
      <c r="PVC99" s="65"/>
      <c r="PVD99" s="65"/>
      <c r="PVE99" s="65"/>
      <c r="PVF99" s="65"/>
      <c r="PVG99" s="65"/>
      <c r="PVH99" s="65"/>
      <c r="PVI99" s="65"/>
      <c r="PVJ99" s="65"/>
      <c r="PVK99" s="65"/>
      <c r="PVL99" s="65"/>
      <c r="PVM99" s="65"/>
      <c r="PVN99" s="65"/>
      <c r="PVO99" s="65"/>
      <c r="PVP99" s="65"/>
      <c r="PVQ99" s="65"/>
      <c r="PVR99" s="65"/>
      <c r="PVS99" s="65"/>
      <c r="PVT99" s="65"/>
      <c r="PVU99" s="65"/>
      <c r="PVV99" s="65"/>
      <c r="PVW99" s="65"/>
      <c r="PVX99" s="65"/>
      <c r="PVY99" s="65"/>
      <c r="PVZ99" s="65"/>
      <c r="PWA99" s="65"/>
      <c r="PWB99" s="65"/>
      <c r="PWC99" s="65"/>
      <c r="PWD99" s="65"/>
      <c r="PWE99" s="65"/>
      <c r="PWF99" s="65"/>
      <c r="PWG99" s="65"/>
      <c r="PWH99" s="65"/>
      <c r="PWI99" s="65"/>
      <c r="PWJ99" s="65"/>
      <c r="PWK99" s="65"/>
      <c r="PWL99" s="65"/>
      <c r="PWM99" s="65"/>
      <c r="PWN99" s="65"/>
      <c r="PWO99" s="65"/>
      <c r="PWP99" s="65"/>
      <c r="PWQ99" s="65"/>
      <c r="PWR99" s="65"/>
      <c r="PWS99" s="65"/>
      <c r="PWT99" s="65"/>
      <c r="PWU99" s="65"/>
      <c r="PWV99" s="65"/>
      <c r="PWW99" s="65"/>
      <c r="PWX99" s="65"/>
      <c r="PWY99" s="65"/>
      <c r="PWZ99" s="65"/>
      <c r="PXA99" s="65"/>
      <c r="PXB99" s="65"/>
      <c r="PXC99" s="65"/>
      <c r="PXD99" s="65"/>
      <c r="PXE99" s="65"/>
      <c r="PXF99" s="65"/>
      <c r="PXG99" s="65"/>
      <c r="PXH99" s="65"/>
      <c r="PXI99" s="65"/>
      <c r="PXJ99" s="65"/>
      <c r="PXK99" s="65"/>
      <c r="PXL99" s="65"/>
      <c r="PXM99" s="65"/>
      <c r="PXN99" s="65"/>
      <c r="PXO99" s="65"/>
      <c r="PXP99" s="65"/>
      <c r="PXQ99" s="65"/>
      <c r="PXR99" s="65"/>
      <c r="PXS99" s="65"/>
      <c r="PXT99" s="65"/>
      <c r="PXU99" s="65"/>
      <c r="PXV99" s="65"/>
      <c r="PXW99" s="65"/>
      <c r="PXX99" s="65"/>
      <c r="PXY99" s="65"/>
      <c r="PXZ99" s="65"/>
      <c r="PYA99" s="65"/>
      <c r="PYB99" s="65"/>
      <c r="PYC99" s="65"/>
      <c r="PYD99" s="65"/>
      <c r="PYE99" s="65"/>
      <c r="PYF99" s="65"/>
      <c r="PYG99" s="65"/>
      <c r="PYH99" s="65"/>
      <c r="PYI99" s="65"/>
      <c r="PYJ99" s="65"/>
      <c r="PYK99" s="65"/>
      <c r="PYL99" s="65"/>
      <c r="PYM99" s="65"/>
      <c r="PYN99" s="65"/>
      <c r="PYO99" s="65"/>
      <c r="PYP99" s="65"/>
      <c r="PYQ99" s="65"/>
      <c r="PYR99" s="65"/>
      <c r="PYS99" s="65"/>
      <c r="PYT99" s="65"/>
      <c r="PYU99" s="65"/>
      <c r="PYV99" s="65"/>
      <c r="PYW99" s="65"/>
      <c r="PYX99" s="65"/>
      <c r="PYY99" s="65"/>
      <c r="PYZ99" s="65"/>
      <c r="PZA99" s="65"/>
      <c r="PZB99" s="65"/>
      <c r="PZC99" s="65"/>
      <c r="PZD99" s="65"/>
      <c r="PZE99" s="65"/>
      <c r="PZF99" s="65"/>
      <c r="PZG99" s="65"/>
      <c r="PZH99" s="65"/>
      <c r="PZI99" s="65"/>
      <c r="PZJ99" s="65"/>
      <c r="PZK99" s="65"/>
      <c r="PZL99" s="65"/>
      <c r="PZM99" s="65"/>
      <c r="PZN99" s="65"/>
      <c r="PZO99" s="65"/>
      <c r="PZP99" s="65"/>
      <c r="PZQ99" s="65"/>
      <c r="PZR99" s="65"/>
      <c r="PZS99" s="65"/>
      <c r="PZT99" s="65"/>
      <c r="PZU99" s="65"/>
      <c r="PZV99" s="65"/>
      <c r="PZW99" s="65"/>
      <c r="PZX99" s="65"/>
      <c r="PZY99" s="65"/>
      <c r="PZZ99" s="65"/>
      <c r="QAA99" s="65"/>
      <c r="QAB99" s="65"/>
      <c r="QAC99" s="65"/>
      <c r="QAD99" s="65"/>
      <c r="QAE99" s="65"/>
      <c r="QAF99" s="65"/>
      <c r="QAG99" s="65"/>
      <c r="QAH99" s="65"/>
      <c r="QAI99" s="65"/>
      <c r="QAJ99" s="65"/>
      <c r="QAK99" s="65"/>
      <c r="QAL99" s="65"/>
      <c r="QAM99" s="65"/>
      <c r="QAN99" s="65"/>
      <c r="QAO99" s="65"/>
      <c r="QAP99" s="65"/>
      <c r="QAQ99" s="65"/>
      <c r="QAR99" s="65"/>
      <c r="QAS99" s="65"/>
      <c r="QAT99" s="65"/>
      <c r="QAU99" s="65"/>
      <c r="QAV99" s="65"/>
      <c r="QAW99" s="65"/>
      <c r="QAX99" s="65"/>
      <c r="QAY99" s="65"/>
      <c r="QAZ99" s="65"/>
      <c r="QBA99" s="65"/>
      <c r="QBB99" s="65"/>
      <c r="QBC99" s="65"/>
      <c r="QBD99" s="65"/>
      <c r="QBE99" s="65"/>
      <c r="QBF99" s="65"/>
      <c r="QBG99" s="65"/>
      <c r="QBH99" s="65"/>
      <c r="QBI99" s="65"/>
      <c r="QBJ99" s="65"/>
      <c r="QBK99" s="65"/>
      <c r="QBL99" s="65"/>
      <c r="QBM99" s="65"/>
      <c r="QBN99" s="65"/>
      <c r="QBO99" s="65"/>
      <c r="QBP99" s="65"/>
      <c r="QBQ99" s="65"/>
      <c r="QBR99" s="65"/>
      <c r="QBS99" s="65"/>
      <c r="QBT99" s="65"/>
      <c r="QBU99" s="65"/>
      <c r="QBV99" s="65"/>
      <c r="QBW99" s="65"/>
      <c r="QBX99" s="65"/>
      <c r="QBY99" s="65"/>
      <c r="QBZ99" s="65"/>
      <c r="QCA99" s="65"/>
      <c r="QCB99" s="65"/>
      <c r="QCC99" s="65"/>
      <c r="QCD99" s="65"/>
      <c r="QCE99" s="65"/>
      <c r="QCF99" s="65"/>
      <c r="QCG99" s="65"/>
      <c r="QCH99" s="65"/>
      <c r="QCI99" s="65"/>
      <c r="QCJ99" s="65"/>
      <c r="QCK99" s="65"/>
      <c r="QCL99" s="65"/>
      <c r="QCM99" s="65"/>
      <c r="QCN99" s="65"/>
      <c r="QCO99" s="65"/>
      <c r="QCP99" s="65"/>
      <c r="QCQ99" s="65"/>
      <c r="QCR99" s="65"/>
      <c r="QCS99" s="65"/>
      <c r="QCT99" s="65"/>
      <c r="QCU99" s="65"/>
      <c r="QCV99" s="65"/>
      <c r="QCW99" s="65"/>
      <c r="QCX99" s="65"/>
      <c r="QCY99" s="65"/>
      <c r="QCZ99" s="65"/>
      <c r="QDA99" s="65"/>
      <c r="QDB99" s="65"/>
      <c r="QDC99" s="65"/>
      <c r="QDD99" s="65"/>
      <c r="QDE99" s="65"/>
      <c r="QDF99" s="65"/>
      <c r="QDG99" s="65"/>
      <c r="QDH99" s="65"/>
      <c r="QDI99" s="65"/>
      <c r="QDJ99" s="65"/>
      <c r="QDK99" s="65"/>
      <c r="QDL99" s="65"/>
      <c r="QDM99" s="65"/>
      <c r="QDN99" s="65"/>
      <c r="QDO99" s="65"/>
      <c r="QDP99" s="65"/>
      <c r="QDQ99" s="65"/>
      <c r="QDR99" s="65"/>
      <c r="QDS99" s="65"/>
      <c r="QDT99" s="65"/>
      <c r="QDU99" s="65"/>
      <c r="QDV99" s="65"/>
      <c r="QDW99" s="65"/>
      <c r="QDX99" s="65"/>
      <c r="QDY99" s="65"/>
      <c r="QDZ99" s="65"/>
      <c r="QEA99" s="65"/>
      <c r="QEB99" s="65"/>
      <c r="QEC99" s="65"/>
      <c r="QED99" s="65"/>
      <c r="QEE99" s="65"/>
      <c r="QEF99" s="65"/>
      <c r="QEG99" s="65"/>
      <c r="QEH99" s="65"/>
      <c r="QEI99" s="65"/>
      <c r="QEJ99" s="65"/>
      <c r="QEK99" s="65"/>
      <c r="QEL99" s="65"/>
      <c r="QEM99" s="65"/>
      <c r="QEN99" s="65"/>
      <c r="QEO99" s="65"/>
      <c r="QEP99" s="65"/>
      <c r="QEQ99" s="65"/>
      <c r="QER99" s="65"/>
      <c r="QES99" s="65"/>
      <c r="QET99" s="65"/>
      <c r="QEU99" s="65"/>
      <c r="QEV99" s="65"/>
      <c r="QEW99" s="65"/>
      <c r="QEX99" s="65"/>
      <c r="QEY99" s="65"/>
      <c r="QEZ99" s="65"/>
      <c r="QFA99" s="65"/>
      <c r="QFB99" s="65"/>
      <c r="QFC99" s="65"/>
      <c r="QFD99" s="65"/>
      <c r="QFE99" s="65"/>
      <c r="QFF99" s="65"/>
      <c r="QFG99" s="65"/>
      <c r="QFH99" s="65"/>
      <c r="QFI99" s="65"/>
      <c r="QFJ99" s="65"/>
      <c r="QFK99" s="65"/>
      <c r="QFL99" s="65"/>
      <c r="QFM99" s="65"/>
      <c r="QFN99" s="65"/>
      <c r="QFO99" s="65"/>
      <c r="QFP99" s="65"/>
      <c r="QFQ99" s="65"/>
      <c r="QFR99" s="65"/>
      <c r="QFS99" s="65"/>
      <c r="QFT99" s="65"/>
      <c r="QFU99" s="65"/>
      <c r="QFV99" s="65"/>
      <c r="QFW99" s="65"/>
      <c r="QFX99" s="65"/>
      <c r="QFY99" s="65"/>
      <c r="QFZ99" s="65"/>
      <c r="QGA99" s="65"/>
      <c r="QGB99" s="65"/>
      <c r="QGC99" s="65"/>
      <c r="QGD99" s="65"/>
      <c r="QGE99" s="65"/>
      <c r="QGF99" s="65"/>
      <c r="QGG99" s="65"/>
      <c r="QGH99" s="65"/>
      <c r="QGI99" s="65"/>
      <c r="QGJ99" s="65"/>
      <c r="QGK99" s="65"/>
      <c r="QGL99" s="65"/>
      <c r="QGM99" s="65"/>
      <c r="QGN99" s="65"/>
      <c r="QGO99" s="65"/>
      <c r="QGP99" s="65"/>
      <c r="QGQ99" s="65"/>
      <c r="QGR99" s="65"/>
      <c r="QGS99" s="65"/>
      <c r="QGT99" s="65"/>
      <c r="QGU99" s="65"/>
      <c r="QGV99" s="65"/>
      <c r="QGW99" s="65"/>
      <c r="QGX99" s="65"/>
      <c r="QGY99" s="65"/>
      <c r="QGZ99" s="65"/>
      <c r="QHA99" s="65"/>
      <c r="QHB99" s="65"/>
      <c r="QHC99" s="65"/>
      <c r="QHD99" s="65"/>
      <c r="QHE99" s="65"/>
      <c r="QHF99" s="65"/>
      <c r="QHG99" s="65"/>
      <c r="QHH99" s="65"/>
      <c r="QHI99" s="65"/>
      <c r="QHJ99" s="65"/>
      <c r="QHK99" s="65"/>
      <c r="QHL99" s="65"/>
      <c r="QHM99" s="65"/>
      <c r="QHN99" s="65"/>
      <c r="QHO99" s="65"/>
      <c r="QHP99" s="65"/>
      <c r="QHQ99" s="65"/>
      <c r="QHR99" s="65"/>
      <c r="QHS99" s="65"/>
      <c r="QHT99" s="65"/>
      <c r="QHU99" s="65"/>
      <c r="QHV99" s="65"/>
      <c r="QHW99" s="65"/>
      <c r="QHX99" s="65"/>
      <c r="QHY99" s="65"/>
      <c r="QHZ99" s="65"/>
      <c r="QIA99" s="65"/>
      <c r="QIB99" s="65"/>
      <c r="QIC99" s="65"/>
      <c r="QID99" s="65"/>
      <c r="QIE99" s="65"/>
      <c r="QIF99" s="65"/>
      <c r="QIG99" s="65"/>
      <c r="QIH99" s="65"/>
      <c r="QII99" s="65"/>
      <c r="QIJ99" s="65"/>
      <c r="QIK99" s="65"/>
      <c r="QIL99" s="65"/>
      <c r="QIM99" s="65"/>
      <c r="QIN99" s="65"/>
      <c r="QIO99" s="65"/>
      <c r="QIP99" s="65"/>
      <c r="QIQ99" s="65"/>
      <c r="QIR99" s="65"/>
      <c r="QIS99" s="65"/>
      <c r="QIT99" s="65"/>
      <c r="QIU99" s="65"/>
      <c r="QIV99" s="65"/>
      <c r="QIW99" s="65"/>
      <c r="QIX99" s="65"/>
      <c r="QIY99" s="65"/>
      <c r="QIZ99" s="65"/>
      <c r="QJA99" s="65"/>
      <c r="QJB99" s="65"/>
      <c r="QJC99" s="65"/>
      <c r="QJD99" s="65"/>
      <c r="QJE99" s="65"/>
      <c r="QJF99" s="65"/>
      <c r="QJG99" s="65"/>
      <c r="QJH99" s="65"/>
      <c r="QJI99" s="65"/>
      <c r="QJJ99" s="65"/>
      <c r="QJK99" s="65"/>
      <c r="QJL99" s="65"/>
      <c r="QJM99" s="65"/>
      <c r="QJN99" s="65"/>
      <c r="QJO99" s="65"/>
      <c r="QJP99" s="65"/>
      <c r="QJQ99" s="65"/>
      <c r="QJR99" s="65"/>
      <c r="QJS99" s="65"/>
      <c r="QJT99" s="65"/>
      <c r="QJU99" s="65"/>
      <c r="QJV99" s="65"/>
      <c r="QJW99" s="65"/>
      <c r="QJX99" s="65"/>
      <c r="QJY99" s="65"/>
      <c r="QJZ99" s="65"/>
      <c r="QKA99" s="65"/>
      <c r="QKB99" s="65"/>
      <c r="QKC99" s="65"/>
      <c r="QKD99" s="65"/>
      <c r="QKE99" s="65"/>
      <c r="QKF99" s="65"/>
      <c r="QKG99" s="65"/>
      <c r="QKH99" s="65"/>
      <c r="QKI99" s="65"/>
      <c r="QKJ99" s="65"/>
      <c r="QKK99" s="65"/>
      <c r="QKL99" s="65"/>
      <c r="QKM99" s="65"/>
      <c r="QKN99" s="65"/>
      <c r="QKO99" s="65"/>
      <c r="QKP99" s="65"/>
      <c r="QKQ99" s="65"/>
      <c r="QKR99" s="65"/>
      <c r="QKS99" s="65"/>
      <c r="QKT99" s="65"/>
      <c r="QKU99" s="65"/>
      <c r="QKV99" s="65"/>
      <c r="QKW99" s="65"/>
      <c r="QKX99" s="65"/>
      <c r="QKY99" s="65"/>
      <c r="QKZ99" s="65"/>
      <c r="QLA99" s="65"/>
      <c r="QLB99" s="65"/>
      <c r="QLC99" s="65"/>
      <c r="QLD99" s="65"/>
      <c r="QLE99" s="65"/>
      <c r="QLF99" s="65"/>
      <c r="QLG99" s="65"/>
      <c r="QLH99" s="65"/>
      <c r="QLI99" s="65"/>
      <c r="QLJ99" s="65"/>
      <c r="QLK99" s="65"/>
      <c r="QLL99" s="65"/>
      <c r="QLM99" s="65"/>
      <c r="QLN99" s="65"/>
      <c r="QLO99" s="65"/>
      <c r="QLP99" s="65"/>
      <c r="QLQ99" s="65"/>
      <c r="QLR99" s="65"/>
      <c r="QLS99" s="65"/>
      <c r="QLT99" s="65"/>
      <c r="QLU99" s="65"/>
      <c r="QLV99" s="65"/>
      <c r="QLW99" s="65"/>
      <c r="QLX99" s="65"/>
      <c r="QLY99" s="65"/>
      <c r="QLZ99" s="65"/>
      <c r="QMA99" s="65"/>
      <c r="QMB99" s="65"/>
      <c r="QMC99" s="65"/>
      <c r="QMD99" s="65"/>
      <c r="QME99" s="65"/>
      <c r="QMF99" s="65"/>
      <c r="QMG99" s="65"/>
      <c r="QMH99" s="65"/>
      <c r="QMI99" s="65"/>
      <c r="QMJ99" s="65"/>
      <c r="QMK99" s="65"/>
      <c r="QML99" s="65"/>
      <c r="QMM99" s="65"/>
      <c r="QMN99" s="65"/>
      <c r="QMO99" s="65"/>
      <c r="QMP99" s="65"/>
      <c r="QMQ99" s="65"/>
      <c r="QMR99" s="65"/>
      <c r="QMS99" s="65"/>
      <c r="QMT99" s="65"/>
      <c r="QMU99" s="65"/>
      <c r="QMV99" s="65"/>
      <c r="QMW99" s="65"/>
      <c r="QMX99" s="65"/>
      <c r="QMY99" s="65"/>
      <c r="QMZ99" s="65"/>
      <c r="QNA99" s="65"/>
      <c r="QNB99" s="65"/>
      <c r="QNC99" s="65"/>
      <c r="QND99" s="65"/>
      <c r="QNE99" s="65"/>
      <c r="QNF99" s="65"/>
      <c r="QNG99" s="65"/>
      <c r="QNH99" s="65"/>
      <c r="QNI99" s="65"/>
      <c r="QNJ99" s="65"/>
      <c r="QNK99" s="65"/>
      <c r="QNL99" s="65"/>
      <c r="QNM99" s="65"/>
      <c r="QNN99" s="65"/>
      <c r="QNO99" s="65"/>
      <c r="QNP99" s="65"/>
      <c r="QNQ99" s="65"/>
      <c r="QNR99" s="65"/>
      <c r="QNS99" s="65"/>
      <c r="QNT99" s="65"/>
      <c r="QNU99" s="65"/>
      <c r="QNV99" s="65"/>
      <c r="QNW99" s="65"/>
      <c r="QNX99" s="65"/>
      <c r="QNY99" s="65"/>
      <c r="QNZ99" s="65"/>
      <c r="QOA99" s="65"/>
      <c r="QOB99" s="65"/>
      <c r="QOC99" s="65"/>
      <c r="QOD99" s="65"/>
      <c r="QOE99" s="65"/>
      <c r="QOF99" s="65"/>
      <c r="QOG99" s="65"/>
      <c r="QOH99" s="65"/>
      <c r="QOI99" s="65"/>
      <c r="QOJ99" s="65"/>
      <c r="QOK99" s="65"/>
      <c r="QOL99" s="65"/>
      <c r="QOM99" s="65"/>
      <c r="QON99" s="65"/>
      <c r="QOO99" s="65"/>
      <c r="QOP99" s="65"/>
      <c r="QOQ99" s="65"/>
      <c r="QOR99" s="65"/>
      <c r="QOS99" s="65"/>
      <c r="QOT99" s="65"/>
      <c r="QOU99" s="65"/>
      <c r="QOV99" s="65"/>
      <c r="QOW99" s="65"/>
      <c r="QOX99" s="65"/>
      <c r="QOY99" s="65"/>
      <c r="QOZ99" s="65"/>
      <c r="QPA99" s="65"/>
      <c r="QPB99" s="65"/>
      <c r="QPC99" s="65"/>
      <c r="QPD99" s="65"/>
      <c r="QPE99" s="65"/>
      <c r="QPF99" s="65"/>
      <c r="QPG99" s="65"/>
      <c r="QPH99" s="65"/>
      <c r="QPI99" s="65"/>
      <c r="QPJ99" s="65"/>
      <c r="QPK99" s="65"/>
      <c r="QPL99" s="65"/>
      <c r="QPM99" s="65"/>
      <c r="QPN99" s="65"/>
      <c r="QPO99" s="65"/>
      <c r="QPP99" s="65"/>
      <c r="QPQ99" s="65"/>
      <c r="QPR99" s="65"/>
      <c r="QPS99" s="65"/>
      <c r="QPT99" s="65"/>
      <c r="QPU99" s="65"/>
      <c r="QPV99" s="65"/>
      <c r="QPW99" s="65"/>
      <c r="QPX99" s="65"/>
      <c r="QPY99" s="65"/>
      <c r="QPZ99" s="65"/>
      <c r="QQA99" s="65"/>
      <c r="QQB99" s="65"/>
      <c r="QQC99" s="65"/>
      <c r="QQD99" s="65"/>
      <c r="QQE99" s="65"/>
      <c r="QQF99" s="65"/>
      <c r="QQG99" s="65"/>
      <c r="QQH99" s="65"/>
      <c r="QQI99" s="65"/>
      <c r="QQJ99" s="65"/>
      <c r="QQK99" s="65"/>
      <c r="QQL99" s="65"/>
      <c r="QQM99" s="65"/>
      <c r="QQN99" s="65"/>
      <c r="QQO99" s="65"/>
      <c r="QQP99" s="65"/>
      <c r="QQQ99" s="65"/>
      <c r="QQR99" s="65"/>
      <c r="QQS99" s="65"/>
      <c r="QQT99" s="65"/>
      <c r="QQU99" s="65"/>
      <c r="QQV99" s="65"/>
      <c r="QQW99" s="65"/>
      <c r="QQX99" s="65"/>
      <c r="QQY99" s="65"/>
      <c r="QQZ99" s="65"/>
      <c r="QRA99" s="65"/>
      <c r="QRB99" s="65"/>
      <c r="QRC99" s="65"/>
      <c r="QRD99" s="65"/>
      <c r="QRE99" s="65"/>
      <c r="QRF99" s="65"/>
      <c r="QRG99" s="65"/>
      <c r="QRH99" s="65"/>
      <c r="QRI99" s="65"/>
      <c r="QRJ99" s="65"/>
      <c r="QRK99" s="65"/>
      <c r="QRL99" s="65"/>
      <c r="QRM99" s="65"/>
      <c r="QRN99" s="65"/>
      <c r="QRO99" s="65"/>
      <c r="QRP99" s="65"/>
      <c r="QRQ99" s="65"/>
      <c r="QRR99" s="65"/>
      <c r="QRS99" s="65"/>
      <c r="QRT99" s="65"/>
      <c r="QRU99" s="65"/>
      <c r="QRV99" s="65"/>
      <c r="QRW99" s="65"/>
      <c r="QRX99" s="65"/>
      <c r="QRY99" s="65"/>
      <c r="QRZ99" s="65"/>
      <c r="QSA99" s="65"/>
      <c r="QSB99" s="65"/>
      <c r="QSC99" s="65"/>
      <c r="QSD99" s="65"/>
      <c r="QSE99" s="65"/>
      <c r="QSF99" s="65"/>
      <c r="QSG99" s="65"/>
      <c r="QSH99" s="65"/>
      <c r="QSI99" s="65"/>
      <c r="QSJ99" s="65"/>
      <c r="QSK99" s="65"/>
      <c r="QSL99" s="65"/>
      <c r="QSM99" s="65"/>
      <c r="QSN99" s="65"/>
      <c r="QSO99" s="65"/>
      <c r="QSP99" s="65"/>
      <c r="QSQ99" s="65"/>
      <c r="QSR99" s="65"/>
      <c r="QSS99" s="65"/>
      <c r="QST99" s="65"/>
      <c r="QSU99" s="65"/>
      <c r="QSV99" s="65"/>
      <c r="QSW99" s="65"/>
      <c r="QSX99" s="65"/>
      <c r="QSY99" s="65"/>
      <c r="QSZ99" s="65"/>
      <c r="QTA99" s="65"/>
      <c r="QTB99" s="65"/>
      <c r="QTC99" s="65"/>
      <c r="QTD99" s="65"/>
      <c r="QTE99" s="65"/>
      <c r="QTF99" s="65"/>
      <c r="QTG99" s="65"/>
      <c r="QTH99" s="65"/>
      <c r="QTI99" s="65"/>
      <c r="QTJ99" s="65"/>
      <c r="QTK99" s="65"/>
      <c r="QTL99" s="65"/>
      <c r="QTM99" s="65"/>
      <c r="QTN99" s="65"/>
      <c r="QTO99" s="65"/>
      <c r="QTP99" s="65"/>
      <c r="QTQ99" s="65"/>
      <c r="QTR99" s="65"/>
      <c r="QTS99" s="65"/>
      <c r="QTT99" s="65"/>
      <c r="QTU99" s="65"/>
      <c r="QTV99" s="65"/>
      <c r="QTW99" s="65"/>
      <c r="QTX99" s="65"/>
      <c r="QTY99" s="65"/>
      <c r="QTZ99" s="65"/>
      <c r="QUA99" s="65"/>
      <c r="QUB99" s="65"/>
      <c r="QUC99" s="65"/>
      <c r="QUD99" s="65"/>
      <c r="QUE99" s="65"/>
      <c r="QUF99" s="65"/>
      <c r="QUG99" s="65"/>
      <c r="QUH99" s="65"/>
      <c r="QUI99" s="65"/>
      <c r="QUJ99" s="65"/>
      <c r="QUK99" s="65"/>
      <c r="QUL99" s="65"/>
      <c r="QUM99" s="65"/>
      <c r="QUN99" s="65"/>
      <c r="QUO99" s="65"/>
      <c r="QUP99" s="65"/>
      <c r="QUQ99" s="65"/>
      <c r="QUR99" s="65"/>
      <c r="QUS99" s="65"/>
      <c r="QUT99" s="65"/>
      <c r="QUU99" s="65"/>
      <c r="QUV99" s="65"/>
      <c r="QUW99" s="65"/>
      <c r="QUX99" s="65"/>
      <c r="QUY99" s="65"/>
      <c r="QUZ99" s="65"/>
      <c r="QVA99" s="65"/>
      <c r="QVB99" s="65"/>
      <c r="QVC99" s="65"/>
      <c r="QVD99" s="65"/>
      <c r="QVE99" s="65"/>
      <c r="QVF99" s="65"/>
      <c r="QVG99" s="65"/>
      <c r="QVH99" s="65"/>
      <c r="QVI99" s="65"/>
      <c r="QVJ99" s="65"/>
      <c r="QVK99" s="65"/>
      <c r="QVL99" s="65"/>
      <c r="QVM99" s="65"/>
      <c r="QVN99" s="65"/>
      <c r="QVO99" s="65"/>
      <c r="QVP99" s="65"/>
      <c r="QVQ99" s="65"/>
      <c r="QVR99" s="65"/>
      <c r="QVS99" s="65"/>
      <c r="QVT99" s="65"/>
      <c r="QVU99" s="65"/>
      <c r="QVV99" s="65"/>
      <c r="QVW99" s="65"/>
      <c r="QVX99" s="65"/>
      <c r="QVY99" s="65"/>
      <c r="QVZ99" s="65"/>
      <c r="QWA99" s="65"/>
      <c r="QWB99" s="65"/>
      <c r="QWC99" s="65"/>
      <c r="QWD99" s="65"/>
      <c r="QWE99" s="65"/>
      <c r="QWF99" s="65"/>
      <c r="QWG99" s="65"/>
      <c r="QWH99" s="65"/>
      <c r="QWI99" s="65"/>
      <c r="QWJ99" s="65"/>
      <c r="QWK99" s="65"/>
      <c r="QWL99" s="65"/>
      <c r="QWM99" s="65"/>
      <c r="QWN99" s="65"/>
      <c r="QWO99" s="65"/>
      <c r="QWP99" s="65"/>
      <c r="QWQ99" s="65"/>
      <c r="QWR99" s="65"/>
      <c r="QWS99" s="65"/>
      <c r="QWT99" s="65"/>
      <c r="QWU99" s="65"/>
      <c r="QWV99" s="65"/>
      <c r="QWW99" s="65"/>
      <c r="QWX99" s="65"/>
      <c r="QWY99" s="65"/>
      <c r="QWZ99" s="65"/>
      <c r="QXA99" s="65"/>
      <c r="QXB99" s="65"/>
      <c r="QXC99" s="65"/>
      <c r="QXD99" s="65"/>
      <c r="QXE99" s="65"/>
      <c r="QXF99" s="65"/>
      <c r="QXG99" s="65"/>
      <c r="QXH99" s="65"/>
      <c r="QXI99" s="65"/>
      <c r="QXJ99" s="65"/>
      <c r="QXK99" s="65"/>
      <c r="QXL99" s="65"/>
      <c r="QXM99" s="65"/>
      <c r="QXN99" s="65"/>
      <c r="QXO99" s="65"/>
      <c r="QXP99" s="65"/>
      <c r="QXQ99" s="65"/>
      <c r="QXR99" s="65"/>
      <c r="QXS99" s="65"/>
      <c r="QXT99" s="65"/>
      <c r="QXU99" s="65"/>
      <c r="QXV99" s="65"/>
      <c r="QXW99" s="65"/>
      <c r="QXX99" s="65"/>
      <c r="QXY99" s="65"/>
      <c r="QXZ99" s="65"/>
      <c r="QYA99" s="65"/>
      <c r="QYB99" s="65"/>
      <c r="QYC99" s="65"/>
      <c r="QYD99" s="65"/>
      <c r="QYE99" s="65"/>
      <c r="QYF99" s="65"/>
      <c r="QYG99" s="65"/>
      <c r="QYH99" s="65"/>
      <c r="QYI99" s="65"/>
      <c r="QYJ99" s="65"/>
      <c r="QYK99" s="65"/>
      <c r="QYL99" s="65"/>
      <c r="QYM99" s="65"/>
      <c r="QYN99" s="65"/>
      <c r="QYO99" s="65"/>
      <c r="QYP99" s="65"/>
      <c r="QYQ99" s="65"/>
      <c r="QYR99" s="65"/>
      <c r="QYS99" s="65"/>
      <c r="QYT99" s="65"/>
      <c r="QYU99" s="65"/>
      <c r="QYV99" s="65"/>
      <c r="QYW99" s="65"/>
      <c r="QYX99" s="65"/>
      <c r="QYY99" s="65"/>
      <c r="QYZ99" s="65"/>
      <c r="QZA99" s="65"/>
      <c r="QZB99" s="65"/>
      <c r="QZC99" s="65"/>
      <c r="QZD99" s="65"/>
      <c r="QZE99" s="65"/>
      <c r="QZF99" s="65"/>
      <c r="QZG99" s="65"/>
      <c r="QZH99" s="65"/>
      <c r="QZI99" s="65"/>
      <c r="QZJ99" s="65"/>
      <c r="QZK99" s="65"/>
      <c r="QZL99" s="65"/>
      <c r="QZM99" s="65"/>
      <c r="QZN99" s="65"/>
      <c r="QZO99" s="65"/>
      <c r="QZP99" s="65"/>
      <c r="QZQ99" s="65"/>
      <c r="QZR99" s="65"/>
      <c r="QZS99" s="65"/>
      <c r="QZT99" s="65"/>
      <c r="QZU99" s="65"/>
      <c r="QZV99" s="65"/>
      <c r="QZW99" s="65"/>
      <c r="QZX99" s="65"/>
      <c r="QZY99" s="65"/>
      <c r="QZZ99" s="65"/>
      <c r="RAA99" s="65"/>
      <c r="RAB99" s="65"/>
      <c r="RAC99" s="65"/>
      <c r="RAD99" s="65"/>
      <c r="RAE99" s="65"/>
      <c r="RAF99" s="65"/>
      <c r="RAG99" s="65"/>
      <c r="RAH99" s="65"/>
      <c r="RAI99" s="65"/>
      <c r="RAJ99" s="65"/>
      <c r="RAK99" s="65"/>
      <c r="RAL99" s="65"/>
      <c r="RAM99" s="65"/>
      <c r="RAN99" s="65"/>
      <c r="RAO99" s="65"/>
      <c r="RAP99" s="65"/>
      <c r="RAQ99" s="65"/>
      <c r="RAR99" s="65"/>
      <c r="RAS99" s="65"/>
      <c r="RAT99" s="65"/>
      <c r="RAU99" s="65"/>
      <c r="RAV99" s="65"/>
      <c r="RAW99" s="65"/>
      <c r="RAX99" s="65"/>
      <c r="RAY99" s="65"/>
      <c r="RAZ99" s="65"/>
      <c r="RBA99" s="65"/>
      <c r="RBB99" s="65"/>
      <c r="RBC99" s="65"/>
      <c r="RBD99" s="65"/>
      <c r="RBE99" s="65"/>
      <c r="RBF99" s="65"/>
      <c r="RBG99" s="65"/>
      <c r="RBH99" s="65"/>
      <c r="RBI99" s="65"/>
      <c r="RBJ99" s="65"/>
      <c r="RBK99" s="65"/>
      <c r="RBL99" s="65"/>
      <c r="RBM99" s="65"/>
      <c r="RBN99" s="65"/>
      <c r="RBO99" s="65"/>
      <c r="RBP99" s="65"/>
      <c r="RBQ99" s="65"/>
      <c r="RBR99" s="65"/>
      <c r="RBS99" s="65"/>
      <c r="RBT99" s="65"/>
      <c r="RBU99" s="65"/>
      <c r="RBV99" s="65"/>
      <c r="RBW99" s="65"/>
      <c r="RBX99" s="65"/>
      <c r="RBY99" s="65"/>
      <c r="RBZ99" s="65"/>
      <c r="RCA99" s="65"/>
      <c r="RCB99" s="65"/>
      <c r="RCC99" s="65"/>
      <c r="RCD99" s="65"/>
      <c r="RCE99" s="65"/>
      <c r="RCF99" s="65"/>
      <c r="RCG99" s="65"/>
      <c r="RCH99" s="65"/>
      <c r="RCI99" s="65"/>
      <c r="RCJ99" s="65"/>
      <c r="RCK99" s="65"/>
      <c r="RCL99" s="65"/>
      <c r="RCM99" s="65"/>
      <c r="RCN99" s="65"/>
      <c r="RCO99" s="65"/>
      <c r="RCP99" s="65"/>
      <c r="RCQ99" s="65"/>
      <c r="RCR99" s="65"/>
      <c r="RCS99" s="65"/>
      <c r="RCT99" s="65"/>
      <c r="RCU99" s="65"/>
      <c r="RCV99" s="65"/>
      <c r="RCW99" s="65"/>
      <c r="RCX99" s="65"/>
      <c r="RCY99" s="65"/>
      <c r="RCZ99" s="65"/>
      <c r="RDA99" s="65"/>
      <c r="RDB99" s="65"/>
      <c r="RDC99" s="65"/>
      <c r="RDD99" s="65"/>
      <c r="RDE99" s="65"/>
      <c r="RDF99" s="65"/>
      <c r="RDG99" s="65"/>
      <c r="RDH99" s="65"/>
      <c r="RDI99" s="65"/>
      <c r="RDJ99" s="65"/>
      <c r="RDK99" s="65"/>
      <c r="RDL99" s="65"/>
      <c r="RDM99" s="65"/>
      <c r="RDN99" s="65"/>
      <c r="RDO99" s="65"/>
      <c r="RDP99" s="65"/>
      <c r="RDQ99" s="65"/>
      <c r="RDR99" s="65"/>
      <c r="RDS99" s="65"/>
      <c r="RDT99" s="65"/>
      <c r="RDU99" s="65"/>
      <c r="RDV99" s="65"/>
      <c r="RDW99" s="65"/>
      <c r="RDX99" s="65"/>
      <c r="RDY99" s="65"/>
      <c r="RDZ99" s="65"/>
      <c r="REA99" s="65"/>
      <c r="REB99" s="65"/>
      <c r="REC99" s="65"/>
      <c r="RED99" s="65"/>
      <c r="REE99" s="65"/>
      <c r="REF99" s="65"/>
      <c r="REG99" s="65"/>
      <c r="REH99" s="65"/>
      <c r="REI99" s="65"/>
      <c r="REJ99" s="65"/>
      <c r="REK99" s="65"/>
      <c r="REL99" s="65"/>
      <c r="REM99" s="65"/>
      <c r="REN99" s="65"/>
      <c r="REO99" s="65"/>
      <c r="REP99" s="65"/>
      <c r="REQ99" s="65"/>
      <c r="RER99" s="65"/>
      <c r="RES99" s="65"/>
      <c r="RET99" s="65"/>
      <c r="REU99" s="65"/>
      <c r="REV99" s="65"/>
      <c r="REW99" s="65"/>
      <c r="REX99" s="65"/>
      <c r="REY99" s="65"/>
      <c r="REZ99" s="65"/>
      <c r="RFA99" s="65"/>
      <c r="RFB99" s="65"/>
      <c r="RFC99" s="65"/>
      <c r="RFD99" s="65"/>
      <c r="RFE99" s="65"/>
      <c r="RFF99" s="65"/>
      <c r="RFG99" s="65"/>
      <c r="RFH99" s="65"/>
      <c r="RFI99" s="65"/>
      <c r="RFJ99" s="65"/>
      <c r="RFK99" s="65"/>
      <c r="RFL99" s="65"/>
      <c r="RFM99" s="65"/>
      <c r="RFN99" s="65"/>
      <c r="RFO99" s="65"/>
      <c r="RFP99" s="65"/>
      <c r="RFQ99" s="65"/>
      <c r="RFR99" s="65"/>
      <c r="RFS99" s="65"/>
      <c r="RFT99" s="65"/>
      <c r="RFU99" s="65"/>
      <c r="RFV99" s="65"/>
      <c r="RFW99" s="65"/>
      <c r="RFX99" s="65"/>
      <c r="RFY99" s="65"/>
      <c r="RFZ99" s="65"/>
      <c r="RGA99" s="65"/>
      <c r="RGB99" s="65"/>
      <c r="RGC99" s="65"/>
      <c r="RGD99" s="65"/>
      <c r="RGE99" s="65"/>
      <c r="RGF99" s="65"/>
      <c r="RGG99" s="65"/>
      <c r="RGH99" s="65"/>
      <c r="RGI99" s="65"/>
      <c r="RGJ99" s="65"/>
      <c r="RGK99" s="65"/>
      <c r="RGL99" s="65"/>
      <c r="RGM99" s="65"/>
      <c r="RGN99" s="65"/>
      <c r="RGO99" s="65"/>
      <c r="RGP99" s="65"/>
      <c r="RGQ99" s="65"/>
      <c r="RGR99" s="65"/>
      <c r="RGS99" s="65"/>
      <c r="RGT99" s="65"/>
      <c r="RGU99" s="65"/>
      <c r="RGV99" s="65"/>
      <c r="RGW99" s="65"/>
      <c r="RGX99" s="65"/>
      <c r="RGY99" s="65"/>
      <c r="RGZ99" s="65"/>
      <c r="RHA99" s="65"/>
      <c r="RHB99" s="65"/>
      <c r="RHC99" s="65"/>
      <c r="RHD99" s="65"/>
      <c r="RHE99" s="65"/>
      <c r="RHF99" s="65"/>
      <c r="RHG99" s="65"/>
      <c r="RHH99" s="65"/>
      <c r="RHI99" s="65"/>
      <c r="RHJ99" s="65"/>
      <c r="RHK99" s="65"/>
      <c r="RHL99" s="65"/>
      <c r="RHM99" s="65"/>
      <c r="RHN99" s="65"/>
      <c r="RHO99" s="65"/>
      <c r="RHP99" s="65"/>
      <c r="RHQ99" s="65"/>
      <c r="RHR99" s="65"/>
      <c r="RHS99" s="65"/>
      <c r="RHT99" s="65"/>
      <c r="RHU99" s="65"/>
      <c r="RHV99" s="65"/>
      <c r="RHW99" s="65"/>
      <c r="RHX99" s="65"/>
      <c r="RHY99" s="65"/>
      <c r="RHZ99" s="65"/>
      <c r="RIA99" s="65"/>
      <c r="RIB99" s="65"/>
      <c r="RIC99" s="65"/>
      <c r="RID99" s="65"/>
      <c r="RIE99" s="65"/>
      <c r="RIF99" s="65"/>
      <c r="RIG99" s="65"/>
      <c r="RIH99" s="65"/>
      <c r="RII99" s="65"/>
      <c r="RIJ99" s="65"/>
      <c r="RIK99" s="65"/>
      <c r="RIL99" s="65"/>
      <c r="RIM99" s="65"/>
      <c r="RIN99" s="65"/>
      <c r="RIO99" s="65"/>
      <c r="RIP99" s="65"/>
      <c r="RIQ99" s="65"/>
      <c r="RIR99" s="65"/>
      <c r="RIS99" s="65"/>
      <c r="RIT99" s="65"/>
      <c r="RIU99" s="65"/>
      <c r="RIV99" s="65"/>
      <c r="RIW99" s="65"/>
      <c r="RIX99" s="65"/>
      <c r="RIY99" s="65"/>
      <c r="RIZ99" s="65"/>
      <c r="RJA99" s="65"/>
      <c r="RJB99" s="65"/>
      <c r="RJC99" s="65"/>
      <c r="RJD99" s="65"/>
      <c r="RJE99" s="65"/>
      <c r="RJF99" s="65"/>
      <c r="RJG99" s="65"/>
      <c r="RJH99" s="65"/>
      <c r="RJI99" s="65"/>
      <c r="RJJ99" s="65"/>
      <c r="RJK99" s="65"/>
      <c r="RJL99" s="65"/>
      <c r="RJM99" s="65"/>
      <c r="RJN99" s="65"/>
      <c r="RJO99" s="65"/>
      <c r="RJP99" s="65"/>
      <c r="RJQ99" s="65"/>
      <c r="RJR99" s="65"/>
      <c r="RJS99" s="65"/>
      <c r="RJT99" s="65"/>
      <c r="RJU99" s="65"/>
      <c r="RJV99" s="65"/>
      <c r="RJW99" s="65"/>
      <c r="RJX99" s="65"/>
      <c r="RJY99" s="65"/>
      <c r="RJZ99" s="65"/>
      <c r="RKA99" s="65"/>
      <c r="RKB99" s="65"/>
      <c r="RKC99" s="65"/>
      <c r="RKD99" s="65"/>
      <c r="RKE99" s="65"/>
      <c r="RKF99" s="65"/>
      <c r="RKG99" s="65"/>
      <c r="RKH99" s="65"/>
      <c r="RKI99" s="65"/>
      <c r="RKJ99" s="65"/>
      <c r="RKK99" s="65"/>
      <c r="RKL99" s="65"/>
      <c r="RKM99" s="65"/>
      <c r="RKN99" s="65"/>
      <c r="RKO99" s="65"/>
      <c r="RKP99" s="65"/>
      <c r="RKQ99" s="65"/>
      <c r="RKR99" s="65"/>
      <c r="RKS99" s="65"/>
      <c r="RKT99" s="65"/>
      <c r="RKU99" s="65"/>
      <c r="RKV99" s="65"/>
      <c r="RKW99" s="65"/>
      <c r="RKX99" s="65"/>
      <c r="RKY99" s="65"/>
      <c r="RKZ99" s="65"/>
      <c r="RLA99" s="65"/>
      <c r="RLB99" s="65"/>
      <c r="RLC99" s="65"/>
      <c r="RLD99" s="65"/>
      <c r="RLE99" s="65"/>
      <c r="RLF99" s="65"/>
      <c r="RLG99" s="65"/>
      <c r="RLH99" s="65"/>
      <c r="RLI99" s="65"/>
      <c r="RLJ99" s="65"/>
      <c r="RLK99" s="65"/>
      <c r="RLL99" s="65"/>
      <c r="RLM99" s="65"/>
      <c r="RLN99" s="65"/>
      <c r="RLO99" s="65"/>
      <c r="RLP99" s="65"/>
      <c r="RLQ99" s="65"/>
      <c r="RLR99" s="65"/>
      <c r="RLS99" s="65"/>
      <c r="RLT99" s="65"/>
      <c r="RLU99" s="65"/>
      <c r="RLV99" s="65"/>
      <c r="RLW99" s="65"/>
      <c r="RLX99" s="65"/>
      <c r="RLY99" s="65"/>
      <c r="RLZ99" s="65"/>
      <c r="RMA99" s="65"/>
      <c r="RMB99" s="65"/>
      <c r="RMC99" s="65"/>
      <c r="RMD99" s="65"/>
      <c r="RME99" s="65"/>
      <c r="RMF99" s="65"/>
      <c r="RMG99" s="65"/>
      <c r="RMH99" s="65"/>
      <c r="RMI99" s="65"/>
      <c r="RMJ99" s="65"/>
      <c r="RMK99" s="65"/>
      <c r="RML99" s="65"/>
      <c r="RMM99" s="65"/>
      <c r="RMN99" s="65"/>
      <c r="RMO99" s="65"/>
      <c r="RMP99" s="65"/>
      <c r="RMQ99" s="65"/>
      <c r="RMR99" s="65"/>
      <c r="RMS99" s="65"/>
      <c r="RMT99" s="65"/>
      <c r="RMU99" s="65"/>
      <c r="RMV99" s="65"/>
      <c r="RMW99" s="65"/>
      <c r="RMX99" s="65"/>
      <c r="RMY99" s="65"/>
      <c r="RMZ99" s="65"/>
      <c r="RNA99" s="65"/>
      <c r="RNB99" s="65"/>
      <c r="RNC99" s="65"/>
      <c r="RND99" s="65"/>
      <c r="RNE99" s="65"/>
      <c r="RNF99" s="65"/>
      <c r="RNG99" s="65"/>
      <c r="RNH99" s="65"/>
      <c r="RNI99" s="65"/>
      <c r="RNJ99" s="65"/>
      <c r="RNK99" s="65"/>
      <c r="RNL99" s="65"/>
      <c r="RNM99" s="65"/>
      <c r="RNN99" s="65"/>
      <c r="RNO99" s="65"/>
      <c r="RNP99" s="65"/>
      <c r="RNQ99" s="65"/>
      <c r="RNR99" s="65"/>
      <c r="RNS99" s="65"/>
      <c r="RNT99" s="65"/>
      <c r="RNU99" s="65"/>
      <c r="RNV99" s="65"/>
      <c r="RNW99" s="65"/>
      <c r="RNX99" s="65"/>
      <c r="RNY99" s="65"/>
      <c r="RNZ99" s="65"/>
      <c r="ROA99" s="65"/>
      <c r="ROB99" s="65"/>
      <c r="ROC99" s="65"/>
      <c r="ROD99" s="65"/>
      <c r="ROE99" s="65"/>
      <c r="ROF99" s="65"/>
      <c r="ROG99" s="65"/>
      <c r="ROH99" s="65"/>
      <c r="ROI99" s="65"/>
      <c r="ROJ99" s="65"/>
      <c r="ROK99" s="65"/>
      <c r="ROL99" s="65"/>
      <c r="ROM99" s="65"/>
      <c r="RON99" s="65"/>
      <c r="ROO99" s="65"/>
      <c r="ROP99" s="65"/>
      <c r="ROQ99" s="65"/>
      <c r="ROR99" s="65"/>
      <c r="ROS99" s="65"/>
      <c r="ROT99" s="65"/>
      <c r="ROU99" s="65"/>
      <c r="ROV99" s="65"/>
      <c r="ROW99" s="65"/>
      <c r="ROX99" s="65"/>
      <c r="ROY99" s="65"/>
      <c r="ROZ99" s="65"/>
      <c r="RPA99" s="65"/>
      <c r="RPB99" s="65"/>
      <c r="RPC99" s="65"/>
      <c r="RPD99" s="65"/>
      <c r="RPE99" s="65"/>
      <c r="RPF99" s="65"/>
      <c r="RPG99" s="65"/>
      <c r="RPH99" s="65"/>
      <c r="RPI99" s="65"/>
      <c r="RPJ99" s="65"/>
      <c r="RPK99" s="65"/>
      <c r="RPL99" s="65"/>
      <c r="RPM99" s="65"/>
      <c r="RPN99" s="65"/>
      <c r="RPO99" s="65"/>
      <c r="RPP99" s="65"/>
      <c r="RPQ99" s="65"/>
      <c r="RPR99" s="65"/>
      <c r="RPS99" s="65"/>
      <c r="RPT99" s="65"/>
      <c r="RPU99" s="65"/>
      <c r="RPV99" s="65"/>
      <c r="RPW99" s="65"/>
      <c r="RPX99" s="65"/>
      <c r="RPY99" s="65"/>
      <c r="RPZ99" s="65"/>
      <c r="RQA99" s="65"/>
      <c r="RQB99" s="65"/>
      <c r="RQC99" s="65"/>
      <c r="RQD99" s="65"/>
      <c r="RQE99" s="65"/>
      <c r="RQF99" s="65"/>
      <c r="RQG99" s="65"/>
      <c r="RQH99" s="65"/>
      <c r="RQI99" s="65"/>
      <c r="RQJ99" s="65"/>
      <c r="RQK99" s="65"/>
      <c r="RQL99" s="65"/>
      <c r="RQM99" s="65"/>
      <c r="RQN99" s="65"/>
      <c r="RQO99" s="65"/>
      <c r="RQP99" s="65"/>
      <c r="RQQ99" s="65"/>
      <c r="RQR99" s="65"/>
      <c r="RQS99" s="65"/>
      <c r="RQT99" s="65"/>
      <c r="RQU99" s="65"/>
      <c r="RQV99" s="65"/>
      <c r="RQW99" s="65"/>
      <c r="RQX99" s="65"/>
      <c r="RQY99" s="65"/>
      <c r="RQZ99" s="65"/>
      <c r="RRA99" s="65"/>
      <c r="RRB99" s="65"/>
      <c r="RRC99" s="65"/>
      <c r="RRD99" s="65"/>
      <c r="RRE99" s="65"/>
      <c r="RRF99" s="65"/>
      <c r="RRG99" s="65"/>
      <c r="RRH99" s="65"/>
      <c r="RRI99" s="65"/>
      <c r="RRJ99" s="65"/>
      <c r="RRK99" s="65"/>
      <c r="RRL99" s="65"/>
      <c r="RRM99" s="65"/>
      <c r="RRN99" s="65"/>
      <c r="RRO99" s="65"/>
      <c r="RRP99" s="65"/>
      <c r="RRQ99" s="65"/>
      <c r="RRR99" s="65"/>
      <c r="RRS99" s="65"/>
      <c r="RRT99" s="65"/>
      <c r="RRU99" s="65"/>
      <c r="RRV99" s="65"/>
      <c r="RRW99" s="65"/>
      <c r="RRX99" s="65"/>
      <c r="RRY99" s="65"/>
      <c r="RRZ99" s="65"/>
      <c r="RSA99" s="65"/>
      <c r="RSB99" s="65"/>
      <c r="RSC99" s="65"/>
      <c r="RSD99" s="65"/>
      <c r="RSE99" s="65"/>
      <c r="RSF99" s="65"/>
      <c r="RSG99" s="65"/>
      <c r="RSH99" s="65"/>
      <c r="RSI99" s="65"/>
      <c r="RSJ99" s="65"/>
      <c r="RSK99" s="65"/>
      <c r="RSL99" s="65"/>
      <c r="RSM99" s="65"/>
      <c r="RSN99" s="65"/>
      <c r="RSO99" s="65"/>
      <c r="RSP99" s="65"/>
      <c r="RSQ99" s="65"/>
      <c r="RSR99" s="65"/>
      <c r="RSS99" s="65"/>
      <c r="RST99" s="65"/>
      <c r="RSU99" s="65"/>
      <c r="RSV99" s="65"/>
      <c r="RSW99" s="65"/>
      <c r="RSX99" s="65"/>
      <c r="RSY99" s="65"/>
      <c r="RSZ99" s="65"/>
      <c r="RTA99" s="65"/>
      <c r="RTB99" s="65"/>
      <c r="RTC99" s="65"/>
      <c r="RTD99" s="65"/>
      <c r="RTE99" s="65"/>
      <c r="RTF99" s="65"/>
      <c r="RTG99" s="65"/>
      <c r="RTH99" s="65"/>
      <c r="RTI99" s="65"/>
      <c r="RTJ99" s="65"/>
      <c r="RTK99" s="65"/>
      <c r="RTL99" s="65"/>
      <c r="RTM99" s="65"/>
      <c r="RTN99" s="65"/>
      <c r="RTO99" s="65"/>
      <c r="RTP99" s="65"/>
      <c r="RTQ99" s="65"/>
      <c r="RTR99" s="65"/>
      <c r="RTS99" s="65"/>
      <c r="RTT99" s="65"/>
      <c r="RTU99" s="65"/>
      <c r="RTV99" s="65"/>
      <c r="RTW99" s="65"/>
      <c r="RTX99" s="65"/>
      <c r="RTY99" s="65"/>
      <c r="RTZ99" s="65"/>
      <c r="RUA99" s="65"/>
      <c r="RUB99" s="65"/>
      <c r="RUC99" s="65"/>
      <c r="RUD99" s="65"/>
      <c r="RUE99" s="65"/>
      <c r="RUF99" s="65"/>
      <c r="RUG99" s="65"/>
      <c r="RUH99" s="65"/>
      <c r="RUI99" s="65"/>
      <c r="RUJ99" s="65"/>
      <c r="RUK99" s="65"/>
      <c r="RUL99" s="65"/>
      <c r="RUM99" s="65"/>
      <c r="RUN99" s="65"/>
      <c r="RUO99" s="65"/>
      <c r="RUP99" s="65"/>
      <c r="RUQ99" s="65"/>
      <c r="RUR99" s="65"/>
      <c r="RUS99" s="65"/>
      <c r="RUT99" s="65"/>
      <c r="RUU99" s="65"/>
      <c r="RUV99" s="65"/>
      <c r="RUW99" s="65"/>
      <c r="RUX99" s="65"/>
      <c r="RUY99" s="65"/>
      <c r="RUZ99" s="65"/>
      <c r="RVA99" s="65"/>
      <c r="RVB99" s="65"/>
      <c r="RVC99" s="65"/>
      <c r="RVD99" s="65"/>
      <c r="RVE99" s="65"/>
      <c r="RVF99" s="65"/>
      <c r="RVG99" s="65"/>
      <c r="RVH99" s="65"/>
      <c r="RVI99" s="65"/>
      <c r="RVJ99" s="65"/>
      <c r="RVK99" s="65"/>
      <c r="RVL99" s="65"/>
      <c r="RVM99" s="65"/>
      <c r="RVN99" s="65"/>
      <c r="RVO99" s="65"/>
      <c r="RVP99" s="65"/>
      <c r="RVQ99" s="65"/>
      <c r="RVR99" s="65"/>
      <c r="RVS99" s="65"/>
      <c r="RVT99" s="65"/>
      <c r="RVU99" s="65"/>
      <c r="RVV99" s="65"/>
      <c r="RVW99" s="65"/>
      <c r="RVX99" s="65"/>
      <c r="RVY99" s="65"/>
      <c r="RVZ99" s="65"/>
      <c r="RWA99" s="65"/>
      <c r="RWB99" s="65"/>
      <c r="RWC99" s="65"/>
      <c r="RWD99" s="65"/>
      <c r="RWE99" s="65"/>
      <c r="RWF99" s="65"/>
      <c r="RWG99" s="65"/>
      <c r="RWH99" s="65"/>
      <c r="RWI99" s="65"/>
      <c r="RWJ99" s="65"/>
      <c r="RWK99" s="65"/>
      <c r="RWL99" s="65"/>
      <c r="RWM99" s="65"/>
      <c r="RWN99" s="65"/>
      <c r="RWO99" s="65"/>
      <c r="RWP99" s="65"/>
      <c r="RWQ99" s="65"/>
      <c r="RWR99" s="65"/>
      <c r="RWS99" s="65"/>
      <c r="RWT99" s="65"/>
      <c r="RWU99" s="65"/>
      <c r="RWV99" s="65"/>
      <c r="RWW99" s="65"/>
      <c r="RWX99" s="65"/>
      <c r="RWY99" s="65"/>
      <c r="RWZ99" s="65"/>
      <c r="RXA99" s="65"/>
      <c r="RXB99" s="65"/>
      <c r="RXC99" s="65"/>
      <c r="RXD99" s="65"/>
      <c r="RXE99" s="65"/>
      <c r="RXF99" s="65"/>
      <c r="RXG99" s="65"/>
      <c r="RXH99" s="65"/>
      <c r="RXI99" s="65"/>
      <c r="RXJ99" s="65"/>
      <c r="RXK99" s="65"/>
      <c r="RXL99" s="65"/>
      <c r="RXM99" s="65"/>
      <c r="RXN99" s="65"/>
      <c r="RXO99" s="65"/>
      <c r="RXP99" s="65"/>
      <c r="RXQ99" s="65"/>
      <c r="RXR99" s="65"/>
      <c r="RXS99" s="65"/>
      <c r="RXT99" s="65"/>
      <c r="RXU99" s="65"/>
      <c r="RXV99" s="65"/>
      <c r="RXW99" s="65"/>
      <c r="RXX99" s="65"/>
      <c r="RXY99" s="65"/>
      <c r="RXZ99" s="65"/>
      <c r="RYA99" s="65"/>
      <c r="RYB99" s="65"/>
      <c r="RYC99" s="65"/>
      <c r="RYD99" s="65"/>
      <c r="RYE99" s="65"/>
      <c r="RYF99" s="65"/>
      <c r="RYG99" s="65"/>
      <c r="RYH99" s="65"/>
      <c r="RYI99" s="65"/>
      <c r="RYJ99" s="65"/>
      <c r="RYK99" s="65"/>
      <c r="RYL99" s="65"/>
      <c r="RYM99" s="65"/>
      <c r="RYN99" s="65"/>
      <c r="RYO99" s="65"/>
      <c r="RYP99" s="65"/>
      <c r="RYQ99" s="65"/>
      <c r="RYR99" s="65"/>
      <c r="RYS99" s="65"/>
      <c r="RYT99" s="65"/>
      <c r="RYU99" s="65"/>
      <c r="RYV99" s="65"/>
      <c r="RYW99" s="65"/>
      <c r="RYX99" s="65"/>
      <c r="RYY99" s="65"/>
      <c r="RYZ99" s="65"/>
      <c r="RZA99" s="65"/>
      <c r="RZB99" s="65"/>
      <c r="RZC99" s="65"/>
      <c r="RZD99" s="65"/>
      <c r="RZE99" s="65"/>
      <c r="RZF99" s="65"/>
      <c r="RZG99" s="65"/>
      <c r="RZH99" s="65"/>
      <c r="RZI99" s="65"/>
      <c r="RZJ99" s="65"/>
      <c r="RZK99" s="65"/>
      <c r="RZL99" s="65"/>
      <c r="RZM99" s="65"/>
      <c r="RZN99" s="65"/>
      <c r="RZO99" s="65"/>
      <c r="RZP99" s="65"/>
      <c r="RZQ99" s="65"/>
      <c r="RZR99" s="65"/>
      <c r="RZS99" s="65"/>
      <c r="RZT99" s="65"/>
      <c r="RZU99" s="65"/>
      <c r="RZV99" s="65"/>
      <c r="RZW99" s="65"/>
      <c r="RZX99" s="65"/>
      <c r="RZY99" s="65"/>
      <c r="RZZ99" s="65"/>
      <c r="SAA99" s="65"/>
      <c r="SAB99" s="65"/>
      <c r="SAC99" s="65"/>
      <c r="SAD99" s="65"/>
      <c r="SAE99" s="65"/>
      <c r="SAF99" s="65"/>
      <c r="SAG99" s="65"/>
      <c r="SAH99" s="65"/>
      <c r="SAI99" s="65"/>
      <c r="SAJ99" s="65"/>
      <c r="SAK99" s="65"/>
      <c r="SAL99" s="65"/>
      <c r="SAM99" s="65"/>
      <c r="SAN99" s="65"/>
      <c r="SAO99" s="65"/>
      <c r="SAP99" s="65"/>
      <c r="SAQ99" s="65"/>
      <c r="SAR99" s="65"/>
      <c r="SAS99" s="65"/>
      <c r="SAT99" s="65"/>
      <c r="SAU99" s="65"/>
      <c r="SAV99" s="65"/>
      <c r="SAW99" s="65"/>
      <c r="SAX99" s="65"/>
      <c r="SAY99" s="65"/>
      <c r="SAZ99" s="65"/>
      <c r="SBA99" s="65"/>
      <c r="SBB99" s="65"/>
      <c r="SBC99" s="65"/>
      <c r="SBD99" s="65"/>
      <c r="SBE99" s="65"/>
      <c r="SBF99" s="65"/>
      <c r="SBG99" s="65"/>
      <c r="SBH99" s="65"/>
      <c r="SBI99" s="65"/>
      <c r="SBJ99" s="65"/>
      <c r="SBK99" s="65"/>
      <c r="SBL99" s="65"/>
      <c r="SBM99" s="65"/>
      <c r="SBN99" s="65"/>
      <c r="SBO99" s="65"/>
      <c r="SBP99" s="65"/>
      <c r="SBQ99" s="65"/>
      <c r="SBR99" s="65"/>
      <c r="SBS99" s="65"/>
      <c r="SBT99" s="65"/>
      <c r="SBU99" s="65"/>
      <c r="SBV99" s="65"/>
      <c r="SBW99" s="65"/>
      <c r="SBX99" s="65"/>
      <c r="SBY99" s="65"/>
      <c r="SBZ99" s="65"/>
      <c r="SCA99" s="65"/>
      <c r="SCB99" s="65"/>
      <c r="SCC99" s="65"/>
      <c r="SCD99" s="65"/>
      <c r="SCE99" s="65"/>
      <c r="SCF99" s="65"/>
      <c r="SCG99" s="65"/>
      <c r="SCH99" s="65"/>
      <c r="SCI99" s="65"/>
      <c r="SCJ99" s="65"/>
      <c r="SCK99" s="65"/>
      <c r="SCL99" s="65"/>
      <c r="SCM99" s="65"/>
      <c r="SCN99" s="65"/>
      <c r="SCO99" s="65"/>
      <c r="SCP99" s="65"/>
      <c r="SCQ99" s="65"/>
      <c r="SCR99" s="65"/>
      <c r="SCS99" s="65"/>
      <c r="SCT99" s="65"/>
      <c r="SCU99" s="65"/>
      <c r="SCV99" s="65"/>
      <c r="SCW99" s="65"/>
      <c r="SCX99" s="65"/>
      <c r="SCY99" s="65"/>
      <c r="SCZ99" s="65"/>
      <c r="SDA99" s="65"/>
      <c r="SDB99" s="65"/>
      <c r="SDC99" s="65"/>
      <c r="SDD99" s="65"/>
      <c r="SDE99" s="65"/>
      <c r="SDF99" s="65"/>
      <c r="SDG99" s="65"/>
      <c r="SDH99" s="65"/>
      <c r="SDI99" s="65"/>
      <c r="SDJ99" s="65"/>
      <c r="SDK99" s="65"/>
      <c r="SDL99" s="65"/>
      <c r="SDM99" s="65"/>
      <c r="SDN99" s="65"/>
      <c r="SDO99" s="65"/>
      <c r="SDP99" s="65"/>
      <c r="SDQ99" s="65"/>
      <c r="SDR99" s="65"/>
      <c r="SDS99" s="65"/>
      <c r="SDT99" s="65"/>
      <c r="SDU99" s="65"/>
      <c r="SDV99" s="65"/>
      <c r="SDW99" s="65"/>
      <c r="SDX99" s="65"/>
      <c r="SDY99" s="65"/>
      <c r="SDZ99" s="65"/>
      <c r="SEA99" s="65"/>
      <c r="SEB99" s="65"/>
      <c r="SEC99" s="65"/>
      <c r="SED99" s="65"/>
      <c r="SEE99" s="65"/>
      <c r="SEF99" s="65"/>
      <c r="SEG99" s="65"/>
      <c r="SEH99" s="65"/>
      <c r="SEI99" s="65"/>
      <c r="SEJ99" s="65"/>
      <c r="SEK99" s="65"/>
      <c r="SEL99" s="65"/>
      <c r="SEM99" s="65"/>
      <c r="SEN99" s="65"/>
      <c r="SEO99" s="65"/>
      <c r="SEP99" s="65"/>
      <c r="SEQ99" s="65"/>
      <c r="SER99" s="65"/>
      <c r="SES99" s="65"/>
      <c r="SET99" s="65"/>
      <c r="SEU99" s="65"/>
      <c r="SEV99" s="65"/>
      <c r="SEW99" s="65"/>
      <c r="SEX99" s="65"/>
      <c r="SEY99" s="65"/>
      <c r="SEZ99" s="65"/>
      <c r="SFA99" s="65"/>
      <c r="SFB99" s="65"/>
      <c r="SFC99" s="65"/>
      <c r="SFD99" s="65"/>
      <c r="SFE99" s="65"/>
      <c r="SFF99" s="65"/>
      <c r="SFG99" s="65"/>
      <c r="SFH99" s="65"/>
      <c r="SFI99" s="65"/>
      <c r="SFJ99" s="65"/>
      <c r="SFK99" s="65"/>
      <c r="SFL99" s="65"/>
      <c r="SFM99" s="65"/>
      <c r="SFN99" s="65"/>
      <c r="SFO99" s="65"/>
      <c r="SFP99" s="65"/>
      <c r="SFQ99" s="65"/>
      <c r="SFR99" s="65"/>
      <c r="SFS99" s="65"/>
      <c r="SFT99" s="65"/>
      <c r="SFU99" s="65"/>
      <c r="SFV99" s="65"/>
      <c r="SFW99" s="65"/>
      <c r="SFX99" s="65"/>
      <c r="SFY99" s="65"/>
      <c r="SFZ99" s="65"/>
      <c r="SGA99" s="65"/>
      <c r="SGB99" s="65"/>
      <c r="SGC99" s="65"/>
      <c r="SGD99" s="65"/>
      <c r="SGE99" s="65"/>
      <c r="SGF99" s="65"/>
      <c r="SGG99" s="65"/>
      <c r="SGH99" s="65"/>
      <c r="SGI99" s="65"/>
      <c r="SGJ99" s="65"/>
      <c r="SGK99" s="65"/>
      <c r="SGL99" s="65"/>
      <c r="SGM99" s="65"/>
      <c r="SGN99" s="65"/>
      <c r="SGO99" s="65"/>
      <c r="SGP99" s="65"/>
      <c r="SGQ99" s="65"/>
      <c r="SGR99" s="65"/>
      <c r="SGS99" s="65"/>
      <c r="SGT99" s="65"/>
      <c r="SGU99" s="65"/>
      <c r="SGV99" s="65"/>
      <c r="SGW99" s="65"/>
      <c r="SGX99" s="65"/>
      <c r="SGY99" s="65"/>
      <c r="SGZ99" s="65"/>
      <c r="SHA99" s="65"/>
      <c r="SHB99" s="65"/>
      <c r="SHC99" s="65"/>
      <c r="SHD99" s="65"/>
      <c r="SHE99" s="65"/>
      <c r="SHF99" s="65"/>
      <c r="SHG99" s="65"/>
      <c r="SHH99" s="65"/>
      <c r="SHI99" s="65"/>
      <c r="SHJ99" s="65"/>
      <c r="SHK99" s="65"/>
      <c r="SHL99" s="65"/>
      <c r="SHM99" s="65"/>
      <c r="SHN99" s="65"/>
      <c r="SHO99" s="65"/>
      <c r="SHP99" s="65"/>
      <c r="SHQ99" s="65"/>
      <c r="SHR99" s="65"/>
      <c r="SHS99" s="65"/>
      <c r="SHT99" s="65"/>
      <c r="SHU99" s="65"/>
      <c r="SHV99" s="65"/>
      <c r="SHW99" s="65"/>
      <c r="SHX99" s="65"/>
      <c r="SHY99" s="65"/>
      <c r="SHZ99" s="65"/>
      <c r="SIA99" s="65"/>
      <c r="SIB99" s="65"/>
      <c r="SIC99" s="65"/>
      <c r="SID99" s="65"/>
      <c r="SIE99" s="65"/>
      <c r="SIF99" s="65"/>
      <c r="SIG99" s="65"/>
      <c r="SIH99" s="65"/>
      <c r="SII99" s="65"/>
      <c r="SIJ99" s="65"/>
      <c r="SIK99" s="65"/>
      <c r="SIL99" s="65"/>
      <c r="SIM99" s="65"/>
      <c r="SIN99" s="65"/>
      <c r="SIO99" s="65"/>
      <c r="SIP99" s="65"/>
      <c r="SIQ99" s="65"/>
      <c r="SIR99" s="65"/>
      <c r="SIS99" s="65"/>
      <c r="SIT99" s="65"/>
      <c r="SIU99" s="65"/>
      <c r="SIV99" s="65"/>
      <c r="SIW99" s="65"/>
      <c r="SIX99" s="65"/>
      <c r="SIY99" s="65"/>
      <c r="SIZ99" s="65"/>
      <c r="SJA99" s="65"/>
      <c r="SJB99" s="65"/>
      <c r="SJC99" s="65"/>
      <c r="SJD99" s="65"/>
      <c r="SJE99" s="65"/>
      <c r="SJF99" s="65"/>
      <c r="SJG99" s="65"/>
      <c r="SJH99" s="65"/>
      <c r="SJI99" s="65"/>
      <c r="SJJ99" s="65"/>
      <c r="SJK99" s="65"/>
      <c r="SJL99" s="65"/>
      <c r="SJM99" s="65"/>
      <c r="SJN99" s="65"/>
      <c r="SJO99" s="65"/>
      <c r="SJP99" s="65"/>
      <c r="SJQ99" s="65"/>
      <c r="SJR99" s="65"/>
      <c r="SJS99" s="65"/>
      <c r="SJT99" s="65"/>
      <c r="SJU99" s="65"/>
      <c r="SJV99" s="65"/>
      <c r="SJW99" s="65"/>
      <c r="SJX99" s="65"/>
      <c r="SJY99" s="65"/>
      <c r="SJZ99" s="65"/>
      <c r="SKA99" s="65"/>
      <c r="SKB99" s="65"/>
      <c r="SKC99" s="65"/>
      <c r="SKD99" s="65"/>
      <c r="SKE99" s="65"/>
      <c r="SKF99" s="65"/>
      <c r="SKG99" s="65"/>
      <c r="SKH99" s="65"/>
      <c r="SKI99" s="65"/>
      <c r="SKJ99" s="65"/>
      <c r="SKK99" s="65"/>
      <c r="SKL99" s="65"/>
      <c r="SKM99" s="65"/>
      <c r="SKN99" s="65"/>
      <c r="SKO99" s="65"/>
      <c r="SKP99" s="65"/>
      <c r="SKQ99" s="65"/>
      <c r="SKR99" s="65"/>
      <c r="SKS99" s="65"/>
      <c r="SKT99" s="65"/>
      <c r="SKU99" s="65"/>
      <c r="SKV99" s="65"/>
      <c r="SKW99" s="65"/>
      <c r="SKX99" s="65"/>
      <c r="SKY99" s="65"/>
      <c r="SKZ99" s="65"/>
      <c r="SLA99" s="65"/>
      <c r="SLB99" s="65"/>
      <c r="SLC99" s="65"/>
      <c r="SLD99" s="65"/>
      <c r="SLE99" s="65"/>
      <c r="SLF99" s="65"/>
      <c r="SLG99" s="65"/>
      <c r="SLH99" s="65"/>
      <c r="SLI99" s="65"/>
      <c r="SLJ99" s="65"/>
      <c r="SLK99" s="65"/>
      <c r="SLL99" s="65"/>
      <c r="SLM99" s="65"/>
      <c r="SLN99" s="65"/>
      <c r="SLO99" s="65"/>
      <c r="SLP99" s="65"/>
      <c r="SLQ99" s="65"/>
      <c r="SLR99" s="65"/>
      <c r="SLS99" s="65"/>
      <c r="SLT99" s="65"/>
      <c r="SLU99" s="65"/>
      <c r="SLV99" s="65"/>
      <c r="SLW99" s="65"/>
      <c r="SLX99" s="65"/>
      <c r="SLY99" s="65"/>
      <c r="SLZ99" s="65"/>
      <c r="SMA99" s="65"/>
      <c r="SMB99" s="65"/>
      <c r="SMC99" s="65"/>
      <c r="SMD99" s="65"/>
      <c r="SME99" s="65"/>
      <c r="SMF99" s="65"/>
      <c r="SMG99" s="65"/>
      <c r="SMH99" s="65"/>
      <c r="SMI99" s="65"/>
      <c r="SMJ99" s="65"/>
      <c r="SMK99" s="65"/>
      <c r="SML99" s="65"/>
      <c r="SMM99" s="65"/>
      <c r="SMN99" s="65"/>
      <c r="SMO99" s="65"/>
      <c r="SMP99" s="65"/>
      <c r="SMQ99" s="65"/>
      <c r="SMR99" s="65"/>
      <c r="SMS99" s="65"/>
      <c r="SMT99" s="65"/>
      <c r="SMU99" s="65"/>
      <c r="SMV99" s="65"/>
      <c r="SMW99" s="65"/>
      <c r="SMX99" s="65"/>
      <c r="SMY99" s="65"/>
      <c r="SMZ99" s="65"/>
      <c r="SNA99" s="65"/>
      <c r="SNB99" s="65"/>
      <c r="SNC99" s="65"/>
      <c r="SND99" s="65"/>
      <c r="SNE99" s="65"/>
      <c r="SNF99" s="65"/>
      <c r="SNG99" s="65"/>
      <c r="SNH99" s="65"/>
      <c r="SNI99" s="65"/>
      <c r="SNJ99" s="65"/>
      <c r="SNK99" s="65"/>
      <c r="SNL99" s="65"/>
      <c r="SNM99" s="65"/>
      <c r="SNN99" s="65"/>
      <c r="SNO99" s="65"/>
      <c r="SNP99" s="65"/>
      <c r="SNQ99" s="65"/>
      <c r="SNR99" s="65"/>
      <c r="SNS99" s="65"/>
      <c r="SNT99" s="65"/>
      <c r="SNU99" s="65"/>
      <c r="SNV99" s="65"/>
      <c r="SNW99" s="65"/>
      <c r="SNX99" s="65"/>
      <c r="SNY99" s="65"/>
      <c r="SNZ99" s="65"/>
      <c r="SOA99" s="65"/>
      <c r="SOB99" s="65"/>
      <c r="SOC99" s="65"/>
      <c r="SOD99" s="65"/>
      <c r="SOE99" s="65"/>
      <c r="SOF99" s="65"/>
      <c r="SOG99" s="65"/>
      <c r="SOH99" s="65"/>
      <c r="SOI99" s="65"/>
      <c r="SOJ99" s="65"/>
      <c r="SOK99" s="65"/>
      <c r="SOL99" s="65"/>
      <c r="SOM99" s="65"/>
      <c r="SON99" s="65"/>
      <c r="SOO99" s="65"/>
      <c r="SOP99" s="65"/>
      <c r="SOQ99" s="65"/>
      <c r="SOR99" s="65"/>
      <c r="SOS99" s="65"/>
      <c r="SOT99" s="65"/>
      <c r="SOU99" s="65"/>
      <c r="SOV99" s="65"/>
      <c r="SOW99" s="65"/>
      <c r="SOX99" s="65"/>
      <c r="SOY99" s="65"/>
      <c r="SOZ99" s="65"/>
      <c r="SPA99" s="65"/>
      <c r="SPB99" s="65"/>
      <c r="SPC99" s="65"/>
      <c r="SPD99" s="65"/>
      <c r="SPE99" s="65"/>
      <c r="SPF99" s="65"/>
      <c r="SPG99" s="65"/>
      <c r="SPH99" s="65"/>
      <c r="SPI99" s="65"/>
      <c r="SPJ99" s="65"/>
      <c r="SPK99" s="65"/>
      <c r="SPL99" s="65"/>
      <c r="SPM99" s="65"/>
      <c r="SPN99" s="65"/>
      <c r="SPO99" s="65"/>
      <c r="SPP99" s="65"/>
      <c r="SPQ99" s="65"/>
      <c r="SPR99" s="65"/>
      <c r="SPS99" s="65"/>
      <c r="SPT99" s="65"/>
      <c r="SPU99" s="65"/>
      <c r="SPV99" s="65"/>
      <c r="SPW99" s="65"/>
      <c r="SPX99" s="65"/>
      <c r="SPY99" s="65"/>
      <c r="SPZ99" s="65"/>
      <c r="SQA99" s="65"/>
      <c r="SQB99" s="65"/>
      <c r="SQC99" s="65"/>
      <c r="SQD99" s="65"/>
      <c r="SQE99" s="65"/>
      <c r="SQF99" s="65"/>
      <c r="SQG99" s="65"/>
      <c r="SQH99" s="65"/>
      <c r="SQI99" s="65"/>
      <c r="SQJ99" s="65"/>
      <c r="SQK99" s="65"/>
      <c r="SQL99" s="65"/>
      <c r="SQM99" s="65"/>
      <c r="SQN99" s="65"/>
      <c r="SQO99" s="65"/>
      <c r="SQP99" s="65"/>
      <c r="SQQ99" s="65"/>
      <c r="SQR99" s="65"/>
      <c r="SQS99" s="65"/>
      <c r="SQT99" s="65"/>
      <c r="SQU99" s="65"/>
      <c r="SQV99" s="65"/>
      <c r="SQW99" s="65"/>
      <c r="SQX99" s="65"/>
      <c r="SQY99" s="65"/>
      <c r="SQZ99" s="65"/>
      <c r="SRA99" s="65"/>
      <c r="SRB99" s="65"/>
      <c r="SRC99" s="65"/>
      <c r="SRD99" s="65"/>
      <c r="SRE99" s="65"/>
      <c r="SRF99" s="65"/>
      <c r="SRG99" s="65"/>
      <c r="SRH99" s="65"/>
      <c r="SRI99" s="65"/>
      <c r="SRJ99" s="65"/>
      <c r="SRK99" s="65"/>
      <c r="SRL99" s="65"/>
      <c r="SRM99" s="65"/>
      <c r="SRN99" s="65"/>
      <c r="SRO99" s="65"/>
      <c r="SRP99" s="65"/>
      <c r="SRQ99" s="65"/>
      <c r="SRR99" s="65"/>
      <c r="SRS99" s="65"/>
      <c r="SRT99" s="65"/>
      <c r="SRU99" s="65"/>
      <c r="SRV99" s="65"/>
      <c r="SRW99" s="65"/>
      <c r="SRX99" s="65"/>
      <c r="SRY99" s="65"/>
      <c r="SRZ99" s="65"/>
      <c r="SSA99" s="65"/>
      <c r="SSB99" s="65"/>
      <c r="SSC99" s="65"/>
      <c r="SSD99" s="65"/>
      <c r="SSE99" s="65"/>
      <c r="SSF99" s="65"/>
      <c r="SSG99" s="65"/>
      <c r="SSH99" s="65"/>
      <c r="SSI99" s="65"/>
      <c r="SSJ99" s="65"/>
      <c r="SSK99" s="65"/>
      <c r="SSL99" s="65"/>
      <c r="SSM99" s="65"/>
      <c r="SSN99" s="65"/>
      <c r="SSO99" s="65"/>
      <c r="SSP99" s="65"/>
      <c r="SSQ99" s="65"/>
      <c r="SSR99" s="65"/>
      <c r="SSS99" s="65"/>
      <c r="SST99" s="65"/>
      <c r="SSU99" s="65"/>
      <c r="SSV99" s="65"/>
      <c r="SSW99" s="65"/>
      <c r="SSX99" s="65"/>
      <c r="SSY99" s="65"/>
      <c r="SSZ99" s="65"/>
      <c r="STA99" s="65"/>
      <c r="STB99" s="65"/>
      <c r="STC99" s="65"/>
      <c r="STD99" s="65"/>
      <c r="STE99" s="65"/>
      <c r="STF99" s="65"/>
      <c r="STG99" s="65"/>
      <c r="STH99" s="65"/>
      <c r="STI99" s="65"/>
      <c r="STJ99" s="65"/>
      <c r="STK99" s="65"/>
      <c r="STL99" s="65"/>
      <c r="STM99" s="65"/>
      <c r="STN99" s="65"/>
      <c r="STO99" s="65"/>
      <c r="STP99" s="65"/>
      <c r="STQ99" s="65"/>
      <c r="STR99" s="65"/>
      <c r="STS99" s="65"/>
      <c r="STT99" s="65"/>
      <c r="STU99" s="65"/>
      <c r="STV99" s="65"/>
      <c r="STW99" s="65"/>
      <c r="STX99" s="65"/>
      <c r="STY99" s="65"/>
      <c r="STZ99" s="65"/>
      <c r="SUA99" s="65"/>
      <c r="SUB99" s="65"/>
      <c r="SUC99" s="65"/>
      <c r="SUD99" s="65"/>
      <c r="SUE99" s="65"/>
      <c r="SUF99" s="65"/>
      <c r="SUG99" s="65"/>
      <c r="SUH99" s="65"/>
      <c r="SUI99" s="65"/>
      <c r="SUJ99" s="65"/>
      <c r="SUK99" s="65"/>
      <c r="SUL99" s="65"/>
      <c r="SUM99" s="65"/>
      <c r="SUN99" s="65"/>
      <c r="SUO99" s="65"/>
      <c r="SUP99" s="65"/>
      <c r="SUQ99" s="65"/>
      <c r="SUR99" s="65"/>
      <c r="SUS99" s="65"/>
      <c r="SUT99" s="65"/>
      <c r="SUU99" s="65"/>
      <c r="SUV99" s="65"/>
      <c r="SUW99" s="65"/>
      <c r="SUX99" s="65"/>
      <c r="SUY99" s="65"/>
      <c r="SUZ99" s="65"/>
      <c r="SVA99" s="65"/>
      <c r="SVB99" s="65"/>
      <c r="SVC99" s="65"/>
      <c r="SVD99" s="65"/>
      <c r="SVE99" s="65"/>
      <c r="SVF99" s="65"/>
      <c r="SVG99" s="65"/>
      <c r="SVH99" s="65"/>
      <c r="SVI99" s="65"/>
      <c r="SVJ99" s="65"/>
      <c r="SVK99" s="65"/>
      <c r="SVL99" s="65"/>
      <c r="SVM99" s="65"/>
      <c r="SVN99" s="65"/>
      <c r="SVO99" s="65"/>
      <c r="SVP99" s="65"/>
      <c r="SVQ99" s="65"/>
      <c r="SVR99" s="65"/>
      <c r="SVS99" s="65"/>
      <c r="SVT99" s="65"/>
      <c r="SVU99" s="65"/>
      <c r="SVV99" s="65"/>
      <c r="SVW99" s="65"/>
      <c r="SVX99" s="65"/>
      <c r="SVY99" s="65"/>
      <c r="SVZ99" s="65"/>
      <c r="SWA99" s="65"/>
      <c r="SWB99" s="65"/>
      <c r="SWC99" s="65"/>
      <c r="SWD99" s="65"/>
      <c r="SWE99" s="65"/>
      <c r="SWF99" s="65"/>
      <c r="SWG99" s="65"/>
      <c r="SWH99" s="65"/>
      <c r="SWI99" s="65"/>
      <c r="SWJ99" s="65"/>
      <c r="SWK99" s="65"/>
      <c r="SWL99" s="65"/>
      <c r="SWM99" s="65"/>
      <c r="SWN99" s="65"/>
      <c r="SWO99" s="65"/>
      <c r="SWP99" s="65"/>
      <c r="SWQ99" s="65"/>
      <c r="SWR99" s="65"/>
      <c r="SWS99" s="65"/>
      <c r="SWT99" s="65"/>
      <c r="SWU99" s="65"/>
      <c r="SWV99" s="65"/>
      <c r="SWW99" s="65"/>
      <c r="SWX99" s="65"/>
      <c r="SWY99" s="65"/>
      <c r="SWZ99" s="65"/>
      <c r="SXA99" s="65"/>
      <c r="SXB99" s="65"/>
      <c r="SXC99" s="65"/>
      <c r="SXD99" s="65"/>
      <c r="SXE99" s="65"/>
      <c r="SXF99" s="65"/>
      <c r="SXG99" s="65"/>
      <c r="SXH99" s="65"/>
      <c r="SXI99" s="65"/>
      <c r="SXJ99" s="65"/>
      <c r="SXK99" s="65"/>
      <c r="SXL99" s="65"/>
      <c r="SXM99" s="65"/>
      <c r="SXN99" s="65"/>
      <c r="SXO99" s="65"/>
      <c r="SXP99" s="65"/>
      <c r="SXQ99" s="65"/>
      <c r="SXR99" s="65"/>
      <c r="SXS99" s="65"/>
      <c r="SXT99" s="65"/>
      <c r="SXU99" s="65"/>
      <c r="SXV99" s="65"/>
      <c r="SXW99" s="65"/>
      <c r="SXX99" s="65"/>
      <c r="SXY99" s="65"/>
      <c r="SXZ99" s="65"/>
      <c r="SYA99" s="65"/>
      <c r="SYB99" s="65"/>
      <c r="SYC99" s="65"/>
      <c r="SYD99" s="65"/>
      <c r="SYE99" s="65"/>
      <c r="SYF99" s="65"/>
      <c r="SYG99" s="65"/>
      <c r="SYH99" s="65"/>
      <c r="SYI99" s="65"/>
      <c r="SYJ99" s="65"/>
      <c r="SYK99" s="65"/>
      <c r="SYL99" s="65"/>
      <c r="SYM99" s="65"/>
      <c r="SYN99" s="65"/>
      <c r="SYO99" s="65"/>
      <c r="SYP99" s="65"/>
      <c r="SYQ99" s="65"/>
      <c r="SYR99" s="65"/>
      <c r="SYS99" s="65"/>
      <c r="SYT99" s="65"/>
      <c r="SYU99" s="65"/>
      <c r="SYV99" s="65"/>
      <c r="SYW99" s="65"/>
      <c r="SYX99" s="65"/>
      <c r="SYY99" s="65"/>
      <c r="SYZ99" s="65"/>
      <c r="SZA99" s="65"/>
      <c r="SZB99" s="65"/>
      <c r="SZC99" s="65"/>
      <c r="SZD99" s="65"/>
      <c r="SZE99" s="65"/>
      <c r="SZF99" s="65"/>
      <c r="SZG99" s="65"/>
      <c r="SZH99" s="65"/>
      <c r="SZI99" s="65"/>
      <c r="SZJ99" s="65"/>
      <c r="SZK99" s="65"/>
      <c r="SZL99" s="65"/>
      <c r="SZM99" s="65"/>
      <c r="SZN99" s="65"/>
      <c r="SZO99" s="65"/>
      <c r="SZP99" s="65"/>
      <c r="SZQ99" s="65"/>
      <c r="SZR99" s="65"/>
      <c r="SZS99" s="65"/>
      <c r="SZT99" s="65"/>
      <c r="SZU99" s="65"/>
      <c r="SZV99" s="65"/>
      <c r="SZW99" s="65"/>
      <c r="SZX99" s="65"/>
      <c r="SZY99" s="65"/>
      <c r="SZZ99" s="65"/>
      <c r="TAA99" s="65"/>
      <c r="TAB99" s="65"/>
      <c r="TAC99" s="65"/>
      <c r="TAD99" s="65"/>
      <c r="TAE99" s="65"/>
      <c r="TAF99" s="65"/>
      <c r="TAG99" s="65"/>
      <c r="TAH99" s="65"/>
      <c r="TAI99" s="65"/>
      <c r="TAJ99" s="65"/>
      <c r="TAK99" s="65"/>
      <c r="TAL99" s="65"/>
      <c r="TAM99" s="65"/>
      <c r="TAN99" s="65"/>
      <c r="TAO99" s="65"/>
      <c r="TAP99" s="65"/>
      <c r="TAQ99" s="65"/>
      <c r="TAR99" s="65"/>
      <c r="TAS99" s="65"/>
      <c r="TAT99" s="65"/>
      <c r="TAU99" s="65"/>
      <c r="TAV99" s="65"/>
      <c r="TAW99" s="65"/>
      <c r="TAX99" s="65"/>
      <c r="TAY99" s="65"/>
      <c r="TAZ99" s="65"/>
      <c r="TBA99" s="65"/>
      <c r="TBB99" s="65"/>
      <c r="TBC99" s="65"/>
      <c r="TBD99" s="65"/>
      <c r="TBE99" s="65"/>
      <c r="TBF99" s="65"/>
      <c r="TBG99" s="65"/>
      <c r="TBH99" s="65"/>
      <c r="TBI99" s="65"/>
      <c r="TBJ99" s="65"/>
      <c r="TBK99" s="65"/>
      <c r="TBL99" s="65"/>
      <c r="TBM99" s="65"/>
      <c r="TBN99" s="65"/>
      <c r="TBO99" s="65"/>
      <c r="TBP99" s="65"/>
      <c r="TBQ99" s="65"/>
      <c r="TBR99" s="65"/>
      <c r="TBS99" s="65"/>
      <c r="TBT99" s="65"/>
      <c r="TBU99" s="65"/>
      <c r="TBV99" s="65"/>
      <c r="TBW99" s="65"/>
      <c r="TBX99" s="65"/>
      <c r="TBY99" s="65"/>
      <c r="TBZ99" s="65"/>
      <c r="TCA99" s="65"/>
      <c r="TCB99" s="65"/>
      <c r="TCC99" s="65"/>
      <c r="TCD99" s="65"/>
      <c r="TCE99" s="65"/>
      <c r="TCF99" s="65"/>
      <c r="TCG99" s="65"/>
      <c r="TCH99" s="65"/>
      <c r="TCI99" s="65"/>
      <c r="TCJ99" s="65"/>
      <c r="TCK99" s="65"/>
      <c r="TCL99" s="65"/>
      <c r="TCM99" s="65"/>
      <c r="TCN99" s="65"/>
      <c r="TCO99" s="65"/>
      <c r="TCP99" s="65"/>
      <c r="TCQ99" s="65"/>
      <c r="TCR99" s="65"/>
      <c r="TCS99" s="65"/>
      <c r="TCT99" s="65"/>
      <c r="TCU99" s="65"/>
      <c r="TCV99" s="65"/>
      <c r="TCW99" s="65"/>
      <c r="TCX99" s="65"/>
      <c r="TCY99" s="65"/>
      <c r="TCZ99" s="65"/>
      <c r="TDA99" s="65"/>
      <c r="TDB99" s="65"/>
      <c r="TDC99" s="65"/>
      <c r="TDD99" s="65"/>
      <c r="TDE99" s="65"/>
      <c r="TDF99" s="65"/>
      <c r="TDG99" s="65"/>
      <c r="TDH99" s="65"/>
      <c r="TDI99" s="65"/>
      <c r="TDJ99" s="65"/>
      <c r="TDK99" s="65"/>
      <c r="TDL99" s="65"/>
      <c r="TDM99" s="65"/>
      <c r="TDN99" s="65"/>
      <c r="TDO99" s="65"/>
      <c r="TDP99" s="65"/>
      <c r="TDQ99" s="65"/>
      <c r="TDR99" s="65"/>
      <c r="TDS99" s="65"/>
      <c r="TDT99" s="65"/>
      <c r="TDU99" s="65"/>
      <c r="TDV99" s="65"/>
      <c r="TDW99" s="65"/>
      <c r="TDX99" s="65"/>
      <c r="TDY99" s="65"/>
      <c r="TDZ99" s="65"/>
      <c r="TEA99" s="65"/>
      <c r="TEB99" s="65"/>
      <c r="TEC99" s="65"/>
      <c r="TED99" s="65"/>
      <c r="TEE99" s="65"/>
      <c r="TEF99" s="65"/>
      <c r="TEG99" s="65"/>
      <c r="TEH99" s="65"/>
      <c r="TEI99" s="65"/>
      <c r="TEJ99" s="65"/>
      <c r="TEK99" s="65"/>
      <c r="TEL99" s="65"/>
      <c r="TEM99" s="65"/>
      <c r="TEN99" s="65"/>
      <c r="TEO99" s="65"/>
      <c r="TEP99" s="65"/>
      <c r="TEQ99" s="65"/>
      <c r="TER99" s="65"/>
      <c r="TES99" s="65"/>
      <c r="TET99" s="65"/>
      <c r="TEU99" s="65"/>
      <c r="TEV99" s="65"/>
      <c r="TEW99" s="65"/>
      <c r="TEX99" s="65"/>
      <c r="TEY99" s="65"/>
      <c r="TEZ99" s="65"/>
      <c r="TFA99" s="65"/>
      <c r="TFB99" s="65"/>
      <c r="TFC99" s="65"/>
      <c r="TFD99" s="65"/>
      <c r="TFE99" s="65"/>
      <c r="TFF99" s="65"/>
      <c r="TFG99" s="65"/>
      <c r="TFH99" s="65"/>
      <c r="TFI99" s="65"/>
      <c r="TFJ99" s="65"/>
      <c r="TFK99" s="65"/>
      <c r="TFL99" s="65"/>
      <c r="TFM99" s="65"/>
      <c r="TFN99" s="65"/>
      <c r="TFO99" s="65"/>
      <c r="TFP99" s="65"/>
      <c r="TFQ99" s="65"/>
      <c r="TFR99" s="65"/>
      <c r="TFS99" s="65"/>
      <c r="TFT99" s="65"/>
      <c r="TFU99" s="65"/>
      <c r="TFV99" s="65"/>
      <c r="TFW99" s="65"/>
      <c r="TFX99" s="65"/>
      <c r="TFY99" s="65"/>
      <c r="TFZ99" s="65"/>
      <c r="TGA99" s="65"/>
      <c r="TGB99" s="65"/>
      <c r="TGC99" s="65"/>
      <c r="TGD99" s="65"/>
      <c r="TGE99" s="65"/>
      <c r="TGF99" s="65"/>
      <c r="TGG99" s="65"/>
      <c r="TGH99" s="65"/>
      <c r="TGI99" s="65"/>
      <c r="TGJ99" s="65"/>
      <c r="TGK99" s="65"/>
      <c r="TGL99" s="65"/>
      <c r="TGM99" s="65"/>
      <c r="TGN99" s="65"/>
      <c r="TGO99" s="65"/>
      <c r="TGP99" s="65"/>
      <c r="TGQ99" s="65"/>
      <c r="TGR99" s="65"/>
      <c r="TGS99" s="65"/>
      <c r="TGT99" s="65"/>
      <c r="TGU99" s="65"/>
      <c r="TGV99" s="65"/>
      <c r="TGW99" s="65"/>
      <c r="TGX99" s="65"/>
      <c r="TGY99" s="65"/>
      <c r="TGZ99" s="65"/>
      <c r="THA99" s="65"/>
      <c r="THB99" s="65"/>
      <c r="THC99" s="65"/>
      <c r="THD99" s="65"/>
      <c r="THE99" s="65"/>
      <c r="THF99" s="65"/>
      <c r="THG99" s="65"/>
      <c r="THH99" s="65"/>
      <c r="THI99" s="65"/>
      <c r="THJ99" s="65"/>
      <c r="THK99" s="65"/>
      <c r="THL99" s="65"/>
      <c r="THM99" s="65"/>
      <c r="THN99" s="65"/>
      <c r="THO99" s="65"/>
      <c r="THP99" s="65"/>
      <c r="THQ99" s="65"/>
      <c r="THR99" s="65"/>
      <c r="THS99" s="65"/>
      <c r="THT99" s="65"/>
      <c r="THU99" s="65"/>
      <c r="THV99" s="65"/>
      <c r="THW99" s="65"/>
      <c r="THX99" s="65"/>
      <c r="THY99" s="65"/>
      <c r="THZ99" s="65"/>
      <c r="TIA99" s="65"/>
      <c r="TIB99" s="65"/>
      <c r="TIC99" s="65"/>
      <c r="TID99" s="65"/>
      <c r="TIE99" s="65"/>
      <c r="TIF99" s="65"/>
      <c r="TIG99" s="65"/>
      <c r="TIH99" s="65"/>
      <c r="TII99" s="65"/>
      <c r="TIJ99" s="65"/>
      <c r="TIK99" s="65"/>
      <c r="TIL99" s="65"/>
      <c r="TIM99" s="65"/>
      <c r="TIN99" s="65"/>
      <c r="TIO99" s="65"/>
      <c r="TIP99" s="65"/>
      <c r="TIQ99" s="65"/>
      <c r="TIR99" s="65"/>
      <c r="TIS99" s="65"/>
      <c r="TIT99" s="65"/>
      <c r="TIU99" s="65"/>
      <c r="TIV99" s="65"/>
      <c r="TIW99" s="65"/>
      <c r="TIX99" s="65"/>
      <c r="TIY99" s="65"/>
      <c r="TIZ99" s="65"/>
      <c r="TJA99" s="65"/>
      <c r="TJB99" s="65"/>
      <c r="TJC99" s="65"/>
      <c r="TJD99" s="65"/>
      <c r="TJE99" s="65"/>
      <c r="TJF99" s="65"/>
      <c r="TJG99" s="65"/>
      <c r="TJH99" s="65"/>
      <c r="TJI99" s="65"/>
      <c r="TJJ99" s="65"/>
      <c r="TJK99" s="65"/>
      <c r="TJL99" s="65"/>
      <c r="TJM99" s="65"/>
      <c r="TJN99" s="65"/>
      <c r="TJO99" s="65"/>
      <c r="TJP99" s="65"/>
      <c r="TJQ99" s="65"/>
      <c r="TJR99" s="65"/>
      <c r="TJS99" s="65"/>
      <c r="TJT99" s="65"/>
      <c r="TJU99" s="65"/>
      <c r="TJV99" s="65"/>
      <c r="TJW99" s="65"/>
      <c r="TJX99" s="65"/>
      <c r="TJY99" s="65"/>
      <c r="TJZ99" s="65"/>
      <c r="TKA99" s="65"/>
      <c r="TKB99" s="65"/>
      <c r="TKC99" s="65"/>
      <c r="TKD99" s="65"/>
      <c r="TKE99" s="65"/>
      <c r="TKF99" s="65"/>
      <c r="TKG99" s="65"/>
      <c r="TKH99" s="65"/>
      <c r="TKI99" s="65"/>
      <c r="TKJ99" s="65"/>
      <c r="TKK99" s="65"/>
      <c r="TKL99" s="65"/>
      <c r="TKM99" s="65"/>
      <c r="TKN99" s="65"/>
      <c r="TKO99" s="65"/>
      <c r="TKP99" s="65"/>
      <c r="TKQ99" s="65"/>
      <c r="TKR99" s="65"/>
      <c r="TKS99" s="65"/>
      <c r="TKT99" s="65"/>
      <c r="TKU99" s="65"/>
      <c r="TKV99" s="65"/>
      <c r="TKW99" s="65"/>
      <c r="TKX99" s="65"/>
      <c r="TKY99" s="65"/>
      <c r="TKZ99" s="65"/>
      <c r="TLA99" s="65"/>
      <c r="TLB99" s="65"/>
      <c r="TLC99" s="65"/>
      <c r="TLD99" s="65"/>
      <c r="TLE99" s="65"/>
      <c r="TLF99" s="65"/>
      <c r="TLG99" s="65"/>
      <c r="TLH99" s="65"/>
      <c r="TLI99" s="65"/>
      <c r="TLJ99" s="65"/>
      <c r="TLK99" s="65"/>
      <c r="TLL99" s="65"/>
      <c r="TLM99" s="65"/>
      <c r="TLN99" s="65"/>
      <c r="TLO99" s="65"/>
      <c r="TLP99" s="65"/>
      <c r="TLQ99" s="65"/>
      <c r="TLR99" s="65"/>
      <c r="TLS99" s="65"/>
      <c r="TLT99" s="65"/>
      <c r="TLU99" s="65"/>
      <c r="TLV99" s="65"/>
      <c r="TLW99" s="65"/>
      <c r="TLX99" s="65"/>
      <c r="TLY99" s="65"/>
      <c r="TLZ99" s="65"/>
      <c r="TMA99" s="65"/>
      <c r="TMB99" s="65"/>
      <c r="TMC99" s="65"/>
      <c r="TMD99" s="65"/>
      <c r="TME99" s="65"/>
      <c r="TMF99" s="65"/>
      <c r="TMG99" s="65"/>
      <c r="TMH99" s="65"/>
      <c r="TMI99" s="65"/>
      <c r="TMJ99" s="65"/>
      <c r="TMK99" s="65"/>
      <c r="TML99" s="65"/>
      <c r="TMM99" s="65"/>
      <c r="TMN99" s="65"/>
      <c r="TMO99" s="65"/>
      <c r="TMP99" s="65"/>
      <c r="TMQ99" s="65"/>
      <c r="TMR99" s="65"/>
      <c r="TMS99" s="65"/>
      <c r="TMT99" s="65"/>
      <c r="TMU99" s="65"/>
      <c r="TMV99" s="65"/>
      <c r="TMW99" s="65"/>
      <c r="TMX99" s="65"/>
      <c r="TMY99" s="65"/>
      <c r="TMZ99" s="65"/>
      <c r="TNA99" s="65"/>
      <c r="TNB99" s="65"/>
      <c r="TNC99" s="65"/>
      <c r="TND99" s="65"/>
      <c r="TNE99" s="65"/>
      <c r="TNF99" s="65"/>
      <c r="TNG99" s="65"/>
      <c r="TNH99" s="65"/>
      <c r="TNI99" s="65"/>
      <c r="TNJ99" s="65"/>
      <c r="TNK99" s="65"/>
      <c r="TNL99" s="65"/>
      <c r="TNM99" s="65"/>
      <c r="TNN99" s="65"/>
      <c r="TNO99" s="65"/>
      <c r="TNP99" s="65"/>
      <c r="TNQ99" s="65"/>
      <c r="TNR99" s="65"/>
      <c r="TNS99" s="65"/>
      <c r="TNT99" s="65"/>
      <c r="TNU99" s="65"/>
      <c r="TNV99" s="65"/>
      <c r="TNW99" s="65"/>
      <c r="TNX99" s="65"/>
      <c r="TNY99" s="65"/>
      <c r="TNZ99" s="65"/>
      <c r="TOA99" s="65"/>
      <c r="TOB99" s="65"/>
      <c r="TOC99" s="65"/>
      <c r="TOD99" s="65"/>
      <c r="TOE99" s="65"/>
      <c r="TOF99" s="65"/>
      <c r="TOG99" s="65"/>
      <c r="TOH99" s="65"/>
      <c r="TOI99" s="65"/>
      <c r="TOJ99" s="65"/>
      <c r="TOK99" s="65"/>
      <c r="TOL99" s="65"/>
      <c r="TOM99" s="65"/>
      <c r="TON99" s="65"/>
      <c r="TOO99" s="65"/>
      <c r="TOP99" s="65"/>
      <c r="TOQ99" s="65"/>
      <c r="TOR99" s="65"/>
      <c r="TOS99" s="65"/>
      <c r="TOT99" s="65"/>
      <c r="TOU99" s="65"/>
      <c r="TOV99" s="65"/>
      <c r="TOW99" s="65"/>
      <c r="TOX99" s="65"/>
      <c r="TOY99" s="65"/>
      <c r="TOZ99" s="65"/>
      <c r="TPA99" s="65"/>
      <c r="TPB99" s="65"/>
      <c r="TPC99" s="65"/>
      <c r="TPD99" s="65"/>
      <c r="TPE99" s="65"/>
      <c r="TPF99" s="65"/>
      <c r="TPG99" s="65"/>
      <c r="TPH99" s="65"/>
      <c r="TPI99" s="65"/>
      <c r="TPJ99" s="65"/>
      <c r="TPK99" s="65"/>
      <c r="TPL99" s="65"/>
      <c r="TPM99" s="65"/>
      <c r="TPN99" s="65"/>
      <c r="TPO99" s="65"/>
      <c r="TPP99" s="65"/>
      <c r="TPQ99" s="65"/>
      <c r="TPR99" s="65"/>
      <c r="TPS99" s="65"/>
      <c r="TPT99" s="65"/>
      <c r="TPU99" s="65"/>
      <c r="TPV99" s="65"/>
      <c r="TPW99" s="65"/>
      <c r="TPX99" s="65"/>
      <c r="TPY99" s="65"/>
      <c r="TPZ99" s="65"/>
      <c r="TQA99" s="65"/>
      <c r="TQB99" s="65"/>
      <c r="TQC99" s="65"/>
      <c r="TQD99" s="65"/>
      <c r="TQE99" s="65"/>
      <c r="TQF99" s="65"/>
      <c r="TQG99" s="65"/>
      <c r="TQH99" s="65"/>
      <c r="TQI99" s="65"/>
      <c r="TQJ99" s="65"/>
      <c r="TQK99" s="65"/>
      <c r="TQL99" s="65"/>
      <c r="TQM99" s="65"/>
      <c r="TQN99" s="65"/>
      <c r="TQO99" s="65"/>
      <c r="TQP99" s="65"/>
      <c r="TQQ99" s="65"/>
      <c r="TQR99" s="65"/>
      <c r="TQS99" s="65"/>
      <c r="TQT99" s="65"/>
      <c r="TQU99" s="65"/>
      <c r="TQV99" s="65"/>
      <c r="TQW99" s="65"/>
      <c r="TQX99" s="65"/>
      <c r="TQY99" s="65"/>
      <c r="TQZ99" s="65"/>
      <c r="TRA99" s="65"/>
      <c r="TRB99" s="65"/>
      <c r="TRC99" s="65"/>
      <c r="TRD99" s="65"/>
      <c r="TRE99" s="65"/>
      <c r="TRF99" s="65"/>
      <c r="TRG99" s="65"/>
      <c r="TRH99" s="65"/>
      <c r="TRI99" s="65"/>
      <c r="TRJ99" s="65"/>
      <c r="TRK99" s="65"/>
      <c r="TRL99" s="65"/>
      <c r="TRM99" s="65"/>
      <c r="TRN99" s="65"/>
      <c r="TRO99" s="65"/>
      <c r="TRP99" s="65"/>
      <c r="TRQ99" s="65"/>
      <c r="TRR99" s="65"/>
      <c r="TRS99" s="65"/>
      <c r="TRT99" s="65"/>
      <c r="TRU99" s="65"/>
      <c r="TRV99" s="65"/>
      <c r="TRW99" s="65"/>
      <c r="TRX99" s="65"/>
      <c r="TRY99" s="65"/>
      <c r="TRZ99" s="65"/>
      <c r="TSA99" s="65"/>
      <c r="TSB99" s="65"/>
      <c r="TSC99" s="65"/>
      <c r="TSD99" s="65"/>
      <c r="TSE99" s="65"/>
      <c r="TSF99" s="65"/>
      <c r="TSG99" s="65"/>
      <c r="TSH99" s="65"/>
      <c r="TSI99" s="65"/>
      <c r="TSJ99" s="65"/>
      <c r="TSK99" s="65"/>
      <c r="TSL99" s="65"/>
      <c r="TSM99" s="65"/>
      <c r="TSN99" s="65"/>
      <c r="TSO99" s="65"/>
      <c r="TSP99" s="65"/>
      <c r="TSQ99" s="65"/>
      <c r="TSR99" s="65"/>
      <c r="TSS99" s="65"/>
      <c r="TST99" s="65"/>
      <c r="TSU99" s="65"/>
      <c r="TSV99" s="65"/>
      <c r="TSW99" s="65"/>
      <c r="TSX99" s="65"/>
      <c r="TSY99" s="65"/>
      <c r="TSZ99" s="65"/>
      <c r="TTA99" s="65"/>
      <c r="TTB99" s="65"/>
      <c r="TTC99" s="65"/>
      <c r="TTD99" s="65"/>
      <c r="TTE99" s="65"/>
      <c r="TTF99" s="65"/>
      <c r="TTG99" s="65"/>
      <c r="TTH99" s="65"/>
      <c r="TTI99" s="65"/>
      <c r="TTJ99" s="65"/>
      <c r="TTK99" s="65"/>
      <c r="TTL99" s="65"/>
      <c r="TTM99" s="65"/>
      <c r="TTN99" s="65"/>
      <c r="TTO99" s="65"/>
      <c r="TTP99" s="65"/>
      <c r="TTQ99" s="65"/>
      <c r="TTR99" s="65"/>
      <c r="TTS99" s="65"/>
      <c r="TTT99" s="65"/>
      <c r="TTU99" s="65"/>
      <c r="TTV99" s="65"/>
      <c r="TTW99" s="65"/>
      <c r="TTX99" s="65"/>
      <c r="TTY99" s="65"/>
      <c r="TTZ99" s="65"/>
      <c r="TUA99" s="65"/>
      <c r="TUB99" s="65"/>
      <c r="TUC99" s="65"/>
      <c r="TUD99" s="65"/>
      <c r="TUE99" s="65"/>
      <c r="TUF99" s="65"/>
      <c r="TUG99" s="65"/>
      <c r="TUH99" s="65"/>
      <c r="TUI99" s="65"/>
      <c r="TUJ99" s="65"/>
      <c r="TUK99" s="65"/>
      <c r="TUL99" s="65"/>
      <c r="TUM99" s="65"/>
      <c r="TUN99" s="65"/>
      <c r="TUO99" s="65"/>
      <c r="TUP99" s="65"/>
      <c r="TUQ99" s="65"/>
      <c r="TUR99" s="65"/>
      <c r="TUS99" s="65"/>
      <c r="TUT99" s="65"/>
      <c r="TUU99" s="65"/>
      <c r="TUV99" s="65"/>
      <c r="TUW99" s="65"/>
      <c r="TUX99" s="65"/>
      <c r="TUY99" s="65"/>
      <c r="TUZ99" s="65"/>
      <c r="TVA99" s="65"/>
      <c r="TVB99" s="65"/>
      <c r="TVC99" s="65"/>
      <c r="TVD99" s="65"/>
      <c r="TVE99" s="65"/>
      <c r="TVF99" s="65"/>
      <c r="TVG99" s="65"/>
      <c r="TVH99" s="65"/>
      <c r="TVI99" s="65"/>
      <c r="TVJ99" s="65"/>
      <c r="TVK99" s="65"/>
      <c r="TVL99" s="65"/>
      <c r="TVM99" s="65"/>
      <c r="TVN99" s="65"/>
      <c r="TVO99" s="65"/>
      <c r="TVP99" s="65"/>
      <c r="TVQ99" s="65"/>
      <c r="TVR99" s="65"/>
      <c r="TVS99" s="65"/>
      <c r="TVT99" s="65"/>
      <c r="TVU99" s="65"/>
      <c r="TVV99" s="65"/>
      <c r="TVW99" s="65"/>
      <c r="TVX99" s="65"/>
      <c r="TVY99" s="65"/>
      <c r="TVZ99" s="65"/>
      <c r="TWA99" s="65"/>
      <c r="TWB99" s="65"/>
      <c r="TWC99" s="65"/>
      <c r="TWD99" s="65"/>
      <c r="TWE99" s="65"/>
      <c r="TWF99" s="65"/>
      <c r="TWG99" s="65"/>
      <c r="TWH99" s="65"/>
      <c r="TWI99" s="65"/>
      <c r="TWJ99" s="65"/>
      <c r="TWK99" s="65"/>
      <c r="TWL99" s="65"/>
      <c r="TWM99" s="65"/>
      <c r="TWN99" s="65"/>
      <c r="TWO99" s="65"/>
      <c r="TWP99" s="65"/>
      <c r="TWQ99" s="65"/>
      <c r="TWR99" s="65"/>
      <c r="TWS99" s="65"/>
      <c r="TWT99" s="65"/>
      <c r="TWU99" s="65"/>
      <c r="TWV99" s="65"/>
      <c r="TWW99" s="65"/>
      <c r="TWX99" s="65"/>
      <c r="TWY99" s="65"/>
      <c r="TWZ99" s="65"/>
      <c r="TXA99" s="65"/>
      <c r="TXB99" s="65"/>
      <c r="TXC99" s="65"/>
      <c r="TXD99" s="65"/>
      <c r="TXE99" s="65"/>
      <c r="TXF99" s="65"/>
      <c r="TXG99" s="65"/>
      <c r="TXH99" s="65"/>
      <c r="TXI99" s="65"/>
      <c r="TXJ99" s="65"/>
      <c r="TXK99" s="65"/>
      <c r="TXL99" s="65"/>
      <c r="TXM99" s="65"/>
      <c r="TXN99" s="65"/>
      <c r="TXO99" s="65"/>
      <c r="TXP99" s="65"/>
      <c r="TXQ99" s="65"/>
      <c r="TXR99" s="65"/>
      <c r="TXS99" s="65"/>
      <c r="TXT99" s="65"/>
      <c r="TXU99" s="65"/>
      <c r="TXV99" s="65"/>
      <c r="TXW99" s="65"/>
      <c r="TXX99" s="65"/>
      <c r="TXY99" s="65"/>
      <c r="TXZ99" s="65"/>
      <c r="TYA99" s="65"/>
      <c r="TYB99" s="65"/>
      <c r="TYC99" s="65"/>
      <c r="TYD99" s="65"/>
      <c r="TYE99" s="65"/>
      <c r="TYF99" s="65"/>
      <c r="TYG99" s="65"/>
      <c r="TYH99" s="65"/>
      <c r="TYI99" s="65"/>
      <c r="TYJ99" s="65"/>
      <c r="TYK99" s="65"/>
      <c r="TYL99" s="65"/>
      <c r="TYM99" s="65"/>
      <c r="TYN99" s="65"/>
      <c r="TYO99" s="65"/>
      <c r="TYP99" s="65"/>
      <c r="TYQ99" s="65"/>
      <c r="TYR99" s="65"/>
      <c r="TYS99" s="65"/>
      <c r="TYT99" s="65"/>
      <c r="TYU99" s="65"/>
      <c r="TYV99" s="65"/>
      <c r="TYW99" s="65"/>
      <c r="TYX99" s="65"/>
      <c r="TYY99" s="65"/>
      <c r="TYZ99" s="65"/>
      <c r="TZA99" s="65"/>
      <c r="TZB99" s="65"/>
      <c r="TZC99" s="65"/>
      <c r="TZD99" s="65"/>
      <c r="TZE99" s="65"/>
      <c r="TZF99" s="65"/>
      <c r="TZG99" s="65"/>
      <c r="TZH99" s="65"/>
      <c r="TZI99" s="65"/>
      <c r="TZJ99" s="65"/>
      <c r="TZK99" s="65"/>
      <c r="TZL99" s="65"/>
      <c r="TZM99" s="65"/>
      <c r="TZN99" s="65"/>
      <c r="TZO99" s="65"/>
      <c r="TZP99" s="65"/>
      <c r="TZQ99" s="65"/>
      <c r="TZR99" s="65"/>
      <c r="TZS99" s="65"/>
      <c r="TZT99" s="65"/>
      <c r="TZU99" s="65"/>
      <c r="TZV99" s="65"/>
      <c r="TZW99" s="65"/>
      <c r="TZX99" s="65"/>
      <c r="TZY99" s="65"/>
      <c r="TZZ99" s="65"/>
      <c r="UAA99" s="65"/>
      <c r="UAB99" s="65"/>
      <c r="UAC99" s="65"/>
      <c r="UAD99" s="65"/>
      <c r="UAE99" s="65"/>
      <c r="UAF99" s="65"/>
      <c r="UAG99" s="65"/>
      <c r="UAH99" s="65"/>
      <c r="UAI99" s="65"/>
      <c r="UAJ99" s="65"/>
      <c r="UAK99" s="65"/>
      <c r="UAL99" s="65"/>
      <c r="UAM99" s="65"/>
      <c r="UAN99" s="65"/>
      <c r="UAO99" s="65"/>
      <c r="UAP99" s="65"/>
      <c r="UAQ99" s="65"/>
      <c r="UAR99" s="65"/>
      <c r="UAS99" s="65"/>
      <c r="UAT99" s="65"/>
      <c r="UAU99" s="65"/>
      <c r="UAV99" s="65"/>
      <c r="UAW99" s="65"/>
      <c r="UAX99" s="65"/>
      <c r="UAY99" s="65"/>
      <c r="UAZ99" s="65"/>
      <c r="UBA99" s="65"/>
      <c r="UBB99" s="65"/>
      <c r="UBC99" s="65"/>
      <c r="UBD99" s="65"/>
      <c r="UBE99" s="65"/>
      <c r="UBF99" s="65"/>
      <c r="UBG99" s="65"/>
      <c r="UBH99" s="65"/>
      <c r="UBI99" s="65"/>
      <c r="UBJ99" s="65"/>
      <c r="UBK99" s="65"/>
      <c r="UBL99" s="65"/>
      <c r="UBM99" s="65"/>
      <c r="UBN99" s="65"/>
      <c r="UBO99" s="65"/>
      <c r="UBP99" s="65"/>
      <c r="UBQ99" s="65"/>
      <c r="UBR99" s="65"/>
      <c r="UBS99" s="65"/>
      <c r="UBT99" s="65"/>
      <c r="UBU99" s="65"/>
      <c r="UBV99" s="65"/>
      <c r="UBW99" s="65"/>
      <c r="UBX99" s="65"/>
      <c r="UBY99" s="65"/>
      <c r="UBZ99" s="65"/>
      <c r="UCA99" s="65"/>
      <c r="UCB99" s="65"/>
      <c r="UCC99" s="65"/>
      <c r="UCD99" s="65"/>
      <c r="UCE99" s="65"/>
      <c r="UCF99" s="65"/>
      <c r="UCG99" s="65"/>
      <c r="UCH99" s="65"/>
      <c r="UCI99" s="65"/>
      <c r="UCJ99" s="65"/>
      <c r="UCK99" s="65"/>
      <c r="UCL99" s="65"/>
      <c r="UCM99" s="65"/>
      <c r="UCN99" s="65"/>
      <c r="UCO99" s="65"/>
      <c r="UCP99" s="65"/>
      <c r="UCQ99" s="65"/>
      <c r="UCR99" s="65"/>
      <c r="UCS99" s="65"/>
      <c r="UCT99" s="65"/>
      <c r="UCU99" s="65"/>
      <c r="UCV99" s="65"/>
      <c r="UCW99" s="65"/>
      <c r="UCX99" s="65"/>
      <c r="UCY99" s="65"/>
      <c r="UCZ99" s="65"/>
      <c r="UDA99" s="65"/>
      <c r="UDB99" s="65"/>
      <c r="UDC99" s="65"/>
      <c r="UDD99" s="65"/>
      <c r="UDE99" s="65"/>
      <c r="UDF99" s="65"/>
      <c r="UDG99" s="65"/>
      <c r="UDH99" s="65"/>
      <c r="UDI99" s="65"/>
      <c r="UDJ99" s="65"/>
      <c r="UDK99" s="65"/>
      <c r="UDL99" s="65"/>
      <c r="UDM99" s="65"/>
      <c r="UDN99" s="65"/>
      <c r="UDO99" s="65"/>
      <c r="UDP99" s="65"/>
      <c r="UDQ99" s="65"/>
      <c r="UDR99" s="65"/>
      <c r="UDS99" s="65"/>
      <c r="UDT99" s="65"/>
      <c r="UDU99" s="65"/>
      <c r="UDV99" s="65"/>
      <c r="UDW99" s="65"/>
      <c r="UDX99" s="65"/>
      <c r="UDY99" s="65"/>
      <c r="UDZ99" s="65"/>
      <c r="UEA99" s="65"/>
      <c r="UEB99" s="65"/>
      <c r="UEC99" s="65"/>
      <c r="UED99" s="65"/>
      <c r="UEE99" s="65"/>
      <c r="UEF99" s="65"/>
      <c r="UEG99" s="65"/>
      <c r="UEH99" s="65"/>
      <c r="UEI99" s="65"/>
      <c r="UEJ99" s="65"/>
      <c r="UEK99" s="65"/>
      <c r="UEL99" s="65"/>
      <c r="UEM99" s="65"/>
      <c r="UEN99" s="65"/>
      <c r="UEO99" s="65"/>
      <c r="UEP99" s="65"/>
      <c r="UEQ99" s="65"/>
      <c r="UER99" s="65"/>
      <c r="UES99" s="65"/>
      <c r="UET99" s="65"/>
      <c r="UEU99" s="65"/>
      <c r="UEV99" s="65"/>
      <c r="UEW99" s="65"/>
      <c r="UEX99" s="65"/>
      <c r="UEY99" s="65"/>
      <c r="UEZ99" s="65"/>
      <c r="UFA99" s="65"/>
      <c r="UFB99" s="65"/>
      <c r="UFC99" s="65"/>
      <c r="UFD99" s="65"/>
      <c r="UFE99" s="65"/>
      <c r="UFF99" s="65"/>
      <c r="UFG99" s="65"/>
      <c r="UFH99" s="65"/>
      <c r="UFI99" s="65"/>
      <c r="UFJ99" s="65"/>
      <c r="UFK99" s="65"/>
      <c r="UFL99" s="65"/>
      <c r="UFM99" s="65"/>
      <c r="UFN99" s="65"/>
      <c r="UFO99" s="65"/>
      <c r="UFP99" s="65"/>
      <c r="UFQ99" s="65"/>
      <c r="UFR99" s="65"/>
      <c r="UFS99" s="65"/>
      <c r="UFT99" s="65"/>
      <c r="UFU99" s="65"/>
      <c r="UFV99" s="65"/>
      <c r="UFW99" s="65"/>
      <c r="UFX99" s="65"/>
      <c r="UFY99" s="65"/>
      <c r="UFZ99" s="65"/>
      <c r="UGA99" s="65"/>
      <c r="UGB99" s="65"/>
      <c r="UGC99" s="65"/>
      <c r="UGD99" s="65"/>
      <c r="UGE99" s="65"/>
      <c r="UGF99" s="65"/>
      <c r="UGG99" s="65"/>
      <c r="UGH99" s="65"/>
      <c r="UGI99" s="65"/>
      <c r="UGJ99" s="65"/>
      <c r="UGK99" s="65"/>
      <c r="UGL99" s="65"/>
      <c r="UGM99" s="65"/>
      <c r="UGN99" s="65"/>
      <c r="UGO99" s="65"/>
      <c r="UGP99" s="65"/>
      <c r="UGQ99" s="65"/>
      <c r="UGR99" s="65"/>
      <c r="UGS99" s="65"/>
      <c r="UGT99" s="65"/>
      <c r="UGU99" s="65"/>
      <c r="UGV99" s="65"/>
      <c r="UGW99" s="65"/>
      <c r="UGX99" s="65"/>
      <c r="UGY99" s="65"/>
      <c r="UGZ99" s="65"/>
      <c r="UHA99" s="65"/>
      <c r="UHB99" s="65"/>
      <c r="UHC99" s="65"/>
      <c r="UHD99" s="65"/>
      <c r="UHE99" s="65"/>
      <c r="UHF99" s="65"/>
      <c r="UHG99" s="65"/>
      <c r="UHH99" s="65"/>
      <c r="UHI99" s="65"/>
      <c r="UHJ99" s="65"/>
      <c r="UHK99" s="65"/>
      <c r="UHL99" s="65"/>
      <c r="UHM99" s="65"/>
      <c r="UHN99" s="65"/>
      <c r="UHO99" s="65"/>
      <c r="UHP99" s="65"/>
      <c r="UHQ99" s="65"/>
      <c r="UHR99" s="65"/>
      <c r="UHS99" s="65"/>
      <c r="UHT99" s="65"/>
      <c r="UHU99" s="65"/>
      <c r="UHV99" s="65"/>
      <c r="UHW99" s="65"/>
      <c r="UHX99" s="65"/>
      <c r="UHY99" s="65"/>
      <c r="UHZ99" s="65"/>
      <c r="UIA99" s="65"/>
      <c r="UIB99" s="65"/>
      <c r="UIC99" s="65"/>
      <c r="UID99" s="65"/>
      <c r="UIE99" s="65"/>
      <c r="UIF99" s="65"/>
      <c r="UIG99" s="65"/>
      <c r="UIH99" s="65"/>
      <c r="UII99" s="65"/>
      <c r="UIJ99" s="65"/>
      <c r="UIK99" s="65"/>
      <c r="UIL99" s="65"/>
      <c r="UIM99" s="65"/>
      <c r="UIN99" s="65"/>
      <c r="UIO99" s="65"/>
      <c r="UIP99" s="65"/>
      <c r="UIQ99" s="65"/>
      <c r="UIR99" s="65"/>
      <c r="UIS99" s="65"/>
      <c r="UIT99" s="65"/>
      <c r="UIU99" s="65"/>
      <c r="UIV99" s="65"/>
      <c r="UIW99" s="65"/>
      <c r="UIX99" s="65"/>
      <c r="UIY99" s="65"/>
      <c r="UIZ99" s="65"/>
      <c r="UJA99" s="65"/>
      <c r="UJB99" s="65"/>
      <c r="UJC99" s="65"/>
      <c r="UJD99" s="65"/>
      <c r="UJE99" s="65"/>
      <c r="UJF99" s="65"/>
      <c r="UJG99" s="65"/>
      <c r="UJH99" s="65"/>
      <c r="UJI99" s="65"/>
      <c r="UJJ99" s="65"/>
      <c r="UJK99" s="65"/>
      <c r="UJL99" s="65"/>
      <c r="UJM99" s="65"/>
      <c r="UJN99" s="65"/>
      <c r="UJO99" s="65"/>
      <c r="UJP99" s="65"/>
      <c r="UJQ99" s="65"/>
      <c r="UJR99" s="65"/>
      <c r="UJS99" s="65"/>
      <c r="UJT99" s="65"/>
      <c r="UJU99" s="65"/>
      <c r="UJV99" s="65"/>
      <c r="UJW99" s="65"/>
      <c r="UJX99" s="65"/>
      <c r="UJY99" s="65"/>
      <c r="UJZ99" s="65"/>
      <c r="UKA99" s="65"/>
      <c r="UKB99" s="65"/>
      <c r="UKC99" s="65"/>
      <c r="UKD99" s="65"/>
      <c r="UKE99" s="65"/>
      <c r="UKF99" s="65"/>
      <c r="UKG99" s="65"/>
      <c r="UKH99" s="65"/>
      <c r="UKI99" s="65"/>
      <c r="UKJ99" s="65"/>
      <c r="UKK99" s="65"/>
      <c r="UKL99" s="65"/>
      <c r="UKM99" s="65"/>
      <c r="UKN99" s="65"/>
      <c r="UKO99" s="65"/>
      <c r="UKP99" s="65"/>
      <c r="UKQ99" s="65"/>
      <c r="UKR99" s="65"/>
      <c r="UKS99" s="65"/>
      <c r="UKT99" s="65"/>
      <c r="UKU99" s="65"/>
      <c r="UKV99" s="65"/>
      <c r="UKW99" s="65"/>
      <c r="UKX99" s="65"/>
      <c r="UKY99" s="65"/>
      <c r="UKZ99" s="65"/>
      <c r="ULA99" s="65"/>
      <c r="ULB99" s="65"/>
      <c r="ULC99" s="65"/>
      <c r="ULD99" s="65"/>
      <c r="ULE99" s="65"/>
      <c r="ULF99" s="65"/>
      <c r="ULG99" s="65"/>
      <c r="ULH99" s="65"/>
      <c r="ULI99" s="65"/>
      <c r="ULJ99" s="65"/>
      <c r="ULK99" s="65"/>
      <c r="ULL99" s="65"/>
      <c r="ULM99" s="65"/>
      <c r="ULN99" s="65"/>
      <c r="ULO99" s="65"/>
      <c r="ULP99" s="65"/>
      <c r="ULQ99" s="65"/>
      <c r="ULR99" s="65"/>
      <c r="ULS99" s="65"/>
      <c r="ULT99" s="65"/>
      <c r="ULU99" s="65"/>
      <c r="ULV99" s="65"/>
      <c r="ULW99" s="65"/>
      <c r="ULX99" s="65"/>
      <c r="ULY99" s="65"/>
      <c r="ULZ99" s="65"/>
      <c r="UMA99" s="65"/>
      <c r="UMB99" s="65"/>
      <c r="UMC99" s="65"/>
      <c r="UMD99" s="65"/>
      <c r="UME99" s="65"/>
      <c r="UMF99" s="65"/>
      <c r="UMG99" s="65"/>
      <c r="UMH99" s="65"/>
      <c r="UMI99" s="65"/>
      <c r="UMJ99" s="65"/>
      <c r="UMK99" s="65"/>
      <c r="UML99" s="65"/>
      <c r="UMM99" s="65"/>
      <c r="UMN99" s="65"/>
      <c r="UMO99" s="65"/>
      <c r="UMP99" s="65"/>
      <c r="UMQ99" s="65"/>
      <c r="UMR99" s="65"/>
      <c r="UMS99" s="65"/>
      <c r="UMT99" s="65"/>
      <c r="UMU99" s="65"/>
      <c r="UMV99" s="65"/>
      <c r="UMW99" s="65"/>
      <c r="UMX99" s="65"/>
      <c r="UMY99" s="65"/>
      <c r="UMZ99" s="65"/>
      <c r="UNA99" s="65"/>
      <c r="UNB99" s="65"/>
      <c r="UNC99" s="65"/>
      <c r="UND99" s="65"/>
      <c r="UNE99" s="65"/>
      <c r="UNF99" s="65"/>
      <c r="UNG99" s="65"/>
      <c r="UNH99" s="65"/>
      <c r="UNI99" s="65"/>
      <c r="UNJ99" s="65"/>
      <c r="UNK99" s="65"/>
      <c r="UNL99" s="65"/>
      <c r="UNM99" s="65"/>
      <c r="UNN99" s="65"/>
      <c r="UNO99" s="65"/>
      <c r="UNP99" s="65"/>
      <c r="UNQ99" s="65"/>
      <c r="UNR99" s="65"/>
      <c r="UNS99" s="65"/>
      <c r="UNT99" s="65"/>
      <c r="UNU99" s="65"/>
      <c r="UNV99" s="65"/>
      <c r="UNW99" s="65"/>
      <c r="UNX99" s="65"/>
      <c r="UNY99" s="65"/>
      <c r="UNZ99" s="65"/>
      <c r="UOA99" s="65"/>
      <c r="UOB99" s="65"/>
      <c r="UOC99" s="65"/>
      <c r="UOD99" s="65"/>
      <c r="UOE99" s="65"/>
      <c r="UOF99" s="65"/>
      <c r="UOG99" s="65"/>
      <c r="UOH99" s="65"/>
      <c r="UOI99" s="65"/>
      <c r="UOJ99" s="65"/>
      <c r="UOK99" s="65"/>
      <c r="UOL99" s="65"/>
      <c r="UOM99" s="65"/>
      <c r="UON99" s="65"/>
      <c r="UOO99" s="65"/>
      <c r="UOP99" s="65"/>
      <c r="UOQ99" s="65"/>
      <c r="UOR99" s="65"/>
      <c r="UOS99" s="65"/>
      <c r="UOT99" s="65"/>
      <c r="UOU99" s="65"/>
      <c r="UOV99" s="65"/>
      <c r="UOW99" s="65"/>
      <c r="UOX99" s="65"/>
      <c r="UOY99" s="65"/>
      <c r="UOZ99" s="65"/>
      <c r="UPA99" s="65"/>
      <c r="UPB99" s="65"/>
      <c r="UPC99" s="65"/>
      <c r="UPD99" s="65"/>
      <c r="UPE99" s="65"/>
      <c r="UPF99" s="65"/>
      <c r="UPG99" s="65"/>
      <c r="UPH99" s="65"/>
      <c r="UPI99" s="65"/>
      <c r="UPJ99" s="65"/>
      <c r="UPK99" s="65"/>
      <c r="UPL99" s="65"/>
      <c r="UPM99" s="65"/>
      <c r="UPN99" s="65"/>
      <c r="UPO99" s="65"/>
      <c r="UPP99" s="65"/>
      <c r="UPQ99" s="65"/>
      <c r="UPR99" s="65"/>
      <c r="UPS99" s="65"/>
      <c r="UPT99" s="65"/>
      <c r="UPU99" s="65"/>
      <c r="UPV99" s="65"/>
      <c r="UPW99" s="65"/>
      <c r="UPX99" s="65"/>
      <c r="UPY99" s="65"/>
      <c r="UPZ99" s="65"/>
      <c r="UQA99" s="65"/>
      <c r="UQB99" s="65"/>
      <c r="UQC99" s="65"/>
      <c r="UQD99" s="65"/>
      <c r="UQE99" s="65"/>
      <c r="UQF99" s="65"/>
      <c r="UQG99" s="65"/>
      <c r="UQH99" s="65"/>
      <c r="UQI99" s="65"/>
      <c r="UQJ99" s="65"/>
      <c r="UQK99" s="65"/>
      <c r="UQL99" s="65"/>
      <c r="UQM99" s="65"/>
      <c r="UQN99" s="65"/>
      <c r="UQO99" s="65"/>
      <c r="UQP99" s="65"/>
      <c r="UQQ99" s="65"/>
      <c r="UQR99" s="65"/>
      <c r="UQS99" s="65"/>
      <c r="UQT99" s="65"/>
      <c r="UQU99" s="65"/>
      <c r="UQV99" s="65"/>
      <c r="UQW99" s="65"/>
      <c r="UQX99" s="65"/>
      <c r="UQY99" s="65"/>
      <c r="UQZ99" s="65"/>
      <c r="URA99" s="65"/>
      <c r="URB99" s="65"/>
      <c r="URC99" s="65"/>
      <c r="URD99" s="65"/>
      <c r="URE99" s="65"/>
      <c r="URF99" s="65"/>
      <c r="URG99" s="65"/>
      <c r="URH99" s="65"/>
      <c r="URI99" s="65"/>
      <c r="URJ99" s="65"/>
      <c r="URK99" s="65"/>
      <c r="URL99" s="65"/>
      <c r="URM99" s="65"/>
      <c r="URN99" s="65"/>
      <c r="URO99" s="65"/>
      <c r="URP99" s="65"/>
      <c r="URQ99" s="65"/>
      <c r="URR99" s="65"/>
      <c r="URS99" s="65"/>
      <c r="URT99" s="65"/>
      <c r="URU99" s="65"/>
      <c r="URV99" s="65"/>
      <c r="URW99" s="65"/>
      <c r="URX99" s="65"/>
      <c r="URY99" s="65"/>
      <c r="URZ99" s="65"/>
      <c r="USA99" s="65"/>
      <c r="USB99" s="65"/>
      <c r="USC99" s="65"/>
      <c r="USD99" s="65"/>
      <c r="USE99" s="65"/>
      <c r="USF99" s="65"/>
      <c r="USG99" s="65"/>
      <c r="USH99" s="65"/>
      <c r="USI99" s="65"/>
      <c r="USJ99" s="65"/>
      <c r="USK99" s="65"/>
      <c r="USL99" s="65"/>
      <c r="USM99" s="65"/>
      <c r="USN99" s="65"/>
      <c r="USO99" s="65"/>
      <c r="USP99" s="65"/>
      <c r="USQ99" s="65"/>
      <c r="USR99" s="65"/>
      <c r="USS99" s="65"/>
      <c r="UST99" s="65"/>
      <c r="USU99" s="65"/>
      <c r="USV99" s="65"/>
      <c r="USW99" s="65"/>
      <c r="USX99" s="65"/>
      <c r="USY99" s="65"/>
      <c r="USZ99" s="65"/>
      <c r="UTA99" s="65"/>
      <c r="UTB99" s="65"/>
      <c r="UTC99" s="65"/>
      <c r="UTD99" s="65"/>
      <c r="UTE99" s="65"/>
      <c r="UTF99" s="65"/>
      <c r="UTG99" s="65"/>
      <c r="UTH99" s="65"/>
      <c r="UTI99" s="65"/>
      <c r="UTJ99" s="65"/>
      <c r="UTK99" s="65"/>
      <c r="UTL99" s="65"/>
      <c r="UTM99" s="65"/>
      <c r="UTN99" s="65"/>
      <c r="UTO99" s="65"/>
      <c r="UTP99" s="65"/>
      <c r="UTQ99" s="65"/>
      <c r="UTR99" s="65"/>
      <c r="UTS99" s="65"/>
      <c r="UTT99" s="65"/>
      <c r="UTU99" s="65"/>
      <c r="UTV99" s="65"/>
      <c r="UTW99" s="65"/>
      <c r="UTX99" s="65"/>
      <c r="UTY99" s="65"/>
      <c r="UTZ99" s="65"/>
      <c r="UUA99" s="65"/>
      <c r="UUB99" s="65"/>
      <c r="UUC99" s="65"/>
      <c r="UUD99" s="65"/>
      <c r="UUE99" s="65"/>
      <c r="UUF99" s="65"/>
      <c r="UUG99" s="65"/>
      <c r="UUH99" s="65"/>
      <c r="UUI99" s="65"/>
      <c r="UUJ99" s="65"/>
      <c r="UUK99" s="65"/>
      <c r="UUL99" s="65"/>
      <c r="UUM99" s="65"/>
      <c r="UUN99" s="65"/>
      <c r="UUO99" s="65"/>
      <c r="UUP99" s="65"/>
      <c r="UUQ99" s="65"/>
      <c r="UUR99" s="65"/>
      <c r="UUS99" s="65"/>
      <c r="UUT99" s="65"/>
      <c r="UUU99" s="65"/>
      <c r="UUV99" s="65"/>
      <c r="UUW99" s="65"/>
      <c r="UUX99" s="65"/>
      <c r="UUY99" s="65"/>
      <c r="UUZ99" s="65"/>
      <c r="UVA99" s="65"/>
      <c r="UVB99" s="65"/>
      <c r="UVC99" s="65"/>
      <c r="UVD99" s="65"/>
      <c r="UVE99" s="65"/>
      <c r="UVF99" s="65"/>
      <c r="UVG99" s="65"/>
      <c r="UVH99" s="65"/>
      <c r="UVI99" s="65"/>
      <c r="UVJ99" s="65"/>
      <c r="UVK99" s="65"/>
      <c r="UVL99" s="65"/>
      <c r="UVM99" s="65"/>
      <c r="UVN99" s="65"/>
      <c r="UVO99" s="65"/>
      <c r="UVP99" s="65"/>
      <c r="UVQ99" s="65"/>
      <c r="UVR99" s="65"/>
      <c r="UVS99" s="65"/>
      <c r="UVT99" s="65"/>
      <c r="UVU99" s="65"/>
      <c r="UVV99" s="65"/>
      <c r="UVW99" s="65"/>
      <c r="UVX99" s="65"/>
      <c r="UVY99" s="65"/>
      <c r="UVZ99" s="65"/>
      <c r="UWA99" s="65"/>
      <c r="UWB99" s="65"/>
      <c r="UWC99" s="65"/>
      <c r="UWD99" s="65"/>
      <c r="UWE99" s="65"/>
      <c r="UWF99" s="65"/>
      <c r="UWG99" s="65"/>
      <c r="UWH99" s="65"/>
      <c r="UWI99" s="65"/>
      <c r="UWJ99" s="65"/>
      <c r="UWK99" s="65"/>
      <c r="UWL99" s="65"/>
      <c r="UWM99" s="65"/>
      <c r="UWN99" s="65"/>
      <c r="UWO99" s="65"/>
      <c r="UWP99" s="65"/>
      <c r="UWQ99" s="65"/>
      <c r="UWR99" s="65"/>
      <c r="UWS99" s="65"/>
      <c r="UWT99" s="65"/>
      <c r="UWU99" s="65"/>
      <c r="UWV99" s="65"/>
      <c r="UWW99" s="65"/>
      <c r="UWX99" s="65"/>
      <c r="UWY99" s="65"/>
      <c r="UWZ99" s="65"/>
      <c r="UXA99" s="65"/>
      <c r="UXB99" s="65"/>
      <c r="UXC99" s="65"/>
      <c r="UXD99" s="65"/>
      <c r="UXE99" s="65"/>
      <c r="UXF99" s="65"/>
      <c r="UXG99" s="65"/>
      <c r="UXH99" s="65"/>
      <c r="UXI99" s="65"/>
      <c r="UXJ99" s="65"/>
      <c r="UXK99" s="65"/>
      <c r="UXL99" s="65"/>
      <c r="UXM99" s="65"/>
      <c r="UXN99" s="65"/>
      <c r="UXO99" s="65"/>
      <c r="UXP99" s="65"/>
      <c r="UXQ99" s="65"/>
      <c r="UXR99" s="65"/>
      <c r="UXS99" s="65"/>
      <c r="UXT99" s="65"/>
      <c r="UXU99" s="65"/>
      <c r="UXV99" s="65"/>
      <c r="UXW99" s="65"/>
      <c r="UXX99" s="65"/>
      <c r="UXY99" s="65"/>
      <c r="UXZ99" s="65"/>
      <c r="UYA99" s="65"/>
      <c r="UYB99" s="65"/>
      <c r="UYC99" s="65"/>
      <c r="UYD99" s="65"/>
      <c r="UYE99" s="65"/>
      <c r="UYF99" s="65"/>
      <c r="UYG99" s="65"/>
      <c r="UYH99" s="65"/>
      <c r="UYI99" s="65"/>
      <c r="UYJ99" s="65"/>
      <c r="UYK99" s="65"/>
      <c r="UYL99" s="65"/>
      <c r="UYM99" s="65"/>
      <c r="UYN99" s="65"/>
      <c r="UYO99" s="65"/>
      <c r="UYP99" s="65"/>
      <c r="UYQ99" s="65"/>
      <c r="UYR99" s="65"/>
      <c r="UYS99" s="65"/>
      <c r="UYT99" s="65"/>
      <c r="UYU99" s="65"/>
      <c r="UYV99" s="65"/>
      <c r="UYW99" s="65"/>
      <c r="UYX99" s="65"/>
      <c r="UYY99" s="65"/>
      <c r="UYZ99" s="65"/>
      <c r="UZA99" s="65"/>
      <c r="UZB99" s="65"/>
      <c r="UZC99" s="65"/>
      <c r="UZD99" s="65"/>
      <c r="UZE99" s="65"/>
      <c r="UZF99" s="65"/>
      <c r="UZG99" s="65"/>
      <c r="UZH99" s="65"/>
      <c r="UZI99" s="65"/>
      <c r="UZJ99" s="65"/>
      <c r="UZK99" s="65"/>
      <c r="UZL99" s="65"/>
      <c r="UZM99" s="65"/>
      <c r="UZN99" s="65"/>
      <c r="UZO99" s="65"/>
      <c r="UZP99" s="65"/>
      <c r="UZQ99" s="65"/>
      <c r="UZR99" s="65"/>
      <c r="UZS99" s="65"/>
      <c r="UZT99" s="65"/>
      <c r="UZU99" s="65"/>
      <c r="UZV99" s="65"/>
      <c r="UZW99" s="65"/>
      <c r="UZX99" s="65"/>
      <c r="UZY99" s="65"/>
      <c r="UZZ99" s="65"/>
      <c r="VAA99" s="65"/>
      <c r="VAB99" s="65"/>
      <c r="VAC99" s="65"/>
      <c r="VAD99" s="65"/>
      <c r="VAE99" s="65"/>
      <c r="VAF99" s="65"/>
      <c r="VAG99" s="65"/>
      <c r="VAH99" s="65"/>
      <c r="VAI99" s="65"/>
      <c r="VAJ99" s="65"/>
      <c r="VAK99" s="65"/>
      <c r="VAL99" s="65"/>
      <c r="VAM99" s="65"/>
      <c r="VAN99" s="65"/>
      <c r="VAO99" s="65"/>
      <c r="VAP99" s="65"/>
      <c r="VAQ99" s="65"/>
      <c r="VAR99" s="65"/>
      <c r="VAS99" s="65"/>
      <c r="VAT99" s="65"/>
      <c r="VAU99" s="65"/>
      <c r="VAV99" s="65"/>
      <c r="VAW99" s="65"/>
      <c r="VAX99" s="65"/>
      <c r="VAY99" s="65"/>
      <c r="VAZ99" s="65"/>
      <c r="VBA99" s="65"/>
      <c r="VBB99" s="65"/>
      <c r="VBC99" s="65"/>
      <c r="VBD99" s="65"/>
      <c r="VBE99" s="65"/>
      <c r="VBF99" s="65"/>
      <c r="VBG99" s="65"/>
      <c r="VBH99" s="65"/>
      <c r="VBI99" s="65"/>
      <c r="VBJ99" s="65"/>
      <c r="VBK99" s="65"/>
      <c r="VBL99" s="65"/>
      <c r="VBM99" s="65"/>
      <c r="VBN99" s="65"/>
      <c r="VBO99" s="65"/>
      <c r="VBP99" s="65"/>
      <c r="VBQ99" s="65"/>
      <c r="VBR99" s="65"/>
      <c r="VBS99" s="65"/>
      <c r="VBT99" s="65"/>
      <c r="VBU99" s="65"/>
      <c r="VBV99" s="65"/>
      <c r="VBW99" s="65"/>
      <c r="VBX99" s="65"/>
      <c r="VBY99" s="65"/>
      <c r="VBZ99" s="65"/>
      <c r="VCA99" s="65"/>
      <c r="VCB99" s="65"/>
      <c r="VCC99" s="65"/>
      <c r="VCD99" s="65"/>
      <c r="VCE99" s="65"/>
      <c r="VCF99" s="65"/>
      <c r="VCG99" s="65"/>
      <c r="VCH99" s="65"/>
      <c r="VCI99" s="65"/>
      <c r="VCJ99" s="65"/>
      <c r="VCK99" s="65"/>
      <c r="VCL99" s="65"/>
      <c r="VCM99" s="65"/>
      <c r="VCN99" s="65"/>
      <c r="VCO99" s="65"/>
      <c r="VCP99" s="65"/>
      <c r="VCQ99" s="65"/>
      <c r="VCR99" s="65"/>
      <c r="VCS99" s="65"/>
      <c r="VCT99" s="65"/>
      <c r="VCU99" s="65"/>
      <c r="VCV99" s="65"/>
      <c r="VCW99" s="65"/>
      <c r="VCX99" s="65"/>
      <c r="VCY99" s="65"/>
      <c r="VCZ99" s="65"/>
      <c r="VDA99" s="65"/>
      <c r="VDB99" s="65"/>
      <c r="VDC99" s="65"/>
      <c r="VDD99" s="65"/>
      <c r="VDE99" s="65"/>
      <c r="VDF99" s="65"/>
      <c r="VDG99" s="65"/>
      <c r="VDH99" s="65"/>
      <c r="VDI99" s="65"/>
      <c r="VDJ99" s="65"/>
      <c r="VDK99" s="65"/>
      <c r="VDL99" s="65"/>
      <c r="VDM99" s="65"/>
      <c r="VDN99" s="65"/>
      <c r="VDO99" s="65"/>
      <c r="VDP99" s="65"/>
      <c r="VDQ99" s="65"/>
      <c r="VDR99" s="65"/>
      <c r="VDS99" s="65"/>
      <c r="VDT99" s="65"/>
      <c r="VDU99" s="65"/>
      <c r="VDV99" s="65"/>
      <c r="VDW99" s="65"/>
      <c r="VDX99" s="65"/>
      <c r="VDY99" s="65"/>
      <c r="VDZ99" s="65"/>
      <c r="VEA99" s="65"/>
      <c r="VEB99" s="65"/>
      <c r="VEC99" s="65"/>
      <c r="VED99" s="65"/>
      <c r="VEE99" s="65"/>
      <c r="VEF99" s="65"/>
      <c r="VEG99" s="65"/>
      <c r="VEH99" s="65"/>
      <c r="VEI99" s="65"/>
      <c r="VEJ99" s="65"/>
      <c r="VEK99" s="65"/>
      <c r="VEL99" s="65"/>
      <c r="VEM99" s="65"/>
      <c r="VEN99" s="65"/>
      <c r="VEO99" s="65"/>
      <c r="VEP99" s="65"/>
      <c r="VEQ99" s="65"/>
      <c r="VER99" s="65"/>
      <c r="VES99" s="65"/>
      <c r="VET99" s="65"/>
      <c r="VEU99" s="65"/>
      <c r="VEV99" s="65"/>
      <c r="VEW99" s="65"/>
      <c r="VEX99" s="65"/>
      <c r="VEY99" s="65"/>
      <c r="VEZ99" s="65"/>
      <c r="VFA99" s="65"/>
      <c r="VFB99" s="65"/>
      <c r="VFC99" s="65"/>
      <c r="VFD99" s="65"/>
      <c r="VFE99" s="65"/>
      <c r="VFF99" s="65"/>
      <c r="VFG99" s="65"/>
      <c r="VFH99" s="65"/>
      <c r="VFI99" s="65"/>
      <c r="VFJ99" s="65"/>
      <c r="VFK99" s="65"/>
      <c r="VFL99" s="65"/>
      <c r="VFM99" s="65"/>
      <c r="VFN99" s="65"/>
      <c r="VFO99" s="65"/>
      <c r="VFP99" s="65"/>
      <c r="VFQ99" s="65"/>
      <c r="VFR99" s="65"/>
      <c r="VFS99" s="65"/>
      <c r="VFT99" s="65"/>
      <c r="VFU99" s="65"/>
      <c r="VFV99" s="65"/>
      <c r="VFW99" s="65"/>
      <c r="VFX99" s="65"/>
      <c r="VFY99" s="65"/>
      <c r="VFZ99" s="65"/>
      <c r="VGA99" s="65"/>
      <c r="VGB99" s="65"/>
      <c r="VGC99" s="65"/>
      <c r="VGD99" s="65"/>
      <c r="VGE99" s="65"/>
      <c r="VGF99" s="65"/>
      <c r="VGG99" s="65"/>
      <c r="VGH99" s="65"/>
      <c r="VGI99" s="65"/>
      <c r="VGJ99" s="65"/>
      <c r="VGK99" s="65"/>
      <c r="VGL99" s="65"/>
      <c r="VGM99" s="65"/>
      <c r="VGN99" s="65"/>
      <c r="VGO99" s="65"/>
      <c r="VGP99" s="65"/>
      <c r="VGQ99" s="65"/>
      <c r="VGR99" s="65"/>
      <c r="VGS99" s="65"/>
      <c r="VGT99" s="65"/>
      <c r="VGU99" s="65"/>
      <c r="VGV99" s="65"/>
      <c r="VGW99" s="65"/>
      <c r="VGX99" s="65"/>
      <c r="VGY99" s="65"/>
      <c r="VGZ99" s="65"/>
      <c r="VHA99" s="65"/>
      <c r="VHB99" s="65"/>
      <c r="VHC99" s="65"/>
      <c r="VHD99" s="65"/>
      <c r="VHE99" s="65"/>
      <c r="VHF99" s="65"/>
      <c r="VHG99" s="65"/>
      <c r="VHH99" s="65"/>
      <c r="VHI99" s="65"/>
      <c r="VHJ99" s="65"/>
      <c r="VHK99" s="65"/>
      <c r="VHL99" s="65"/>
      <c r="VHM99" s="65"/>
      <c r="VHN99" s="65"/>
      <c r="VHO99" s="65"/>
      <c r="VHP99" s="65"/>
      <c r="VHQ99" s="65"/>
      <c r="VHR99" s="65"/>
      <c r="VHS99" s="65"/>
      <c r="VHT99" s="65"/>
      <c r="VHU99" s="65"/>
      <c r="VHV99" s="65"/>
      <c r="VHW99" s="65"/>
      <c r="VHX99" s="65"/>
      <c r="VHY99" s="65"/>
      <c r="VHZ99" s="65"/>
      <c r="VIA99" s="65"/>
      <c r="VIB99" s="65"/>
      <c r="VIC99" s="65"/>
      <c r="VID99" s="65"/>
      <c r="VIE99" s="65"/>
      <c r="VIF99" s="65"/>
      <c r="VIG99" s="65"/>
      <c r="VIH99" s="65"/>
      <c r="VII99" s="65"/>
      <c r="VIJ99" s="65"/>
      <c r="VIK99" s="65"/>
      <c r="VIL99" s="65"/>
      <c r="VIM99" s="65"/>
      <c r="VIN99" s="65"/>
      <c r="VIO99" s="65"/>
      <c r="VIP99" s="65"/>
      <c r="VIQ99" s="65"/>
      <c r="VIR99" s="65"/>
      <c r="VIS99" s="65"/>
      <c r="VIT99" s="65"/>
      <c r="VIU99" s="65"/>
      <c r="VIV99" s="65"/>
      <c r="VIW99" s="65"/>
      <c r="VIX99" s="65"/>
      <c r="VIY99" s="65"/>
      <c r="VIZ99" s="65"/>
      <c r="VJA99" s="65"/>
      <c r="VJB99" s="65"/>
      <c r="VJC99" s="65"/>
      <c r="VJD99" s="65"/>
      <c r="VJE99" s="65"/>
      <c r="VJF99" s="65"/>
      <c r="VJG99" s="65"/>
      <c r="VJH99" s="65"/>
      <c r="VJI99" s="65"/>
      <c r="VJJ99" s="65"/>
      <c r="VJK99" s="65"/>
      <c r="VJL99" s="65"/>
      <c r="VJM99" s="65"/>
      <c r="VJN99" s="65"/>
      <c r="VJO99" s="65"/>
      <c r="VJP99" s="65"/>
      <c r="VJQ99" s="65"/>
      <c r="VJR99" s="65"/>
      <c r="VJS99" s="65"/>
      <c r="VJT99" s="65"/>
      <c r="VJU99" s="65"/>
      <c r="VJV99" s="65"/>
      <c r="VJW99" s="65"/>
      <c r="VJX99" s="65"/>
      <c r="VJY99" s="65"/>
      <c r="VJZ99" s="65"/>
      <c r="VKA99" s="65"/>
      <c r="VKB99" s="65"/>
      <c r="VKC99" s="65"/>
      <c r="VKD99" s="65"/>
      <c r="VKE99" s="65"/>
      <c r="VKF99" s="65"/>
      <c r="VKG99" s="65"/>
      <c r="VKH99" s="65"/>
      <c r="VKI99" s="65"/>
      <c r="VKJ99" s="65"/>
      <c r="VKK99" s="65"/>
      <c r="VKL99" s="65"/>
      <c r="VKM99" s="65"/>
      <c r="VKN99" s="65"/>
      <c r="VKO99" s="65"/>
      <c r="VKP99" s="65"/>
      <c r="VKQ99" s="65"/>
      <c r="VKR99" s="65"/>
      <c r="VKS99" s="65"/>
      <c r="VKT99" s="65"/>
      <c r="VKU99" s="65"/>
      <c r="VKV99" s="65"/>
      <c r="VKW99" s="65"/>
      <c r="VKX99" s="65"/>
      <c r="VKY99" s="65"/>
      <c r="VKZ99" s="65"/>
      <c r="VLA99" s="65"/>
      <c r="VLB99" s="65"/>
      <c r="VLC99" s="65"/>
      <c r="VLD99" s="65"/>
      <c r="VLE99" s="65"/>
      <c r="VLF99" s="65"/>
      <c r="VLG99" s="65"/>
      <c r="VLH99" s="65"/>
      <c r="VLI99" s="65"/>
      <c r="VLJ99" s="65"/>
      <c r="VLK99" s="65"/>
      <c r="VLL99" s="65"/>
      <c r="VLM99" s="65"/>
      <c r="VLN99" s="65"/>
      <c r="VLO99" s="65"/>
      <c r="VLP99" s="65"/>
      <c r="VLQ99" s="65"/>
      <c r="VLR99" s="65"/>
      <c r="VLS99" s="65"/>
      <c r="VLT99" s="65"/>
      <c r="VLU99" s="65"/>
      <c r="VLV99" s="65"/>
      <c r="VLW99" s="65"/>
      <c r="VLX99" s="65"/>
      <c r="VLY99" s="65"/>
      <c r="VLZ99" s="65"/>
      <c r="VMA99" s="65"/>
      <c r="VMB99" s="65"/>
      <c r="VMC99" s="65"/>
      <c r="VMD99" s="65"/>
      <c r="VME99" s="65"/>
      <c r="VMF99" s="65"/>
      <c r="VMG99" s="65"/>
      <c r="VMH99" s="65"/>
      <c r="VMI99" s="65"/>
      <c r="VMJ99" s="65"/>
      <c r="VMK99" s="65"/>
      <c r="VML99" s="65"/>
      <c r="VMM99" s="65"/>
      <c r="VMN99" s="65"/>
      <c r="VMO99" s="65"/>
      <c r="VMP99" s="65"/>
      <c r="VMQ99" s="65"/>
      <c r="VMR99" s="65"/>
      <c r="VMS99" s="65"/>
      <c r="VMT99" s="65"/>
      <c r="VMU99" s="65"/>
      <c r="VMV99" s="65"/>
      <c r="VMW99" s="65"/>
      <c r="VMX99" s="65"/>
      <c r="VMY99" s="65"/>
      <c r="VMZ99" s="65"/>
      <c r="VNA99" s="65"/>
      <c r="VNB99" s="65"/>
      <c r="VNC99" s="65"/>
      <c r="VND99" s="65"/>
      <c r="VNE99" s="65"/>
      <c r="VNF99" s="65"/>
      <c r="VNG99" s="65"/>
      <c r="VNH99" s="65"/>
      <c r="VNI99" s="65"/>
      <c r="VNJ99" s="65"/>
      <c r="VNK99" s="65"/>
      <c r="VNL99" s="65"/>
      <c r="VNM99" s="65"/>
      <c r="VNN99" s="65"/>
      <c r="VNO99" s="65"/>
      <c r="VNP99" s="65"/>
      <c r="VNQ99" s="65"/>
      <c r="VNR99" s="65"/>
      <c r="VNS99" s="65"/>
      <c r="VNT99" s="65"/>
      <c r="VNU99" s="65"/>
      <c r="VNV99" s="65"/>
      <c r="VNW99" s="65"/>
      <c r="VNX99" s="65"/>
      <c r="VNY99" s="65"/>
      <c r="VNZ99" s="65"/>
      <c r="VOA99" s="65"/>
      <c r="VOB99" s="65"/>
      <c r="VOC99" s="65"/>
      <c r="VOD99" s="65"/>
      <c r="VOE99" s="65"/>
      <c r="VOF99" s="65"/>
      <c r="VOG99" s="65"/>
      <c r="VOH99" s="65"/>
      <c r="VOI99" s="65"/>
      <c r="VOJ99" s="65"/>
      <c r="VOK99" s="65"/>
      <c r="VOL99" s="65"/>
      <c r="VOM99" s="65"/>
      <c r="VON99" s="65"/>
      <c r="VOO99" s="65"/>
      <c r="VOP99" s="65"/>
      <c r="VOQ99" s="65"/>
      <c r="VOR99" s="65"/>
      <c r="VOS99" s="65"/>
      <c r="VOT99" s="65"/>
      <c r="VOU99" s="65"/>
      <c r="VOV99" s="65"/>
      <c r="VOW99" s="65"/>
      <c r="VOX99" s="65"/>
      <c r="VOY99" s="65"/>
      <c r="VOZ99" s="65"/>
      <c r="VPA99" s="65"/>
      <c r="VPB99" s="65"/>
      <c r="VPC99" s="65"/>
      <c r="VPD99" s="65"/>
      <c r="VPE99" s="65"/>
      <c r="VPF99" s="65"/>
      <c r="VPG99" s="65"/>
      <c r="VPH99" s="65"/>
      <c r="VPI99" s="65"/>
      <c r="VPJ99" s="65"/>
      <c r="VPK99" s="65"/>
      <c r="VPL99" s="65"/>
      <c r="VPM99" s="65"/>
      <c r="VPN99" s="65"/>
      <c r="VPO99" s="65"/>
      <c r="VPP99" s="65"/>
      <c r="VPQ99" s="65"/>
      <c r="VPR99" s="65"/>
      <c r="VPS99" s="65"/>
      <c r="VPT99" s="65"/>
      <c r="VPU99" s="65"/>
      <c r="VPV99" s="65"/>
      <c r="VPW99" s="65"/>
      <c r="VPX99" s="65"/>
      <c r="VPY99" s="65"/>
      <c r="VPZ99" s="65"/>
      <c r="VQA99" s="65"/>
      <c r="VQB99" s="65"/>
      <c r="VQC99" s="65"/>
      <c r="VQD99" s="65"/>
      <c r="VQE99" s="65"/>
      <c r="VQF99" s="65"/>
      <c r="VQG99" s="65"/>
      <c r="VQH99" s="65"/>
      <c r="VQI99" s="65"/>
      <c r="VQJ99" s="65"/>
      <c r="VQK99" s="65"/>
      <c r="VQL99" s="65"/>
      <c r="VQM99" s="65"/>
      <c r="VQN99" s="65"/>
      <c r="VQO99" s="65"/>
      <c r="VQP99" s="65"/>
      <c r="VQQ99" s="65"/>
      <c r="VQR99" s="65"/>
      <c r="VQS99" s="65"/>
      <c r="VQT99" s="65"/>
      <c r="VQU99" s="65"/>
      <c r="VQV99" s="65"/>
      <c r="VQW99" s="65"/>
      <c r="VQX99" s="65"/>
      <c r="VQY99" s="65"/>
      <c r="VQZ99" s="65"/>
      <c r="VRA99" s="65"/>
      <c r="VRB99" s="65"/>
      <c r="VRC99" s="65"/>
      <c r="VRD99" s="65"/>
      <c r="VRE99" s="65"/>
      <c r="VRF99" s="65"/>
      <c r="VRG99" s="65"/>
      <c r="VRH99" s="65"/>
      <c r="VRI99" s="65"/>
      <c r="VRJ99" s="65"/>
      <c r="VRK99" s="65"/>
      <c r="VRL99" s="65"/>
      <c r="VRM99" s="65"/>
      <c r="VRN99" s="65"/>
      <c r="VRO99" s="65"/>
      <c r="VRP99" s="65"/>
      <c r="VRQ99" s="65"/>
      <c r="VRR99" s="65"/>
      <c r="VRS99" s="65"/>
      <c r="VRT99" s="65"/>
      <c r="VRU99" s="65"/>
      <c r="VRV99" s="65"/>
      <c r="VRW99" s="65"/>
      <c r="VRX99" s="65"/>
      <c r="VRY99" s="65"/>
      <c r="VRZ99" s="65"/>
      <c r="VSA99" s="65"/>
      <c r="VSB99" s="65"/>
      <c r="VSC99" s="65"/>
      <c r="VSD99" s="65"/>
      <c r="VSE99" s="65"/>
      <c r="VSF99" s="65"/>
      <c r="VSG99" s="65"/>
      <c r="VSH99" s="65"/>
      <c r="VSI99" s="65"/>
      <c r="VSJ99" s="65"/>
      <c r="VSK99" s="65"/>
      <c r="VSL99" s="65"/>
      <c r="VSM99" s="65"/>
      <c r="VSN99" s="65"/>
      <c r="VSO99" s="65"/>
      <c r="VSP99" s="65"/>
      <c r="VSQ99" s="65"/>
      <c r="VSR99" s="65"/>
      <c r="VSS99" s="65"/>
      <c r="VST99" s="65"/>
      <c r="VSU99" s="65"/>
      <c r="VSV99" s="65"/>
      <c r="VSW99" s="65"/>
      <c r="VSX99" s="65"/>
      <c r="VSY99" s="65"/>
      <c r="VSZ99" s="65"/>
      <c r="VTA99" s="65"/>
      <c r="VTB99" s="65"/>
      <c r="VTC99" s="65"/>
      <c r="VTD99" s="65"/>
      <c r="VTE99" s="65"/>
      <c r="VTF99" s="65"/>
      <c r="VTG99" s="65"/>
      <c r="VTH99" s="65"/>
      <c r="VTI99" s="65"/>
      <c r="VTJ99" s="65"/>
      <c r="VTK99" s="65"/>
      <c r="VTL99" s="65"/>
      <c r="VTM99" s="65"/>
      <c r="VTN99" s="65"/>
      <c r="VTO99" s="65"/>
      <c r="VTP99" s="65"/>
      <c r="VTQ99" s="65"/>
      <c r="VTR99" s="65"/>
      <c r="VTS99" s="65"/>
      <c r="VTT99" s="65"/>
      <c r="VTU99" s="65"/>
      <c r="VTV99" s="65"/>
      <c r="VTW99" s="65"/>
      <c r="VTX99" s="65"/>
      <c r="VTY99" s="65"/>
      <c r="VTZ99" s="65"/>
      <c r="VUA99" s="65"/>
      <c r="VUB99" s="65"/>
      <c r="VUC99" s="65"/>
      <c r="VUD99" s="65"/>
      <c r="VUE99" s="65"/>
      <c r="VUF99" s="65"/>
      <c r="VUG99" s="65"/>
      <c r="VUH99" s="65"/>
      <c r="VUI99" s="65"/>
      <c r="VUJ99" s="65"/>
      <c r="VUK99" s="65"/>
      <c r="VUL99" s="65"/>
      <c r="VUM99" s="65"/>
      <c r="VUN99" s="65"/>
      <c r="VUO99" s="65"/>
      <c r="VUP99" s="65"/>
      <c r="VUQ99" s="65"/>
      <c r="VUR99" s="65"/>
      <c r="VUS99" s="65"/>
      <c r="VUT99" s="65"/>
      <c r="VUU99" s="65"/>
      <c r="VUV99" s="65"/>
      <c r="VUW99" s="65"/>
      <c r="VUX99" s="65"/>
      <c r="VUY99" s="65"/>
      <c r="VUZ99" s="65"/>
      <c r="VVA99" s="65"/>
      <c r="VVB99" s="65"/>
      <c r="VVC99" s="65"/>
      <c r="VVD99" s="65"/>
      <c r="VVE99" s="65"/>
      <c r="VVF99" s="65"/>
      <c r="VVG99" s="65"/>
      <c r="VVH99" s="65"/>
      <c r="VVI99" s="65"/>
      <c r="VVJ99" s="65"/>
      <c r="VVK99" s="65"/>
      <c r="VVL99" s="65"/>
      <c r="VVM99" s="65"/>
      <c r="VVN99" s="65"/>
      <c r="VVO99" s="65"/>
      <c r="VVP99" s="65"/>
      <c r="VVQ99" s="65"/>
      <c r="VVR99" s="65"/>
      <c r="VVS99" s="65"/>
      <c r="VVT99" s="65"/>
      <c r="VVU99" s="65"/>
      <c r="VVV99" s="65"/>
      <c r="VVW99" s="65"/>
      <c r="VVX99" s="65"/>
      <c r="VVY99" s="65"/>
      <c r="VVZ99" s="65"/>
      <c r="VWA99" s="65"/>
      <c r="VWB99" s="65"/>
      <c r="VWC99" s="65"/>
      <c r="VWD99" s="65"/>
      <c r="VWE99" s="65"/>
      <c r="VWF99" s="65"/>
      <c r="VWG99" s="65"/>
      <c r="VWH99" s="65"/>
      <c r="VWI99" s="65"/>
      <c r="VWJ99" s="65"/>
      <c r="VWK99" s="65"/>
      <c r="VWL99" s="65"/>
      <c r="VWM99" s="65"/>
      <c r="VWN99" s="65"/>
      <c r="VWO99" s="65"/>
      <c r="VWP99" s="65"/>
      <c r="VWQ99" s="65"/>
      <c r="VWR99" s="65"/>
      <c r="VWS99" s="65"/>
      <c r="VWT99" s="65"/>
      <c r="VWU99" s="65"/>
      <c r="VWV99" s="65"/>
      <c r="VWW99" s="65"/>
      <c r="VWX99" s="65"/>
      <c r="VWY99" s="65"/>
      <c r="VWZ99" s="65"/>
      <c r="VXA99" s="65"/>
      <c r="VXB99" s="65"/>
      <c r="VXC99" s="65"/>
      <c r="VXD99" s="65"/>
      <c r="VXE99" s="65"/>
      <c r="VXF99" s="65"/>
      <c r="VXG99" s="65"/>
      <c r="VXH99" s="65"/>
      <c r="VXI99" s="65"/>
      <c r="VXJ99" s="65"/>
      <c r="VXK99" s="65"/>
      <c r="VXL99" s="65"/>
      <c r="VXM99" s="65"/>
      <c r="VXN99" s="65"/>
      <c r="VXO99" s="65"/>
      <c r="VXP99" s="65"/>
      <c r="VXQ99" s="65"/>
      <c r="VXR99" s="65"/>
      <c r="VXS99" s="65"/>
      <c r="VXT99" s="65"/>
      <c r="VXU99" s="65"/>
      <c r="VXV99" s="65"/>
      <c r="VXW99" s="65"/>
      <c r="VXX99" s="65"/>
      <c r="VXY99" s="65"/>
      <c r="VXZ99" s="65"/>
      <c r="VYA99" s="65"/>
      <c r="VYB99" s="65"/>
      <c r="VYC99" s="65"/>
      <c r="VYD99" s="65"/>
      <c r="VYE99" s="65"/>
      <c r="VYF99" s="65"/>
      <c r="VYG99" s="65"/>
      <c r="VYH99" s="65"/>
      <c r="VYI99" s="65"/>
      <c r="VYJ99" s="65"/>
      <c r="VYK99" s="65"/>
      <c r="VYL99" s="65"/>
      <c r="VYM99" s="65"/>
      <c r="VYN99" s="65"/>
      <c r="VYO99" s="65"/>
      <c r="VYP99" s="65"/>
      <c r="VYQ99" s="65"/>
      <c r="VYR99" s="65"/>
      <c r="VYS99" s="65"/>
      <c r="VYT99" s="65"/>
      <c r="VYU99" s="65"/>
      <c r="VYV99" s="65"/>
      <c r="VYW99" s="65"/>
      <c r="VYX99" s="65"/>
      <c r="VYY99" s="65"/>
      <c r="VYZ99" s="65"/>
      <c r="VZA99" s="65"/>
      <c r="VZB99" s="65"/>
      <c r="VZC99" s="65"/>
      <c r="VZD99" s="65"/>
      <c r="VZE99" s="65"/>
      <c r="VZF99" s="65"/>
      <c r="VZG99" s="65"/>
      <c r="VZH99" s="65"/>
      <c r="VZI99" s="65"/>
      <c r="VZJ99" s="65"/>
      <c r="VZK99" s="65"/>
      <c r="VZL99" s="65"/>
      <c r="VZM99" s="65"/>
      <c r="VZN99" s="65"/>
      <c r="VZO99" s="65"/>
      <c r="VZP99" s="65"/>
      <c r="VZQ99" s="65"/>
      <c r="VZR99" s="65"/>
      <c r="VZS99" s="65"/>
      <c r="VZT99" s="65"/>
      <c r="VZU99" s="65"/>
      <c r="VZV99" s="65"/>
      <c r="VZW99" s="65"/>
      <c r="VZX99" s="65"/>
      <c r="VZY99" s="65"/>
      <c r="VZZ99" s="65"/>
      <c r="WAA99" s="65"/>
      <c r="WAB99" s="65"/>
      <c r="WAC99" s="65"/>
      <c r="WAD99" s="65"/>
      <c r="WAE99" s="65"/>
      <c r="WAF99" s="65"/>
      <c r="WAG99" s="65"/>
      <c r="WAH99" s="65"/>
      <c r="WAI99" s="65"/>
      <c r="WAJ99" s="65"/>
      <c r="WAK99" s="65"/>
      <c r="WAL99" s="65"/>
      <c r="WAM99" s="65"/>
      <c r="WAN99" s="65"/>
      <c r="WAO99" s="65"/>
      <c r="WAP99" s="65"/>
      <c r="WAQ99" s="65"/>
      <c r="WAR99" s="65"/>
      <c r="WAS99" s="65"/>
      <c r="WAT99" s="65"/>
      <c r="WAU99" s="65"/>
      <c r="WAV99" s="65"/>
      <c r="WAW99" s="65"/>
      <c r="WAX99" s="65"/>
      <c r="WAY99" s="65"/>
      <c r="WAZ99" s="65"/>
      <c r="WBA99" s="65"/>
      <c r="WBB99" s="65"/>
      <c r="WBC99" s="65"/>
      <c r="WBD99" s="65"/>
      <c r="WBE99" s="65"/>
      <c r="WBF99" s="65"/>
      <c r="WBG99" s="65"/>
      <c r="WBH99" s="65"/>
      <c r="WBI99" s="65"/>
      <c r="WBJ99" s="65"/>
      <c r="WBK99" s="65"/>
      <c r="WBL99" s="65"/>
      <c r="WBM99" s="65"/>
      <c r="WBN99" s="65"/>
      <c r="WBO99" s="65"/>
      <c r="WBP99" s="65"/>
      <c r="WBQ99" s="65"/>
      <c r="WBR99" s="65"/>
      <c r="WBS99" s="65"/>
      <c r="WBT99" s="65"/>
      <c r="WBU99" s="65"/>
      <c r="WBV99" s="65"/>
      <c r="WBW99" s="65"/>
      <c r="WBX99" s="65"/>
      <c r="WBY99" s="65"/>
      <c r="WBZ99" s="65"/>
      <c r="WCA99" s="65"/>
      <c r="WCB99" s="65"/>
      <c r="WCC99" s="65"/>
      <c r="WCD99" s="65"/>
      <c r="WCE99" s="65"/>
      <c r="WCF99" s="65"/>
      <c r="WCG99" s="65"/>
      <c r="WCH99" s="65"/>
      <c r="WCI99" s="65"/>
      <c r="WCJ99" s="65"/>
      <c r="WCK99" s="65"/>
      <c r="WCL99" s="65"/>
      <c r="WCM99" s="65"/>
      <c r="WCN99" s="65"/>
      <c r="WCO99" s="65"/>
      <c r="WCP99" s="65"/>
      <c r="WCQ99" s="65"/>
      <c r="WCR99" s="65"/>
      <c r="WCS99" s="65"/>
      <c r="WCT99" s="65"/>
      <c r="WCU99" s="65"/>
      <c r="WCV99" s="65"/>
      <c r="WCW99" s="65"/>
      <c r="WCX99" s="65"/>
      <c r="WCY99" s="65"/>
      <c r="WCZ99" s="65"/>
      <c r="WDA99" s="65"/>
      <c r="WDB99" s="65"/>
      <c r="WDC99" s="65"/>
      <c r="WDD99" s="65"/>
      <c r="WDE99" s="65"/>
      <c r="WDF99" s="65"/>
      <c r="WDG99" s="65"/>
      <c r="WDH99" s="65"/>
      <c r="WDI99" s="65"/>
      <c r="WDJ99" s="65"/>
      <c r="WDK99" s="65"/>
      <c r="WDL99" s="65"/>
      <c r="WDM99" s="65"/>
      <c r="WDN99" s="65"/>
      <c r="WDO99" s="65"/>
      <c r="WDP99" s="65"/>
      <c r="WDQ99" s="65"/>
      <c r="WDR99" s="65"/>
      <c r="WDS99" s="65"/>
      <c r="WDT99" s="65"/>
      <c r="WDU99" s="65"/>
      <c r="WDV99" s="65"/>
      <c r="WDW99" s="65"/>
      <c r="WDX99" s="65"/>
      <c r="WDY99" s="65"/>
      <c r="WDZ99" s="65"/>
      <c r="WEA99" s="65"/>
      <c r="WEB99" s="65"/>
      <c r="WEC99" s="65"/>
      <c r="WED99" s="65"/>
      <c r="WEE99" s="65"/>
      <c r="WEF99" s="65"/>
      <c r="WEG99" s="65"/>
      <c r="WEH99" s="65"/>
      <c r="WEI99" s="65"/>
      <c r="WEJ99" s="65"/>
      <c r="WEK99" s="65"/>
      <c r="WEL99" s="65"/>
      <c r="WEM99" s="65"/>
      <c r="WEN99" s="65"/>
      <c r="WEO99" s="65"/>
      <c r="WEP99" s="65"/>
      <c r="WEQ99" s="65"/>
      <c r="WER99" s="65"/>
      <c r="WES99" s="65"/>
      <c r="WET99" s="65"/>
      <c r="WEU99" s="65"/>
      <c r="WEV99" s="65"/>
      <c r="WEW99" s="65"/>
      <c r="WEX99" s="65"/>
      <c r="WEY99" s="65"/>
      <c r="WEZ99" s="65"/>
      <c r="WFA99" s="65"/>
      <c r="WFB99" s="65"/>
      <c r="WFC99" s="65"/>
      <c r="WFD99" s="65"/>
      <c r="WFE99" s="65"/>
      <c r="WFF99" s="65"/>
      <c r="WFG99" s="65"/>
      <c r="WFH99" s="65"/>
      <c r="WFI99" s="65"/>
      <c r="WFJ99" s="65"/>
      <c r="WFK99" s="65"/>
      <c r="WFL99" s="65"/>
      <c r="WFM99" s="65"/>
      <c r="WFN99" s="65"/>
      <c r="WFO99" s="65"/>
      <c r="WFP99" s="65"/>
      <c r="WFQ99" s="65"/>
      <c r="WFR99" s="65"/>
      <c r="WFS99" s="65"/>
      <c r="WFT99" s="65"/>
      <c r="WFU99" s="65"/>
      <c r="WFV99" s="65"/>
      <c r="WFW99" s="65"/>
      <c r="WFX99" s="65"/>
      <c r="WFY99" s="65"/>
      <c r="WFZ99" s="65"/>
      <c r="WGA99" s="65"/>
      <c r="WGB99" s="65"/>
      <c r="WGC99" s="65"/>
      <c r="WGD99" s="65"/>
      <c r="WGE99" s="65"/>
      <c r="WGF99" s="65"/>
      <c r="WGG99" s="65"/>
      <c r="WGH99" s="65"/>
      <c r="WGI99" s="65"/>
      <c r="WGJ99" s="65"/>
      <c r="WGK99" s="65"/>
      <c r="WGL99" s="65"/>
      <c r="WGM99" s="65"/>
      <c r="WGN99" s="65"/>
      <c r="WGO99" s="65"/>
      <c r="WGP99" s="65"/>
      <c r="WGQ99" s="65"/>
      <c r="WGR99" s="65"/>
      <c r="WGS99" s="65"/>
      <c r="WGT99" s="65"/>
      <c r="WGU99" s="65"/>
      <c r="WGV99" s="65"/>
      <c r="WGW99" s="65"/>
      <c r="WGX99" s="65"/>
      <c r="WGY99" s="65"/>
      <c r="WGZ99" s="65"/>
      <c r="WHA99" s="65"/>
      <c r="WHB99" s="65"/>
      <c r="WHC99" s="65"/>
      <c r="WHD99" s="65"/>
      <c r="WHE99" s="65"/>
      <c r="WHF99" s="65"/>
      <c r="WHG99" s="65"/>
      <c r="WHH99" s="65"/>
      <c r="WHI99" s="65"/>
      <c r="WHJ99" s="65"/>
      <c r="WHK99" s="65"/>
      <c r="WHL99" s="65"/>
      <c r="WHM99" s="65"/>
      <c r="WHN99" s="65"/>
      <c r="WHO99" s="65"/>
      <c r="WHP99" s="65"/>
      <c r="WHQ99" s="65"/>
      <c r="WHR99" s="65"/>
      <c r="WHS99" s="65"/>
      <c r="WHT99" s="65"/>
      <c r="WHU99" s="65"/>
      <c r="WHV99" s="65"/>
      <c r="WHW99" s="65"/>
      <c r="WHX99" s="65"/>
      <c r="WHY99" s="65"/>
      <c r="WHZ99" s="65"/>
      <c r="WIA99" s="65"/>
      <c r="WIB99" s="65"/>
      <c r="WIC99" s="65"/>
      <c r="WID99" s="65"/>
      <c r="WIE99" s="65"/>
      <c r="WIF99" s="65"/>
      <c r="WIG99" s="65"/>
      <c r="WIH99" s="65"/>
      <c r="WII99" s="65"/>
      <c r="WIJ99" s="65"/>
      <c r="WIK99" s="65"/>
      <c r="WIL99" s="65"/>
      <c r="WIM99" s="65"/>
      <c r="WIN99" s="65"/>
      <c r="WIO99" s="65"/>
      <c r="WIP99" s="65"/>
      <c r="WIQ99" s="65"/>
      <c r="WIR99" s="65"/>
      <c r="WIS99" s="65"/>
      <c r="WIT99" s="65"/>
      <c r="WIU99" s="65"/>
      <c r="WIV99" s="65"/>
      <c r="WIW99" s="65"/>
      <c r="WIX99" s="65"/>
      <c r="WIY99" s="65"/>
      <c r="WIZ99" s="65"/>
      <c r="WJA99" s="65"/>
      <c r="WJB99" s="65"/>
      <c r="WJC99" s="65"/>
      <c r="WJD99" s="65"/>
      <c r="WJE99" s="65"/>
      <c r="WJF99" s="65"/>
      <c r="WJG99" s="65"/>
      <c r="WJH99" s="65"/>
      <c r="WJI99" s="65"/>
      <c r="WJJ99" s="65"/>
      <c r="WJK99" s="65"/>
      <c r="WJL99" s="65"/>
      <c r="WJM99" s="65"/>
      <c r="WJN99" s="65"/>
      <c r="WJO99" s="65"/>
      <c r="WJP99" s="65"/>
      <c r="WJQ99" s="65"/>
      <c r="WJR99" s="65"/>
      <c r="WJS99" s="65"/>
      <c r="WJT99" s="65"/>
      <c r="WJU99" s="65"/>
      <c r="WJV99" s="65"/>
      <c r="WJW99" s="65"/>
      <c r="WJX99" s="65"/>
      <c r="WJY99" s="65"/>
      <c r="WJZ99" s="65"/>
      <c r="WKA99" s="65"/>
      <c r="WKB99" s="65"/>
      <c r="WKC99" s="65"/>
      <c r="WKD99" s="65"/>
      <c r="WKE99" s="65"/>
      <c r="WKF99" s="65"/>
      <c r="WKG99" s="65"/>
      <c r="WKH99" s="65"/>
      <c r="WKI99" s="65"/>
      <c r="WKJ99" s="65"/>
      <c r="WKK99" s="65"/>
      <c r="WKL99" s="65"/>
      <c r="WKM99" s="65"/>
      <c r="WKN99" s="65"/>
      <c r="WKO99" s="65"/>
      <c r="WKP99" s="65"/>
      <c r="WKQ99" s="65"/>
      <c r="WKR99" s="65"/>
      <c r="WKS99" s="65"/>
      <c r="WKT99" s="65"/>
      <c r="WKU99" s="65"/>
      <c r="WKV99" s="65"/>
      <c r="WKW99" s="65"/>
      <c r="WKX99" s="65"/>
      <c r="WKY99" s="65"/>
      <c r="WKZ99" s="65"/>
      <c r="WLA99" s="65"/>
      <c r="WLB99" s="65"/>
      <c r="WLC99" s="65"/>
      <c r="WLD99" s="65"/>
      <c r="WLE99" s="65"/>
      <c r="WLF99" s="65"/>
      <c r="WLG99" s="65"/>
      <c r="WLH99" s="65"/>
      <c r="WLI99" s="65"/>
      <c r="WLJ99" s="65"/>
      <c r="WLK99" s="65"/>
      <c r="WLL99" s="65"/>
      <c r="WLM99" s="65"/>
      <c r="WLN99" s="65"/>
      <c r="WLO99" s="65"/>
      <c r="WLP99" s="65"/>
      <c r="WLQ99" s="65"/>
      <c r="WLR99" s="65"/>
      <c r="WLS99" s="65"/>
      <c r="WLT99" s="65"/>
      <c r="WLU99" s="65"/>
      <c r="WLV99" s="65"/>
      <c r="WLW99" s="65"/>
      <c r="WLX99" s="65"/>
      <c r="WLY99" s="65"/>
      <c r="WLZ99" s="65"/>
      <c r="WMA99" s="65"/>
      <c r="WMB99" s="65"/>
      <c r="WMC99" s="65"/>
      <c r="WMD99" s="65"/>
      <c r="WME99" s="65"/>
      <c r="WMF99" s="65"/>
      <c r="WMG99" s="65"/>
      <c r="WMH99" s="65"/>
      <c r="WMI99" s="65"/>
      <c r="WMJ99" s="65"/>
      <c r="WMK99" s="65"/>
      <c r="WML99" s="65"/>
      <c r="WMM99" s="65"/>
      <c r="WMN99" s="65"/>
      <c r="WMO99" s="65"/>
      <c r="WMP99" s="65"/>
      <c r="WMQ99" s="65"/>
      <c r="WMR99" s="65"/>
      <c r="WMS99" s="65"/>
      <c r="WMT99" s="65"/>
      <c r="WMU99" s="65"/>
      <c r="WMV99" s="65"/>
      <c r="WMW99" s="65"/>
      <c r="WMX99" s="65"/>
      <c r="WMY99" s="65"/>
      <c r="WMZ99" s="65"/>
      <c r="WNA99" s="65"/>
      <c r="WNB99" s="65"/>
      <c r="WNC99" s="65"/>
      <c r="WND99" s="65"/>
      <c r="WNE99" s="65"/>
      <c r="WNF99" s="65"/>
      <c r="WNG99" s="65"/>
      <c r="WNH99" s="65"/>
      <c r="WNI99" s="65"/>
      <c r="WNJ99" s="65"/>
      <c r="WNK99" s="65"/>
      <c r="WNL99" s="65"/>
      <c r="WNM99" s="65"/>
      <c r="WNN99" s="65"/>
      <c r="WNO99" s="65"/>
      <c r="WNP99" s="65"/>
      <c r="WNQ99" s="65"/>
      <c r="WNR99" s="65"/>
      <c r="WNS99" s="65"/>
      <c r="WNT99" s="65"/>
      <c r="WNU99" s="65"/>
      <c r="WNV99" s="65"/>
      <c r="WNW99" s="65"/>
      <c r="WNX99" s="65"/>
      <c r="WNY99" s="65"/>
      <c r="WNZ99" s="65"/>
      <c r="WOA99" s="65"/>
      <c r="WOB99" s="65"/>
      <c r="WOC99" s="65"/>
      <c r="WOD99" s="65"/>
      <c r="WOE99" s="65"/>
      <c r="WOF99" s="65"/>
      <c r="WOG99" s="65"/>
      <c r="WOH99" s="65"/>
      <c r="WOI99" s="65"/>
      <c r="WOJ99" s="65"/>
      <c r="WOK99" s="65"/>
      <c r="WOL99" s="65"/>
      <c r="WOM99" s="65"/>
      <c r="WON99" s="65"/>
      <c r="WOO99" s="65"/>
      <c r="WOP99" s="65"/>
      <c r="WOQ99" s="65"/>
      <c r="WOR99" s="65"/>
      <c r="WOS99" s="65"/>
      <c r="WOT99" s="65"/>
      <c r="WOU99" s="65"/>
      <c r="WOV99" s="65"/>
      <c r="WOW99" s="65"/>
      <c r="WOX99" s="65"/>
      <c r="WOY99" s="65"/>
      <c r="WOZ99" s="65"/>
      <c r="WPA99" s="65"/>
      <c r="WPB99" s="65"/>
      <c r="WPC99" s="65"/>
      <c r="WPD99" s="65"/>
      <c r="WPE99" s="65"/>
      <c r="WPF99" s="65"/>
      <c r="WPG99" s="65"/>
      <c r="WPH99" s="65"/>
      <c r="WPI99" s="65"/>
      <c r="WPJ99" s="65"/>
      <c r="WPK99" s="65"/>
      <c r="WPL99" s="65"/>
      <c r="WPM99" s="65"/>
      <c r="WPN99" s="65"/>
      <c r="WPO99" s="65"/>
      <c r="WPP99" s="65"/>
      <c r="WPQ99" s="65"/>
      <c r="WPR99" s="65"/>
      <c r="WPS99" s="65"/>
      <c r="WPT99" s="65"/>
      <c r="WPU99" s="65"/>
      <c r="WPV99" s="65"/>
      <c r="WPW99" s="65"/>
      <c r="WPX99" s="65"/>
      <c r="WPY99" s="65"/>
      <c r="WPZ99" s="65"/>
      <c r="WQA99" s="65"/>
      <c r="WQB99" s="65"/>
      <c r="WQC99" s="65"/>
      <c r="WQD99" s="65"/>
      <c r="WQE99" s="65"/>
      <c r="WQF99" s="65"/>
      <c r="WQG99" s="65"/>
      <c r="WQH99" s="65"/>
      <c r="WQI99" s="65"/>
      <c r="WQJ99" s="65"/>
      <c r="WQK99" s="65"/>
      <c r="WQL99" s="65"/>
      <c r="WQM99" s="65"/>
      <c r="WQN99" s="65"/>
      <c r="WQO99" s="65"/>
      <c r="WQP99" s="65"/>
      <c r="WQQ99" s="65"/>
      <c r="WQR99" s="65"/>
      <c r="WQS99" s="65"/>
      <c r="WQT99" s="65"/>
      <c r="WQU99" s="65"/>
      <c r="WQV99" s="65"/>
      <c r="WQW99" s="65"/>
      <c r="WQX99" s="65"/>
      <c r="WQY99" s="65"/>
      <c r="WQZ99" s="65"/>
      <c r="WRA99" s="65"/>
      <c r="WRB99" s="65"/>
      <c r="WRC99" s="65"/>
      <c r="WRD99" s="65"/>
      <c r="WRE99" s="65"/>
      <c r="WRF99" s="65"/>
      <c r="WRG99" s="65"/>
      <c r="WRH99" s="65"/>
      <c r="WRI99" s="65"/>
      <c r="WRJ99" s="65"/>
      <c r="WRK99" s="65"/>
      <c r="WRL99" s="65"/>
      <c r="WRM99" s="65"/>
      <c r="WRN99" s="65"/>
      <c r="WRO99" s="65"/>
      <c r="WRP99" s="65"/>
      <c r="WRQ99" s="65"/>
      <c r="WRR99" s="65"/>
      <c r="WRS99" s="65"/>
      <c r="WRT99" s="65"/>
      <c r="WRU99" s="65"/>
      <c r="WRV99" s="65"/>
      <c r="WRW99" s="65"/>
      <c r="WRX99" s="65"/>
      <c r="WRY99" s="65"/>
      <c r="WRZ99" s="65"/>
      <c r="WSA99" s="65"/>
      <c r="WSB99" s="65"/>
      <c r="WSC99" s="65"/>
      <c r="WSD99" s="65"/>
      <c r="WSE99" s="65"/>
      <c r="WSF99" s="65"/>
      <c r="WSG99" s="65"/>
      <c r="WSH99" s="65"/>
      <c r="WSI99" s="65"/>
      <c r="WSJ99" s="65"/>
      <c r="WSK99" s="65"/>
      <c r="WSL99" s="65"/>
      <c r="WSM99" s="65"/>
      <c r="WSN99" s="65"/>
      <c r="WSO99" s="65"/>
      <c r="WSP99" s="65"/>
      <c r="WSQ99" s="65"/>
      <c r="WSR99" s="65"/>
      <c r="WSS99" s="65"/>
      <c r="WST99" s="65"/>
      <c r="WSU99" s="65"/>
      <c r="WSV99" s="65"/>
      <c r="WSW99" s="65"/>
      <c r="WSX99" s="65"/>
      <c r="WSY99" s="65"/>
      <c r="WSZ99" s="65"/>
      <c r="WTA99" s="65"/>
      <c r="WTB99" s="65"/>
      <c r="WTC99" s="65"/>
      <c r="WTD99" s="65"/>
      <c r="WTE99" s="65"/>
      <c r="WTF99" s="65"/>
      <c r="WTG99" s="65"/>
      <c r="WTH99" s="65"/>
      <c r="WTI99" s="65"/>
      <c r="WTJ99" s="65"/>
      <c r="WTK99" s="65"/>
      <c r="WTL99" s="65"/>
      <c r="WTM99" s="65"/>
      <c r="WTN99" s="65"/>
      <c r="WTO99" s="65"/>
      <c r="WTP99" s="65"/>
      <c r="WTQ99" s="65"/>
      <c r="WTR99" s="65"/>
      <c r="WTS99" s="65"/>
      <c r="WTT99" s="65"/>
      <c r="WTU99" s="65"/>
      <c r="WTV99" s="65"/>
      <c r="WTW99" s="65"/>
      <c r="WTX99" s="65"/>
      <c r="WTY99" s="65"/>
      <c r="WTZ99" s="65"/>
      <c r="WUA99" s="65"/>
      <c r="WUB99" s="65"/>
      <c r="WUC99" s="65"/>
      <c r="WUD99" s="65"/>
      <c r="WUE99" s="65"/>
      <c r="WUF99" s="65"/>
      <c r="WUG99" s="65"/>
      <c r="WUH99" s="65"/>
      <c r="WUI99" s="65"/>
      <c r="WUJ99" s="65"/>
      <c r="WUK99" s="65"/>
      <c r="WUL99" s="65"/>
      <c r="WUM99" s="65"/>
      <c r="WUN99" s="65"/>
      <c r="WUO99" s="65"/>
      <c r="WUP99" s="65"/>
      <c r="WUQ99" s="65"/>
      <c r="WUR99" s="65"/>
      <c r="WUS99" s="65"/>
      <c r="WUT99" s="65"/>
      <c r="WUU99" s="65"/>
      <c r="WUV99" s="65"/>
      <c r="WUW99" s="65"/>
      <c r="WUX99" s="65"/>
      <c r="WUY99" s="65"/>
      <c r="WUZ99" s="65"/>
      <c r="WVA99" s="65"/>
      <c r="WVB99" s="65"/>
      <c r="WVC99" s="65"/>
      <c r="WVD99" s="65"/>
      <c r="WVE99" s="65"/>
      <c r="WVF99" s="65"/>
      <c r="WVG99" s="65"/>
      <c r="WVH99" s="65"/>
      <c r="WVI99" s="65"/>
      <c r="WVJ99" s="65"/>
      <c r="WVK99" s="65"/>
      <c r="WVL99" s="65"/>
      <c r="WVM99" s="65"/>
      <c r="WVN99" s="65"/>
      <c r="WVO99" s="65"/>
      <c r="WVP99" s="65"/>
      <c r="WVQ99" s="65"/>
      <c r="WVR99" s="65"/>
      <c r="WVS99" s="65"/>
      <c r="WVT99" s="65"/>
      <c r="WVU99" s="65"/>
      <c r="WVV99" s="65"/>
      <c r="WVW99" s="65"/>
      <c r="WVX99" s="65"/>
      <c r="WVY99" s="65"/>
      <c r="WVZ99" s="65"/>
      <c r="WWA99" s="65"/>
      <c r="WWB99" s="65"/>
      <c r="WWC99" s="65"/>
      <c r="WWD99" s="65"/>
      <c r="WWE99" s="65"/>
      <c r="WWF99" s="65"/>
      <c r="WWG99" s="65"/>
      <c r="WWH99" s="65"/>
      <c r="WWI99" s="65"/>
      <c r="WWJ99" s="65"/>
      <c r="WWK99" s="65"/>
      <c r="WWL99" s="65"/>
      <c r="WWM99" s="65"/>
      <c r="WWN99" s="65"/>
      <c r="WWO99" s="65"/>
      <c r="WWP99" s="65"/>
      <c r="WWQ99" s="65"/>
      <c r="WWR99" s="65"/>
      <c r="WWS99" s="65"/>
      <c r="WWT99" s="65"/>
      <c r="WWU99" s="65"/>
      <c r="WWV99" s="65"/>
      <c r="WWW99" s="65"/>
      <c r="WWX99" s="65"/>
      <c r="WWY99" s="65"/>
      <c r="WWZ99" s="65"/>
      <c r="WXA99" s="65"/>
      <c r="WXB99" s="65"/>
      <c r="WXC99" s="65"/>
      <c r="WXD99" s="65"/>
      <c r="WXE99" s="65"/>
      <c r="WXF99" s="65"/>
      <c r="WXG99" s="65"/>
      <c r="WXH99" s="65"/>
      <c r="WXI99" s="65"/>
      <c r="WXJ99" s="65"/>
      <c r="WXK99" s="65"/>
      <c r="WXL99" s="65"/>
      <c r="WXM99" s="65"/>
      <c r="WXN99" s="65"/>
      <c r="WXO99" s="65"/>
      <c r="WXP99" s="65"/>
      <c r="WXQ99" s="65"/>
      <c r="WXR99" s="65"/>
      <c r="WXS99" s="65"/>
      <c r="WXT99" s="65"/>
      <c r="WXU99" s="65"/>
      <c r="WXV99" s="65"/>
      <c r="WXW99" s="65"/>
      <c r="WXX99" s="65"/>
      <c r="WXY99" s="65"/>
      <c r="WXZ99" s="65"/>
      <c r="WYA99" s="65"/>
      <c r="WYB99" s="65"/>
      <c r="WYC99" s="65"/>
      <c r="WYD99" s="65"/>
      <c r="WYE99" s="65"/>
      <c r="WYF99" s="65"/>
      <c r="WYG99" s="65"/>
      <c r="WYH99" s="65"/>
      <c r="WYI99" s="65"/>
      <c r="WYJ99" s="65"/>
      <c r="WYK99" s="65"/>
      <c r="WYL99" s="65"/>
      <c r="WYM99" s="65"/>
      <c r="WYN99" s="65"/>
      <c r="WYO99" s="65"/>
      <c r="WYP99" s="65"/>
      <c r="WYQ99" s="65"/>
      <c r="WYR99" s="65"/>
      <c r="WYS99" s="65"/>
      <c r="WYT99" s="65"/>
      <c r="WYU99" s="65"/>
      <c r="WYV99" s="65"/>
      <c r="WYW99" s="65"/>
      <c r="WYX99" s="65"/>
      <c r="WYY99" s="65"/>
      <c r="WYZ99" s="65"/>
      <c r="WZA99" s="65"/>
      <c r="WZB99" s="65"/>
      <c r="WZC99" s="65"/>
      <c r="WZD99" s="65"/>
      <c r="WZE99" s="65"/>
      <c r="WZF99" s="65"/>
      <c r="WZG99" s="65"/>
      <c r="WZH99" s="65"/>
      <c r="WZI99" s="65"/>
      <c r="WZJ99" s="65"/>
      <c r="WZK99" s="65"/>
      <c r="WZL99" s="65"/>
      <c r="WZM99" s="65"/>
      <c r="WZN99" s="65"/>
      <c r="WZO99" s="65"/>
      <c r="WZP99" s="65"/>
      <c r="WZQ99" s="65"/>
      <c r="WZR99" s="65"/>
      <c r="WZS99" s="65"/>
      <c r="WZT99" s="65"/>
      <c r="WZU99" s="65"/>
      <c r="WZV99" s="65"/>
      <c r="WZW99" s="65"/>
      <c r="WZX99" s="65"/>
      <c r="WZY99" s="65"/>
      <c r="WZZ99" s="65"/>
      <c r="XAA99" s="65"/>
      <c r="XAB99" s="65"/>
      <c r="XAC99" s="65"/>
      <c r="XAD99" s="65"/>
      <c r="XAE99" s="65"/>
      <c r="XAF99" s="65"/>
      <c r="XAG99" s="65"/>
      <c r="XAH99" s="65"/>
      <c r="XAI99" s="65"/>
      <c r="XAJ99" s="65"/>
      <c r="XAK99" s="65"/>
      <c r="XAL99" s="65"/>
      <c r="XAM99" s="65"/>
      <c r="XAN99" s="65"/>
      <c r="XAO99" s="65"/>
      <c r="XAP99" s="65"/>
      <c r="XAQ99" s="65"/>
      <c r="XAR99" s="65"/>
      <c r="XAS99" s="65"/>
      <c r="XAT99" s="65"/>
      <c r="XAU99" s="65"/>
      <c r="XAV99" s="65"/>
      <c r="XAW99" s="65"/>
      <c r="XAX99" s="65"/>
      <c r="XAY99" s="65"/>
      <c r="XAZ99" s="65"/>
      <c r="XBA99" s="65"/>
      <c r="XBB99" s="65"/>
      <c r="XBC99" s="65"/>
      <c r="XBD99" s="65"/>
      <c r="XBE99" s="65"/>
      <c r="XBF99" s="65"/>
      <c r="XBG99" s="65"/>
      <c r="XBH99" s="65"/>
      <c r="XBI99" s="65"/>
      <c r="XBJ99" s="65"/>
      <c r="XBK99" s="65"/>
      <c r="XBL99" s="65"/>
      <c r="XBM99" s="65"/>
      <c r="XBN99" s="65"/>
      <c r="XBO99" s="65"/>
      <c r="XBP99" s="65"/>
      <c r="XBQ99" s="65"/>
      <c r="XBR99" s="65"/>
      <c r="XBS99" s="65"/>
      <c r="XBT99" s="65"/>
      <c r="XBU99" s="65"/>
      <c r="XBV99" s="65"/>
      <c r="XBW99" s="65"/>
      <c r="XBX99" s="65"/>
      <c r="XBY99" s="65"/>
      <c r="XBZ99" s="65"/>
      <c r="XCA99" s="65"/>
      <c r="XCB99" s="65"/>
      <c r="XCC99" s="65"/>
      <c r="XCD99" s="65"/>
      <c r="XCE99" s="65"/>
      <c r="XCF99" s="65"/>
      <c r="XCG99" s="65"/>
      <c r="XCH99" s="65"/>
      <c r="XCI99" s="65"/>
      <c r="XCJ99" s="65"/>
      <c r="XCK99" s="65"/>
      <c r="XCL99" s="65"/>
      <c r="XCM99" s="65"/>
      <c r="XCN99" s="65"/>
      <c r="XCO99" s="65"/>
      <c r="XCP99" s="65"/>
      <c r="XCQ99" s="65"/>
      <c r="XCR99" s="65"/>
      <c r="XCS99" s="65"/>
      <c r="XCT99" s="65"/>
      <c r="XCU99" s="65"/>
      <c r="XCV99" s="65"/>
      <c r="XCW99" s="65"/>
      <c r="XCX99" s="65"/>
      <c r="XCY99" s="65"/>
      <c r="XCZ99" s="65"/>
      <c r="XDA99" s="65"/>
      <c r="XDB99" s="65"/>
      <c r="XDC99" s="65"/>
      <c r="XDD99" s="65"/>
      <c r="XDE99" s="65"/>
      <c r="XDF99" s="65"/>
      <c r="XDG99" s="65"/>
      <c r="XDH99" s="65"/>
      <c r="XDI99" s="65"/>
      <c r="XDJ99" s="65"/>
      <c r="XDK99" s="65"/>
      <c r="XDL99" s="65"/>
      <c r="XDM99" s="65"/>
      <c r="XDN99" s="65"/>
      <c r="XDO99" s="65"/>
      <c r="XDP99" s="65"/>
      <c r="XDQ99" s="65"/>
      <c r="XDR99" s="65"/>
      <c r="XDS99" s="65"/>
      <c r="XDT99" s="65"/>
      <c r="XDU99" s="65"/>
      <c r="XDV99" s="65"/>
      <c r="XDW99" s="65"/>
      <c r="XDX99" s="65"/>
      <c r="XDY99" s="65"/>
      <c r="XDZ99" s="65"/>
      <c r="XEA99" s="65"/>
      <c r="XEB99" s="65"/>
      <c r="XEC99" s="65"/>
      <c r="XED99" s="65"/>
      <c r="XEE99" s="65"/>
      <c r="XEF99" s="65"/>
      <c r="XEG99" s="65"/>
      <c r="XEH99" s="65"/>
      <c r="XEI99" s="65"/>
      <c r="XEJ99" s="65"/>
      <c r="XEK99" s="65"/>
      <c r="XEL99" s="65"/>
      <c r="XEM99" s="65"/>
      <c r="XEN99" s="65"/>
      <c r="XEO99" s="65"/>
      <c r="XEP99" s="65"/>
      <c r="XEQ99" s="65"/>
      <c r="XER99" s="65"/>
      <c r="XES99" s="65"/>
      <c r="XET99" s="65"/>
      <c r="XEU99" s="65"/>
      <c r="XEV99" s="65"/>
      <c r="XEW99" s="65"/>
      <c r="XEX99" s="65"/>
      <c r="XEY99" s="65"/>
      <c r="XEZ99" s="65"/>
      <c r="XFA99" s="65"/>
      <c r="XFB99" s="65"/>
      <c r="XFC99" s="65"/>
      <c r="XFD99" s="65"/>
    </row>
    <row r="101" spans="1:16384">
      <c r="C101" t="s">
        <v>1</v>
      </c>
      <c r="D101" t="s">
        <v>373</v>
      </c>
      <c r="E101" t="s">
        <v>374</v>
      </c>
      <c r="G101" t="s">
        <v>373</v>
      </c>
    </row>
    <row r="102" spans="1:16384">
      <c r="C102" t="s">
        <v>282</v>
      </c>
      <c r="D102">
        <v>22</v>
      </c>
      <c r="E102">
        <v>5440</v>
      </c>
      <c r="G102">
        <v>22</v>
      </c>
    </row>
    <row r="103" spans="1:16384">
      <c r="C103" t="s">
        <v>320</v>
      </c>
      <c r="D103">
        <v>32</v>
      </c>
      <c r="E103">
        <v>3080</v>
      </c>
      <c r="G103">
        <v>32</v>
      </c>
    </row>
    <row r="104" spans="1:16384">
      <c r="C104" t="s">
        <v>369</v>
      </c>
      <c r="D104">
        <v>7</v>
      </c>
      <c r="E104">
        <v>900</v>
      </c>
      <c r="G104">
        <v>7</v>
      </c>
    </row>
    <row r="105" spans="1:16384">
      <c r="C105" t="s">
        <v>335</v>
      </c>
      <c r="D105">
        <v>12</v>
      </c>
      <c r="E105">
        <v>1680</v>
      </c>
      <c r="G105">
        <v>12</v>
      </c>
    </row>
    <row r="106" spans="1:16384">
      <c r="C106" t="s">
        <v>330</v>
      </c>
      <c r="D106">
        <v>17</v>
      </c>
      <c r="E106">
        <v>2030</v>
      </c>
      <c r="G106" s="33">
        <v>29</v>
      </c>
    </row>
    <row r="107" spans="1:16384">
      <c r="C107" t="s">
        <v>366</v>
      </c>
      <c r="D107">
        <v>29</v>
      </c>
      <c r="G107">
        <v>29</v>
      </c>
    </row>
    <row r="108" spans="1:16384">
      <c r="C108" t="s">
        <v>361</v>
      </c>
      <c r="D108">
        <v>23</v>
      </c>
      <c r="E108">
        <v>2260</v>
      </c>
      <c r="G108">
        <v>23</v>
      </c>
    </row>
    <row r="109" spans="1:16384">
      <c r="C109" t="s">
        <v>355</v>
      </c>
      <c r="D109">
        <v>9</v>
      </c>
      <c r="E109">
        <v>2190</v>
      </c>
      <c r="G109">
        <v>9</v>
      </c>
    </row>
    <row r="110" spans="1:16384">
      <c r="C110" t="s">
        <v>348</v>
      </c>
      <c r="D110">
        <v>53</v>
      </c>
      <c r="E110">
        <v>2080</v>
      </c>
      <c r="G110">
        <v>53</v>
      </c>
    </row>
    <row r="112" spans="1:16384">
      <c r="G112">
        <f t="shared" ref="G112" si="6">MODE(G102:G110)</f>
        <v>29</v>
      </c>
      <c r="H112" s="31" t="str">
        <f t="shared" ref="H112" ca="1" si="7">_xlfn.FORMULATEXT(G112)</f>
        <v>=MODE(G102:G110)</v>
      </c>
      <c r="I112" s="3"/>
    </row>
    <row r="115" spans="1:9" ht="25.2">
      <c r="A115" s="65" t="s">
        <v>790</v>
      </c>
      <c r="B115" s="65"/>
      <c r="C115" s="65"/>
      <c r="D115" s="65"/>
      <c r="E115" s="65"/>
      <c r="F115" s="65"/>
      <c r="G115" s="65"/>
    </row>
    <row r="118" spans="1:9">
      <c r="C118" t="s">
        <v>1</v>
      </c>
      <c r="D118" t="s">
        <v>373</v>
      </c>
      <c r="E118" t="s">
        <v>374</v>
      </c>
      <c r="F118" t="s">
        <v>791</v>
      </c>
    </row>
    <row r="119" spans="1:9">
      <c r="C119" t="s">
        <v>282</v>
      </c>
      <c r="D119">
        <v>22</v>
      </c>
      <c r="E119">
        <v>5440</v>
      </c>
      <c r="F119">
        <f>RANK(E119,$E$119:$E$127)</f>
        <v>1</v>
      </c>
      <c r="G119" s="31" t="str">
        <f t="shared" ref="G119:G127" ca="1" si="8">_xlfn.FORMULATEXT(F119)</f>
        <v>=RANK(E119,$E$119:$E$127)</v>
      </c>
      <c r="H119" s="3"/>
      <c r="I119" s="3"/>
    </row>
    <row r="120" spans="1:9">
      <c r="C120" t="s">
        <v>320</v>
      </c>
      <c r="D120">
        <v>32</v>
      </c>
      <c r="E120">
        <v>3080</v>
      </c>
      <c r="F120">
        <f t="shared" ref="F120:F127" si="9">RANK(E120,$E$119:$E$127)</f>
        <v>2</v>
      </c>
      <c r="G120" s="31" t="str">
        <f t="shared" ca="1" si="8"/>
        <v>=RANK(E120,$E$119:$E$127)</v>
      </c>
      <c r="H120" s="3"/>
      <c r="I120" s="3"/>
    </row>
    <row r="121" spans="1:9">
      <c r="C121" t="s">
        <v>369</v>
      </c>
      <c r="D121">
        <v>7</v>
      </c>
      <c r="E121">
        <v>900</v>
      </c>
      <c r="F121">
        <f t="shared" si="9"/>
        <v>8</v>
      </c>
      <c r="G121" s="31" t="str">
        <f t="shared" ca="1" si="8"/>
        <v>=RANK(E121,$E$119:$E$127)</v>
      </c>
      <c r="H121" s="3"/>
      <c r="I121" s="3"/>
    </row>
    <row r="122" spans="1:9">
      <c r="C122" t="s">
        <v>335</v>
      </c>
      <c r="D122">
        <v>12</v>
      </c>
      <c r="E122">
        <v>1680</v>
      </c>
      <c r="F122">
        <f t="shared" si="9"/>
        <v>7</v>
      </c>
      <c r="G122" s="31" t="str">
        <f t="shared" ca="1" si="8"/>
        <v>=RANK(E122,$E$119:$E$127)</v>
      </c>
      <c r="H122" s="3"/>
      <c r="I122" s="3"/>
    </row>
    <row r="123" spans="1:9">
      <c r="C123" t="s">
        <v>330</v>
      </c>
      <c r="D123">
        <v>17</v>
      </c>
      <c r="E123">
        <v>2030</v>
      </c>
      <c r="F123">
        <f t="shared" si="9"/>
        <v>6</v>
      </c>
      <c r="G123" s="31" t="str">
        <f t="shared" ca="1" si="8"/>
        <v>=RANK(E123,$E$119:$E$127)</v>
      </c>
      <c r="H123" s="3"/>
      <c r="I123" s="3"/>
    </row>
    <row r="124" spans="1:9">
      <c r="C124" t="s">
        <v>366</v>
      </c>
      <c r="D124">
        <v>29</v>
      </c>
      <c r="F124" t="e">
        <f t="shared" si="9"/>
        <v>#N/A</v>
      </c>
      <c r="G124" s="31" t="str">
        <f t="shared" ca="1" si="8"/>
        <v>=RANK(E124,$E$119:$E$127)</v>
      </c>
      <c r="H124" s="3"/>
      <c r="I124" s="3"/>
    </row>
    <row r="125" spans="1:9">
      <c r="C125" t="s">
        <v>361</v>
      </c>
      <c r="D125">
        <v>23</v>
      </c>
      <c r="E125">
        <v>2260</v>
      </c>
      <c r="F125">
        <f t="shared" si="9"/>
        <v>3</v>
      </c>
      <c r="G125" s="31" t="str">
        <f t="shared" ca="1" si="8"/>
        <v>=RANK(E125,$E$119:$E$127)</v>
      </c>
      <c r="H125" s="3"/>
      <c r="I125" s="3"/>
    </row>
    <row r="126" spans="1:9">
      <c r="C126" t="s">
        <v>355</v>
      </c>
      <c r="D126">
        <v>9</v>
      </c>
      <c r="E126">
        <v>2190</v>
      </c>
      <c r="F126">
        <f t="shared" si="9"/>
        <v>4</v>
      </c>
      <c r="G126" s="31" t="str">
        <f t="shared" ca="1" si="8"/>
        <v>=RANK(E126,$E$119:$E$127)</v>
      </c>
      <c r="H126" s="3"/>
      <c r="I126" s="3"/>
    </row>
    <row r="127" spans="1:9">
      <c r="C127" t="s">
        <v>348</v>
      </c>
      <c r="D127">
        <v>53</v>
      </c>
      <c r="E127">
        <v>2080</v>
      </c>
      <c r="F127">
        <f t="shared" si="9"/>
        <v>5</v>
      </c>
      <c r="G127" s="31" t="str">
        <f t="shared" ca="1" si="8"/>
        <v>=RANK(E127,$E$119:$E$127)</v>
      </c>
      <c r="H127" s="3"/>
      <c r="I127" s="3"/>
    </row>
    <row r="131" spans="1:9" ht="25.2">
      <c r="A131" s="65" t="s">
        <v>627</v>
      </c>
      <c r="B131" s="65"/>
      <c r="C131" s="65"/>
      <c r="D131" s="65"/>
      <c r="E131" s="65"/>
      <c r="F131" s="65"/>
      <c r="G131" s="65"/>
    </row>
    <row r="135" spans="1:9">
      <c r="C135" t="s">
        <v>1</v>
      </c>
      <c r="D135" t="s">
        <v>373</v>
      </c>
      <c r="E135" t="s">
        <v>374</v>
      </c>
    </row>
    <row r="136" spans="1:9">
      <c r="C136" t="s">
        <v>282</v>
      </c>
      <c r="D136">
        <v>22</v>
      </c>
      <c r="E136">
        <v>5440</v>
      </c>
      <c r="F136">
        <f>SUBTOTAL(3,D$136:D136)</f>
        <v>1</v>
      </c>
      <c r="G136" s="31" t="str">
        <f t="shared" ref="G136:G144" ca="1" si="10">_xlfn.FORMULATEXT(F136)</f>
        <v>=SUBTOTAL(3,D$136:D136)</v>
      </c>
      <c r="H136" s="3"/>
      <c r="I136" s="3"/>
    </row>
    <row r="137" spans="1:9">
      <c r="C137" t="s">
        <v>320</v>
      </c>
      <c r="D137">
        <v>32</v>
      </c>
      <c r="E137">
        <v>3080</v>
      </c>
      <c r="F137">
        <f>SUBTOTAL(3,D$136:D137)</f>
        <v>2</v>
      </c>
      <c r="G137" s="31" t="str">
        <f t="shared" ca="1" si="10"/>
        <v>=SUBTOTAL(3,D$136:D137)</v>
      </c>
      <c r="H137" s="3"/>
      <c r="I137" s="3"/>
    </row>
    <row r="138" spans="1:9">
      <c r="C138" t="s">
        <v>369</v>
      </c>
      <c r="D138">
        <v>7</v>
      </c>
      <c r="E138">
        <v>900</v>
      </c>
      <c r="F138">
        <f>SUBTOTAL(3,D$136:D138)</f>
        <v>3</v>
      </c>
      <c r="G138" s="31" t="str">
        <f t="shared" ca="1" si="10"/>
        <v>=SUBTOTAL(3,D$136:D138)</v>
      </c>
      <c r="H138" s="3"/>
      <c r="I138" s="3"/>
    </row>
    <row r="139" spans="1:9">
      <c r="C139" t="s">
        <v>335</v>
      </c>
      <c r="D139">
        <v>12</v>
      </c>
      <c r="E139">
        <v>1680</v>
      </c>
      <c r="F139">
        <f>SUBTOTAL(3,D$136:D139)</f>
        <v>4</v>
      </c>
      <c r="G139" s="31" t="str">
        <f t="shared" ca="1" si="10"/>
        <v>=SUBTOTAL(3,D$136:D139)</v>
      </c>
      <c r="H139" s="3"/>
      <c r="I139" s="3"/>
    </row>
    <row r="140" spans="1:9">
      <c r="C140" t="s">
        <v>330</v>
      </c>
      <c r="D140">
        <v>17</v>
      </c>
      <c r="E140">
        <v>2030</v>
      </c>
      <c r="F140">
        <f>SUBTOTAL(3,D$136:D140)</f>
        <v>5</v>
      </c>
      <c r="G140" s="31" t="str">
        <f t="shared" ca="1" si="10"/>
        <v>=SUBTOTAL(3,D$136:D140)</v>
      </c>
      <c r="H140" s="3"/>
      <c r="I140" s="3"/>
    </row>
    <row r="141" spans="1:9">
      <c r="C141" t="s">
        <v>366</v>
      </c>
      <c r="D141">
        <v>29</v>
      </c>
      <c r="F141">
        <f>SUBTOTAL(3,D$136:D141)</f>
        <v>6</v>
      </c>
      <c r="G141" s="31" t="str">
        <f t="shared" ca="1" si="10"/>
        <v>=SUBTOTAL(3,D$136:D141)</v>
      </c>
      <c r="H141" s="3"/>
      <c r="I141" s="3"/>
    </row>
    <row r="142" spans="1:9">
      <c r="C142" t="s">
        <v>361</v>
      </c>
      <c r="D142">
        <v>23</v>
      </c>
      <c r="E142">
        <v>2260</v>
      </c>
      <c r="F142">
        <f>SUBTOTAL(3,D$136:D142)</f>
        <v>7</v>
      </c>
      <c r="G142" s="31" t="str">
        <f t="shared" ca="1" si="10"/>
        <v>=SUBTOTAL(3,D$136:D142)</v>
      </c>
      <c r="H142" s="3"/>
      <c r="I142" s="3"/>
    </row>
    <row r="143" spans="1:9">
      <c r="C143" t="s">
        <v>355</v>
      </c>
      <c r="D143">
        <v>9</v>
      </c>
      <c r="E143">
        <v>2190</v>
      </c>
      <c r="F143">
        <f>SUBTOTAL(3,D$136:D143)</f>
        <v>8</v>
      </c>
      <c r="G143" s="31" t="str">
        <f t="shared" ca="1" si="10"/>
        <v>=SUBTOTAL(3,D$136:D143)</v>
      </c>
      <c r="H143" s="3"/>
      <c r="I143" s="3"/>
    </row>
    <row r="144" spans="1:9">
      <c r="C144" t="s">
        <v>348</v>
      </c>
      <c r="D144">
        <v>53</v>
      </c>
      <c r="E144">
        <v>2080</v>
      </c>
      <c r="F144">
        <f>SUBTOTAL(3,D$136:D144)</f>
        <v>9</v>
      </c>
      <c r="G144" s="31" t="str">
        <f t="shared" ca="1" si="10"/>
        <v>=SUBTOTAL(3,D$136:D144)</v>
      </c>
      <c r="H144" s="3"/>
      <c r="I144" s="3"/>
    </row>
    <row r="147" spans="5:11">
      <c r="E147">
        <f>SUBTOTAL(102,D136:D144)</f>
        <v>9</v>
      </c>
      <c r="F147" s="13" t="s">
        <v>792</v>
      </c>
      <c r="I147" t="s">
        <v>629</v>
      </c>
      <c r="J147" t="s">
        <v>630</v>
      </c>
      <c r="K147" t="s">
        <v>631</v>
      </c>
    </row>
    <row r="148" spans="5:11">
      <c r="E148">
        <f>SUBTOTAL(2,D136:D144)</f>
        <v>9</v>
      </c>
      <c r="I148" t="s">
        <v>632</v>
      </c>
      <c r="J148">
        <v>1</v>
      </c>
      <c r="K148">
        <v>101</v>
      </c>
    </row>
    <row r="149" spans="5:11">
      <c r="I149" t="s">
        <v>633</v>
      </c>
      <c r="J149">
        <v>2</v>
      </c>
      <c r="K149">
        <v>102</v>
      </c>
    </row>
    <row r="150" spans="5:11">
      <c r="I150" t="s">
        <v>634</v>
      </c>
      <c r="J150">
        <v>3</v>
      </c>
      <c r="K150">
        <v>103</v>
      </c>
    </row>
    <row r="151" spans="5:11">
      <c r="I151" t="s">
        <v>635</v>
      </c>
      <c r="J151">
        <v>4</v>
      </c>
      <c r="K151">
        <v>104</v>
      </c>
    </row>
    <row r="152" spans="5:11">
      <c r="I152" t="s">
        <v>636</v>
      </c>
      <c r="J152">
        <v>5</v>
      </c>
      <c r="K152">
        <v>105</v>
      </c>
    </row>
    <row r="153" spans="5:11">
      <c r="I153" t="s">
        <v>637</v>
      </c>
      <c r="J153">
        <v>6</v>
      </c>
      <c r="K153">
        <v>106</v>
      </c>
    </row>
    <row r="154" spans="5:11">
      <c r="I154" t="s">
        <v>638</v>
      </c>
      <c r="J154">
        <v>7</v>
      </c>
      <c r="K154">
        <v>107</v>
      </c>
    </row>
    <row r="155" spans="5:11">
      <c r="I155" t="s">
        <v>639</v>
      </c>
      <c r="J155">
        <v>8</v>
      </c>
      <c r="K155">
        <v>108</v>
      </c>
    </row>
    <row r="156" spans="5:11">
      <c r="I156" t="s">
        <v>640</v>
      </c>
      <c r="J156">
        <v>9</v>
      </c>
      <c r="K156">
        <v>109</v>
      </c>
    </row>
    <row r="157" spans="5:11">
      <c r="I157" t="s">
        <v>641</v>
      </c>
      <c r="J157">
        <v>10</v>
      </c>
      <c r="K157">
        <v>110</v>
      </c>
    </row>
    <row r="158" spans="5:11">
      <c r="I158" t="s">
        <v>642</v>
      </c>
      <c r="J158">
        <v>11</v>
      </c>
      <c r="K158">
        <v>111</v>
      </c>
    </row>
    <row r="162" spans="5:11">
      <c r="E162">
        <f>_xlfn.AGGREGATE(4,6,D120:D128)</f>
        <v>53</v>
      </c>
      <c r="F162" s="13" t="s">
        <v>643</v>
      </c>
      <c r="I162" t="s">
        <v>629</v>
      </c>
      <c r="J162" t="s">
        <v>629</v>
      </c>
      <c r="K162" t="s">
        <v>644</v>
      </c>
    </row>
    <row r="163" spans="5:11">
      <c r="E163">
        <f>_xlfn.AGGREGATE(5,6,D120:D128)</f>
        <v>7</v>
      </c>
      <c r="I163">
        <v>1</v>
      </c>
      <c r="J163" t="s">
        <v>632</v>
      </c>
    </row>
    <row r="164" spans="5:11">
      <c r="I164">
        <v>2</v>
      </c>
      <c r="J164" t="s">
        <v>633</v>
      </c>
    </row>
    <row r="165" spans="5:11">
      <c r="I165">
        <v>3</v>
      </c>
      <c r="J165" t="s">
        <v>634</v>
      </c>
    </row>
    <row r="166" spans="5:11">
      <c r="I166">
        <v>4</v>
      </c>
      <c r="J166" t="s">
        <v>635</v>
      </c>
    </row>
    <row r="167" spans="5:11">
      <c r="I167">
        <v>5</v>
      </c>
      <c r="J167" t="s">
        <v>636</v>
      </c>
    </row>
    <row r="168" spans="5:11">
      <c r="I168">
        <v>6</v>
      </c>
      <c r="J168" t="s">
        <v>637</v>
      </c>
    </row>
    <row r="169" spans="5:11">
      <c r="I169">
        <v>7</v>
      </c>
      <c r="J169" t="s">
        <v>645</v>
      </c>
    </row>
    <row r="170" spans="5:11">
      <c r="I170">
        <v>8</v>
      </c>
      <c r="J170" t="s">
        <v>646</v>
      </c>
    </row>
    <row r="171" spans="5:11">
      <c r="I171">
        <v>9</v>
      </c>
      <c r="J171" t="s">
        <v>640</v>
      </c>
    </row>
    <row r="172" spans="5:11">
      <c r="I172">
        <v>10</v>
      </c>
      <c r="J172" t="s">
        <v>647</v>
      </c>
    </row>
    <row r="173" spans="5:11">
      <c r="I173">
        <v>11</v>
      </c>
      <c r="J173" t="s">
        <v>648</v>
      </c>
    </row>
    <row r="174" spans="5:11">
      <c r="I174">
        <v>12</v>
      </c>
      <c r="J174" t="s">
        <v>649</v>
      </c>
    </row>
    <row r="175" spans="5:11">
      <c r="I175">
        <v>13</v>
      </c>
      <c r="J175" t="s">
        <v>650</v>
      </c>
    </row>
    <row r="176" spans="5:11">
      <c r="I176">
        <v>14</v>
      </c>
      <c r="J176" t="s">
        <v>651</v>
      </c>
      <c r="K176" t="s">
        <v>652</v>
      </c>
    </row>
    <row r="177" spans="9:11">
      <c r="I177">
        <v>15</v>
      </c>
      <c r="J177" t="s">
        <v>653</v>
      </c>
      <c r="K177" t="s">
        <v>652</v>
      </c>
    </row>
    <row r="178" spans="9:11">
      <c r="I178">
        <v>16</v>
      </c>
      <c r="J178" t="s">
        <v>654</v>
      </c>
      <c r="K178" t="s">
        <v>652</v>
      </c>
    </row>
    <row r="179" spans="9:11">
      <c r="I179">
        <v>17</v>
      </c>
      <c r="J179" t="s">
        <v>655</v>
      </c>
      <c r="K179" t="s">
        <v>656</v>
      </c>
    </row>
    <row r="180" spans="9:11">
      <c r="I180">
        <v>18</v>
      </c>
      <c r="J180" t="s">
        <v>657</v>
      </c>
      <c r="K180" t="s">
        <v>652</v>
      </c>
    </row>
    <row r="181" spans="9:11">
      <c r="I181">
        <v>19</v>
      </c>
      <c r="J181" t="s">
        <v>658</v>
      </c>
      <c r="K181" t="s">
        <v>656</v>
      </c>
    </row>
  </sheetData>
  <mergeCells count="16389">
    <mergeCell ref="XFA99:XFD99"/>
    <mergeCell ref="A115:G115"/>
    <mergeCell ref="XDK99:XDQ99"/>
    <mergeCell ref="XDR99:XDX99"/>
    <mergeCell ref="XDY99:XEE99"/>
    <mergeCell ref="XEF99:XEL99"/>
    <mergeCell ref="XEM99:XES99"/>
    <mergeCell ref="XET99:XEZ99"/>
    <mergeCell ref="XBU99:XCA99"/>
    <mergeCell ref="XCB99:XCH99"/>
    <mergeCell ref="XCI99:XCO99"/>
    <mergeCell ref="XCP99:XCV99"/>
    <mergeCell ref="XCW99:XDC99"/>
    <mergeCell ref="XDD99:XDJ99"/>
    <mergeCell ref="XAE99:XAK99"/>
    <mergeCell ref="XAL99:XAR99"/>
    <mergeCell ref="XAS99:XAY99"/>
    <mergeCell ref="XAZ99:XBF99"/>
    <mergeCell ref="XBG99:XBM99"/>
    <mergeCell ref="XBN99:XBT99"/>
    <mergeCell ref="WYO99:WYU99"/>
    <mergeCell ref="WYV99:WZB99"/>
    <mergeCell ref="WZC99:WZI99"/>
    <mergeCell ref="WZJ99:WZP99"/>
    <mergeCell ref="WZQ99:WZW99"/>
    <mergeCell ref="WZX99:XAD99"/>
    <mergeCell ref="WWY99:WXE99"/>
    <mergeCell ref="WXF99:WXL99"/>
    <mergeCell ref="WXM99:WXS99"/>
    <mergeCell ref="WXT99:WXZ99"/>
    <mergeCell ref="WYA99:WYG99"/>
    <mergeCell ref="WYH99:WYN99"/>
    <mergeCell ref="WVI99:WVO99"/>
    <mergeCell ref="WVP99:WVV99"/>
    <mergeCell ref="WVW99:WWC99"/>
    <mergeCell ref="WWD99:WWJ99"/>
    <mergeCell ref="WWK99:WWQ99"/>
    <mergeCell ref="WWR99:WWX99"/>
    <mergeCell ref="WTS99:WTY99"/>
    <mergeCell ref="WTZ99:WUF99"/>
    <mergeCell ref="WUG99:WUM99"/>
    <mergeCell ref="WUN99:WUT99"/>
    <mergeCell ref="WUU99:WVA99"/>
    <mergeCell ref="WVB99:WVH99"/>
    <mergeCell ref="WSC99:WSI99"/>
    <mergeCell ref="WSJ99:WSP99"/>
    <mergeCell ref="WSQ99:WSW99"/>
    <mergeCell ref="WSX99:WTD99"/>
    <mergeCell ref="WTE99:WTK99"/>
    <mergeCell ref="WTL99:WTR99"/>
    <mergeCell ref="WQM99:WQS99"/>
    <mergeCell ref="WQT99:WQZ99"/>
    <mergeCell ref="WRA99:WRG99"/>
    <mergeCell ref="WRH99:WRN99"/>
    <mergeCell ref="WRO99:WRU99"/>
    <mergeCell ref="WRV99:WSB99"/>
    <mergeCell ref="WOW99:WPC99"/>
    <mergeCell ref="WPD99:WPJ99"/>
    <mergeCell ref="WPK99:WPQ99"/>
    <mergeCell ref="WPR99:WPX99"/>
    <mergeCell ref="WPY99:WQE99"/>
    <mergeCell ref="WQF99:WQL99"/>
    <mergeCell ref="WNG99:WNM99"/>
    <mergeCell ref="WNN99:WNT99"/>
    <mergeCell ref="WNU99:WOA99"/>
    <mergeCell ref="WOB99:WOH99"/>
    <mergeCell ref="WOI99:WOO99"/>
    <mergeCell ref="WOP99:WOV99"/>
    <mergeCell ref="WLQ99:WLW99"/>
    <mergeCell ref="WLX99:WMD99"/>
    <mergeCell ref="WME99:WMK99"/>
    <mergeCell ref="WML99:WMR99"/>
    <mergeCell ref="WMS99:WMY99"/>
    <mergeCell ref="WMZ99:WNF99"/>
    <mergeCell ref="WKA99:WKG99"/>
    <mergeCell ref="WKH99:WKN99"/>
    <mergeCell ref="WKO99:WKU99"/>
    <mergeCell ref="WKV99:WLB99"/>
    <mergeCell ref="WLC99:WLI99"/>
    <mergeCell ref="WLJ99:WLP99"/>
    <mergeCell ref="WIK99:WIQ99"/>
    <mergeCell ref="WIR99:WIX99"/>
    <mergeCell ref="WIY99:WJE99"/>
    <mergeCell ref="WJF99:WJL99"/>
    <mergeCell ref="WJM99:WJS99"/>
    <mergeCell ref="WJT99:WJZ99"/>
    <mergeCell ref="WGU99:WHA99"/>
    <mergeCell ref="WHB99:WHH99"/>
    <mergeCell ref="WHI99:WHO99"/>
    <mergeCell ref="WHP99:WHV99"/>
    <mergeCell ref="WHW99:WIC99"/>
    <mergeCell ref="WID99:WIJ99"/>
    <mergeCell ref="WFE99:WFK99"/>
    <mergeCell ref="WFL99:WFR99"/>
    <mergeCell ref="WFS99:WFY99"/>
    <mergeCell ref="WFZ99:WGF99"/>
    <mergeCell ref="WGG99:WGM99"/>
    <mergeCell ref="WGN99:WGT99"/>
    <mergeCell ref="WDO99:WDU99"/>
    <mergeCell ref="WDV99:WEB99"/>
    <mergeCell ref="WEC99:WEI99"/>
    <mergeCell ref="WEJ99:WEP99"/>
    <mergeCell ref="WEQ99:WEW99"/>
    <mergeCell ref="WEX99:WFD99"/>
    <mergeCell ref="WBY99:WCE99"/>
    <mergeCell ref="WCF99:WCL99"/>
    <mergeCell ref="WCM99:WCS99"/>
    <mergeCell ref="WCT99:WCZ99"/>
    <mergeCell ref="WDA99:WDG99"/>
    <mergeCell ref="WDH99:WDN99"/>
    <mergeCell ref="WAI99:WAO99"/>
    <mergeCell ref="WAP99:WAV99"/>
    <mergeCell ref="WAW99:WBC99"/>
    <mergeCell ref="WBD99:WBJ99"/>
    <mergeCell ref="WBK99:WBQ99"/>
    <mergeCell ref="WBR99:WBX99"/>
    <mergeCell ref="VYS99:VYY99"/>
    <mergeCell ref="VYZ99:VZF99"/>
    <mergeCell ref="VZG99:VZM99"/>
    <mergeCell ref="VZN99:VZT99"/>
    <mergeCell ref="VZU99:WAA99"/>
    <mergeCell ref="WAB99:WAH99"/>
    <mergeCell ref="VXC99:VXI99"/>
    <mergeCell ref="VXJ99:VXP99"/>
    <mergeCell ref="VXQ99:VXW99"/>
    <mergeCell ref="VXX99:VYD99"/>
    <mergeCell ref="VYE99:VYK99"/>
    <mergeCell ref="VYL99:VYR99"/>
    <mergeCell ref="VVM99:VVS99"/>
    <mergeCell ref="VVT99:VVZ99"/>
    <mergeCell ref="VWA99:VWG99"/>
    <mergeCell ref="VWH99:VWN99"/>
    <mergeCell ref="VWO99:VWU99"/>
    <mergeCell ref="VWV99:VXB99"/>
    <mergeCell ref="VTW99:VUC99"/>
    <mergeCell ref="VUD99:VUJ99"/>
    <mergeCell ref="VUK99:VUQ99"/>
    <mergeCell ref="VUR99:VUX99"/>
    <mergeCell ref="VUY99:VVE99"/>
    <mergeCell ref="VVF99:VVL99"/>
    <mergeCell ref="VSG99:VSM99"/>
    <mergeCell ref="VSN99:VST99"/>
    <mergeCell ref="VSU99:VTA99"/>
    <mergeCell ref="VTB99:VTH99"/>
    <mergeCell ref="VTI99:VTO99"/>
    <mergeCell ref="VTP99:VTV99"/>
    <mergeCell ref="VQQ99:VQW99"/>
    <mergeCell ref="VQX99:VRD99"/>
    <mergeCell ref="VRE99:VRK99"/>
    <mergeCell ref="VRL99:VRR99"/>
    <mergeCell ref="VRS99:VRY99"/>
    <mergeCell ref="VRZ99:VSF99"/>
    <mergeCell ref="VPA99:VPG99"/>
    <mergeCell ref="VPH99:VPN99"/>
    <mergeCell ref="VPO99:VPU99"/>
    <mergeCell ref="VPV99:VQB99"/>
    <mergeCell ref="VQC99:VQI99"/>
    <mergeCell ref="VQJ99:VQP99"/>
    <mergeCell ref="VNK99:VNQ99"/>
    <mergeCell ref="VNR99:VNX99"/>
    <mergeCell ref="VNY99:VOE99"/>
    <mergeCell ref="VOF99:VOL99"/>
    <mergeCell ref="VOM99:VOS99"/>
    <mergeCell ref="VOT99:VOZ99"/>
    <mergeCell ref="VLU99:VMA99"/>
    <mergeCell ref="VMB99:VMH99"/>
    <mergeCell ref="VMI99:VMO99"/>
    <mergeCell ref="VMP99:VMV99"/>
    <mergeCell ref="VMW99:VNC99"/>
    <mergeCell ref="VND99:VNJ99"/>
    <mergeCell ref="VKE99:VKK99"/>
    <mergeCell ref="VKL99:VKR99"/>
    <mergeCell ref="VKS99:VKY99"/>
    <mergeCell ref="VKZ99:VLF99"/>
    <mergeCell ref="VLG99:VLM99"/>
    <mergeCell ref="VLN99:VLT99"/>
    <mergeCell ref="VIO99:VIU99"/>
    <mergeCell ref="VIV99:VJB99"/>
    <mergeCell ref="VJC99:VJI99"/>
    <mergeCell ref="VJJ99:VJP99"/>
    <mergeCell ref="VJQ99:VJW99"/>
    <mergeCell ref="VJX99:VKD99"/>
    <mergeCell ref="VGY99:VHE99"/>
    <mergeCell ref="VHF99:VHL99"/>
    <mergeCell ref="VHM99:VHS99"/>
    <mergeCell ref="VHT99:VHZ99"/>
    <mergeCell ref="VIA99:VIG99"/>
    <mergeCell ref="VIH99:VIN99"/>
    <mergeCell ref="VFI99:VFO99"/>
    <mergeCell ref="VFP99:VFV99"/>
    <mergeCell ref="VFW99:VGC99"/>
    <mergeCell ref="VGD99:VGJ99"/>
    <mergeCell ref="VGK99:VGQ99"/>
    <mergeCell ref="VGR99:VGX99"/>
    <mergeCell ref="VDS99:VDY99"/>
    <mergeCell ref="VDZ99:VEF99"/>
    <mergeCell ref="VEG99:VEM99"/>
    <mergeCell ref="VEN99:VET99"/>
    <mergeCell ref="VEU99:VFA99"/>
    <mergeCell ref="VFB99:VFH99"/>
    <mergeCell ref="VCC99:VCI99"/>
    <mergeCell ref="VCJ99:VCP99"/>
    <mergeCell ref="VCQ99:VCW99"/>
    <mergeCell ref="VCX99:VDD99"/>
    <mergeCell ref="VDE99:VDK99"/>
    <mergeCell ref="VDL99:VDR99"/>
    <mergeCell ref="VAM99:VAS99"/>
    <mergeCell ref="VAT99:VAZ99"/>
    <mergeCell ref="VBA99:VBG99"/>
    <mergeCell ref="VBH99:VBN99"/>
    <mergeCell ref="VBO99:VBU99"/>
    <mergeCell ref="VBV99:VCB99"/>
    <mergeCell ref="UYW99:UZC99"/>
    <mergeCell ref="UZD99:UZJ99"/>
    <mergeCell ref="UZK99:UZQ99"/>
    <mergeCell ref="UZR99:UZX99"/>
    <mergeCell ref="UZY99:VAE99"/>
    <mergeCell ref="VAF99:VAL99"/>
    <mergeCell ref="UXG99:UXM99"/>
    <mergeCell ref="UXN99:UXT99"/>
    <mergeCell ref="UXU99:UYA99"/>
    <mergeCell ref="UYB99:UYH99"/>
    <mergeCell ref="UYI99:UYO99"/>
    <mergeCell ref="UYP99:UYV99"/>
    <mergeCell ref="UVQ99:UVW99"/>
    <mergeCell ref="UVX99:UWD99"/>
    <mergeCell ref="UWE99:UWK99"/>
    <mergeCell ref="UWL99:UWR99"/>
    <mergeCell ref="UWS99:UWY99"/>
    <mergeCell ref="UWZ99:UXF99"/>
    <mergeCell ref="UUA99:UUG99"/>
    <mergeCell ref="UUH99:UUN99"/>
    <mergeCell ref="UUO99:UUU99"/>
    <mergeCell ref="UUV99:UVB99"/>
    <mergeCell ref="UVC99:UVI99"/>
    <mergeCell ref="UVJ99:UVP99"/>
    <mergeCell ref="USK99:USQ99"/>
    <mergeCell ref="USR99:USX99"/>
    <mergeCell ref="USY99:UTE99"/>
    <mergeCell ref="UTF99:UTL99"/>
    <mergeCell ref="UTM99:UTS99"/>
    <mergeCell ref="UTT99:UTZ99"/>
    <mergeCell ref="UQU99:URA99"/>
    <mergeCell ref="URB99:URH99"/>
    <mergeCell ref="URI99:URO99"/>
    <mergeCell ref="URP99:URV99"/>
    <mergeCell ref="URW99:USC99"/>
    <mergeCell ref="USD99:USJ99"/>
    <mergeCell ref="UPE99:UPK99"/>
    <mergeCell ref="UPL99:UPR99"/>
    <mergeCell ref="UPS99:UPY99"/>
    <mergeCell ref="UPZ99:UQF99"/>
    <mergeCell ref="UQG99:UQM99"/>
    <mergeCell ref="UQN99:UQT99"/>
    <mergeCell ref="UNO99:UNU99"/>
    <mergeCell ref="UNV99:UOB99"/>
    <mergeCell ref="UOC99:UOI99"/>
    <mergeCell ref="UOJ99:UOP99"/>
    <mergeCell ref="UOQ99:UOW99"/>
    <mergeCell ref="UOX99:UPD99"/>
    <mergeCell ref="ULY99:UME99"/>
    <mergeCell ref="UMF99:UML99"/>
    <mergeCell ref="UMM99:UMS99"/>
    <mergeCell ref="UMT99:UMZ99"/>
    <mergeCell ref="UNA99:UNG99"/>
    <mergeCell ref="UNH99:UNN99"/>
    <mergeCell ref="UKI99:UKO99"/>
    <mergeCell ref="UKP99:UKV99"/>
    <mergeCell ref="UKW99:ULC99"/>
    <mergeCell ref="ULD99:ULJ99"/>
    <mergeCell ref="ULK99:ULQ99"/>
    <mergeCell ref="ULR99:ULX99"/>
    <mergeCell ref="UIS99:UIY99"/>
    <mergeCell ref="UIZ99:UJF99"/>
    <mergeCell ref="UJG99:UJM99"/>
    <mergeCell ref="UJN99:UJT99"/>
    <mergeCell ref="UJU99:UKA99"/>
    <mergeCell ref="UKB99:UKH99"/>
    <mergeCell ref="UHC99:UHI99"/>
    <mergeCell ref="UHJ99:UHP99"/>
    <mergeCell ref="UHQ99:UHW99"/>
    <mergeCell ref="UHX99:UID99"/>
    <mergeCell ref="UIE99:UIK99"/>
    <mergeCell ref="UIL99:UIR99"/>
    <mergeCell ref="UFM99:UFS99"/>
    <mergeCell ref="UFT99:UFZ99"/>
    <mergeCell ref="UGA99:UGG99"/>
    <mergeCell ref="UGH99:UGN99"/>
    <mergeCell ref="UGO99:UGU99"/>
    <mergeCell ref="UGV99:UHB99"/>
    <mergeCell ref="UDW99:UEC99"/>
    <mergeCell ref="UED99:UEJ99"/>
    <mergeCell ref="UEK99:UEQ99"/>
    <mergeCell ref="UER99:UEX99"/>
    <mergeCell ref="UEY99:UFE99"/>
    <mergeCell ref="UFF99:UFL99"/>
    <mergeCell ref="UCG99:UCM99"/>
    <mergeCell ref="UCN99:UCT99"/>
    <mergeCell ref="UCU99:UDA99"/>
    <mergeCell ref="UDB99:UDH99"/>
    <mergeCell ref="UDI99:UDO99"/>
    <mergeCell ref="UDP99:UDV99"/>
    <mergeCell ref="UAQ99:UAW99"/>
    <mergeCell ref="UAX99:UBD99"/>
    <mergeCell ref="UBE99:UBK99"/>
    <mergeCell ref="UBL99:UBR99"/>
    <mergeCell ref="UBS99:UBY99"/>
    <mergeCell ref="UBZ99:UCF99"/>
    <mergeCell ref="TZA99:TZG99"/>
    <mergeCell ref="TZH99:TZN99"/>
    <mergeCell ref="TZO99:TZU99"/>
    <mergeCell ref="TZV99:UAB99"/>
    <mergeCell ref="UAC99:UAI99"/>
    <mergeCell ref="UAJ99:UAP99"/>
    <mergeCell ref="TXK99:TXQ99"/>
    <mergeCell ref="TXR99:TXX99"/>
    <mergeCell ref="TXY99:TYE99"/>
    <mergeCell ref="TYF99:TYL99"/>
    <mergeCell ref="TYM99:TYS99"/>
    <mergeCell ref="TYT99:TYZ99"/>
    <mergeCell ref="TVU99:TWA99"/>
    <mergeCell ref="TWB99:TWH99"/>
    <mergeCell ref="TWI99:TWO99"/>
    <mergeCell ref="TWP99:TWV99"/>
    <mergeCell ref="TWW99:TXC99"/>
    <mergeCell ref="TXD99:TXJ99"/>
    <mergeCell ref="TUE99:TUK99"/>
    <mergeCell ref="TUL99:TUR99"/>
    <mergeCell ref="TUS99:TUY99"/>
    <mergeCell ref="TUZ99:TVF99"/>
    <mergeCell ref="TVG99:TVM99"/>
    <mergeCell ref="TVN99:TVT99"/>
    <mergeCell ref="TSO99:TSU99"/>
    <mergeCell ref="TSV99:TTB99"/>
    <mergeCell ref="TTC99:TTI99"/>
    <mergeCell ref="TTJ99:TTP99"/>
    <mergeCell ref="TTQ99:TTW99"/>
    <mergeCell ref="TTX99:TUD99"/>
    <mergeCell ref="TQY99:TRE99"/>
    <mergeCell ref="TRF99:TRL99"/>
    <mergeCell ref="TRM99:TRS99"/>
    <mergeCell ref="TRT99:TRZ99"/>
    <mergeCell ref="TSA99:TSG99"/>
    <mergeCell ref="TSH99:TSN99"/>
    <mergeCell ref="TPI99:TPO99"/>
    <mergeCell ref="TPP99:TPV99"/>
    <mergeCell ref="TPW99:TQC99"/>
    <mergeCell ref="TQD99:TQJ99"/>
    <mergeCell ref="TQK99:TQQ99"/>
    <mergeCell ref="TQR99:TQX99"/>
    <mergeCell ref="TNS99:TNY99"/>
    <mergeCell ref="TNZ99:TOF99"/>
    <mergeCell ref="TOG99:TOM99"/>
    <mergeCell ref="TON99:TOT99"/>
    <mergeCell ref="TOU99:TPA99"/>
    <mergeCell ref="TPB99:TPH99"/>
    <mergeCell ref="TMC99:TMI99"/>
    <mergeCell ref="TMJ99:TMP99"/>
    <mergeCell ref="TMQ99:TMW99"/>
    <mergeCell ref="TMX99:TND99"/>
    <mergeCell ref="TNE99:TNK99"/>
    <mergeCell ref="TNL99:TNR99"/>
    <mergeCell ref="TKM99:TKS99"/>
    <mergeCell ref="TKT99:TKZ99"/>
    <mergeCell ref="TLA99:TLG99"/>
    <mergeCell ref="TLH99:TLN99"/>
    <mergeCell ref="TLO99:TLU99"/>
    <mergeCell ref="TLV99:TMB99"/>
    <mergeCell ref="TIW99:TJC99"/>
    <mergeCell ref="TJD99:TJJ99"/>
    <mergeCell ref="TJK99:TJQ99"/>
    <mergeCell ref="TJR99:TJX99"/>
    <mergeCell ref="TJY99:TKE99"/>
    <mergeCell ref="TKF99:TKL99"/>
    <mergeCell ref="THG99:THM99"/>
    <mergeCell ref="THN99:THT99"/>
    <mergeCell ref="THU99:TIA99"/>
    <mergeCell ref="TIB99:TIH99"/>
    <mergeCell ref="TII99:TIO99"/>
    <mergeCell ref="TIP99:TIV99"/>
    <mergeCell ref="TFQ99:TFW99"/>
    <mergeCell ref="TFX99:TGD99"/>
    <mergeCell ref="TGE99:TGK99"/>
    <mergeCell ref="TGL99:TGR99"/>
    <mergeCell ref="TGS99:TGY99"/>
    <mergeCell ref="TGZ99:THF99"/>
    <mergeCell ref="TEA99:TEG99"/>
    <mergeCell ref="TEH99:TEN99"/>
    <mergeCell ref="TEO99:TEU99"/>
    <mergeCell ref="TEV99:TFB99"/>
    <mergeCell ref="TFC99:TFI99"/>
    <mergeCell ref="TFJ99:TFP99"/>
    <mergeCell ref="TCK99:TCQ99"/>
    <mergeCell ref="TCR99:TCX99"/>
    <mergeCell ref="TCY99:TDE99"/>
    <mergeCell ref="TDF99:TDL99"/>
    <mergeCell ref="TDM99:TDS99"/>
    <mergeCell ref="TDT99:TDZ99"/>
    <mergeCell ref="TAU99:TBA99"/>
    <mergeCell ref="TBB99:TBH99"/>
    <mergeCell ref="TBI99:TBO99"/>
    <mergeCell ref="TBP99:TBV99"/>
    <mergeCell ref="TBW99:TCC99"/>
    <mergeCell ref="TCD99:TCJ99"/>
    <mergeCell ref="SZE99:SZK99"/>
    <mergeCell ref="SZL99:SZR99"/>
    <mergeCell ref="SZS99:SZY99"/>
    <mergeCell ref="SZZ99:TAF99"/>
    <mergeCell ref="TAG99:TAM99"/>
    <mergeCell ref="TAN99:TAT99"/>
    <mergeCell ref="SXO99:SXU99"/>
    <mergeCell ref="SXV99:SYB99"/>
    <mergeCell ref="SYC99:SYI99"/>
    <mergeCell ref="SYJ99:SYP99"/>
    <mergeCell ref="SYQ99:SYW99"/>
    <mergeCell ref="SYX99:SZD99"/>
    <mergeCell ref="SVY99:SWE99"/>
    <mergeCell ref="SWF99:SWL99"/>
    <mergeCell ref="SWM99:SWS99"/>
    <mergeCell ref="SWT99:SWZ99"/>
    <mergeCell ref="SXA99:SXG99"/>
    <mergeCell ref="SXH99:SXN99"/>
    <mergeCell ref="SUI99:SUO99"/>
    <mergeCell ref="SUP99:SUV99"/>
    <mergeCell ref="SUW99:SVC99"/>
    <mergeCell ref="SVD99:SVJ99"/>
    <mergeCell ref="SVK99:SVQ99"/>
    <mergeCell ref="SVR99:SVX99"/>
    <mergeCell ref="SSS99:SSY99"/>
    <mergeCell ref="SSZ99:STF99"/>
    <mergeCell ref="STG99:STM99"/>
    <mergeCell ref="STN99:STT99"/>
    <mergeCell ref="STU99:SUA99"/>
    <mergeCell ref="SUB99:SUH99"/>
    <mergeCell ref="SRC99:SRI99"/>
    <mergeCell ref="SRJ99:SRP99"/>
    <mergeCell ref="SRQ99:SRW99"/>
    <mergeCell ref="SRX99:SSD99"/>
    <mergeCell ref="SSE99:SSK99"/>
    <mergeCell ref="SSL99:SSR99"/>
    <mergeCell ref="SPM99:SPS99"/>
    <mergeCell ref="SPT99:SPZ99"/>
    <mergeCell ref="SQA99:SQG99"/>
    <mergeCell ref="SQH99:SQN99"/>
    <mergeCell ref="SQO99:SQU99"/>
    <mergeCell ref="SQV99:SRB99"/>
    <mergeCell ref="SNW99:SOC99"/>
    <mergeCell ref="SOD99:SOJ99"/>
    <mergeCell ref="SOK99:SOQ99"/>
    <mergeCell ref="SOR99:SOX99"/>
    <mergeCell ref="SOY99:SPE99"/>
    <mergeCell ref="SPF99:SPL99"/>
    <mergeCell ref="SMG99:SMM99"/>
    <mergeCell ref="SMN99:SMT99"/>
    <mergeCell ref="SMU99:SNA99"/>
    <mergeCell ref="SNB99:SNH99"/>
    <mergeCell ref="SNI99:SNO99"/>
    <mergeCell ref="SNP99:SNV99"/>
    <mergeCell ref="SKQ99:SKW99"/>
    <mergeCell ref="SKX99:SLD99"/>
    <mergeCell ref="SLE99:SLK99"/>
    <mergeCell ref="SLL99:SLR99"/>
    <mergeCell ref="SLS99:SLY99"/>
    <mergeCell ref="SLZ99:SMF99"/>
    <mergeCell ref="SJA99:SJG99"/>
    <mergeCell ref="SJH99:SJN99"/>
    <mergeCell ref="SJO99:SJU99"/>
    <mergeCell ref="SJV99:SKB99"/>
    <mergeCell ref="SKC99:SKI99"/>
    <mergeCell ref="SKJ99:SKP99"/>
    <mergeCell ref="SHK99:SHQ99"/>
    <mergeCell ref="SHR99:SHX99"/>
    <mergeCell ref="SHY99:SIE99"/>
    <mergeCell ref="SIF99:SIL99"/>
    <mergeCell ref="SIM99:SIS99"/>
    <mergeCell ref="SIT99:SIZ99"/>
    <mergeCell ref="SFU99:SGA99"/>
    <mergeCell ref="SGB99:SGH99"/>
    <mergeCell ref="SGI99:SGO99"/>
    <mergeCell ref="SGP99:SGV99"/>
    <mergeCell ref="SGW99:SHC99"/>
    <mergeCell ref="SHD99:SHJ99"/>
    <mergeCell ref="SEE99:SEK99"/>
    <mergeCell ref="SEL99:SER99"/>
    <mergeCell ref="SES99:SEY99"/>
    <mergeCell ref="SEZ99:SFF99"/>
    <mergeCell ref="SFG99:SFM99"/>
    <mergeCell ref="SFN99:SFT99"/>
    <mergeCell ref="SCO99:SCU99"/>
    <mergeCell ref="SCV99:SDB99"/>
    <mergeCell ref="SDC99:SDI99"/>
    <mergeCell ref="SDJ99:SDP99"/>
    <mergeCell ref="SDQ99:SDW99"/>
    <mergeCell ref="SDX99:SED99"/>
    <mergeCell ref="SAY99:SBE99"/>
    <mergeCell ref="SBF99:SBL99"/>
    <mergeCell ref="SBM99:SBS99"/>
    <mergeCell ref="SBT99:SBZ99"/>
    <mergeCell ref="SCA99:SCG99"/>
    <mergeCell ref="SCH99:SCN99"/>
    <mergeCell ref="RZI99:RZO99"/>
    <mergeCell ref="RZP99:RZV99"/>
    <mergeCell ref="RZW99:SAC99"/>
    <mergeCell ref="SAD99:SAJ99"/>
    <mergeCell ref="SAK99:SAQ99"/>
    <mergeCell ref="SAR99:SAX99"/>
    <mergeCell ref="RXS99:RXY99"/>
    <mergeCell ref="RXZ99:RYF99"/>
    <mergeCell ref="RYG99:RYM99"/>
    <mergeCell ref="RYN99:RYT99"/>
    <mergeCell ref="RYU99:RZA99"/>
    <mergeCell ref="RZB99:RZH99"/>
    <mergeCell ref="RWC99:RWI99"/>
    <mergeCell ref="RWJ99:RWP99"/>
    <mergeCell ref="RWQ99:RWW99"/>
    <mergeCell ref="RWX99:RXD99"/>
    <mergeCell ref="RXE99:RXK99"/>
    <mergeCell ref="RXL99:RXR99"/>
    <mergeCell ref="RUM99:RUS99"/>
    <mergeCell ref="RUT99:RUZ99"/>
    <mergeCell ref="RVA99:RVG99"/>
    <mergeCell ref="RVH99:RVN99"/>
    <mergeCell ref="RVO99:RVU99"/>
    <mergeCell ref="RVV99:RWB99"/>
    <mergeCell ref="RSW99:RTC99"/>
    <mergeCell ref="RTD99:RTJ99"/>
    <mergeCell ref="RTK99:RTQ99"/>
    <mergeCell ref="RTR99:RTX99"/>
    <mergeCell ref="RTY99:RUE99"/>
    <mergeCell ref="RUF99:RUL99"/>
    <mergeCell ref="RRG99:RRM99"/>
    <mergeCell ref="RRN99:RRT99"/>
    <mergeCell ref="RRU99:RSA99"/>
    <mergeCell ref="RSB99:RSH99"/>
    <mergeCell ref="RSI99:RSO99"/>
    <mergeCell ref="RSP99:RSV99"/>
    <mergeCell ref="RPQ99:RPW99"/>
    <mergeCell ref="RPX99:RQD99"/>
    <mergeCell ref="RQE99:RQK99"/>
    <mergeCell ref="RQL99:RQR99"/>
    <mergeCell ref="RQS99:RQY99"/>
    <mergeCell ref="RQZ99:RRF99"/>
    <mergeCell ref="ROA99:ROG99"/>
    <mergeCell ref="ROH99:RON99"/>
    <mergeCell ref="ROO99:ROU99"/>
    <mergeCell ref="ROV99:RPB99"/>
    <mergeCell ref="RPC99:RPI99"/>
    <mergeCell ref="RPJ99:RPP99"/>
    <mergeCell ref="RMK99:RMQ99"/>
    <mergeCell ref="RMR99:RMX99"/>
    <mergeCell ref="RMY99:RNE99"/>
    <mergeCell ref="RNF99:RNL99"/>
    <mergeCell ref="RNM99:RNS99"/>
    <mergeCell ref="RNT99:RNZ99"/>
    <mergeCell ref="RKU99:RLA99"/>
    <mergeCell ref="RLB99:RLH99"/>
    <mergeCell ref="RLI99:RLO99"/>
    <mergeCell ref="RLP99:RLV99"/>
    <mergeCell ref="RLW99:RMC99"/>
    <mergeCell ref="RMD99:RMJ99"/>
    <mergeCell ref="RJE99:RJK99"/>
    <mergeCell ref="RJL99:RJR99"/>
    <mergeCell ref="RJS99:RJY99"/>
    <mergeCell ref="RJZ99:RKF99"/>
    <mergeCell ref="RKG99:RKM99"/>
    <mergeCell ref="RKN99:RKT99"/>
    <mergeCell ref="RHO99:RHU99"/>
    <mergeCell ref="RHV99:RIB99"/>
    <mergeCell ref="RIC99:RII99"/>
    <mergeCell ref="RIJ99:RIP99"/>
    <mergeCell ref="RIQ99:RIW99"/>
    <mergeCell ref="RIX99:RJD99"/>
    <mergeCell ref="RFY99:RGE99"/>
    <mergeCell ref="RGF99:RGL99"/>
    <mergeCell ref="RGM99:RGS99"/>
    <mergeCell ref="RGT99:RGZ99"/>
    <mergeCell ref="RHA99:RHG99"/>
    <mergeCell ref="RHH99:RHN99"/>
    <mergeCell ref="REI99:REO99"/>
    <mergeCell ref="REP99:REV99"/>
    <mergeCell ref="REW99:RFC99"/>
    <mergeCell ref="RFD99:RFJ99"/>
    <mergeCell ref="RFK99:RFQ99"/>
    <mergeCell ref="RFR99:RFX99"/>
    <mergeCell ref="RCS99:RCY99"/>
    <mergeCell ref="RCZ99:RDF99"/>
    <mergeCell ref="RDG99:RDM99"/>
    <mergeCell ref="RDN99:RDT99"/>
    <mergeCell ref="RDU99:REA99"/>
    <mergeCell ref="REB99:REH99"/>
    <mergeCell ref="RBC99:RBI99"/>
    <mergeCell ref="RBJ99:RBP99"/>
    <mergeCell ref="RBQ99:RBW99"/>
    <mergeCell ref="RBX99:RCD99"/>
    <mergeCell ref="RCE99:RCK99"/>
    <mergeCell ref="RCL99:RCR99"/>
    <mergeCell ref="QZM99:QZS99"/>
    <mergeCell ref="QZT99:QZZ99"/>
    <mergeCell ref="RAA99:RAG99"/>
    <mergeCell ref="RAH99:RAN99"/>
    <mergeCell ref="RAO99:RAU99"/>
    <mergeCell ref="RAV99:RBB99"/>
    <mergeCell ref="QXW99:QYC99"/>
    <mergeCell ref="QYD99:QYJ99"/>
    <mergeCell ref="QYK99:QYQ99"/>
    <mergeCell ref="QYR99:QYX99"/>
    <mergeCell ref="QYY99:QZE99"/>
    <mergeCell ref="QZF99:QZL99"/>
    <mergeCell ref="QWG99:QWM99"/>
    <mergeCell ref="QWN99:QWT99"/>
    <mergeCell ref="QWU99:QXA99"/>
    <mergeCell ref="QXB99:QXH99"/>
    <mergeCell ref="QXI99:QXO99"/>
    <mergeCell ref="QXP99:QXV99"/>
    <mergeCell ref="QUQ99:QUW99"/>
    <mergeCell ref="QUX99:QVD99"/>
    <mergeCell ref="QVE99:QVK99"/>
    <mergeCell ref="QVL99:QVR99"/>
    <mergeCell ref="QVS99:QVY99"/>
    <mergeCell ref="QVZ99:QWF99"/>
    <mergeCell ref="QTA99:QTG99"/>
    <mergeCell ref="QTH99:QTN99"/>
    <mergeCell ref="QTO99:QTU99"/>
    <mergeCell ref="QTV99:QUB99"/>
    <mergeCell ref="QUC99:QUI99"/>
    <mergeCell ref="QUJ99:QUP99"/>
    <mergeCell ref="QRK99:QRQ99"/>
    <mergeCell ref="QRR99:QRX99"/>
    <mergeCell ref="QRY99:QSE99"/>
    <mergeCell ref="QSF99:QSL99"/>
    <mergeCell ref="QSM99:QSS99"/>
    <mergeCell ref="QST99:QSZ99"/>
    <mergeCell ref="QPU99:QQA99"/>
    <mergeCell ref="QQB99:QQH99"/>
    <mergeCell ref="QQI99:QQO99"/>
    <mergeCell ref="QQP99:QQV99"/>
    <mergeCell ref="QQW99:QRC99"/>
    <mergeCell ref="QRD99:QRJ99"/>
    <mergeCell ref="QOE99:QOK99"/>
    <mergeCell ref="QOL99:QOR99"/>
    <mergeCell ref="QOS99:QOY99"/>
    <mergeCell ref="QOZ99:QPF99"/>
    <mergeCell ref="QPG99:QPM99"/>
    <mergeCell ref="QPN99:QPT99"/>
    <mergeCell ref="QMO99:QMU99"/>
    <mergeCell ref="QMV99:QNB99"/>
    <mergeCell ref="QNC99:QNI99"/>
    <mergeCell ref="QNJ99:QNP99"/>
    <mergeCell ref="QNQ99:QNW99"/>
    <mergeCell ref="QNX99:QOD99"/>
    <mergeCell ref="QKY99:QLE99"/>
    <mergeCell ref="QLF99:QLL99"/>
    <mergeCell ref="QLM99:QLS99"/>
    <mergeCell ref="QLT99:QLZ99"/>
    <mergeCell ref="QMA99:QMG99"/>
    <mergeCell ref="QMH99:QMN99"/>
    <mergeCell ref="QJI99:QJO99"/>
    <mergeCell ref="QJP99:QJV99"/>
    <mergeCell ref="QJW99:QKC99"/>
    <mergeCell ref="QKD99:QKJ99"/>
    <mergeCell ref="QKK99:QKQ99"/>
    <mergeCell ref="QKR99:QKX99"/>
    <mergeCell ref="QHS99:QHY99"/>
    <mergeCell ref="QHZ99:QIF99"/>
    <mergeCell ref="QIG99:QIM99"/>
    <mergeCell ref="QIN99:QIT99"/>
    <mergeCell ref="QIU99:QJA99"/>
    <mergeCell ref="QJB99:QJH99"/>
    <mergeCell ref="QGC99:QGI99"/>
    <mergeCell ref="QGJ99:QGP99"/>
    <mergeCell ref="QGQ99:QGW99"/>
    <mergeCell ref="QGX99:QHD99"/>
    <mergeCell ref="QHE99:QHK99"/>
    <mergeCell ref="QHL99:QHR99"/>
    <mergeCell ref="QEM99:QES99"/>
    <mergeCell ref="QET99:QEZ99"/>
    <mergeCell ref="QFA99:QFG99"/>
    <mergeCell ref="QFH99:QFN99"/>
    <mergeCell ref="QFO99:QFU99"/>
    <mergeCell ref="QFV99:QGB99"/>
    <mergeCell ref="QCW99:QDC99"/>
    <mergeCell ref="QDD99:QDJ99"/>
    <mergeCell ref="QDK99:QDQ99"/>
    <mergeCell ref="QDR99:QDX99"/>
    <mergeCell ref="QDY99:QEE99"/>
    <mergeCell ref="QEF99:QEL99"/>
    <mergeCell ref="QBG99:QBM99"/>
    <mergeCell ref="QBN99:QBT99"/>
    <mergeCell ref="QBU99:QCA99"/>
    <mergeCell ref="QCB99:QCH99"/>
    <mergeCell ref="QCI99:QCO99"/>
    <mergeCell ref="QCP99:QCV99"/>
    <mergeCell ref="PZQ99:PZW99"/>
    <mergeCell ref="PZX99:QAD99"/>
    <mergeCell ref="QAE99:QAK99"/>
    <mergeCell ref="QAL99:QAR99"/>
    <mergeCell ref="QAS99:QAY99"/>
    <mergeCell ref="QAZ99:QBF99"/>
    <mergeCell ref="PYA99:PYG99"/>
    <mergeCell ref="PYH99:PYN99"/>
    <mergeCell ref="PYO99:PYU99"/>
    <mergeCell ref="PYV99:PZB99"/>
    <mergeCell ref="PZC99:PZI99"/>
    <mergeCell ref="PZJ99:PZP99"/>
    <mergeCell ref="PWK99:PWQ99"/>
    <mergeCell ref="PWR99:PWX99"/>
    <mergeCell ref="PWY99:PXE99"/>
    <mergeCell ref="PXF99:PXL99"/>
    <mergeCell ref="PXM99:PXS99"/>
    <mergeCell ref="PXT99:PXZ99"/>
    <mergeCell ref="PUU99:PVA99"/>
    <mergeCell ref="PVB99:PVH99"/>
    <mergeCell ref="PVI99:PVO99"/>
    <mergeCell ref="PVP99:PVV99"/>
    <mergeCell ref="PVW99:PWC99"/>
    <mergeCell ref="PWD99:PWJ99"/>
    <mergeCell ref="PTE99:PTK99"/>
    <mergeCell ref="PTL99:PTR99"/>
    <mergeCell ref="PTS99:PTY99"/>
    <mergeCell ref="PTZ99:PUF99"/>
    <mergeCell ref="PUG99:PUM99"/>
    <mergeCell ref="PUN99:PUT99"/>
    <mergeCell ref="PRO99:PRU99"/>
    <mergeCell ref="PRV99:PSB99"/>
    <mergeCell ref="PSC99:PSI99"/>
    <mergeCell ref="PSJ99:PSP99"/>
    <mergeCell ref="PSQ99:PSW99"/>
    <mergeCell ref="PSX99:PTD99"/>
    <mergeCell ref="PPY99:PQE99"/>
    <mergeCell ref="PQF99:PQL99"/>
    <mergeCell ref="PQM99:PQS99"/>
    <mergeCell ref="PQT99:PQZ99"/>
    <mergeCell ref="PRA99:PRG99"/>
    <mergeCell ref="PRH99:PRN99"/>
    <mergeCell ref="POI99:POO99"/>
    <mergeCell ref="POP99:POV99"/>
    <mergeCell ref="POW99:PPC99"/>
    <mergeCell ref="PPD99:PPJ99"/>
    <mergeCell ref="PPK99:PPQ99"/>
    <mergeCell ref="PPR99:PPX99"/>
    <mergeCell ref="PMS99:PMY99"/>
    <mergeCell ref="PMZ99:PNF99"/>
    <mergeCell ref="PNG99:PNM99"/>
    <mergeCell ref="PNN99:PNT99"/>
    <mergeCell ref="PNU99:POA99"/>
    <mergeCell ref="POB99:POH99"/>
    <mergeCell ref="PLC99:PLI99"/>
    <mergeCell ref="PLJ99:PLP99"/>
    <mergeCell ref="PLQ99:PLW99"/>
    <mergeCell ref="PLX99:PMD99"/>
    <mergeCell ref="PME99:PMK99"/>
    <mergeCell ref="PML99:PMR99"/>
    <mergeCell ref="PJM99:PJS99"/>
    <mergeCell ref="PJT99:PJZ99"/>
    <mergeCell ref="PKA99:PKG99"/>
    <mergeCell ref="PKH99:PKN99"/>
    <mergeCell ref="PKO99:PKU99"/>
    <mergeCell ref="PKV99:PLB99"/>
    <mergeCell ref="PHW99:PIC99"/>
    <mergeCell ref="PID99:PIJ99"/>
    <mergeCell ref="PIK99:PIQ99"/>
    <mergeCell ref="PIR99:PIX99"/>
    <mergeCell ref="PIY99:PJE99"/>
    <mergeCell ref="PJF99:PJL99"/>
    <mergeCell ref="PGG99:PGM99"/>
    <mergeCell ref="PGN99:PGT99"/>
    <mergeCell ref="PGU99:PHA99"/>
    <mergeCell ref="PHB99:PHH99"/>
    <mergeCell ref="PHI99:PHO99"/>
    <mergeCell ref="PHP99:PHV99"/>
    <mergeCell ref="PEQ99:PEW99"/>
    <mergeCell ref="PEX99:PFD99"/>
    <mergeCell ref="PFE99:PFK99"/>
    <mergeCell ref="PFL99:PFR99"/>
    <mergeCell ref="PFS99:PFY99"/>
    <mergeCell ref="PFZ99:PGF99"/>
    <mergeCell ref="PDA99:PDG99"/>
    <mergeCell ref="PDH99:PDN99"/>
    <mergeCell ref="PDO99:PDU99"/>
    <mergeCell ref="PDV99:PEB99"/>
    <mergeCell ref="PEC99:PEI99"/>
    <mergeCell ref="PEJ99:PEP99"/>
    <mergeCell ref="PBK99:PBQ99"/>
    <mergeCell ref="PBR99:PBX99"/>
    <mergeCell ref="PBY99:PCE99"/>
    <mergeCell ref="PCF99:PCL99"/>
    <mergeCell ref="PCM99:PCS99"/>
    <mergeCell ref="PCT99:PCZ99"/>
    <mergeCell ref="OZU99:PAA99"/>
    <mergeCell ref="PAB99:PAH99"/>
    <mergeCell ref="PAI99:PAO99"/>
    <mergeCell ref="PAP99:PAV99"/>
    <mergeCell ref="PAW99:PBC99"/>
    <mergeCell ref="PBD99:PBJ99"/>
    <mergeCell ref="OYE99:OYK99"/>
    <mergeCell ref="OYL99:OYR99"/>
    <mergeCell ref="OYS99:OYY99"/>
    <mergeCell ref="OYZ99:OZF99"/>
    <mergeCell ref="OZG99:OZM99"/>
    <mergeCell ref="OZN99:OZT99"/>
    <mergeCell ref="OWO99:OWU99"/>
    <mergeCell ref="OWV99:OXB99"/>
    <mergeCell ref="OXC99:OXI99"/>
    <mergeCell ref="OXJ99:OXP99"/>
    <mergeCell ref="OXQ99:OXW99"/>
    <mergeCell ref="OXX99:OYD99"/>
    <mergeCell ref="OUY99:OVE99"/>
    <mergeCell ref="OVF99:OVL99"/>
    <mergeCell ref="OVM99:OVS99"/>
    <mergeCell ref="OVT99:OVZ99"/>
    <mergeCell ref="OWA99:OWG99"/>
    <mergeCell ref="OWH99:OWN99"/>
    <mergeCell ref="OTI99:OTO99"/>
    <mergeCell ref="OTP99:OTV99"/>
    <mergeCell ref="OTW99:OUC99"/>
    <mergeCell ref="OUD99:OUJ99"/>
    <mergeCell ref="OUK99:OUQ99"/>
    <mergeCell ref="OUR99:OUX99"/>
    <mergeCell ref="ORS99:ORY99"/>
    <mergeCell ref="ORZ99:OSF99"/>
    <mergeCell ref="OSG99:OSM99"/>
    <mergeCell ref="OSN99:OST99"/>
    <mergeCell ref="OSU99:OTA99"/>
    <mergeCell ref="OTB99:OTH99"/>
    <mergeCell ref="OQC99:OQI99"/>
    <mergeCell ref="OQJ99:OQP99"/>
    <mergeCell ref="OQQ99:OQW99"/>
    <mergeCell ref="OQX99:ORD99"/>
    <mergeCell ref="ORE99:ORK99"/>
    <mergeCell ref="ORL99:ORR99"/>
    <mergeCell ref="OOM99:OOS99"/>
    <mergeCell ref="OOT99:OOZ99"/>
    <mergeCell ref="OPA99:OPG99"/>
    <mergeCell ref="OPH99:OPN99"/>
    <mergeCell ref="OPO99:OPU99"/>
    <mergeCell ref="OPV99:OQB99"/>
    <mergeCell ref="OMW99:ONC99"/>
    <mergeCell ref="OND99:ONJ99"/>
    <mergeCell ref="ONK99:ONQ99"/>
    <mergeCell ref="ONR99:ONX99"/>
    <mergeCell ref="ONY99:OOE99"/>
    <mergeCell ref="OOF99:OOL99"/>
    <mergeCell ref="OLG99:OLM99"/>
    <mergeCell ref="OLN99:OLT99"/>
    <mergeCell ref="OLU99:OMA99"/>
    <mergeCell ref="OMB99:OMH99"/>
    <mergeCell ref="OMI99:OMO99"/>
    <mergeCell ref="OMP99:OMV99"/>
    <mergeCell ref="OJQ99:OJW99"/>
    <mergeCell ref="OJX99:OKD99"/>
    <mergeCell ref="OKE99:OKK99"/>
    <mergeCell ref="OKL99:OKR99"/>
    <mergeCell ref="OKS99:OKY99"/>
    <mergeCell ref="OKZ99:OLF99"/>
    <mergeCell ref="OIA99:OIG99"/>
    <mergeCell ref="OIH99:OIN99"/>
    <mergeCell ref="OIO99:OIU99"/>
    <mergeCell ref="OIV99:OJB99"/>
    <mergeCell ref="OJC99:OJI99"/>
    <mergeCell ref="OJJ99:OJP99"/>
    <mergeCell ref="OGK99:OGQ99"/>
    <mergeCell ref="OGR99:OGX99"/>
    <mergeCell ref="OGY99:OHE99"/>
    <mergeCell ref="OHF99:OHL99"/>
    <mergeCell ref="OHM99:OHS99"/>
    <mergeCell ref="OHT99:OHZ99"/>
    <mergeCell ref="OEU99:OFA99"/>
    <mergeCell ref="OFB99:OFH99"/>
    <mergeCell ref="OFI99:OFO99"/>
    <mergeCell ref="OFP99:OFV99"/>
    <mergeCell ref="OFW99:OGC99"/>
    <mergeCell ref="OGD99:OGJ99"/>
    <mergeCell ref="ODE99:ODK99"/>
    <mergeCell ref="ODL99:ODR99"/>
    <mergeCell ref="ODS99:ODY99"/>
    <mergeCell ref="ODZ99:OEF99"/>
    <mergeCell ref="OEG99:OEM99"/>
    <mergeCell ref="OEN99:OET99"/>
    <mergeCell ref="OBO99:OBU99"/>
    <mergeCell ref="OBV99:OCB99"/>
    <mergeCell ref="OCC99:OCI99"/>
    <mergeCell ref="OCJ99:OCP99"/>
    <mergeCell ref="OCQ99:OCW99"/>
    <mergeCell ref="OCX99:ODD99"/>
    <mergeCell ref="NZY99:OAE99"/>
    <mergeCell ref="OAF99:OAL99"/>
    <mergeCell ref="OAM99:OAS99"/>
    <mergeCell ref="OAT99:OAZ99"/>
    <mergeCell ref="OBA99:OBG99"/>
    <mergeCell ref="OBH99:OBN99"/>
    <mergeCell ref="NYI99:NYO99"/>
    <mergeCell ref="NYP99:NYV99"/>
    <mergeCell ref="NYW99:NZC99"/>
    <mergeCell ref="NZD99:NZJ99"/>
    <mergeCell ref="NZK99:NZQ99"/>
    <mergeCell ref="NZR99:NZX99"/>
    <mergeCell ref="NWS99:NWY99"/>
    <mergeCell ref="NWZ99:NXF99"/>
    <mergeCell ref="NXG99:NXM99"/>
    <mergeCell ref="NXN99:NXT99"/>
    <mergeCell ref="NXU99:NYA99"/>
    <mergeCell ref="NYB99:NYH99"/>
    <mergeCell ref="NVC99:NVI99"/>
    <mergeCell ref="NVJ99:NVP99"/>
    <mergeCell ref="NVQ99:NVW99"/>
    <mergeCell ref="NVX99:NWD99"/>
    <mergeCell ref="NWE99:NWK99"/>
    <mergeCell ref="NWL99:NWR99"/>
    <mergeCell ref="NTM99:NTS99"/>
    <mergeCell ref="NTT99:NTZ99"/>
    <mergeCell ref="NUA99:NUG99"/>
    <mergeCell ref="NUH99:NUN99"/>
    <mergeCell ref="NUO99:NUU99"/>
    <mergeCell ref="NUV99:NVB99"/>
    <mergeCell ref="NRW99:NSC99"/>
    <mergeCell ref="NSD99:NSJ99"/>
    <mergeCell ref="NSK99:NSQ99"/>
    <mergeCell ref="NSR99:NSX99"/>
    <mergeCell ref="NSY99:NTE99"/>
    <mergeCell ref="NTF99:NTL99"/>
    <mergeCell ref="NQG99:NQM99"/>
    <mergeCell ref="NQN99:NQT99"/>
    <mergeCell ref="NQU99:NRA99"/>
    <mergeCell ref="NRB99:NRH99"/>
    <mergeCell ref="NRI99:NRO99"/>
    <mergeCell ref="NRP99:NRV99"/>
    <mergeCell ref="NOQ99:NOW99"/>
    <mergeCell ref="NOX99:NPD99"/>
    <mergeCell ref="NPE99:NPK99"/>
    <mergeCell ref="NPL99:NPR99"/>
    <mergeCell ref="NPS99:NPY99"/>
    <mergeCell ref="NPZ99:NQF99"/>
    <mergeCell ref="NNA99:NNG99"/>
    <mergeCell ref="NNH99:NNN99"/>
    <mergeCell ref="NNO99:NNU99"/>
    <mergeCell ref="NNV99:NOB99"/>
    <mergeCell ref="NOC99:NOI99"/>
    <mergeCell ref="NOJ99:NOP99"/>
    <mergeCell ref="NLK99:NLQ99"/>
    <mergeCell ref="NLR99:NLX99"/>
    <mergeCell ref="NLY99:NME99"/>
    <mergeCell ref="NMF99:NML99"/>
    <mergeCell ref="NMM99:NMS99"/>
    <mergeCell ref="NMT99:NMZ99"/>
    <mergeCell ref="NJU99:NKA99"/>
    <mergeCell ref="NKB99:NKH99"/>
    <mergeCell ref="NKI99:NKO99"/>
    <mergeCell ref="NKP99:NKV99"/>
    <mergeCell ref="NKW99:NLC99"/>
    <mergeCell ref="NLD99:NLJ99"/>
    <mergeCell ref="NIE99:NIK99"/>
    <mergeCell ref="NIL99:NIR99"/>
    <mergeCell ref="NIS99:NIY99"/>
    <mergeCell ref="NIZ99:NJF99"/>
    <mergeCell ref="NJG99:NJM99"/>
    <mergeCell ref="NJN99:NJT99"/>
    <mergeCell ref="NGO99:NGU99"/>
    <mergeCell ref="NGV99:NHB99"/>
    <mergeCell ref="NHC99:NHI99"/>
    <mergeCell ref="NHJ99:NHP99"/>
    <mergeCell ref="NHQ99:NHW99"/>
    <mergeCell ref="NHX99:NID99"/>
    <mergeCell ref="NEY99:NFE99"/>
    <mergeCell ref="NFF99:NFL99"/>
    <mergeCell ref="NFM99:NFS99"/>
    <mergeCell ref="NFT99:NFZ99"/>
    <mergeCell ref="NGA99:NGG99"/>
    <mergeCell ref="NGH99:NGN99"/>
    <mergeCell ref="NDI99:NDO99"/>
    <mergeCell ref="NDP99:NDV99"/>
    <mergeCell ref="NDW99:NEC99"/>
    <mergeCell ref="NED99:NEJ99"/>
    <mergeCell ref="NEK99:NEQ99"/>
    <mergeCell ref="NER99:NEX99"/>
    <mergeCell ref="NBS99:NBY99"/>
    <mergeCell ref="NBZ99:NCF99"/>
    <mergeCell ref="NCG99:NCM99"/>
    <mergeCell ref="NCN99:NCT99"/>
    <mergeCell ref="NCU99:NDA99"/>
    <mergeCell ref="NDB99:NDH99"/>
    <mergeCell ref="NAC99:NAI99"/>
    <mergeCell ref="NAJ99:NAP99"/>
    <mergeCell ref="NAQ99:NAW99"/>
    <mergeCell ref="NAX99:NBD99"/>
    <mergeCell ref="NBE99:NBK99"/>
    <mergeCell ref="NBL99:NBR99"/>
    <mergeCell ref="MYM99:MYS99"/>
    <mergeCell ref="MYT99:MYZ99"/>
    <mergeCell ref="MZA99:MZG99"/>
    <mergeCell ref="MZH99:MZN99"/>
    <mergeCell ref="MZO99:MZU99"/>
    <mergeCell ref="MZV99:NAB99"/>
    <mergeCell ref="MWW99:MXC99"/>
    <mergeCell ref="MXD99:MXJ99"/>
    <mergeCell ref="MXK99:MXQ99"/>
    <mergeCell ref="MXR99:MXX99"/>
    <mergeCell ref="MXY99:MYE99"/>
    <mergeCell ref="MYF99:MYL99"/>
    <mergeCell ref="MVG99:MVM99"/>
    <mergeCell ref="MVN99:MVT99"/>
    <mergeCell ref="MVU99:MWA99"/>
    <mergeCell ref="MWB99:MWH99"/>
    <mergeCell ref="MWI99:MWO99"/>
    <mergeCell ref="MWP99:MWV99"/>
    <mergeCell ref="MTQ99:MTW99"/>
    <mergeCell ref="MTX99:MUD99"/>
    <mergeCell ref="MUE99:MUK99"/>
    <mergeCell ref="MUL99:MUR99"/>
    <mergeCell ref="MUS99:MUY99"/>
    <mergeCell ref="MUZ99:MVF99"/>
    <mergeCell ref="MSA99:MSG99"/>
    <mergeCell ref="MSH99:MSN99"/>
    <mergeCell ref="MSO99:MSU99"/>
    <mergeCell ref="MSV99:MTB99"/>
    <mergeCell ref="MTC99:MTI99"/>
    <mergeCell ref="MTJ99:MTP99"/>
    <mergeCell ref="MQK99:MQQ99"/>
    <mergeCell ref="MQR99:MQX99"/>
    <mergeCell ref="MQY99:MRE99"/>
    <mergeCell ref="MRF99:MRL99"/>
    <mergeCell ref="MRM99:MRS99"/>
    <mergeCell ref="MRT99:MRZ99"/>
    <mergeCell ref="MOU99:MPA99"/>
    <mergeCell ref="MPB99:MPH99"/>
    <mergeCell ref="MPI99:MPO99"/>
    <mergeCell ref="MPP99:MPV99"/>
    <mergeCell ref="MPW99:MQC99"/>
    <mergeCell ref="MQD99:MQJ99"/>
    <mergeCell ref="MNE99:MNK99"/>
    <mergeCell ref="MNL99:MNR99"/>
    <mergeCell ref="MNS99:MNY99"/>
    <mergeCell ref="MNZ99:MOF99"/>
    <mergeCell ref="MOG99:MOM99"/>
    <mergeCell ref="MON99:MOT99"/>
    <mergeCell ref="MLO99:MLU99"/>
    <mergeCell ref="MLV99:MMB99"/>
    <mergeCell ref="MMC99:MMI99"/>
    <mergeCell ref="MMJ99:MMP99"/>
    <mergeCell ref="MMQ99:MMW99"/>
    <mergeCell ref="MMX99:MND99"/>
    <mergeCell ref="MJY99:MKE99"/>
    <mergeCell ref="MKF99:MKL99"/>
    <mergeCell ref="MKM99:MKS99"/>
    <mergeCell ref="MKT99:MKZ99"/>
    <mergeCell ref="MLA99:MLG99"/>
    <mergeCell ref="MLH99:MLN99"/>
    <mergeCell ref="MII99:MIO99"/>
    <mergeCell ref="MIP99:MIV99"/>
    <mergeCell ref="MIW99:MJC99"/>
    <mergeCell ref="MJD99:MJJ99"/>
    <mergeCell ref="MJK99:MJQ99"/>
    <mergeCell ref="MJR99:MJX99"/>
    <mergeCell ref="MGS99:MGY99"/>
    <mergeCell ref="MGZ99:MHF99"/>
    <mergeCell ref="MHG99:MHM99"/>
    <mergeCell ref="MHN99:MHT99"/>
    <mergeCell ref="MHU99:MIA99"/>
    <mergeCell ref="MIB99:MIH99"/>
    <mergeCell ref="MFC99:MFI99"/>
    <mergeCell ref="MFJ99:MFP99"/>
    <mergeCell ref="MFQ99:MFW99"/>
    <mergeCell ref="MFX99:MGD99"/>
    <mergeCell ref="MGE99:MGK99"/>
    <mergeCell ref="MGL99:MGR99"/>
    <mergeCell ref="MDM99:MDS99"/>
    <mergeCell ref="MDT99:MDZ99"/>
    <mergeCell ref="MEA99:MEG99"/>
    <mergeCell ref="MEH99:MEN99"/>
    <mergeCell ref="MEO99:MEU99"/>
    <mergeCell ref="MEV99:MFB99"/>
    <mergeCell ref="MBW99:MCC99"/>
    <mergeCell ref="MCD99:MCJ99"/>
    <mergeCell ref="MCK99:MCQ99"/>
    <mergeCell ref="MCR99:MCX99"/>
    <mergeCell ref="MCY99:MDE99"/>
    <mergeCell ref="MDF99:MDL99"/>
    <mergeCell ref="MAG99:MAM99"/>
    <mergeCell ref="MAN99:MAT99"/>
    <mergeCell ref="MAU99:MBA99"/>
    <mergeCell ref="MBB99:MBH99"/>
    <mergeCell ref="MBI99:MBO99"/>
    <mergeCell ref="MBP99:MBV99"/>
    <mergeCell ref="LYQ99:LYW99"/>
    <mergeCell ref="LYX99:LZD99"/>
    <mergeCell ref="LZE99:LZK99"/>
    <mergeCell ref="LZL99:LZR99"/>
    <mergeCell ref="LZS99:LZY99"/>
    <mergeCell ref="LZZ99:MAF99"/>
    <mergeCell ref="LXA99:LXG99"/>
    <mergeCell ref="LXH99:LXN99"/>
    <mergeCell ref="LXO99:LXU99"/>
    <mergeCell ref="LXV99:LYB99"/>
    <mergeCell ref="LYC99:LYI99"/>
    <mergeCell ref="LYJ99:LYP99"/>
    <mergeCell ref="LVK99:LVQ99"/>
    <mergeCell ref="LVR99:LVX99"/>
    <mergeCell ref="LVY99:LWE99"/>
    <mergeCell ref="LWF99:LWL99"/>
    <mergeCell ref="LWM99:LWS99"/>
    <mergeCell ref="LWT99:LWZ99"/>
    <mergeCell ref="LTU99:LUA99"/>
    <mergeCell ref="LUB99:LUH99"/>
    <mergeCell ref="LUI99:LUO99"/>
    <mergeCell ref="LUP99:LUV99"/>
    <mergeCell ref="LUW99:LVC99"/>
    <mergeCell ref="LVD99:LVJ99"/>
    <mergeCell ref="LSE99:LSK99"/>
    <mergeCell ref="LSL99:LSR99"/>
    <mergeCell ref="LSS99:LSY99"/>
    <mergeCell ref="LSZ99:LTF99"/>
    <mergeCell ref="LTG99:LTM99"/>
    <mergeCell ref="LTN99:LTT99"/>
    <mergeCell ref="LQO99:LQU99"/>
    <mergeCell ref="LQV99:LRB99"/>
    <mergeCell ref="LRC99:LRI99"/>
    <mergeCell ref="LRJ99:LRP99"/>
    <mergeCell ref="LRQ99:LRW99"/>
    <mergeCell ref="LRX99:LSD99"/>
    <mergeCell ref="LOY99:LPE99"/>
    <mergeCell ref="LPF99:LPL99"/>
    <mergeCell ref="LPM99:LPS99"/>
    <mergeCell ref="LPT99:LPZ99"/>
    <mergeCell ref="LQA99:LQG99"/>
    <mergeCell ref="LQH99:LQN99"/>
    <mergeCell ref="LNI99:LNO99"/>
    <mergeCell ref="LNP99:LNV99"/>
    <mergeCell ref="LNW99:LOC99"/>
    <mergeCell ref="LOD99:LOJ99"/>
    <mergeCell ref="LOK99:LOQ99"/>
    <mergeCell ref="LOR99:LOX99"/>
    <mergeCell ref="LLS99:LLY99"/>
    <mergeCell ref="LLZ99:LMF99"/>
    <mergeCell ref="LMG99:LMM99"/>
    <mergeCell ref="LMN99:LMT99"/>
    <mergeCell ref="LMU99:LNA99"/>
    <mergeCell ref="LNB99:LNH99"/>
    <mergeCell ref="LKC99:LKI99"/>
    <mergeCell ref="LKJ99:LKP99"/>
    <mergeCell ref="LKQ99:LKW99"/>
    <mergeCell ref="LKX99:LLD99"/>
    <mergeCell ref="LLE99:LLK99"/>
    <mergeCell ref="LLL99:LLR99"/>
    <mergeCell ref="LIM99:LIS99"/>
    <mergeCell ref="LIT99:LIZ99"/>
    <mergeCell ref="LJA99:LJG99"/>
    <mergeCell ref="LJH99:LJN99"/>
    <mergeCell ref="LJO99:LJU99"/>
    <mergeCell ref="LJV99:LKB99"/>
    <mergeCell ref="LGW99:LHC99"/>
    <mergeCell ref="LHD99:LHJ99"/>
    <mergeCell ref="LHK99:LHQ99"/>
    <mergeCell ref="LHR99:LHX99"/>
    <mergeCell ref="LHY99:LIE99"/>
    <mergeCell ref="LIF99:LIL99"/>
    <mergeCell ref="LFG99:LFM99"/>
    <mergeCell ref="LFN99:LFT99"/>
    <mergeCell ref="LFU99:LGA99"/>
    <mergeCell ref="LGB99:LGH99"/>
    <mergeCell ref="LGI99:LGO99"/>
    <mergeCell ref="LGP99:LGV99"/>
    <mergeCell ref="LDQ99:LDW99"/>
    <mergeCell ref="LDX99:LED99"/>
    <mergeCell ref="LEE99:LEK99"/>
    <mergeCell ref="LEL99:LER99"/>
    <mergeCell ref="LES99:LEY99"/>
    <mergeCell ref="LEZ99:LFF99"/>
    <mergeCell ref="LCA99:LCG99"/>
    <mergeCell ref="LCH99:LCN99"/>
    <mergeCell ref="LCO99:LCU99"/>
    <mergeCell ref="LCV99:LDB99"/>
    <mergeCell ref="LDC99:LDI99"/>
    <mergeCell ref="LDJ99:LDP99"/>
    <mergeCell ref="LAK99:LAQ99"/>
    <mergeCell ref="LAR99:LAX99"/>
    <mergeCell ref="LAY99:LBE99"/>
    <mergeCell ref="LBF99:LBL99"/>
    <mergeCell ref="LBM99:LBS99"/>
    <mergeCell ref="LBT99:LBZ99"/>
    <mergeCell ref="KYU99:KZA99"/>
    <mergeCell ref="KZB99:KZH99"/>
    <mergeCell ref="KZI99:KZO99"/>
    <mergeCell ref="KZP99:KZV99"/>
    <mergeCell ref="KZW99:LAC99"/>
    <mergeCell ref="LAD99:LAJ99"/>
    <mergeCell ref="KXE99:KXK99"/>
    <mergeCell ref="KXL99:KXR99"/>
    <mergeCell ref="KXS99:KXY99"/>
    <mergeCell ref="KXZ99:KYF99"/>
    <mergeCell ref="KYG99:KYM99"/>
    <mergeCell ref="KYN99:KYT99"/>
    <mergeCell ref="KVO99:KVU99"/>
    <mergeCell ref="KVV99:KWB99"/>
    <mergeCell ref="KWC99:KWI99"/>
    <mergeCell ref="KWJ99:KWP99"/>
    <mergeCell ref="KWQ99:KWW99"/>
    <mergeCell ref="KWX99:KXD99"/>
    <mergeCell ref="KTY99:KUE99"/>
    <mergeCell ref="KUF99:KUL99"/>
    <mergeCell ref="KUM99:KUS99"/>
    <mergeCell ref="KUT99:KUZ99"/>
    <mergeCell ref="KVA99:KVG99"/>
    <mergeCell ref="KVH99:KVN99"/>
    <mergeCell ref="KSI99:KSO99"/>
    <mergeCell ref="KSP99:KSV99"/>
    <mergeCell ref="KSW99:KTC99"/>
    <mergeCell ref="KTD99:KTJ99"/>
    <mergeCell ref="KTK99:KTQ99"/>
    <mergeCell ref="KTR99:KTX99"/>
    <mergeCell ref="KQS99:KQY99"/>
    <mergeCell ref="KQZ99:KRF99"/>
    <mergeCell ref="KRG99:KRM99"/>
    <mergeCell ref="KRN99:KRT99"/>
    <mergeCell ref="KRU99:KSA99"/>
    <mergeCell ref="KSB99:KSH99"/>
    <mergeCell ref="KPC99:KPI99"/>
    <mergeCell ref="KPJ99:KPP99"/>
    <mergeCell ref="KPQ99:KPW99"/>
    <mergeCell ref="KPX99:KQD99"/>
    <mergeCell ref="KQE99:KQK99"/>
    <mergeCell ref="KQL99:KQR99"/>
    <mergeCell ref="KNM99:KNS99"/>
    <mergeCell ref="KNT99:KNZ99"/>
    <mergeCell ref="KOA99:KOG99"/>
    <mergeCell ref="KOH99:KON99"/>
    <mergeCell ref="KOO99:KOU99"/>
    <mergeCell ref="KOV99:KPB99"/>
    <mergeCell ref="KLW99:KMC99"/>
    <mergeCell ref="KMD99:KMJ99"/>
    <mergeCell ref="KMK99:KMQ99"/>
    <mergeCell ref="KMR99:KMX99"/>
    <mergeCell ref="KMY99:KNE99"/>
    <mergeCell ref="KNF99:KNL99"/>
    <mergeCell ref="KKG99:KKM99"/>
    <mergeCell ref="KKN99:KKT99"/>
    <mergeCell ref="KKU99:KLA99"/>
    <mergeCell ref="KLB99:KLH99"/>
    <mergeCell ref="KLI99:KLO99"/>
    <mergeCell ref="KLP99:KLV99"/>
    <mergeCell ref="KIQ99:KIW99"/>
    <mergeCell ref="KIX99:KJD99"/>
    <mergeCell ref="KJE99:KJK99"/>
    <mergeCell ref="KJL99:KJR99"/>
    <mergeCell ref="KJS99:KJY99"/>
    <mergeCell ref="KJZ99:KKF99"/>
    <mergeCell ref="KHA99:KHG99"/>
    <mergeCell ref="KHH99:KHN99"/>
    <mergeCell ref="KHO99:KHU99"/>
    <mergeCell ref="KHV99:KIB99"/>
    <mergeCell ref="KIC99:KII99"/>
    <mergeCell ref="KIJ99:KIP99"/>
    <mergeCell ref="KFK99:KFQ99"/>
    <mergeCell ref="KFR99:KFX99"/>
    <mergeCell ref="KFY99:KGE99"/>
    <mergeCell ref="KGF99:KGL99"/>
    <mergeCell ref="KGM99:KGS99"/>
    <mergeCell ref="KGT99:KGZ99"/>
    <mergeCell ref="KDU99:KEA99"/>
    <mergeCell ref="KEB99:KEH99"/>
    <mergeCell ref="KEI99:KEO99"/>
    <mergeCell ref="KEP99:KEV99"/>
    <mergeCell ref="KEW99:KFC99"/>
    <mergeCell ref="KFD99:KFJ99"/>
    <mergeCell ref="KCE99:KCK99"/>
    <mergeCell ref="KCL99:KCR99"/>
    <mergeCell ref="KCS99:KCY99"/>
    <mergeCell ref="KCZ99:KDF99"/>
    <mergeCell ref="KDG99:KDM99"/>
    <mergeCell ref="KDN99:KDT99"/>
    <mergeCell ref="KAO99:KAU99"/>
    <mergeCell ref="KAV99:KBB99"/>
    <mergeCell ref="KBC99:KBI99"/>
    <mergeCell ref="KBJ99:KBP99"/>
    <mergeCell ref="KBQ99:KBW99"/>
    <mergeCell ref="KBX99:KCD99"/>
    <mergeCell ref="JYY99:JZE99"/>
    <mergeCell ref="JZF99:JZL99"/>
    <mergeCell ref="JZM99:JZS99"/>
    <mergeCell ref="JZT99:JZZ99"/>
    <mergeCell ref="KAA99:KAG99"/>
    <mergeCell ref="KAH99:KAN99"/>
    <mergeCell ref="JXI99:JXO99"/>
    <mergeCell ref="JXP99:JXV99"/>
    <mergeCell ref="JXW99:JYC99"/>
    <mergeCell ref="JYD99:JYJ99"/>
    <mergeCell ref="JYK99:JYQ99"/>
    <mergeCell ref="JYR99:JYX99"/>
    <mergeCell ref="JVS99:JVY99"/>
    <mergeCell ref="JVZ99:JWF99"/>
    <mergeCell ref="JWG99:JWM99"/>
    <mergeCell ref="JWN99:JWT99"/>
    <mergeCell ref="JWU99:JXA99"/>
    <mergeCell ref="JXB99:JXH99"/>
    <mergeCell ref="JUC99:JUI99"/>
    <mergeCell ref="JUJ99:JUP99"/>
    <mergeCell ref="JUQ99:JUW99"/>
    <mergeCell ref="JUX99:JVD99"/>
    <mergeCell ref="JVE99:JVK99"/>
    <mergeCell ref="JVL99:JVR99"/>
    <mergeCell ref="JSM99:JSS99"/>
    <mergeCell ref="JST99:JSZ99"/>
    <mergeCell ref="JTA99:JTG99"/>
    <mergeCell ref="JTH99:JTN99"/>
    <mergeCell ref="JTO99:JTU99"/>
    <mergeCell ref="JTV99:JUB99"/>
    <mergeCell ref="JQW99:JRC99"/>
    <mergeCell ref="JRD99:JRJ99"/>
    <mergeCell ref="JRK99:JRQ99"/>
    <mergeCell ref="JRR99:JRX99"/>
    <mergeCell ref="JRY99:JSE99"/>
    <mergeCell ref="JSF99:JSL99"/>
    <mergeCell ref="JPG99:JPM99"/>
    <mergeCell ref="JPN99:JPT99"/>
    <mergeCell ref="JPU99:JQA99"/>
    <mergeCell ref="JQB99:JQH99"/>
    <mergeCell ref="JQI99:JQO99"/>
    <mergeCell ref="JQP99:JQV99"/>
    <mergeCell ref="JNQ99:JNW99"/>
    <mergeCell ref="JNX99:JOD99"/>
    <mergeCell ref="JOE99:JOK99"/>
    <mergeCell ref="JOL99:JOR99"/>
    <mergeCell ref="JOS99:JOY99"/>
    <mergeCell ref="JOZ99:JPF99"/>
    <mergeCell ref="JMA99:JMG99"/>
    <mergeCell ref="JMH99:JMN99"/>
    <mergeCell ref="JMO99:JMU99"/>
    <mergeCell ref="JMV99:JNB99"/>
    <mergeCell ref="JNC99:JNI99"/>
    <mergeCell ref="JNJ99:JNP99"/>
    <mergeCell ref="JKK99:JKQ99"/>
    <mergeCell ref="JKR99:JKX99"/>
    <mergeCell ref="JKY99:JLE99"/>
    <mergeCell ref="JLF99:JLL99"/>
    <mergeCell ref="JLM99:JLS99"/>
    <mergeCell ref="JLT99:JLZ99"/>
    <mergeCell ref="JIU99:JJA99"/>
    <mergeCell ref="JJB99:JJH99"/>
    <mergeCell ref="JJI99:JJO99"/>
    <mergeCell ref="JJP99:JJV99"/>
    <mergeCell ref="JJW99:JKC99"/>
    <mergeCell ref="JKD99:JKJ99"/>
    <mergeCell ref="JHE99:JHK99"/>
    <mergeCell ref="JHL99:JHR99"/>
    <mergeCell ref="JHS99:JHY99"/>
    <mergeCell ref="JHZ99:JIF99"/>
    <mergeCell ref="JIG99:JIM99"/>
    <mergeCell ref="JIN99:JIT99"/>
    <mergeCell ref="JFO99:JFU99"/>
    <mergeCell ref="JFV99:JGB99"/>
    <mergeCell ref="JGC99:JGI99"/>
    <mergeCell ref="JGJ99:JGP99"/>
    <mergeCell ref="JGQ99:JGW99"/>
    <mergeCell ref="JGX99:JHD99"/>
    <mergeCell ref="JDY99:JEE99"/>
    <mergeCell ref="JEF99:JEL99"/>
    <mergeCell ref="JEM99:JES99"/>
    <mergeCell ref="JET99:JEZ99"/>
    <mergeCell ref="JFA99:JFG99"/>
    <mergeCell ref="JFH99:JFN99"/>
    <mergeCell ref="JCI99:JCO99"/>
    <mergeCell ref="JCP99:JCV99"/>
    <mergeCell ref="JCW99:JDC99"/>
    <mergeCell ref="JDD99:JDJ99"/>
    <mergeCell ref="JDK99:JDQ99"/>
    <mergeCell ref="JDR99:JDX99"/>
    <mergeCell ref="JAS99:JAY99"/>
    <mergeCell ref="JAZ99:JBF99"/>
    <mergeCell ref="JBG99:JBM99"/>
    <mergeCell ref="JBN99:JBT99"/>
    <mergeCell ref="JBU99:JCA99"/>
    <mergeCell ref="JCB99:JCH99"/>
    <mergeCell ref="IZC99:IZI99"/>
    <mergeCell ref="IZJ99:IZP99"/>
    <mergeCell ref="IZQ99:IZW99"/>
    <mergeCell ref="IZX99:JAD99"/>
    <mergeCell ref="JAE99:JAK99"/>
    <mergeCell ref="JAL99:JAR99"/>
    <mergeCell ref="IXM99:IXS99"/>
    <mergeCell ref="IXT99:IXZ99"/>
    <mergeCell ref="IYA99:IYG99"/>
    <mergeCell ref="IYH99:IYN99"/>
    <mergeCell ref="IYO99:IYU99"/>
    <mergeCell ref="IYV99:IZB99"/>
    <mergeCell ref="IVW99:IWC99"/>
    <mergeCell ref="IWD99:IWJ99"/>
    <mergeCell ref="IWK99:IWQ99"/>
    <mergeCell ref="IWR99:IWX99"/>
    <mergeCell ref="IWY99:IXE99"/>
    <mergeCell ref="IXF99:IXL99"/>
    <mergeCell ref="IUG99:IUM99"/>
    <mergeCell ref="IUN99:IUT99"/>
    <mergeCell ref="IUU99:IVA99"/>
    <mergeCell ref="IVB99:IVH99"/>
    <mergeCell ref="IVI99:IVO99"/>
    <mergeCell ref="IVP99:IVV99"/>
    <mergeCell ref="ISQ99:ISW99"/>
    <mergeCell ref="ISX99:ITD99"/>
    <mergeCell ref="ITE99:ITK99"/>
    <mergeCell ref="ITL99:ITR99"/>
    <mergeCell ref="ITS99:ITY99"/>
    <mergeCell ref="ITZ99:IUF99"/>
    <mergeCell ref="IRA99:IRG99"/>
    <mergeCell ref="IRH99:IRN99"/>
    <mergeCell ref="IRO99:IRU99"/>
    <mergeCell ref="IRV99:ISB99"/>
    <mergeCell ref="ISC99:ISI99"/>
    <mergeCell ref="ISJ99:ISP99"/>
    <mergeCell ref="IPK99:IPQ99"/>
    <mergeCell ref="IPR99:IPX99"/>
    <mergeCell ref="IPY99:IQE99"/>
    <mergeCell ref="IQF99:IQL99"/>
    <mergeCell ref="IQM99:IQS99"/>
    <mergeCell ref="IQT99:IQZ99"/>
    <mergeCell ref="INU99:IOA99"/>
    <mergeCell ref="IOB99:IOH99"/>
    <mergeCell ref="IOI99:IOO99"/>
    <mergeCell ref="IOP99:IOV99"/>
    <mergeCell ref="IOW99:IPC99"/>
    <mergeCell ref="IPD99:IPJ99"/>
    <mergeCell ref="IME99:IMK99"/>
    <mergeCell ref="IML99:IMR99"/>
    <mergeCell ref="IMS99:IMY99"/>
    <mergeCell ref="IMZ99:INF99"/>
    <mergeCell ref="ING99:INM99"/>
    <mergeCell ref="INN99:INT99"/>
    <mergeCell ref="IKO99:IKU99"/>
    <mergeCell ref="IKV99:ILB99"/>
    <mergeCell ref="ILC99:ILI99"/>
    <mergeCell ref="ILJ99:ILP99"/>
    <mergeCell ref="ILQ99:ILW99"/>
    <mergeCell ref="ILX99:IMD99"/>
    <mergeCell ref="IIY99:IJE99"/>
    <mergeCell ref="IJF99:IJL99"/>
    <mergeCell ref="IJM99:IJS99"/>
    <mergeCell ref="IJT99:IJZ99"/>
    <mergeCell ref="IKA99:IKG99"/>
    <mergeCell ref="IKH99:IKN99"/>
    <mergeCell ref="IHI99:IHO99"/>
    <mergeCell ref="IHP99:IHV99"/>
    <mergeCell ref="IHW99:IIC99"/>
    <mergeCell ref="IID99:IIJ99"/>
    <mergeCell ref="IIK99:IIQ99"/>
    <mergeCell ref="IIR99:IIX99"/>
    <mergeCell ref="IFS99:IFY99"/>
    <mergeCell ref="IFZ99:IGF99"/>
    <mergeCell ref="IGG99:IGM99"/>
    <mergeCell ref="IGN99:IGT99"/>
    <mergeCell ref="IGU99:IHA99"/>
    <mergeCell ref="IHB99:IHH99"/>
    <mergeCell ref="IEC99:IEI99"/>
    <mergeCell ref="IEJ99:IEP99"/>
    <mergeCell ref="IEQ99:IEW99"/>
    <mergeCell ref="IEX99:IFD99"/>
    <mergeCell ref="IFE99:IFK99"/>
    <mergeCell ref="IFL99:IFR99"/>
    <mergeCell ref="ICM99:ICS99"/>
    <mergeCell ref="ICT99:ICZ99"/>
    <mergeCell ref="IDA99:IDG99"/>
    <mergeCell ref="IDH99:IDN99"/>
    <mergeCell ref="IDO99:IDU99"/>
    <mergeCell ref="IDV99:IEB99"/>
    <mergeCell ref="IAW99:IBC99"/>
    <mergeCell ref="IBD99:IBJ99"/>
    <mergeCell ref="IBK99:IBQ99"/>
    <mergeCell ref="IBR99:IBX99"/>
    <mergeCell ref="IBY99:ICE99"/>
    <mergeCell ref="ICF99:ICL99"/>
    <mergeCell ref="HZG99:HZM99"/>
    <mergeCell ref="HZN99:HZT99"/>
    <mergeCell ref="HZU99:IAA99"/>
    <mergeCell ref="IAB99:IAH99"/>
    <mergeCell ref="IAI99:IAO99"/>
    <mergeCell ref="IAP99:IAV99"/>
    <mergeCell ref="HXQ99:HXW99"/>
    <mergeCell ref="HXX99:HYD99"/>
    <mergeCell ref="HYE99:HYK99"/>
    <mergeCell ref="HYL99:HYR99"/>
    <mergeCell ref="HYS99:HYY99"/>
    <mergeCell ref="HYZ99:HZF99"/>
    <mergeCell ref="HWA99:HWG99"/>
    <mergeCell ref="HWH99:HWN99"/>
    <mergeCell ref="HWO99:HWU99"/>
    <mergeCell ref="HWV99:HXB99"/>
    <mergeCell ref="HXC99:HXI99"/>
    <mergeCell ref="HXJ99:HXP99"/>
    <mergeCell ref="HUK99:HUQ99"/>
    <mergeCell ref="HUR99:HUX99"/>
    <mergeCell ref="HUY99:HVE99"/>
    <mergeCell ref="HVF99:HVL99"/>
    <mergeCell ref="HVM99:HVS99"/>
    <mergeCell ref="HVT99:HVZ99"/>
    <mergeCell ref="HSU99:HTA99"/>
    <mergeCell ref="HTB99:HTH99"/>
    <mergeCell ref="HTI99:HTO99"/>
    <mergeCell ref="HTP99:HTV99"/>
    <mergeCell ref="HTW99:HUC99"/>
    <mergeCell ref="HUD99:HUJ99"/>
    <mergeCell ref="HRE99:HRK99"/>
    <mergeCell ref="HRL99:HRR99"/>
    <mergeCell ref="HRS99:HRY99"/>
    <mergeCell ref="HRZ99:HSF99"/>
    <mergeCell ref="HSG99:HSM99"/>
    <mergeCell ref="HSN99:HST99"/>
    <mergeCell ref="HPO99:HPU99"/>
    <mergeCell ref="HPV99:HQB99"/>
    <mergeCell ref="HQC99:HQI99"/>
    <mergeCell ref="HQJ99:HQP99"/>
    <mergeCell ref="HQQ99:HQW99"/>
    <mergeCell ref="HQX99:HRD99"/>
    <mergeCell ref="HNY99:HOE99"/>
    <mergeCell ref="HOF99:HOL99"/>
    <mergeCell ref="HOM99:HOS99"/>
    <mergeCell ref="HOT99:HOZ99"/>
    <mergeCell ref="HPA99:HPG99"/>
    <mergeCell ref="HPH99:HPN99"/>
    <mergeCell ref="HMI99:HMO99"/>
    <mergeCell ref="HMP99:HMV99"/>
    <mergeCell ref="HMW99:HNC99"/>
    <mergeCell ref="HND99:HNJ99"/>
    <mergeCell ref="HNK99:HNQ99"/>
    <mergeCell ref="HNR99:HNX99"/>
    <mergeCell ref="HKS99:HKY99"/>
    <mergeCell ref="HKZ99:HLF99"/>
    <mergeCell ref="HLG99:HLM99"/>
    <mergeCell ref="HLN99:HLT99"/>
    <mergeCell ref="HLU99:HMA99"/>
    <mergeCell ref="HMB99:HMH99"/>
    <mergeCell ref="HJC99:HJI99"/>
    <mergeCell ref="HJJ99:HJP99"/>
    <mergeCell ref="HJQ99:HJW99"/>
    <mergeCell ref="HJX99:HKD99"/>
    <mergeCell ref="HKE99:HKK99"/>
    <mergeCell ref="HKL99:HKR99"/>
    <mergeCell ref="HHM99:HHS99"/>
    <mergeCell ref="HHT99:HHZ99"/>
    <mergeCell ref="HIA99:HIG99"/>
    <mergeCell ref="HIH99:HIN99"/>
    <mergeCell ref="HIO99:HIU99"/>
    <mergeCell ref="HIV99:HJB99"/>
    <mergeCell ref="HFW99:HGC99"/>
    <mergeCell ref="HGD99:HGJ99"/>
    <mergeCell ref="HGK99:HGQ99"/>
    <mergeCell ref="HGR99:HGX99"/>
    <mergeCell ref="HGY99:HHE99"/>
    <mergeCell ref="HHF99:HHL99"/>
    <mergeCell ref="HEG99:HEM99"/>
    <mergeCell ref="HEN99:HET99"/>
    <mergeCell ref="HEU99:HFA99"/>
    <mergeCell ref="HFB99:HFH99"/>
    <mergeCell ref="HFI99:HFO99"/>
    <mergeCell ref="HFP99:HFV99"/>
    <mergeCell ref="HCQ99:HCW99"/>
    <mergeCell ref="HCX99:HDD99"/>
    <mergeCell ref="HDE99:HDK99"/>
    <mergeCell ref="HDL99:HDR99"/>
    <mergeCell ref="HDS99:HDY99"/>
    <mergeCell ref="HDZ99:HEF99"/>
    <mergeCell ref="HBA99:HBG99"/>
    <mergeCell ref="HBH99:HBN99"/>
    <mergeCell ref="HBO99:HBU99"/>
    <mergeCell ref="HBV99:HCB99"/>
    <mergeCell ref="HCC99:HCI99"/>
    <mergeCell ref="HCJ99:HCP99"/>
    <mergeCell ref="GZK99:GZQ99"/>
    <mergeCell ref="GZR99:GZX99"/>
    <mergeCell ref="GZY99:HAE99"/>
    <mergeCell ref="HAF99:HAL99"/>
    <mergeCell ref="HAM99:HAS99"/>
    <mergeCell ref="HAT99:HAZ99"/>
    <mergeCell ref="GXU99:GYA99"/>
    <mergeCell ref="GYB99:GYH99"/>
    <mergeCell ref="GYI99:GYO99"/>
    <mergeCell ref="GYP99:GYV99"/>
    <mergeCell ref="GYW99:GZC99"/>
    <mergeCell ref="GZD99:GZJ99"/>
    <mergeCell ref="GWE99:GWK99"/>
    <mergeCell ref="GWL99:GWR99"/>
    <mergeCell ref="GWS99:GWY99"/>
    <mergeCell ref="GWZ99:GXF99"/>
    <mergeCell ref="GXG99:GXM99"/>
    <mergeCell ref="GXN99:GXT99"/>
    <mergeCell ref="GUO99:GUU99"/>
    <mergeCell ref="GUV99:GVB99"/>
    <mergeCell ref="GVC99:GVI99"/>
    <mergeCell ref="GVJ99:GVP99"/>
    <mergeCell ref="GVQ99:GVW99"/>
    <mergeCell ref="GVX99:GWD99"/>
    <mergeCell ref="GSY99:GTE99"/>
    <mergeCell ref="GTF99:GTL99"/>
    <mergeCell ref="GTM99:GTS99"/>
    <mergeCell ref="GTT99:GTZ99"/>
    <mergeCell ref="GUA99:GUG99"/>
    <mergeCell ref="GUH99:GUN99"/>
    <mergeCell ref="GRI99:GRO99"/>
    <mergeCell ref="GRP99:GRV99"/>
    <mergeCell ref="GRW99:GSC99"/>
    <mergeCell ref="GSD99:GSJ99"/>
    <mergeCell ref="GSK99:GSQ99"/>
    <mergeCell ref="GSR99:GSX99"/>
    <mergeCell ref="GPS99:GPY99"/>
    <mergeCell ref="GPZ99:GQF99"/>
    <mergeCell ref="GQG99:GQM99"/>
    <mergeCell ref="GQN99:GQT99"/>
    <mergeCell ref="GQU99:GRA99"/>
    <mergeCell ref="GRB99:GRH99"/>
    <mergeCell ref="GOC99:GOI99"/>
    <mergeCell ref="GOJ99:GOP99"/>
    <mergeCell ref="GOQ99:GOW99"/>
    <mergeCell ref="GOX99:GPD99"/>
    <mergeCell ref="GPE99:GPK99"/>
    <mergeCell ref="GPL99:GPR99"/>
    <mergeCell ref="GMM99:GMS99"/>
    <mergeCell ref="GMT99:GMZ99"/>
    <mergeCell ref="GNA99:GNG99"/>
    <mergeCell ref="GNH99:GNN99"/>
    <mergeCell ref="GNO99:GNU99"/>
    <mergeCell ref="GNV99:GOB99"/>
    <mergeCell ref="GKW99:GLC99"/>
    <mergeCell ref="GLD99:GLJ99"/>
    <mergeCell ref="GLK99:GLQ99"/>
    <mergeCell ref="GLR99:GLX99"/>
    <mergeCell ref="GLY99:GME99"/>
    <mergeCell ref="GMF99:GML99"/>
    <mergeCell ref="GJG99:GJM99"/>
    <mergeCell ref="GJN99:GJT99"/>
    <mergeCell ref="GJU99:GKA99"/>
    <mergeCell ref="GKB99:GKH99"/>
    <mergeCell ref="GKI99:GKO99"/>
    <mergeCell ref="GKP99:GKV99"/>
    <mergeCell ref="GHQ99:GHW99"/>
    <mergeCell ref="GHX99:GID99"/>
    <mergeCell ref="GIE99:GIK99"/>
    <mergeCell ref="GIL99:GIR99"/>
    <mergeCell ref="GIS99:GIY99"/>
    <mergeCell ref="GIZ99:GJF99"/>
    <mergeCell ref="GGA99:GGG99"/>
    <mergeCell ref="GGH99:GGN99"/>
    <mergeCell ref="GGO99:GGU99"/>
    <mergeCell ref="GGV99:GHB99"/>
    <mergeCell ref="GHC99:GHI99"/>
    <mergeCell ref="GHJ99:GHP99"/>
    <mergeCell ref="GEK99:GEQ99"/>
    <mergeCell ref="GER99:GEX99"/>
    <mergeCell ref="GEY99:GFE99"/>
    <mergeCell ref="GFF99:GFL99"/>
    <mergeCell ref="GFM99:GFS99"/>
    <mergeCell ref="GFT99:GFZ99"/>
    <mergeCell ref="GCU99:GDA99"/>
    <mergeCell ref="GDB99:GDH99"/>
    <mergeCell ref="GDI99:GDO99"/>
    <mergeCell ref="GDP99:GDV99"/>
    <mergeCell ref="GDW99:GEC99"/>
    <mergeCell ref="GED99:GEJ99"/>
    <mergeCell ref="GBE99:GBK99"/>
    <mergeCell ref="GBL99:GBR99"/>
    <mergeCell ref="GBS99:GBY99"/>
    <mergeCell ref="GBZ99:GCF99"/>
    <mergeCell ref="GCG99:GCM99"/>
    <mergeCell ref="GCN99:GCT99"/>
    <mergeCell ref="FZO99:FZU99"/>
    <mergeCell ref="FZV99:GAB99"/>
    <mergeCell ref="GAC99:GAI99"/>
    <mergeCell ref="GAJ99:GAP99"/>
    <mergeCell ref="GAQ99:GAW99"/>
    <mergeCell ref="GAX99:GBD99"/>
    <mergeCell ref="FXY99:FYE99"/>
    <mergeCell ref="FYF99:FYL99"/>
    <mergeCell ref="FYM99:FYS99"/>
    <mergeCell ref="FYT99:FYZ99"/>
    <mergeCell ref="FZA99:FZG99"/>
    <mergeCell ref="FZH99:FZN99"/>
    <mergeCell ref="FWI99:FWO99"/>
    <mergeCell ref="FWP99:FWV99"/>
    <mergeCell ref="FWW99:FXC99"/>
    <mergeCell ref="FXD99:FXJ99"/>
    <mergeCell ref="FXK99:FXQ99"/>
    <mergeCell ref="FXR99:FXX99"/>
    <mergeCell ref="FUS99:FUY99"/>
    <mergeCell ref="FUZ99:FVF99"/>
    <mergeCell ref="FVG99:FVM99"/>
    <mergeCell ref="FVN99:FVT99"/>
    <mergeCell ref="FVU99:FWA99"/>
    <mergeCell ref="FWB99:FWH99"/>
    <mergeCell ref="FTC99:FTI99"/>
    <mergeCell ref="FTJ99:FTP99"/>
    <mergeCell ref="FTQ99:FTW99"/>
    <mergeCell ref="FTX99:FUD99"/>
    <mergeCell ref="FUE99:FUK99"/>
    <mergeCell ref="FUL99:FUR99"/>
    <mergeCell ref="FRM99:FRS99"/>
    <mergeCell ref="FRT99:FRZ99"/>
    <mergeCell ref="FSA99:FSG99"/>
    <mergeCell ref="FSH99:FSN99"/>
    <mergeCell ref="FSO99:FSU99"/>
    <mergeCell ref="FSV99:FTB99"/>
    <mergeCell ref="FPW99:FQC99"/>
    <mergeCell ref="FQD99:FQJ99"/>
    <mergeCell ref="FQK99:FQQ99"/>
    <mergeCell ref="FQR99:FQX99"/>
    <mergeCell ref="FQY99:FRE99"/>
    <mergeCell ref="FRF99:FRL99"/>
    <mergeCell ref="FOG99:FOM99"/>
    <mergeCell ref="FON99:FOT99"/>
    <mergeCell ref="FOU99:FPA99"/>
    <mergeCell ref="FPB99:FPH99"/>
    <mergeCell ref="FPI99:FPO99"/>
    <mergeCell ref="FPP99:FPV99"/>
    <mergeCell ref="FMQ99:FMW99"/>
    <mergeCell ref="FMX99:FND99"/>
    <mergeCell ref="FNE99:FNK99"/>
    <mergeCell ref="FNL99:FNR99"/>
    <mergeCell ref="FNS99:FNY99"/>
    <mergeCell ref="FNZ99:FOF99"/>
    <mergeCell ref="FLA99:FLG99"/>
    <mergeCell ref="FLH99:FLN99"/>
    <mergeCell ref="FLO99:FLU99"/>
    <mergeCell ref="FLV99:FMB99"/>
    <mergeCell ref="FMC99:FMI99"/>
    <mergeCell ref="FMJ99:FMP99"/>
    <mergeCell ref="FJK99:FJQ99"/>
    <mergeCell ref="FJR99:FJX99"/>
    <mergeCell ref="FJY99:FKE99"/>
    <mergeCell ref="FKF99:FKL99"/>
    <mergeCell ref="FKM99:FKS99"/>
    <mergeCell ref="FKT99:FKZ99"/>
    <mergeCell ref="FHU99:FIA99"/>
    <mergeCell ref="FIB99:FIH99"/>
    <mergeCell ref="FII99:FIO99"/>
    <mergeCell ref="FIP99:FIV99"/>
    <mergeCell ref="FIW99:FJC99"/>
    <mergeCell ref="FJD99:FJJ99"/>
    <mergeCell ref="FGE99:FGK99"/>
    <mergeCell ref="FGL99:FGR99"/>
    <mergeCell ref="FGS99:FGY99"/>
    <mergeCell ref="FGZ99:FHF99"/>
    <mergeCell ref="FHG99:FHM99"/>
    <mergeCell ref="FHN99:FHT99"/>
    <mergeCell ref="FEO99:FEU99"/>
    <mergeCell ref="FEV99:FFB99"/>
    <mergeCell ref="FFC99:FFI99"/>
    <mergeCell ref="FFJ99:FFP99"/>
    <mergeCell ref="FFQ99:FFW99"/>
    <mergeCell ref="FFX99:FGD99"/>
    <mergeCell ref="FCY99:FDE99"/>
    <mergeCell ref="FDF99:FDL99"/>
    <mergeCell ref="FDM99:FDS99"/>
    <mergeCell ref="FDT99:FDZ99"/>
    <mergeCell ref="FEA99:FEG99"/>
    <mergeCell ref="FEH99:FEN99"/>
    <mergeCell ref="FBI99:FBO99"/>
    <mergeCell ref="FBP99:FBV99"/>
    <mergeCell ref="FBW99:FCC99"/>
    <mergeCell ref="FCD99:FCJ99"/>
    <mergeCell ref="FCK99:FCQ99"/>
    <mergeCell ref="FCR99:FCX99"/>
    <mergeCell ref="EZS99:EZY99"/>
    <mergeCell ref="EZZ99:FAF99"/>
    <mergeCell ref="FAG99:FAM99"/>
    <mergeCell ref="FAN99:FAT99"/>
    <mergeCell ref="FAU99:FBA99"/>
    <mergeCell ref="FBB99:FBH99"/>
    <mergeCell ref="EYC99:EYI99"/>
    <mergeCell ref="EYJ99:EYP99"/>
    <mergeCell ref="EYQ99:EYW99"/>
    <mergeCell ref="EYX99:EZD99"/>
    <mergeCell ref="EZE99:EZK99"/>
    <mergeCell ref="EZL99:EZR99"/>
    <mergeCell ref="EWM99:EWS99"/>
    <mergeCell ref="EWT99:EWZ99"/>
    <mergeCell ref="EXA99:EXG99"/>
    <mergeCell ref="EXH99:EXN99"/>
    <mergeCell ref="EXO99:EXU99"/>
    <mergeCell ref="EXV99:EYB99"/>
    <mergeCell ref="EUW99:EVC99"/>
    <mergeCell ref="EVD99:EVJ99"/>
    <mergeCell ref="EVK99:EVQ99"/>
    <mergeCell ref="EVR99:EVX99"/>
    <mergeCell ref="EVY99:EWE99"/>
    <mergeCell ref="EWF99:EWL99"/>
    <mergeCell ref="ETG99:ETM99"/>
    <mergeCell ref="ETN99:ETT99"/>
    <mergeCell ref="ETU99:EUA99"/>
    <mergeCell ref="EUB99:EUH99"/>
    <mergeCell ref="EUI99:EUO99"/>
    <mergeCell ref="EUP99:EUV99"/>
    <mergeCell ref="ERQ99:ERW99"/>
    <mergeCell ref="ERX99:ESD99"/>
    <mergeCell ref="ESE99:ESK99"/>
    <mergeCell ref="ESL99:ESR99"/>
    <mergeCell ref="ESS99:ESY99"/>
    <mergeCell ref="ESZ99:ETF99"/>
    <mergeCell ref="EQA99:EQG99"/>
    <mergeCell ref="EQH99:EQN99"/>
    <mergeCell ref="EQO99:EQU99"/>
    <mergeCell ref="EQV99:ERB99"/>
    <mergeCell ref="ERC99:ERI99"/>
    <mergeCell ref="ERJ99:ERP99"/>
    <mergeCell ref="EOK99:EOQ99"/>
    <mergeCell ref="EOR99:EOX99"/>
    <mergeCell ref="EOY99:EPE99"/>
    <mergeCell ref="EPF99:EPL99"/>
    <mergeCell ref="EPM99:EPS99"/>
    <mergeCell ref="EPT99:EPZ99"/>
    <mergeCell ref="EMU99:ENA99"/>
    <mergeCell ref="ENB99:ENH99"/>
    <mergeCell ref="ENI99:ENO99"/>
    <mergeCell ref="ENP99:ENV99"/>
    <mergeCell ref="ENW99:EOC99"/>
    <mergeCell ref="EOD99:EOJ99"/>
    <mergeCell ref="ELE99:ELK99"/>
    <mergeCell ref="ELL99:ELR99"/>
    <mergeCell ref="ELS99:ELY99"/>
    <mergeCell ref="ELZ99:EMF99"/>
    <mergeCell ref="EMG99:EMM99"/>
    <mergeCell ref="EMN99:EMT99"/>
    <mergeCell ref="EJO99:EJU99"/>
    <mergeCell ref="EJV99:EKB99"/>
    <mergeCell ref="EKC99:EKI99"/>
    <mergeCell ref="EKJ99:EKP99"/>
    <mergeCell ref="EKQ99:EKW99"/>
    <mergeCell ref="EKX99:ELD99"/>
    <mergeCell ref="EHY99:EIE99"/>
    <mergeCell ref="EIF99:EIL99"/>
    <mergeCell ref="EIM99:EIS99"/>
    <mergeCell ref="EIT99:EIZ99"/>
    <mergeCell ref="EJA99:EJG99"/>
    <mergeCell ref="EJH99:EJN99"/>
    <mergeCell ref="EGI99:EGO99"/>
    <mergeCell ref="EGP99:EGV99"/>
    <mergeCell ref="EGW99:EHC99"/>
    <mergeCell ref="EHD99:EHJ99"/>
    <mergeCell ref="EHK99:EHQ99"/>
    <mergeCell ref="EHR99:EHX99"/>
    <mergeCell ref="EES99:EEY99"/>
    <mergeCell ref="EEZ99:EFF99"/>
    <mergeCell ref="EFG99:EFM99"/>
    <mergeCell ref="EFN99:EFT99"/>
    <mergeCell ref="EFU99:EGA99"/>
    <mergeCell ref="EGB99:EGH99"/>
    <mergeCell ref="EDC99:EDI99"/>
    <mergeCell ref="EDJ99:EDP99"/>
    <mergeCell ref="EDQ99:EDW99"/>
    <mergeCell ref="EDX99:EED99"/>
    <mergeCell ref="EEE99:EEK99"/>
    <mergeCell ref="EEL99:EER99"/>
    <mergeCell ref="EBM99:EBS99"/>
    <mergeCell ref="EBT99:EBZ99"/>
    <mergeCell ref="ECA99:ECG99"/>
    <mergeCell ref="ECH99:ECN99"/>
    <mergeCell ref="ECO99:ECU99"/>
    <mergeCell ref="ECV99:EDB99"/>
    <mergeCell ref="DZW99:EAC99"/>
    <mergeCell ref="EAD99:EAJ99"/>
    <mergeCell ref="EAK99:EAQ99"/>
    <mergeCell ref="EAR99:EAX99"/>
    <mergeCell ref="EAY99:EBE99"/>
    <mergeCell ref="EBF99:EBL99"/>
    <mergeCell ref="DYG99:DYM99"/>
    <mergeCell ref="DYN99:DYT99"/>
    <mergeCell ref="DYU99:DZA99"/>
    <mergeCell ref="DZB99:DZH99"/>
    <mergeCell ref="DZI99:DZO99"/>
    <mergeCell ref="DZP99:DZV99"/>
    <mergeCell ref="DWQ99:DWW99"/>
    <mergeCell ref="DWX99:DXD99"/>
    <mergeCell ref="DXE99:DXK99"/>
    <mergeCell ref="DXL99:DXR99"/>
    <mergeCell ref="DXS99:DXY99"/>
    <mergeCell ref="DXZ99:DYF99"/>
    <mergeCell ref="DVA99:DVG99"/>
    <mergeCell ref="DVH99:DVN99"/>
    <mergeCell ref="DVO99:DVU99"/>
    <mergeCell ref="DVV99:DWB99"/>
    <mergeCell ref="DWC99:DWI99"/>
    <mergeCell ref="DWJ99:DWP99"/>
    <mergeCell ref="DTK99:DTQ99"/>
    <mergeCell ref="DTR99:DTX99"/>
    <mergeCell ref="DTY99:DUE99"/>
    <mergeCell ref="DUF99:DUL99"/>
    <mergeCell ref="DUM99:DUS99"/>
    <mergeCell ref="DUT99:DUZ99"/>
    <mergeCell ref="DRU99:DSA99"/>
    <mergeCell ref="DSB99:DSH99"/>
    <mergeCell ref="DSI99:DSO99"/>
    <mergeCell ref="DSP99:DSV99"/>
    <mergeCell ref="DSW99:DTC99"/>
    <mergeCell ref="DTD99:DTJ99"/>
    <mergeCell ref="DQE99:DQK99"/>
    <mergeCell ref="DQL99:DQR99"/>
    <mergeCell ref="DQS99:DQY99"/>
    <mergeCell ref="DQZ99:DRF99"/>
    <mergeCell ref="DRG99:DRM99"/>
    <mergeCell ref="DRN99:DRT99"/>
    <mergeCell ref="DOO99:DOU99"/>
    <mergeCell ref="DOV99:DPB99"/>
    <mergeCell ref="DPC99:DPI99"/>
    <mergeCell ref="DPJ99:DPP99"/>
    <mergeCell ref="DPQ99:DPW99"/>
    <mergeCell ref="DPX99:DQD99"/>
    <mergeCell ref="DMY99:DNE99"/>
    <mergeCell ref="DNF99:DNL99"/>
    <mergeCell ref="DNM99:DNS99"/>
    <mergeCell ref="DNT99:DNZ99"/>
    <mergeCell ref="DOA99:DOG99"/>
    <mergeCell ref="DOH99:DON99"/>
    <mergeCell ref="DLI99:DLO99"/>
    <mergeCell ref="DLP99:DLV99"/>
    <mergeCell ref="DLW99:DMC99"/>
    <mergeCell ref="DMD99:DMJ99"/>
    <mergeCell ref="DMK99:DMQ99"/>
    <mergeCell ref="DMR99:DMX99"/>
    <mergeCell ref="DJS99:DJY99"/>
    <mergeCell ref="DJZ99:DKF99"/>
    <mergeCell ref="DKG99:DKM99"/>
    <mergeCell ref="DKN99:DKT99"/>
    <mergeCell ref="DKU99:DLA99"/>
    <mergeCell ref="DLB99:DLH99"/>
    <mergeCell ref="DIC99:DII99"/>
    <mergeCell ref="DIJ99:DIP99"/>
    <mergeCell ref="DIQ99:DIW99"/>
    <mergeCell ref="DIX99:DJD99"/>
    <mergeCell ref="DJE99:DJK99"/>
    <mergeCell ref="DJL99:DJR99"/>
    <mergeCell ref="DGM99:DGS99"/>
    <mergeCell ref="DGT99:DGZ99"/>
    <mergeCell ref="DHA99:DHG99"/>
    <mergeCell ref="DHH99:DHN99"/>
    <mergeCell ref="DHO99:DHU99"/>
    <mergeCell ref="DHV99:DIB99"/>
    <mergeCell ref="DEW99:DFC99"/>
    <mergeCell ref="DFD99:DFJ99"/>
    <mergeCell ref="DFK99:DFQ99"/>
    <mergeCell ref="DFR99:DFX99"/>
    <mergeCell ref="DFY99:DGE99"/>
    <mergeCell ref="DGF99:DGL99"/>
    <mergeCell ref="DDG99:DDM99"/>
    <mergeCell ref="DDN99:DDT99"/>
    <mergeCell ref="DDU99:DEA99"/>
    <mergeCell ref="DEB99:DEH99"/>
    <mergeCell ref="DEI99:DEO99"/>
    <mergeCell ref="DEP99:DEV99"/>
    <mergeCell ref="DBQ99:DBW99"/>
    <mergeCell ref="DBX99:DCD99"/>
    <mergeCell ref="DCE99:DCK99"/>
    <mergeCell ref="DCL99:DCR99"/>
    <mergeCell ref="DCS99:DCY99"/>
    <mergeCell ref="DCZ99:DDF99"/>
    <mergeCell ref="DAA99:DAG99"/>
    <mergeCell ref="DAH99:DAN99"/>
    <mergeCell ref="DAO99:DAU99"/>
    <mergeCell ref="DAV99:DBB99"/>
    <mergeCell ref="DBC99:DBI99"/>
    <mergeCell ref="DBJ99:DBP99"/>
    <mergeCell ref="CYK99:CYQ99"/>
    <mergeCell ref="CYR99:CYX99"/>
    <mergeCell ref="CYY99:CZE99"/>
    <mergeCell ref="CZF99:CZL99"/>
    <mergeCell ref="CZM99:CZS99"/>
    <mergeCell ref="CZT99:CZZ99"/>
    <mergeCell ref="CWU99:CXA99"/>
    <mergeCell ref="CXB99:CXH99"/>
    <mergeCell ref="CXI99:CXO99"/>
    <mergeCell ref="CXP99:CXV99"/>
    <mergeCell ref="CXW99:CYC99"/>
    <mergeCell ref="CYD99:CYJ99"/>
    <mergeCell ref="CVE99:CVK99"/>
    <mergeCell ref="CVL99:CVR99"/>
    <mergeCell ref="CVS99:CVY99"/>
    <mergeCell ref="CVZ99:CWF99"/>
    <mergeCell ref="CWG99:CWM99"/>
    <mergeCell ref="CWN99:CWT99"/>
    <mergeCell ref="CTO99:CTU99"/>
    <mergeCell ref="CTV99:CUB99"/>
    <mergeCell ref="CUC99:CUI99"/>
    <mergeCell ref="CUJ99:CUP99"/>
    <mergeCell ref="CUQ99:CUW99"/>
    <mergeCell ref="CUX99:CVD99"/>
    <mergeCell ref="CRY99:CSE99"/>
    <mergeCell ref="CSF99:CSL99"/>
    <mergeCell ref="CSM99:CSS99"/>
    <mergeCell ref="CST99:CSZ99"/>
    <mergeCell ref="CTA99:CTG99"/>
    <mergeCell ref="CTH99:CTN99"/>
    <mergeCell ref="CQI99:CQO99"/>
    <mergeCell ref="CQP99:CQV99"/>
    <mergeCell ref="CQW99:CRC99"/>
    <mergeCell ref="CRD99:CRJ99"/>
    <mergeCell ref="CRK99:CRQ99"/>
    <mergeCell ref="CRR99:CRX99"/>
    <mergeCell ref="COS99:COY99"/>
    <mergeCell ref="COZ99:CPF99"/>
    <mergeCell ref="CPG99:CPM99"/>
    <mergeCell ref="CPN99:CPT99"/>
    <mergeCell ref="CPU99:CQA99"/>
    <mergeCell ref="CQB99:CQH99"/>
    <mergeCell ref="CNC99:CNI99"/>
    <mergeCell ref="CNJ99:CNP99"/>
    <mergeCell ref="CNQ99:CNW99"/>
    <mergeCell ref="CNX99:COD99"/>
    <mergeCell ref="COE99:COK99"/>
    <mergeCell ref="COL99:COR99"/>
    <mergeCell ref="CLM99:CLS99"/>
    <mergeCell ref="CLT99:CLZ99"/>
    <mergeCell ref="CMA99:CMG99"/>
    <mergeCell ref="CMH99:CMN99"/>
    <mergeCell ref="CMO99:CMU99"/>
    <mergeCell ref="CMV99:CNB99"/>
    <mergeCell ref="CJW99:CKC99"/>
    <mergeCell ref="CKD99:CKJ99"/>
    <mergeCell ref="CKK99:CKQ99"/>
    <mergeCell ref="CKR99:CKX99"/>
    <mergeCell ref="CKY99:CLE99"/>
    <mergeCell ref="CLF99:CLL99"/>
    <mergeCell ref="CIG99:CIM99"/>
    <mergeCell ref="CIN99:CIT99"/>
    <mergeCell ref="CIU99:CJA99"/>
    <mergeCell ref="CJB99:CJH99"/>
    <mergeCell ref="CJI99:CJO99"/>
    <mergeCell ref="CJP99:CJV99"/>
    <mergeCell ref="CGQ99:CGW99"/>
    <mergeCell ref="CGX99:CHD99"/>
    <mergeCell ref="CHE99:CHK99"/>
    <mergeCell ref="CHL99:CHR99"/>
    <mergeCell ref="CHS99:CHY99"/>
    <mergeCell ref="CHZ99:CIF99"/>
    <mergeCell ref="CFA99:CFG99"/>
    <mergeCell ref="CFH99:CFN99"/>
    <mergeCell ref="CFO99:CFU99"/>
    <mergeCell ref="CFV99:CGB99"/>
    <mergeCell ref="CGC99:CGI99"/>
    <mergeCell ref="CGJ99:CGP99"/>
    <mergeCell ref="CDK99:CDQ99"/>
    <mergeCell ref="CDR99:CDX99"/>
    <mergeCell ref="CDY99:CEE99"/>
    <mergeCell ref="CEF99:CEL99"/>
    <mergeCell ref="CEM99:CES99"/>
    <mergeCell ref="CET99:CEZ99"/>
    <mergeCell ref="CBU99:CCA99"/>
    <mergeCell ref="CCB99:CCH99"/>
    <mergeCell ref="CCI99:CCO99"/>
    <mergeCell ref="CCP99:CCV99"/>
    <mergeCell ref="CCW99:CDC99"/>
    <mergeCell ref="CDD99:CDJ99"/>
    <mergeCell ref="CAE99:CAK99"/>
    <mergeCell ref="CAL99:CAR99"/>
    <mergeCell ref="CAS99:CAY99"/>
    <mergeCell ref="CAZ99:CBF99"/>
    <mergeCell ref="CBG99:CBM99"/>
    <mergeCell ref="CBN99:CBT99"/>
    <mergeCell ref="BYO99:BYU99"/>
    <mergeCell ref="BYV99:BZB99"/>
    <mergeCell ref="BZC99:BZI99"/>
    <mergeCell ref="BZJ99:BZP99"/>
    <mergeCell ref="BZQ99:BZW99"/>
    <mergeCell ref="BZX99:CAD99"/>
    <mergeCell ref="BWY99:BXE99"/>
    <mergeCell ref="BXF99:BXL99"/>
    <mergeCell ref="BXM99:BXS99"/>
    <mergeCell ref="BXT99:BXZ99"/>
    <mergeCell ref="BYA99:BYG99"/>
    <mergeCell ref="BYH99:BYN99"/>
    <mergeCell ref="BVI99:BVO99"/>
    <mergeCell ref="BVP99:BVV99"/>
    <mergeCell ref="BVW99:BWC99"/>
    <mergeCell ref="BWD99:BWJ99"/>
    <mergeCell ref="BWK99:BWQ99"/>
    <mergeCell ref="BWR99:BWX99"/>
    <mergeCell ref="BTS99:BTY99"/>
    <mergeCell ref="BTZ99:BUF99"/>
    <mergeCell ref="BUG99:BUM99"/>
    <mergeCell ref="BUN99:BUT99"/>
    <mergeCell ref="BUU99:BVA99"/>
    <mergeCell ref="BVB99:BVH99"/>
    <mergeCell ref="BSC99:BSI99"/>
    <mergeCell ref="BSJ99:BSP99"/>
    <mergeCell ref="BSQ99:BSW99"/>
    <mergeCell ref="BSX99:BTD99"/>
    <mergeCell ref="BTE99:BTK99"/>
    <mergeCell ref="BTL99:BTR99"/>
    <mergeCell ref="BQM99:BQS99"/>
    <mergeCell ref="BQT99:BQZ99"/>
    <mergeCell ref="BRA99:BRG99"/>
    <mergeCell ref="BRH99:BRN99"/>
    <mergeCell ref="BRO99:BRU99"/>
    <mergeCell ref="BRV99:BSB99"/>
    <mergeCell ref="BOW99:BPC99"/>
    <mergeCell ref="BPD99:BPJ99"/>
    <mergeCell ref="BPK99:BPQ99"/>
    <mergeCell ref="BPR99:BPX99"/>
    <mergeCell ref="BPY99:BQE99"/>
    <mergeCell ref="BQF99:BQL99"/>
    <mergeCell ref="BNG99:BNM99"/>
    <mergeCell ref="BNN99:BNT99"/>
    <mergeCell ref="BNU99:BOA99"/>
    <mergeCell ref="BOB99:BOH99"/>
    <mergeCell ref="BOI99:BOO99"/>
    <mergeCell ref="BOP99:BOV99"/>
    <mergeCell ref="BLQ99:BLW99"/>
    <mergeCell ref="BLX99:BMD99"/>
    <mergeCell ref="BME99:BMK99"/>
    <mergeCell ref="BML99:BMR99"/>
    <mergeCell ref="BMS99:BMY99"/>
    <mergeCell ref="BMZ99:BNF99"/>
    <mergeCell ref="BKA99:BKG99"/>
    <mergeCell ref="BKH99:BKN99"/>
    <mergeCell ref="BKO99:BKU99"/>
    <mergeCell ref="BKV99:BLB99"/>
    <mergeCell ref="BLC99:BLI99"/>
    <mergeCell ref="BLJ99:BLP99"/>
    <mergeCell ref="BIK99:BIQ99"/>
    <mergeCell ref="BIR99:BIX99"/>
    <mergeCell ref="BIY99:BJE99"/>
    <mergeCell ref="BJF99:BJL99"/>
    <mergeCell ref="BJM99:BJS99"/>
    <mergeCell ref="BJT99:BJZ99"/>
    <mergeCell ref="BGU99:BHA99"/>
    <mergeCell ref="BHB99:BHH99"/>
    <mergeCell ref="BHI99:BHO99"/>
    <mergeCell ref="BHP99:BHV99"/>
    <mergeCell ref="BHW99:BIC99"/>
    <mergeCell ref="BID99:BIJ99"/>
    <mergeCell ref="BFE99:BFK99"/>
    <mergeCell ref="BFL99:BFR99"/>
    <mergeCell ref="BFS99:BFY99"/>
    <mergeCell ref="BFZ99:BGF99"/>
    <mergeCell ref="BGG99:BGM99"/>
    <mergeCell ref="BGN99:BGT99"/>
    <mergeCell ref="BDO99:BDU99"/>
    <mergeCell ref="BDV99:BEB99"/>
    <mergeCell ref="BEC99:BEI99"/>
    <mergeCell ref="BEJ99:BEP99"/>
    <mergeCell ref="BEQ99:BEW99"/>
    <mergeCell ref="BEX99:BFD99"/>
    <mergeCell ref="BBY99:BCE99"/>
    <mergeCell ref="BCF99:BCL99"/>
    <mergeCell ref="BCM99:BCS99"/>
    <mergeCell ref="BCT99:BCZ99"/>
    <mergeCell ref="BDA99:BDG99"/>
    <mergeCell ref="BDH99:BDN99"/>
    <mergeCell ref="BAI99:BAO99"/>
    <mergeCell ref="BAP99:BAV99"/>
    <mergeCell ref="BAW99:BBC99"/>
    <mergeCell ref="BBD99:BBJ99"/>
    <mergeCell ref="BBK99:BBQ99"/>
    <mergeCell ref="BBR99:BBX99"/>
    <mergeCell ref="AYS99:AYY99"/>
    <mergeCell ref="AYZ99:AZF99"/>
    <mergeCell ref="AZG99:AZM99"/>
    <mergeCell ref="AZN99:AZT99"/>
    <mergeCell ref="AZU99:BAA99"/>
    <mergeCell ref="BAB99:BAH99"/>
    <mergeCell ref="AXC99:AXI99"/>
    <mergeCell ref="AXJ99:AXP99"/>
    <mergeCell ref="AXQ99:AXW99"/>
    <mergeCell ref="AXX99:AYD99"/>
    <mergeCell ref="AYE99:AYK99"/>
    <mergeCell ref="AYL99:AYR99"/>
    <mergeCell ref="AVM99:AVS99"/>
    <mergeCell ref="AVT99:AVZ99"/>
    <mergeCell ref="AWA99:AWG99"/>
    <mergeCell ref="AWH99:AWN99"/>
    <mergeCell ref="AWO99:AWU99"/>
    <mergeCell ref="AWV99:AXB99"/>
    <mergeCell ref="ATW99:AUC99"/>
    <mergeCell ref="AUD99:AUJ99"/>
    <mergeCell ref="AUK99:AUQ99"/>
    <mergeCell ref="AUR99:AUX99"/>
    <mergeCell ref="AUY99:AVE99"/>
    <mergeCell ref="AVF99:AVL99"/>
    <mergeCell ref="ASG99:ASM99"/>
    <mergeCell ref="ASN99:AST99"/>
    <mergeCell ref="ASU99:ATA99"/>
    <mergeCell ref="ATB99:ATH99"/>
    <mergeCell ref="ATI99:ATO99"/>
    <mergeCell ref="ATP99:ATV99"/>
    <mergeCell ref="AQQ99:AQW99"/>
    <mergeCell ref="AQX99:ARD99"/>
    <mergeCell ref="ARE99:ARK99"/>
    <mergeCell ref="ARL99:ARR99"/>
    <mergeCell ref="ARS99:ARY99"/>
    <mergeCell ref="ARZ99:ASF99"/>
    <mergeCell ref="APA99:APG99"/>
    <mergeCell ref="APH99:APN99"/>
    <mergeCell ref="APO99:APU99"/>
    <mergeCell ref="APV99:AQB99"/>
    <mergeCell ref="AQC99:AQI99"/>
    <mergeCell ref="AQJ99:AQP99"/>
    <mergeCell ref="ANK99:ANQ99"/>
    <mergeCell ref="ANR99:ANX99"/>
    <mergeCell ref="ANY99:AOE99"/>
    <mergeCell ref="AOF99:AOL99"/>
    <mergeCell ref="AOM99:AOS99"/>
    <mergeCell ref="AOT99:AOZ99"/>
    <mergeCell ref="ALU99:AMA99"/>
    <mergeCell ref="AMB99:AMH99"/>
    <mergeCell ref="AMI99:AMO99"/>
    <mergeCell ref="AMP99:AMV99"/>
    <mergeCell ref="AMW99:ANC99"/>
    <mergeCell ref="AND99:ANJ99"/>
    <mergeCell ref="AKE99:AKK99"/>
    <mergeCell ref="AKL99:AKR99"/>
    <mergeCell ref="AKS99:AKY99"/>
    <mergeCell ref="AKZ99:ALF99"/>
    <mergeCell ref="ALG99:ALM99"/>
    <mergeCell ref="ALN99:ALT99"/>
    <mergeCell ref="AIO99:AIU99"/>
    <mergeCell ref="AIV99:AJB99"/>
    <mergeCell ref="AJC99:AJI99"/>
    <mergeCell ref="AJJ99:AJP99"/>
    <mergeCell ref="AJQ99:AJW99"/>
    <mergeCell ref="AJX99:AKD99"/>
    <mergeCell ref="AGY99:AHE99"/>
    <mergeCell ref="AHF99:AHL99"/>
    <mergeCell ref="AHM99:AHS99"/>
    <mergeCell ref="AHT99:AHZ99"/>
    <mergeCell ref="AIA99:AIG99"/>
    <mergeCell ref="AIH99:AIN99"/>
    <mergeCell ref="AFI99:AFO99"/>
    <mergeCell ref="AFP99:AFV99"/>
    <mergeCell ref="AFW99:AGC99"/>
    <mergeCell ref="AGD99:AGJ99"/>
    <mergeCell ref="AGK99:AGQ99"/>
    <mergeCell ref="AGR99:AGX99"/>
    <mergeCell ref="ADS99:ADY99"/>
    <mergeCell ref="ADZ99:AEF99"/>
    <mergeCell ref="AEG99:AEM99"/>
    <mergeCell ref="AEN99:AET99"/>
    <mergeCell ref="AEU99:AFA99"/>
    <mergeCell ref="AFB99:AFH99"/>
    <mergeCell ref="ACC99:ACI99"/>
    <mergeCell ref="ACJ99:ACP99"/>
    <mergeCell ref="ACQ99:ACW99"/>
    <mergeCell ref="ACX99:ADD99"/>
    <mergeCell ref="ADE99:ADK99"/>
    <mergeCell ref="ADL99:ADR99"/>
    <mergeCell ref="AAM99:AAS99"/>
    <mergeCell ref="AAT99:AAZ99"/>
    <mergeCell ref="ABA99:ABG99"/>
    <mergeCell ref="ABH99:ABN99"/>
    <mergeCell ref="ABO99:ABU99"/>
    <mergeCell ref="ABV99:ACB99"/>
    <mergeCell ref="YW99:ZC99"/>
    <mergeCell ref="ZD99:ZJ99"/>
    <mergeCell ref="ZK99:ZQ99"/>
    <mergeCell ref="ZR99:ZX99"/>
    <mergeCell ref="ZY99:AAE99"/>
    <mergeCell ref="AAF99:AAL99"/>
    <mergeCell ref="XG99:XM99"/>
    <mergeCell ref="XN99:XT99"/>
    <mergeCell ref="XU99:YA99"/>
    <mergeCell ref="YB99:YH99"/>
    <mergeCell ref="YI99:YO99"/>
    <mergeCell ref="YP99:YV99"/>
    <mergeCell ref="VQ99:VW99"/>
    <mergeCell ref="VX99:WD99"/>
    <mergeCell ref="WE99:WK99"/>
    <mergeCell ref="WL99:WR99"/>
    <mergeCell ref="WS99:WY99"/>
    <mergeCell ref="WZ99:XF99"/>
    <mergeCell ref="UA99:UG99"/>
    <mergeCell ref="UH99:UN99"/>
    <mergeCell ref="UO99:UU99"/>
    <mergeCell ref="UV99:VB99"/>
    <mergeCell ref="VC99:VI99"/>
    <mergeCell ref="VJ99:VP99"/>
    <mergeCell ref="SK99:SQ99"/>
    <mergeCell ref="SR99:SX99"/>
    <mergeCell ref="SY99:TE99"/>
    <mergeCell ref="TF99:TL99"/>
    <mergeCell ref="TM99:TS99"/>
    <mergeCell ref="TT99:TZ99"/>
    <mergeCell ref="QU99:RA99"/>
    <mergeCell ref="RB99:RH99"/>
    <mergeCell ref="RI99:RO99"/>
    <mergeCell ref="RP99:RV99"/>
    <mergeCell ref="RW99:SC99"/>
    <mergeCell ref="SD99:SJ99"/>
    <mergeCell ref="PE99:PK99"/>
    <mergeCell ref="PL99:PR99"/>
    <mergeCell ref="PS99:PY99"/>
    <mergeCell ref="PZ99:QF99"/>
    <mergeCell ref="QG99:QM99"/>
    <mergeCell ref="QN99:QT99"/>
    <mergeCell ref="NO99:NU99"/>
    <mergeCell ref="NV99:OB99"/>
    <mergeCell ref="OC99:OI99"/>
    <mergeCell ref="OJ99:OP99"/>
    <mergeCell ref="OQ99:OW99"/>
    <mergeCell ref="OX99:PD99"/>
    <mergeCell ref="LY99:ME99"/>
    <mergeCell ref="MF99:ML99"/>
    <mergeCell ref="MM99:MS99"/>
    <mergeCell ref="MT99:MZ99"/>
    <mergeCell ref="NA99:NG99"/>
    <mergeCell ref="NH99:NN99"/>
    <mergeCell ref="KI99:KO99"/>
    <mergeCell ref="KP99:KV99"/>
    <mergeCell ref="KW99:LC99"/>
    <mergeCell ref="LD99:LJ99"/>
    <mergeCell ref="LK99:LQ99"/>
    <mergeCell ref="LR99:LX99"/>
    <mergeCell ref="IS99:IY99"/>
    <mergeCell ref="IZ99:JF99"/>
    <mergeCell ref="JG99:JM99"/>
    <mergeCell ref="JN99:JT99"/>
    <mergeCell ref="JU99:KA99"/>
    <mergeCell ref="KB99:KH99"/>
    <mergeCell ref="HC99:HI99"/>
    <mergeCell ref="HJ99:HP99"/>
    <mergeCell ref="HQ99:HW99"/>
    <mergeCell ref="HX99:ID99"/>
    <mergeCell ref="IE99:IK99"/>
    <mergeCell ref="IL99:IR99"/>
    <mergeCell ref="FM99:FS99"/>
    <mergeCell ref="FT99:FZ99"/>
    <mergeCell ref="GA99:GG99"/>
    <mergeCell ref="GH99:GN99"/>
    <mergeCell ref="GO99:GU99"/>
    <mergeCell ref="GV99:HB99"/>
    <mergeCell ref="DW99:EC99"/>
    <mergeCell ref="ED99:EJ99"/>
    <mergeCell ref="EK99:EQ99"/>
    <mergeCell ref="ER99:EX99"/>
    <mergeCell ref="EY99:FE99"/>
    <mergeCell ref="FF99:FL99"/>
    <mergeCell ref="CG99:CM99"/>
    <mergeCell ref="CN99:CT99"/>
    <mergeCell ref="CU99:DA99"/>
    <mergeCell ref="DB99:DH99"/>
    <mergeCell ref="DI99:DO99"/>
    <mergeCell ref="DP99:DV99"/>
    <mergeCell ref="AQ99:AW99"/>
    <mergeCell ref="AX99:BD99"/>
    <mergeCell ref="BE99:BK99"/>
    <mergeCell ref="BL99:BR99"/>
    <mergeCell ref="BS99:BY99"/>
    <mergeCell ref="BZ99:CF99"/>
    <mergeCell ref="XEF83:XEL83"/>
    <mergeCell ref="XEM83:XES83"/>
    <mergeCell ref="XET83:XEZ83"/>
    <mergeCell ref="XFA83:XFD83"/>
    <mergeCell ref="A99:G99"/>
    <mergeCell ref="H99:N99"/>
    <mergeCell ref="O99:U99"/>
    <mergeCell ref="V99:AB99"/>
    <mergeCell ref="AC99:AI99"/>
    <mergeCell ref="AJ99:AP99"/>
    <mergeCell ref="XCP83:XCV83"/>
    <mergeCell ref="XCW83:XDC83"/>
    <mergeCell ref="XDD83:XDJ83"/>
    <mergeCell ref="XDK83:XDQ83"/>
    <mergeCell ref="XDR83:XDX83"/>
    <mergeCell ref="XDY83:XEE83"/>
    <mergeCell ref="XAZ83:XBF83"/>
    <mergeCell ref="XBG83:XBM83"/>
    <mergeCell ref="XBN83:XBT83"/>
    <mergeCell ref="XBU83:XCA83"/>
    <mergeCell ref="XCB83:XCH83"/>
    <mergeCell ref="XCI83:XCO83"/>
    <mergeCell ref="WZJ83:WZP83"/>
    <mergeCell ref="WZQ83:WZW83"/>
    <mergeCell ref="WZX83:XAD83"/>
    <mergeCell ref="XAE83:XAK83"/>
    <mergeCell ref="XAL83:XAR83"/>
    <mergeCell ref="XAS83:XAY83"/>
    <mergeCell ref="WXT83:WXZ83"/>
    <mergeCell ref="WYA83:WYG83"/>
    <mergeCell ref="WYH83:WYN83"/>
    <mergeCell ref="WYO83:WYU83"/>
    <mergeCell ref="WYV83:WZB83"/>
    <mergeCell ref="WZC83:WZI83"/>
    <mergeCell ref="WWD83:WWJ83"/>
    <mergeCell ref="WWK83:WWQ83"/>
    <mergeCell ref="WWR83:WWX83"/>
    <mergeCell ref="WWY83:WXE83"/>
    <mergeCell ref="WXF83:WXL83"/>
    <mergeCell ref="WXM83:WXS83"/>
    <mergeCell ref="WUN83:WUT83"/>
    <mergeCell ref="WUU83:WVA83"/>
    <mergeCell ref="WVB83:WVH83"/>
    <mergeCell ref="WVI83:WVO83"/>
    <mergeCell ref="WVP83:WVV83"/>
    <mergeCell ref="WVW83:WWC83"/>
    <mergeCell ref="WSX83:WTD83"/>
    <mergeCell ref="WTE83:WTK83"/>
    <mergeCell ref="WTL83:WTR83"/>
    <mergeCell ref="WTS83:WTY83"/>
    <mergeCell ref="WTZ83:WUF83"/>
    <mergeCell ref="WUG83:WUM83"/>
    <mergeCell ref="WRH83:WRN83"/>
    <mergeCell ref="WRO83:WRU83"/>
    <mergeCell ref="WRV83:WSB83"/>
    <mergeCell ref="WSC83:WSI83"/>
    <mergeCell ref="WSJ83:WSP83"/>
    <mergeCell ref="WSQ83:WSW83"/>
    <mergeCell ref="WPR83:WPX83"/>
    <mergeCell ref="WPY83:WQE83"/>
    <mergeCell ref="WQF83:WQL83"/>
    <mergeCell ref="WQM83:WQS83"/>
    <mergeCell ref="WQT83:WQZ83"/>
    <mergeCell ref="WRA83:WRG83"/>
    <mergeCell ref="WOB83:WOH83"/>
    <mergeCell ref="WOI83:WOO83"/>
    <mergeCell ref="WOP83:WOV83"/>
    <mergeCell ref="WOW83:WPC83"/>
    <mergeCell ref="WPD83:WPJ83"/>
    <mergeCell ref="WPK83:WPQ83"/>
    <mergeCell ref="WML83:WMR83"/>
    <mergeCell ref="WMS83:WMY83"/>
    <mergeCell ref="WMZ83:WNF83"/>
    <mergeCell ref="WNG83:WNM83"/>
    <mergeCell ref="WNN83:WNT83"/>
    <mergeCell ref="WNU83:WOA83"/>
    <mergeCell ref="WKV83:WLB83"/>
    <mergeCell ref="WLC83:WLI83"/>
    <mergeCell ref="WLJ83:WLP83"/>
    <mergeCell ref="WLQ83:WLW83"/>
    <mergeCell ref="WLX83:WMD83"/>
    <mergeCell ref="WME83:WMK83"/>
    <mergeCell ref="WJF83:WJL83"/>
    <mergeCell ref="WJM83:WJS83"/>
    <mergeCell ref="WJT83:WJZ83"/>
    <mergeCell ref="WKA83:WKG83"/>
    <mergeCell ref="WKH83:WKN83"/>
    <mergeCell ref="WKO83:WKU83"/>
    <mergeCell ref="WHP83:WHV83"/>
    <mergeCell ref="WHW83:WIC83"/>
    <mergeCell ref="WID83:WIJ83"/>
    <mergeCell ref="WIK83:WIQ83"/>
    <mergeCell ref="WIR83:WIX83"/>
    <mergeCell ref="WIY83:WJE83"/>
    <mergeCell ref="WFZ83:WGF83"/>
    <mergeCell ref="WGG83:WGM83"/>
    <mergeCell ref="WGN83:WGT83"/>
    <mergeCell ref="WGU83:WHA83"/>
    <mergeCell ref="WHB83:WHH83"/>
    <mergeCell ref="WHI83:WHO83"/>
    <mergeCell ref="WEJ83:WEP83"/>
    <mergeCell ref="WEQ83:WEW83"/>
    <mergeCell ref="WEX83:WFD83"/>
    <mergeCell ref="WFE83:WFK83"/>
    <mergeCell ref="WFL83:WFR83"/>
    <mergeCell ref="WFS83:WFY83"/>
    <mergeCell ref="WCT83:WCZ83"/>
    <mergeCell ref="WDA83:WDG83"/>
    <mergeCell ref="WDH83:WDN83"/>
    <mergeCell ref="WDO83:WDU83"/>
    <mergeCell ref="WDV83:WEB83"/>
    <mergeCell ref="WEC83:WEI83"/>
    <mergeCell ref="WBD83:WBJ83"/>
    <mergeCell ref="WBK83:WBQ83"/>
    <mergeCell ref="WBR83:WBX83"/>
    <mergeCell ref="WBY83:WCE83"/>
    <mergeCell ref="WCF83:WCL83"/>
    <mergeCell ref="WCM83:WCS83"/>
    <mergeCell ref="VZN83:VZT83"/>
    <mergeCell ref="VZU83:WAA83"/>
    <mergeCell ref="WAB83:WAH83"/>
    <mergeCell ref="WAI83:WAO83"/>
    <mergeCell ref="WAP83:WAV83"/>
    <mergeCell ref="WAW83:WBC83"/>
    <mergeCell ref="VXX83:VYD83"/>
    <mergeCell ref="VYE83:VYK83"/>
    <mergeCell ref="VYL83:VYR83"/>
    <mergeCell ref="VYS83:VYY83"/>
    <mergeCell ref="VYZ83:VZF83"/>
    <mergeCell ref="VZG83:VZM83"/>
    <mergeCell ref="VWH83:VWN83"/>
    <mergeCell ref="VWO83:VWU83"/>
    <mergeCell ref="VWV83:VXB83"/>
    <mergeCell ref="VXC83:VXI83"/>
    <mergeCell ref="VXJ83:VXP83"/>
    <mergeCell ref="VXQ83:VXW83"/>
    <mergeCell ref="VUR83:VUX83"/>
    <mergeCell ref="VUY83:VVE83"/>
    <mergeCell ref="VVF83:VVL83"/>
    <mergeCell ref="VVM83:VVS83"/>
    <mergeCell ref="VVT83:VVZ83"/>
    <mergeCell ref="VWA83:VWG83"/>
    <mergeCell ref="VTB83:VTH83"/>
    <mergeCell ref="VTI83:VTO83"/>
    <mergeCell ref="VTP83:VTV83"/>
    <mergeCell ref="VTW83:VUC83"/>
    <mergeCell ref="VUD83:VUJ83"/>
    <mergeCell ref="VUK83:VUQ83"/>
    <mergeCell ref="VRL83:VRR83"/>
    <mergeCell ref="VRS83:VRY83"/>
    <mergeCell ref="VRZ83:VSF83"/>
    <mergeCell ref="VSG83:VSM83"/>
    <mergeCell ref="VSN83:VST83"/>
    <mergeCell ref="VSU83:VTA83"/>
    <mergeCell ref="VPV83:VQB83"/>
    <mergeCell ref="VQC83:VQI83"/>
    <mergeCell ref="VQJ83:VQP83"/>
    <mergeCell ref="VQQ83:VQW83"/>
    <mergeCell ref="VQX83:VRD83"/>
    <mergeCell ref="VRE83:VRK83"/>
    <mergeCell ref="VOF83:VOL83"/>
    <mergeCell ref="VOM83:VOS83"/>
    <mergeCell ref="VOT83:VOZ83"/>
    <mergeCell ref="VPA83:VPG83"/>
    <mergeCell ref="VPH83:VPN83"/>
    <mergeCell ref="VPO83:VPU83"/>
    <mergeCell ref="VMP83:VMV83"/>
    <mergeCell ref="VMW83:VNC83"/>
    <mergeCell ref="VND83:VNJ83"/>
    <mergeCell ref="VNK83:VNQ83"/>
    <mergeCell ref="VNR83:VNX83"/>
    <mergeCell ref="VNY83:VOE83"/>
    <mergeCell ref="VKZ83:VLF83"/>
    <mergeCell ref="VLG83:VLM83"/>
    <mergeCell ref="VLN83:VLT83"/>
    <mergeCell ref="VLU83:VMA83"/>
    <mergeCell ref="VMB83:VMH83"/>
    <mergeCell ref="VMI83:VMO83"/>
    <mergeCell ref="VJJ83:VJP83"/>
    <mergeCell ref="VJQ83:VJW83"/>
    <mergeCell ref="VJX83:VKD83"/>
    <mergeCell ref="VKE83:VKK83"/>
    <mergeCell ref="VKL83:VKR83"/>
    <mergeCell ref="VKS83:VKY83"/>
    <mergeCell ref="VHT83:VHZ83"/>
    <mergeCell ref="VIA83:VIG83"/>
    <mergeCell ref="VIH83:VIN83"/>
    <mergeCell ref="VIO83:VIU83"/>
    <mergeCell ref="VIV83:VJB83"/>
    <mergeCell ref="VJC83:VJI83"/>
    <mergeCell ref="VGD83:VGJ83"/>
    <mergeCell ref="VGK83:VGQ83"/>
    <mergeCell ref="VGR83:VGX83"/>
    <mergeCell ref="VGY83:VHE83"/>
    <mergeCell ref="VHF83:VHL83"/>
    <mergeCell ref="VHM83:VHS83"/>
    <mergeCell ref="VEN83:VET83"/>
    <mergeCell ref="VEU83:VFA83"/>
    <mergeCell ref="VFB83:VFH83"/>
    <mergeCell ref="VFI83:VFO83"/>
    <mergeCell ref="VFP83:VFV83"/>
    <mergeCell ref="VFW83:VGC83"/>
    <mergeCell ref="VCX83:VDD83"/>
    <mergeCell ref="VDE83:VDK83"/>
    <mergeCell ref="VDL83:VDR83"/>
    <mergeCell ref="VDS83:VDY83"/>
    <mergeCell ref="VDZ83:VEF83"/>
    <mergeCell ref="VEG83:VEM83"/>
    <mergeCell ref="VBH83:VBN83"/>
    <mergeCell ref="VBO83:VBU83"/>
    <mergeCell ref="VBV83:VCB83"/>
    <mergeCell ref="VCC83:VCI83"/>
    <mergeCell ref="VCJ83:VCP83"/>
    <mergeCell ref="VCQ83:VCW83"/>
    <mergeCell ref="UZR83:UZX83"/>
    <mergeCell ref="UZY83:VAE83"/>
    <mergeCell ref="VAF83:VAL83"/>
    <mergeCell ref="VAM83:VAS83"/>
    <mergeCell ref="VAT83:VAZ83"/>
    <mergeCell ref="VBA83:VBG83"/>
    <mergeCell ref="UYB83:UYH83"/>
    <mergeCell ref="UYI83:UYO83"/>
    <mergeCell ref="UYP83:UYV83"/>
    <mergeCell ref="UYW83:UZC83"/>
    <mergeCell ref="UZD83:UZJ83"/>
    <mergeCell ref="UZK83:UZQ83"/>
    <mergeCell ref="UWL83:UWR83"/>
    <mergeCell ref="UWS83:UWY83"/>
    <mergeCell ref="UWZ83:UXF83"/>
    <mergeCell ref="UXG83:UXM83"/>
    <mergeCell ref="UXN83:UXT83"/>
    <mergeCell ref="UXU83:UYA83"/>
    <mergeCell ref="UUV83:UVB83"/>
    <mergeCell ref="UVC83:UVI83"/>
    <mergeCell ref="UVJ83:UVP83"/>
    <mergeCell ref="UVQ83:UVW83"/>
    <mergeCell ref="UVX83:UWD83"/>
    <mergeCell ref="UWE83:UWK83"/>
    <mergeCell ref="UTF83:UTL83"/>
    <mergeCell ref="UTM83:UTS83"/>
    <mergeCell ref="UTT83:UTZ83"/>
    <mergeCell ref="UUA83:UUG83"/>
    <mergeCell ref="UUH83:UUN83"/>
    <mergeCell ref="UUO83:UUU83"/>
    <mergeCell ref="URP83:URV83"/>
    <mergeCell ref="URW83:USC83"/>
    <mergeCell ref="USD83:USJ83"/>
    <mergeCell ref="USK83:USQ83"/>
    <mergeCell ref="USR83:USX83"/>
    <mergeCell ref="USY83:UTE83"/>
    <mergeCell ref="UPZ83:UQF83"/>
    <mergeCell ref="UQG83:UQM83"/>
    <mergeCell ref="UQN83:UQT83"/>
    <mergeCell ref="UQU83:URA83"/>
    <mergeCell ref="URB83:URH83"/>
    <mergeCell ref="URI83:URO83"/>
    <mergeCell ref="UOJ83:UOP83"/>
    <mergeCell ref="UOQ83:UOW83"/>
    <mergeCell ref="UOX83:UPD83"/>
    <mergeCell ref="UPE83:UPK83"/>
    <mergeCell ref="UPL83:UPR83"/>
    <mergeCell ref="UPS83:UPY83"/>
    <mergeCell ref="UMT83:UMZ83"/>
    <mergeCell ref="UNA83:UNG83"/>
    <mergeCell ref="UNH83:UNN83"/>
    <mergeCell ref="UNO83:UNU83"/>
    <mergeCell ref="UNV83:UOB83"/>
    <mergeCell ref="UOC83:UOI83"/>
    <mergeCell ref="ULD83:ULJ83"/>
    <mergeCell ref="ULK83:ULQ83"/>
    <mergeCell ref="ULR83:ULX83"/>
    <mergeCell ref="ULY83:UME83"/>
    <mergeCell ref="UMF83:UML83"/>
    <mergeCell ref="UMM83:UMS83"/>
    <mergeCell ref="UJN83:UJT83"/>
    <mergeCell ref="UJU83:UKA83"/>
    <mergeCell ref="UKB83:UKH83"/>
    <mergeCell ref="UKI83:UKO83"/>
    <mergeCell ref="UKP83:UKV83"/>
    <mergeCell ref="UKW83:ULC83"/>
    <mergeCell ref="UHX83:UID83"/>
    <mergeCell ref="UIE83:UIK83"/>
    <mergeCell ref="UIL83:UIR83"/>
    <mergeCell ref="UIS83:UIY83"/>
    <mergeCell ref="UIZ83:UJF83"/>
    <mergeCell ref="UJG83:UJM83"/>
    <mergeCell ref="UGH83:UGN83"/>
    <mergeCell ref="UGO83:UGU83"/>
    <mergeCell ref="UGV83:UHB83"/>
    <mergeCell ref="UHC83:UHI83"/>
    <mergeCell ref="UHJ83:UHP83"/>
    <mergeCell ref="UHQ83:UHW83"/>
    <mergeCell ref="UER83:UEX83"/>
    <mergeCell ref="UEY83:UFE83"/>
    <mergeCell ref="UFF83:UFL83"/>
    <mergeCell ref="UFM83:UFS83"/>
    <mergeCell ref="UFT83:UFZ83"/>
    <mergeCell ref="UGA83:UGG83"/>
    <mergeCell ref="UDB83:UDH83"/>
    <mergeCell ref="UDI83:UDO83"/>
    <mergeCell ref="UDP83:UDV83"/>
    <mergeCell ref="UDW83:UEC83"/>
    <mergeCell ref="UED83:UEJ83"/>
    <mergeCell ref="UEK83:UEQ83"/>
    <mergeCell ref="UBL83:UBR83"/>
    <mergeCell ref="UBS83:UBY83"/>
    <mergeCell ref="UBZ83:UCF83"/>
    <mergeCell ref="UCG83:UCM83"/>
    <mergeCell ref="UCN83:UCT83"/>
    <mergeCell ref="UCU83:UDA83"/>
    <mergeCell ref="TZV83:UAB83"/>
    <mergeCell ref="UAC83:UAI83"/>
    <mergeCell ref="UAJ83:UAP83"/>
    <mergeCell ref="UAQ83:UAW83"/>
    <mergeCell ref="UAX83:UBD83"/>
    <mergeCell ref="UBE83:UBK83"/>
    <mergeCell ref="TYF83:TYL83"/>
    <mergeCell ref="TYM83:TYS83"/>
    <mergeCell ref="TYT83:TYZ83"/>
    <mergeCell ref="TZA83:TZG83"/>
    <mergeCell ref="TZH83:TZN83"/>
    <mergeCell ref="TZO83:TZU83"/>
    <mergeCell ref="TWP83:TWV83"/>
    <mergeCell ref="TWW83:TXC83"/>
    <mergeCell ref="TXD83:TXJ83"/>
    <mergeCell ref="TXK83:TXQ83"/>
    <mergeCell ref="TXR83:TXX83"/>
    <mergeCell ref="TXY83:TYE83"/>
    <mergeCell ref="TUZ83:TVF83"/>
    <mergeCell ref="TVG83:TVM83"/>
    <mergeCell ref="TVN83:TVT83"/>
    <mergeCell ref="TVU83:TWA83"/>
    <mergeCell ref="TWB83:TWH83"/>
    <mergeCell ref="TWI83:TWO83"/>
    <mergeCell ref="TTJ83:TTP83"/>
    <mergeCell ref="TTQ83:TTW83"/>
    <mergeCell ref="TTX83:TUD83"/>
    <mergeCell ref="TUE83:TUK83"/>
    <mergeCell ref="TUL83:TUR83"/>
    <mergeCell ref="TUS83:TUY83"/>
    <mergeCell ref="TRT83:TRZ83"/>
    <mergeCell ref="TSA83:TSG83"/>
    <mergeCell ref="TSH83:TSN83"/>
    <mergeCell ref="TSO83:TSU83"/>
    <mergeCell ref="TSV83:TTB83"/>
    <mergeCell ref="TTC83:TTI83"/>
    <mergeCell ref="TQD83:TQJ83"/>
    <mergeCell ref="TQK83:TQQ83"/>
    <mergeCell ref="TQR83:TQX83"/>
    <mergeCell ref="TQY83:TRE83"/>
    <mergeCell ref="TRF83:TRL83"/>
    <mergeCell ref="TRM83:TRS83"/>
    <mergeCell ref="TON83:TOT83"/>
    <mergeCell ref="TOU83:TPA83"/>
    <mergeCell ref="TPB83:TPH83"/>
    <mergeCell ref="TPI83:TPO83"/>
    <mergeCell ref="TPP83:TPV83"/>
    <mergeCell ref="TPW83:TQC83"/>
    <mergeCell ref="TMX83:TND83"/>
    <mergeCell ref="TNE83:TNK83"/>
    <mergeCell ref="TNL83:TNR83"/>
    <mergeCell ref="TNS83:TNY83"/>
    <mergeCell ref="TNZ83:TOF83"/>
    <mergeCell ref="TOG83:TOM83"/>
    <mergeCell ref="TLH83:TLN83"/>
    <mergeCell ref="TLO83:TLU83"/>
    <mergeCell ref="TLV83:TMB83"/>
    <mergeCell ref="TMC83:TMI83"/>
    <mergeCell ref="TMJ83:TMP83"/>
    <mergeCell ref="TMQ83:TMW83"/>
    <mergeCell ref="TJR83:TJX83"/>
    <mergeCell ref="TJY83:TKE83"/>
    <mergeCell ref="TKF83:TKL83"/>
    <mergeCell ref="TKM83:TKS83"/>
    <mergeCell ref="TKT83:TKZ83"/>
    <mergeCell ref="TLA83:TLG83"/>
    <mergeCell ref="TIB83:TIH83"/>
    <mergeCell ref="TII83:TIO83"/>
    <mergeCell ref="TIP83:TIV83"/>
    <mergeCell ref="TIW83:TJC83"/>
    <mergeCell ref="TJD83:TJJ83"/>
    <mergeCell ref="TJK83:TJQ83"/>
    <mergeCell ref="TGL83:TGR83"/>
    <mergeCell ref="TGS83:TGY83"/>
    <mergeCell ref="TGZ83:THF83"/>
    <mergeCell ref="THG83:THM83"/>
    <mergeCell ref="THN83:THT83"/>
    <mergeCell ref="THU83:TIA83"/>
    <mergeCell ref="TEV83:TFB83"/>
    <mergeCell ref="TFC83:TFI83"/>
    <mergeCell ref="TFJ83:TFP83"/>
    <mergeCell ref="TFQ83:TFW83"/>
    <mergeCell ref="TFX83:TGD83"/>
    <mergeCell ref="TGE83:TGK83"/>
    <mergeCell ref="TDF83:TDL83"/>
    <mergeCell ref="TDM83:TDS83"/>
    <mergeCell ref="TDT83:TDZ83"/>
    <mergeCell ref="TEA83:TEG83"/>
    <mergeCell ref="TEH83:TEN83"/>
    <mergeCell ref="TEO83:TEU83"/>
    <mergeCell ref="TBP83:TBV83"/>
    <mergeCell ref="TBW83:TCC83"/>
    <mergeCell ref="TCD83:TCJ83"/>
    <mergeCell ref="TCK83:TCQ83"/>
    <mergeCell ref="TCR83:TCX83"/>
    <mergeCell ref="TCY83:TDE83"/>
    <mergeCell ref="SZZ83:TAF83"/>
    <mergeCell ref="TAG83:TAM83"/>
    <mergeCell ref="TAN83:TAT83"/>
    <mergeCell ref="TAU83:TBA83"/>
    <mergeCell ref="TBB83:TBH83"/>
    <mergeCell ref="TBI83:TBO83"/>
    <mergeCell ref="SYJ83:SYP83"/>
    <mergeCell ref="SYQ83:SYW83"/>
    <mergeCell ref="SYX83:SZD83"/>
    <mergeCell ref="SZE83:SZK83"/>
    <mergeCell ref="SZL83:SZR83"/>
    <mergeCell ref="SZS83:SZY83"/>
    <mergeCell ref="SWT83:SWZ83"/>
    <mergeCell ref="SXA83:SXG83"/>
    <mergeCell ref="SXH83:SXN83"/>
    <mergeCell ref="SXO83:SXU83"/>
    <mergeCell ref="SXV83:SYB83"/>
    <mergeCell ref="SYC83:SYI83"/>
    <mergeCell ref="SVD83:SVJ83"/>
    <mergeCell ref="SVK83:SVQ83"/>
    <mergeCell ref="SVR83:SVX83"/>
    <mergeCell ref="SVY83:SWE83"/>
    <mergeCell ref="SWF83:SWL83"/>
    <mergeCell ref="SWM83:SWS83"/>
    <mergeCell ref="STN83:STT83"/>
    <mergeCell ref="STU83:SUA83"/>
    <mergeCell ref="SUB83:SUH83"/>
    <mergeCell ref="SUI83:SUO83"/>
    <mergeCell ref="SUP83:SUV83"/>
    <mergeCell ref="SUW83:SVC83"/>
    <mergeCell ref="SRX83:SSD83"/>
    <mergeCell ref="SSE83:SSK83"/>
    <mergeCell ref="SSL83:SSR83"/>
    <mergeCell ref="SSS83:SSY83"/>
    <mergeCell ref="SSZ83:STF83"/>
    <mergeCell ref="STG83:STM83"/>
    <mergeCell ref="SQH83:SQN83"/>
    <mergeCell ref="SQO83:SQU83"/>
    <mergeCell ref="SQV83:SRB83"/>
    <mergeCell ref="SRC83:SRI83"/>
    <mergeCell ref="SRJ83:SRP83"/>
    <mergeCell ref="SRQ83:SRW83"/>
    <mergeCell ref="SOR83:SOX83"/>
    <mergeCell ref="SOY83:SPE83"/>
    <mergeCell ref="SPF83:SPL83"/>
    <mergeCell ref="SPM83:SPS83"/>
    <mergeCell ref="SPT83:SPZ83"/>
    <mergeCell ref="SQA83:SQG83"/>
    <mergeCell ref="SNB83:SNH83"/>
    <mergeCell ref="SNI83:SNO83"/>
    <mergeCell ref="SNP83:SNV83"/>
    <mergeCell ref="SNW83:SOC83"/>
    <mergeCell ref="SOD83:SOJ83"/>
    <mergeCell ref="SOK83:SOQ83"/>
    <mergeCell ref="SLL83:SLR83"/>
    <mergeCell ref="SLS83:SLY83"/>
    <mergeCell ref="SLZ83:SMF83"/>
    <mergeCell ref="SMG83:SMM83"/>
    <mergeCell ref="SMN83:SMT83"/>
    <mergeCell ref="SMU83:SNA83"/>
    <mergeCell ref="SJV83:SKB83"/>
    <mergeCell ref="SKC83:SKI83"/>
    <mergeCell ref="SKJ83:SKP83"/>
    <mergeCell ref="SKQ83:SKW83"/>
    <mergeCell ref="SKX83:SLD83"/>
    <mergeCell ref="SLE83:SLK83"/>
    <mergeCell ref="SIF83:SIL83"/>
    <mergeCell ref="SIM83:SIS83"/>
    <mergeCell ref="SIT83:SIZ83"/>
    <mergeCell ref="SJA83:SJG83"/>
    <mergeCell ref="SJH83:SJN83"/>
    <mergeCell ref="SJO83:SJU83"/>
    <mergeCell ref="SGP83:SGV83"/>
    <mergeCell ref="SGW83:SHC83"/>
    <mergeCell ref="SHD83:SHJ83"/>
    <mergeCell ref="SHK83:SHQ83"/>
    <mergeCell ref="SHR83:SHX83"/>
    <mergeCell ref="SHY83:SIE83"/>
    <mergeCell ref="SEZ83:SFF83"/>
    <mergeCell ref="SFG83:SFM83"/>
    <mergeCell ref="SFN83:SFT83"/>
    <mergeCell ref="SFU83:SGA83"/>
    <mergeCell ref="SGB83:SGH83"/>
    <mergeCell ref="SGI83:SGO83"/>
    <mergeCell ref="SDJ83:SDP83"/>
    <mergeCell ref="SDQ83:SDW83"/>
    <mergeCell ref="SDX83:SED83"/>
    <mergeCell ref="SEE83:SEK83"/>
    <mergeCell ref="SEL83:SER83"/>
    <mergeCell ref="SES83:SEY83"/>
    <mergeCell ref="SBT83:SBZ83"/>
    <mergeCell ref="SCA83:SCG83"/>
    <mergeCell ref="SCH83:SCN83"/>
    <mergeCell ref="SCO83:SCU83"/>
    <mergeCell ref="SCV83:SDB83"/>
    <mergeCell ref="SDC83:SDI83"/>
    <mergeCell ref="SAD83:SAJ83"/>
    <mergeCell ref="SAK83:SAQ83"/>
    <mergeCell ref="SAR83:SAX83"/>
    <mergeCell ref="SAY83:SBE83"/>
    <mergeCell ref="SBF83:SBL83"/>
    <mergeCell ref="SBM83:SBS83"/>
    <mergeCell ref="RYN83:RYT83"/>
    <mergeCell ref="RYU83:RZA83"/>
    <mergeCell ref="RZB83:RZH83"/>
    <mergeCell ref="RZI83:RZO83"/>
    <mergeCell ref="RZP83:RZV83"/>
    <mergeCell ref="RZW83:SAC83"/>
    <mergeCell ref="RWX83:RXD83"/>
    <mergeCell ref="RXE83:RXK83"/>
    <mergeCell ref="RXL83:RXR83"/>
    <mergeCell ref="RXS83:RXY83"/>
    <mergeCell ref="RXZ83:RYF83"/>
    <mergeCell ref="RYG83:RYM83"/>
    <mergeCell ref="RVH83:RVN83"/>
    <mergeCell ref="RVO83:RVU83"/>
    <mergeCell ref="RVV83:RWB83"/>
    <mergeCell ref="RWC83:RWI83"/>
    <mergeCell ref="RWJ83:RWP83"/>
    <mergeCell ref="RWQ83:RWW83"/>
    <mergeCell ref="RTR83:RTX83"/>
    <mergeCell ref="RTY83:RUE83"/>
    <mergeCell ref="RUF83:RUL83"/>
    <mergeCell ref="RUM83:RUS83"/>
    <mergeCell ref="RUT83:RUZ83"/>
    <mergeCell ref="RVA83:RVG83"/>
    <mergeCell ref="RSB83:RSH83"/>
    <mergeCell ref="RSI83:RSO83"/>
    <mergeCell ref="RSP83:RSV83"/>
    <mergeCell ref="RSW83:RTC83"/>
    <mergeCell ref="RTD83:RTJ83"/>
    <mergeCell ref="RTK83:RTQ83"/>
    <mergeCell ref="RQL83:RQR83"/>
    <mergeCell ref="RQS83:RQY83"/>
    <mergeCell ref="RQZ83:RRF83"/>
    <mergeCell ref="RRG83:RRM83"/>
    <mergeCell ref="RRN83:RRT83"/>
    <mergeCell ref="RRU83:RSA83"/>
    <mergeCell ref="ROV83:RPB83"/>
    <mergeCell ref="RPC83:RPI83"/>
    <mergeCell ref="RPJ83:RPP83"/>
    <mergeCell ref="RPQ83:RPW83"/>
    <mergeCell ref="RPX83:RQD83"/>
    <mergeCell ref="RQE83:RQK83"/>
    <mergeCell ref="RNF83:RNL83"/>
    <mergeCell ref="RNM83:RNS83"/>
    <mergeCell ref="RNT83:RNZ83"/>
    <mergeCell ref="ROA83:ROG83"/>
    <mergeCell ref="ROH83:RON83"/>
    <mergeCell ref="ROO83:ROU83"/>
    <mergeCell ref="RLP83:RLV83"/>
    <mergeCell ref="RLW83:RMC83"/>
    <mergeCell ref="RMD83:RMJ83"/>
    <mergeCell ref="RMK83:RMQ83"/>
    <mergeCell ref="RMR83:RMX83"/>
    <mergeCell ref="RMY83:RNE83"/>
    <mergeCell ref="RJZ83:RKF83"/>
    <mergeCell ref="RKG83:RKM83"/>
    <mergeCell ref="RKN83:RKT83"/>
    <mergeCell ref="RKU83:RLA83"/>
    <mergeCell ref="RLB83:RLH83"/>
    <mergeCell ref="RLI83:RLO83"/>
    <mergeCell ref="RIJ83:RIP83"/>
    <mergeCell ref="RIQ83:RIW83"/>
    <mergeCell ref="RIX83:RJD83"/>
    <mergeCell ref="RJE83:RJK83"/>
    <mergeCell ref="RJL83:RJR83"/>
    <mergeCell ref="RJS83:RJY83"/>
    <mergeCell ref="RGT83:RGZ83"/>
    <mergeCell ref="RHA83:RHG83"/>
    <mergeCell ref="RHH83:RHN83"/>
    <mergeCell ref="RHO83:RHU83"/>
    <mergeCell ref="RHV83:RIB83"/>
    <mergeCell ref="RIC83:RII83"/>
    <mergeCell ref="RFD83:RFJ83"/>
    <mergeCell ref="RFK83:RFQ83"/>
    <mergeCell ref="RFR83:RFX83"/>
    <mergeCell ref="RFY83:RGE83"/>
    <mergeCell ref="RGF83:RGL83"/>
    <mergeCell ref="RGM83:RGS83"/>
    <mergeCell ref="RDN83:RDT83"/>
    <mergeCell ref="RDU83:REA83"/>
    <mergeCell ref="REB83:REH83"/>
    <mergeCell ref="REI83:REO83"/>
    <mergeCell ref="REP83:REV83"/>
    <mergeCell ref="REW83:RFC83"/>
    <mergeCell ref="RBX83:RCD83"/>
    <mergeCell ref="RCE83:RCK83"/>
    <mergeCell ref="RCL83:RCR83"/>
    <mergeCell ref="RCS83:RCY83"/>
    <mergeCell ref="RCZ83:RDF83"/>
    <mergeCell ref="RDG83:RDM83"/>
    <mergeCell ref="RAH83:RAN83"/>
    <mergeCell ref="RAO83:RAU83"/>
    <mergeCell ref="RAV83:RBB83"/>
    <mergeCell ref="RBC83:RBI83"/>
    <mergeCell ref="RBJ83:RBP83"/>
    <mergeCell ref="RBQ83:RBW83"/>
    <mergeCell ref="QYR83:QYX83"/>
    <mergeCell ref="QYY83:QZE83"/>
    <mergeCell ref="QZF83:QZL83"/>
    <mergeCell ref="QZM83:QZS83"/>
    <mergeCell ref="QZT83:QZZ83"/>
    <mergeCell ref="RAA83:RAG83"/>
    <mergeCell ref="QXB83:QXH83"/>
    <mergeCell ref="QXI83:QXO83"/>
    <mergeCell ref="QXP83:QXV83"/>
    <mergeCell ref="QXW83:QYC83"/>
    <mergeCell ref="QYD83:QYJ83"/>
    <mergeCell ref="QYK83:QYQ83"/>
    <mergeCell ref="QVL83:QVR83"/>
    <mergeCell ref="QVS83:QVY83"/>
    <mergeCell ref="QVZ83:QWF83"/>
    <mergeCell ref="QWG83:QWM83"/>
    <mergeCell ref="QWN83:QWT83"/>
    <mergeCell ref="QWU83:QXA83"/>
    <mergeCell ref="QTV83:QUB83"/>
    <mergeCell ref="QUC83:QUI83"/>
    <mergeCell ref="QUJ83:QUP83"/>
    <mergeCell ref="QUQ83:QUW83"/>
    <mergeCell ref="QUX83:QVD83"/>
    <mergeCell ref="QVE83:QVK83"/>
    <mergeCell ref="QSF83:QSL83"/>
    <mergeCell ref="QSM83:QSS83"/>
    <mergeCell ref="QST83:QSZ83"/>
    <mergeCell ref="QTA83:QTG83"/>
    <mergeCell ref="QTH83:QTN83"/>
    <mergeCell ref="QTO83:QTU83"/>
    <mergeCell ref="QQP83:QQV83"/>
    <mergeCell ref="QQW83:QRC83"/>
    <mergeCell ref="QRD83:QRJ83"/>
    <mergeCell ref="QRK83:QRQ83"/>
    <mergeCell ref="QRR83:QRX83"/>
    <mergeCell ref="QRY83:QSE83"/>
    <mergeCell ref="QOZ83:QPF83"/>
    <mergeCell ref="QPG83:QPM83"/>
    <mergeCell ref="QPN83:QPT83"/>
    <mergeCell ref="QPU83:QQA83"/>
    <mergeCell ref="QQB83:QQH83"/>
    <mergeCell ref="QQI83:QQO83"/>
    <mergeCell ref="QNJ83:QNP83"/>
    <mergeCell ref="QNQ83:QNW83"/>
    <mergeCell ref="QNX83:QOD83"/>
    <mergeCell ref="QOE83:QOK83"/>
    <mergeCell ref="QOL83:QOR83"/>
    <mergeCell ref="QOS83:QOY83"/>
    <mergeCell ref="QLT83:QLZ83"/>
    <mergeCell ref="QMA83:QMG83"/>
    <mergeCell ref="QMH83:QMN83"/>
    <mergeCell ref="QMO83:QMU83"/>
    <mergeCell ref="QMV83:QNB83"/>
    <mergeCell ref="QNC83:QNI83"/>
    <mergeCell ref="QKD83:QKJ83"/>
    <mergeCell ref="QKK83:QKQ83"/>
    <mergeCell ref="QKR83:QKX83"/>
    <mergeCell ref="QKY83:QLE83"/>
    <mergeCell ref="QLF83:QLL83"/>
    <mergeCell ref="QLM83:QLS83"/>
    <mergeCell ref="QIN83:QIT83"/>
    <mergeCell ref="QIU83:QJA83"/>
    <mergeCell ref="QJB83:QJH83"/>
    <mergeCell ref="QJI83:QJO83"/>
    <mergeCell ref="QJP83:QJV83"/>
    <mergeCell ref="QJW83:QKC83"/>
    <mergeCell ref="QGX83:QHD83"/>
    <mergeCell ref="QHE83:QHK83"/>
    <mergeCell ref="QHL83:QHR83"/>
    <mergeCell ref="QHS83:QHY83"/>
    <mergeCell ref="QHZ83:QIF83"/>
    <mergeCell ref="QIG83:QIM83"/>
    <mergeCell ref="QFH83:QFN83"/>
    <mergeCell ref="QFO83:QFU83"/>
    <mergeCell ref="QFV83:QGB83"/>
    <mergeCell ref="QGC83:QGI83"/>
    <mergeCell ref="QGJ83:QGP83"/>
    <mergeCell ref="QGQ83:QGW83"/>
    <mergeCell ref="QDR83:QDX83"/>
    <mergeCell ref="QDY83:QEE83"/>
    <mergeCell ref="QEF83:QEL83"/>
    <mergeCell ref="QEM83:QES83"/>
    <mergeCell ref="QET83:QEZ83"/>
    <mergeCell ref="QFA83:QFG83"/>
    <mergeCell ref="QCB83:QCH83"/>
    <mergeCell ref="QCI83:QCO83"/>
    <mergeCell ref="QCP83:QCV83"/>
    <mergeCell ref="QCW83:QDC83"/>
    <mergeCell ref="QDD83:QDJ83"/>
    <mergeCell ref="QDK83:QDQ83"/>
    <mergeCell ref="QAL83:QAR83"/>
    <mergeCell ref="QAS83:QAY83"/>
    <mergeCell ref="QAZ83:QBF83"/>
    <mergeCell ref="QBG83:QBM83"/>
    <mergeCell ref="QBN83:QBT83"/>
    <mergeCell ref="QBU83:QCA83"/>
    <mergeCell ref="PYV83:PZB83"/>
    <mergeCell ref="PZC83:PZI83"/>
    <mergeCell ref="PZJ83:PZP83"/>
    <mergeCell ref="PZQ83:PZW83"/>
    <mergeCell ref="PZX83:QAD83"/>
    <mergeCell ref="QAE83:QAK83"/>
    <mergeCell ref="PXF83:PXL83"/>
    <mergeCell ref="PXM83:PXS83"/>
    <mergeCell ref="PXT83:PXZ83"/>
    <mergeCell ref="PYA83:PYG83"/>
    <mergeCell ref="PYH83:PYN83"/>
    <mergeCell ref="PYO83:PYU83"/>
    <mergeCell ref="PVP83:PVV83"/>
    <mergeCell ref="PVW83:PWC83"/>
    <mergeCell ref="PWD83:PWJ83"/>
    <mergeCell ref="PWK83:PWQ83"/>
    <mergeCell ref="PWR83:PWX83"/>
    <mergeCell ref="PWY83:PXE83"/>
    <mergeCell ref="PTZ83:PUF83"/>
    <mergeCell ref="PUG83:PUM83"/>
    <mergeCell ref="PUN83:PUT83"/>
    <mergeCell ref="PUU83:PVA83"/>
    <mergeCell ref="PVB83:PVH83"/>
    <mergeCell ref="PVI83:PVO83"/>
    <mergeCell ref="PSJ83:PSP83"/>
    <mergeCell ref="PSQ83:PSW83"/>
    <mergeCell ref="PSX83:PTD83"/>
    <mergeCell ref="PTE83:PTK83"/>
    <mergeCell ref="PTL83:PTR83"/>
    <mergeCell ref="PTS83:PTY83"/>
    <mergeCell ref="PQT83:PQZ83"/>
    <mergeCell ref="PRA83:PRG83"/>
    <mergeCell ref="PRH83:PRN83"/>
    <mergeCell ref="PRO83:PRU83"/>
    <mergeCell ref="PRV83:PSB83"/>
    <mergeCell ref="PSC83:PSI83"/>
    <mergeCell ref="PPD83:PPJ83"/>
    <mergeCell ref="PPK83:PPQ83"/>
    <mergeCell ref="PPR83:PPX83"/>
    <mergeCell ref="PPY83:PQE83"/>
    <mergeCell ref="PQF83:PQL83"/>
    <mergeCell ref="PQM83:PQS83"/>
    <mergeCell ref="PNN83:PNT83"/>
    <mergeCell ref="PNU83:POA83"/>
    <mergeCell ref="POB83:POH83"/>
    <mergeCell ref="POI83:POO83"/>
    <mergeCell ref="POP83:POV83"/>
    <mergeCell ref="POW83:PPC83"/>
    <mergeCell ref="PLX83:PMD83"/>
    <mergeCell ref="PME83:PMK83"/>
    <mergeCell ref="PML83:PMR83"/>
    <mergeCell ref="PMS83:PMY83"/>
    <mergeCell ref="PMZ83:PNF83"/>
    <mergeCell ref="PNG83:PNM83"/>
    <mergeCell ref="PKH83:PKN83"/>
    <mergeCell ref="PKO83:PKU83"/>
    <mergeCell ref="PKV83:PLB83"/>
    <mergeCell ref="PLC83:PLI83"/>
    <mergeCell ref="PLJ83:PLP83"/>
    <mergeCell ref="PLQ83:PLW83"/>
    <mergeCell ref="PIR83:PIX83"/>
    <mergeCell ref="PIY83:PJE83"/>
    <mergeCell ref="PJF83:PJL83"/>
    <mergeCell ref="PJM83:PJS83"/>
    <mergeCell ref="PJT83:PJZ83"/>
    <mergeCell ref="PKA83:PKG83"/>
    <mergeCell ref="PHB83:PHH83"/>
    <mergeCell ref="PHI83:PHO83"/>
    <mergeCell ref="PHP83:PHV83"/>
    <mergeCell ref="PHW83:PIC83"/>
    <mergeCell ref="PID83:PIJ83"/>
    <mergeCell ref="PIK83:PIQ83"/>
    <mergeCell ref="PFL83:PFR83"/>
    <mergeCell ref="PFS83:PFY83"/>
    <mergeCell ref="PFZ83:PGF83"/>
    <mergeCell ref="PGG83:PGM83"/>
    <mergeCell ref="PGN83:PGT83"/>
    <mergeCell ref="PGU83:PHA83"/>
    <mergeCell ref="PDV83:PEB83"/>
    <mergeCell ref="PEC83:PEI83"/>
    <mergeCell ref="PEJ83:PEP83"/>
    <mergeCell ref="PEQ83:PEW83"/>
    <mergeCell ref="PEX83:PFD83"/>
    <mergeCell ref="PFE83:PFK83"/>
    <mergeCell ref="PCF83:PCL83"/>
    <mergeCell ref="PCM83:PCS83"/>
    <mergeCell ref="PCT83:PCZ83"/>
    <mergeCell ref="PDA83:PDG83"/>
    <mergeCell ref="PDH83:PDN83"/>
    <mergeCell ref="PDO83:PDU83"/>
    <mergeCell ref="PAP83:PAV83"/>
    <mergeCell ref="PAW83:PBC83"/>
    <mergeCell ref="PBD83:PBJ83"/>
    <mergeCell ref="PBK83:PBQ83"/>
    <mergeCell ref="PBR83:PBX83"/>
    <mergeCell ref="PBY83:PCE83"/>
    <mergeCell ref="OYZ83:OZF83"/>
    <mergeCell ref="OZG83:OZM83"/>
    <mergeCell ref="OZN83:OZT83"/>
    <mergeCell ref="OZU83:PAA83"/>
    <mergeCell ref="PAB83:PAH83"/>
    <mergeCell ref="PAI83:PAO83"/>
    <mergeCell ref="OXJ83:OXP83"/>
    <mergeCell ref="OXQ83:OXW83"/>
    <mergeCell ref="OXX83:OYD83"/>
    <mergeCell ref="OYE83:OYK83"/>
    <mergeCell ref="OYL83:OYR83"/>
    <mergeCell ref="OYS83:OYY83"/>
    <mergeCell ref="OVT83:OVZ83"/>
    <mergeCell ref="OWA83:OWG83"/>
    <mergeCell ref="OWH83:OWN83"/>
    <mergeCell ref="OWO83:OWU83"/>
    <mergeCell ref="OWV83:OXB83"/>
    <mergeCell ref="OXC83:OXI83"/>
    <mergeCell ref="OUD83:OUJ83"/>
    <mergeCell ref="OUK83:OUQ83"/>
    <mergeCell ref="OUR83:OUX83"/>
    <mergeCell ref="OUY83:OVE83"/>
    <mergeCell ref="OVF83:OVL83"/>
    <mergeCell ref="OVM83:OVS83"/>
    <mergeCell ref="OSN83:OST83"/>
    <mergeCell ref="OSU83:OTA83"/>
    <mergeCell ref="OTB83:OTH83"/>
    <mergeCell ref="OTI83:OTO83"/>
    <mergeCell ref="OTP83:OTV83"/>
    <mergeCell ref="OTW83:OUC83"/>
    <mergeCell ref="OQX83:ORD83"/>
    <mergeCell ref="ORE83:ORK83"/>
    <mergeCell ref="ORL83:ORR83"/>
    <mergeCell ref="ORS83:ORY83"/>
    <mergeCell ref="ORZ83:OSF83"/>
    <mergeCell ref="OSG83:OSM83"/>
    <mergeCell ref="OPH83:OPN83"/>
    <mergeCell ref="OPO83:OPU83"/>
    <mergeCell ref="OPV83:OQB83"/>
    <mergeCell ref="OQC83:OQI83"/>
    <mergeCell ref="OQJ83:OQP83"/>
    <mergeCell ref="OQQ83:OQW83"/>
    <mergeCell ref="ONR83:ONX83"/>
    <mergeCell ref="ONY83:OOE83"/>
    <mergeCell ref="OOF83:OOL83"/>
    <mergeCell ref="OOM83:OOS83"/>
    <mergeCell ref="OOT83:OOZ83"/>
    <mergeCell ref="OPA83:OPG83"/>
    <mergeCell ref="OMB83:OMH83"/>
    <mergeCell ref="OMI83:OMO83"/>
    <mergeCell ref="OMP83:OMV83"/>
    <mergeCell ref="OMW83:ONC83"/>
    <mergeCell ref="OND83:ONJ83"/>
    <mergeCell ref="ONK83:ONQ83"/>
    <mergeCell ref="OKL83:OKR83"/>
    <mergeCell ref="OKS83:OKY83"/>
    <mergeCell ref="OKZ83:OLF83"/>
    <mergeCell ref="OLG83:OLM83"/>
    <mergeCell ref="OLN83:OLT83"/>
    <mergeCell ref="OLU83:OMA83"/>
    <mergeCell ref="OIV83:OJB83"/>
    <mergeCell ref="OJC83:OJI83"/>
    <mergeCell ref="OJJ83:OJP83"/>
    <mergeCell ref="OJQ83:OJW83"/>
    <mergeCell ref="OJX83:OKD83"/>
    <mergeCell ref="OKE83:OKK83"/>
    <mergeCell ref="OHF83:OHL83"/>
    <mergeCell ref="OHM83:OHS83"/>
    <mergeCell ref="OHT83:OHZ83"/>
    <mergeCell ref="OIA83:OIG83"/>
    <mergeCell ref="OIH83:OIN83"/>
    <mergeCell ref="OIO83:OIU83"/>
    <mergeCell ref="OFP83:OFV83"/>
    <mergeCell ref="OFW83:OGC83"/>
    <mergeCell ref="OGD83:OGJ83"/>
    <mergeCell ref="OGK83:OGQ83"/>
    <mergeCell ref="OGR83:OGX83"/>
    <mergeCell ref="OGY83:OHE83"/>
    <mergeCell ref="ODZ83:OEF83"/>
    <mergeCell ref="OEG83:OEM83"/>
    <mergeCell ref="OEN83:OET83"/>
    <mergeCell ref="OEU83:OFA83"/>
    <mergeCell ref="OFB83:OFH83"/>
    <mergeCell ref="OFI83:OFO83"/>
    <mergeCell ref="OCJ83:OCP83"/>
    <mergeCell ref="OCQ83:OCW83"/>
    <mergeCell ref="OCX83:ODD83"/>
    <mergeCell ref="ODE83:ODK83"/>
    <mergeCell ref="ODL83:ODR83"/>
    <mergeCell ref="ODS83:ODY83"/>
    <mergeCell ref="OAT83:OAZ83"/>
    <mergeCell ref="OBA83:OBG83"/>
    <mergeCell ref="OBH83:OBN83"/>
    <mergeCell ref="OBO83:OBU83"/>
    <mergeCell ref="OBV83:OCB83"/>
    <mergeCell ref="OCC83:OCI83"/>
    <mergeCell ref="NZD83:NZJ83"/>
    <mergeCell ref="NZK83:NZQ83"/>
    <mergeCell ref="NZR83:NZX83"/>
    <mergeCell ref="NZY83:OAE83"/>
    <mergeCell ref="OAF83:OAL83"/>
    <mergeCell ref="OAM83:OAS83"/>
    <mergeCell ref="NXN83:NXT83"/>
    <mergeCell ref="NXU83:NYA83"/>
    <mergeCell ref="NYB83:NYH83"/>
    <mergeCell ref="NYI83:NYO83"/>
    <mergeCell ref="NYP83:NYV83"/>
    <mergeCell ref="NYW83:NZC83"/>
    <mergeCell ref="NVX83:NWD83"/>
    <mergeCell ref="NWE83:NWK83"/>
    <mergeCell ref="NWL83:NWR83"/>
    <mergeCell ref="NWS83:NWY83"/>
    <mergeCell ref="NWZ83:NXF83"/>
    <mergeCell ref="NXG83:NXM83"/>
    <mergeCell ref="NUH83:NUN83"/>
    <mergeCell ref="NUO83:NUU83"/>
    <mergeCell ref="NUV83:NVB83"/>
    <mergeCell ref="NVC83:NVI83"/>
    <mergeCell ref="NVJ83:NVP83"/>
    <mergeCell ref="NVQ83:NVW83"/>
    <mergeCell ref="NSR83:NSX83"/>
    <mergeCell ref="NSY83:NTE83"/>
    <mergeCell ref="NTF83:NTL83"/>
    <mergeCell ref="NTM83:NTS83"/>
    <mergeCell ref="NTT83:NTZ83"/>
    <mergeCell ref="NUA83:NUG83"/>
    <mergeCell ref="NRB83:NRH83"/>
    <mergeCell ref="NRI83:NRO83"/>
    <mergeCell ref="NRP83:NRV83"/>
    <mergeCell ref="NRW83:NSC83"/>
    <mergeCell ref="NSD83:NSJ83"/>
    <mergeCell ref="NSK83:NSQ83"/>
    <mergeCell ref="NPL83:NPR83"/>
    <mergeCell ref="NPS83:NPY83"/>
    <mergeCell ref="NPZ83:NQF83"/>
    <mergeCell ref="NQG83:NQM83"/>
    <mergeCell ref="NQN83:NQT83"/>
    <mergeCell ref="NQU83:NRA83"/>
    <mergeCell ref="NNV83:NOB83"/>
    <mergeCell ref="NOC83:NOI83"/>
    <mergeCell ref="NOJ83:NOP83"/>
    <mergeCell ref="NOQ83:NOW83"/>
    <mergeCell ref="NOX83:NPD83"/>
    <mergeCell ref="NPE83:NPK83"/>
    <mergeCell ref="NMF83:NML83"/>
    <mergeCell ref="NMM83:NMS83"/>
    <mergeCell ref="NMT83:NMZ83"/>
    <mergeCell ref="NNA83:NNG83"/>
    <mergeCell ref="NNH83:NNN83"/>
    <mergeCell ref="NNO83:NNU83"/>
    <mergeCell ref="NKP83:NKV83"/>
    <mergeCell ref="NKW83:NLC83"/>
    <mergeCell ref="NLD83:NLJ83"/>
    <mergeCell ref="NLK83:NLQ83"/>
    <mergeCell ref="NLR83:NLX83"/>
    <mergeCell ref="NLY83:NME83"/>
    <mergeCell ref="NIZ83:NJF83"/>
    <mergeCell ref="NJG83:NJM83"/>
    <mergeCell ref="NJN83:NJT83"/>
    <mergeCell ref="NJU83:NKA83"/>
    <mergeCell ref="NKB83:NKH83"/>
    <mergeCell ref="NKI83:NKO83"/>
    <mergeCell ref="NHJ83:NHP83"/>
    <mergeCell ref="NHQ83:NHW83"/>
    <mergeCell ref="NHX83:NID83"/>
    <mergeCell ref="NIE83:NIK83"/>
    <mergeCell ref="NIL83:NIR83"/>
    <mergeCell ref="NIS83:NIY83"/>
    <mergeCell ref="NFT83:NFZ83"/>
    <mergeCell ref="NGA83:NGG83"/>
    <mergeCell ref="NGH83:NGN83"/>
    <mergeCell ref="NGO83:NGU83"/>
    <mergeCell ref="NGV83:NHB83"/>
    <mergeCell ref="NHC83:NHI83"/>
    <mergeCell ref="NED83:NEJ83"/>
    <mergeCell ref="NEK83:NEQ83"/>
    <mergeCell ref="NER83:NEX83"/>
    <mergeCell ref="NEY83:NFE83"/>
    <mergeCell ref="NFF83:NFL83"/>
    <mergeCell ref="NFM83:NFS83"/>
    <mergeCell ref="NCN83:NCT83"/>
    <mergeCell ref="NCU83:NDA83"/>
    <mergeCell ref="NDB83:NDH83"/>
    <mergeCell ref="NDI83:NDO83"/>
    <mergeCell ref="NDP83:NDV83"/>
    <mergeCell ref="NDW83:NEC83"/>
    <mergeCell ref="NAX83:NBD83"/>
    <mergeCell ref="NBE83:NBK83"/>
    <mergeCell ref="NBL83:NBR83"/>
    <mergeCell ref="NBS83:NBY83"/>
    <mergeCell ref="NBZ83:NCF83"/>
    <mergeCell ref="NCG83:NCM83"/>
    <mergeCell ref="MZH83:MZN83"/>
    <mergeCell ref="MZO83:MZU83"/>
    <mergeCell ref="MZV83:NAB83"/>
    <mergeCell ref="NAC83:NAI83"/>
    <mergeCell ref="NAJ83:NAP83"/>
    <mergeCell ref="NAQ83:NAW83"/>
    <mergeCell ref="MXR83:MXX83"/>
    <mergeCell ref="MXY83:MYE83"/>
    <mergeCell ref="MYF83:MYL83"/>
    <mergeCell ref="MYM83:MYS83"/>
    <mergeCell ref="MYT83:MYZ83"/>
    <mergeCell ref="MZA83:MZG83"/>
    <mergeCell ref="MWB83:MWH83"/>
    <mergeCell ref="MWI83:MWO83"/>
    <mergeCell ref="MWP83:MWV83"/>
    <mergeCell ref="MWW83:MXC83"/>
    <mergeCell ref="MXD83:MXJ83"/>
    <mergeCell ref="MXK83:MXQ83"/>
    <mergeCell ref="MUL83:MUR83"/>
    <mergeCell ref="MUS83:MUY83"/>
    <mergeCell ref="MUZ83:MVF83"/>
    <mergeCell ref="MVG83:MVM83"/>
    <mergeCell ref="MVN83:MVT83"/>
    <mergeCell ref="MVU83:MWA83"/>
    <mergeCell ref="MSV83:MTB83"/>
    <mergeCell ref="MTC83:MTI83"/>
    <mergeCell ref="MTJ83:MTP83"/>
    <mergeCell ref="MTQ83:MTW83"/>
    <mergeCell ref="MTX83:MUD83"/>
    <mergeCell ref="MUE83:MUK83"/>
    <mergeCell ref="MRF83:MRL83"/>
    <mergeCell ref="MRM83:MRS83"/>
    <mergeCell ref="MRT83:MRZ83"/>
    <mergeCell ref="MSA83:MSG83"/>
    <mergeCell ref="MSH83:MSN83"/>
    <mergeCell ref="MSO83:MSU83"/>
    <mergeCell ref="MPP83:MPV83"/>
    <mergeCell ref="MPW83:MQC83"/>
    <mergeCell ref="MQD83:MQJ83"/>
    <mergeCell ref="MQK83:MQQ83"/>
    <mergeCell ref="MQR83:MQX83"/>
    <mergeCell ref="MQY83:MRE83"/>
    <mergeCell ref="MNZ83:MOF83"/>
    <mergeCell ref="MOG83:MOM83"/>
    <mergeCell ref="MON83:MOT83"/>
    <mergeCell ref="MOU83:MPA83"/>
    <mergeCell ref="MPB83:MPH83"/>
    <mergeCell ref="MPI83:MPO83"/>
    <mergeCell ref="MMJ83:MMP83"/>
    <mergeCell ref="MMQ83:MMW83"/>
    <mergeCell ref="MMX83:MND83"/>
    <mergeCell ref="MNE83:MNK83"/>
    <mergeCell ref="MNL83:MNR83"/>
    <mergeCell ref="MNS83:MNY83"/>
    <mergeCell ref="MKT83:MKZ83"/>
    <mergeCell ref="MLA83:MLG83"/>
    <mergeCell ref="MLH83:MLN83"/>
    <mergeCell ref="MLO83:MLU83"/>
    <mergeCell ref="MLV83:MMB83"/>
    <mergeCell ref="MMC83:MMI83"/>
    <mergeCell ref="MJD83:MJJ83"/>
    <mergeCell ref="MJK83:MJQ83"/>
    <mergeCell ref="MJR83:MJX83"/>
    <mergeCell ref="MJY83:MKE83"/>
    <mergeCell ref="MKF83:MKL83"/>
    <mergeCell ref="MKM83:MKS83"/>
    <mergeCell ref="MHN83:MHT83"/>
    <mergeCell ref="MHU83:MIA83"/>
    <mergeCell ref="MIB83:MIH83"/>
    <mergeCell ref="MII83:MIO83"/>
    <mergeCell ref="MIP83:MIV83"/>
    <mergeCell ref="MIW83:MJC83"/>
    <mergeCell ref="MFX83:MGD83"/>
    <mergeCell ref="MGE83:MGK83"/>
    <mergeCell ref="MGL83:MGR83"/>
    <mergeCell ref="MGS83:MGY83"/>
    <mergeCell ref="MGZ83:MHF83"/>
    <mergeCell ref="MHG83:MHM83"/>
    <mergeCell ref="MEH83:MEN83"/>
    <mergeCell ref="MEO83:MEU83"/>
    <mergeCell ref="MEV83:MFB83"/>
    <mergeCell ref="MFC83:MFI83"/>
    <mergeCell ref="MFJ83:MFP83"/>
    <mergeCell ref="MFQ83:MFW83"/>
    <mergeCell ref="MCR83:MCX83"/>
    <mergeCell ref="MCY83:MDE83"/>
    <mergeCell ref="MDF83:MDL83"/>
    <mergeCell ref="MDM83:MDS83"/>
    <mergeCell ref="MDT83:MDZ83"/>
    <mergeCell ref="MEA83:MEG83"/>
    <mergeCell ref="MBB83:MBH83"/>
    <mergeCell ref="MBI83:MBO83"/>
    <mergeCell ref="MBP83:MBV83"/>
    <mergeCell ref="MBW83:MCC83"/>
    <mergeCell ref="MCD83:MCJ83"/>
    <mergeCell ref="MCK83:MCQ83"/>
    <mergeCell ref="LZL83:LZR83"/>
    <mergeCell ref="LZS83:LZY83"/>
    <mergeCell ref="LZZ83:MAF83"/>
    <mergeCell ref="MAG83:MAM83"/>
    <mergeCell ref="MAN83:MAT83"/>
    <mergeCell ref="MAU83:MBA83"/>
    <mergeCell ref="LXV83:LYB83"/>
    <mergeCell ref="LYC83:LYI83"/>
    <mergeCell ref="LYJ83:LYP83"/>
    <mergeCell ref="LYQ83:LYW83"/>
    <mergeCell ref="LYX83:LZD83"/>
    <mergeCell ref="LZE83:LZK83"/>
    <mergeCell ref="LWF83:LWL83"/>
    <mergeCell ref="LWM83:LWS83"/>
    <mergeCell ref="LWT83:LWZ83"/>
    <mergeCell ref="LXA83:LXG83"/>
    <mergeCell ref="LXH83:LXN83"/>
    <mergeCell ref="LXO83:LXU83"/>
    <mergeCell ref="LUP83:LUV83"/>
    <mergeCell ref="LUW83:LVC83"/>
    <mergeCell ref="LVD83:LVJ83"/>
    <mergeCell ref="LVK83:LVQ83"/>
    <mergeCell ref="LVR83:LVX83"/>
    <mergeCell ref="LVY83:LWE83"/>
    <mergeCell ref="LSZ83:LTF83"/>
    <mergeCell ref="LTG83:LTM83"/>
    <mergeCell ref="LTN83:LTT83"/>
    <mergeCell ref="LTU83:LUA83"/>
    <mergeCell ref="LUB83:LUH83"/>
    <mergeCell ref="LUI83:LUO83"/>
    <mergeCell ref="LRJ83:LRP83"/>
    <mergeCell ref="LRQ83:LRW83"/>
    <mergeCell ref="LRX83:LSD83"/>
    <mergeCell ref="LSE83:LSK83"/>
    <mergeCell ref="LSL83:LSR83"/>
    <mergeCell ref="LSS83:LSY83"/>
    <mergeCell ref="LPT83:LPZ83"/>
    <mergeCell ref="LQA83:LQG83"/>
    <mergeCell ref="LQH83:LQN83"/>
    <mergeCell ref="LQO83:LQU83"/>
    <mergeCell ref="LQV83:LRB83"/>
    <mergeCell ref="LRC83:LRI83"/>
    <mergeCell ref="LOD83:LOJ83"/>
    <mergeCell ref="LOK83:LOQ83"/>
    <mergeCell ref="LOR83:LOX83"/>
    <mergeCell ref="LOY83:LPE83"/>
    <mergeCell ref="LPF83:LPL83"/>
    <mergeCell ref="LPM83:LPS83"/>
    <mergeCell ref="LMN83:LMT83"/>
    <mergeCell ref="LMU83:LNA83"/>
    <mergeCell ref="LNB83:LNH83"/>
    <mergeCell ref="LNI83:LNO83"/>
    <mergeCell ref="LNP83:LNV83"/>
    <mergeCell ref="LNW83:LOC83"/>
    <mergeCell ref="LKX83:LLD83"/>
    <mergeCell ref="LLE83:LLK83"/>
    <mergeCell ref="LLL83:LLR83"/>
    <mergeCell ref="LLS83:LLY83"/>
    <mergeCell ref="LLZ83:LMF83"/>
    <mergeCell ref="LMG83:LMM83"/>
    <mergeCell ref="LJH83:LJN83"/>
    <mergeCell ref="LJO83:LJU83"/>
    <mergeCell ref="LJV83:LKB83"/>
    <mergeCell ref="LKC83:LKI83"/>
    <mergeCell ref="LKJ83:LKP83"/>
    <mergeCell ref="LKQ83:LKW83"/>
    <mergeCell ref="LHR83:LHX83"/>
    <mergeCell ref="LHY83:LIE83"/>
    <mergeCell ref="LIF83:LIL83"/>
    <mergeCell ref="LIM83:LIS83"/>
    <mergeCell ref="LIT83:LIZ83"/>
    <mergeCell ref="LJA83:LJG83"/>
    <mergeCell ref="LGB83:LGH83"/>
    <mergeCell ref="LGI83:LGO83"/>
    <mergeCell ref="LGP83:LGV83"/>
    <mergeCell ref="LGW83:LHC83"/>
    <mergeCell ref="LHD83:LHJ83"/>
    <mergeCell ref="LHK83:LHQ83"/>
    <mergeCell ref="LEL83:LER83"/>
    <mergeCell ref="LES83:LEY83"/>
    <mergeCell ref="LEZ83:LFF83"/>
    <mergeCell ref="LFG83:LFM83"/>
    <mergeCell ref="LFN83:LFT83"/>
    <mergeCell ref="LFU83:LGA83"/>
    <mergeCell ref="LCV83:LDB83"/>
    <mergeCell ref="LDC83:LDI83"/>
    <mergeCell ref="LDJ83:LDP83"/>
    <mergeCell ref="LDQ83:LDW83"/>
    <mergeCell ref="LDX83:LED83"/>
    <mergeCell ref="LEE83:LEK83"/>
    <mergeCell ref="LBF83:LBL83"/>
    <mergeCell ref="LBM83:LBS83"/>
    <mergeCell ref="LBT83:LBZ83"/>
    <mergeCell ref="LCA83:LCG83"/>
    <mergeCell ref="LCH83:LCN83"/>
    <mergeCell ref="LCO83:LCU83"/>
    <mergeCell ref="KZP83:KZV83"/>
    <mergeCell ref="KZW83:LAC83"/>
    <mergeCell ref="LAD83:LAJ83"/>
    <mergeCell ref="LAK83:LAQ83"/>
    <mergeCell ref="LAR83:LAX83"/>
    <mergeCell ref="LAY83:LBE83"/>
    <mergeCell ref="KXZ83:KYF83"/>
    <mergeCell ref="KYG83:KYM83"/>
    <mergeCell ref="KYN83:KYT83"/>
    <mergeCell ref="KYU83:KZA83"/>
    <mergeCell ref="KZB83:KZH83"/>
    <mergeCell ref="KZI83:KZO83"/>
    <mergeCell ref="KWJ83:KWP83"/>
    <mergeCell ref="KWQ83:KWW83"/>
    <mergeCell ref="KWX83:KXD83"/>
    <mergeCell ref="KXE83:KXK83"/>
    <mergeCell ref="KXL83:KXR83"/>
    <mergeCell ref="KXS83:KXY83"/>
    <mergeCell ref="KUT83:KUZ83"/>
    <mergeCell ref="KVA83:KVG83"/>
    <mergeCell ref="KVH83:KVN83"/>
    <mergeCell ref="KVO83:KVU83"/>
    <mergeCell ref="KVV83:KWB83"/>
    <mergeCell ref="KWC83:KWI83"/>
    <mergeCell ref="KTD83:KTJ83"/>
    <mergeCell ref="KTK83:KTQ83"/>
    <mergeCell ref="KTR83:KTX83"/>
    <mergeCell ref="KTY83:KUE83"/>
    <mergeCell ref="KUF83:KUL83"/>
    <mergeCell ref="KUM83:KUS83"/>
    <mergeCell ref="KRN83:KRT83"/>
    <mergeCell ref="KRU83:KSA83"/>
    <mergeCell ref="KSB83:KSH83"/>
    <mergeCell ref="KSI83:KSO83"/>
    <mergeCell ref="KSP83:KSV83"/>
    <mergeCell ref="KSW83:KTC83"/>
    <mergeCell ref="KPX83:KQD83"/>
    <mergeCell ref="KQE83:KQK83"/>
    <mergeCell ref="KQL83:KQR83"/>
    <mergeCell ref="KQS83:KQY83"/>
    <mergeCell ref="KQZ83:KRF83"/>
    <mergeCell ref="KRG83:KRM83"/>
    <mergeCell ref="KOH83:KON83"/>
    <mergeCell ref="KOO83:KOU83"/>
    <mergeCell ref="KOV83:KPB83"/>
    <mergeCell ref="KPC83:KPI83"/>
    <mergeCell ref="KPJ83:KPP83"/>
    <mergeCell ref="KPQ83:KPW83"/>
    <mergeCell ref="KMR83:KMX83"/>
    <mergeCell ref="KMY83:KNE83"/>
    <mergeCell ref="KNF83:KNL83"/>
    <mergeCell ref="KNM83:KNS83"/>
    <mergeCell ref="KNT83:KNZ83"/>
    <mergeCell ref="KOA83:KOG83"/>
    <mergeCell ref="KLB83:KLH83"/>
    <mergeCell ref="KLI83:KLO83"/>
    <mergeCell ref="KLP83:KLV83"/>
    <mergeCell ref="KLW83:KMC83"/>
    <mergeCell ref="KMD83:KMJ83"/>
    <mergeCell ref="KMK83:KMQ83"/>
    <mergeCell ref="KJL83:KJR83"/>
    <mergeCell ref="KJS83:KJY83"/>
    <mergeCell ref="KJZ83:KKF83"/>
    <mergeCell ref="KKG83:KKM83"/>
    <mergeCell ref="KKN83:KKT83"/>
    <mergeCell ref="KKU83:KLA83"/>
    <mergeCell ref="KHV83:KIB83"/>
    <mergeCell ref="KIC83:KII83"/>
    <mergeCell ref="KIJ83:KIP83"/>
    <mergeCell ref="KIQ83:KIW83"/>
    <mergeCell ref="KIX83:KJD83"/>
    <mergeCell ref="KJE83:KJK83"/>
    <mergeCell ref="KGF83:KGL83"/>
    <mergeCell ref="KGM83:KGS83"/>
    <mergeCell ref="KGT83:KGZ83"/>
    <mergeCell ref="KHA83:KHG83"/>
    <mergeCell ref="KHH83:KHN83"/>
    <mergeCell ref="KHO83:KHU83"/>
    <mergeCell ref="KEP83:KEV83"/>
    <mergeCell ref="KEW83:KFC83"/>
    <mergeCell ref="KFD83:KFJ83"/>
    <mergeCell ref="KFK83:KFQ83"/>
    <mergeCell ref="KFR83:KFX83"/>
    <mergeCell ref="KFY83:KGE83"/>
    <mergeCell ref="KCZ83:KDF83"/>
    <mergeCell ref="KDG83:KDM83"/>
    <mergeCell ref="KDN83:KDT83"/>
    <mergeCell ref="KDU83:KEA83"/>
    <mergeCell ref="KEB83:KEH83"/>
    <mergeCell ref="KEI83:KEO83"/>
    <mergeCell ref="KBJ83:KBP83"/>
    <mergeCell ref="KBQ83:KBW83"/>
    <mergeCell ref="KBX83:KCD83"/>
    <mergeCell ref="KCE83:KCK83"/>
    <mergeCell ref="KCL83:KCR83"/>
    <mergeCell ref="KCS83:KCY83"/>
    <mergeCell ref="JZT83:JZZ83"/>
    <mergeCell ref="KAA83:KAG83"/>
    <mergeCell ref="KAH83:KAN83"/>
    <mergeCell ref="KAO83:KAU83"/>
    <mergeCell ref="KAV83:KBB83"/>
    <mergeCell ref="KBC83:KBI83"/>
    <mergeCell ref="JYD83:JYJ83"/>
    <mergeCell ref="JYK83:JYQ83"/>
    <mergeCell ref="JYR83:JYX83"/>
    <mergeCell ref="JYY83:JZE83"/>
    <mergeCell ref="JZF83:JZL83"/>
    <mergeCell ref="JZM83:JZS83"/>
    <mergeCell ref="JWN83:JWT83"/>
    <mergeCell ref="JWU83:JXA83"/>
    <mergeCell ref="JXB83:JXH83"/>
    <mergeCell ref="JXI83:JXO83"/>
    <mergeCell ref="JXP83:JXV83"/>
    <mergeCell ref="JXW83:JYC83"/>
    <mergeCell ref="JUX83:JVD83"/>
    <mergeCell ref="JVE83:JVK83"/>
    <mergeCell ref="JVL83:JVR83"/>
    <mergeCell ref="JVS83:JVY83"/>
    <mergeCell ref="JVZ83:JWF83"/>
    <mergeCell ref="JWG83:JWM83"/>
    <mergeCell ref="JTH83:JTN83"/>
    <mergeCell ref="JTO83:JTU83"/>
    <mergeCell ref="JTV83:JUB83"/>
    <mergeCell ref="JUC83:JUI83"/>
    <mergeCell ref="JUJ83:JUP83"/>
    <mergeCell ref="JUQ83:JUW83"/>
    <mergeCell ref="JRR83:JRX83"/>
    <mergeCell ref="JRY83:JSE83"/>
    <mergeCell ref="JSF83:JSL83"/>
    <mergeCell ref="JSM83:JSS83"/>
    <mergeCell ref="JST83:JSZ83"/>
    <mergeCell ref="JTA83:JTG83"/>
    <mergeCell ref="JQB83:JQH83"/>
    <mergeCell ref="JQI83:JQO83"/>
    <mergeCell ref="JQP83:JQV83"/>
    <mergeCell ref="JQW83:JRC83"/>
    <mergeCell ref="JRD83:JRJ83"/>
    <mergeCell ref="JRK83:JRQ83"/>
    <mergeCell ref="JOL83:JOR83"/>
    <mergeCell ref="JOS83:JOY83"/>
    <mergeCell ref="JOZ83:JPF83"/>
    <mergeCell ref="JPG83:JPM83"/>
    <mergeCell ref="JPN83:JPT83"/>
    <mergeCell ref="JPU83:JQA83"/>
    <mergeCell ref="JMV83:JNB83"/>
    <mergeCell ref="JNC83:JNI83"/>
    <mergeCell ref="JNJ83:JNP83"/>
    <mergeCell ref="JNQ83:JNW83"/>
    <mergeCell ref="JNX83:JOD83"/>
    <mergeCell ref="JOE83:JOK83"/>
    <mergeCell ref="JLF83:JLL83"/>
    <mergeCell ref="JLM83:JLS83"/>
    <mergeCell ref="JLT83:JLZ83"/>
    <mergeCell ref="JMA83:JMG83"/>
    <mergeCell ref="JMH83:JMN83"/>
    <mergeCell ref="JMO83:JMU83"/>
    <mergeCell ref="JJP83:JJV83"/>
    <mergeCell ref="JJW83:JKC83"/>
    <mergeCell ref="JKD83:JKJ83"/>
    <mergeCell ref="JKK83:JKQ83"/>
    <mergeCell ref="JKR83:JKX83"/>
    <mergeCell ref="JKY83:JLE83"/>
    <mergeCell ref="JHZ83:JIF83"/>
    <mergeCell ref="JIG83:JIM83"/>
    <mergeCell ref="JIN83:JIT83"/>
    <mergeCell ref="JIU83:JJA83"/>
    <mergeCell ref="JJB83:JJH83"/>
    <mergeCell ref="JJI83:JJO83"/>
    <mergeCell ref="JGJ83:JGP83"/>
    <mergeCell ref="JGQ83:JGW83"/>
    <mergeCell ref="JGX83:JHD83"/>
    <mergeCell ref="JHE83:JHK83"/>
    <mergeCell ref="JHL83:JHR83"/>
    <mergeCell ref="JHS83:JHY83"/>
    <mergeCell ref="JET83:JEZ83"/>
    <mergeCell ref="JFA83:JFG83"/>
    <mergeCell ref="JFH83:JFN83"/>
    <mergeCell ref="JFO83:JFU83"/>
    <mergeCell ref="JFV83:JGB83"/>
    <mergeCell ref="JGC83:JGI83"/>
    <mergeCell ref="JDD83:JDJ83"/>
    <mergeCell ref="JDK83:JDQ83"/>
    <mergeCell ref="JDR83:JDX83"/>
    <mergeCell ref="JDY83:JEE83"/>
    <mergeCell ref="JEF83:JEL83"/>
    <mergeCell ref="JEM83:JES83"/>
    <mergeCell ref="JBN83:JBT83"/>
    <mergeCell ref="JBU83:JCA83"/>
    <mergeCell ref="JCB83:JCH83"/>
    <mergeCell ref="JCI83:JCO83"/>
    <mergeCell ref="JCP83:JCV83"/>
    <mergeCell ref="JCW83:JDC83"/>
    <mergeCell ref="IZX83:JAD83"/>
    <mergeCell ref="JAE83:JAK83"/>
    <mergeCell ref="JAL83:JAR83"/>
    <mergeCell ref="JAS83:JAY83"/>
    <mergeCell ref="JAZ83:JBF83"/>
    <mergeCell ref="JBG83:JBM83"/>
    <mergeCell ref="IYH83:IYN83"/>
    <mergeCell ref="IYO83:IYU83"/>
    <mergeCell ref="IYV83:IZB83"/>
    <mergeCell ref="IZC83:IZI83"/>
    <mergeCell ref="IZJ83:IZP83"/>
    <mergeCell ref="IZQ83:IZW83"/>
    <mergeCell ref="IWR83:IWX83"/>
    <mergeCell ref="IWY83:IXE83"/>
    <mergeCell ref="IXF83:IXL83"/>
    <mergeCell ref="IXM83:IXS83"/>
    <mergeCell ref="IXT83:IXZ83"/>
    <mergeCell ref="IYA83:IYG83"/>
    <mergeCell ref="IVB83:IVH83"/>
    <mergeCell ref="IVI83:IVO83"/>
    <mergeCell ref="IVP83:IVV83"/>
    <mergeCell ref="IVW83:IWC83"/>
    <mergeCell ref="IWD83:IWJ83"/>
    <mergeCell ref="IWK83:IWQ83"/>
    <mergeCell ref="ITL83:ITR83"/>
    <mergeCell ref="ITS83:ITY83"/>
    <mergeCell ref="ITZ83:IUF83"/>
    <mergeCell ref="IUG83:IUM83"/>
    <mergeCell ref="IUN83:IUT83"/>
    <mergeCell ref="IUU83:IVA83"/>
    <mergeCell ref="IRV83:ISB83"/>
    <mergeCell ref="ISC83:ISI83"/>
    <mergeCell ref="ISJ83:ISP83"/>
    <mergeCell ref="ISQ83:ISW83"/>
    <mergeCell ref="ISX83:ITD83"/>
    <mergeCell ref="ITE83:ITK83"/>
    <mergeCell ref="IQF83:IQL83"/>
    <mergeCell ref="IQM83:IQS83"/>
    <mergeCell ref="IQT83:IQZ83"/>
    <mergeCell ref="IRA83:IRG83"/>
    <mergeCell ref="IRH83:IRN83"/>
    <mergeCell ref="IRO83:IRU83"/>
    <mergeCell ref="IOP83:IOV83"/>
    <mergeCell ref="IOW83:IPC83"/>
    <mergeCell ref="IPD83:IPJ83"/>
    <mergeCell ref="IPK83:IPQ83"/>
    <mergeCell ref="IPR83:IPX83"/>
    <mergeCell ref="IPY83:IQE83"/>
    <mergeCell ref="IMZ83:INF83"/>
    <mergeCell ref="ING83:INM83"/>
    <mergeCell ref="INN83:INT83"/>
    <mergeCell ref="INU83:IOA83"/>
    <mergeCell ref="IOB83:IOH83"/>
    <mergeCell ref="IOI83:IOO83"/>
    <mergeCell ref="ILJ83:ILP83"/>
    <mergeCell ref="ILQ83:ILW83"/>
    <mergeCell ref="ILX83:IMD83"/>
    <mergeCell ref="IME83:IMK83"/>
    <mergeCell ref="IML83:IMR83"/>
    <mergeCell ref="IMS83:IMY83"/>
    <mergeCell ref="IJT83:IJZ83"/>
    <mergeCell ref="IKA83:IKG83"/>
    <mergeCell ref="IKH83:IKN83"/>
    <mergeCell ref="IKO83:IKU83"/>
    <mergeCell ref="IKV83:ILB83"/>
    <mergeCell ref="ILC83:ILI83"/>
    <mergeCell ref="IID83:IIJ83"/>
    <mergeCell ref="IIK83:IIQ83"/>
    <mergeCell ref="IIR83:IIX83"/>
    <mergeCell ref="IIY83:IJE83"/>
    <mergeCell ref="IJF83:IJL83"/>
    <mergeCell ref="IJM83:IJS83"/>
    <mergeCell ref="IGN83:IGT83"/>
    <mergeCell ref="IGU83:IHA83"/>
    <mergeCell ref="IHB83:IHH83"/>
    <mergeCell ref="IHI83:IHO83"/>
    <mergeCell ref="IHP83:IHV83"/>
    <mergeCell ref="IHW83:IIC83"/>
    <mergeCell ref="IEX83:IFD83"/>
    <mergeCell ref="IFE83:IFK83"/>
    <mergeCell ref="IFL83:IFR83"/>
    <mergeCell ref="IFS83:IFY83"/>
    <mergeCell ref="IFZ83:IGF83"/>
    <mergeCell ref="IGG83:IGM83"/>
    <mergeCell ref="IDH83:IDN83"/>
    <mergeCell ref="IDO83:IDU83"/>
    <mergeCell ref="IDV83:IEB83"/>
    <mergeCell ref="IEC83:IEI83"/>
    <mergeCell ref="IEJ83:IEP83"/>
    <mergeCell ref="IEQ83:IEW83"/>
    <mergeCell ref="IBR83:IBX83"/>
    <mergeCell ref="IBY83:ICE83"/>
    <mergeCell ref="ICF83:ICL83"/>
    <mergeCell ref="ICM83:ICS83"/>
    <mergeCell ref="ICT83:ICZ83"/>
    <mergeCell ref="IDA83:IDG83"/>
    <mergeCell ref="IAB83:IAH83"/>
    <mergeCell ref="IAI83:IAO83"/>
    <mergeCell ref="IAP83:IAV83"/>
    <mergeCell ref="IAW83:IBC83"/>
    <mergeCell ref="IBD83:IBJ83"/>
    <mergeCell ref="IBK83:IBQ83"/>
    <mergeCell ref="HYL83:HYR83"/>
    <mergeCell ref="HYS83:HYY83"/>
    <mergeCell ref="HYZ83:HZF83"/>
    <mergeCell ref="HZG83:HZM83"/>
    <mergeCell ref="HZN83:HZT83"/>
    <mergeCell ref="HZU83:IAA83"/>
    <mergeCell ref="HWV83:HXB83"/>
    <mergeCell ref="HXC83:HXI83"/>
    <mergeCell ref="HXJ83:HXP83"/>
    <mergeCell ref="HXQ83:HXW83"/>
    <mergeCell ref="HXX83:HYD83"/>
    <mergeCell ref="HYE83:HYK83"/>
    <mergeCell ref="HVF83:HVL83"/>
    <mergeCell ref="HVM83:HVS83"/>
    <mergeCell ref="HVT83:HVZ83"/>
    <mergeCell ref="HWA83:HWG83"/>
    <mergeCell ref="HWH83:HWN83"/>
    <mergeCell ref="HWO83:HWU83"/>
    <mergeCell ref="HTP83:HTV83"/>
    <mergeCell ref="HTW83:HUC83"/>
    <mergeCell ref="HUD83:HUJ83"/>
    <mergeCell ref="HUK83:HUQ83"/>
    <mergeCell ref="HUR83:HUX83"/>
    <mergeCell ref="HUY83:HVE83"/>
    <mergeCell ref="HRZ83:HSF83"/>
    <mergeCell ref="HSG83:HSM83"/>
    <mergeCell ref="HSN83:HST83"/>
    <mergeCell ref="HSU83:HTA83"/>
    <mergeCell ref="HTB83:HTH83"/>
    <mergeCell ref="HTI83:HTO83"/>
    <mergeCell ref="HQJ83:HQP83"/>
    <mergeCell ref="HQQ83:HQW83"/>
    <mergeCell ref="HQX83:HRD83"/>
    <mergeCell ref="HRE83:HRK83"/>
    <mergeCell ref="HRL83:HRR83"/>
    <mergeCell ref="HRS83:HRY83"/>
    <mergeCell ref="HOT83:HOZ83"/>
    <mergeCell ref="HPA83:HPG83"/>
    <mergeCell ref="HPH83:HPN83"/>
    <mergeCell ref="HPO83:HPU83"/>
    <mergeCell ref="HPV83:HQB83"/>
    <mergeCell ref="HQC83:HQI83"/>
    <mergeCell ref="HND83:HNJ83"/>
    <mergeCell ref="HNK83:HNQ83"/>
    <mergeCell ref="HNR83:HNX83"/>
    <mergeCell ref="HNY83:HOE83"/>
    <mergeCell ref="HOF83:HOL83"/>
    <mergeCell ref="HOM83:HOS83"/>
    <mergeCell ref="HLN83:HLT83"/>
    <mergeCell ref="HLU83:HMA83"/>
    <mergeCell ref="HMB83:HMH83"/>
    <mergeCell ref="HMI83:HMO83"/>
    <mergeCell ref="HMP83:HMV83"/>
    <mergeCell ref="HMW83:HNC83"/>
    <mergeCell ref="HJX83:HKD83"/>
    <mergeCell ref="HKE83:HKK83"/>
    <mergeCell ref="HKL83:HKR83"/>
    <mergeCell ref="HKS83:HKY83"/>
    <mergeCell ref="HKZ83:HLF83"/>
    <mergeCell ref="HLG83:HLM83"/>
    <mergeCell ref="HIH83:HIN83"/>
    <mergeCell ref="HIO83:HIU83"/>
    <mergeCell ref="HIV83:HJB83"/>
    <mergeCell ref="HJC83:HJI83"/>
    <mergeCell ref="HJJ83:HJP83"/>
    <mergeCell ref="HJQ83:HJW83"/>
    <mergeCell ref="HGR83:HGX83"/>
    <mergeCell ref="HGY83:HHE83"/>
    <mergeCell ref="HHF83:HHL83"/>
    <mergeCell ref="HHM83:HHS83"/>
    <mergeCell ref="HHT83:HHZ83"/>
    <mergeCell ref="HIA83:HIG83"/>
    <mergeCell ref="HFB83:HFH83"/>
    <mergeCell ref="HFI83:HFO83"/>
    <mergeCell ref="HFP83:HFV83"/>
    <mergeCell ref="HFW83:HGC83"/>
    <mergeCell ref="HGD83:HGJ83"/>
    <mergeCell ref="HGK83:HGQ83"/>
    <mergeCell ref="HDL83:HDR83"/>
    <mergeCell ref="HDS83:HDY83"/>
    <mergeCell ref="HDZ83:HEF83"/>
    <mergeCell ref="HEG83:HEM83"/>
    <mergeCell ref="HEN83:HET83"/>
    <mergeCell ref="HEU83:HFA83"/>
    <mergeCell ref="HBV83:HCB83"/>
    <mergeCell ref="HCC83:HCI83"/>
    <mergeCell ref="HCJ83:HCP83"/>
    <mergeCell ref="HCQ83:HCW83"/>
    <mergeCell ref="HCX83:HDD83"/>
    <mergeCell ref="HDE83:HDK83"/>
    <mergeCell ref="HAF83:HAL83"/>
    <mergeCell ref="HAM83:HAS83"/>
    <mergeCell ref="HAT83:HAZ83"/>
    <mergeCell ref="HBA83:HBG83"/>
    <mergeCell ref="HBH83:HBN83"/>
    <mergeCell ref="HBO83:HBU83"/>
    <mergeCell ref="GYP83:GYV83"/>
    <mergeCell ref="GYW83:GZC83"/>
    <mergeCell ref="GZD83:GZJ83"/>
    <mergeCell ref="GZK83:GZQ83"/>
    <mergeCell ref="GZR83:GZX83"/>
    <mergeCell ref="GZY83:HAE83"/>
    <mergeCell ref="GWZ83:GXF83"/>
    <mergeCell ref="GXG83:GXM83"/>
    <mergeCell ref="GXN83:GXT83"/>
    <mergeCell ref="GXU83:GYA83"/>
    <mergeCell ref="GYB83:GYH83"/>
    <mergeCell ref="GYI83:GYO83"/>
    <mergeCell ref="GVJ83:GVP83"/>
    <mergeCell ref="GVQ83:GVW83"/>
    <mergeCell ref="GVX83:GWD83"/>
    <mergeCell ref="GWE83:GWK83"/>
    <mergeCell ref="GWL83:GWR83"/>
    <mergeCell ref="GWS83:GWY83"/>
    <mergeCell ref="GTT83:GTZ83"/>
    <mergeCell ref="GUA83:GUG83"/>
    <mergeCell ref="GUH83:GUN83"/>
    <mergeCell ref="GUO83:GUU83"/>
    <mergeCell ref="GUV83:GVB83"/>
    <mergeCell ref="GVC83:GVI83"/>
    <mergeCell ref="GSD83:GSJ83"/>
    <mergeCell ref="GSK83:GSQ83"/>
    <mergeCell ref="GSR83:GSX83"/>
    <mergeCell ref="GSY83:GTE83"/>
    <mergeCell ref="GTF83:GTL83"/>
    <mergeCell ref="GTM83:GTS83"/>
    <mergeCell ref="GQN83:GQT83"/>
    <mergeCell ref="GQU83:GRA83"/>
    <mergeCell ref="GRB83:GRH83"/>
    <mergeCell ref="GRI83:GRO83"/>
    <mergeCell ref="GRP83:GRV83"/>
    <mergeCell ref="GRW83:GSC83"/>
    <mergeCell ref="GOX83:GPD83"/>
    <mergeCell ref="GPE83:GPK83"/>
    <mergeCell ref="GPL83:GPR83"/>
    <mergeCell ref="GPS83:GPY83"/>
    <mergeCell ref="GPZ83:GQF83"/>
    <mergeCell ref="GQG83:GQM83"/>
    <mergeCell ref="GNH83:GNN83"/>
    <mergeCell ref="GNO83:GNU83"/>
    <mergeCell ref="GNV83:GOB83"/>
    <mergeCell ref="GOC83:GOI83"/>
    <mergeCell ref="GOJ83:GOP83"/>
    <mergeCell ref="GOQ83:GOW83"/>
    <mergeCell ref="GLR83:GLX83"/>
    <mergeCell ref="GLY83:GME83"/>
    <mergeCell ref="GMF83:GML83"/>
    <mergeCell ref="GMM83:GMS83"/>
    <mergeCell ref="GMT83:GMZ83"/>
    <mergeCell ref="GNA83:GNG83"/>
    <mergeCell ref="GKB83:GKH83"/>
    <mergeCell ref="GKI83:GKO83"/>
    <mergeCell ref="GKP83:GKV83"/>
    <mergeCell ref="GKW83:GLC83"/>
    <mergeCell ref="GLD83:GLJ83"/>
    <mergeCell ref="GLK83:GLQ83"/>
    <mergeCell ref="GIL83:GIR83"/>
    <mergeCell ref="GIS83:GIY83"/>
    <mergeCell ref="GIZ83:GJF83"/>
    <mergeCell ref="GJG83:GJM83"/>
    <mergeCell ref="GJN83:GJT83"/>
    <mergeCell ref="GJU83:GKA83"/>
    <mergeCell ref="GGV83:GHB83"/>
    <mergeCell ref="GHC83:GHI83"/>
    <mergeCell ref="GHJ83:GHP83"/>
    <mergeCell ref="GHQ83:GHW83"/>
    <mergeCell ref="GHX83:GID83"/>
    <mergeCell ref="GIE83:GIK83"/>
    <mergeCell ref="GFF83:GFL83"/>
    <mergeCell ref="GFM83:GFS83"/>
    <mergeCell ref="GFT83:GFZ83"/>
    <mergeCell ref="GGA83:GGG83"/>
    <mergeCell ref="GGH83:GGN83"/>
    <mergeCell ref="GGO83:GGU83"/>
    <mergeCell ref="GDP83:GDV83"/>
    <mergeCell ref="GDW83:GEC83"/>
    <mergeCell ref="GED83:GEJ83"/>
    <mergeCell ref="GEK83:GEQ83"/>
    <mergeCell ref="GER83:GEX83"/>
    <mergeCell ref="GEY83:GFE83"/>
    <mergeCell ref="GBZ83:GCF83"/>
    <mergeCell ref="GCG83:GCM83"/>
    <mergeCell ref="GCN83:GCT83"/>
    <mergeCell ref="GCU83:GDA83"/>
    <mergeCell ref="GDB83:GDH83"/>
    <mergeCell ref="GDI83:GDO83"/>
    <mergeCell ref="GAJ83:GAP83"/>
    <mergeCell ref="GAQ83:GAW83"/>
    <mergeCell ref="GAX83:GBD83"/>
    <mergeCell ref="GBE83:GBK83"/>
    <mergeCell ref="GBL83:GBR83"/>
    <mergeCell ref="GBS83:GBY83"/>
    <mergeCell ref="FYT83:FYZ83"/>
    <mergeCell ref="FZA83:FZG83"/>
    <mergeCell ref="FZH83:FZN83"/>
    <mergeCell ref="FZO83:FZU83"/>
    <mergeCell ref="FZV83:GAB83"/>
    <mergeCell ref="GAC83:GAI83"/>
    <mergeCell ref="FXD83:FXJ83"/>
    <mergeCell ref="FXK83:FXQ83"/>
    <mergeCell ref="FXR83:FXX83"/>
    <mergeCell ref="FXY83:FYE83"/>
    <mergeCell ref="FYF83:FYL83"/>
    <mergeCell ref="FYM83:FYS83"/>
    <mergeCell ref="FVN83:FVT83"/>
    <mergeCell ref="FVU83:FWA83"/>
    <mergeCell ref="FWB83:FWH83"/>
    <mergeCell ref="FWI83:FWO83"/>
    <mergeCell ref="FWP83:FWV83"/>
    <mergeCell ref="FWW83:FXC83"/>
    <mergeCell ref="FTX83:FUD83"/>
    <mergeCell ref="FUE83:FUK83"/>
    <mergeCell ref="FUL83:FUR83"/>
    <mergeCell ref="FUS83:FUY83"/>
    <mergeCell ref="FUZ83:FVF83"/>
    <mergeCell ref="FVG83:FVM83"/>
    <mergeCell ref="FSH83:FSN83"/>
    <mergeCell ref="FSO83:FSU83"/>
    <mergeCell ref="FSV83:FTB83"/>
    <mergeCell ref="FTC83:FTI83"/>
    <mergeCell ref="FTJ83:FTP83"/>
    <mergeCell ref="FTQ83:FTW83"/>
    <mergeCell ref="FQR83:FQX83"/>
    <mergeCell ref="FQY83:FRE83"/>
    <mergeCell ref="FRF83:FRL83"/>
    <mergeCell ref="FRM83:FRS83"/>
    <mergeCell ref="FRT83:FRZ83"/>
    <mergeCell ref="FSA83:FSG83"/>
    <mergeCell ref="FPB83:FPH83"/>
    <mergeCell ref="FPI83:FPO83"/>
    <mergeCell ref="FPP83:FPV83"/>
    <mergeCell ref="FPW83:FQC83"/>
    <mergeCell ref="FQD83:FQJ83"/>
    <mergeCell ref="FQK83:FQQ83"/>
    <mergeCell ref="FNL83:FNR83"/>
    <mergeCell ref="FNS83:FNY83"/>
    <mergeCell ref="FNZ83:FOF83"/>
    <mergeCell ref="FOG83:FOM83"/>
    <mergeCell ref="FON83:FOT83"/>
    <mergeCell ref="FOU83:FPA83"/>
    <mergeCell ref="FLV83:FMB83"/>
    <mergeCell ref="FMC83:FMI83"/>
    <mergeCell ref="FMJ83:FMP83"/>
    <mergeCell ref="FMQ83:FMW83"/>
    <mergeCell ref="FMX83:FND83"/>
    <mergeCell ref="FNE83:FNK83"/>
    <mergeCell ref="FKF83:FKL83"/>
    <mergeCell ref="FKM83:FKS83"/>
    <mergeCell ref="FKT83:FKZ83"/>
    <mergeCell ref="FLA83:FLG83"/>
    <mergeCell ref="FLH83:FLN83"/>
    <mergeCell ref="FLO83:FLU83"/>
    <mergeCell ref="FIP83:FIV83"/>
    <mergeCell ref="FIW83:FJC83"/>
    <mergeCell ref="FJD83:FJJ83"/>
    <mergeCell ref="FJK83:FJQ83"/>
    <mergeCell ref="FJR83:FJX83"/>
    <mergeCell ref="FJY83:FKE83"/>
    <mergeCell ref="FGZ83:FHF83"/>
    <mergeCell ref="FHG83:FHM83"/>
    <mergeCell ref="FHN83:FHT83"/>
    <mergeCell ref="FHU83:FIA83"/>
    <mergeCell ref="FIB83:FIH83"/>
    <mergeCell ref="FII83:FIO83"/>
    <mergeCell ref="FFJ83:FFP83"/>
    <mergeCell ref="FFQ83:FFW83"/>
    <mergeCell ref="FFX83:FGD83"/>
    <mergeCell ref="FGE83:FGK83"/>
    <mergeCell ref="FGL83:FGR83"/>
    <mergeCell ref="FGS83:FGY83"/>
    <mergeCell ref="FDT83:FDZ83"/>
    <mergeCell ref="FEA83:FEG83"/>
    <mergeCell ref="FEH83:FEN83"/>
    <mergeCell ref="FEO83:FEU83"/>
    <mergeCell ref="FEV83:FFB83"/>
    <mergeCell ref="FFC83:FFI83"/>
    <mergeCell ref="FCD83:FCJ83"/>
    <mergeCell ref="FCK83:FCQ83"/>
    <mergeCell ref="FCR83:FCX83"/>
    <mergeCell ref="FCY83:FDE83"/>
    <mergeCell ref="FDF83:FDL83"/>
    <mergeCell ref="FDM83:FDS83"/>
    <mergeCell ref="FAN83:FAT83"/>
    <mergeCell ref="FAU83:FBA83"/>
    <mergeCell ref="FBB83:FBH83"/>
    <mergeCell ref="FBI83:FBO83"/>
    <mergeCell ref="FBP83:FBV83"/>
    <mergeCell ref="FBW83:FCC83"/>
    <mergeCell ref="EYX83:EZD83"/>
    <mergeCell ref="EZE83:EZK83"/>
    <mergeCell ref="EZL83:EZR83"/>
    <mergeCell ref="EZS83:EZY83"/>
    <mergeCell ref="EZZ83:FAF83"/>
    <mergeCell ref="FAG83:FAM83"/>
    <mergeCell ref="EXH83:EXN83"/>
    <mergeCell ref="EXO83:EXU83"/>
    <mergeCell ref="EXV83:EYB83"/>
    <mergeCell ref="EYC83:EYI83"/>
    <mergeCell ref="EYJ83:EYP83"/>
    <mergeCell ref="EYQ83:EYW83"/>
    <mergeCell ref="EVR83:EVX83"/>
    <mergeCell ref="EVY83:EWE83"/>
    <mergeCell ref="EWF83:EWL83"/>
    <mergeCell ref="EWM83:EWS83"/>
    <mergeCell ref="EWT83:EWZ83"/>
    <mergeCell ref="EXA83:EXG83"/>
    <mergeCell ref="EUB83:EUH83"/>
    <mergeCell ref="EUI83:EUO83"/>
    <mergeCell ref="EUP83:EUV83"/>
    <mergeCell ref="EUW83:EVC83"/>
    <mergeCell ref="EVD83:EVJ83"/>
    <mergeCell ref="EVK83:EVQ83"/>
    <mergeCell ref="ESL83:ESR83"/>
    <mergeCell ref="ESS83:ESY83"/>
    <mergeCell ref="ESZ83:ETF83"/>
    <mergeCell ref="ETG83:ETM83"/>
    <mergeCell ref="ETN83:ETT83"/>
    <mergeCell ref="ETU83:EUA83"/>
    <mergeCell ref="EQV83:ERB83"/>
    <mergeCell ref="ERC83:ERI83"/>
    <mergeCell ref="ERJ83:ERP83"/>
    <mergeCell ref="ERQ83:ERW83"/>
    <mergeCell ref="ERX83:ESD83"/>
    <mergeCell ref="ESE83:ESK83"/>
    <mergeCell ref="EPF83:EPL83"/>
    <mergeCell ref="EPM83:EPS83"/>
    <mergeCell ref="EPT83:EPZ83"/>
    <mergeCell ref="EQA83:EQG83"/>
    <mergeCell ref="EQH83:EQN83"/>
    <mergeCell ref="EQO83:EQU83"/>
    <mergeCell ref="ENP83:ENV83"/>
    <mergeCell ref="ENW83:EOC83"/>
    <mergeCell ref="EOD83:EOJ83"/>
    <mergeCell ref="EOK83:EOQ83"/>
    <mergeCell ref="EOR83:EOX83"/>
    <mergeCell ref="EOY83:EPE83"/>
    <mergeCell ref="ELZ83:EMF83"/>
    <mergeCell ref="EMG83:EMM83"/>
    <mergeCell ref="EMN83:EMT83"/>
    <mergeCell ref="EMU83:ENA83"/>
    <mergeCell ref="ENB83:ENH83"/>
    <mergeCell ref="ENI83:ENO83"/>
    <mergeCell ref="EKJ83:EKP83"/>
    <mergeCell ref="EKQ83:EKW83"/>
    <mergeCell ref="EKX83:ELD83"/>
    <mergeCell ref="ELE83:ELK83"/>
    <mergeCell ref="ELL83:ELR83"/>
    <mergeCell ref="ELS83:ELY83"/>
    <mergeCell ref="EIT83:EIZ83"/>
    <mergeCell ref="EJA83:EJG83"/>
    <mergeCell ref="EJH83:EJN83"/>
    <mergeCell ref="EJO83:EJU83"/>
    <mergeCell ref="EJV83:EKB83"/>
    <mergeCell ref="EKC83:EKI83"/>
    <mergeCell ref="EHD83:EHJ83"/>
    <mergeCell ref="EHK83:EHQ83"/>
    <mergeCell ref="EHR83:EHX83"/>
    <mergeCell ref="EHY83:EIE83"/>
    <mergeCell ref="EIF83:EIL83"/>
    <mergeCell ref="EIM83:EIS83"/>
    <mergeCell ref="EFN83:EFT83"/>
    <mergeCell ref="EFU83:EGA83"/>
    <mergeCell ref="EGB83:EGH83"/>
    <mergeCell ref="EGI83:EGO83"/>
    <mergeCell ref="EGP83:EGV83"/>
    <mergeCell ref="EGW83:EHC83"/>
    <mergeCell ref="EDX83:EED83"/>
    <mergeCell ref="EEE83:EEK83"/>
    <mergeCell ref="EEL83:EER83"/>
    <mergeCell ref="EES83:EEY83"/>
    <mergeCell ref="EEZ83:EFF83"/>
    <mergeCell ref="EFG83:EFM83"/>
    <mergeCell ref="ECH83:ECN83"/>
    <mergeCell ref="ECO83:ECU83"/>
    <mergeCell ref="ECV83:EDB83"/>
    <mergeCell ref="EDC83:EDI83"/>
    <mergeCell ref="EDJ83:EDP83"/>
    <mergeCell ref="EDQ83:EDW83"/>
    <mergeCell ref="EAR83:EAX83"/>
    <mergeCell ref="EAY83:EBE83"/>
    <mergeCell ref="EBF83:EBL83"/>
    <mergeCell ref="EBM83:EBS83"/>
    <mergeCell ref="EBT83:EBZ83"/>
    <mergeCell ref="ECA83:ECG83"/>
    <mergeCell ref="DZB83:DZH83"/>
    <mergeCell ref="DZI83:DZO83"/>
    <mergeCell ref="DZP83:DZV83"/>
    <mergeCell ref="DZW83:EAC83"/>
    <mergeCell ref="EAD83:EAJ83"/>
    <mergeCell ref="EAK83:EAQ83"/>
    <mergeCell ref="DXL83:DXR83"/>
    <mergeCell ref="DXS83:DXY83"/>
    <mergeCell ref="DXZ83:DYF83"/>
    <mergeCell ref="DYG83:DYM83"/>
    <mergeCell ref="DYN83:DYT83"/>
    <mergeCell ref="DYU83:DZA83"/>
    <mergeCell ref="DVV83:DWB83"/>
    <mergeCell ref="DWC83:DWI83"/>
    <mergeCell ref="DWJ83:DWP83"/>
    <mergeCell ref="DWQ83:DWW83"/>
    <mergeCell ref="DWX83:DXD83"/>
    <mergeCell ref="DXE83:DXK83"/>
    <mergeCell ref="DUF83:DUL83"/>
    <mergeCell ref="DUM83:DUS83"/>
    <mergeCell ref="DUT83:DUZ83"/>
    <mergeCell ref="DVA83:DVG83"/>
    <mergeCell ref="DVH83:DVN83"/>
    <mergeCell ref="DVO83:DVU83"/>
    <mergeCell ref="DSP83:DSV83"/>
    <mergeCell ref="DSW83:DTC83"/>
    <mergeCell ref="DTD83:DTJ83"/>
    <mergeCell ref="DTK83:DTQ83"/>
    <mergeCell ref="DTR83:DTX83"/>
    <mergeCell ref="DTY83:DUE83"/>
    <mergeCell ref="DQZ83:DRF83"/>
    <mergeCell ref="DRG83:DRM83"/>
    <mergeCell ref="DRN83:DRT83"/>
    <mergeCell ref="DRU83:DSA83"/>
    <mergeCell ref="DSB83:DSH83"/>
    <mergeCell ref="DSI83:DSO83"/>
    <mergeCell ref="DPJ83:DPP83"/>
    <mergeCell ref="DPQ83:DPW83"/>
    <mergeCell ref="DPX83:DQD83"/>
    <mergeCell ref="DQE83:DQK83"/>
    <mergeCell ref="DQL83:DQR83"/>
    <mergeCell ref="DQS83:DQY83"/>
    <mergeCell ref="DNT83:DNZ83"/>
    <mergeCell ref="DOA83:DOG83"/>
    <mergeCell ref="DOH83:DON83"/>
    <mergeCell ref="DOO83:DOU83"/>
    <mergeCell ref="DOV83:DPB83"/>
    <mergeCell ref="DPC83:DPI83"/>
    <mergeCell ref="DMD83:DMJ83"/>
    <mergeCell ref="DMK83:DMQ83"/>
    <mergeCell ref="DMR83:DMX83"/>
    <mergeCell ref="DMY83:DNE83"/>
    <mergeCell ref="DNF83:DNL83"/>
    <mergeCell ref="DNM83:DNS83"/>
    <mergeCell ref="DKN83:DKT83"/>
    <mergeCell ref="DKU83:DLA83"/>
    <mergeCell ref="DLB83:DLH83"/>
    <mergeCell ref="DLI83:DLO83"/>
    <mergeCell ref="DLP83:DLV83"/>
    <mergeCell ref="DLW83:DMC83"/>
    <mergeCell ref="DIX83:DJD83"/>
    <mergeCell ref="DJE83:DJK83"/>
    <mergeCell ref="DJL83:DJR83"/>
    <mergeCell ref="DJS83:DJY83"/>
    <mergeCell ref="DJZ83:DKF83"/>
    <mergeCell ref="DKG83:DKM83"/>
    <mergeCell ref="DHH83:DHN83"/>
    <mergeCell ref="DHO83:DHU83"/>
    <mergeCell ref="DHV83:DIB83"/>
    <mergeCell ref="DIC83:DII83"/>
    <mergeCell ref="DIJ83:DIP83"/>
    <mergeCell ref="DIQ83:DIW83"/>
    <mergeCell ref="DFR83:DFX83"/>
    <mergeCell ref="DFY83:DGE83"/>
    <mergeCell ref="DGF83:DGL83"/>
    <mergeCell ref="DGM83:DGS83"/>
    <mergeCell ref="DGT83:DGZ83"/>
    <mergeCell ref="DHA83:DHG83"/>
    <mergeCell ref="DEB83:DEH83"/>
    <mergeCell ref="DEI83:DEO83"/>
    <mergeCell ref="DEP83:DEV83"/>
    <mergeCell ref="DEW83:DFC83"/>
    <mergeCell ref="DFD83:DFJ83"/>
    <mergeCell ref="DFK83:DFQ83"/>
    <mergeCell ref="DCL83:DCR83"/>
    <mergeCell ref="DCS83:DCY83"/>
    <mergeCell ref="DCZ83:DDF83"/>
    <mergeCell ref="DDG83:DDM83"/>
    <mergeCell ref="DDN83:DDT83"/>
    <mergeCell ref="DDU83:DEA83"/>
    <mergeCell ref="DAV83:DBB83"/>
    <mergeCell ref="DBC83:DBI83"/>
    <mergeCell ref="DBJ83:DBP83"/>
    <mergeCell ref="DBQ83:DBW83"/>
    <mergeCell ref="DBX83:DCD83"/>
    <mergeCell ref="DCE83:DCK83"/>
    <mergeCell ref="CZF83:CZL83"/>
    <mergeCell ref="CZM83:CZS83"/>
    <mergeCell ref="CZT83:CZZ83"/>
    <mergeCell ref="DAA83:DAG83"/>
    <mergeCell ref="DAH83:DAN83"/>
    <mergeCell ref="DAO83:DAU83"/>
    <mergeCell ref="CXP83:CXV83"/>
    <mergeCell ref="CXW83:CYC83"/>
    <mergeCell ref="CYD83:CYJ83"/>
    <mergeCell ref="CYK83:CYQ83"/>
    <mergeCell ref="CYR83:CYX83"/>
    <mergeCell ref="CYY83:CZE83"/>
    <mergeCell ref="CVZ83:CWF83"/>
    <mergeCell ref="CWG83:CWM83"/>
    <mergeCell ref="CWN83:CWT83"/>
    <mergeCell ref="CWU83:CXA83"/>
    <mergeCell ref="CXB83:CXH83"/>
    <mergeCell ref="CXI83:CXO83"/>
    <mergeCell ref="CUJ83:CUP83"/>
    <mergeCell ref="CUQ83:CUW83"/>
    <mergeCell ref="CUX83:CVD83"/>
    <mergeCell ref="CVE83:CVK83"/>
    <mergeCell ref="CVL83:CVR83"/>
    <mergeCell ref="CVS83:CVY83"/>
    <mergeCell ref="CST83:CSZ83"/>
    <mergeCell ref="CTA83:CTG83"/>
    <mergeCell ref="CTH83:CTN83"/>
    <mergeCell ref="CTO83:CTU83"/>
    <mergeCell ref="CTV83:CUB83"/>
    <mergeCell ref="CUC83:CUI83"/>
    <mergeCell ref="CRD83:CRJ83"/>
    <mergeCell ref="CRK83:CRQ83"/>
    <mergeCell ref="CRR83:CRX83"/>
    <mergeCell ref="CRY83:CSE83"/>
    <mergeCell ref="CSF83:CSL83"/>
    <mergeCell ref="CSM83:CSS83"/>
    <mergeCell ref="CPN83:CPT83"/>
    <mergeCell ref="CPU83:CQA83"/>
    <mergeCell ref="CQB83:CQH83"/>
    <mergeCell ref="CQI83:CQO83"/>
    <mergeCell ref="CQP83:CQV83"/>
    <mergeCell ref="CQW83:CRC83"/>
    <mergeCell ref="CNX83:COD83"/>
    <mergeCell ref="COE83:COK83"/>
    <mergeCell ref="COL83:COR83"/>
    <mergeCell ref="COS83:COY83"/>
    <mergeCell ref="COZ83:CPF83"/>
    <mergeCell ref="CPG83:CPM83"/>
    <mergeCell ref="CMH83:CMN83"/>
    <mergeCell ref="CMO83:CMU83"/>
    <mergeCell ref="CMV83:CNB83"/>
    <mergeCell ref="CNC83:CNI83"/>
    <mergeCell ref="CNJ83:CNP83"/>
    <mergeCell ref="CNQ83:CNW83"/>
    <mergeCell ref="CKR83:CKX83"/>
    <mergeCell ref="CKY83:CLE83"/>
    <mergeCell ref="CLF83:CLL83"/>
    <mergeCell ref="CLM83:CLS83"/>
    <mergeCell ref="CLT83:CLZ83"/>
    <mergeCell ref="CMA83:CMG83"/>
    <mergeCell ref="CJB83:CJH83"/>
    <mergeCell ref="CJI83:CJO83"/>
    <mergeCell ref="CJP83:CJV83"/>
    <mergeCell ref="CJW83:CKC83"/>
    <mergeCell ref="CKD83:CKJ83"/>
    <mergeCell ref="CKK83:CKQ83"/>
    <mergeCell ref="CHL83:CHR83"/>
    <mergeCell ref="CHS83:CHY83"/>
    <mergeCell ref="CHZ83:CIF83"/>
    <mergeCell ref="CIG83:CIM83"/>
    <mergeCell ref="CIN83:CIT83"/>
    <mergeCell ref="CIU83:CJA83"/>
    <mergeCell ref="CFV83:CGB83"/>
    <mergeCell ref="CGC83:CGI83"/>
    <mergeCell ref="CGJ83:CGP83"/>
    <mergeCell ref="CGQ83:CGW83"/>
    <mergeCell ref="CGX83:CHD83"/>
    <mergeCell ref="CHE83:CHK83"/>
    <mergeCell ref="CEF83:CEL83"/>
    <mergeCell ref="CEM83:CES83"/>
    <mergeCell ref="CET83:CEZ83"/>
    <mergeCell ref="CFA83:CFG83"/>
    <mergeCell ref="CFH83:CFN83"/>
    <mergeCell ref="CFO83:CFU83"/>
    <mergeCell ref="CCP83:CCV83"/>
    <mergeCell ref="CCW83:CDC83"/>
    <mergeCell ref="CDD83:CDJ83"/>
    <mergeCell ref="CDK83:CDQ83"/>
    <mergeCell ref="CDR83:CDX83"/>
    <mergeCell ref="CDY83:CEE83"/>
    <mergeCell ref="CAZ83:CBF83"/>
    <mergeCell ref="CBG83:CBM83"/>
    <mergeCell ref="CBN83:CBT83"/>
    <mergeCell ref="CBU83:CCA83"/>
    <mergeCell ref="CCB83:CCH83"/>
    <mergeCell ref="CCI83:CCO83"/>
    <mergeCell ref="BZJ83:BZP83"/>
    <mergeCell ref="BZQ83:BZW83"/>
    <mergeCell ref="BZX83:CAD83"/>
    <mergeCell ref="CAE83:CAK83"/>
    <mergeCell ref="CAL83:CAR83"/>
    <mergeCell ref="CAS83:CAY83"/>
    <mergeCell ref="BXT83:BXZ83"/>
    <mergeCell ref="BYA83:BYG83"/>
    <mergeCell ref="BYH83:BYN83"/>
    <mergeCell ref="BYO83:BYU83"/>
    <mergeCell ref="BYV83:BZB83"/>
    <mergeCell ref="BZC83:BZI83"/>
    <mergeCell ref="BWD83:BWJ83"/>
    <mergeCell ref="BWK83:BWQ83"/>
    <mergeCell ref="BWR83:BWX83"/>
    <mergeCell ref="BWY83:BXE83"/>
    <mergeCell ref="BXF83:BXL83"/>
    <mergeCell ref="BXM83:BXS83"/>
    <mergeCell ref="BUN83:BUT83"/>
    <mergeCell ref="BUU83:BVA83"/>
    <mergeCell ref="BVB83:BVH83"/>
    <mergeCell ref="BVI83:BVO83"/>
    <mergeCell ref="BVP83:BVV83"/>
    <mergeCell ref="BVW83:BWC83"/>
    <mergeCell ref="BSX83:BTD83"/>
    <mergeCell ref="BTE83:BTK83"/>
    <mergeCell ref="BTL83:BTR83"/>
    <mergeCell ref="BTS83:BTY83"/>
    <mergeCell ref="BTZ83:BUF83"/>
    <mergeCell ref="BUG83:BUM83"/>
    <mergeCell ref="BRH83:BRN83"/>
    <mergeCell ref="BRO83:BRU83"/>
    <mergeCell ref="BRV83:BSB83"/>
    <mergeCell ref="BSC83:BSI83"/>
    <mergeCell ref="BSJ83:BSP83"/>
    <mergeCell ref="BSQ83:BSW83"/>
    <mergeCell ref="BPR83:BPX83"/>
    <mergeCell ref="BPY83:BQE83"/>
    <mergeCell ref="BQF83:BQL83"/>
    <mergeCell ref="BQM83:BQS83"/>
    <mergeCell ref="BQT83:BQZ83"/>
    <mergeCell ref="BRA83:BRG83"/>
    <mergeCell ref="BOB83:BOH83"/>
    <mergeCell ref="BOI83:BOO83"/>
    <mergeCell ref="BOP83:BOV83"/>
    <mergeCell ref="BOW83:BPC83"/>
    <mergeCell ref="BPD83:BPJ83"/>
    <mergeCell ref="BPK83:BPQ83"/>
    <mergeCell ref="BML83:BMR83"/>
    <mergeCell ref="BMS83:BMY83"/>
    <mergeCell ref="BMZ83:BNF83"/>
    <mergeCell ref="BNG83:BNM83"/>
    <mergeCell ref="BNN83:BNT83"/>
    <mergeCell ref="BNU83:BOA83"/>
    <mergeCell ref="BKV83:BLB83"/>
    <mergeCell ref="BLC83:BLI83"/>
    <mergeCell ref="BLJ83:BLP83"/>
    <mergeCell ref="BLQ83:BLW83"/>
    <mergeCell ref="BLX83:BMD83"/>
    <mergeCell ref="BME83:BMK83"/>
    <mergeCell ref="BJF83:BJL83"/>
    <mergeCell ref="BJM83:BJS83"/>
    <mergeCell ref="BJT83:BJZ83"/>
    <mergeCell ref="BKA83:BKG83"/>
    <mergeCell ref="BKH83:BKN83"/>
    <mergeCell ref="BKO83:BKU83"/>
    <mergeCell ref="BHP83:BHV83"/>
    <mergeCell ref="BHW83:BIC83"/>
    <mergeCell ref="BID83:BIJ83"/>
    <mergeCell ref="BIK83:BIQ83"/>
    <mergeCell ref="BIR83:BIX83"/>
    <mergeCell ref="BIY83:BJE83"/>
    <mergeCell ref="BFZ83:BGF83"/>
    <mergeCell ref="BGG83:BGM83"/>
    <mergeCell ref="BGN83:BGT83"/>
    <mergeCell ref="BGU83:BHA83"/>
    <mergeCell ref="BHB83:BHH83"/>
    <mergeCell ref="BHI83:BHO83"/>
    <mergeCell ref="BEJ83:BEP83"/>
    <mergeCell ref="BEQ83:BEW83"/>
    <mergeCell ref="BEX83:BFD83"/>
    <mergeCell ref="BFE83:BFK83"/>
    <mergeCell ref="BFL83:BFR83"/>
    <mergeCell ref="BFS83:BFY83"/>
    <mergeCell ref="BCT83:BCZ83"/>
    <mergeCell ref="BDA83:BDG83"/>
    <mergeCell ref="BDH83:BDN83"/>
    <mergeCell ref="BDO83:BDU83"/>
    <mergeCell ref="BDV83:BEB83"/>
    <mergeCell ref="BEC83:BEI83"/>
    <mergeCell ref="BBD83:BBJ83"/>
    <mergeCell ref="BBK83:BBQ83"/>
    <mergeCell ref="BBR83:BBX83"/>
    <mergeCell ref="BBY83:BCE83"/>
    <mergeCell ref="BCF83:BCL83"/>
    <mergeCell ref="BCM83:BCS83"/>
    <mergeCell ref="AZN83:AZT83"/>
    <mergeCell ref="AZU83:BAA83"/>
    <mergeCell ref="BAB83:BAH83"/>
    <mergeCell ref="BAI83:BAO83"/>
    <mergeCell ref="BAP83:BAV83"/>
    <mergeCell ref="BAW83:BBC83"/>
    <mergeCell ref="AXX83:AYD83"/>
    <mergeCell ref="AYE83:AYK83"/>
    <mergeCell ref="AYL83:AYR83"/>
    <mergeCell ref="AYS83:AYY83"/>
    <mergeCell ref="AYZ83:AZF83"/>
    <mergeCell ref="AZG83:AZM83"/>
    <mergeCell ref="AWH83:AWN83"/>
    <mergeCell ref="AWO83:AWU83"/>
    <mergeCell ref="AWV83:AXB83"/>
    <mergeCell ref="AXC83:AXI83"/>
    <mergeCell ref="AXJ83:AXP83"/>
    <mergeCell ref="AXQ83:AXW83"/>
    <mergeCell ref="AUR83:AUX83"/>
    <mergeCell ref="AUY83:AVE83"/>
    <mergeCell ref="AVF83:AVL83"/>
    <mergeCell ref="AVM83:AVS83"/>
    <mergeCell ref="AVT83:AVZ83"/>
    <mergeCell ref="AWA83:AWG83"/>
    <mergeCell ref="ATB83:ATH83"/>
    <mergeCell ref="ATI83:ATO83"/>
    <mergeCell ref="ATP83:ATV83"/>
    <mergeCell ref="ATW83:AUC83"/>
    <mergeCell ref="AUD83:AUJ83"/>
    <mergeCell ref="AUK83:AUQ83"/>
    <mergeCell ref="ARL83:ARR83"/>
    <mergeCell ref="ARS83:ARY83"/>
    <mergeCell ref="ARZ83:ASF83"/>
    <mergeCell ref="ASG83:ASM83"/>
    <mergeCell ref="ASN83:AST83"/>
    <mergeCell ref="ASU83:ATA83"/>
    <mergeCell ref="APV83:AQB83"/>
    <mergeCell ref="AQC83:AQI83"/>
    <mergeCell ref="AQJ83:AQP83"/>
    <mergeCell ref="AQQ83:AQW83"/>
    <mergeCell ref="AQX83:ARD83"/>
    <mergeCell ref="ARE83:ARK83"/>
    <mergeCell ref="AOF83:AOL83"/>
    <mergeCell ref="AOM83:AOS83"/>
    <mergeCell ref="AOT83:AOZ83"/>
    <mergeCell ref="APA83:APG83"/>
    <mergeCell ref="APH83:APN83"/>
    <mergeCell ref="APO83:APU83"/>
    <mergeCell ref="AMP83:AMV83"/>
    <mergeCell ref="AMW83:ANC83"/>
    <mergeCell ref="AND83:ANJ83"/>
    <mergeCell ref="ANK83:ANQ83"/>
    <mergeCell ref="ANR83:ANX83"/>
    <mergeCell ref="ANY83:AOE83"/>
    <mergeCell ref="AKZ83:ALF83"/>
    <mergeCell ref="ALG83:ALM83"/>
    <mergeCell ref="ALN83:ALT83"/>
    <mergeCell ref="ALU83:AMA83"/>
    <mergeCell ref="AMB83:AMH83"/>
    <mergeCell ref="AMI83:AMO83"/>
    <mergeCell ref="AJJ83:AJP83"/>
    <mergeCell ref="AJQ83:AJW83"/>
    <mergeCell ref="AJX83:AKD83"/>
    <mergeCell ref="AKE83:AKK83"/>
    <mergeCell ref="AKL83:AKR83"/>
    <mergeCell ref="AKS83:AKY83"/>
    <mergeCell ref="AHT83:AHZ83"/>
    <mergeCell ref="AIA83:AIG83"/>
    <mergeCell ref="AIH83:AIN83"/>
    <mergeCell ref="AIO83:AIU83"/>
    <mergeCell ref="AIV83:AJB83"/>
    <mergeCell ref="AJC83:AJI83"/>
    <mergeCell ref="AGD83:AGJ83"/>
    <mergeCell ref="AGK83:AGQ83"/>
    <mergeCell ref="AGR83:AGX83"/>
    <mergeCell ref="AGY83:AHE83"/>
    <mergeCell ref="AHF83:AHL83"/>
    <mergeCell ref="AHM83:AHS83"/>
    <mergeCell ref="AEN83:AET83"/>
    <mergeCell ref="AEU83:AFA83"/>
    <mergeCell ref="AFB83:AFH83"/>
    <mergeCell ref="AFI83:AFO83"/>
    <mergeCell ref="AFP83:AFV83"/>
    <mergeCell ref="AFW83:AGC83"/>
    <mergeCell ref="ACX83:ADD83"/>
    <mergeCell ref="ADE83:ADK83"/>
    <mergeCell ref="ADL83:ADR83"/>
    <mergeCell ref="ADS83:ADY83"/>
    <mergeCell ref="ADZ83:AEF83"/>
    <mergeCell ref="AEG83:AEM83"/>
    <mergeCell ref="ABH83:ABN83"/>
    <mergeCell ref="ABO83:ABU83"/>
    <mergeCell ref="ABV83:ACB83"/>
    <mergeCell ref="ACC83:ACI83"/>
    <mergeCell ref="ACJ83:ACP83"/>
    <mergeCell ref="ACQ83:ACW83"/>
    <mergeCell ref="ZR83:ZX83"/>
    <mergeCell ref="ZY83:AAE83"/>
    <mergeCell ref="AAF83:AAL83"/>
    <mergeCell ref="AAM83:AAS83"/>
    <mergeCell ref="AAT83:AAZ83"/>
    <mergeCell ref="ABA83:ABG83"/>
    <mergeCell ref="YB83:YH83"/>
    <mergeCell ref="YI83:YO83"/>
    <mergeCell ref="YP83:YV83"/>
    <mergeCell ref="YW83:ZC83"/>
    <mergeCell ref="ZD83:ZJ83"/>
    <mergeCell ref="ZK83:ZQ83"/>
    <mergeCell ref="WL83:WR83"/>
    <mergeCell ref="WS83:WY83"/>
    <mergeCell ref="WZ83:XF83"/>
    <mergeCell ref="XG83:XM83"/>
    <mergeCell ref="XN83:XT83"/>
    <mergeCell ref="XU83:YA83"/>
    <mergeCell ref="UV83:VB83"/>
    <mergeCell ref="VC83:VI83"/>
    <mergeCell ref="VJ83:VP83"/>
    <mergeCell ref="VQ83:VW83"/>
    <mergeCell ref="VX83:WD83"/>
    <mergeCell ref="WE83:WK83"/>
    <mergeCell ref="TF83:TL83"/>
    <mergeCell ref="TM83:TS83"/>
    <mergeCell ref="TT83:TZ83"/>
    <mergeCell ref="UA83:UG83"/>
    <mergeCell ref="UH83:UN83"/>
    <mergeCell ref="UO83:UU83"/>
    <mergeCell ref="RP83:RV83"/>
    <mergeCell ref="RW83:SC83"/>
    <mergeCell ref="SD83:SJ83"/>
    <mergeCell ref="SK83:SQ83"/>
    <mergeCell ref="SR83:SX83"/>
    <mergeCell ref="SY83:TE83"/>
    <mergeCell ref="PZ83:QF83"/>
    <mergeCell ref="QG83:QM83"/>
    <mergeCell ref="QN83:QT83"/>
    <mergeCell ref="QU83:RA83"/>
    <mergeCell ref="RB83:RH83"/>
    <mergeCell ref="RI83:RO83"/>
    <mergeCell ref="OJ83:OP83"/>
    <mergeCell ref="OQ83:OW83"/>
    <mergeCell ref="OX83:PD83"/>
    <mergeCell ref="PE83:PK83"/>
    <mergeCell ref="PL83:PR83"/>
    <mergeCell ref="PS83:PY83"/>
    <mergeCell ref="MT83:MZ83"/>
    <mergeCell ref="NA83:NG83"/>
    <mergeCell ref="NH83:NN83"/>
    <mergeCell ref="NO83:NU83"/>
    <mergeCell ref="NV83:OB83"/>
    <mergeCell ref="OC83:OI83"/>
    <mergeCell ref="LD83:LJ83"/>
    <mergeCell ref="LK83:LQ83"/>
    <mergeCell ref="LR83:LX83"/>
    <mergeCell ref="LY83:ME83"/>
    <mergeCell ref="MF83:ML83"/>
    <mergeCell ref="MM83:MS83"/>
    <mergeCell ref="JN83:JT83"/>
    <mergeCell ref="JU83:KA83"/>
    <mergeCell ref="KB83:KH83"/>
    <mergeCell ref="KI83:KO83"/>
    <mergeCell ref="KP83:KV83"/>
    <mergeCell ref="KW83:LC83"/>
    <mergeCell ref="HX83:ID83"/>
    <mergeCell ref="IE83:IK83"/>
    <mergeCell ref="IL83:IR83"/>
    <mergeCell ref="IS83:IY83"/>
    <mergeCell ref="IZ83:JF83"/>
    <mergeCell ref="JG83:JM83"/>
    <mergeCell ref="GH83:GN83"/>
    <mergeCell ref="GO83:GU83"/>
    <mergeCell ref="GV83:HB83"/>
    <mergeCell ref="HC83:HI83"/>
    <mergeCell ref="HJ83:HP83"/>
    <mergeCell ref="HQ83:HW83"/>
    <mergeCell ref="ER83:EX83"/>
    <mergeCell ref="EY83:FE83"/>
    <mergeCell ref="FF83:FL83"/>
    <mergeCell ref="FM83:FS83"/>
    <mergeCell ref="FT83:FZ83"/>
    <mergeCell ref="GA83:GG83"/>
    <mergeCell ref="DB83:DH83"/>
    <mergeCell ref="DI83:DO83"/>
    <mergeCell ref="DP83:DV83"/>
    <mergeCell ref="DW83:EC83"/>
    <mergeCell ref="ED83:EJ83"/>
    <mergeCell ref="EK83:EQ83"/>
    <mergeCell ref="BL83:BR83"/>
    <mergeCell ref="BS83:BY83"/>
    <mergeCell ref="BZ83:CF83"/>
    <mergeCell ref="CG83:CM83"/>
    <mergeCell ref="CN83:CT83"/>
    <mergeCell ref="CU83:DA83"/>
    <mergeCell ref="XFA69:XFD69"/>
    <mergeCell ref="A83:G83"/>
    <mergeCell ref="H83:N83"/>
    <mergeCell ref="O83:U83"/>
    <mergeCell ref="V83:AB83"/>
    <mergeCell ref="AC83:AI83"/>
    <mergeCell ref="AJ83:AP83"/>
    <mergeCell ref="AQ83:AW83"/>
    <mergeCell ref="AX83:BD83"/>
    <mergeCell ref="BE83:BK83"/>
    <mergeCell ref="XDK69:XDQ69"/>
    <mergeCell ref="XDR69:XDX69"/>
    <mergeCell ref="XDY69:XEE69"/>
    <mergeCell ref="XEF69:XEL69"/>
    <mergeCell ref="XEM69:XES69"/>
    <mergeCell ref="XET69:XEZ69"/>
    <mergeCell ref="XBU69:XCA69"/>
    <mergeCell ref="XCB69:XCH69"/>
    <mergeCell ref="XCI69:XCO69"/>
    <mergeCell ref="XCP69:XCV69"/>
    <mergeCell ref="XCW69:XDC69"/>
    <mergeCell ref="XDD69:XDJ69"/>
    <mergeCell ref="XAE69:XAK69"/>
    <mergeCell ref="XAL69:XAR69"/>
    <mergeCell ref="XAS69:XAY69"/>
    <mergeCell ref="XAZ69:XBF69"/>
    <mergeCell ref="XBG69:XBM69"/>
    <mergeCell ref="XBN69:XBT69"/>
    <mergeCell ref="WYO69:WYU69"/>
    <mergeCell ref="WYV69:WZB69"/>
    <mergeCell ref="WZC69:WZI69"/>
    <mergeCell ref="WZJ69:WZP69"/>
    <mergeCell ref="WZQ69:WZW69"/>
    <mergeCell ref="WZX69:XAD69"/>
    <mergeCell ref="WWY69:WXE69"/>
    <mergeCell ref="WXF69:WXL69"/>
    <mergeCell ref="WXM69:WXS69"/>
    <mergeCell ref="WXT69:WXZ69"/>
    <mergeCell ref="WYA69:WYG69"/>
    <mergeCell ref="WYH69:WYN69"/>
    <mergeCell ref="WVI69:WVO69"/>
    <mergeCell ref="WVP69:WVV69"/>
    <mergeCell ref="WVW69:WWC69"/>
    <mergeCell ref="WWD69:WWJ69"/>
    <mergeCell ref="WWK69:WWQ69"/>
    <mergeCell ref="WWR69:WWX69"/>
    <mergeCell ref="WTS69:WTY69"/>
    <mergeCell ref="WTZ69:WUF69"/>
    <mergeCell ref="WUG69:WUM69"/>
    <mergeCell ref="WUN69:WUT69"/>
    <mergeCell ref="WUU69:WVA69"/>
    <mergeCell ref="WVB69:WVH69"/>
    <mergeCell ref="WSC69:WSI69"/>
    <mergeCell ref="WSJ69:WSP69"/>
    <mergeCell ref="WSQ69:WSW69"/>
    <mergeCell ref="WSX69:WTD69"/>
    <mergeCell ref="WTE69:WTK69"/>
    <mergeCell ref="WTL69:WTR69"/>
    <mergeCell ref="WQM69:WQS69"/>
    <mergeCell ref="WQT69:WQZ69"/>
    <mergeCell ref="WRA69:WRG69"/>
    <mergeCell ref="WRH69:WRN69"/>
    <mergeCell ref="WRO69:WRU69"/>
    <mergeCell ref="WRV69:WSB69"/>
    <mergeCell ref="WOW69:WPC69"/>
    <mergeCell ref="WPD69:WPJ69"/>
    <mergeCell ref="WPK69:WPQ69"/>
    <mergeCell ref="WPR69:WPX69"/>
    <mergeCell ref="WPY69:WQE69"/>
    <mergeCell ref="WQF69:WQL69"/>
    <mergeCell ref="WNG69:WNM69"/>
    <mergeCell ref="WNN69:WNT69"/>
    <mergeCell ref="WNU69:WOA69"/>
    <mergeCell ref="WOB69:WOH69"/>
    <mergeCell ref="WOI69:WOO69"/>
    <mergeCell ref="WOP69:WOV69"/>
    <mergeCell ref="WLQ69:WLW69"/>
    <mergeCell ref="WLX69:WMD69"/>
    <mergeCell ref="WME69:WMK69"/>
    <mergeCell ref="WML69:WMR69"/>
    <mergeCell ref="WMS69:WMY69"/>
    <mergeCell ref="WMZ69:WNF69"/>
    <mergeCell ref="WKA69:WKG69"/>
    <mergeCell ref="WKH69:WKN69"/>
    <mergeCell ref="WKO69:WKU69"/>
    <mergeCell ref="WKV69:WLB69"/>
    <mergeCell ref="WLC69:WLI69"/>
    <mergeCell ref="WLJ69:WLP69"/>
    <mergeCell ref="WIK69:WIQ69"/>
    <mergeCell ref="WIR69:WIX69"/>
    <mergeCell ref="WIY69:WJE69"/>
    <mergeCell ref="WJF69:WJL69"/>
    <mergeCell ref="WJM69:WJS69"/>
    <mergeCell ref="WJT69:WJZ69"/>
    <mergeCell ref="WGU69:WHA69"/>
    <mergeCell ref="WHB69:WHH69"/>
    <mergeCell ref="WHI69:WHO69"/>
    <mergeCell ref="WHP69:WHV69"/>
    <mergeCell ref="WHW69:WIC69"/>
    <mergeCell ref="WID69:WIJ69"/>
    <mergeCell ref="WFE69:WFK69"/>
    <mergeCell ref="WFL69:WFR69"/>
    <mergeCell ref="WFS69:WFY69"/>
    <mergeCell ref="WFZ69:WGF69"/>
    <mergeCell ref="WGG69:WGM69"/>
    <mergeCell ref="WGN69:WGT69"/>
    <mergeCell ref="WDO69:WDU69"/>
    <mergeCell ref="WDV69:WEB69"/>
    <mergeCell ref="WEC69:WEI69"/>
    <mergeCell ref="WEJ69:WEP69"/>
    <mergeCell ref="WEQ69:WEW69"/>
    <mergeCell ref="WEX69:WFD69"/>
    <mergeCell ref="WBY69:WCE69"/>
    <mergeCell ref="WCF69:WCL69"/>
    <mergeCell ref="WCM69:WCS69"/>
    <mergeCell ref="WCT69:WCZ69"/>
    <mergeCell ref="WDA69:WDG69"/>
    <mergeCell ref="WDH69:WDN69"/>
    <mergeCell ref="WAI69:WAO69"/>
    <mergeCell ref="WAP69:WAV69"/>
    <mergeCell ref="WAW69:WBC69"/>
    <mergeCell ref="WBD69:WBJ69"/>
    <mergeCell ref="WBK69:WBQ69"/>
    <mergeCell ref="WBR69:WBX69"/>
    <mergeCell ref="VYS69:VYY69"/>
    <mergeCell ref="VYZ69:VZF69"/>
    <mergeCell ref="VZG69:VZM69"/>
    <mergeCell ref="VZN69:VZT69"/>
    <mergeCell ref="VZU69:WAA69"/>
    <mergeCell ref="WAB69:WAH69"/>
    <mergeCell ref="VXC69:VXI69"/>
    <mergeCell ref="VXJ69:VXP69"/>
    <mergeCell ref="VXQ69:VXW69"/>
    <mergeCell ref="VXX69:VYD69"/>
    <mergeCell ref="VYE69:VYK69"/>
    <mergeCell ref="VYL69:VYR69"/>
    <mergeCell ref="VVM69:VVS69"/>
    <mergeCell ref="VVT69:VVZ69"/>
    <mergeCell ref="VWA69:VWG69"/>
    <mergeCell ref="VWH69:VWN69"/>
    <mergeCell ref="VWO69:VWU69"/>
    <mergeCell ref="VWV69:VXB69"/>
    <mergeCell ref="VTW69:VUC69"/>
    <mergeCell ref="VUD69:VUJ69"/>
    <mergeCell ref="VUK69:VUQ69"/>
    <mergeCell ref="VUR69:VUX69"/>
    <mergeCell ref="VUY69:VVE69"/>
    <mergeCell ref="VVF69:VVL69"/>
    <mergeCell ref="VSG69:VSM69"/>
    <mergeCell ref="VSN69:VST69"/>
    <mergeCell ref="VSU69:VTA69"/>
    <mergeCell ref="VTB69:VTH69"/>
    <mergeCell ref="VTI69:VTO69"/>
    <mergeCell ref="VTP69:VTV69"/>
    <mergeCell ref="VQQ69:VQW69"/>
    <mergeCell ref="VQX69:VRD69"/>
    <mergeCell ref="VRE69:VRK69"/>
    <mergeCell ref="VRL69:VRR69"/>
    <mergeCell ref="VRS69:VRY69"/>
    <mergeCell ref="VRZ69:VSF69"/>
    <mergeCell ref="VPA69:VPG69"/>
    <mergeCell ref="VPH69:VPN69"/>
    <mergeCell ref="VPO69:VPU69"/>
    <mergeCell ref="VPV69:VQB69"/>
    <mergeCell ref="VQC69:VQI69"/>
    <mergeCell ref="VQJ69:VQP69"/>
    <mergeCell ref="VNK69:VNQ69"/>
    <mergeCell ref="VNR69:VNX69"/>
    <mergeCell ref="VNY69:VOE69"/>
    <mergeCell ref="VOF69:VOL69"/>
    <mergeCell ref="VOM69:VOS69"/>
    <mergeCell ref="VOT69:VOZ69"/>
    <mergeCell ref="VLU69:VMA69"/>
    <mergeCell ref="VMB69:VMH69"/>
    <mergeCell ref="VMI69:VMO69"/>
    <mergeCell ref="VMP69:VMV69"/>
    <mergeCell ref="VMW69:VNC69"/>
    <mergeCell ref="VND69:VNJ69"/>
    <mergeCell ref="VKE69:VKK69"/>
    <mergeCell ref="VKL69:VKR69"/>
    <mergeCell ref="VKS69:VKY69"/>
    <mergeCell ref="VKZ69:VLF69"/>
    <mergeCell ref="VLG69:VLM69"/>
    <mergeCell ref="VLN69:VLT69"/>
    <mergeCell ref="VIO69:VIU69"/>
    <mergeCell ref="VIV69:VJB69"/>
    <mergeCell ref="VJC69:VJI69"/>
    <mergeCell ref="VJJ69:VJP69"/>
    <mergeCell ref="VJQ69:VJW69"/>
    <mergeCell ref="VJX69:VKD69"/>
    <mergeCell ref="VGY69:VHE69"/>
    <mergeCell ref="VHF69:VHL69"/>
    <mergeCell ref="VHM69:VHS69"/>
    <mergeCell ref="VHT69:VHZ69"/>
    <mergeCell ref="VIA69:VIG69"/>
    <mergeCell ref="VIH69:VIN69"/>
    <mergeCell ref="VFI69:VFO69"/>
    <mergeCell ref="VFP69:VFV69"/>
    <mergeCell ref="VFW69:VGC69"/>
    <mergeCell ref="VGD69:VGJ69"/>
    <mergeCell ref="VGK69:VGQ69"/>
    <mergeCell ref="VGR69:VGX69"/>
    <mergeCell ref="VDS69:VDY69"/>
    <mergeCell ref="VDZ69:VEF69"/>
    <mergeCell ref="VEG69:VEM69"/>
    <mergeCell ref="VEN69:VET69"/>
    <mergeCell ref="VEU69:VFA69"/>
    <mergeCell ref="VFB69:VFH69"/>
    <mergeCell ref="VCC69:VCI69"/>
    <mergeCell ref="VCJ69:VCP69"/>
    <mergeCell ref="VCQ69:VCW69"/>
    <mergeCell ref="VCX69:VDD69"/>
    <mergeCell ref="VDE69:VDK69"/>
    <mergeCell ref="VDL69:VDR69"/>
    <mergeCell ref="VAM69:VAS69"/>
    <mergeCell ref="VAT69:VAZ69"/>
    <mergeCell ref="VBA69:VBG69"/>
    <mergeCell ref="VBH69:VBN69"/>
    <mergeCell ref="VBO69:VBU69"/>
    <mergeCell ref="VBV69:VCB69"/>
    <mergeCell ref="UYW69:UZC69"/>
    <mergeCell ref="UZD69:UZJ69"/>
    <mergeCell ref="UZK69:UZQ69"/>
    <mergeCell ref="UZR69:UZX69"/>
    <mergeCell ref="UZY69:VAE69"/>
    <mergeCell ref="VAF69:VAL69"/>
    <mergeCell ref="UXG69:UXM69"/>
    <mergeCell ref="UXN69:UXT69"/>
    <mergeCell ref="UXU69:UYA69"/>
    <mergeCell ref="UYB69:UYH69"/>
    <mergeCell ref="UYI69:UYO69"/>
    <mergeCell ref="UYP69:UYV69"/>
    <mergeCell ref="UVQ69:UVW69"/>
    <mergeCell ref="UVX69:UWD69"/>
    <mergeCell ref="UWE69:UWK69"/>
    <mergeCell ref="UWL69:UWR69"/>
    <mergeCell ref="UWS69:UWY69"/>
    <mergeCell ref="UWZ69:UXF69"/>
    <mergeCell ref="UUA69:UUG69"/>
    <mergeCell ref="UUH69:UUN69"/>
    <mergeCell ref="UUO69:UUU69"/>
    <mergeCell ref="UUV69:UVB69"/>
    <mergeCell ref="UVC69:UVI69"/>
    <mergeCell ref="UVJ69:UVP69"/>
    <mergeCell ref="USK69:USQ69"/>
    <mergeCell ref="USR69:USX69"/>
    <mergeCell ref="USY69:UTE69"/>
    <mergeCell ref="UTF69:UTL69"/>
    <mergeCell ref="UTM69:UTS69"/>
    <mergeCell ref="UTT69:UTZ69"/>
    <mergeCell ref="UQU69:URA69"/>
    <mergeCell ref="URB69:URH69"/>
    <mergeCell ref="URI69:URO69"/>
    <mergeCell ref="URP69:URV69"/>
    <mergeCell ref="URW69:USC69"/>
    <mergeCell ref="USD69:USJ69"/>
    <mergeCell ref="UPE69:UPK69"/>
    <mergeCell ref="UPL69:UPR69"/>
    <mergeCell ref="UPS69:UPY69"/>
    <mergeCell ref="UPZ69:UQF69"/>
    <mergeCell ref="UQG69:UQM69"/>
    <mergeCell ref="UQN69:UQT69"/>
    <mergeCell ref="UNO69:UNU69"/>
    <mergeCell ref="UNV69:UOB69"/>
    <mergeCell ref="UOC69:UOI69"/>
    <mergeCell ref="UOJ69:UOP69"/>
    <mergeCell ref="UOQ69:UOW69"/>
    <mergeCell ref="UOX69:UPD69"/>
    <mergeCell ref="ULY69:UME69"/>
    <mergeCell ref="UMF69:UML69"/>
    <mergeCell ref="UMM69:UMS69"/>
    <mergeCell ref="UMT69:UMZ69"/>
    <mergeCell ref="UNA69:UNG69"/>
    <mergeCell ref="UNH69:UNN69"/>
    <mergeCell ref="UKI69:UKO69"/>
    <mergeCell ref="UKP69:UKV69"/>
    <mergeCell ref="UKW69:ULC69"/>
    <mergeCell ref="ULD69:ULJ69"/>
    <mergeCell ref="ULK69:ULQ69"/>
    <mergeCell ref="ULR69:ULX69"/>
    <mergeCell ref="UIS69:UIY69"/>
    <mergeCell ref="UIZ69:UJF69"/>
    <mergeCell ref="UJG69:UJM69"/>
    <mergeCell ref="UJN69:UJT69"/>
    <mergeCell ref="UJU69:UKA69"/>
    <mergeCell ref="UKB69:UKH69"/>
    <mergeCell ref="UHC69:UHI69"/>
    <mergeCell ref="UHJ69:UHP69"/>
    <mergeCell ref="UHQ69:UHW69"/>
    <mergeCell ref="UHX69:UID69"/>
    <mergeCell ref="UIE69:UIK69"/>
    <mergeCell ref="UIL69:UIR69"/>
    <mergeCell ref="UFM69:UFS69"/>
    <mergeCell ref="UFT69:UFZ69"/>
    <mergeCell ref="UGA69:UGG69"/>
    <mergeCell ref="UGH69:UGN69"/>
    <mergeCell ref="UGO69:UGU69"/>
    <mergeCell ref="UGV69:UHB69"/>
    <mergeCell ref="UDW69:UEC69"/>
    <mergeCell ref="UED69:UEJ69"/>
    <mergeCell ref="UEK69:UEQ69"/>
    <mergeCell ref="UER69:UEX69"/>
    <mergeCell ref="UEY69:UFE69"/>
    <mergeCell ref="UFF69:UFL69"/>
    <mergeCell ref="UCG69:UCM69"/>
    <mergeCell ref="UCN69:UCT69"/>
    <mergeCell ref="UCU69:UDA69"/>
    <mergeCell ref="UDB69:UDH69"/>
    <mergeCell ref="UDI69:UDO69"/>
    <mergeCell ref="UDP69:UDV69"/>
    <mergeCell ref="UAQ69:UAW69"/>
    <mergeCell ref="UAX69:UBD69"/>
    <mergeCell ref="UBE69:UBK69"/>
    <mergeCell ref="UBL69:UBR69"/>
    <mergeCell ref="UBS69:UBY69"/>
    <mergeCell ref="UBZ69:UCF69"/>
    <mergeCell ref="TZA69:TZG69"/>
    <mergeCell ref="TZH69:TZN69"/>
    <mergeCell ref="TZO69:TZU69"/>
    <mergeCell ref="TZV69:UAB69"/>
    <mergeCell ref="UAC69:UAI69"/>
    <mergeCell ref="UAJ69:UAP69"/>
    <mergeCell ref="TXK69:TXQ69"/>
    <mergeCell ref="TXR69:TXX69"/>
    <mergeCell ref="TXY69:TYE69"/>
    <mergeCell ref="TYF69:TYL69"/>
    <mergeCell ref="TYM69:TYS69"/>
    <mergeCell ref="TYT69:TYZ69"/>
    <mergeCell ref="TVU69:TWA69"/>
    <mergeCell ref="TWB69:TWH69"/>
    <mergeCell ref="TWI69:TWO69"/>
    <mergeCell ref="TWP69:TWV69"/>
    <mergeCell ref="TWW69:TXC69"/>
    <mergeCell ref="TXD69:TXJ69"/>
    <mergeCell ref="TUE69:TUK69"/>
    <mergeCell ref="TUL69:TUR69"/>
    <mergeCell ref="TUS69:TUY69"/>
    <mergeCell ref="TUZ69:TVF69"/>
    <mergeCell ref="TVG69:TVM69"/>
    <mergeCell ref="TVN69:TVT69"/>
    <mergeCell ref="TSO69:TSU69"/>
    <mergeCell ref="TSV69:TTB69"/>
    <mergeCell ref="TTC69:TTI69"/>
    <mergeCell ref="TTJ69:TTP69"/>
    <mergeCell ref="TTQ69:TTW69"/>
    <mergeCell ref="TTX69:TUD69"/>
    <mergeCell ref="TQY69:TRE69"/>
    <mergeCell ref="TRF69:TRL69"/>
    <mergeCell ref="TRM69:TRS69"/>
    <mergeCell ref="TRT69:TRZ69"/>
    <mergeCell ref="TSA69:TSG69"/>
    <mergeCell ref="TSH69:TSN69"/>
    <mergeCell ref="TPI69:TPO69"/>
    <mergeCell ref="TPP69:TPV69"/>
    <mergeCell ref="TPW69:TQC69"/>
    <mergeCell ref="TQD69:TQJ69"/>
    <mergeCell ref="TQK69:TQQ69"/>
    <mergeCell ref="TQR69:TQX69"/>
    <mergeCell ref="TNS69:TNY69"/>
    <mergeCell ref="TNZ69:TOF69"/>
    <mergeCell ref="TOG69:TOM69"/>
    <mergeCell ref="TON69:TOT69"/>
    <mergeCell ref="TOU69:TPA69"/>
    <mergeCell ref="TPB69:TPH69"/>
    <mergeCell ref="TMC69:TMI69"/>
    <mergeCell ref="TMJ69:TMP69"/>
    <mergeCell ref="TMQ69:TMW69"/>
    <mergeCell ref="TMX69:TND69"/>
    <mergeCell ref="TNE69:TNK69"/>
    <mergeCell ref="TNL69:TNR69"/>
    <mergeCell ref="TKM69:TKS69"/>
    <mergeCell ref="TKT69:TKZ69"/>
    <mergeCell ref="TLA69:TLG69"/>
    <mergeCell ref="TLH69:TLN69"/>
    <mergeCell ref="TLO69:TLU69"/>
    <mergeCell ref="TLV69:TMB69"/>
    <mergeCell ref="TIW69:TJC69"/>
    <mergeCell ref="TJD69:TJJ69"/>
    <mergeCell ref="TJK69:TJQ69"/>
    <mergeCell ref="TJR69:TJX69"/>
    <mergeCell ref="TJY69:TKE69"/>
    <mergeCell ref="TKF69:TKL69"/>
    <mergeCell ref="THG69:THM69"/>
    <mergeCell ref="THN69:THT69"/>
    <mergeCell ref="THU69:TIA69"/>
    <mergeCell ref="TIB69:TIH69"/>
    <mergeCell ref="TII69:TIO69"/>
    <mergeCell ref="TIP69:TIV69"/>
    <mergeCell ref="TFQ69:TFW69"/>
    <mergeCell ref="TFX69:TGD69"/>
    <mergeCell ref="TGE69:TGK69"/>
    <mergeCell ref="TGL69:TGR69"/>
    <mergeCell ref="TGS69:TGY69"/>
    <mergeCell ref="TGZ69:THF69"/>
    <mergeCell ref="TEA69:TEG69"/>
    <mergeCell ref="TEH69:TEN69"/>
    <mergeCell ref="TEO69:TEU69"/>
    <mergeCell ref="TEV69:TFB69"/>
    <mergeCell ref="TFC69:TFI69"/>
    <mergeCell ref="TFJ69:TFP69"/>
    <mergeCell ref="TCK69:TCQ69"/>
    <mergeCell ref="TCR69:TCX69"/>
    <mergeCell ref="TCY69:TDE69"/>
    <mergeCell ref="TDF69:TDL69"/>
    <mergeCell ref="TDM69:TDS69"/>
    <mergeCell ref="TDT69:TDZ69"/>
    <mergeCell ref="TAU69:TBA69"/>
    <mergeCell ref="TBB69:TBH69"/>
    <mergeCell ref="TBI69:TBO69"/>
    <mergeCell ref="TBP69:TBV69"/>
    <mergeCell ref="TBW69:TCC69"/>
    <mergeCell ref="TCD69:TCJ69"/>
    <mergeCell ref="SZE69:SZK69"/>
    <mergeCell ref="SZL69:SZR69"/>
    <mergeCell ref="SZS69:SZY69"/>
    <mergeCell ref="SZZ69:TAF69"/>
    <mergeCell ref="TAG69:TAM69"/>
    <mergeCell ref="TAN69:TAT69"/>
    <mergeCell ref="SXO69:SXU69"/>
    <mergeCell ref="SXV69:SYB69"/>
    <mergeCell ref="SYC69:SYI69"/>
    <mergeCell ref="SYJ69:SYP69"/>
    <mergeCell ref="SYQ69:SYW69"/>
    <mergeCell ref="SYX69:SZD69"/>
    <mergeCell ref="SVY69:SWE69"/>
    <mergeCell ref="SWF69:SWL69"/>
    <mergeCell ref="SWM69:SWS69"/>
    <mergeCell ref="SWT69:SWZ69"/>
    <mergeCell ref="SXA69:SXG69"/>
    <mergeCell ref="SXH69:SXN69"/>
    <mergeCell ref="SUI69:SUO69"/>
    <mergeCell ref="SUP69:SUV69"/>
    <mergeCell ref="SUW69:SVC69"/>
    <mergeCell ref="SVD69:SVJ69"/>
    <mergeCell ref="SVK69:SVQ69"/>
    <mergeCell ref="SVR69:SVX69"/>
    <mergeCell ref="SSS69:SSY69"/>
    <mergeCell ref="SSZ69:STF69"/>
    <mergeCell ref="STG69:STM69"/>
    <mergeCell ref="STN69:STT69"/>
    <mergeCell ref="STU69:SUA69"/>
    <mergeCell ref="SUB69:SUH69"/>
    <mergeCell ref="SRC69:SRI69"/>
    <mergeCell ref="SRJ69:SRP69"/>
    <mergeCell ref="SRQ69:SRW69"/>
    <mergeCell ref="SRX69:SSD69"/>
    <mergeCell ref="SSE69:SSK69"/>
    <mergeCell ref="SSL69:SSR69"/>
    <mergeCell ref="SPM69:SPS69"/>
    <mergeCell ref="SPT69:SPZ69"/>
    <mergeCell ref="SQA69:SQG69"/>
    <mergeCell ref="SQH69:SQN69"/>
    <mergeCell ref="SQO69:SQU69"/>
    <mergeCell ref="SQV69:SRB69"/>
    <mergeCell ref="SNW69:SOC69"/>
    <mergeCell ref="SOD69:SOJ69"/>
    <mergeCell ref="SOK69:SOQ69"/>
    <mergeCell ref="SOR69:SOX69"/>
    <mergeCell ref="SOY69:SPE69"/>
    <mergeCell ref="SPF69:SPL69"/>
    <mergeCell ref="SMG69:SMM69"/>
    <mergeCell ref="SMN69:SMT69"/>
    <mergeCell ref="SMU69:SNA69"/>
    <mergeCell ref="SNB69:SNH69"/>
    <mergeCell ref="SNI69:SNO69"/>
    <mergeCell ref="SNP69:SNV69"/>
    <mergeCell ref="SKQ69:SKW69"/>
    <mergeCell ref="SKX69:SLD69"/>
    <mergeCell ref="SLE69:SLK69"/>
    <mergeCell ref="SLL69:SLR69"/>
    <mergeCell ref="SLS69:SLY69"/>
    <mergeCell ref="SLZ69:SMF69"/>
    <mergeCell ref="SJA69:SJG69"/>
    <mergeCell ref="SJH69:SJN69"/>
    <mergeCell ref="SJO69:SJU69"/>
    <mergeCell ref="SJV69:SKB69"/>
    <mergeCell ref="SKC69:SKI69"/>
    <mergeCell ref="SKJ69:SKP69"/>
    <mergeCell ref="SHK69:SHQ69"/>
    <mergeCell ref="SHR69:SHX69"/>
    <mergeCell ref="SHY69:SIE69"/>
    <mergeCell ref="SIF69:SIL69"/>
    <mergeCell ref="SIM69:SIS69"/>
    <mergeCell ref="SIT69:SIZ69"/>
    <mergeCell ref="SFU69:SGA69"/>
    <mergeCell ref="SGB69:SGH69"/>
    <mergeCell ref="SGI69:SGO69"/>
    <mergeCell ref="SGP69:SGV69"/>
    <mergeCell ref="SGW69:SHC69"/>
    <mergeCell ref="SHD69:SHJ69"/>
    <mergeCell ref="SEE69:SEK69"/>
    <mergeCell ref="SEL69:SER69"/>
    <mergeCell ref="SES69:SEY69"/>
    <mergeCell ref="SEZ69:SFF69"/>
    <mergeCell ref="SFG69:SFM69"/>
    <mergeCell ref="SFN69:SFT69"/>
    <mergeCell ref="SCO69:SCU69"/>
    <mergeCell ref="SCV69:SDB69"/>
    <mergeCell ref="SDC69:SDI69"/>
    <mergeCell ref="SDJ69:SDP69"/>
    <mergeCell ref="SDQ69:SDW69"/>
    <mergeCell ref="SDX69:SED69"/>
    <mergeCell ref="SAY69:SBE69"/>
    <mergeCell ref="SBF69:SBL69"/>
    <mergeCell ref="SBM69:SBS69"/>
    <mergeCell ref="SBT69:SBZ69"/>
    <mergeCell ref="SCA69:SCG69"/>
    <mergeCell ref="SCH69:SCN69"/>
    <mergeCell ref="RZI69:RZO69"/>
    <mergeCell ref="RZP69:RZV69"/>
    <mergeCell ref="RZW69:SAC69"/>
    <mergeCell ref="SAD69:SAJ69"/>
    <mergeCell ref="SAK69:SAQ69"/>
    <mergeCell ref="SAR69:SAX69"/>
    <mergeCell ref="RXS69:RXY69"/>
    <mergeCell ref="RXZ69:RYF69"/>
    <mergeCell ref="RYG69:RYM69"/>
    <mergeCell ref="RYN69:RYT69"/>
    <mergeCell ref="RYU69:RZA69"/>
    <mergeCell ref="RZB69:RZH69"/>
    <mergeCell ref="RWC69:RWI69"/>
    <mergeCell ref="RWJ69:RWP69"/>
    <mergeCell ref="RWQ69:RWW69"/>
    <mergeCell ref="RWX69:RXD69"/>
    <mergeCell ref="RXE69:RXK69"/>
    <mergeCell ref="RXL69:RXR69"/>
    <mergeCell ref="RUM69:RUS69"/>
    <mergeCell ref="RUT69:RUZ69"/>
    <mergeCell ref="RVA69:RVG69"/>
    <mergeCell ref="RVH69:RVN69"/>
    <mergeCell ref="RVO69:RVU69"/>
    <mergeCell ref="RVV69:RWB69"/>
    <mergeCell ref="RSW69:RTC69"/>
    <mergeCell ref="RTD69:RTJ69"/>
    <mergeCell ref="RTK69:RTQ69"/>
    <mergeCell ref="RTR69:RTX69"/>
    <mergeCell ref="RTY69:RUE69"/>
    <mergeCell ref="RUF69:RUL69"/>
    <mergeCell ref="RRG69:RRM69"/>
    <mergeCell ref="RRN69:RRT69"/>
    <mergeCell ref="RRU69:RSA69"/>
    <mergeCell ref="RSB69:RSH69"/>
    <mergeCell ref="RSI69:RSO69"/>
    <mergeCell ref="RSP69:RSV69"/>
    <mergeCell ref="RPQ69:RPW69"/>
    <mergeCell ref="RPX69:RQD69"/>
    <mergeCell ref="RQE69:RQK69"/>
    <mergeCell ref="RQL69:RQR69"/>
    <mergeCell ref="RQS69:RQY69"/>
    <mergeCell ref="RQZ69:RRF69"/>
    <mergeCell ref="ROA69:ROG69"/>
    <mergeCell ref="ROH69:RON69"/>
    <mergeCell ref="ROO69:ROU69"/>
    <mergeCell ref="ROV69:RPB69"/>
    <mergeCell ref="RPC69:RPI69"/>
    <mergeCell ref="RPJ69:RPP69"/>
    <mergeCell ref="RMK69:RMQ69"/>
    <mergeCell ref="RMR69:RMX69"/>
    <mergeCell ref="RMY69:RNE69"/>
    <mergeCell ref="RNF69:RNL69"/>
    <mergeCell ref="RNM69:RNS69"/>
    <mergeCell ref="RNT69:RNZ69"/>
    <mergeCell ref="RKU69:RLA69"/>
    <mergeCell ref="RLB69:RLH69"/>
    <mergeCell ref="RLI69:RLO69"/>
    <mergeCell ref="RLP69:RLV69"/>
    <mergeCell ref="RLW69:RMC69"/>
    <mergeCell ref="RMD69:RMJ69"/>
    <mergeCell ref="RJE69:RJK69"/>
    <mergeCell ref="RJL69:RJR69"/>
    <mergeCell ref="RJS69:RJY69"/>
    <mergeCell ref="RJZ69:RKF69"/>
    <mergeCell ref="RKG69:RKM69"/>
    <mergeCell ref="RKN69:RKT69"/>
    <mergeCell ref="RHO69:RHU69"/>
    <mergeCell ref="RHV69:RIB69"/>
    <mergeCell ref="RIC69:RII69"/>
    <mergeCell ref="RIJ69:RIP69"/>
    <mergeCell ref="RIQ69:RIW69"/>
    <mergeCell ref="RIX69:RJD69"/>
    <mergeCell ref="RFY69:RGE69"/>
    <mergeCell ref="RGF69:RGL69"/>
    <mergeCell ref="RGM69:RGS69"/>
    <mergeCell ref="RGT69:RGZ69"/>
    <mergeCell ref="RHA69:RHG69"/>
    <mergeCell ref="RHH69:RHN69"/>
    <mergeCell ref="REI69:REO69"/>
    <mergeCell ref="REP69:REV69"/>
    <mergeCell ref="REW69:RFC69"/>
    <mergeCell ref="RFD69:RFJ69"/>
    <mergeCell ref="RFK69:RFQ69"/>
    <mergeCell ref="RFR69:RFX69"/>
    <mergeCell ref="RCS69:RCY69"/>
    <mergeCell ref="RCZ69:RDF69"/>
    <mergeCell ref="RDG69:RDM69"/>
    <mergeCell ref="RDN69:RDT69"/>
    <mergeCell ref="RDU69:REA69"/>
    <mergeCell ref="REB69:REH69"/>
    <mergeCell ref="RBC69:RBI69"/>
    <mergeCell ref="RBJ69:RBP69"/>
    <mergeCell ref="RBQ69:RBW69"/>
    <mergeCell ref="RBX69:RCD69"/>
    <mergeCell ref="RCE69:RCK69"/>
    <mergeCell ref="RCL69:RCR69"/>
    <mergeCell ref="QZM69:QZS69"/>
    <mergeCell ref="QZT69:QZZ69"/>
    <mergeCell ref="RAA69:RAG69"/>
    <mergeCell ref="RAH69:RAN69"/>
    <mergeCell ref="RAO69:RAU69"/>
    <mergeCell ref="RAV69:RBB69"/>
    <mergeCell ref="QXW69:QYC69"/>
    <mergeCell ref="QYD69:QYJ69"/>
    <mergeCell ref="QYK69:QYQ69"/>
    <mergeCell ref="QYR69:QYX69"/>
    <mergeCell ref="QYY69:QZE69"/>
    <mergeCell ref="QZF69:QZL69"/>
    <mergeCell ref="QWG69:QWM69"/>
    <mergeCell ref="QWN69:QWT69"/>
    <mergeCell ref="QWU69:QXA69"/>
    <mergeCell ref="QXB69:QXH69"/>
    <mergeCell ref="QXI69:QXO69"/>
    <mergeCell ref="QXP69:QXV69"/>
    <mergeCell ref="QUQ69:QUW69"/>
    <mergeCell ref="QUX69:QVD69"/>
    <mergeCell ref="QVE69:QVK69"/>
    <mergeCell ref="QVL69:QVR69"/>
    <mergeCell ref="QVS69:QVY69"/>
    <mergeCell ref="QVZ69:QWF69"/>
    <mergeCell ref="QTA69:QTG69"/>
    <mergeCell ref="QTH69:QTN69"/>
    <mergeCell ref="QTO69:QTU69"/>
    <mergeCell ref="QTV69:QUB69"/>
    <mergeCell ref="QUC69:QUI69"/>
    <mergeCell ref="QUJ69:QUP69"/>
    <mergeCell ref="QRK69:QRQ69"/>
    <mergeCell ref="QRR69:QRX69"/>
    <mergeCell ref="QRY69:QSE69"/>
    <mergeCell ref="QSF69:QSL69"/>
    <mergeCell ref="QSM69:QSS69"/>
    <mergeCell ref="QST69:QSZ69"/>
    <mergeCell ref="QPU69:QQA69"/>
    <mergeCell ref="QQB69:QQH69"/>
    <mergeCell ref="QQI69:QQO69"/>
    <mergeCell ref="QQP69:QQV69"/>
    <mergeCell ref="QQW69:QRC69"/>
    <mergeCell ref="QRD69:QRJ69"/>
    <mergeCell ref="QOE69:QOK69"/>
    <mergeCell ref="QOL69:QOR69"/>
    <mergeCell ref="QOS69:QOY69"/>
    <mergeCell ref="QOZ69:QPF69"/>
    <mergeCell ref="QPG69:QPM69"/>
    <mergeCell ref="QPN69:QPT69"/>
    <mergeCell ref="QMO69:QMU69"/>
    <mergeCell ref="QMV69:QNB69"/>
    <mergeCell ref="QNC69:QNI69"/>
    <mergeCell ref="QNJ69:QNP69"/>
    <mergeCell ref="QNQ69:QNW69"/>
    <mergeCell ref="QNX69:QOD69"/>
    <mergeCell ref="QKY69:QLE69"/>
    <mergeCell ref="QLF69:QLL69"/>
    <mergeCell ref="QLM69:QLS69"/>
    <mergeCell ref="QLT69:QLZ69"/>
    <mergeCell ref="QMA69:QMG69"/>
    <mergeCell ref="QMH69:QMN69"/>
    <mergeCell ref="QJI69:QJO69"/>
    <mergeCell ref="QJP69:QJV69"/>
    <mergeCell ref="QJW69:QKC69"/>
    <mergeCell ref="QKD69:QKJ69"/>
    <mergeCell ref="QKK69:QKQ69"/>
    <mergeCell ref="QKR69:QKX69"/>
    <mergeCell ref="QHS69:QHY69"/>
    <mergeCell ref="QHZ69:QIF69"/>
    <mergeCell ref="QIG69:QIM69"/>
    <mergeCell ref="QIN69:QIT69"/>
    <mergeCell ref="QIU69:QJA69"/>
    <mergeCell ref="QJB69:QJH69"/>
    <mergeCell ref="QGC69:QGI69"/>
    <mergeCell ref="QGJ69:QGP69"/>
    <mergeCell ref="QGQ69:QGW69"/>
    <mergeCell ref="QGX69:QHD69"/>
    <mergeCell ref="QHE69:QHK69"/>
    <mergeCell ref="QHL69:QHR69"/>
    <mergeCell ref="QEM69:QES69"/>
    <mergeCell ref="QET69:QEZ69"/>
    <mergeCell ref="QFA69:QFG69"/>
    <mergeCell ref="QFH69:QFN69"/>
    <mergeCell ref="QFO69:QFU69"/>
    <mergeCell ref="QFV69:QGB69"/>
    <mergeCell ref="QCW69:QDC69"/>
    <mergeCell ref="QDD69:QDJ69"/>
    <mergeCell ref="QDK69:QDQ69"/>
    <mergeCell ref="QDR69:QDX69"/>
    <mergeCell ref="QDY69:QEE69"/>
    <mergeCell ref="QEF69:QEL69"/>
    <mergeCell ref="QBG69:QBM69"/>
    <mergeCell ref="QBN69:QBT69"/>
    <mergeCell ref="QBU69:QCA69"/>
    <mergeCell ref="QCB69:QCH69"/>
    <mergeCell ref="QCI69:QCO69"/>
    <mergeCell ref="QCP69:QCV69"/>
    <mergeCell ref="PZQ69:PZW69"/>
    <mergeCell ref="PZX69:QAD69"/>
    <mergeCell ref="QAE69:QAK69"/>
    <mergeCell ref="QAL69:QAR69"/>
    <mergeCell ref="QAS69:QAY69"/>
    <mergeCell ref="QAZ69:QBF69"/>
    <mergeCell ref="PYA69:PYG69"/>
    <mergeCell ref="PYH69:PYN69"/>
    <mergeCell ref="PYO69:PYU69"/>
    <mergeCell ref="PYV69:PZB69"/>
    <mergeCell ref="PZC69:PZI69"/>
    <mergeCell ref="PZJ69:PZP69"/>
    <mergeCell ref="PWK69:PWQ69"/>
    <mergeCell ref="PWR69:PWX69"/>
    <mergeCell ref="PWY69:PXE69"/>
    <mergeCell ref="PXF69:PXL69"/>
    <mergeCell ref="PXM69:PXS69"/>
    <mergeCell ref="PXT69:PXZ69"/>
    <mergeCell ref="PUU69:PVA69"/>
    <mergeCell ref="PVB69:PVH69"/>
    <mergeCell ref="PVI69:PVO69"/>
    <mergeCell ref="PVP69:PVV69"/>
    <mergeCell ref="PVW69:PWC69"/>
    <mergeCell ref="PWD69:PWJ69"/>
    <mergeCell ref="PTE69:PTK69"/>
    <mergeCell ref="PTL69:PTR69"/>
    <mergeCell ref="PTS69:PTY69"/>
    <mergeCell ref="PTZ69:PUF69"/>
    <mergeCell ref="PUG69:PUM69"/>
    <mergeCell ref="PUN69:PUT69"/>
    <mergeCell ref="PRO69:PRU69"/>
    <mergeCell ref="PRV69:PSB69"/>
    <mergeCell ref="PSC69:PSI69"/>
    <mergeCell ref="PSJ69:PSP69"/>
    <mergeCell ref="PSQ69:PSW69"/>
    <mergeCell ref="PSX69:PTD69"/>
    <mergeCell ref="PPY69:PQE69"/>
    <mergeCell ref="PQF69:PQL69"/>
    <mergeCell ref="PQM69:PQS69"/>
    <mergeCell ref="PQT69:PQZ69"/>
    <mergeCell ref="PRA69:PRG69"/>
    <mergeCell ref="PRH69:PRN69"/>
    <mergeCell ref="POI69:POO69"/>
    <mergeCell ref="POP69:POV69"/>
    <mergeCell ref="POW69:PPC69"/>
    <mergeCell ref="PPD69:PPJ69"/>
    <mergeCell ref="PPK69:PPQ69"/>
    <mergeCell ref="PPR69:PPX69"/>
    <mergeCell ref="PMS69:PMY69"/>
    <mergeCell ref="PMZ69:PNF69"/>
    <mergeCell ref="PNG69:PNM69"/>
    <mergeCell ref="PNN69:PNT69"/>
    <mergeCell ref="PNU69:POA69"/>
    <mergeCell ref="POB69:POH69"/>
    <mergeCell ref="PLC69:PLI69"/>
    <mergeCell ref="PLJ69:PLP69"/>
    <mergeCell ref="PLQ69:PLW69"/>
    <mergeCell ref="PLX69:PMD69"/>
    <mergeCell ref="PME69:PMK69"/>
    <mergeCell ref="PML69:PMR69"/>
    <mergeCell ref="PJM69:PJS69"/>
    <mergeCell ref="PJT69:PJZ69"/>
    <mergeCell ref="PKA69:PKG69"/>
    <mergeCell ref="PKH69:PKN69"/>
    <mergeCell ref="PKO69:PKU69"/>
    <mergeCell ref="PKV69:PLB69"/>
    <mergeCell ref="PHW69:PIC69"/>
    <mergeCell ref="PID69:PIJ69"/>
    <mergeCell ref="PIK69:PIQ69"/>
    <mergeCell ref="PIR69:PIX69"/>
    <mergeCell ref="PIY69:PJE69"/>
    <mergeCell ref="PJF69:PJL69"/>
    <mergeCell ref="PGG69:PGM69"/>
    <mergeCell ref="PGN69:PGT69"/>
    <mergeCell ref="PGU69:PHA69"/>
    <mergeCell ref="PHB69:PHH69"/>
    <mergeCell ref="PHI69:PHO69"/>
    <mergeCell ref="PHP69:PHV69"/>
    <mergeCell ref="PEQ69:PEW69"/>
    <mergeCell ref="PEX69:PFD69"/>
    <mergeCell ref="PFE69:PFK69"/>
    <mergeCell ref="PFL69:PFR69"/>
    <mergeCell ref="PFS69:PFY69"/>
    <mergeCell ref="PFZ69:PGF69"/>
    <mergeCell ref="PDA69:PDG69"/>
    <mergeCell ref="PDH69:PDN69"/>
    <mergeCell ref="PDO69:PDU69"/>
    <mergeCell ref="PDV69:PEB69"/>
    <mergeCell ref="PEC69:PEI69"/>
    <mergeCell ref="PEJ69:PEP69"/>
    <mergeCell ref="PBK69:PBQ69"/>
    <mergeCell ref="PBR69:PBX69"/>
    <mergeCell ref="PBY69:PCE69"/>
    <mergeCell ref="PCF69:PCL69"/>
    <mergeCell ref="PCM69:PCS69"/>
    <mergeCell ref="PCT69:PCZ69"/>
    <mergeCell ref="OZU69:PAA69"/>
    <mergeCell ref="PAB69:PAH69"/>
    <mergeCell ref="PAI69:PAO69"/>
    <mergeCell ref="PAP69:PAV69"/>
    <mergeCell ref="PAW69:PBC69"/>
    <mergeCell ref="PBD69:PBJ69"/>
    <mergeCell ref="OYE69:OYK69"/>
    <mergeCell ref="OYL69:OYR69"/>
    <mergeCell ref="OYS69:OYY69"/>
    <mergeCell ref="OYZ69:OZF69"/>
    <mergeCell ref="OZG69:OZM69"/>
    <mergeCell ref="OZN69:OZT69"/>
    <mergeCell ref="OWO69:OWU69"/>
    <mergeCell ref="OWV69:OXB69"/>
    <mergeCell ref="OXC69:OXI69"/>
    <mergeCell ref="OXJ69:OXP69"/>
    <mergeCell ref="OXQ69:OXW69"/>
    <mergeCell ref="OXX69:OYD69"/>
    <mergeCell ref="OUY69:OVE69"/>
    <mergeCell ref="OVF69:OVL69"/>
    <mergeCell ref="OVM69:OVS69"/>
    <mergeCell ref="OVT69:OVZ69"/>
    <mergeCell ref="OWA69:OWG69"/>
    <mergeCell ref="OWH69:OWN69"/>
    <mergeCell ref="OTI69:OTO69"/>
    <mergeCell ref="OTP69:OTV69"/>
    <mergeCell ref="OTW69:OUC69"/>
    <mergeCell ref="OUD69:OUJ69"/>
    <mergeCell ref="OUK69:OUQ69"/>
    <mergeCell ref="OUR69:OUX69"/>
    <mergeCell ref="ORS69:ORY69"/>
    <mergeCell ref="ORZ69:OSF69"/>
    <mergeCell ref="OSG69:OSM69"/>
    <mergeCell ref="OSN69:OST69"/>
    <mergeCell ref="OSU69:OTA69"/>
    <mergeCell ref="OTB69:OTH69"/>
    <mergeCell ref="OQC69:OQI69"/>
    <mergeCell ref="OQJ69:OQP69"/>
    <mergeCell ref="OQQ69:OQW69"/>
    <mergeCell ref="OQX69:ORD69"/>
    <mergeCell ref="ORE69:ORK69"/>
    <mergeCell ref="ORL69:ORR69"/>
    <mergeCell ref="OOM69:OOS69"/>
    <mergeCell ref="OOT69:OOZ69"/>
    <mergeCell ref="OPA69:OPG69"/>
    <mergeCell ref="OPH69:OPN69"/>
    <mergeCell ref="OPO69:OPU69"/>
    <mergeCell ref="OPV69:OQB69"/>
    <mergeCell ref="OMW69:ONC69"/>
    <mergeCell ref="OND69:ONJ69"/>
    <mergeCell ref="ONK69:ONQ69"/>
    <mergeCell ref="ONR69:ONX69"/>
    <mergeCell ref="ONY69:OOE69"/>
    <mergeCell ref="OOF69:OOL69"/>
    <mergeCell ref="OLG69:OLM69"/>
    <mergeCell ref="OLN69:OLT69"/>
    <mergeCell ref="OLU69:OMA69"/>
    <mergeCell ref="OMB69:OMH69"/>
    <mergeCell ref="OMI69:OMO69"/>
    <mergeCell ref="OMP69:OMV69"/>
    <mergeCell ref="OJQ69:OJW69"/>
    <mergeCell ref="OJX69:OKD69"/>
    <mergeCell ref="OKE69:OKK69"/>
    <mergeCell ref="OKL69:OKR69"/>
    <mergeCell ref="OKS69:OKY69"/>
    <mergeCell ref="OKZ69:OLF69"/>
    <mergeCell ref="OIA69:OIG69"/>
    <mergeCell ref="OIH69:OIN69"/>
    <mergeCell ref="OIO69:OIU69"/>
    <mergeCell ref="OIV69:OJB69"/>
    <mergeCell ref="OJC69:OJI69"/>
    <mergeCell ref="OJJ69:OJP69"/>
    <mergeCell ref="OGK69:OGQ69"/>
    <mergeCell ref="OGR69:OGX69"/>
    <mergeCell ref="OGY69:OHE69"/>
    <mergeCell ref="OHF69:OHL69"/>
    <mergeCell ref="OHM69:OHS69"/>
    <mergeCell ref="OHT69:OHZ69"/>
    <mergeCell ref="OEU69:OFA69"/>
    <mergeCell ref="OFB69:OFH69"/>
    <mergeCell ref="OFI69:OFO69"/>
    <mergeCell ref="OFP69:OFV69"/>
    <mergeCell ref="OFW69:OGC69"/>
    <mergeCell ref="OGD69:OGJ69"/>
    <mergeCell ref="ODE69:ODK69"/>
    <mergeCell ref="ODL69:ODR69"/>
    <mergeCell ref="ODS69:ODY69"/>
    <mergeCell ref="ODZ69:OEF69"/>
    <mergeCell ref="OEG69:OEM69"/>
    <mergeCell ref="OEN69:OET69"/>
    <mergeCell ref="OBO69:OBU69"/>
    <mergeCell ref="OBV69:OCB69"/>
    <mergeCell ref="OCC69:OCI69"/>
    <mergeCell ref="OCJ69:OCP69"/>
    <mergeCell ref="OCQ69:OCW69"/>
    <mergeCell ref="OCX69:ODD69"/>
    <mergeCell ref="NZY69:OAE69"/>
    <mergeCell ref="OAF69:OAL69"/>
    <mergeCell ref="OAM69:OAS69"/>
    <mergeCell ref="OAT69:OAZ69"/>
    <mergeCell ref="OBA69:OBG69"/>
    <mergeCell ref="OBH69:OBN69"/>
    <mergeCell ref="NYI69:NYO69"/>
    <mergeCell ref="NYP69:NYV69"/>
    <mergeCell ref="NYW69:NZC69"/>
    <mergeCell ref="NZD69:NZJ69"/>
    <mergeCell ref="NZK69:NZQ69"/>
    <mergeCell ref="NZR69:NZX69"/>
    <mergeCell ref="NWS69:NWY69"/>
    <mergeCell ref="NWZ69:NXF69"/>
    <mergeCell ref="NXG69:NXM69"/>
    <mergeCell ref="NXN69:NXT69"/>
    <mergeCell ref="NXU69:NYA69"/>
    <mergeCell ref="NYB69:NYH69"/>
    <mergeCell ref="NVC69:NVI69"/>
    <mergeCell ref="NVJ69:NVP69"/>
    <mergeCell ref="NVQ69:NVW69"/>
    <mergeCell ref="NVX69:NWD69"/>
    <mergeCell ref="NWE69:NWK69"/>
    <mergeCell ref="NWL69:NWR69"/>
    <mergeCell ref="NTM69:NTS69"/>
    <mergeCell ref="NTT69:NTZ69"/>
    <mergeCell ref="NUA69:NUG69"/>
    <mergeCell ref="NUH69:NUN69"/>
    <mergeCell ref="NUO69:NUU69"/>
    <mergeCell ref="NUV69:NVB69"/>
    <mergeCell ref="NRW69:NSC69"/>
    <mergeCell ref="NSD69:NSJ69"/>
    <mergeCell ref="NSK69:NSQ69"/>
    <mergeCell ref="NSR69:NSX69"/>
    <mergeCell ref="NSY69:NTE69"/>
    <mergeCell ref="NTF69:NTL69"/>
    <mergeCell ref="NQG69:NQM69"/>
    <mergeCell ref="NQN69:NQT69"/>
    <mergeCell ref="NQU69:NRA69"/>
    <mergeCell ref="NRB69:NRH69"/>
    <mergeCell ref="NRI69:NRO69"/>
    <mergeCell ref="NRP69:NRV69"/>
    <mergeCell ref="NOQ69:NOW69"/>
    <mergeCell ref="NOX69:NPD69"/>
    <mergeCell ref="NPE69:NPK69"/>
    <mergeCell ref="NPL69:NPR69"/>
    <mergeCell ref="NPS69:NPY69"/>
    <mergeCell ref="NPZ69:NQF69"/>
    <mergeCell ref="NNA69:NNG69"/>
    <mergeCell ref="NNH69:NNN69"/>
    <mergeCell ref="NNO69:NNU69"/>
    <mergeCell ref="NNV69:NOB69"/>
    <mergeCell ref="NOC69:NOI69"/>
    <mergeCell ref="NOJ69:NOP69"/>
    <mergeCell ref="NLK69:NLQ69"/>
    <mergeCell ref="NLR69:NLX69"/>
    <mergeCell ref="NLY69:NME69"/>
    <mergeCell ref="NMF69:NML69"/>
    <mergeCell ref="NMM69:NMS69"/>
    <mergeCell ref="NMT69:NMZ69"/>
    <mergeCell ref="NJU69:NKA69"/>
    <mergeCell ref="NKB69:NKH69"/>
    <mergeCell ref="NKI69:NKO69"/>
    <mergeCell ref="NKP69:NKV69"/>
    <mergeCell ref="NKW69:NLC69"/>
    <mergeCell ref="NLD69:NLJ69"/>
    <mergeCell ref="NIE69:NIK69"/>
    <mergeCell ref="NIL69:NIR69"/>
    <mergeCell ref="NIS69:NIY69"/>
    <mergeCell ref="NIZ69:NJF69"/>
    <mergeCell ref="NJG69:NJM69"/>
    <mergeCell ref="NJN69:NJT69"/>
    <mergeCell ref="NGO69:NGU69"/>
    <mergeCell ref="NGV69:NHB69"/>
    <mergeCell ref="NHC69:NHI69"/>
    <mergeCell ref="NHJ69:NHP69"/>
    <mergeCell ref="NHQ69:NHW69"/>
    <mergeCell ref="NHX69:NID69"/>
    <mergeCell ref="NEY69:NFE69"/>
    <mergeCell ref="NFF69:NFL69"/>
    <mergeCell ref="NFM69:NFS69"/>
    <mergeCell ref="NFT69:NFZ69"/>
    <mergeCell ref="NGA69:NGG69"/>
    <mergeCell ref="NGH69:NGN69"/>
    <mergeCell ref="NDI69:NDO69"/>
    <mergeCell ref="NDP69:NDV69"/>
    <mergeCell ref="NDW69:NEC69"/>
    <mergeCell ref="NED69:NEJ69"/>
    <mergeCell ref="NEK69:NEQ69"/>
    <mergeCell ref="NER69:NEX69"/>
    <mergeCell ref="NBS69:NBY69"/>
    <mergeCell ref="NBZ69:NCF69"/>
    <mergeCell ref="NCG69:NCM69"/>
    <mergeCell ref="NCN69:NCT69"/>
    <mergeCell ref="NCU69:NDA69"/>
    <mergeCell ref="NDB69:NDH69"/>
    <mergeCell ref="NAC69:NAI69"/>
    <mergeCell ref="NAJ69:NAP69"/>
    <mergeCell ref="NAQ69:NAW69"/>
    <mergeCell ref="NAX69:NBD69"/>
    <mergeCell ref="NBE69:NBK69"/>
    <mergeCell ref="NBL69:NBR69"/>
    <mergeCell ref="MYM69:MYS69"/>
    <mergeCell ref="MYT69:MYZ69"/>
    <mergeCell ref="MZA69:MZG69"/>
    <mergeCell ref="MZH69:MZN69"/>
    <mergeCell ref="MZO69:MZU69"/>
    <mergeCell ref="MZV69:NAB69"/>
    <mergeCell ref="MWW69:MXC69"/>
    <mergeCell ref="MXD69:MXJ69"/>
    <mergeCell ref="MXK69:MXQ69"/>
    <mergeCell ref="MXR69:MXX69"/>
    <mergeCell ref="MXY69:MYE69"/>
    <mergeCell ref="MYF69:MYL69"/>
    <mergeCell ref="MVG69:MVM69"/>
    <mergeCell ref="MVN69:MVT69"/>
    <mergeCell ref="MVU69:MWA69"/>
    <mergeCell ref="MWB69:MWH69"/>
    <mergeCell ref="MWI69:MWO69"/>
    <mergeCell ref="MWP69:MWV69"/>
    <mergeCell ref="MTQ69:MTW69"/>
    <mergeCell ref="MTX69:MUD69"/>
    <mergeCell ref="MUE69:MUK69"/>
    <mergeCell ref="MUL69:MUR69"/>
    <mergeCell ref="MUS69:MUY69"/>
    <mergeCell ref="MUZ69:MVF69"/>
    <mergeCell ref="MSA69:MSG69"/>
    <mergeCell ref="MSH69:MSN69"/>
    <mergeCell ref="MSO69:MSU69"/>
    <mergeCell ref="MSV69:MTB69"/>
    <mergeCell ref="MTC69:MTI69"/>
    <mergeCell ref="MTJ69:MTP69"/>
    <mergeCell ref="MQK69:MQQ69"/>
    <mergeCell ref="MQR69:MQX69"/>
    <mergeCell ref="MQY69:MRE69"/>
    <mergeCell ref="MRF69:MRL69"/>
    <mergeCell ref="MRM69:MRS69"/>
    <mergeCell ref="MRT69:MRZ69"/>
    <mergeCell ref="MOU69:MPA69"/>
    <mergeCell ref="MPB69:MPH69"/>
    <mergeCell ref="MPI69:MPO69"/>
    <mergeCell ref="MPP69:MPV69"/>
    <mergeCell ref="MPW69:MQC69"/>
    <mergeCell ref="MQD69:MQJ69"/>
    <mergeCell ref="MNE69:MNK69"/>
    <mergeCell ref="MNL69:MNR69"/>
    <mergeCell ref="MNS69:MNY69"/>
    <mergeCell ref="MNZ69:MOF69"/>
    <mergeCell ref="MOG69:MOM69"/>
    <mergeCell ref="MON69:MOT69"/>
    <mergeCell ref="MLO69:MLU69"/>
    <mergeCell ref="MLV69:MMB69"/>
    <mergeCell ref="MMC69:MMI69"/>
    <mergeCell ref="MMJ69:MMP69"/>
    <mergeCell ref="MMQ69:MMW69"/>
    <mergeCell ref="MMX69:MND69"/>
    <mergeCell ref="MJY69:MKE69"/>
    <mergeCell ref="MKF69:MKL69"/>
    <mergeCell ref="MKM69:MKS69"/>
    <mergeCell ref="MKT69:MKZ69"/>
    <mergeCell ref="MLA69:MLG69"/>
    <mergeCell ref="MLH69:MLN69"/>
    <mergeCell ref="MII69:MIO69"/>
    <mergeCell ref="MIP69:MIV69"/>
    <mergeCell ref="MIW69:MJC69"/>
    <mergeCell ref="MJD69:MJJ69"/>
    <mergeCell ref="MJK69:MJQ69"/>
    <mergeCell ref="MJR69:MJX69"/>
    <mergeCell ref="MGS69:MGY69"/>
    <mergeCell ref="MGZ69:MHF69"/>
    <mergeCell ref="MHG69:MHM69"/>
    <mergeCell ref="MHN69:MHT69"/>
    <mergeCell ref="MHU69:MIA69"/>
    <mergeCell ref="MIB69:MIH69"/>
    <mergeCell ref="MFC69:MFI69"/>
    <mergeCell ref="MFJ69:MFP69"/>
    <mergeCell ref="MFQ69:MFW69"/>
    <mergeCell ref="MFX69:MGD69"/>
    <mergeCell ref="MGE69:MGK69"/>
    <mergeCell ref="MGL69:MGR69"/>
    <mergeCell ref="MDM69:MDS69"/>
    <mergeCell ref="MDT69:MDZ69"/>
    <mergeCell ref="MEA69:MEG69"/>
    <mergeCell ref="MEH69:MEN69"/>
    <mergeCell ref="MEO69:MEU69"/>
    <mergeCell ref="MEV69:MFB69"/>
    <mergeCell ref="MBW69:MCC69"/>
    <mergeCell ref="MCD69:MCJ69"/>
    <mergeCell ref="MCK69:MCQ69"/>
    <mergeCell ref="MCR69:MCX69"/>
    <mergeCell ref="MCY69:MDE69"/>
    <mergeCell ref="MDF69:MDL69"/>
    <mergeCell ref="MAG69:MAM69"/>
    <mergeCell ref="MAN69:MAT69"/>
    <mergeCell ref="MAU69:MBA69"/>
    <mergeCell ref="MBB69:MBH69"/>
    <mergeCell ref="MBI69:MBO69"/>
    <mergeCell ref="MBP69:MBV69"/>
    <mergeCell ref="LYQ69:LYW69"/>
    <mergeCell ref="LYX69:LZD69"/>
    <mergeCell ref="LZE69:LZK69"/>
    <mergeCell ref="LZL69:LZR69"/>
    <mergeCell ref="LZS69:LZY69"/>
    <mergeCell ref="LZZ69:MAF69"/>
    <mergeCell ref="LXA69:LXG69"/>
    <mergeCell ref="LXH69:LXN69"/>
    <mergeCell ref="LXO69:LXU69"/>
    <mergeCell ref="LXV69:LYB69"/>
    <mergeCell ref="LYC69:LYI69"/>
    <mergeCell ref="LYJ69:LYP69"/>
    <mergeCell ref="LVK69:LVQ69"/>
    <mergeCell ref="LVR69:LVX69"/>
    <mergeCell ref="LVY69:LWE69"/>
    <mergeCell ref="LWF69:LWL69"/>
    <mergeCell ref="LWM69:LWS69"/>
    <mergeCell ref="LWT69:LWZ69"/>
    <mergeCell ref="LTU69:LUA69"/>
    <mergeCell ref="LUB69:LUH69"/>
    <mergeCell ref="LUI69:LUO69"/>
    <mergeCell ref="LUP69:LUV69"/>
    <mergeCell ref="LUW69:LVC69"/>
    <mergeCell ref="LVD69:LVJ69"/>
    <mergeCell ref="LSE69:LSK69"/>
    <mergeCell ref="LSL69:LSR69"/>
    <mergeCell ref="LSS69:LSY69"/>
    <mergeCell ref="LSZ69:LTF69"/>
    <mergeCell ref="LTG69:LTM69"/>
    <mergeCell ref="LTN69:LTT69"/>
    <mergeCell ref="LQO69:LQU69"/>
    <mergeCell ref="LQV69:LRB69"/>
    <mergeCell ref="LRC69:LRI69"/>
    <mergeCell ref="LRJ69:LRP69"/>
    <mergeCell ref="LRQ69:LRW69"/>
    <mergeCell ref="LRX69:LSD69"/>
    <mergeCell ref="LOY69:LPE69"/>
    <mergeCell ref="LPF69:LPL69"/>
    <mergeCell ref="LPM69:LPS69"/>
    <mergeCell ref="LPT69:LPZ69"/>
    <mergeCell ref="LQA69:LQG69"/>
    <mergeCell ref="LQH69:LQN69"/>
    <mergeCell ref="LNI69:LNO69"/>
    <mergeCell ref="LNP69:LNV69"/>
    <mergeCell ref="LNW69:LOC69"/>
    <mergeCell ref="LOD69:LOJ69"/>
    <mergeCell ref="LOK69:LOQ69"/>
    <mergeCell ref="LOR69:LOX69"/>
    <mergeCell ref="LLS69:LLY69"/>
    <mergeCell ref="LLZ69:LMF69"/>
    <mergeCell ref="LMG69:LMM69"/>
    <mergeCell ref="LMN69:LMT69"/>
    <mergeCell ref="LMU69:LNA69"/>
    <mergeCell ref="LNB69:LNH69"/>
    <mergeCell ref="LKC69:LKI69"/>
    <mergeCell ref="LKJ69:LKP69"/>
    <mergeCell ref="LKQ69:LKW69"/>
    <mergeCell ref="LKX69:LLD69"/>
    <mergeCell ref="LLE69:LLK69"/>
    <mergeCell ref="LLL69:LLR69"/>
    <mergeCell ref="LIM69:LIS69"/>
    <mergeCell ref="LIT69:LIZ69"/>
    <mergeCell ref="LJA69:LJG69"/>
    <mergeCell ref="LJH69:LJN69"/>
    <mergeCell ref="LJO69:LJU69"/>
    <mergeCell ref="LJV69:LKB69"/>
    <mergeCell ref="LGW69:LHC69"/>
    <mergeCell ref="LHD69:LHJ69"/>
    <mergeCell ref="LHK69:LHQ69"/>
    <mergeCell ref="LHR69:LHX69"/>
    <mergeCell ref="LHY69:LIE69"/>
    <mergeCell ref="LIF69:LIL69"/>
    <mergeCell ref="LFG69:LFM69"/>
    <mergeCell ref="LFN69:LFT69"/>
    <mergeCell ref="LFU69:LGA69"/>
    <mergeCell ref="LGB69:LGH69"/>
    <mergeCell ref="LGI69:LGO69"/>
    <mergeCell ref="LGP69:LGV69"/>
    <mergeCell ref="LDQ69:LDW69"/>
    <mergeCell ref="LDX69:LED69"/>
    <mergeCell ref="LEE69:LEK69"/>
    <mergeCell ref="LEL69:LER69"/>
    <mergeCell ref="LES69:LEY69"/>
    <mergeCell ref="LEZ69:LFF69"/>
    <mergeCell ref="LCA69:LCG69"/>
    <mergeCell ref="LCH69:LCN69"/>
    <mergeCell ref="LCO69:LCU69"/>
    <mergeCell ref="LCV69:LDB69"/>
    <mergeCell ref="LDC69:LDI69"/>
    <mergeCell ref="LDJ69:LDP69"/>
    <mergeCell ref="LAK69:LAQ69"/>
    <mergeCell ref="LAR69:LAX69"/>
    <mergeCell ref="LAY69:LBE69"/>
    <mergeCell ref="LBF69:LBL69"/>
    <mergeCell ref="LBM69:LBS69"/>
    <mergeCell ref="LBT69:LBZ69"/>
    <mergeCell ref="KYU69:KZA69"/>
    <mergeCell ref="KZB69:KZH69"/>
    <mergeCell ref="KZI69:KZO69"/>
    <mergeCell ref="KZP69:KZV69"/>
    <mergeCell ref="KZW69:LAC69"/>
    <mergeCell ref="LAD69:LAJ69"/>
    <mergeCell ref="KXE69:KXK69"/>
    <mergeCell ref="KXL69:KXR69"/>
    <mergeCell ref="KXS69:KXY69"/>
    <mergeCell ref="KXZ69:KYF69"/>
    <mergeCell ref="KYG69:KYM69"/>
    <mergeCell ref="KYN69:KYT69"/>
    <mergeCell ref="KVO69:KVU69"/>
    <mergeCell ref="KVV69:KWB69"/>
    <mergeCell ref="KWC69:KWI69"/>
    <mergeCell ref="KWJ69:KWP69"/>
    <mergeCell ref="KWQ69:KWW69"/>
    <mergeCell ref="KWX69:KXD69"/>
    <mergeCell ref="KTY69:KUE69"/>
    <mergeCell ref="KUF69:KUL69"/>
    <mergeCell ref="KUM69:KUS69"/>
    <mergeCell ref="KUT69:KUZ69"/>
    <mergeCell ref="KVA69:KVG69"/>
    <mergeCell ref="KVH69:KVN69"/>
    <mergeCell ref="KSI69:KSO69"/>
    <mergeCell ref="KSP69:KSV69"/>
    <mergeCell ref="KSW69:KTC69"/>
    <mergeCell ref="KTD69:KTJ69"/>
    <mergeCell ref="KTK69:KTQ69"/>
    <mergeCell ref="KTR69:KTX69"/>
    <mergeCell ref="KQS69:KQY69"/>
    <mergeCell ref="KQZ69:KRF69"/>
    <mergeCell ref="KRG69:KRM69"/>
    <mergeCell ref="KRN69:KRT69"/>
    <mergeCell ref="KRU69:KSA69"/>
    <mergeCell ref="KSB69:KSH69"/>
    <mergeCell ref="KPC69:KPI69"/>
    <mergeCell ref="KPJ69:KPP69"/>
    <mergeCell ref="KPQ69:KPW69"/>
    <mergeCell ref="KPX69:KQD69"/>
    <mergeCell ref="KQE69:KQK69"/>
    <mergeCell ref="KQL69:KQR69"/>
    <mergeCell ref="KNM69:KNS69"/>
    <mergeCell ref="KNT69:KNZ69"/>
    <mergeCell ref="KOA69:KOG69"/>
    <mergeCell ref="KOH69:KON69"/>
    <mergeCell ref="KOO69:KOU69"/>
    <mergeCell ref="KOV69:KPB69"/>
    <mergeCell ref="KLW69:KMC69"/>
    <mergeCell ref="KMD69:KMJ69"/>
    <mergeCell ref="KMK69:KMQ69"/>
    <mergeCell ref="KMR69:KMX69"/>
    <mergeCell ref="KMY69:KNE69"/>
    <mergeCell ref="KNF69:KNL69"/>
    <mergeCell ref="KKG69:KKM69"/>
    <mergeCell ref="KKN69:KKT69"/>
    <mergeCell ref="KKU69:KLA69"/>
    <mergeCell ref="KLB69:KLH69"/>
    <mergeCell ref="KLI69:KLO69"/>
    <mergeCell ref="KLP69:KLV69"/>
    <mergeCell ref="KIQ69:KIW69"/>
    <mergeCell ref="KIX69:KJD69"/>
    <mergeCell ref="KJE69:KJK69"/>
    <mergeCell ref="KJL69:KJR69"/>
    <mergeCell ref="KJS69:KJY69"/>
    <mergeCell ref="KJZ69:KKF69"/>
    <mergeCell ref="KHA69:KHG69"/>
    <mergeCell ref="KHH69:KHN69"/>
    <mergeCell ref="KHO69:KHU69"/>
    <mergeCell ref="KHV69:KIB69"/>
    <mergeCell ref="KIC69:KII69"/>
    <mergeCell ref="KIJ69:KIP69"/>
    <mergeCell ref="KFK69:KFQ69"/>
    <mergeCell ref="KFR69:KFX69"/>
    <mergeCell ref="KFY69:KGE69"/>
    <mergeCell ref="KGF69:KGL69"/>
    <mergeCell ref="KGM69:KGS69"/>
    <mergeCell ref="KGT69:KGZ69"/>
    <mergeCell ref="KDU69:KEA69"/>
    <mergeCell ref="KEB69:KEH69"/>
    <mergeCell ref="KEI69:KEO69"/>
    <mergeCell ref="KEP69:KEV69"/>
    <mergeCell ref="KEW69:KFC69"/>
    <mergeCell ref="KFD69:KFJ69"/>
    <mergeCell ref="KCE69:KCK69"/>
    <mergeCell ref="KCL69:KCR69"/>
    <mergeCell ref="KCS69:KCY69"/>
    <mergeCell ref="KCZ69:KDF69"/>
    <mergeCell ref="KDG69:KDM69"/>
    <mergeCell ref="KDN69:KDT69"/>
    <mergeCell ref="KAO69:KAU69"/>
    <mergeCell ref="KAV69:KBB69"/>
    <mergeCell ref="KBC69:KBI69"/>
    <mergeCell ref="KBJ69:KBP69"/>
    <mergeCell ref="KBQ69:KBW69"/>
    <mergeCell ref="KBX69:KCD69"/>
    <mergeCell ref="JYY69:JZE69"/>
    <mergeCell ref="JZF69:JZL69"/>
    <mergeCell ref="JZM69:JZS69"/>
    <mergeCell ref="JZT69:JZZ69"/>
    <mergeCell ref="KAA69:KAG69"/>
    <mergeCell ref="KAH69:KAN69"/>
    <mergeCell ref="JXI69:JXO69"/>
    <mergeCell ref="JXP69:JXV69"/>
    <mergeCell ref="JXW69:JYC69"/>
    <mergeCell ref="JYD69:JYJ69"/>
    <mergeCell ref="JYK69:JYQ69"/>
    <mergeCell ref="JYR69:JYX69"/>
    <mergeCell ref="JVS69:JVY69"/>
    <mergeCell ref="JVZ69:JWF69"/>
    <mergeCell ref="JWG69:JWM69"/>
    <mergeCell ref="JWN69:JWT69"/>
    <mergeCell ref="JWU69:JXA69"/>
    <mergeCell ref="JXB69:JXH69"/>
    <mergeCell ref="JUC69:JUI69"/>
    <mergeCell ref="JUJ69:JUP69"/>
    <mergeCell ref="JUQ69:JUW69"/>
    <mergeCell ref="JUX69:JVD69"/>
    <mergeCell ref="JVE69:JVK69"/>
    <mergeCell ref="JVL69:JVR69"/>
    <mergeCell ref="JSM69:JSS69"/>
    <mergeCell ref="JST69:JSZ69"/>
    <mergeCell ref="JTA69:JTG69"/>
    <mergeCell ref="JTH69:JTN69"/>
    <mergeCell ref="JTO69:JTU69"/>
    <mergeCell ref="JTV69:JUB69"/>
    <mergeCell ref="JQW69:JRC69"/>
    <mergeCell ref="JRD69:JRJ69"/>
    <mergeCell ref="JRK69:JRQ69"/>
    <mergeCell ref="JRR69:JRX69"/>
    <mergeCell ref="JRY69:JSE69"/>
    <mergeCell ref="JSF69:JSL69"/>
    <mergeCell ref="JPG69:JPM69"/>
    <mergeCell ref="JPN69:JPT69"/>
    <mergeCell ref="JPU69:JQA69"/>
    <mergeCell ref="JQB69:JQH69"/>
    <mergeCell ref="JQI69:JQO69"/>
    <mergeCell ref="JQP69:JQV69"/>
    <mergeCell ref="JNQ69:JNW69"/>
    <mergeCell ref="JNX69:JOD69"/>
    <mergeCell ref="JOE69:JOK69"/>
    <mergeCell ref="JOL69:JOR69"/>
    <mergeCell ref="JOS69:JOY69"/>
    <mergeCell ref="JOZ69:JPF69"/>
    <mergeCell ref="JMA69:JMG69"/>
    <mergeCell ref="JMH69:JMN69"/>
    <mergeCell ref="JMO69:JMU69"/>
    <mergeCell ref="JMV69:JNB69"/>
    <mergeCell ref="JNC69:JNI69"/>
    <mergeCell ref="JNJ69:JNP69"/>
    <mergeCell ref="JKK69:JKQ69"/>
    <mergeCell ref="JKR69:JKX69"/>
    <mergeCell ref="JKY69:JLE69"/>
    <mergeCell ref="JLF69:JLL69"/>
    <mergeCell ref="JLM69:JLS69"/>
    <mergeCell ref="JLT69:JLZ69"/>
    <mergeCell ref="JIU69:JJA69"/>
    <mergeCell ref="JJB69:JJH69"/>
    <mergeCell ref="JJI69:JJO69"/>
    <mergeCell ref="JJP69:JJV69"/>
    <mergeCell ref="JJW69:JKC69"/>
    <mergeCell ref="JKD69:JKJ69"/>
    <mergeCell ref="JHE69:JHK69"/>
    <mergeCell ref="JHL69:JHR69"/>
    <mergeCell ref="JHS69:JHY69"/>
    <mergeCell ref="JHZ69:JIF69"/>
    <mergeCell ref="JIG69:JIM69"/>
    <mergeCell ref="JIN69:JIT69"/>
    <mergeCell ref="JFO69:JFU69"/>
    <mergeCell ref="JFV69:JGB69"/>
    <mergeCell ref="JGC69:JGI69"/>
    <mergeCell ref="JGJ69:JGP69"/>
    <mergeCell ref="JGQ69:JGW69"/>
    <mergeCell ref="JGX69:JHD69"/>
    <mergeCell ref="JDY69:JEE69"/>
    <mergeCell ref="JEF69:JEL69"/>
    <mergeCell ref="JEM69:JES69"/>
    <mergeCell ref="JET69:JEZ69"/>
    <mergeCell ref="JFA69:JFG69"/>
    <mergeCell ref="JFH69:JFN69"/>
    <mergeCell ref="JCI69:JCO69"/>
    <mergeCell ref="JCP69:JCV69"/>
    <mergeCell ref="JCW69:JDC69"/>
    <mergeCell ref="JDD69:JDJ69"/>
    <mergeCell ref="JDK69:JDQ69"/>
    <mergeCell ref="JDR69:JDX69"/>
    <mergeCell ref="JAS69:JAY69"/>
    <mergeCell ref="JAZ69:JBF69"/>
    <mergeCell ref="JBG69:JBM69"/>
    <mergeCell ref="JBN69:JBT69"/>
    <mergeCell ref="JBU69:JCA69"/>
    <mergeCell ref="JCB69:JCH69"/>
    <mergeCell ref="IZC69:IZI69"/>
    <mergeCell ref="IZJ69:IZP69"/>
    <mergeCell ref="IZQ69:IZW69"/>
    <mergeCell ref="IZX69:JAD69"/>
    <mergeCell ref="JAE69:JAK69"/>
    <mergeCell ref="JAL69:JAR69"/>
    <mergeCell ref="IXM69:IXS69"/>
    <mergeCell ref="IXT69:IXZ69"/>
    <mergeCell ref="IYA69:IYG69"/>
    <mergeCell ref="IYH69:IYN69"/>
    <mergeCell ref="IYO69:IYU69"/>
    <mergeCell ref="IYV69:IZB69"/>
    <mergeCell ref="IVW69:IWC69"/>
    <mergeCell ref="IWD69:IWJ69"/>
    <mergeCell ref="IWK69:IWQ69"/>
    <mergeCell ref="IWR69:IWX69"/>
    <mergeCell ref="IWY69:IXE69"/>
    <mergeCell ref="IXF69:IXL69"/>
    <mergeCell ref="IUG69:IUM69"/>
    <mergeCell ref="IUN69:IUT69"/>
    <mergeCell ref="IUU69:IVA69"/>
    <mergeCell ref="IVB69:IVH69"/>
    <mergeCell ref="IVI69:IVO69"/>
    <mergeCell ref="IVP69:IVV69"/>
    <mergeCell ref="ISQ69:ISW69"/>
    <mergeCell ref="ISX69:ITD69"/>
    <mergeCell ref="ITE69:ITK69"/>
    <mergeCell ref="ITL69:ITR69"/>
    <mergeCell ref="ITS69:ITY69"/>
    <mergeCell ref="ITZ69:IUF69"/>
    <mergeCell ref="IRA69:IRG69"/>
    <mergeCell ref="IRH69:IRN69"/>
    <mergeCell ref="IRO69:IRU69"/>
    <mergeCell ref="IRV69:ISB69"/>
    <mergeCell ref="ISC69:ISI69"/>
    <mergeCell ref="ISJ69:ISP69"/>
    <mergeCell ref="IPK69:IPQ69"/>
    <mergeCell ref="IPR69:IPX69"/>
    <mergeCell ref="IPY69:IQE69"/>
    <mergeCell ref="IQF69:IQL69"/>
    <mergeCell ref="IQM69:IQS69"/>
    <mergeCell ref="IQT69:IQZ69"/>
    <mergeCell ref="INU69:IOA69"/>
    <mergeCell ref="IOB69:IOH69"/>
    <mergeCell ref="IOI69:IOO69"/>
    <mergeCell ref="IOP69:IOV69"/>
    <mergeCell ref="IOW69:IPC69"/>
    <mergeCell ref="IPD69:IPJ69"/>
    <mergeCell ref="IME69:IMK69"/>
    <mergeCell ref="IML69:IMR69"/>
    <mergeCell ref="IMS69:IMY69"/>
    <mergeCell ref="IMZ69:INF69"/>
    <mergeCell ref="ING69:INM69"/>
    <mergeCell ref="INN69:INT69"/>
    <mergeCell ref="IKO69:IKU69"/>
    <mergeCell ref="IKV69:ILB69"/>
    <mergeCell ref="ILC69:ILI69"/>
    <mergeCell ref="ILJ69:ILP69"/>
    <mergeCell ref="ILQ69:ILW69"/>
    <mergeCell ref="ILX69:IMD69"/>
    <mergeCell ref="IIY69:IJE69"/>
    <mergeCell ref="IJF69:IJL69"/>
    <mergeCell ref="IJM69:IJS69"/>
    <mergeCell ref="IJT69:IJZ69"/>
    <mergeCell ref="IKA69:IKG69"/>
    <mergeCell ref="IKH69:IKN69"/>
    <mergeCell ref="IHI69:IHO69"/>
    <mergeCell ref="IHP69:IHV69"/>
    <mergeCell ref="IHW69:IIC69"/>
    <mergeCell ref="IID69:IIJ69"/>
    <mergeCell ref="IIK69:IIQ69"/>
    <mergeCell ref="IIR69:IIX69"/>
    <mergeCell ref="IFS69:IFY69"/>
    <mergeCell ref="IFZ69:IGF69"/>
    <mergeCell ref="IGG69:IGM69"/>
    <mergeCell ref="IGN69:IGT69"/>
    <mergeCell ref="IGU69:IHA69"/>
    <mergeCell ref="IHB69:IHH69"/>
    <mergeCell ref="IEC69:IEI69"/>
    <mergeCell ref="IEJ69:IEP69"/>
    <mergeCell ref="IEQ69:IEW69"/>
    <mergeCell ref="IEX69:IFD69"/>
    <mergeCell ref="IFE69:IFK69"/>
    <mergeCell ref="IFL69:IFR69"/>
    <mergeCell ref="ICM69:ICS69"/>
    <mergeCell ref="ICT69:ICZ69"/>
    <mergeCell ref="IDA69:IDG69"/>
    <mergeCell ref="IDH69:IDN69"/>
    <mergeCell ref="IDO69:IDU69"/>
    <mergeCell ref="IDV69:IEB69"/>
    <mergeCell ref="IAW69:IBC69"/>
    <mergeCell ref="IBD69:IBJ69"/>
    <mergeCell ref="IBK69:IBQ69"/>
    <mergeCell ref="IBR69:IBX69"/>
    <mergeCell ref="IBY69:ICE69"/>
    <mergeCell ref="ICF69:ICL69"/>
    <mergeCell ref="HZG69:HZM69"/>
    <mergeCell ref="HZN69:HZT69"/>
    <mergeCell ref="HZU69:IAA69"/>
    <mergeCell ref="IAB69:IAH69"/>
    <mergeCell ref="IAI69:IAO69"/>
    <mergeCell ref="IAP69:IAV69"/>
    <mergeCell ref="HXQ69:HXW69"/>
    <mergeCell ref="HXX69:HYD69"/>
    <mergeCell ref="HYE69:HYK69"/>
    <mergeCell ref="HYL69:HYR69"/>
    <mergeCell ref="HYS69:HYY69"/>
    <mergeCell ref="HYZ69:HZF69"/>
    <mergeCell ref="HWA69:HWG69"/>
    <mergeCell ref="HWH69:HWN69"/>
    <mergeCell ref="HWO69:HWU69"/>
    <mergeCell ref="HWV69:HXB69"/>
    <mergeCell ref="HXC69:HXI69"/>
    <mergeCell ref="HXJ69:HXP69"/>
    <mergeCell ref="HUK69:HUQ69"/>
    <mergeCell ref="HUR69:HUX69"/>
    <mergeCell ref="HUY69:HVE69"/>
    <mergeCell ref="HVF69:HVL69"/>
    <mergeCell ref="HVM69:HVS69"/>
    <mergeCell ref="HVT69:HVZ69"/>
    <mergeCell ref="HSU69:HTA69"/>
    <mergeCell ref="HTB69:HTH69"/>
    <mergeCell ref="HTI69:HTO69"/>
    <mergeCell ref="HTP69:HTV69"/>
    <mergeCell ref="HTW69:HUC69"/>
    <mergeCell ref="HUD69:HUJ69"/>
    <mergeCell ref="HRE69:HRK69"/>
    <mergeCell ref="HRL69:HRR69"/>
    <mergeCell ref="HRS69:HRY69"/>
    <mergeCell ref="HRZ69:HSF69"/>
    <mergeCell ref="HSG69:HSM69"/>
    <mergeCell ref="HSN69:HST69"/>
    <mergeCell ref="HPO69:HPU69"/>
    <mergeCell ref="HPV69:HQB69"/>
    <mergeCell ref="HQC69:HQI69"/>
    <mergeCell ref="HQJ69:HQP69"/>
    <mergeCell ref="HQQ69:HQW69"/>
    <mergeCell ref="HQX69:HRD69"/>
    <mergeCell ref="HNY69:HOE69"/>
    <mergeCell ref="HOF69:HOL69"/>
    <mergeCell ref="HOM69:HOS69"/>
    <mergeCell ref="HOT69:HOZ69"/>
    <mergeCell ref="HPA69:HPG69"/>
    <mergeCell ref="HPH69:HPN69"/>
    <mergeCell ref="HMI69:HMO69"/>
    <mergeCell ref="HMP69:HMV69"/>
    <mergeCell ref="HMW69:HNC69"/>
    <mergeCell ref="HND69:HNJ69"/>
    <mergeCell ref="HNK69:HNQ69"/>
    <mergeCell ref="HNR69:HNX69"/>
    <mergeCell ref="HKS69:HKY69"/>
    <mergeCell ref="HKZ69:HLF69"/>
    <mergeCell ref="HLG69:HLM69"/>
    <mergeCell ref="HLN69:HLT69"/>
    <mergeCell ref="HLU69:HMA69"/>
    <mergeCell ref="HMB69:HMH69"/>
    <mergeCell ref="HJC69:HJI69"/>
    <mergeCell ref="HJJ69:HJP69"/>
    <mergeCell ref="HJQ69:HJW69"/>
    <mergeCell ref="HJX69:HKD69"/>
    <mergeCell ref="HKE69:HKK69"/>
    <mergeCell ref="HKL69:HKR69"/>
    <mergeCell ref="HHM69:HHS69"/>
    <mergeCell ref="HHT69:HHZ69"/>
    <mergeCell ref="HIA69:HIG69"/>
    <mergeCell ref="HIH69:HIN69"/>
    <mergeCell ref="HIO69:HIU69"/>
    <mergeCell ref="HIV69:HJB69"/>
    <mergeCell ref="HFW69:HGC69"/>
    <mergeCell ref="HGD69:HGJ69"/>
    <mergeCell ref="HGK69:HGQ69"/>
    <mergeCell ref="HGR69:HGX69"/>
    <mergeCell ref="HGY69:HHE69"/>
    <mergeCell ref="HHF69:HHL69"/>
    <mergeCell ref="HEG69:HEM69"/>
    <mergeCell ref="HEN69:HET69"/>
    <mergeCell ref="HEU69:HFA69"/>
    <mergeCell ref="HFB69:HFH69"/>
    <mergeCell ref="HFI69:HFO69"/>
    <mergeCell ref="HFP69:HFV69"/>
    <mergeCell ref="HCQ69:HCW69"/>
    <mergeCell ref="HCX69:HDD69"/>
    <mergeCell ref="HDE69:HDK69"/>
    <mergeCell ref="HDL69:HDR69"/>
    <mergeCell ref="HDS69:HDY69"/>
    <mergeCell ref="HDZ69:HEF69"/>
    <mergeCell ref="HBA69:HBG69"/>
    <mergeCell ref="HBH69:HBN69"/>
    <mergeCell ref="HBO69:HBU69"/>
    <mergeCell ref="HBV69:HCB69"/>
    <mergeCell ref="HCC69:HCI69"/>
    <mergeCell ref="HCJ69:HCP69"/>
    <mergeCell ref="GZK69:GZQ69"/>
    <mergeCell ref="GZR69:GZX69"/>
    <mergeCell ref="GZY69:HAE69"/>
    <mergeCell ref="HAF69:HAL69"/>
    <mergeCell ref="HAM69:HAS69"/>
    <mergeCell ref="HAT69:HAZ69"/>
    <mergeCell ref="GXU69:GYA69"/>
    <mergeCell ref="GYB69:GYH69"/>
    <mergeCell ref="GYI69:GYO69"/>
    <mergeCell ref="GYP69:GYV69"/>
    <mergeCell ref="GYW69:GZC69"/>
    <mergeCell ref="GZD69:GZJ69"/>
    <mergeCell ref="GWE69:GWK69"/>
    <mergeCell ref="GWL69:GWR69"/>
    <mergeCell ref="GWS69:GWY69"/>
    <mergeCell ref="GWZ69:GXF69"/>
    <mergeCell ref="GXG69:GXM69"/>
    <mergeCell ref="GXN69:GXT69"/>
    <mergeCell ref="GUO69:GUU69"/>
    <mergeCell ref="GUV69:GVB69"/>
    <mergeCell ref="GVC69:GVI69"/>
    <mergeCell ref="GVJ69:GVP69"/>
    <mergeCell ref="GVQ69:GVW69"/>
    <mergeCell ref="GVX69:GWD69"/>
    <mergeCell ref="GSY69:GTE69"/>
    <mergeCell ref="GTF69:GTL69"/>
    <mergeCell ref="GTM69:GTS69"/>
    <mergeCell ref="GTT69:GTZ69"/>
    <mergeCell ref="GUA69:GUG69"/>
    <mergeCell ref="GUH69:GUN69"/>
    <mergeCell ref="GRI69:GRO69"/>
    <mergeCell ref="GRP69:GRV69"/>
    <mergeCell ref="GRW69:GSC69"/>
    <mergeCell ref="GSD69:GSJ69"/>
    <mergeCell ref="GSK69:GSQ69"/>
    <mergeCell ref="GSR69:GSX69"/>
    <mergeCell ref="GPS69:GPY69"/>
    <mergeCell ref="GPZ69:GQF69"/>
    <mergeCell ref="GQG69:GQM69"/>
    <mergeCell ref="GQN69:GQT69"/>
    <mergeCell ref="GQU69:GRA69"/>
    <mergeCell ref="GRB69:GRH69"/>
    <mergeCell ref="GOC69:GOI69"/>
    <mergeCell ref="GOJ69:GOP69"/>
    <mergeCell ref="GOQ69:GOW69"/>
    <mergeCell ref="GOX69:GPD69"/>
    <mergeCell ref="GPE69:GPK69"/>
    <mergeCell ref="GPL69:GPR69"/>
    <mergeCell ref="GMM69:GMS69"/>
    <mergeCell ref="GMT69:GMZ69"/>
    <mergeCell ref="GNA69:GNG69"/>
    <mergeCell ref="GNH69:GNN69"/>
    <mergeCell ref="GNO69:GNU69"/>
    <mergeCell ref="GNV69:GOB69"/>
    <mergeCell ref="GKW69:GLC69"/>
    <mergeCell ref="GLD69:GLJ69"/>
    <mergeCell ref="GLK69:GLQ69"/>
    <mergeCell ref="GLR69:GLX69"/>
    <mergeCell ref="GLY69:GME69"/>
    <mergeCell ref="GMF69:GML69"/>
    <mergeCell ref="GJG69:GJM69"/>
    <mergeCell ref="GJN69:GJT69"/>
    <mergeCell ref="GJU69:GKA69"/>
    <mergeCell ref="GKB69:GKH69"/>
    <mergeCell ref="GKI69:GKO69"/>
    <mergeCell ref="GKP69:GKV69"/>
    <mergeCell ref="GHQ69:GHW69"/>
    <mergeCell ref="GHX69:GID69"/>
    <mergeCell ref="GIE69:GIK69"/>
    <mergeCell ref="GIL69:GIR69"/>
    <mergeCell ref="GIS69:GIY69"/>
    <mergeCell ref="GIZ69:GJF69"/>
    <mergeCell ref="GGA69:GGG69"/>
    <mergeCell ref="GGH69:GGN69"/>
    <mergeCell ref="GGO69:GGU69"/>
    <mergeCell ref="GGV69:GHB69"/>
    <mergeCell ref="GHC69:GHI69"/>
    <mergeCell ref="GHJ69:GHP69"/>
    <mergeCell ref="GEK69:GEQ69"/>
    <mergeCell ref="GER69:GEX69"/>
    <mergeCell ref="GEY69:GFE69"/>
    <mergeCell ref="GFF69:GFL69"/>
    <mergeCell ref="GFM69:GFS69"/>
    <mergeCell ref="GFT69:GFZ69"/>
    <mergeCell ref="GCU69:GDA69"/>
    <mergeCell ref="GDB69:GDH69"/>
    <mergeCell ref="GDI69:GDO69"/>
    <mergeCell ref="GDP69:GDV69"/>
    <mergeCell ref="GDW69:GEC69"/>
    <mergeCell ref="GED69:GEJ69"/>
    <mergeCell ref="GBE69:GBK69"/>
    <mergeCell ref="GBL69:GBR69"/>
    <mergeCell ref="GBS69:GBY69"/>
    <mergeCell ref="GBZ69:GCF69"/>
    <mergeCell ref="GCG69:GCM69"/>
    <mergeCell ref="GCN69:GCT69"/>
    <mergeCell ref="FZO69:FZU69"/>
    <mergeCell ref="FZV69:GAB69"/>
    <mergeCell ref="GAC69:GAI69"/>
    <mergeCell ref="GAJ69:GAP69"/>
    <mergeCell ref="GAQ69:GAW69"/>
    <mergeCell ref="GAX69:GBD69"/>
    <mergeCell ref="FXY69:FYE69"/>
    <mergeCell ref="FYF69:FYL69"/>
    <mergeCell ref="FYM69:FYS69"/>
    <mergeCell ref="FYT69:FYZ69"/>
    <mergeCell ref="FZA69:FZG69"/>
    <mergeCell ref="FZH69:FZN69"/>
    <mergeCell ref="FWI69:FWO69"/>
    <mergeCell ref="FWP69:FWV69"/>
    <mergeCell ref="FWW69:FXC69"/>
    <mergeCell ref="FXD69:FXJ69"/>
    <mergeCell ref="FXK69:FXQ69"/>
    <mergeCell ref="FXR69:FXX69"/>
    <mergeCell ref="FUS69:FUY69"/>
    <mergeCell ref="FUZ69:FVF69"/>
    <mergeCell ref="FVG69:FVM69"/>
    <mergeCell ref="FVN69:FVT69"/>
    <mergeCell ref="FVU69:FWA69"/>
    <mergeCell ref="FWB69:FWH69"/>
    <mergeCell ref="FTC69:FTI69"/>
    <mergeCell ref="FTJ69:FTP69"/>
    <mergeCell ref="FTQ69:FTW69"/>
    <mergeCell ref="FTX69:FUD69"/>
    <mergeCell ref="FUE69:FUK69"/>
    <mergeCell ref="FUL69:FUR69"/>
    <mergeCell ref="FRM69:FRS69"/>
    <mergeCell ref="FRT69:FRZ69"/>
    <mergeCell ref="FSA69:FSG69"/>
    <mergeCell ref="FSH69:FSN69"/>
    <mergeCell ref="FSO69:FSU69"/>
    <mergeCell ref="FSV69:FTB69"/>
    <mergeCell ref="FPW69:FQC69"/>
    <mergeCell ref="FQD69:FQJ69"/>
    <mergeCell ref="FQK69:FQQ69"/>
    <mergeCell ref="FQR69:FQX69"/>
    <mergeCell ref="FQY69:FRE69"/>
    <mergeCell ref="FRF69:FRL69"/>
    <mergeCell ref="FOG69:FOM69"/>
    <mergeCell ref="FON69:FOT69"/>
    <mergeCell ref="FOU69:FPA69"/>
    <mergeCell ref="FPB69:FPH69"/>
    <mergeCell ref="FPI69:FPO69"/>
    <mergeCell ref="FPP69:FPV69"/>
    <mergeCell ref="FMQ69:FMW69"/>
    <mergeCell ref="FMX69:FND69"/>
    <mergeCell ref="FNE69:FNK69"/>
    <mergeCell ref="FNL69:FNR69"/>
    <mergeCell ref="FNS69:FNY69"/>
    <mergeCell ref="FNZ69:FOF69"/>
    <mergeCell ref="FLA69:FLG69"/>
    <mergeCell ref="FLH69:FLN69"/>
    <mergeCell ref="FLO69:FLU69"/>
    <mergeCell ref="FLV69:FMB69"/>
    <mergeCell ref="FMC69:FMI69"/>
    <mergeCell ref="FMJ69:FMP69"/>
    <mergeCell ref="FJK69:FJQ69"/>
    <mergeCell ref="FJR69:FJX69"/>
    <mergeCell ref="FJY69:FKE69"/>
    <mergeCell ref="FKF69:FKL69"/>
    <mergeCell ref="FKM69:FKS69"/>
    <mergeCell ref="FKT69:FKZ69"/>
    <mergeCell ref="FHU69:FIA69"/>
    <mergeCell ref="FIB69:FIH69"/>
    <mergeCell ref="FII69:FIO69"/>
    <mergeCell ref="FIP69:FIV69"/>
    <mergeCell ref="FIW69:FJC69"/>
    <mergeCell ref="FJD69:FJJ69"/>
    <mergeCell ref="FGE69:FGK69"/>
    <mergeCell ref="FGL69:FGR69"/>
    <mergeCell ref="FGS69:FGY69"/>
    <mergeCell ref="FGZ69:FHF69"/>
    <mergeCell ref="FHG69:FHM69"/>
    <mergeCell ref="FHN69:FHT69"/>
    <mergeCell ref="FEO69:FEU69"/>
    <mergeCell ref="FEV69:FFB69"/>
    <mergeCell ref="FFC69:FFI69"/>
    <mergeCell ref="FFJ69:FFP69"/>
    <mergeCell ref="FFQ69:FFW69"/>
    <mergeCell ref="FFX69:FGD69"/>
    <mergeCell ref="FCY69:FDE69"/>
    <mergeCell ref="FDF69:FDL69"/>
    <mergeCell ref="FDM69:FDS69"/>
    <mergeCell ref="FDT69:FDZ69"/>
    <mergeCell ref="FEA69:FEG69"/>
    <mergeCell ref="FEH69:FEN69"/>
    <mergeCell ref="FBI69:FBO69"/>
    <mergeCell ref="FBP69:FBV69"/>
    <mergeCell ref="FBW69:FCC69"/>
    <mergeCell ref="FCD69:FCJ69"/>
    <mergeCell ref="FCK69:FCQ69"/>
    <mergeCell ref="FCR69:FCX69"/>
    <mergeCell ref="EZS69:EZY69"/>
    <mergeCell ref="EZZ69:FAF69"/>
    <mergeCell ref="FAG69:FAM69"/>
    <mergeCell ref="FAN69:FAT69"/>
    <mergeCell ref="FAU69:FBA69"/>
    <mergeCell ref="FBB69:FBH69"/>
    <mergeCell ref="EYC69:EYI69"/>
    <mergeCell ref="EYJ69:EYP69"/>
    <mergeCell ref="EYQ69:EYW69"/>
    <mergeCell ref="EYX69:EZD69"/>
    <mergeCell ref="EZE69:EZK69"/>
    <mergeCell ref="EZL69:EZR69"/>
    <mergeCell ref="EWM69:EWS69"/>
    <mergeCell ref="EWT69:EWZ69"/>
    <mergeCell ref="EXA69:EXG69"/>
    <mergeCell ref="EXH69:EXN69"/>
    <mergeCell ref="EXO69:EXU69"/>
    <mergeCell ref="EXV69:EYB69"/>
    <mergeCell ref="EUW69:EVC69"/>
    <mergeCell ref="EVD69:EVJ69"/>
    <mergeCell ref="EVK69:EVQ69"/>
    <mergeCell ref="EVR69:EVX69"/>
    <mergeCell ref="EVY69:EWE69"/>
    <mergeCell ref="EWF69:EWL69"/>
    <mergeCell ref="ETG69:ETM69"/>
    <mergeCell ref="ETN69:ETT69"/>
    <mergeCell ref="ETU69:EUA69"/>
    <mergeCell ref="EUB69:EUH69"/>
    <mergeCell ref="EUI69:EUO69"/>
    <mergeCell ref="EUP69:EUV69"/>
    <mergeCell ref="ERQ69:ERW69"/>
    <mergeCell ref="ERX69:ESD69"/>
    <mergeCell ref="ESE69:ESK69"/>
    <mergeCell ref="ESL69:ESR69"/>
    <mergeCell ref="ESS69:ESY69"/>
    <mergeCell ref="ESZ69:ETF69"/>
    <mergeCell ref="EQA69:EQG69"/>
    <mergeCell ref="EQH69:EQN69"/>
    <mergeCell ref="EQO69:EQU69"/>
    <mergeCell ref="EQV69:ERB69"/>
    <mergeCell ref="ERC69:ERI69"/>
    <mergeCell ref="ERJ69:ERP69"/>
    <mergeCell ref="EOK69:EOQ69"/>
    <mergeCell ref="EOR69:EOX69"/>
    <mergeCell ref="EOY69:EPE69"/>
    <mergeCell ref="EPF69:EPL69"/>
    <mergeCell ref="EPM69:EPS69"/>
    <mergeCell ref="EPT69:EPZ69"/>
    <mergeCell ref="EMU69:ENA69"/>
    <mergeCell ref="ENB69:ENH69"/>
    <mergeCell ref="ENI69:ENO69"/>
    <mergeCell ref="ENP69:ENV69"/>
    <mergeCell ref="ENW69:EOC69"/>
    <mergeCell ref="EOD69:EOJ69"/>
    <mergeCell ref="ELE69:ELK69"/>
    <mergeCell ref="ELL69:ELR69"/>
    <mergeCell ref="ELS69:ELY69"/>
    <mergeCell ref="ELZ69:EMF69"/>
    <mergeCell ref="EMG69:EMM69"/>
    <mergeCell ref="EMN69:EMT69"/>
    <mergeCell ref="EJO69:EJU69"/>
    <mergeCell ref="EJV69:EKB69"/>
    <mergeCell ref="EKC69:EKI69"/>
    <mergeCell ref="EKJ69:EKP69"/>
    <mergeCell ref="EKQ69:EKW69"/>
    <mergeCell ref="EKX69:ELD69"/>
    <mergeCell ref="EHY69:EIE69"/>
    <mergeCell ref="EIF69:EIL69"/>
    <mergeCell ref="EIM69:EIS69"/>
    <mergeCell ref="EIT69:EIZ69"/>
    <mergeCell ref="EJA69:EJG69"/>
    <mergeCell ref="EJH69:EJN69"/>
    <mergeCell ref="EGI69:EGO69"/>
    <mergeCell ref="EGP69:EGV69"/>
    <mergeCell ref="EGW69:EHC69"/>
    <mergeCell ref="EHD69:EHJ69"/>
    <mergeCell ref="EHK69:EHQ69"/>
    <mergeCell ref="EHR69:EHX69"/>
    <mergeCell ref="EES69:EEY69"/>
    <mergeCell ref="EEZ69:EFF69"/>
    <mergeCell ref="EFG69:EFM69"/>
    <mergeCell ref="EFN69:EFT69"/>
    <mergeCell ref="EFU69:EGA69"/>
    <mergeCell ref="EGB69:EGH69"/>
    <mergeCell ref="EDC69:EDI69"/>
    <mergeCell ref="EDJ69:EDP69"/>
    <mergeCell ref="EDQ69:EDW69"/>
    <mergeCell ref="EDX69:EED69"/>
    <mergeCell ref="EEE69:EEK69"/>
    <mergeCell ref="EEL69:EER69"/>
    <mergeCell ref="EBM69:EBS69"/>
    <mergeCell ref="EBT69:EBZ69"/>
    <mergeCell ref="ECA69:ECG69"/>
    <mergeCell ref="ECH69:ECN69"/>
    <mergeCell ref="ECO69:ECU69"/>
    <mergeCell ref="ECV69:EDB69"/>
    <mergeCell ref="DZW69:EAC69"/>
    <mergeCell ref="EAD69:EAJ69"/>
    <mergeCell ref="EAK69:EAQ69"/>
    <mergeCell ref="EAR69:EAX69"/>
    <mergeCell ref="EAY69:EBE69"/>
    <mergeCell ref="EBF69:EBL69"/>
    <mergeCell ref="DYG69:DYM69"/>
    <mergeCell ref="DYN69:DYT69"/>
    <mergeCell ref="DYU69:DZA69"/>
    <mergeCell ref="DZB69:DZH69"/>
    <mergeCell ref="DZI69:DZO69"/>
    <mergeCell ref="DZP69:DZV69"/>
    <mergeCell ref="DWQ69:DWW69"/>
    <mergeCell ref="DWX69:DXD69"/>
    <mergeCell ref="DXE69:DXK69"/>
    <mergeCell ref="DXL69:DXR69"/>
    <mergeCell ref="DXS69:DXY69"/>
    <mergeCell ref="DXZ69:DYF69"/>
    <mergeCell ref="DVA69:DVG69"/>
    <mergeCell ref="DVH69:DVN69"/>
    <mergeCell ref="DVO69:DVU69"/>
    <mergeCell ref="DVV69:DWB69"/>
    <mergeCell ref="DWC69:DWI69"/>
    <mergeCell ref="DWJ69:DWP69"/>
    <mergeCell ref="DTK69:DTQ69"/>
    <mergeCell ref="DTR69:DTX69"/>
    <mergeCell ref="DTY69:DUE69"/>
    <mergeCell ref="DUF69:DUL69"/>
    <mergeCell ref="DUM69:DUS69"/>
    <mergeCell ref="DUT69:DUZ69"/>
    <mergeCell ref="DRU69:DSA69"/>
    <mergeCell ref="DSB69:DSH69"/>
    <mergeCell ref="DSI69:DSO69"/>
    <mergeCell ref="DSP69:DSV69"/>
    <mergeCell ref="DSW69:DTC69"/>
    <mergeCell ref="DTD69:DTJ69"/>
    <mergeCell ref="DQE69:DQK69"/>
    <mergeCell ref="DQL69:DQR69"/>
    <mergeCell ref="DQS69:DQY69"/>
    <mergeCell ref="DQZ69:DRF69"/>
    <mergeCell ref="DRG69:DRM69"/>
    <mergeCell ref="DRN69:DRT69"/>
    <mergeCell ref="DOO69:DOU69"/>
    <mergeCell ref="DOV69:DPB69"/>
    <mergeCell ref="DPC69:DPI69"/>
    <mergeCell ref="DPJ69:DPP69"/>
    <mergeCell ref="DPQ69:DPW69"/>
    <mergeCell ref="DPX69:DQD69"/>
    <mergeCell ref="DMY69:DNE69"/>
    <mergeCell ref="DNF69:DNL69"/>
    <mergeCell ref="DNM69:DNS69"/>
    <mergeCell ref="DNT69:DNZ69"/>
    <mergeCell ref="DOA69:DOG69"/>
    <mergeCell ref="DOH69:DON69"/>
    <mergeCell ref="DLI69:DLO69"/>
    <mergeCell ref="DLP69:DLV69"/>
    <mergeCell ref="DLW69:DMC69"/>
    <mergeCell ref="DMD69:DMJ69"/>
    <mergeCell ref="DMK69:DMQ69"/>
    <mergeCell ref="DMR69:DMX69"/>
    <mergeCell ref="DJS69:DJY69"/>
    <mergeCell ref="DJZ69:DKF69"/>
    <mergeCell ref="DKG69:DKM69"/>
    <mergeCell ref="DKN69:DKT69"/>
    <mergeCell ref="DKU69:DLA69"/>
    <mergeCell ref="DLB69:DLH69"/>
    <mergeCell ref="DIC69:DII69"/>
    <mergeCell ref="DIJ69:DIP69"/>
    <mergeCell ref="DIQ69:DIW69"/>
    <mergeCell ref="DIX69:DJD69"/>
    <mergeCell ref="DJE69:DJK69"/>
    <mergeCell ref="DJL69:DJR69"/>
    <mergeCell ref="DGM69:DGS69"/>
    <mergeCell ref="DGT69:DGZ69"/>
    <mergeCell ref="DHA69:DHG69"/>
    <mergeCell ref="DHH69:DHN69"/>
    <mergeCell ref="DHO69:DHU69"/>
    <mergeCell ref="DHV69:DIB69"/>
    <mergeCell ref="DEW69:DFC69"/>
    <mergeCell ref="DFD69:DFJ69"/>
    <mergeCell ref="DFK69:DFQ69"/>
    <mergeCell ref="DFR69:DFX69"/>
    <mergeCell ref="DFY69:DGE69"/>
    <mergeCell ref="DGF69:DGL69"/>
    <mergeCell ref="DDG69:DDM69"/>
    <mergeCell ref="DDN69:DDT69"/>
    <mergeCell ref="DDU69:DEA69"/>
    <mergeCell ref="DEB69:DEH69"/>
    <mergeCell ref="DEI69:DEO69"/>
    <mergeCell ref="DEP69:DEV69"/>
    <mergeCell ref="DBQ69:DBW69"/>
    <mergeCell ref="DBX69:DCD69"/>
    <mergeCell ref="DCE69:DCK69"/>
    <mergeCell ref="DCL69:DCR69"/>
    <mergeCell ref="DCS69:DCY69"/>
    <mergeCell ref="DCZ69:DDF69"/>
    <mergeCell ref="DAA69:DAG69"/>
    <mergeCell ref="DAH69:DAN69"/>
    <mergeCell ref="DAO69:DAU69"/>
    <mergeCell ref="DAV69:DBB69"/>
    <mergeCell ref="DBC69:DBI69"/>
    <mergeCell ref="DBJ69:DBP69"/>
    <mergeCell ref="CYK69:CYQ69"/>
    <mergeCell ref="CYR69:CYX69"/>
    <mergeCell ref="CYY69:CZE69"/>
    <mergeCell ref="CZF69:CZL69"/>
    <mergeCell ref="CZM69:CZS69"/>
    <mergeCell ref="CZT69:CZZ69"/>
    <mergeCell ref="CWU69:CXA69"/>
    <mergeCell ref="CXB69:CXH69"/>
    <mergeCell ref="CXI69:CXO69"/>
    <mergeCell ref="CXP69:CXV69"/>
    <mergeCell ref="CXW69:CYC69"/>
    <mergeCell ref="CYD69:CYJ69"/>
    <mergeCell ref="CVE69:CVK69"/>
    <mergeCell ref="CVL69:CVR69"/>
    <mergeCell ref="CVS69:CVY69"/>
    <mergeCell ref="CVZ69:CWF69"/>
    <mergeCell ref="CWG69:CWM69"/>
    <mergeCell ref="CWN69:CWT69"/>
    <mergeCell ref="CTO69:CTU69"/>
    <mergeCell ref="CTV69:CUB69"/>
    <mergeCell ref="CUC69:CUI69"/>
    <mergeCell ref="CUJ69:CUP69"/>
    <mergeCell ref="CUQ69:CUW69"/>
    <mergeCell ref="CUX69:CVD69"/>
    <mergeCell ref="CRY69:CSE69"/>
    <mergeCell ref="CSF69:CSL69"/>
    <mergeCell ref="CSM69:CSS69"/>
    <mergeCell ref="CST69:CSZ69"/>
    <mergeCell ref="CTA69:CTG69"/>
    <mergeCell ref="CTH69:CTN69"/>
    <mergeCell ref="CQI69:CQO69"/>
    <mergeCell ref="CQP69:CQV69"/>
    <mergeCell ref="CQW69:CRC69"/>
    <mergeCell ref="CRD69:CRJ69"/>
    <mergeCell ref="CRK69:CRQ69"/>
    <mergeCell ref="CRR69:CRX69"/>
    <mergeCell ref="COS69:COY69"/>
    <mergeCell ref="COZ69:CPF69"/>
    <mergeCell ref="CPG69:CPM69"/>
    <mergeCell ref="CPN69:CPT69"/>
    <mergeCell ref="CPU69:CQA69"/>
    <mergeCell ref="CQB69:CQH69"/>
    <mergeCell ref="CNC69:CNI69"/>
    <mergeCell ref="CNJ69:CNP69"/>
    <mergeCell ref="CNQ69:CNW69"/>
    <mergeCell ref="CNX69:COD69"/>
    <mergeCell ref="COE69:COK69"/>
    <mergeCell ref="COL69:COR69"/>
    <mergeCell ref="CLM69:CLS69"/>
    <mergeCell ref="CLT69:CLZ69"/>
    <mergeCell ref="CMA69:CMG69"/>
    <mergeCell ref="CMH69:CMN69"/>
    <mergeCell ref="CMO69:CMU69"/>
    <mergeCell ref="CMV69:CNB69"/>
    <mergeCell ref="CJW69:CKC69"/>
    <mergeCell ref="CKD69:CKJ69"/>
    <mergeCell ref="CKK69:CKQ69"/>
    <mergeCell ref="CKR69:CKX69"/>
    <mergeCell ref="CKY69:CLE69"/>
    <mergeCell ref="CLF69:CLL69"/>
    <mergeCell ref="CIG69:CIM69"/>
    <mergeCell ref="CIN69:CIT69"/>
    <mergeCell ref="CIU69:CJA69"/>
    <mergeCell ref="CJB69:CJH69"/>
    <mergeCell ref="CJI69:CJO69"/>
    <mergeCell ref="CJP69:CJV69"/>
    <mergeCell ref="CGQ69:CGW69"/>
    <mergeCell ref="CGX69:CHD69"/>
    <mergeCell ref="CHE69:CHK69"/>
    <mergeCell ref="CHL69:CHR69"/>
    <mergeCell ref="CHS69:CHY69"/>
    <mergeCell ref="CHZ69:CIF69"/>
    <mergeCell ref="CFA69:CFG69"/>
    <mergeCell ref="CFH69:CFN69"/>
    <mergeCell ref="CFO69:CFU69"/>
    <mergeCell ref="CFV69:CGB69"/>
    <mergeCell ref="CGC69:CGI69"/>
    <mergeCell ref="CGJ69:CGP69"/>
    <mergeCell ref="CDK69:CDQ69"/>
    <mergeCell ref="CDR69:CDX69"/>
    <mergeCell ref="CDY69:CEE69"/>
    <mergeCell ref="CEF69:CEL69"/>
    <mergeCell ref="CEM69:CES69"/>
    <mergeCell ref="CET69:CEZ69"/>
    <mergeCell ref="CBU69:CCA69"/>
    <mergeCell ref="CCB69:CCH69"/>
    <mergeCell ref="CCI69:CCO69"/>
    <mergeCell ref="CCP69:CCV69"/>
    <mergeCell ref="CCW69:CDC69"/>
    <mergeCell ref="CDD69:CDJ69"/>
    <mergeCell ref="CAE69:CAK69"/>
    <mergeCell ref="CAL69:CAR69"/>
    <mergeCell ref="CAS69:CAY69"/>
    <mergeCell ref="CAZ69:CBF69"/>
    <mergeCell ref="CBG69:CBM69"/>
    <mergeCell ref="CBN69:CBT69"/>
    <mergeCell ref="BYO69:BYU69"/>
    <mergeCell ref="BYV69:BZB69"/>
    <mergeCell ref="BZC69:BZI69"/>
    <mergeCell ref="BZJ69:BZP69"/>
    <mergeCell ref="BZQ69:BZW69"/>
    <mergeCell ref="BZX69:CAD69"/>
    <mergeCell ref="BWY69:BXE69"/>
    <mergeCell ref="BXF69:BXL69"/>
    <mergeCell ref="BXM69:BXS69"/>
    <mergeCell ref="BXT69:BXZ69"/>
    <mergeCell ref="BYA69:BYG69"/>
    <mergeCell ref="BYH69:BYN69"/>
    <mergeCell ref="BVI69:BVO69"/>
    <mergeCell ref="BVP69:BVV69"/>
    <mergeCell ref="BVW69:BWC69"/>
    <mergeCell ref="BWD69:BWJ69"/>
    <mergeCell ref="BWK69:BWQ69"/>
    <mergeCell ref="BWR69:BWX69"/>
    <mergeCell ref="BTS69:BTY69"/>
    <mergeCell ref="BTZ69:BUF69"/>
    <mergeCell ref="BUG69:BUM69"/>
    <mergeCell ref="BUN69:BUT69"/>
    <mergeCell ref="BUU69:BVA69"/>
    <mergeCell ref="BVB69:BVH69"/>
    <mergeCell ref="BSC69:BSI69"/>
    <mergeCell ref="BSJ69:BSP69"/>
    <mergeCell ref="BSQ69:BSW69"/>
    <mergeCell ref="BSX69:BTD69"/>
    <mergeCell ref="BTE69:BTK69"/>
    <mergeCell ref="BTL69:BTR69"/>
    <mergeCell ref="BQM69:BQS69"/>
    <mergeCell ref="BQT69:BQZ69"/>
    <mergeCell ref="BRA69:BRG69"/>
    <mergeCell ref="BRH69:BRN69"/>
    <mergeCell ref="BRO69:BRU69"/>
    <mergeCell ref="BRV69:BSB69"/>
    <mergeCell ref="BOW69:BPC69"/>
    <mergeCell ref="BPD69:BPJ69"/>
    <mergeCell ref="BPK69:BPQ69"/>
    <mergeCell ref="BPR69:BPX69"/>
    <mergeCell ref="BPY69:BQE69"/>
    <mergeCell ref="BQF69:BQL69"/>
    <mergeCell ref="BNG69:BNM69"/>
    <mergeCell ref="BNN69:BNT69"/>
    <mergeCell ref="BNU69:BOA69"/>
    <mergeCell ref="BOB69:BOH69"/>
    <mergeCell ref="BOI69:BOO69"/>
    <mergeCell ref="BOP69:BOV69"/>
    <mergeCell ref="BLQ69:BLW69"/>
    <mergeCell ref="BLX69:BMD69"/>
    <mergeCell ref="BME69:BMK69"/>
    <mergeCell ref="BML69:BMR69"/>
    <mergeCell ref="BMS69:BMY69"/>
    <mergeCell ref="BMZ69:BNF69"/>
    <mergeCell ref="BKA69:BKG69"/>
    <mergeCell ref="BKH69:BKN69"/>
    <mergeCell ref="BKO69:BKU69"/>
    <mergeCell ref="BKV69:BLB69"/>
    <mergeCell ref="BLC69:BLI69"/>
    <mergeCell ref="BLJ69:BLP69"/>
    <mergeCell ref="BIK69:BIQ69"/>
    <mergeCell ref="BIR69:BIX69"/>
    <mergeCell ref="BIY69:BJE69"/>
    <mergeCell ref="BJF69:BJL69"/>
    <mergeCell ref="BJM69:BJS69"/>
    <mergeCell ref="BJT69:BJZ69"/>
    <mergeCell ref="BGU69:BHA69"/>
    <mergeCell ref="BHB69:BHH69"/>
    <mergeCell ref="BHI69:BHO69"/>
    <mergeCell ref="BHP69:BHV69"/>
    <mergeCell ref="BHW69:BIC69"/>
    <mergeCell ref="BID69:BIJ69"/>
    <mergeCell ref="BFE69:BFK69"/>
    <mergeCell ref="BFL69:BFR69"/>
    <mergeCell ref="BFS69:BFY69"/>
    <mergeCell ref="BFZ69:BGF69"/>
    <mergeCell ref="BGG69:BGM69"/>
    <mergeCell ref="BGN69:BGT69"/>
    <mergeCell ref="BDO69:BDU69"/>
    <mergeCell ref="BDV69:BEB69"/>
    <mergeCell ref="BEC69:BEI69"/>
    <mergeCell ref="BEJ69:BEP69"/>
    <mergeCell ref="BEQ69:BEW69"/>
    <mergeCell ref="BEX69:BFD69"/>
    <mergeCell ref="BBY69:BCE69"/>
    <mergeCell ref="BCF69:BCL69"/>
    <mergeCell ref="BCM69:BCS69"/>
    <mergeCell ref="BCT69:BCZ69"/>
    <mergeCell ref="BDA69:BDG69"/>
    <mergeCell ref="BDH69:BDN69"/>
    <mergeCell ref="BAI69:BAO69"/>
    <mergeCell ref="BAP69:BAV69"/>
    <mergeCell ref="BAW69:BBC69"/>
    <mergeCell ref="BBD69:BBJ69"/>
    <mergeCell ref="BBK69:BBQ69"/>
    <mergeCell ref="BBR69:BBX69"/>
    <mergeCell ref="AYS69:AYY69"/>
    <mergeCell ref="AYZ69:AZF69"/>
    <mergeCell ref="AZG69:AZM69"/>
    <mergeCell ref="AZN69:AZT69"/>
    <mergeCell ref="AZU69:BAA69"/>
    <mergeCell ref="BAB69:BAH69"/>
    <mergeCell ref="AXC69:AXI69"/>
    <mergeCell ref="AXJ69:AXP69"/>
    <mergeCell ref="AXQ69:AXW69"/>
    <mergeCell ref="AXX69:AYD69"/>
    <mergeCell ref="AYE69:AYK69"/>
    <mergeCell ref="AYL69:AYR69"/>
    <mergeCell ref="AVM69:AVS69"/>
    <mergeCell ref="AVT69:AVZ69"/>
    <mergeCell ref="AWA69:AWG69"/>
    <mergeCell ref="AWH69:AWN69"/>
    <mergeCell ref="AWO69:AWU69"/>
    <mergeCell ref="AWV69:AXB69"/>
    <mergeCell ref="ATW69:AUC69"/>
    <mergeCell ref="AUD69:AUJ69"/>
    <mergeCell ref="AUK69:AUQ69"/>
    <mergeCell ref="AUR69:AUX69"/>
    <mergeCell ref="AUY69:AVE69"/>
    <mergeCell ref="AVF69:AVL69"/>
    <mergeCell ref="ASG69:ASM69"/>
    <mergeCell ref="ASN69:AST69"/>
    <mergeCell ref="ASU69:ATA69"/>
    <mergeCell ref="ATB69:ATH69"/>
    <mergeCell ref="ATI69:ATO69"/>
    <mergeCell ref="ATP69:ATV69"/>
    <mergeCell ref="AQQ69:AQW69"/>
    <mergeCell ref="AQX69:ARD69"/>
    <mergeCell ref="ARE69:ARK69"/>
    <mergeCell ref="ARL69:ARR69"/>
    <mergeCell ref="ARS69:ARY69"/>
    <mergeCell ref="ARZ69:ASF69"/>
    <mergeCell ref="APA69:APG69"/>
    <mergeCell ref="APH69:APN69"/>
    <mergeCell ref="APO69:APU69"/>
    <mergeCell ref="APV69:AQB69"/>
    <mergeCell ref="AQC69:AQI69"/>
    <mergeCell ref="AQJ69:AQP69"/>
    <mergeCell ref="ANK69:ANQ69"/>
    <mergeCell ref="ANR69:ANX69"/>
    <mergeCell ref="ANY69:AOE69"/>
    <mergeCell ref="AOF69:AOL69"/>
    <mergeCell ref="AOM69:AOS69"/>
    <mergeCell ref="AOT69:AOZ69"/>
    <mergeCell ref="ALU69:AMA69"/>
    <mergeCell ref="AMB69:AMH69"/>
    <mergeCell ref="AMI69:AMO69"/>
    <mergeCell ref="AMP69:AMV69"/>
    <mergeCell ref="AMW69:ANC69"/>
    <mergeCell ref="AND69:ANJ69"/>
    <mergeCell ref="AKE69:AKK69"/>
    <mergeCell ref="AKL69:AKR69"/>
    <mergeCell ref="AKS69:AKY69"/>
    <mergeCell ref="AKZ69:ALF69"/>
    <mergeCell ref="ALG69:ALM69"/>
    <mergeCell ref="ALN69:ALT69"/>
    <mergeCell ref="AIO69:AIU69"/>
    <mergeCell ref="AIV69:AJB69"/>
    <mergeCell ref="AJC69:AJI69"/>
    <mergeCell ref="AJJ69:AJP69"/>
    <mergeCell ref="AJQ69:AJW69"/>
    <mergeCell ref="AJX69:AKD69"/>
    <mergeCell ref="AGY69:AHE69"/>
    <mergeCell ref="AHF69:AHL69"/>
    <mergeCell ref="AHM69:AHS69"/>
    <mergeCell ref="AHT69:AHZ69"/>
    <mergeCell ref="AIA69:AIG69"/>
    <mergeCell ref="AIH69:AIN69"/>
    <mergeCell ref="AFI69:AFO69"/>
    <mergeCell ref="AFP69:AFV69"/>
    <mergeCell ref="AFW69:AGC69"/>
    <mergeCell ref="AGD69:AGJ69"/>
    <mergeCell ref="AGK69:AGQ69"/>
    <mergeCell ref="AGR69:AGX69"/>
    <mergeCell ref="ADS69:ADY69"/>
    <mergeCell ref="ADZ69:AEF69"/>
    <mergeCell ref="AEG69:AEM69"/>
    <mergeCell ref="AEN69:AET69"/>
    <mergeCell ref="AEU69:AFA69"/>
    <mergeCell ref="AFB69:AFH69"/>
    <mergeCell ref="ACC69:ACI69"/>
    <mergeCell ref="ACJ69:ACP69"/>
    <mergeCell ref="ACQ69:ACW69"/>
    <mergeCell ref="ACX69:ADD69"/>
    <mergeCell ref="ADE69:ADK69"/>
    <mergeCell ref="ADL69:ADR69"/>
    <mergeCell ref="AAM69:AAS69"/>
    <mergeCell ref="AAT69:AAZ69"/>
    <mergeCell ref="ABA69:ABG69"/>
    <mergeCell ref="ABH69:ABN69"/>
    <mergeCell ref="ABO69:ABU69"/>
    <mergeCell ref="ABV69:ACB69"/>
    <mergeCell ref="YW69:ZC69"/>
    <mergeCell ref="ZD69:ZJ69"/>
    <mergeCell ref="ZK69:ZQ69"/>
    <mergeCell ref="ZR69:ZX69"/>
    <mergeCell ref="ZY69:AAE69"/>
    <mergeCell ref="AAF69:AAL69"/>
    <mergeCell ref="XG69:XM69"/>
    <mergeCell ref="XN69:XT69"/>
    <mergeCell ref="XU69:YA69"/>
    <mergeCell ref="YB69:YH69"/>
    <mergeCell ref="YI69:YO69"/>
    <mergeCell ref="YP69:YV69"/>
    <mergeCell ref="VQ69:VW69"/>
    <mergeCell ref="VX69:WD69"/>
    <mergeCell ref="WE69:WK69"/>
    <mergeCell ref="WL69:WR69"/>
    <mergeCell ref="WS69:WY69"/>
    <mergeCell ref="WZ69:XF69"/>
    <mergeCell ref="UA69:UG69"/>
    <mergeCell ref="UH69:UN69"/>
    <mergeCell ref="UO69:UU69"/>
    <mergeCell ref="UV69:VB69"/>
    <mergeCell ref="VC69:VI69"/>
    <mergeCell ref="VJ69:VP69"/>
    <mergeCell ref="SK69:SQ69"/>
    <mergeCell ref="SR69:SX69"/>
    <mergeCell ref="SY69:TE69"/>
    <mergeCell ref="TF69:TL69"/>
    <mergeCell ref="TM69:TS69"/>
    <mergeCell ref="TT69:TZ69"/>
    <mergeCell ref="QU69:RA69"/>
    <mergeCell ref="RB69:RH69"/>
    <mergeCell ref="RI69:RO69"/>
    <mergeCell ref="RP69:RV69"/>
    <mergeCell ref="RW69:SC69"/>
    <mergeCell ref="SD69:SJ69"/>
    <mergeCell ref="PE69:PK69"/>
    <mergeCell ref="PL69:PR69"/>
    <mergeCell ref="PS69:PY69"/>
    <mergeCell ref="PZ69:QF69"/>
    <mergeCell ref="QG69:QM69"/>
    <mergeCell ref="QN69:QT69"/>
    <mergeCell ref="NO69:NU69"/>
    <mergeCell ref="NV69:OB69"/>
    <mergeCell ref="OC69:OI69"/>
    <mergeCell ref="OJ69:OP69"/>
    <mergeCell ref="OQ69:OW69"/>
    <mergeCell ref="OX69:PD69"/>
    <mergeCell ref="LY69:ME69"/>
    <mergeCell ref="MF69:ML69"/>
    <mergeCell ref="MM69:MS69"/>
    <mergeCell ref="MT69:MZ69"/>
    <mergeCell ref="NA69:NG69"/>
    <mergeCell ref="NH69:NN69"/>
    <mergeCell ref="KI69:KO69"/>
    <mergeCell ref="KP69:KV69"/>
    <mergeCell ref="KW69:LC69"/>
    <mergeCell ref="LD69:LJ69"/>
    <mergeCell ref="LK69:LQ69"/>
    <mergeCell ref="LR69:LX69"/>
    <mergeCell ref="IS69:IY69"/>
    <mergeCell ref="IZ69:JF69"/>
    <mergeCell ref="JG69:JM69"/>
    <mergeCell ref="JN69:JT69"/>
    <mergeCell ref="JU69:KA69"/>
    <mergeCell ref="KB69:KH69"/>
    <mergeCell ref="HC69:HI69"/>
    <mergeCell ref="HJ69:HP69"/>
    <mergeCell ref="HQ69:HW69"/>
    <mergeCell ref="HX69:ID69"/>
    <mergeCell ref="IE69:IK69"/>
    <mergeCell ref="IL69:IR69"/>
    <mergeCell ref="FM69:FS69"/>
    <mergeCell ref="FT69:FZ69"/>
    <mergeCell ref="GA69:GG69"/>
    <mergeCell ref="GH69:GN69"/>
    <mergeCell ref="GO69:GU69"/>
    <mergeCell ref="GV69:HB69"/>
    <mergeCell ref="DW69:EC69"/>
    <mergeCell ref="ED69:EJ69"/>
    <mergeCell ref="EK69:EQ69"/>
    <mergeCell ref="ER69:EX69"/>
    <mergeCell ref="EY69:FE69"/>
    <mergeCell ref="FF69:FL69"/>
    <mergeCell ref="CG69:CM69"/>
    <mergeCell ref="CN69:CT69"/>
    <mergeCell ref="CU69:DA69"/>
    <mergeCell ref="DB69:DH69"/>
    <mergeCell ref="DI69:DO69"/>
    <mergeCell ref="DP69:DV69"/>
    <mergeCell ref="AQ69:AW69"/>
    <mergeCell ref="AX69:BD69"/>
    <mergeCell ref="BE69:BK69"/>
    <mergeCell ref="BL69:BR69"/>
    <mergeCell ref="BS69:BY69"/>
    <mergeCell ref="BZ69:CF69"/>
    <mergeCell ref="XEF52:XEL52"/>
    <mergeCell ref="XEM52:XES52"/>
    <mergeCell ref="XET52:XEZ52"/>
    <mergeCell ref="XFA52:XFD52"/>
    <mergeCell ref="A69:G69"/>
    <mergeCell ref="H69:N69"/>
    <mergeCell ref="O69:U69"/>
    <mergeCell ref="V69:AB69"/>
    <mergeCell ref="AC69:AI69"/>
    <mergeCell ref="AJ69:AP69"/>
    <mergeCell ref="XCP52:XCV52"/>
    <mergeCell ref="XCW52:XDC52"/>
    <mergeCell ref="XDD52:XDJ52"/>
    <mergeCell ref="XDK52:XDQ52"/>
    <mergeCell ref="XDR52:XDX52"/>
    <mergeCell ref="XDY52:XEE52"/>
    <mergeCell ref="XAZ52:XBF52"/>
    <mergeCell ref="XBG52:XBM52"/>
    <mergeCell ref="XBN52:XBT52"/>
    <mergeCell ref="XBU52:XCA52"/>
    <mergeCell ref="XCB52:XCH52"/>
    <mergeCell ref="XCI52:XCO52"/>
    <mergeCell ref="WZJ52:WZP52"/>
    <mergeCell ref="WZQ52:WZW52"/>
    <mergeCell ref="WZX52:XAD52"/>
    <mergeCell ref="XAE52:XAK52"/>
    <mergeCell ref="XAL52:XAR52"/>
    <mergeCell ref="XAS52:XAY52"/>
    <mergeCell ref="WXT52:WXZ52"/>
    <mergeCell ref="WYA52:WYG52"/>
    <mergeCell ref="WYH52:WYN52"/>
    <mergeCell ref="WYO52:WYU52"/>
    <mergeCell ref="WYV52:WZB52"/>
    <mergeCell ref="WZC52:WZI52"/>
    <mergeCell ref="WWD52:WWJ52"/>
    <mergeCell ref="WWK52:WWQ52"/>
    <mergeCell ref="WWR52:WWX52"/>
    <mergeCell ref="WWY52:WXE52"/>
    <mergeCell ref="WXF52:WXL52"/>
    <mergeCell ref="WXM52:WXS52"/>
    <mergeCell ref="WUN52:WUT52"/>
    <mergeCell ref="WUU52:WVA52"/>
    <mergeCell ref="WVB52:WVH52"/>
    <mergeCell ref="WVI52:WVO52"/>
    <mergeCell ref="WVP52:WVV52"/>
    <mergeCell ref="WVW52:WWC52"/>
    <mergeCell ref="WSX52:WTD52"/>
    <mergeCell ref="WTE52:WTK52"/>
    <mergeCell ref="WTL52:WTR52"/>
    <mergeCell ref="WTS52:WTY52"/>
    <mergeCell ref="WTZ52:WUF52"/>
    <mergeCell ref="WUG52:WUM52"/>
    <mergeCell ref="WRH52:WRN52"/>
    <mergeCell ref="WRO52:WRU52"/>
    <mergeCell ref="WRV52:WSB52"/>
    <mergeCell ref="WSC52:WSI52"/>
    <mergeCell ref="WSJ52:WSP52"/>
    <mergeCell ref="WSQ52:WSW52"/>
    <mergeCell ref="WPR52:WPX52"/>
    <mergeCell ref="WPY52:WQE52"/>
    <mergeCell ref="WQF52:WQL52"/>
    <mergeCell ref="WQM52:WQS52"/>
    <mergeCell ref="WQT52:WQZ52"/>
    <mergeCell ref="WRA52:WRG52"/>
    <mergeCell ref="WOB52:WOH52"/>
    <mergeCell ref="WOI52:WOO52"/>
    <mergeCell ref="WOP52:WOV52"/>
    <mergeCell ref="WOW52:WPC52"/>
    <mergeCell ref="WPD52:WPJ52"/>
    <mergeCell ref="WPK52:WPQ52"/>
    <mergeCell ref="WML52:WMR52"/>
    <mergeCell ref="WMS52:WMY52"/>
    <mergeCell ref="WMZ52:WNF52"/>
    <mergeCell ref="WNG52:WNM52"/>
    <mergeCell ref="WNN52:WNT52"/>
    <mergeCell ref="WNU52:WOA52"/>
    <mergeCell ref="WKV52:WLB52"/>
    <mergeCell ref="WLC52:WLI52"/>
    <mergeCell ref="WLJ52:WLP52"/>
    <mergeCell ref="WLQ52:WLW52"/>
    <mergeCell ref="WLX52:WMD52"/>
    <mergeCell ref="WME52:WMK52"/>
    <mergeCell ref="WJF52:WJL52"/>
    <mergeCell ref="WJM52:WJS52"/>
    <mergeCell ref="WJT52:WJZ52"/>
    <mergeCell ref="WKA52:WKG52"/>
    <mergeCell ref="WKH52:WKN52"/>
    <mergeCell ref="WKO52:WKU52"/>
    <mergeCell ref="WHP52:WHV52"/>
    <mergeCell ref="WHW52:WIC52"/>
    <mergeCell ref="WID52:WIJ52"/>
    <mergeCell ref="WIK52:WIQ52"/>
    <mergeCell ref="WIR52:WIX52"/>
    <mergeCell ref="WIY52:WJE52"/>
    <mergeCell ref="WFZ52:WGF52"/>
    <mergeCell ref="WGG52:WGM52"/>
    <mergeCell ref="WGN52:WGT52"/>
    <mergeCell ref="WGU52:WHA52"/>
    <mergeCell ref="WHB52:WHH52"/>
    <mergeCell ref="WHI52:WHO52"/>
    <mergeCell ref="WEJ52:WEP52"/>
    <mergeCell ref="WEQ52:WEW52"/>
    <mergeCell ref="WEX52:WFD52"/>
    <mergeCell ref="WFE52:WFK52"/>
    <mergeCell ref="WFL52:WFR52"/>
    <mergeCell ref="WFS52:WFY52"/>
    <mergeCell ref="WCT52:WCZ52"/>
    <mergeCell ref="WDA52:WDG52"/>
    <mergeCell ref="WDH52:WDN52"/>
    <mergeCell ref="WDO52:WDU52"/>
    <mergeCell ref="WDV52:WEB52"/>
    <mergeCell ref="WEC52:WEI52"/>
    <mergeCell ref="WBD52:WBJ52"/>
    <mergeCell ref="WBK52:WBQ52"/>
    <mergeCell ref="WBR52:WBX52"/>
    <mergeCell ref="WBY52:WCE52"/>
    <mergeCell ref="WCF52:WCL52"/>
    <mergeCell ref="WCM52:WCS52"/>
    <mergeCell ref="VZN52:VZT52"/>
    <mergeCell ref="VZU52:WAA52"/>
    <mergeCell ref="WAB52:WAH52"/>
    <mergeCell ref="WAI52:WAO52"/>
    <mergeCell ref="WAP52:WAV52"/>
    <mergeCell ref="WAW52:WBC52"/>
    <mergeCell ref="VXX52:VYD52"/>
    <mergeCell ref="VYE52:VYK52"/>
    <mergeCell ref="VYL52:VYR52"/>
    <mergeCell ref="VYS52:VYY52"/>
    <mergeCell ref="VYZ52:VZF52"/>
    <mergeCell ref="VZG52:VZM52"/>
    <mergeCell ref="VWH52:VWN52"/>
    <mergeCell ref="VWO52:VWU52"/>
    <mergeCell ref="VWV52:VXB52"/>
    <mergeCell ref="VXC52:VXI52"/>
    <mergeCell ref="VXJ52:VXP52"/>
    <mergeCell ref="VXQ52:VXW52"/>
    <mergeCell ref="VUR52:VUX52"/>
    <mergeCell ref="VUY52:VVE52"/>
    <mergeCell ref="VVF52:VVL52"/>
    <mergeCell ref="VVM52:VVS52"/>
    <mergeCell ref="VVT52:VVZ52"/>
    <mergeCell ref="VWA52:VWG52"/>
    <mergeCell ref="VTB52:VTH52"/>
    <mergeCell ref="VTI52:VTO52"/>
    <mergeCell ref="VTP52:VTV52"/>
    <mergeCell ref="VTW52:VUC52"/>
    <mergeCell ref="VUD52:VUJ52"/>
    <mergeCell ref="VUK52:VUQ52"/>
    <mergeCell ref="VRL52:VRR52"/>
    <mergeCell ref="VRS52:VRY52"/>
    <mergeCell ref="VRZ52:VSF52"/>
    <mergeCell ref="VSG52:VSM52"/>
    <mergeCell ref="VSN52:VST52"/>
    <mergeCell ref="VSU52:VTA52"/>
    <mergeCell ref="VPV52:VQB52"/>
    <mergeCell ref="VQC52:VQI52"/>
    <mergeCell ref="VQJ52:VQP52"/>
    <mergeCell ref="VQQ52:VQW52"/>
    <mergeCell ref="VQX52:VRD52"/>
    <mergeCell ref="VRE52:VRK52"/>
    <mergeCell ref="VOF52:VOL52"/>
    <mergeCell ref="VOM52:VOS52"/>
    <mergeCell ref="VOT52:VOZ52"/>
    <mergeCell ref="VPA52:VPG52"/>
    <mergeCell ref="VPH52:VPN52"/>
    <mergeCell ref="VPO52:VPU52"/>
    <mergeCell ref="VMP52:VMV52"/>
    <mergeCell ref="VMW52:VNC52"/>
    <mergeCell ref="VND52:VNJ52"/>
    <mergeCell ref="VNK52:VNQ52"/>
    <mergeCell ref="VNR52:VNX52"/>
    <mergeCell ref="VNY52:VOE52"/>
    <mergeCell ref="VKZ52:VLF52"/>
    <mergeCell ref="VLG52:VLM52"/>
    <mergeCell ref="VLN52:VLT52"/>
    <mergeCell ref="VLU52:VMA52"/>
    <mergeCell ref="VMB52:VMH52"/>
    <mergeCell ref="VMI52:VMO52"/>
    <mergeCell ref="VJJ52:VJP52"/>
    <mergeCell ref="VJQ52:VJW52"/>
    <mergeCell ref="VJX52:VKD52"/>
    <mergeCell ref="VKE52:VKK52"/>
    <mergeCell ref="VKL52:VKR52"/>
    <mergeCell ref="VKS52:VKY52"/>
    <mergeCell ref="VHT52:VHZ52"/>
    <mergeCell ref="VIA52:VIG52"/>
    <mergeCell ref="VIH52:VIN52"/>
    <mergeCell ref="VIO52:VIU52"/>
    <mergeCell ref="VIV52:VJB52"/>
    <mergeCell ref="VJC52:VJI52"/>
    <mergeCell ref="VGD52:VGJ52"/>
    <mergeCell ref="VGK52:VGQ52"/>
    <mergeCell ref="VGR52:VGX52"/>
    <mergeCell ref="VGY52:VHE52"/>
    <mergeCell ref="VHF52:VHL52"/>
    <mergeCell ref="VHM52:VHS52"/>
    <mergeCell ref="VEN52:VET52"/>
    <mergeCell ref="VEU52:VFA52"/>
    <mergeCell ref="VFB52:VFH52"/>
    <mergeCell ref="VFI52:VFO52"/>
    <mergeCell ref="VFP52:VFV52"/>
    <mergeCell ref="VFW52:VGC52"/>
    <mergeCell ref="VCX52:VDD52"/>
    <mergeCell ref="VDE52:VDK52"/>
    <mergeCell ref="VDL52:VDR52"/>
    <mergeCell ref="VDS52:VDY52"/>
    <mergeCell ref="VDZ52:VEF52"/>
    <mergeCell ref="VEG52:VEM52"/>
    <mergeCell ref="VBH52:VBN52"/>
    <mergeCell ref="VBO52:VBU52"/>
    <mergeCell ref="VBV52:VCB52"/>
    <mergeCell ref="VCC52:VCI52"/>
    <mergeCell ref="VCJ52:VCP52"/>
    <mergeCell ref="VCQ52:VCW52"/>
    <mergeCell ref="UZR52:UZX52"/>
    <mergeCell ref="UZY52:VAE52"/>
    <mergeCell ref="VAF52:VAL52"/>
    <mergeCell ref="VAM52:VAS52"/>
    <mergeCell ref="VAT52:VAZ52"/>
    <mergeCell ref="VBA52:VBG52"/>
    <mergeCell ref="UYB52:UYH52"/>
    <mergeCell ref="UYI52:UYO52"/>
    <mergeCell ref="UYP52:UYV52"/>
    <mergeCell ref="UYW52:UZC52"/>
    <mergeCell ref="UZD52:UZJ52"/>
    <mergeCell ref="UZK52:UZQ52"/>
    <mergeCell ref="UWL52:UWR52"/>
    <mergeCell ref="UWS52:UWY52"/>
    <mergeCell ref="UWZ52:UXF52"/>
    <mergeCell ref="UXG52:UXM52"/>
    <mergeCell ref="UXN52:UXT52"/>
    <mergeCell ref="UXU52:UYA52"/>
    <mergeCell ref="UUV52:UVB52"/>
    <mergeCell ref="UVC52:UVI52"/>
    <mergeCell ref="UVJ52:UVP52"/>
    <mergeCell ref="UVQ52:UVW52"/>
    <mergeCell ref="UVX52:UWD52"/>
    <mergeCell ref="UWE52:UWK52"/>
    <mergeCell ref="UTF52:UTL52"/>
    <mergeCell ref="UTM52:UTS52"/>
    <mergeCell ref="UTT52:UTZ52"/>
    <mergeCell ref="UUA52:UUG52"/>
    <mergeCell ref="UUH52:UUN52"/>
    <mergeCell ref="UUO52:UUU52"/>
    <mergeCell ref="URP52:URV52"/>
    <mergeCell ref="URW52:USC52"/>
    <mergeCell ref="USD52:USJ52"/>
    <mergeCell ref="USK52:USQ52"/>
    <mergeCell ref="USR52:USX52"/>
    <mergeCell ref="USY52:UTE52"/>
    <mergeCell ref="UPZ52:UQF52"/>
    <mergeCell ref="UQG52:UQM52"/>
    <mergeCell ref="UQN52:UQT52"/>
    <mergeCell ref="UQU52:URA52"/>
    <mergeCell ref="URB52:URH52"/>
    <mergeCell ref="URI52:URO52"/>
    <mergeCell ref="UOJ52:UOP52"/>
    <mergeCell ref="UOQ52:UOW52"/>
    <mergeCell ref="UOX52:UPD52"/>
    <mergeCell ref="UPE52:UPK52"/>
    <mergeCell ref="UPL52:UPR52"/>
    <mergeCell ref="UPS52:UPY52"/>
    <mergeCell ref="UMT52:UMZ52"/>
    <mergeCell ref="UNA52:UNG52"/>
    <mergeCell ref="UNH52:UNN52"/>
    <mergeCell ref="UNO52:UNU52"/>
    <mergeCell ref="UNV52:UOB52"/>
    <mergeCell ref="UOC52:UOI52"/>
    <mergeCell ref="ULD52:ULJ52"/>
    <mergeCell ref="ULK52:ULQ52"/>
    <mergeCell ref="ULR52:ULX52"/>
    <mergeCell ref="ULY52:UME52"/>
    <mergeCell ref="UMF52:UML52"/>
    <mergeCell ref="UMM52:UMS52"/>
    <mergeCell ref="UJN52:UJT52"/>
    <mergeCell ref="UJU52:UKA52"/>
    <mergeCell ref="UKB52:UKH52"/>
    <mergeCell ref="UKI52:UKO52"/>
    <mergeCell ref="UKP52:UKV52"/>
    <mergeCell ref="UKW52:ULC52"/>
    <mergeCell ref="UHX52:UID52"/>
    <mergeCell ref="UIE52:UIK52"/>
    <mergeCell ref="UIL52:UIR52"/>
    <mergeCell ref="UIS52:UIY52"/>
    <mergeCell ref="UIZ52:UJF52"/>
    <mergeCell ref="UJG52:UJM52"/>
    <mergeCell ref="UGH52:UGN52"/>
    <mergeCell ref="UGO52:UGU52"/>
    <mergeCell ref="UGV52:UHB52"/>
    <mergeCell ref="UHC52:UHI52"/>
    <mergeCell ref="UHJ52:UHP52"/>
    <mergeCell ref="UHQ52:UHW52"/>
    <mergeCell ref="UER52:UEX52"/>
    <mergeCell ref="UEY52:UFE52"/>
    <mergeCell ref="UFF52:UFL52"/>
    <mergeCell ref="UFM52:UFS52"/>
    <mergeCell ref="UFT52:UFZ52"/>
    <mergeCell ref="UGA52:UGG52"/>
    <mergeCell ref="UDB52:UDH52"/>
    <mergeCell ref="UDI52:UDO52"/>
    <mergeCell ref="UDP52:UDV52"/>
    <mergeCell ref="UDW52:UEC52"/>
    <mergeCell ref="UED52:UEJ52"/>
    <mergeCell ref="UEK52:UEQ52"/>
    <mergeCell ref="UBL52:UBR52"/>
    <mergeCell ref="UBS52:UBY52"/>
    <mergeCell ref="UBZ52:UCF52"/>
    <mergeCell ref="UCG52:UCM52"/>
    <mergeCell ref="UCN52:UCT52"/>
    <mergeCell ref="UCU52:UDA52"/>
    <mergeCell ref="TZV52:UAB52"/>
    <mergeCell ref="UAC52:UAI52"/>
    <mergeCell ref="UAJ52:UAP52"/>
    <mergeCell ref="UAQ52:UAW52"/>
    <mergeCell ref="UAX52:UBD52"/>
    <mergeCell ref="UBE52:UBK52"/>
    <mergeCell ref="TYF52:TYL52"/>
    <mergeCell ref="TYM52:TYS52"/>
    <mergeCell ref="TYT52:TYZ52"/>
    <mergeCell ref="TZA52:TZG52"/>
    <mergeCell ref="TZH52:TZN52"/>
    <mergeCell ref="TZO52:TZU52"/>
    <mergeCell ref="TWP52:TWV52"/>
    <mergeCell ref="TWW52:TXC52"/>
    <mergeCell ref="TXD52:TXJ52"/>
    <mergeCell ref="TXK52:TXQ52"/>
    <mergeCell ref="TXR52:TXX52"/>
    <mergeCell ref="TXY52:TYE52"/>
    <mergeCell ref="TUZ52:TVF52"/>
    <mergeCell ref="TVG52:TVM52"/>
    <mergeCell ref="TVN52:TVT52"/>
    <mergeCell ref="TVU52:TWA52"/>
    <mergeCell ref="TWB52:TWH52"/>
    <mergeCell ref="TWI52:TWO52"/>
    <mergeCell ref="TTJ52:TTP52"/>
    <mergeCell ref="TTQ52:TTW52"/>
    <mergeCell ref="TTX52:TUD52"/>
    <mergeCell ref="TUE52:TUK52"/>
    <mergeCell ref="TUL52:TUR52"/>
    <mergeCell ref="TUS52:TUY52"/>
    <mergeCell ref="TRT52:TRZ52"/>
    <mergeCell ref="TSA52:TSG52"/>
    <mergeCell ref="TSH52:TSN52"/>
    <mergeCell ref="TSO52:TSU52"/>
    <mergeCell ref="TSV52:TTB52"/>
    <mergeCell ref="TTC52:TTI52"/>
    <mergeCell ref="TQD52:TQJ52"/>
    <mergeCell ref="TQK52:TQQ52"/>
    <mergeCell ref="TQR52:TQX52"/>
    <mergeCell ref="TQY52:TRE52"/>
    <mergeCell ref="TRF52:TRL52"/>
    <mergeCell ref="TRM52:TRS52"/>
    <mergeCell ref="TON52:TOT52"/>
    <mergeCell ref="TOU52:TPA52"/>
    <mergeCell ref="TPB52:TPH52"/>
    <mergeCell ref="TPI52:TPO52"/>
    <mergeCell ref="TPP52:TPV52"/>
    <mergeCell ref="TPW52:TQC52"/>
    <mergeCell ref="TMX52:TND52"/>
    <mergeCell ref="TNE52:TNK52"/>
    <mergeCell ref="TNL52:TNR52"/>
    <mergeCell ref="TNS52:TNY52"/>
    <mergeCell ref="TNZ52:TOF52"/>
    <mergeCell ref="TOG52:TOM52"/>
    <mergeCell ref="TLH52:TLN52"/>
    <mergeCell ref="TLO52:TLU52"/>
    <mergeCell ref="TLV52:TMB52"/>
    <mergeCell ref="TMC52:TMI52"/>
    <mergeCell ref="TMJ52:TMP52"/>
    <mergeCell ref="TMQ52:TMW52"/>
    <mergeCell ref="TJR52:TJX52"/>
    <mergeCell ref="TJY52:TKE52"/>
    <mergeCell ref="TKF52:TKL52"/>
    <mergeCell ref="TKM52:TKS52"/>
    <mergeCell ref="TKT52:TKZ52"/>
    <mergeCell ref="TLA52:TLG52"/>
    <mergeCell ref="TIB52:TIH52"/>
    <mergeCell ref="TII52:TIO52"/>
    <mergeCell ref="TIP52:TIV52"/>
    <mergeCell ref="TIW52:TJC52"/>
    <mergeCell ref="TJD52:TJJ52"/>
    <mergeCell ref="TJK52:TJQ52"/>
    <mergeCell ref="TGL52:TGR52"/>
    <mergeCell ref="TGS52:TGY52"/>
    <mergeCell ref="TGZ52:THF52"/>
    <mergeCell ref="THG52:THM52"/>
    <mergeCell ref="THN52:THT52"/>
    <mergeCell ref="THU52:TIA52"/>
    <mergeCell ref="TEV52:TFB52"/>
    <mergeCell ref="TFC52:TFI52"/>
    <mergeCell ref="TFJ52:TFP52"/>
    <mergeCell ref="TFQ52:TFW52"/>
    <mergeCell ref="TFX52:TGD52"/>
    <mergeCell ref="TGE52:TGK52"/>
    <mergeCell ref="TDF52:TDL52"/>
    <mergeCell ref="TDM52:TDS52"/>
    <mergeCell ref="TDT52:TDZ52"/>
    <mergeCell ref="TEA52:TEG52"/>
    <mergeCell ref="TEH52:TEN52"/>
    <mergeCell ref="TEO52:TEU52"/>
    <mergeCell ref="TBP52:TBV52"/>
    <mergeCell ref="TBW52:TCC52"/>
    <mergeCell ref="TCD52:TCJ52"/>
    <mergeCell ref="TCK52:TCQ52"/>
    <mergeCell ref="TCR52:TCX52"/>
    <mergeCell ref="TCY52:TDE52"/>
    <mergeCell ref="SZZ52:TAF52"/>
    <mergeCell ref="TAG52:TAM52"/>
    <mergeCell ref="TAN52:TAT52"/>
    <mergeCell ref="TAU52:TBA52"/>
    <mergeCell ref="TBB52:TBH52"/>
    <mergeCell ref="TBI52:TBO52"/>
    <mergeCell ref="SYJ52:SYP52"/>
    <mergeCell ref="SYQ52:SYW52"/>
    <mergeCell ref="SYX52:SZD52"/>
    <mergeCell ref="SZE52:SZK52"/>
    <mergeCell ref="SZL52:SZR52"/>
    <mergeCell ref="SZS52:SZY52"/>
    <mergeCell ref="SWT52:SWZ52"/>
    <mergeCell ref="SXA52:SXG52"/>
    <mergeCell ref="SXH52:SXN52"/>
    <mergeCell ref="SXO52:SXU52"/>
    <mergeCell ref="SXV52:SYB52"/>
    <mergeCell ref="SYC52:SYI52"/>
    <mergeCell ref="SVD52:SVJ52"/>
    <mergeCell ref="SVK52:SVQ52"/>
    <mergeCell ref="SVR52:SVX52"/>
    <mergeCell ref="SVY52:SWE52"/>
    <mergeCell ref="SWF52:SWL52"/>
    <mergeCell ref="SWM52:SWS52"/>
    <mergeCell ref="STN52:STT52"/>
    <mergeCell ref="STU52:SUA52"/>
    <mergeCell ref="SUB52:SUH52"/>
    <mergeCell ref="SUI52:SUO52"/>
    <mergeCell ref="SUP52:SUV52"/>
    <mergeCell ref="SUW52:SVC52"/>
    <mergeCell ref="SRX52:SSD52"/>
    <mergeCell ref="SSE52:SSK52"/>
    <mergeCell ref="SSL52:SSR52"/>
    <mergeCell ref="SSS52:SSY52"/>
    <mergeCell ref="SSZ52:STF52"/>
    <mergeCell ref="STG52:STM52"/>
    <mergeCell ref="SQH52:SQN52"/>
    <mergeCell ref="SQO52:SQU52"/>
    <mergeCell ref="SQV52:SRB52"/>
    <mergeCell ref="SRC52:SRI52"/>
    <mergeCell ref="SRJ52:SRP52"/>
    <mergeCell ref="SRQ52:SRW52"/>
    <mergeCell ref="SOR52:SOX52"/>
    <mergeCell ref="SOY52:SPE52"/>
    <mergeCell ref="SPF52:SPL52"/>
    <mergeCell ref="SPM52:SPS52"/>
    <mergeCell ref="SPT52:SPZ52"/>
    <mergeCell ref="SQA52:SQG52"/>
    <mergeCell ref="SNB52:SNH52"/>
    <mergeCell ref="SNI52:SNO52"/>
    <mergeCell ref="SNP52:SNV52"/>
    <mergeCell ref="SNW52:SOC52"/>
    <mergeCell ref="SOD52:SOJ52"/>
    <mergeCell ref="SOK52:SOQ52"/>
    <mergeCell ref="SLL52:SLR52"/>
    <mergeCell ref="SLS52:SLY52"/>
    <mergeCell ref="SLZ52:SMF52"/>
    <mergeCell ref="SMG52:SMM52"/>
    <mergeCell ref="SMN52:SMT52"/>
    <mergeCell ref="SMU52:SNA52"/>
    <mergeCell ref="SJV52:SKB52"/>
    <mergeCell ref="SKC52:SKI52"/>
    <mergeCell ref="SKJ52:SKP52"/>
    <mergeCell ref="SKQ52:SKW52"/>
    <mergeCell ref="SKX52:SLD52"/>
    <mergeCell ref="SLE52:SLK52"/>
    <mergeCell ref="SIF52:SIL52"/>
    <mergeCell ref="SIM52:SIS52"/>
    <mergeCell ref="SIT52:SIZ52"/>
    <mergeCell ref="SJA52:SJG52"/>
    <mergeCell ref="SJH52:SJN52"/>
    <mergeCell ref="SJO52:SJU52"/>
    <mergeCell ref="SGP52:SGV52"/>
    <mergeCell ref="SGW52:SHC52"/>
    <mergeCell ref="SHD52:SHJ52"/>
    <mergeCell ref="SHK52:SHQ52"/>
    <mergeCell ref="SHR52:SHX52"/>
    <mergeCell ref="SHY52:SIE52"/>
    <mergeCell ref="SEZ52:SFF52"/>
    <mergeCell ref="SFG52:SFM52"/>
    <mergeCell ref="SFN52:SFT52"/>
    <mergeCell ref="SFU52:SGA52"/>
    <mergeCell ref="SGB52:SGH52"/>
    <mergeCell ref="SGI52:SGO52"/>
    <mergeCell ref="SDJ52:SDP52"/>
    <mergeCell ref="SDQ52:SDW52"/>
    <mergeCell ref="SDX52:SED52"/>
    <mergeCell ref="SEE52:SEK52"/>
    <mergeCell ref="SEL52:SER52"/>
    <mergeCell ref="SES52:SEY52"/>
    <mergeCell ref="SBT52:SBZ52"/>
    <mergeCell ref="SCA52:SCG52"/>
    <mergeCell ref="SCH52:SCN52"/>
    <mergeCell ref="SCO52:SCU52"/>
    <mergeCell ref="SCV52:SDB52"/>
    <mergeCell ref="SDC52:SDI52"/>
    <mergeCell ref="SAD52:SAJ52"/>
    <mergeCell ref="SAK52:SAQ52"/>
    <mergeCell ref="SAR52:SAX52"/>
    <mergeCell ref="SAY52:SBE52"/>
    <mergeCell ref="SBF52:SBL52"/>
    <mergeCell ref="SBM52:SBS52"/>
    <mergeCell ref="RYN52:RYT52"/>
    <mergeCell ref="RYU52:RZA52"/>
    <mergeCell ref="RZB52:RZH52"/>
    <mergeCell ref="RZI52:RZO52"/>
    <mergeCell ref="RZP52:RZV52"/>
    <mergeCell ref="RZW52:SAC52"/>
    <mergeCell ref="RWX52:RXD52"/>
    <mergeCell ref="RXE52:RXK52"/>
    <mergeCell ref="RXL52:RXR52"/>
    <mergeCell ref="RXS52:RXY52"/>
    <mergeCell ref="RXZ52:RYF52"/>
    <mergeCell ref="RYG52:RYM52"/>
    <mergeCell ref="RVH52:RVN52"/>
    <mergeCell ref="RVO52:RVU52"/>
    <mergeCell ref="RVV52:RWB52"/>
    <mergeCell ref="RWC52:RWI52"/>
    <mergeCell ref="RWJ52:RWP52"/>
    <mergeCell ref="RWQ52:RWW52"/>
    <mergeCell ref="RTR52:RTX52"/>
    <mergeCell ref="RTY52:RUE52"/>
    <mergeCell ref="RUF52:RUL52"/>
    <mergeCell ref="RUM52:RUS52"/>
    <mergeCell ref="RUT52:RUZ52"/>
    <mergeCell ref="RVA52:RVG52"/>
    <mergeCell ref="RSB52:RSH52"/>
    <mergeCell ref="RSI52:RSO52"/>
    <mergeCell ref="RSP52:RSV52"/>
    <mergeCell ref="RSW52:RTC52"/>
    <mergeCell ref="RTD52:RTJ52"/>
    <mergeCell ref="RTK52:RTQ52"/>
    <mergeCell ref="RQL52:RQR52"/>
    <mergeCell ref="RQS52:RQY52"/>
    <mergeCell ref="RQZ52:RRF52"/>
    <mergeCell ref="RRG52:RRM52"/>
    <mergeCell ref="RRN52:RRT52"/>
    <mergeCell ref="RRU52:RSA52"/>
    <mergeCell ref="ROV52:RPB52"/>
    <mergeCell ref="RPC52:RPI52"/>
    <mergeCell ref="RPJ52:RPP52"/>
    <mergeCell ref="RPQ52:RPW52"/>
    <mergeCell ref="RPX52:RQD52"/>
    <mergeCell ref="RQE52:RQK52"/>
    <mergeCell ref="RNF52:RNL52"/>
    <mergeCell ref="RNM52:RNS52"/>
    <mergeCell ref="RNT52:RNZ52"/>
    <mergeCell ref="ROA52:ROG52"/>
    <mergeCell ref="ROH52:RON52"/>
    <mergeCell ref="ROO52:ROU52"/>
    <mergeCell ref="RLP52:RLV52"/>
    <mergeCell ref="RLW52:RMC52"/>
    <mergeCell ref="RMD52:RMJ52"/>
    <mergeCell ref="RMK52:RMQ52"/>
    <mergeCell ref="RMR52:RMX52"/>
    <mergeCell ref="RMY52:RNE52"/>
    <mergeCell ref="RJZ52:RKF52"/>
    <mergeCell ref="RKG52:RKM52"/>
    <mergeCell ref="RKN52:RKT52"/>
    <mergeCell ref="RKU52:RLA52"/>
    <mergeCell ref="RLB52:RLH52"/>
    <mergeCell ref="RLI52:RLO52"/>
    <mergeCell ref="RIJ52:RIP52"/>
    <mergeCell ref="RIQ52:RIW52"/>
    <mergeCell ref="RIX52:RJD52"/>
    <mergeCell ref="RJE52:RJK52"/>
    <mergeCell ref="RJL52:RJR52"/>
    <mergeCell ref="RJS52:RJY52"/>
    <mergeCell ref="RGT52:RGZ52"/>
    <mergeCell ref="RHA52:RHG52"/>
    <mergeCell ref="RHH52:RHN52"/>
    <mergeCell ref="RHO52:RHU52"/>
    <mergeCell ref="RHV52:RIB52"/>
    <mergeCell ref="RIC52:RII52"/>
    <mergeCell ref="RFD52:RFJ52"/>
    <mergeCell ref="RFK52:RFQ52"/>
    <mergeCell ref="RFR52:RFX52"/>
    <mergeCell ref="RFY52:RGE52"/>
    <mergeCell ref="RGF52:RGL52"/>
    <mergeCell ref="RGM52:RGS52"/>
    <mergeCell ref="RDN52:RDT52"/>
    <mergeCell ref="RDU52:REA52"/>
    <mergeCell ref="REB52:REH52"/>
    <mergeCell ref="REI52:REO52"/>
    <mergeCell ref="REP52:REV52"/>
    <mergeCell ref="REW52:RFC52"/>
    <mergeCell ref="RBX52:RCD52"/>
    <mergeCell ref="RCE52:RCK52"/>
    <mergeCell ref="RCL52:RCR52"/>
    <mergeCell ref="RCS52:RCY52"/>
    <mergeCell ref="RCZ52:RDF52"/>
    <mergeCell ref="RDG52:RDM52"/>
    <mergeCell ref="RAH52:RAN52"/>
    <mergeCell ref="RAO52:RAU52"/>
    <mergeCell ref="RAV52:RBB52"/>
    <mergeCell ref="RBC52:RBI52"/>
    <mergeCell ref="RBJ52:RBP52"/>
    <mergeCell ref="RBQ52:RBW52"/>
    <mergeCell ref="QYR52:QYX52"/>
    <mergeCell ref="QYY52:QZE52"/>
    <mergeCell ref="QZF52:QZL52"/>
    <mergeCell ref="QZM52:QZS52"/>
    <mergeCell ref="QZT52:QZZ52"/>
    <mergeCell ref="RAA52:RAG52"/>
    <mergeCell ref="QXB52:QXH52"/>
    <mergeCell ref="QXI52:QXO52"/>
    <mergeCell ref="QXP52:QXV52"/>
    <mergeCell ref="QXW52:QYC52"/>
    <mergeCell ref="QYD52:QYJ52"/>
    <mergeCell ref="QYK52:QYQ52"/>
    <mergeCell ref="QVL52:QVR52"/>
    <mergeCell ref="QVS52:QVY52"/>
    <mergeCell ref="QVZ52:QWF52"/>
    <mergeCell ref="QWG52:QWM52"/>
    <mergeCell ref="QWN52:QWT52"/>
    <mergeCell ref="QWU52:QXA52"/>
    <mergeCell ref="QTV52:QUB52"/>
    <mergeCell ref="QUC52:QUI52"/>
    <mergeCell ref="QUJ52:QUP52"/>
    <mergeCell ref="QUQ52:QUW52"/>
    <mergeCell ref="QUX52:QVD52"/>
    <mergeCell ref="QVE52:QVK52"/>
    <mergeCell ref="QSF52:QSL52"/>
    <mergeCell ref="QSM52:QSS52"/>
    <mergeCell ref="QST52:QSZ52"/>
    <mergeCell ref="QTA52:QTG52"/>
    <mergeCell ref="QTH52:QTN52"/>
    <mergeCell ref="QTO52:QTU52"/>
    <mergeCell ref="QQP52:QQV52"/>
    <mergeCell ref="QQW52:QRC52"/>
    <mergeCell ref="QRD52:QRJ52"/>
    <mergeCell ref="QRK52:QRQ52"/>
    <mergeCell ref="QRR52:QRX52"/>
    <mergeCell ref="QRY52:QSE52"/>
    <mergeCell ref="QOZ52:QPF52"/>
    <mergeCell ref="QPG52:QPM52"/>
    <mergeCell ref="QPN52:QPT52"/>
    <mergeCell ref="QPU52:QQA52"/>
    <mergeCell ref="QQB52:QQH52"/>
    <mergeCell ref="QQI52:QQO52"/>
    <mergeCell ref="QNJ52:QNP52"/>
    <mergeCell ref="QNQ52:QNW52"/>
    <mergeCell ref="QNX52:QOD52"/>
    <mergeCell ref="QOE52:QOK52"/>
    <mergeCell ref="QOL52:QOR52"/>
    <mergeCell ref="QOS52:QOY52"/>
    <mergeCell ref="QLT52:QLZ52"/>
    <mergeCell ref="QMA52:QMG52"/>
    <mergeCell ref="QMH52:QMN52"/>
    <mergeCell ref="QMO52:QMU52"/>
    <mergeCell ref="QMV52:QNB52"/>
    <mergeCell ref="QNC52:QNI52"/>
    <mergeCell ref="QKD52:QKJ52"/>
    <mergeCell ref="QKK52:QKQ52"/>
    <mergeCell ref="QKR52:QKX52"/>
    <mergeCell ref="QKY52:QLE52"/>
    <mergeCell ref="QLF52:QLL52"/>
    <mergeCell ref="QLM52:QLS52"/>
    <mergeCell ref="QIN52:QIT52"/>
    <mergeCell ref="QIU52:QJA52"/>
    <mergeCell ref="QJB52:QJH52"/>
    <mergeCell ref="QJI52:QJO52"/>
    <mergeCell ref="QJP52:QJV52"/>
    <mergeCell ref="QJW52:QKC52"/>
    <mergeCell ref="QGX52:QHD52"/>
    <mergeCell ref="QHE52:QHK52"/>
    <mergeCell ref="QHL52:QHR52"/>
    <mergeCell ref="QHS52:QHY52"/>
    <mergeCell ref="QHZ52:QIF52"/>
    <mergeCell ref="QIG52:QIM52"/>
    <mergeCell ref="QFH52:QFN52"/>
    <mergeCell ref="QFO52:QFU52"/>
    <mergeCell ref="QFV52:QGB52"/>
    <mergeCell ref="QGC52:QGI52"/>
    <mergeCell ref="QGJ52:QGP52"/>
    <mergeCell ref="QGQ52:QGW52"/>
    <mergeCell ref="QDR52:QDX52"/>
    <mergeCell ref="QDY52:QEE52"/>
    <mergeCell ref="QEF52:QEL52"/>
    <mergeCell ref="QEM52:QES52"/>
    <mergeCell ref="QET52:QEZ52"/>
    <mergeCell ref="QFA52:QFG52"/>
    <mergeCell ref="QCB52:QCH52"/>
    <mergeCell ref="QCI52:QCO52"/>
    <mergeCell ref="QCP52:QCV52"/>
    <mergeCell ref="QCW52:QDC52"/>
    <mergeCell ref="QDD52:QDJ52"/>
    <mergeCell ref="QDK52:QDQ52"/>
    <mergeCell ref="QAL52:QAR52"/>
    <mergeCell ref="QAS52:QAY52"/>
    <mergeCell ref="QAZ52:QBF52"/>
    <mergeCell ref="QBG52:QBM52"/>
    <mergeCell ref="QBN52:QBT52"/>
    <mergeCell ref="QBU52:QCA52"/>
    <mergeCell ref="PYV52:PZB52"/>
    <mergeCell ref="PZC52:PZI52"/>
    <mergeCell ref="PZJ52:PZP52"/>
    <mergeCell ref="PZQ52:PZW52"/>
    <mergeCell ref="PZX52:QAD52"/>
    <mergeCell ref="QAE52:QAK52"/>
    <mergeCell ref="PXF52:PXL52"/>
    <mergeCell ref="PXM52:PXS52"/>
    <mergeCell ref="PXT52:PXZ52"/>
    <mergeCell ref="PYA52:PYG52"/>
    <mergeCell ref="PYH52:PYN52"/>
    <mergeCell ref="PYO52:PYU52"/>
    <mergeCell ref="PVP52:PVV52"/>
    <mergeCell ref="PVW52:PWC52"/>
    <mergeCell ref="PWD52:PWJ52"/>
    <mergeCell ref="PWK52:PWQ52"/>
    <mergeCell ref="PWR52:PWX52"/>
    <mergeCell ref="PWY52:PXE52"/>
    <mergeCell ref="PTZ52:PUF52"/>
    <mergeCell ref="PUG52:PUM52"/>
    <mergeCell ref="PUN52:PUT52"/>
    <mergeCell ref="PUU52:PVA52"/>
    <mergeCell ref="PVB52:PVH52"/>
    <mergeCell ref="PVI52:PVO52"/>
    <mergeCell ref="PSJ52:PSP52"/>
    <mergeCell ref="PSQ52:PSW52"/>
    <mergeCell ref="PSX52:PTD52"/>
    <mergeCell ref="PTE52:PTK52"/>
    <mergeCell ref="PTL52:PTR52"/>
    <mergeCell ref="PTS52:PTY52"/>
    <mergeCell ref="PQT52:PQZ52"/>
    <mergeCell ref="PRA52:PRG52"/>
    <mergeCell ref="PRH52:PRN52"/>
    <mergeCell ref="PRO52:PRU52"/>
    <mergeCell ref="PRV52:PSB52"/>
    <mergeCell ref="PSC52:PSI52"/>
    <mergeCell ref="PPD52:PPJ52"/>
    <mergeCell ref="PPK52:PPQ52"/>
    <mergeCell ref="PPR52:PPX52"/>
    <mergeCell ref="PPY52:PQE52"/>
    <mergeCell ref="PQF52:PQL52"/>
    <mergeCell ref="PQM52:PQS52"/>
    <mergeCell ref="PNN52:PNT52"/>
    <mergeCell ref="PNU52:POA52"/>
    <mergeCell ref="POB52:POH52"/>
    <mergeCell ref="POI52:POO52"/>
    <mergeCell ref="POP52:POV52"/>
    <mergeCell ref="POW52:PPC52"/>
    <mergeCell ref="PLX52:PMD52"/>
    <mergeCell ref="PME52:PMK52"/>
    <mergeCell ref="PML52:PMR52"/>
    <mergeCell ref="PMS52:PMY52"/>
    <mergeCell ref="PMZ52:PNF52"/>
    <mergeCell ref="PNG52:PNM52"/>
    <mergeCell ref="PKH52:PKN52"/>
    <mergeCell ref="PKO52:PKU52"/>
    <mergeCell ref="PKV52:PLB52"/>
    <mergeCell ref="PLC52:PLI52"/>
    <mergeCell ref="PLJ52:PLP52"/>
    <mergeCell ref="PLQ52:PLW52"/>
    <mergeCell ref="PIR52:PIX52"/>
    <mergeCell ref="PIY52:PJE52"/>
    <mergeCell ref="PJF52:PJL52"/>
    <mergeCell ref="PJM52:PJS52"/>
    <mergeCell ref="PJT52:PJZ52"/>
    <mergeCell ref="PKA52:PKG52"/>
    <mergeCell ref="PHB52:PHH52"/>
    <mergeCell ref="PHI52:PHO52"/>
    <mergeCell ref="PHP52:PHV52"/>
    <mergeCell ref="PHW52:PIC52"/>
    <mergeCell ref="PID52:PIJ52"/>
    <mergeCell ref="PIK52:PIQ52"/>
    <mergeCell ref="PFL52:PFR52"/>
    <mergeCell ref="PFS52:PFY52"/>
    <mergeCell ref="PFZ52:PGF52"/>
    <mergeCell ref="PGG52:PGM52"/>
    <mergeCell ref="PGN52:PGT52"/>
    <mergeCell ref="PGU52:PHA52"/>
    <mergeCell ref="PDV52:PEB52"/>
    <mergeCell ref="PEC52:PEI52"/>
    <mergeCell ref="PEJ52:PEP52"/>
    <mergeCell ref="PEQ52:PEW52"/>
    <mergeCell ref="PEX52:PFD52"/>
    <mergeCell ref="PFE52:PFK52"/>
    <mergeCell ref="PCF52:PCL52"/>
    <mergeCell ref="PCM52:PCS52"/>
    <mergeCell ref="PCT52:PCZ52"/>
    <mergeCell ref="PDA52:PDG52"/>
    <mergeCell ref="PDH52:PDN52"/>
    <mergeCell ref="PDO52:PDU52"/>
    <mergeCell ref="PAP52:PAV52"/>
    <mergeCell ref="PAW52:PBC52"/>
    <mergeCell ref="PBD52:PBJ52"/>
    <mergeCell ref="PBK52:PBQ52"/>
    <mergeCell ref="PBR52:PBX52"/>
    <mergeCell ref="PBY52:PCE52"/>
    <mergeCell ref="OYZ52:OZF52"/>
    <mergeCell ref="OZG52:OZM52"/>
    <mergeCell ref="OZN52:OZT52"/>
    <mergeCell ref="OZU52:PAA52"/>
    <mergeCell ref="PAB52:PAH52"/>
    <mergeCell ref="PAI52:PAO52"/>
    <mergeCell ref="OXJ52:OXP52"/>
    <mergeCell ref="OXQ52:OXW52"/>
    <mergeCell ref="OXX52:OYD52"/>
    <mergeCell ref="OYE52:OYK52"/>
    <mergeCell ref="OYL52:OYR52"/>
    <mergeCell ref="OYS52:OYY52"/>
    <mergeCell ref="OVT52:OVZ52"/>
    <mergeCell ref="OWA52:OWG52"/>
    <mergeCell ref="OWH52:OWN52"/>
    <mergeCell ref="OWO52:OWU52"/>
    <mergeCell ref="OWV52:OXB52"/>
    <mergeCell ref="OXC52:OXI52"/>
    <mergeCell ref="OUD52:OUJ52"/>
    <mergeCell ref="OUK52:OUQ52"/>
    <mergeCell ref="OUR52:OUX52"/>
    <mergeCell ref="OUY52:OVE52"/>
    <mergeCell ref="OVF52:OVL52"/>
    <mergeCell ref="OVM52:OVS52"/>
    <mergeCell ref="OSN52:OST52"/>
    <mergeCell ref="OSU52:OTA52"/>
    <mergeCell ref="OTB52:OTH52"/>
    <mergeCell ref="OTI52:OTO52"/>
    <mergeCell ref="OTP52:OTV52"/>
    <mergeCell ref="OTW52:OUC52"/>
    <mergeCell ref="OQX52:ORD52"/>
    <mergeCell ref="ORE52:ORK52"/>
    <mergeCell ref="ORL52:ORR52"/>
    <mergeCell ref="ORS52:ORY52"/>
    <mergeCell ref="ORZ52:OSF52"/>
    <mergeCell ref="OSG52:OSM52"/>
    <mergeCell ref="OPH52:OPN52"/>
    <mergeCell ref="OPO52:OPU52"/>
    <mergeCell ref="OPV52:OQB52"/>
    <mergeCell ref="OQC52:OQI52"/>
    <mergeCell ref="OQJ52:OQP52"/>
    <mergeCell ref="OQQ52:OQW52"/>
    <mergeCell ref="ONR52:ONX52"/>
    <mergeCell ref="ONY52:OOE52"/>
    <mergeCell ref="OOF52:OOL52"/>
    <mergeCell ref="OOM52:OOS52"/>
    <mergeCell ref="OOT52:OOZ52"/>
    <mergeCell ref="OPA52:OPG52"/>
    <mergeCell ref="OMB52:OMH52"/>
    <mergeCell ref="OMI52:OMO52"/>
    <mergeCell ref="OMP52:OMV52"/>
    <mergeCell ref="OMW52:ONC52"/>
    <mergeCell ref="OND52:ONJ52"/>
    <mergeCell ref="ONK52:ONQ52"/>
    <mergeCell ref="OKL52:OKR52"/>
    <mergeCell ref="OKS52:OKY52"/>
    <mergeCell ref="OKZ52:OLF52"/>
    <mergeCell ref="OLG52:OLM52"/>
    <mergeCell ref="OLN52:OLT52"/>
    <mergeCell ref="OLU52:OMA52"/>
    <mergeCell ref="OIV52:OJB52"/>
    <mergeCell ref="OJC52:OJI52"/>
    <mergeCell ref="OJJ52:OJP52"/>
    <mergeCell ref="OJQ52:OJW52"/>
    <mergeCell ref="OJX52:OKD52"/>
    <mergeCell ref="OKE52:OKK52"/>
    <mergeCell ref="OHF52:OHL52"/>
    <mergeCell ref="OHM52:OHS52"/>
    <mergeCell ref="OHT52:OHZ52"/>
    <mergeCell ref="OIA52:OIG52"/>
    <mergeCell ref="OIH52:OIN52"/>
    <mergeCell ref="OIO52:OIU52"/>
    <mergeCell ref="OFP52:OFV52"/>
    <mergeCell ref="OFW52:OGC52"/>
    <mergeCell ref="OGD52:OGJ52"/>
    <mergeCell ref="OGK52:OGQ52"/>
    <mergeCell ref="OGR52:OGX52"/>
    <mergeCell ref="OGY52:OHE52"/>
    <mergeCell ref="ODZ52:OEF52"/>
    <mergeCell ref="OEG52:OEM52"/>
    <mergeCell ref="OEN52:OET52"/>
    <mergeCell ref="OEU52:OFA52"/>
    <mergeCell ref="OFB52:OFH52"/>
    <mergeCell ref="OFI52:OFO52"/>
    <mergeCell ref="OCJ52:OCP52"/>
    <mergeCell ref="OCQ52:OCW52"/>
    <mergeCell ref="OCX52:ODD52"/>
    <mergeCell ref="ODE52:ODK52"/>
    <mergeCell ref="ODL52:ODR52"/>
    <mergeCell ref="ODS52:ODY52"/>
    <mergeCell ref="OAT52:OAZ52"/>
    <mergeCell ref="OBA52:OBG52"/>
    <mergeCell ref="OBH52:OBN52"/>
    <mergeCell ref="OBO52:OBU52"/>
    <mergeCell ref="OBV52:OCB52"/>
    <mergeCell ref="OCC52:OCI52"/>
    <mergeCell ref="NZD52:NZJ52"/>
    <mergeCell ref="NZK52:NZQ52"/>
    <mergeCell ref="NZR52:NZX52"/>
    <mergeCell ref="NZY52:OAE52"/>
    <mergeCell ref="OAF52:OAL52"/>
    <mergeCell ref="OAM52:OAS52"/>
    <mergeCell ref="NXN52:NXT52"/>
    <mergeCell ref="NXU52:NYA52"/>
    <mergeCell ref="NYB52:NYH52"/>
    <mergeCell ref="NYI52:NYO52"/>
    <mergeCell ref="NYP52:NYV52"/>
    <mergeCell ref="NYW52:NZC52"/>
    <mergeCell ref="NVX52:NWD52"/>
    <mergeCell ref="NWE52:NWK52"/>
    <mergeCell ref="NWL52:NWR52"/>
    <mergeCell ref="NWS52:NWY52"/>
    <mergeCell ref="NWZ52:NXF52"/>
    <mergeCell ref="NXG52:NXM52"/>
    <mergeCell ref="NUH52:NUN52"/>
    <mergeCell ref="NUO52:NUU52"/>
    <mergeCell ref="NUV52:NVB52"/>
    <mergeCell ref="NVC52:NVI52"/>
    <mergeCell ref="NVJ52:NVP52"/>
    <mergeCell ref="NVQ52:NVW52"/>
    <mergeCell ref="NSR52:NSX52"/>
    <mergeCell ref="NSY52:NTE52"/>
    <mergeCell ref="NTF52:NTL52"/>
    <mergeCell ref="NTM52:NTS52"/>
    <mergeCell ref="NTT52:NTZ52"/>
    <mergeCell ref="NUA52:NUG52"/>
    <mergeCell ref="NRB52:NRH52"/>
    <mergeCell ref="NRI52:NRO52"/>
    <mergeCell ref="NRP52:NRV52"/>
    <mergeCell ref="NRW52:NSC52"/>
    <mergeCell ref="NSD52:NSJ52"/>
    <mergeCell ref="NSK52:NSQ52"/>
    <mergeCell ref="NPL52:NPR52"/>
    <mergeCell ref="NPS52:NPY52"/>
    <mergeCell ref="NPZ52:NQF52"/>
    <mergeCell ref="NQG52:NQM52"/>
    <mergeCell ref="NQN52:NQT52"/>
    <mergeCell ref="NQU52:NRA52"/>
    <mergeCell ref="NNV52:NOB52"/>
    <mergeCell ref="NOC52:NOI52"/>
    <mergeCell ref="NOJ52:NOP52"/>
    <mergeCell ref="NOQ52:NOW52"/>
    <mergeCell ref="NOX52:NPD52"/>
    <mergeCell ref="NPE52:NPK52"/>
    <mergeCell ref="NMF52:NML52"/>
    <mergeCell ref="NMM52:NMS52"/>
    <mergeCell ref="NMT52:NMZ52"/>
    <mergeCell ref="NNA52:NNG52"/>
    <mergeCell ref="NNH52:NNN52"/>
    <mergeCell ref="NNO52:NNU52"/>
    <mergeCell ref="NKP52:NKV52"/>
    <mergeCell ref="NKW52:NLC52"/>
    <mergeCell ref="NLD52:NLJ52"/>
    <mergeCell ref="NLK52:NLQ52"/>
    <mergeCell ref="NLR52:NLX52"/>
    <mergeCell ref="NLY52:NME52"/>
    <mergeCell ref="NIZ52:NJF52"/>
    <mergeCell ref="NJG52:NJM52"/>
    <mergeCell ref="NJN52:NJT52"/>
    <mergeCell ref="NJU52:NKA52"/>
    <mergeCell ref="NKB52:NKH52"/>
    <mergeCell ref="NKI52:NKO52"/>
    <mergeCell ref="NHJ52:NHP52"/>
    <mergeCell ref="NHQ52:NHW52"/>
    <mergeCell ref="NHX52:NID52"/>
    <mergeCell ref="NIE52:NIK52"/>
    <mergeCell ref="NIL52:NIR52"/>
    <mergeCell ref="NIS52:NIY52"/>
    <mergeCell ref="NFT52:NFZ52"/>
    <mergeCell ref="NGA52:NGG52"/>
    <mergeCell ref="NGH52:NGN52"/>
    <mergeCell ref="NGO52:NGU52"/>
    <mergeCell ref="NGV52:NHB52"/>
    <mergeCell ref="NHC52:NHI52"/>
    <mergeCell ref="NED52:NEJ52"/>
    <mergeCell ref="NEK52:NEQ52"/>
    <mergeCell ref="NER52:NEX52"/>
    <mergeCell ref="NEY52:NFE52"/>
    <mergeCell ref="NFF52:NFL52"/>
    <mergeCell ref="NFM52:NFS52"/>
    <mergeCell ref="NCN52:NCT52"/>
    <mergeCell ref="NCU52:NDA52"/>
    <mergeCell ref="NDB52:NDH52"/>
    <mergeCell ref="NDI52:NDO52"/>
    <mergeCell ref="NDP52:NDV52"/>
    <mergeCell ref="NDW52:NEC52"/>
    <mergeCell ref="NAX52:NBD52"/>
    <mergeCell ref="NBE52:NBK52"/>
    <mergeCell ref="NBL52:NBR52"/>
    <mergeCell ref="NBS52:NBY52"/>
    <mergeCell ref="NBZ52:NCF52"/>
    <mergeCell ref="NCG52:NCM52"/>
    <mergeCell ref="MZH52:MZN52"/>
    <mergeCell ref="MZO52:MZU52"/>
    <mergeCell ref="MZV52:NAB52"/>
    <mergeCell ref="NAC52:NAI52"/>
    <mergeCell ref="NAJ52:NAP52"/>
    <mergeCell ref="NAQ52:NAW52"/>
    <mergeCell ref="MXR52:MXX52"/>
    <mergeCell ref="MXY52:MYE52"/>
    <mergeCell ref="MYF52:MYL52"/>
    <mergeCell ref="MYM52:MYS52"/>
    <mergeCell ref="MYT52:MYZ52"/>
    <mergeCell ref="MZA52:MZG52"/>
    <mergeCell ref="MWB52:MWH52"/>
    <mergeCell ref="MWI52:MWO52"/>
    <mergeCell ref="MWP52:MWV52"/>
    <mergeCell ref="MWW52:MXC52"/>
    <mergeCell ref="MXD52:MXJ52"/>
    <mergeCell ref="MXK52:MXQ52"/>
    <mergeCell ref="MUL52:MUR52"/>
    <mergeCell ref="MUS52:MUY52"/>
    <mergeCell ref="MUZ52:MVF52"/>
    <mergeCell ref="MVG52:MVM52"/>
    <mergeCell ref="MVN52:MVT52"/>
    <mergeCell ref="MVU52:MWA52"/>
    <mergeCell ref="MSV52:MTB52"/>
    <mergeCell ref="MTC52:MTI52"/>
    <mergeCell ref="MTJ52:MTP52"/>
    <mergeCell ref="MTQ52:MTW52"/>
    <mergeCell ref="MTX52:MUD52"/>
    <mergeCell ref="MUE52:MUK52"/>
    <mergeCell ref="MRF52:MRL52"/>
    <mergeCell ref="MRM52:MRS52"/>
    <mergeCell ref="MRT52:MRZ52"/>
    <mergeCell ref="MSA52:MSG52"/>
    <mergeCell ref="MSH52:MSN52"/>
    <mergeCell ref="MSO52:MSU52"/>
    <mergeCell ref="MPP52:MPV52"/>
    <mergeCell ref="MPW52:MQC52"/>
    <mergeCell ref="MQD52:MQJ52"/>
    <mergeCell ref="MQK52:MQQ52"/>
    <mergeCell ref="MQR52:MQX52"/>
    <mergeCell ref="MQY52:MRE52"/>
    <mergeCell ref="MNZ52:MOF52"/>
    <mergeCell ref="MOG52:MOM52"/>
    <mergeCell ref="MON52:MOT52"/>
    <mergeCell ref="MOU52:MPA52"/>
    <mergeCell ref="MPB52:MPH52"/>
    <mergeCell ref="MPI52:MPO52"/>
    <mergeCell ref="MMJ52:MMP52"/>
    <mergeCell ref="MMQ52:MMW52"/>
    <mergeCell ref="MMX52:MND52"/>
    <mergeCell ref="MNE52:MNK52"/>
    <mergeCell ref="MNL52:MNR52"/>
    <mergeCell ref="MNS52:MNY52"/>
    <mergeCell ref="MKT52:MKZ52"/>
    <mergeCell ref="MLA52:MLG52"/>
    <mergeCell ref="MLH52:MLN52"/>
    <mergeCell ref="MLO52:MLU52"/>
    <mergeCell ref="MLV52:MMB52"/>
    <mergeCell ref="MMC52:MMI52"/>
    <mergeCell ref="MJD52:MJJ52"/>
    <mergeCell ref="MJK52:MJQ52"/>
    <mergeCell ref="MJR52:MJX52"/>
    <mergeCell ref="MJY52:MKE52"/>
    <mergeCell ref="MKF52:MKL52"/>
    <mergeCell ref="MKM52:MKS52"/>
    <mergeCell ref="MHN52:MHT52"/>
    <mergeCell ref="MHU52:MIA52"/>
    <mergeCell ref="MIB52:MIH52"/>
    <mergeCell ref="MII52:MIO52"/>
    <mergeCell ref="MIP52:MIV52"/>
    <mergeCell ref="MIW52:MJC52"/>
    <mergeCell ref="MFX52:MGD52"/>
    <mergeCell ref="MGE52:MGK52"/>
    <mergeCell ref="MGL52:MGR52"/>
    <mergeCell ref="MGS52:MGY52"/>
    <mergeCell ref="MGZ52:MHF52"/>
    <mergeCell ref="MHG52:MHM52"/>
    <mergeCell ref="MEH52:MEN52"/>
    <mergeCell ref="MEO52:MEU52"/>
    <mergeCell ref="MEV52:MFB52"/>
    <mergeCell ref="MFC52:MFI52"/>
    <mergeCell ref="MFJ52:MFP52"/>
    <mergeCell ref="MFQ52:MFW52"/>
    <mergeCell ref="MCR52:MCX52"/>
    <mergeCell ref="MCY52:MDE52"/>
    <mergeCell ref="MDF52:MDL52"/>
    <mergeCell ref="MDM52:MDS52"/>
    <mergeCell ref="MDT52:MDZ52"/>
    <mergeCell ref="MEA52:MEG52"/>
    <mergeCell ref="MBB52:MBH52"/>
    <mergeCell ref="MBI52:MBO52"/>
    <mergeCell ref="MBP52:MBV52"/>
    <mergeCell ref="MBW52:MCC52"/>
    <mergeCell ref="MCD52:MCJ52"/>
    <mergeCell ref="MCK52:MCQ52"/>
    <mergeCell ref="LZL52:LZR52"/>
    <mergeCell ref="LZS52:LZY52"/>
    <mergeCell ref="LZZ52:MAF52"/>
    <mergeCell ref="MAG52:MAM52"/>
    <mergeCell ref="MAN52:MAT52"/>
    <mergeCell ref="MAU52:MBA52"/>
    <mergeCell ref="LXV52:LYB52"/>
    <mergeCell ref="LYC52:LYI52"/>
    <mergeCell ref="LYJ52:LYP52"/>
    <mergeCell ref="LYQ52:LYW52"/>
    <mergeCell ref="LYX52:LZD52"/>
    <mergeCell ref="LZE52:LZK52"/>
    <mergeCell ref="LWF52:LWL52"/>
    <mergeCell ref="LWM52:LWS52"/>
    <mergeCell ref="LWT52:LWZ52"/>
    <mergeCell ref="LXA52:LXG52"/>
    <mergeCell ref="LXH52:LXN52"/>
    <mergeCell ref="LXO52:LXU52"/>
    <mergeCell ref="LUP52:LUV52"/>
    <mergeCell ref="LUW52:LVC52"/>
    <mergeCell ref="LVD52:LVJ52"/>
    <mergeCell ref="LVK52:LVQ52"/>
    <mergeCell ref="LVR52:LVX52"/>
    <mergeCell ref="LVY52:LWE52"/>
    <mergeCell ref="LSZ52:LTF52"/>
    <mergeCell ref="LTG52:LTM52"/>
    <mergeCell ref="LTN52:LTT52"/>
    <mergeCell ref="LTU52:LUA52"/>
    <mergeCell ref="LUB52:LUH52"/>
    <mergeCell ref="LUI52:LUO52"/>
    <mergeCell ref="LRJ52:LRP52"/>
    <mergeCell ref="LRQ52:LRW52"/>
    <mergeCell ref="LRX52:LSD52"/>
    <mergeCell ref="LSE52:LSK52"/>
    <mergeCell ref="LSL52:LSR52"/>
    <mergeCell ref="LSS52:LSY52"/>
    <mergeCell ref="LPT52:LPZ52"/>
    <mergeCell ref="LQA52:LQG52"/>
    <mergeCell ref="LQH52:LQN52"/>
    <mergeCell ref="LQO52:LQU52"/>
    <mergeCell ref="LQV52:LRB52"/>
    <mergeCell ref="LRC52:LRI52"/>
    <mergeCell ref="LOD52:LOJ52"/>
    <mergeCell ref="LOK52:LOQ52"/>
    <mergeCell ref="LOR52:LOX52"/>
    <mergeCell ref="LOY52:LPE52"/>
    <mergeCell ref="LPF52:LPL52"/>
    <mergeCell ref="LPM52:LPS52"/>
    <mergeCell ref="LMN52:LMT52"/>
    <mergeCell ref="LMU52:LNA52"/>
    <mergeCell ref="LNB52:LNH52"/>
    <mergeCell ref="LNI52:LNO52"/>
    <mergeCell ref="LNP52:LNV52"/>
    <mergeCell ref="LNW52:LOC52"/>
    <mergeCell ref="LKX52:LLD52"/>
    <mergeCell ref="LLE52:LLK52"/>
    <mergeCell ref="LLL52:LLR52"/>
    <mergeCell ref="LLS52:LLY52"/>
    <mergeCell ref="LLZ52:LMF52"/>
    <mergeCell ref="LMG52:LMM52"/>
    <mergeCell ref="LJH52:LJN52"/>
    <mergeCell ref="LJO52:LJU52"/>
    <mergeCell ref="LJV52:LKB52"/>
    <mergeCell ref="LKC52:LKI52"/>
    <mergeCell ref="LKJ52:LKP52"/>
    <mergeCell ref="LKQ52:LKW52"/>
    <mergeCell ref="LHR52:LHX52"/>
    <mergeCell ref="LHY52:LIE52"/>
    <mergeCell ref="LIF52:LIL52"/>
    <mergeCell ref="LIM52:LIS52"/>
    <mergeCell ref="LIT52:LIZ52"/>
    <mergeCell ref="LJA52:LJG52"/>
    <mergeCell ref="LGB52:LGH52"/>
    <mergeCell ref="LGI52:LGO52"/>
    <mergeCell ref="LGP52:LGV52"/>
    <mergeCell ref="LGW52:LHC52"/>
    <mergeCell ref="LHD52:LHJ52"/>
    <mergeCell ref="LHK52:LHQ52"/>
    <mergeCell ref="LEL52:LER52"/>
    <mergeCell ref="LES52:LEY52"/>
    <mergeCell ref="LEZ52:LFF52"/>
    <mergeCell ref="LFG52:LFM52"/>
    <mergeCell ref="LFN52:LFT52"/>
    <mergeCell ref="LFU52:LGA52"/>
    <mergeCell ref="LCV52:LDB52"/>
    <mergeCell ref="LDC52:LDI52"/>
    <mergeCell ref="LDJ52:LDP52"/>
    <mergeCell ref="LDQ52:LDW52"/>
    <mergeCell ref="LDX52:LED52"/>
    <mergeCell ref="LEE52:LEK52"/>
    <mergeCell ref="LBF52:LBL52"/>
    <mergeCell ref="LBM52:LBS52"/>
    <mergeCell ref="LBT52:LBZ52"/>
    <mergeCell ref="LCA52:LCG52"/>
    <mergeCell ref="LCH52:LCN52"/>
    <mergeCell ref="LCO52:LCU52"/>
    <mergeCell ref="KZP52:KZV52"/>
    <mergeCell ref="KZW52:LAC52"/>
    <mergeCell ref="LAD52:LAJ52"/>
    <mergeCell ref="LAK52:LAQ52"/>
    <mergeCell ref="LAR52:LAX52"/>
    <mergeCell ref="LAY52:LBE52"/>
    <mergeCell ref="KXZ52:KYF52"/>
    <mergeCell ref="KYG52:KYM52"/>
    <mergeCell ref="KYN52:KYT52"/>
    <mergeCell ref="KYU52:KZA52"/>
    <mergeCell ref="KZB52:KZH52"/>
    <mergeCell ref="KZI52:KZO52"/>
    <mergeCell ref="KWJ52:KWP52"/>
    <mergeCell ref="KWQ52:KWW52"/>
    <mergeCell ref="KWX52:KXD52"/>
    <mergeCell ref="KXE52:KXK52"/>
    <mergeCell ref="KXL52:KXR52"/>
    <mergeCell ref="KXS52:KXY52"/>
    <mergeCell ref="KUT52:KUZ52"/>
    <mergeCell ref="KVA52:KVG52"/>
    <mergeCell ref="KVH52:KVN52"/>
    <mergeCell ref="KVO52:KVU52"/>
    <mergeCell ref="KVV52:KWB52"/>
    <mergeCell ref="KWC52:KWI52"/>
    <mergeCell ref="KTD52:KTJ52"/>
    <mergeCell ref="KTK52:KTQ52"/>
    <mergeCell ref="KTR52:KTX52"/>
    <mergeCell ref="KTY52:KUE52"/>
    <mergeCell ref="KUF52:KUL52"/>
    <mergeCell ref="KUM52:KUS52"/>
    <mergeCell ref="KRN52:KRT52"/>
    <mergeCell ref="KRU52:KSA52"/>
    <mergeCell ref="KSB52:KSH52"/>
    <mergeCell ref="KSI52:KSO52"/>
    <mergeCell ref="KSP52:KSV52"/>
    <mergeCell ref="KSW52:KTC52"/>
    <mergeCell ref="KPX52:KQD52"/>
    <mergeCell ref="KQE52:KQK52"/>
    <mergeCell ref="KQL52:KQR52"/>
    <mergeCell ref="KQS52:KQY52"/>
    <mergeCell ref="KQZ52:KRF52"/>
    <mergeCell ref="KRG52:KRM52"/>
    <mergeCell ref="KOH52:KON52"/>
    <mergeCell ref="KOO52:KOU52"/>
    <mergeCell ref="KOV52:KPB52"/>
    <mergeCell ref="KPC52:KPI52"/>
    <mergeCell ref="KPJ52:KPP52"/>
    <mergeCell ref="KPQ52:KPW52"/>
    <mergeCell ref="KMR52:KMX52"/>
    <mergeCell ref="KMY52:KNE52"/>
    <mergeCell ref="KNF52:KNL52"/>
    <mergeCell ref="KNM52:KNS52"/>
    <mergeCell ref="KNT52:KNZ52"/>
    <mergeCell ref="KOA52:KOG52"/>
    <mergeCell ref="KLB52:KLH52"/>
    <mergeCell ref="KLI52:KLO52"/>
    <mergeCell ref="KLP52:KLV52"/>
    <mergeCell ref="KLW52:KMC52"/>
    <mergeCell ref="KMD52:KMJ52"/>
    <mergeCell ref="KMK52:KMQ52"/>
    <mergeCell ref="KJL52:KJR52"/>
    <mergeCell ref="KJS52:KJY52"/>
    <mergeCell ref="KJZ52:KKF52"/>
    <mergeCell ref="KKG52:KKM52"/>
    <mergeCell ref="KKN52:KKT52"/>
    <mergeCell ref="KKU52:KLA52"/>
    <mergeCell ref="KHV52:KIB52"/>
    <mergeCell ref="KIC52:KII52"/>
    <mergeCell ref="KIJ52:KIP52"/>
    <mergeCell ref="KIQ52:KIW52"/>
    <mergeCell ref="KIX52:KJD52"/>
    <mergeCell ref="KJE52:KJK52"/>
    <mergeCell ref="KGF52:KGL52"/>
    <mergeCell ref="KGM52:KGS52"/>
    <mergeCell ref="KGT52:KGZ52"/>
    <mergeCell ref="KHA52:KHG52"/>
    <mergeCell ref="KHH52:KHN52"/>
    <mergeCell ref="KHO52:KHU52"/>
    <mergeCell ref="KEP52:KEV52"/>
    <mergeCell ref="KEW52:KFC52"/>
    <mergeCell ref="KFD52:KFJ52"/>
    <mergeCell ref="KFK52:KFQ52"/>
    <mergeCell ref="KFR52:KFX52"/>
    <mergeCell ref="KFY52:KGE52"/>
    <mergeCell ref="KCZ52:KDF52"/>
    <mergeCell ref="KDG52:KDM52"/>
    <mergeCell ref="KDN52:KDT52"/>
    <mergeCell ref="KDU52:KEA52"/>
    <mergeCell ref="KEB52:KEH52"/>
    <mergeCell ref="KEI52:KEO52"/>
    <mergeCell ref="KBJ52:KBP52"/>
    <mergeCell ref="KBQ52:KBW52"/>
    <mergeCell ref="KBX52:KCD52"/>
    <mergeCell ref="KCE52:KCK52"/>
    <mergeCell ref="KCL52:KCR52"/>
    <mergeCell ref="KCS52:KCY52"/>
    <mergeCell ref="JZT52:JZZ52"/>
    <mergeCell ref="KAA52:KAG52"/>
    <mergeCell ref="KAH52:KAN52"/>
    <mergeCell ref="KAO52:KAU52"/>
    <mergeCell ref="KAV52:KBB52"/>
    <mergeCell ref="KBC52:KBI52"/>
    <mergeCell ref="JYD52:JYJ52"/>
    <mergeCell ref="JYK52:JYQ52"/>
    <mergeCell ref="JYR52:JYX52"/>
    <mergeCell ref="JYY52:JZE52"/>
    <mergeCell ref="JZF52:JZL52"/>
    <mergeCell ref="JZM52:JZS52"/>
    <mergeCell ref="JWN52:JWT52"/>
    <mergeCell ref="JWU52:JXA52"/>
    <mergeCell ref="JXB52:JXH52"/>
    <mergeCell ref="JXI52:JXO52"/>
    <mergeCell ref="JXP52:JXV52"/>
    <mergeCell ref="JXW52:JYC52"/>
    <mergeCell ref="JUX52:JVD52"/>
    <mergeCell ref="JVE52:JVK52"/>
    <mergeCell ref="JVL52:JVR52"/>
    <mergeCell ref="JVS52:JVY52"/>
    <mergeCell ref="JVZ52:JWF52"/>
    <mergeCell ref="JWG52:JWM52"/>
    <mergeCell ref="JTH52:JTN52"/>
    <mergeCell ref="JTO52:JTU52"/>
    <mergeCell ref="JTV52:JUB52"/>
    <mergeCell ref="JUC52:JUI52"/>
    <mergeCell ref="JUJ52:JUP52"/>
    <mergeCell ref="JUQ52:JUW52"/>
    <mergeCell ref="JRR52:JRX52"/>
    <mergeCell ref="JRY52:JSE52"/>
    <mergeCell ref="JSF52:JSL52"/>
    <mergeCell ref="JSM52:JSS52"/>
    <mergeCell ref="JST52:JSZ52"/>
    <mergeCell ref="JTA52:JTG52"/>
    <mergeCell ref="JQB52:JQH52"/>
    <mergeCell ref="JQI52:JQO52"/>
    <mergeCell ref="JQP52:JQV52"/>
    <mergeCell ref="JQW52:JRC52"/>
    <mergeCell ref="JRD52:JRJ52"/>
    <mergeCell ref="JRK52:JRQ52"/>
    <mergeCell ref="JOL52:JOR52"/>
    <mergeCell ref="JOS52:JOY52"/>
    <mergeCell ref="JOZ52:JPF52"/>
    <mergeCell ref="JPG52:JPM52"/>
    <mergeCell ref="JPN52:JPT52"/>
    <mergeCell ref="JPU52:JQA52"/>
    <mergeCell ref="JMV52:JNB52"/>
    <mergeCell ref="JNC52:JNI52"/>
    <mergeCell ref="JNJ52:JNP52"/>
    <mergeCell ref="JNQ52:JNW52"/>
    <mergeCell ref="JNX52:JOD52"/>
    <mergeCell ref="JOE52:JOK52"/>
    <mergeCell ref="JLF52:JLL52"/>
    <mergeCell ref="JLM52:JLS52"/>
    <mergeCell ref="JLT52:JLZ52"/>
    <mergeCell ref="JMA52:JMG52"/>
    <mergeCell ref="JMH52:JMN52"/>
    <mergeCell ref="JMO52:JMU52"/>
    <mergeCell ref="JJP52:JJV52"/>
    <mergeCell ref="JJW52:JKC52"/>
    <mergeCell ref="JKD52:JKJ52"/>
    <mergeCell ref="JKK52:JKQ52"/>
    <mergeCell ref="JKR52:JKX52"/>
    <mergeCell ref="JKY52:JLE52"/>
    <mergeCell ref="JHZ52:JIF52"/>
    <mergeCell ref="JIG52:JIM52"/>
    <mergeCell ref="JIN52:JIT52"/>
    <mergeCell ref="JIU52:JJA52"/>
    <mergeCell ref="JJB52:JJH52"/>
    <mergeCell ref="JJI52:JJO52"/>
    <mergeCell ref="JGJ52:JGP52"/>
    <mergeCell ref="JGQ52:JGW52"/>
    <mergeCell ref="JGX52:JHD52"/>
    <mergeCell ref="JHE52:JHK52"/>
    <mergeCell ref="JHL52:JHR52"/>
    <mergeCell ref="JHS52:JHY52"/>
    <mergeCell ref="JET52:JEZ52"/>
    <mergeCell ref="JFA52:JFG52"/>
    <mergeCell ref="JFH52:JFN52"/>
    <mergeCell ref="JFO52:JFU52"/>
    <mergeCell ref="JFV52:JGB52"/>
    <mergeCell ref="JGC52:JGI52"/>
    <mergeCell ref="JDD52:JDJ52"/>
    <mergeCell ref="JDK52:JDQ52"/>
    <mergeCell ref="JDR52:JDX52"/>
    <mergeCell ref="JDY52:JEE52"/>
    <mergeCell ref="JEF52:JEL52"/>
    <mergeCell ref="JEM52:JES52"/>
    <mergeCell ref="JBN52:JBT52"/>
    <mergeCell ref="JBU52:JCA52"/>
    <mergeCell ref="JCB52:JCH52"/>
    <mergeCell ref="JCI52:JCO52"/>
    <mergeCell ref="JCP52:JCV52"/>
    <mergeCell ref="JCW52:JDC52"/>
    <mergeCell ref="IZX52:JAD52"/>
    <mergeCell ref="JAE52:JAK52"/>
    <mergeCell ref="JAL52:JAR52"/>
    <mergeCell ref="JAS52:JAY52"/>
    <mergeCell ref="JAZ52:JBF52"/>
    <mergeCell ref="JBG52:JBM52"/>
    <mergeCell ref="IYH52:IYN52"/>
    <mergeCell ref="IYO52:IYU52"/>
    <mergeCell ref="IYV52:IZB52"/>
    <mergeCell ref="IZC52:IZI52"/>
    <mergeCell ref="IZJ52:IZP52"/>
    <mergeCell ref="IZQ52:IZW52"/>
    <mergeCell ref="IWR52:IWX52"/>
    <mergeCell ref="IWY52:IXE52"/>
    <mergeCell ref="IXF52:IXL52"/>
    <mergeCell ref="IXM52:IXS52"/>
    <mergeCell ref="IXT52:IXZ52"/>
    <mergeCell ref="IYA52:IYG52"/>
    <mergeCell ref="IVB52:IVH52"/>
    <mergeCell ref="IVI52:IVO52"/>
    <mergeCell ref="IVP52:IVV52"/>
    <mergeCell ref="IVW52:IWC52"/>
    <mergeCell ref="IWD52:IWJ52"/>
    <mergeCell ref="IWK52:IWQ52"/>
    <mergeCell ref="ITL52:ITR52"/>
    <mergeCell ref="ITS52:ITY52"/>
    <mergeCell ref="ITZ52:IUF52"/>
    <mergeCell ref="IUG52:IUM52"/>
    <mergeCell ref="IUN52:IUT52"/>
    <mergeCell ref="IUU52:IVA52"/>
    <mergeCell ref="IRV52:ISB52"/>
    <mergeCell ref="ISC52:ISI52"/>
    <mergeCell ref="ISJ52:ISP52"/>
    <mergeCell ref="ISQ52:ISW52"/>
    <mergeCell ref="ISX52:ITD52"/>
    <mergeCell ref="ITE52:ITK52"/>
    <mergeCell ref="IQF52:IQL52"/>
    <mergeCell ref="IQM52:IQS52"/>
    <mergeCell ref="IQT52:IQZ52"/>
    <mergeCell ref="IRA52:IRG52"/>
    <mergeCell ref="IRH52:IRN52"/>
    <mergeCell ref="IRO52:IRU52"/>
    <mergeCell ref="IOP52:IOV52"/>
    <mergeCell ref="IOW52:IPC52"/>
    <mergeCell ref="IPD52:IPJ52"/>
    <mergeCell ref="IPK52:IPQ52"/>
    <mergeCell ref="IPR52:IPX52"/>
    <mergeCell ref="IPY52:IQE52"/>
    <mergeCell ref="IMZ52:INF52"/>
    <mergeCell ref="ING52:INM52"/>
    <mergeCell ref="INN52:INT52"/>
    <mergeCell ref="INU52:IOA52"/>
    <mergeCell ref="IOB52:IOH52"/>
    <mergeCell ref="IOI52:IOO52"/>
    <mergeCell ref="ILJ52:ILP52"/>
    <mergeCell ref="ILQ52:ILW52"/>
    <mergeCell ref="ILX52:IMD52"/>
    <mergeCell ref="IME52:IMK52"/>
    <mergeCell ref="IML52:IMR52"/>
    <mergeCell ref="IMS52:IMY52"/>
    <mergeCell ref="IJT52:IJZ52"/>
    <mergeCell ref="IKA52:IKG52"/>
    <mergeCell ref="IKH52:IKN52"/>
    <mergeCell ref="IKO52:IKU52"/>
    <mergeCell ref="IKV52:ILB52"/>
    <mergeCell ref="ILC52:ILI52"/>
    <mergeCell ref="IID52:IIJ52"/>
    <mergeCell ref="IIK52:IIQ52"/>
    <mergeCell ref="IIR52:IIX52"/>
    <mergeCell ref="IIY52:IJE52"/>
    <mergeCell ref="IJF52:IJL52"/>
    <mergeCell ref="IJM52:IJS52"/>
    <mergeCell ref="IGN52:IGT52"/>
    <mergeCell ref="IGU52:IHA52"/>
    <mergeCell ref="IHB52:IHH52"/>
    <mergeCell ref="IHI52:IHO52"/>
    <mergeCell ref="IHP52:IHV52"/>
    <mergeCell ref="IHW52:IIC52"/>
    <mergeCell ref="IEX52:IFD52"/>
    <mergeCell ref="IFE52:IFK52"/>
    <mergeCell ref="IFL52:IFR52"/>
    <mergeCell ref="IFS52:IFY52"/>
    <mergeCell ref="IFZ52:IGF52"/>
    <mergeCell ref="IGG52:IGM52"/>
    <mergeCell ref="IDH52:IDN52"/>
    <mergeCell ref="IDO52:IDU52"/>
    <mergeCell ref="IDV52:IEB52"/>
    <mergeCell ref="IEC52:IEI52"/>
    <mergeCell ref="IEJ52:IEP52"/>
    <mergeCell ref="IEQ52:IEW52"/>
    <mergeCell ref="IBR52:IBX52"/>
    <mergeCell ref="IBY52:ICE52"/>
    <mergeCell ref="ICF52:ICL52"/>
    <mergeCell ref="ICM52:ICS52"/>
    <mergeCell ref="ICT52:ICZ52"/>
    <mergeCell ref="IDA52:IDG52"/>
    <mergeCell ref="IAB52:IAH52"/>
    <mergeCell ref="IAI52:IAO52"/>
    <mergeCell ref="IAP52:IAV52"/>
    <mergeCell ref="IAW52:IBC52"/>
    <mergeCell ref="IBD52:IBJ52"/>
    <mergeCell ref="IBK52:IBQ52"/>
    <mergeCell ref="HYL52:HYR52"/>
    <mergeCell ref="HYS52:HYY52"/>
    <mergeCell ref="HYZ52:HZF52"/>
    <mergeCell ref="HZG52:HZM52"/>
    <mergeCell ref="HZN52:HZT52"/>
    <mergeCell ref="HZU52:IAA52"/>
    <mergeCell ref="HWV52:HXB52"/>
    <mergeCell ref="HXC52:HXI52"/>
    <mergeCell ref="HXJ52:HXP52"/>
    <mergeCell ref="HXQ52:HXW52"/>
    <mergeCell ref="HXX52:HYD52"/>
    <mergeCell ref="HYE52:HYK52"/>
    <mergeCell ref="HVF52:HVL52"/>
    <mergeCell ref="HVM52:HVS52"/>
    <mergeCell ref="HVT52:HVZ52"/>
    <mergeCell ref="HWA52:HWG52"/>
    <mergeCell ref="HWH52:HWN52"/>
    <mergeCell ref="HWO52:HWU52"/>
    <mergeCell ref="HTP52:HTV52"/>
    <mergeCell ref="HTW52:HUC52"/>
    <mergeCell ref="HUD52:HUJ52"/>
    <mergeCell ref="HUK52:HUQ52"/>
    <mergeCell ref="HUR52:HUX52"/>
    <mergeCell ref="HUY52:HVE52"/>
    <mergeCell ref="HRZ52:HSF52"/>
    <mergeCell ref="HSG52:HSM52"/>
    <mergeCell ref="HSN52:HST52"/>
    <mergeCell ref="HSU52:HTA52"/>
    <mergeCell ref="HTB52:HTH52"/>
    <mergeCell ref="HTI52:HTO52"/>
    <mergeCell ref="HQJ52:HQP52"/>
    <mergeCell ref="HQQ52:HQW52"/>
    <mergeCell ref="HQX52:HRD52"/>
    <mergeCell ref="HRE52:HRK52"/>
    <mergeCell ref="HRL52:HRR52"/>
    <mergeCell ref="HRS52:HRY52"/>
    <mergeCell ref="HOT52:HOZ52"/>
    <mergeCell ref="HPA52:HPG52"/>
    <mergeCell ref="HPH52:HPN52"/>
    <mergeCell ref="HPO52:HPU52"/>
    <mergeCell ref="HPV52:HQB52"/>
    <mergeCell ref="HQC52:HQI52"/>
    <mergeCell ref="HND52:HNJ52"/>
    <mergeCell ref="HNK52:HNQ52"/>
    <mergeCell ref="HNR52:HNX52"/>
    <mergeCell ref="HNY52:HOE52"/>
    <mergeCell ref="HOF52:HOL52"/>
    <mergeCell ref="HOM52:HOS52"/>
    <mergeCell ref="HLN52:HLT52"/>
    <mergeCell ref="HLU52:HMA52"/>
    <mergeCell ref="HMB52:HMH52"/>
    <mergeCell ref="HMI52:HMO52"/>
    <mergeCell ref="HMP52:HMV52"/>
    <mergeCell ref="HMW52:HNC52"/>
    <mergeCell ref="HJX52:HKD52"/>
    <mergeCell ref="HKE52:HKK52"/>
    <mergeCell ref="HKL52:HKR52"/>
    <mergeCell ref="HKS52:HKY52"/>
    <mergeCell ref="HKZ52:HLF52"/>
    <mergeCell ref="HLG52:HLM52"/>
    <mergeCell ref="HIH52:HIN52"/>
    <mergeCell ref="HIO52:HIU52"/>
    <mergeCell ref="HIV52:HJB52"/>
    <mergeCell ref="HJC52:HJI52"/>
    <mergeCell ref="HJJ52:HJP52"/>
    <mergeCell ref="HJQ52:HJW52"/>
    <mergeCell ref="HGR52:HGX52"/>
    <mergeCell ref="HGY52:HHE52"/>
    <mergeCell ref="HHF52:HHL52"/>
    <mergeCell ref="HHM52:HHS52"/>
    <mergeCell ref="HHT52:HHZ52"/>
    <mergeCell ref="HIA52:HIG52"/>
    <mergeCell ref="HFB52:HFH52"/>
    <mergeCell ref="HFI52:HFO52"/>
    <mergeCell ref="HFP52:HFV52"/>
    <mergeCell ref="HFW52:HGC52"/>
    <mergeCell ref="HGD52:HGJ52"/>
    <mergeCell ref="HGK52:HGQ52"/>
    <mergeCell ref="HDL52:HDR52"/>
    <mergeCell ref="HDS52:HDY52"/>
    <mergeCell ref="HDZ52:HEF52"/>
    <mergeCell ref="HEG52:HEM52"/>
    <mergeCell ref="HEN52:HET52"/>
    <mergeCell ref="HEU52:HFA52"/>
    <mergeCell ref="HBV52:HCB52"/>
    <mergeCell ref="HCC52:HCI52"/>
    <mergeCell ref="HCJ52:HCP52"/>
    <mergeCell ref="HCQ52:HCW52"/>
    <mergeCell ref="HCX52:HDD52"/>
    <mergeCell ref="HDE52:HDK52"/>
    <mergeCell ref="HAF52:HAL52"/>
    <mergeCell ref="HAM52:HAS52"/>
    <mergeCell ref="HAT52:HAZ52"/>
    <mergeCell ref="HBA52:HBG52"/>
    <mergeCell ref="HBH52:HBN52"/>
    <mergeCell ref="HBO52:HBU52"/>
    <mergeCell ref="GYP52:GYV52"/>
    <mergeCell ref="GYW52:GZC52"/>
    <mergeCell ref="GZD52:GZJ52"/>
    <mergeCell ref="GZK52:GZQ52"/>
    <mergeCell ref="GZR52:GZX52"/>
    <mergeCell ref="GZY52:HAE52"/>
    <mergeCell ref="GWZ52:GXF52"/>
    <mergeCell ref="GXG52:GXM52"/>
    <mergeCell ref="GXN52:GXT52"/>
    <mergeCell ref="GXU52:GYA52"/>
    <mergeCell ref="GYB52:GYH52"/>
    <mergeCell ref="GYI52:GYO52"/>
    <mergeCell ref="GVJ52:GVP52"/>
    <mergeCell ref="GVQ52:GVW52"/>
    <mergeCell ref="GVX52:GWD52"/>
    <mergeCell ref="GWE52:GWK52"/>
    <mergeCell ref="GWL52:GWR52"/>
    <mergeCell ref="GWS52:GWY52"/>
    <mergeCell ref="GTT52:GTZ52"/>
    <mergeCell ref="GUA52:GUG52"/>
    <mergeCell ref="GUH52:GUN52"/>
    <mergeCell ref="GUO52:GUU52"/>
    <mergeCell ref="GUV52:GVB52"/>
    <mergeCell ref="GVC52:GVI52"/>
    <mergeCell ref="GSD52:GSJ52"/>
    <mergeCell ref="GSK52:GSQ52"/>
    <mergeCell ref="GSR52:GSX52"/>
    <mergeCell ref="GSY52:GTE52"/>
    <mergeCell ref="GTF52:GTL52"/>
    <mergeCell ref="GTM52:GTS52"/>
    <mergeCell ref="GQN52:GQT52"/>
    <mergeCell ref="GQU52:GRA52"/>
    <mergeCell ref="GRB52:GRH52"/>
    <mergeCell ref="GRI52:GRO52"/>
    <mergeCell ref="GRP52:GRV52"/>
    <mergeCell ref="GRW52:GSC52"/>
    <mergeCell ref="GOX52:GPD52"/>
    <mergeCell ref="GPE52:GPK52"/>
    <mergeCell ref="GPL52:GPR52"/>
    <mergeCell ref="GPS52:GPY52"/>
    <mergeCell ref="GPZ52:GQF52"/>
    <mergeCell ref="GQG52:GQM52"/>
    <mergeCell ref="GNH52:GNN52"/>
    <mergeCell ref="GNO52:GNU52"/>
    <mergeCell ref="GNV52:GOB52"/>
    <mergeCell ref="GOC52:GOI52"/>
    <mergeCell ref="GOJ52:GOP52"/>
    <mergeCell ref="GOQ52:GOW52"/>
    <mergeCell ref="GLR52:GLX52"/>
    <mergeCell ref="GLY52:GME52"/>
    <mergeCell ref="GMF52:GML52"/>
    <mergeCell ref="GMM52:GMS52"/>
    <mergeCell ref="GMT52:GMZ52"/>
    <mergeCell ref="GNA52:GNG52"/>
    <mergeCell ref="GKB52:GKH52"/>
    <mergeCell ref="GKI52:GKO52"/>
    <mergeCell ref="GKP52:GKV52"/>
    <mergeCell ref="GKW52:GLC52"/>
    <mergeCell ref="GLD52:GLJ52"/>
    <mergeCell ref="GLK52:GLQ52"/>
    <mergeCell ref="GIL52:GIR52"/>
    <mergeCell ref="GIS52:GIY52"/>
    <mergeCell ref="GIZ52:GJF52"/>
    <mergeCell ref="GJG52:GJM52"/>
    <mergeCell ref="GJN52:GJT52"/>
    <mergeCell ref="GJU52:GKA52"/>
    <mergeCell ref="GGV52:GHB52"/>
    <mergeCell ref="GHC52:GHI52"/>
    <mergeCell ref="GHJ52:GHP52"/>
    <mergeCell ref="GHQ52:GHW52"/>
    <mergeCell ref="GHX52:GID52"/>
    <mergeCell ref="GIE52:GIK52"/>
    <mergeCell ref="GFF52:GFL52"/>
    <mergeCell ref="GFM52:GFS52"/>
    <mergeCell ref="GFT52:GFZ52"/>
    <mergeCell ref="GGA52:GGG52"/>
    <mergeCell ref="GGH52:GGN52"/>
    <mergeCell ref="GGO52:GGU52"/>
    <mergeCell ref="GDP52:GDV52"/>
    <mergeCell ref="GDW52:GEC52"/>
    <mergeCell ref="GED52:GEJ52"/>
    <mergeCell ref="GEK52:GEQ52"/>
    <mergeCell ref="GER52:GEX52"/>
    <mergeCell ref="GEY52:GFE52"/>
    <mergeCell ref="GBZ52:GCF52"/>
    <mergeCell ref="GCG52:GCM52"/>
    <mergeCell ref="GCN52:GCT52"/>
    <mergeCell ref="GCU52:GDA52"/>
    <mergeCell ref="GDB52:GDH52"/>
    <mergeCell ref="GDI52:GDO52"/>
    <mergeCell ref="GAJ52:GAP52"/>
    <mergeCell ref="GAQ52:GAW52"/>
    <mergeCell ref="GAX52:GBD52"/>
    <mergeCell ref="GBE52:GBK52"/>
    <mergeCell ref="GBL52:GBR52"/>
    <mergeCell ref="GBS52:GBY52"/>
    <mergeCell ref="FYT52:FYZ52"/>
    <mergeCell ref="FZA52:FZG52"/>
    <mergeCell ref="FZH52:FZN52"/>
    <mergeCell ref="FZO52:FZU52"/>
    <mergeCell ref="FZV52:GAB52"/>
    <mergeCell ref="GAC52:GAI52"/>
    <mergeCell ref="FXD52:FXJ52"/>
    <mergeCell ref="FXK52:FXQ52"/>
    <mergeCell ref="FXR52:FXX52"/>
    <mergeCell ref="FXY52:FYE52"/>
    <mergeCell ref="FYF52:FYL52"/>
    <mergeCell ref="FYM52:FYS52"/>
    <mergeCell ref="FVN52:FVT52"/>
    <mergeCell ref="FVU52:FWA52"/>
    <mergeCell ref="FWB52:FWH52"/>
    <mergeCell ref="FWI52:FWO52"/>
    <mergeCell ref="FWP52:FWV52"/>
    <mergeCell ref="FWW52:FXC52"/>
    <mergeCell ref="FTX52:FUD52"/>
    <mergeCell ref="FUE52:FUK52"/>
    <mergeCell ref="FUL52:FUR52"/>
    <mergeCell ref="FUS52:FUY52"/>
    <mergeCell ref="FUZ52:FVF52"/>
    <mergeCell ref="FVG52:FVM52"/>
    <mergeCell ref="FSH52:FSN52"/>
    <mergeCell ref="FSO52:FSU52"/>
    <mergeCell ref="FSV52:FTB52"/>
    <mergeCell ref="FTC52:FTI52"/>
    <mergeCell ref="FTJ52:FTP52"/>
    <mergeCell ref="FTQ52:FTW52"/>
    <mergeCell ref="FQR52:FQX52"/>
    <mergeCell ref="FQY52:FRE52"/>
    <mergeCell ref="FRF52:FRL52"/>
    <mergeCell ref="FRM52:FRS52"/>
    <mergeCell ref="FRT52:FRZ52"/>
    <mergeCell ref="FSA52:FSG52"/>
    <mergeCell ref="FPB52:FPH52"/>
    <mergeCell ref="FPI52:FPO52"/>
    <mergeCell ref="FPP52:FPV52"/>
    <mergeCell ref="FPW52:FQC52"/>
    <mergeCell ref="FQD52:FQJ52"/>
    <mergeCell ref="FQK52:FQQ52"/>
    <mergeCell ref="FNL52:FNR52"/>
    <mergeCell ref="FNS52:FNY52"/>
    <mergeCell ref="FNZ52:FOF52"/>
    <mergeCell ref="FOG52:FOM52"/>
    <mergeCell ref="FON52:FOT52"/>
    <mergeCell ref="FOU52:FPA52"/>
    <mergeCell ref="FLV52:FMB52"/>
    <mergeCell ref="FMC52:FMI52"/>
    <mergeCell ref="FMJ52:FMP52"/>
    <mergeCell ref="FMQ52:FMW52"/>
    <mergeCell ref="FMX52:FND52"/>
    <mergeCell ref="FNE52:FNK52"/>
    <mergeCell ref="FKF52:FKL52"/>
    <mergeCell ref="FKM52:FKS52"/>
    <mergeCell ref="FKT52:FKZ52"/>
    <mergeCell ref="FLA52:FLG52"/>
    <mergeCell ref="FLH52:FLN52"/>
    <mergeCell ref="FLO52:FLU52"/>
    <mergeCell ref="FIP52:FIV52"/>
    <mergeCell ref="FIW52:FJC52"/>
    <mergeCell ref="FJD52:FJJ52"/>
    <mergeCell ref="FJK52:FJQ52"/>
    <mergeCell ref="FJR52:FJX52"/>
    <mergeCell ref="FJY52:FKE52"/>
    <mergeCell ref="FGZ52:FHF52"/>
    <mergeCell ref="FHG52:FHM52"/>
    <mergeCell ref="FHN52:FHT52"/>
    <mergeCell ref="FHU52:FIA52"/>
    <mergeCell ref="FIB52:FIH52"/>
    <mergeCell ref="FII52:FIO52"/>
    <mergeCell ref="FFJ52:FFP52"/>
    <mergeCell ref="FFQ52:FFW52"/>
    <mergeCell ref="FFX52:FGD52"/>
    <mergeCell ref="FGE52:FGK52"/>
    <mergeCell ref="FGL52:FGR52"/>
    <mergeCell ref="FGS52:FGY52"/>
    <mergeCell ref="FDT52:FDZ52"/>
    <mergeCell ref="FEA52:FEG52"/>
    <mergeCell ref="FEH52:FEN52"/>
    <mergeCell ref="FEO52:FEU52"/>
    <mergeCell ref="FEV52:FFB52"/>
    <mergeCell ref="FFC52:FFI52"/>
    <mergeCell ref="FCD52:FCJ52"/>
    <mergeCell ref="FCK52:FCQ52"/>
    <mergeCell ref="FCR52:FCX52"/>
    <mergeCell ref="FCY52:FDE52"/>
    <mergeCell ref="FDF52:FDL52"/>
    <mergeCell ref="FDM52:FDS52"/>
    <mergeCell ref="FAN52:FAT52"/>
    <mergeCell ref="FAU52:FBA52"/>
    <mergeCell ref="FBB52:FBH52"/>
    <mergeCell ref="FBI52:FBO52"/>
    <mergeCell ref="FBP52:FBV52"/>
    <mergeCell ref="FBW52:FCC52"/>
    <mergeCell ref="EYX52:EZD52"/>
    <mergeCell ref="EZE52:EZK52"/>
    <mergeCell ref="EZL52:EZR52"/>
    <mergeCell ref="EZS52:EZY52"/>
    <mergeCell ref="EZZ52:FAF52"/>
    <mergeCell ref="FAG52:FAM52"/>
    <mergeCell ref="EXH52:EXN52"/>
    <mergeCell ref="EXO52:EXU52"/>
    <mergeCell ref="EXV52:EYB52"/>
    <mergeCell ref="EYC52:EYI52"/>
    <mergeCell ref="EYJ52:EYP52"/>
    <mergeCell ref="EYQ52:EYW52"/>
    <mergeCell ref="EVR52:EVX52"/>
    <mergeCell ref="EVY52:EWE52"/>
    <mergeCell ref="EWF52:EWL52"/>
    <mergeCell ref="EWM52:EWS52"/>
    <mergeCell ref="EWT52:EWZ52"/>
    <mergeCell ref="EXA52:EXG52"/>
    <mergeCell ref="EUB52:EUH52"/>
    <mergeCell ref="EUI52:EUO52"/>
    <mergeCell ref="EUP52:EUV52"/>
    <mergeCell ref="EUW52:EVC52"/>
    <mergeCell ref="EVD52:EVJ52"/>
    <mergeCell ref="EVK52:EVQ52"/>
    <mergeCell ref="ESL52:ESR52"/>
    <mergeCell ref="ESS52:ESY52"/>
    <mergeCell ref="ESZ52:ETF52"/>
    <mergeCell ref="ETG52:ETM52"/>
    <mergeCell ref="ETN52:ETT52"/>
    <mergeCell ref="ETU52:EUA52"/>
    <mergeCell ref="EQV52:ERB52"/>
    <mergeCell ref="ERC52:ERI52"/>
    <mergeCell ref="ERJ52:ERP52"/>
    <mergeCell ref="ERQ52:ERW52"/>
    <mergeCell ref="ERX52:ESD52"/>
    <mergeCell ref="ESE52:ESK52"/>
    <mergeCell ref="EPF52:EPL52"/>
    <mergeCell ref="EPM52:EPS52"/>
    <mergeCell ref="EPT52:EPZ52"/>
    <mergeCell ref="EQA52:EQG52"/>
    <mergeCell ref="EQH52:EQN52"/>
    <mergeCell ref="EQO52:EQU52"/>
    <mergeCell ref="ENP52:ENV52"/>
    <mergeCell ref="ENW52:EOC52"/>
    <mergeCell ref="EOD52:EOJ52"/>
    <mergeCell ref="EOK52:EOQ52"/>
    <mergeCell ref="EOR52:EOX52"/>
    <mergeCell ref="EOY52:EPE52"/>
    <mergeCell ref="ELZ52:EMF52"/>
    <mergeCell ref="EMG52:EMM52"/>
    <mergeCell ref="EMN52:EMT52"/>
    <mergeCell ref="EMU52:ENA52"/>
    <mergeCell ref="ENB52:ENH52"/>
    <mergeCell ref="ENI52:ENO52"/>
    <mergeCell ref="EKJ52:EKP52"/>
    <mergeCell ref="EKQ52:EKW52"/>
    <mergeCell ref="EKX52:ELD52"/>
    <mergeCell ref="ELE52:ELK52"/>
    <mergeCell ref="ELL52:ELR52"/>
    <mergeCell ref="ELS52:ELY52"/>
    <mergeCell ref="EIT52:EIZ52"/>
    <mergeCell ref="EJA52:EJG52"/>
    <mergeCell ref="EJH52:EJN52"/>
    <mergeCell ref="EJO52:EJU52"/>
    <mergeCell ref="EJV52:EKB52"/>
    <mergeCell ref="EKC52:EKI52"/>
    <mergeCell ref="EHD52:EHJ52"/>
    <mergeCell ref="EHK52:EHQ52"/>
    <mergeCell ref="EHR52:EHX52"/>
    <mergeCell ref="EHY52:EIE52"/>
    <mergeCell ref="EIF52:EIL52"/>
    <mergeCell ref="EIM52:EIS52"/>
    <mergeCell ref="EFN52:EFT52"/>
    <mergeCell ref="EFU52:EGA52"/>
    <mergeCell ref="EGB52:EGH52"/>
    <mergeCell ref="EGI52:EGO52"/>
    <mergeCell ref="EGP52:EGV52"/>
    <mergeCell ref="EGW52:EHC52"/>
    <mergeCell ref="EDX52:EED52"/>
    <mergeCell ref="EEE52:EEK52"/>
    <mergeCell ref="EEL52:EER52"/>
    <mergeCell ref="EES52:EEY52"/>
    <mergeCell ref="EEZ52:EFF52"/>
    <mergeCell ref="EFG52:EFM52"/>
    <mergeCell ref="ECH52:ECN52"/>
    <mergeCell ref="ECO52:ECU52"/>
    <mergeCell ref="ECV52:EDB52"/>
    <mergeCell ref="EDC52:EDI52"/>
    <mergeCell ref="EDJ52:EDP52"/>
    <mergeCell ref="EDQ52:EDW52"/>
    <mergeCell ref="EAR52:EAX52"/>
    <mergeCell ref="EAY52:EBE52"/>
    <mergeCell ref="EBF52:EBL52"/>
    <mergeCell ref="EBM52:EBS52"/>
    <mergeCell ref="EBT52:EBZ52"/>
    <mergeCell ref="ECA52:ECG52"/>
    <mergeCell ref="DZB52:DZH52"/>
    <mergeCell ref="DZI52:DZO52"/>
    <mergeCell ref="DZP52:DZV52"/>
    <mergeCell ref="DZW52:EAC52"/>
    <mergeCell ref="EAD52:EAJ52"/>
    <mergeCell ref="EAK52:EAQ52"/>
    <mergeCell ref="DXL52:DXR52"/>
    <mergeCell ref="DXS52:DXY52"/>
    <mergeCell ref="DXZ52:DYF52"/>
    <mergeCell ref="DYG52:DYM52"/>
    <mergeCell ref="DYN52:DYT52"/>
    <mergeCell ref="DYU52:DZA52"/>
    <mergeCell ref="DVV52:DWB52"/>
    <mergeCell ref="DWC52:DWI52"/>
    <mergeCell ref="DWJ52:DWP52"/>
    <mergeCell ref="DWQ52:DWW52"/>
    <mergeCell ref="DWX52:DXD52"/>
    <mergeCell ref="DXE52:DXK52"/>
    <mergeCell ref="DUF52:DUL52"/>
    <mergeCell ref="DUM52:DUS52"/>
    <mergeCell ref="DUT52:DUZ52"/>
    <mergeCell ref="DVA52:DVG52"/>
    <mergeCell ref="DVH52:DVN52"/>
    <mergeCell ref="DVO52:DVU52"/>
    <mergeCell ref="DSP52:DSV52"/>
    <mergeCell ref="DSW52:DTC52"/>
    <mergeCell ref="DTD52:DTJ52"/>
    <mergeCell ref="DTK52:DTQ52"/>
    <mergeCell ref="DTR52:DTX52"/>
    <mergeCell ref="DTY52:DUE52"/>
    <mergeCell ref="DQZ52:DRF52"/>
    <mergeCell ref="DRG52:DRM52"/>
    <mergeCell ref="DRN52:DRT52"/>
    <mergeCell ref="DRU52:DSA52"/>
    <mergeCell ref="DSB52:DSH52"/>
    <mergeCell ref="DSI52:DSO52"/>
    <mergeCell ref="DPJ52:DPP52"/>
    <mergeCell ref="DPQ52:DPW52"/>
    <mergeCell ref="DPX52:DQD52"/>
    <mergeCell ref="DQE52:DQK52"/>
    <mergeCell ref="DQL52:DQR52"/>
    <mergeCell ref="DQS52:DQY52"/>
    <mergeCell ref="DNT52:DNZ52"/>
    <mergeCell ref="DOA52:DOG52"/>
    <mergeCell ref="DOH52:DON52"/>
    <mergeCell ref="DOO52:DOU52"/>
    <mergeCell ref="DOV52:DPB52"/>
    <mergeCell ref="DPC52:DPI52"/>
    <mergeCell ref="DMD52:DMJ52"/>
    <mergeCell ref="DMK52:DMQ52"/>
    <mergeCell ref="DMR52:DMX52"/>
    <mergeCell ref="DMY52:DNE52"/>
    <mergeCell ref="DNF52:DNL52"/>
    <mergeCell ref="DNM52:DNS52"/>
    <mergeCell ref="DKN52:DKT52"/>
    <mergeCell ref="DKU52:DLA52"/>
    <mergeCell ref="DLB52:DLH52"/>
    <mergeCell ref="DLI52:DLO52"/>
    <mergeCell ref="DLP52:DLV52"/>
    <mergeCell ref="DLW52:DMC52"/>
    <mergeCell ref="DIX52:DJD52"/>
    <mergeCell ref="DJE52:DJK52"/>
    <mergeCell ref="DJL52:DJR52"/>
    <mergeCell ref="DJS52:DJY52"/>
    <mergeCell ref="DJZ52:DKF52"/>
    <mergeCell ref="DKG52:DKM52"/>
    <mergeCell ref="DHH52:DHN52"/>
    <mergeCell ref="DHO52:DHU52"/>
    <mergeCell ref="DHV52:DIB52"/>
    <mergeCell ref="DIC52:DII52"/>
    <mergeCell ref="DIJ52:DIP52"/>
    <mergeCell ref="DIQ52:DIW52"/>
    <mergeCell ref="DFR52:DFX52"/>
    <mergeCell ref="DFY52:DGE52"/>
    <mergeCell ref="DGF52:DGL52"/>
    <mergeCell ref="DGM52:DGS52"/>
    <mergeCell ref="DGT52:DGZ52"/>
    <mergeCell ref="DHA52:DHG52"/>
    <mergeCell ref="DEB52:DEH52"/>
    <mergeCell ref="DEI52:DEO52"/>
    <mergeCell ref="DEP52:DEV52"/>
    <mergeCell ref="DEW52:DFC52"/>
    <mergeCell ref="DFD52:DFJ52"/>
    <mergeCell ref="DFK52:DFQ52"/>
    <mergeCell ref="DCL52:DCR52"/>
    <mergeCell ref="DCS52:DCY52"/>
    <mergeCell ref="DCZ52:DDF52"/>
    <mergeCell ref="DDG52:DDM52"/>
    <mergeCell ref="DDN52:DDT52"/>
    <mergeCell ref="DDU52:DEA52"/>
    <mergeCell ref="DAV52:DBB52"/>
    <mergeCell ref="DBC52:DBI52"/>
    <mergeCell ref="DBJ52:DBP52"/>
    <mergeCell ref="DBQ52:DBW52"/>
    <mergeCell ref="DBX52:DCD52"/>
    <mergeCell ref="DCE52:DCK52"/>
    <mergeCell ref="CZF52:CZL52"/>
    <mergeCell ref="CZM52:CZS52"/>
    <mergeCell ref="CZT52:CZZ52"/>
    <mergeCell ref="DAA52:DAG52"/>
    <mergeCell ref="DAH52:DAN52"/>
    <mergeCell ref="DAO52:DAU52"/>
    <mergeCell ref="CXP52:CXV52"/>
    <mergeCell ref="CXW52:CYC52"/>
    <mergeCell ref="CYD52:CYJ52"/>
    <mergeCell ref="CYK52:CYQ52"/>
    <mergeCell ref="CYR52:CYX52"/>
    <mergeCell ref="CYY52:CZE52"/>
    <mergeCell ref="CVZ52:CWF52"/>
    <mergeCell ref="CWG52:CWM52"/>
    <mergeCell ref="CWN52:CWT52"/>
    <mergeCell ref="CWU52:CXA52"/>
    <mergeCell ref="CXB52:CXH52"/>
    <mergeCell ref="CXI52:CXO52"/>
    <mergeCell ref="CUJ52:CUP52"/>
    <mergeCell ref="CUQ52:CUW52"/>
    <mergeCell ref="CUX52:CVD52"/>
    <mergeCell ref="CVE52:CVK52"/>
    <mergeCell ref="CVL52:CVR52"/>
    <mergeCell ref="CVS52:CVY52"/>
    <mergeCell ref="CST52:CSZ52"/>
    <mergeCell ref="CTA52:CTG52"/>
    <mergeCell ref="CTH52:CTN52"/>
    <mergeCell ref="CTO52:CTU52"/>
    <mergeCell ref="CTV52:CUB52"/>
    <mergeCell ref="CUC52:CUI52"/>
    <mergeCell ref="CRD52:CRJ52"/>
    <mergeCell ref="CRK52:CRQ52"/>
    <mergeCell ref="CRR52:CRX52"/>
    <mergeCell ref="CRY52:CSE52"/>
    <mergeCell ref="CSF52:CSL52"/>
    <mergeCell ref="CSM52:CSS52"/>
    <mergeCell ref="CPN52:CPT52"/>
    <mergeCell ref="CPU52:CQA52"/>
    <mergeCell ref="CQB52:CQH52"/>
    <mergeCell ref="CQI52:CQO52"/>
    <mergeCell ref="CQP52:CQV52"/>
    <mergeCell ref="CQW52:CRC52"/>
    <mergeCell ref="CNX52:COD52"/>
    <mergeCell ref="COE52:COK52"/>
    <mergeCell ref="COL52:COR52"/>
    <mergeCell ref="COS52:COY52"/>
    <mergeCell ref="COZ52:CPF52"/>
    <mergeCell ref="CPG52:CPM52"/>
    <mergeCell ref="CMH52:CMN52"/>
    <mergeCell ref="CMO52:CMU52"/>
    <mergeCell ref="CMV52:CNB52"/>
    <mergeCell ref="CNC52:CNI52"/>
    <mergeCell ref="CNJ52:CNP52"/>
    <mergeCell ref="CNQ52:CNW52"/>
    <mergeCell ref="CKR52:CKX52"/>
    <mergeCell ref="CKY52:CLE52"/>
    <mergeCell ref="CLF52:CLL52"/>
    <mergeCell ref="CLM52:CLS52"/>
    <mergeCell ref="CLT52:CLZ52"/>
    <mergeCell ref="CMA52:CMG52"/>
    <mergeCell ref="CJB52:CJH52"/>
    <mergeCell ref="CJI52:CJO52"/>
    <mergeCell ref="CJP52:CJV52"/>
    <mergeCell ref="CJW52:CKC52"/>
    <mergeCell ref="CKD52:CKJ52"/>
    <mergeCell ref="CKK52:CKQ52"/>
    <mergeCell ref="CHL52:CHR52"/>
    <mergeCell ref="CHS52:CHY52"/>
    <mergeCell ref="CHZ52:CIF52"/>
    <mergeCell ref="CIG52:CIM52"/>
    <mergeCell ref="CIN52:CIT52"/>
    <mergeCell ref="CIU52:CJA52"/>
    <mergeCell ref="CFV52:CGB52"/>
    <mergeCell ref="CGC52:CGI52"/>
    <mergeCell ref="CGJ52:CGP52"/>
    <mergeCell ref="CGQ52:CGW52"/>
    <mergeCell ref="CGX52:CHD52"/>
    <mergeCell ref="CHE52:CHK52"/>
    <mergeCell ref="CEF52:CEL52"/>
    <mergeCell ref="CEM52:CES52"/>
    <mergeCell ref="CET52:CEZ52"/>
    <mergeCell ref="CFA52:CFG52"/>
    <mergeCell ref="CFH52:CFN52"/>
    <mergeCell ref="CFO52:CFU52"/>
    <mergeCell ref="CCP52:CCV52"/>
    <mergeCell ref="CCW52:CDC52"/>
    <mergeCell ref="CDD52:CDJ52"/>
    <mergeCell ref="CDK52:CDQ52"/>
    <mergeCell ref="CDR52:CDX52"/>
    <mergeCell ref="CDY52:CEE52"/>
    <mergeCell ref="CAZ52:CBF52"/>
    <mergeCell ref="CBG52:CBM52"/>
    <mergeCell ref="CBN52:CBT52"/>
    <mergeCell ref="CBU52:CCA52"/>
    <mergeCell ref="CCB52:CCH52"/>
    <mergeCell ref="CCI52:CCO52"/>
    <mergeCell ref="BZJ52:BZP52"/>
    <mergeCell ref="BZQ52:BZW52"/>
    <mergeCell ref="BZX52:CAD52"/>
    <mergeCell ref="CAE52:CAK52"/>
    <mergeCell ref="CAL52:CAR52"/>
    <mergeCell ref="CAS52:CAY52"/>
    <mergeCell ref="BXT52:BXZ52"/>
    <mergeCell ref="BYA52:BYG52"/>
    <mergeCell ref="BYH52:BYN52"/>
    <mergeCell ref="BYO52:BYU52"/>
    <mergeCell ref="BYV52:BZB52"/>
    <mergeCell ref="BZC52:BZI52"/>
    <mergeCell ref="BWD52:BWJ52"/>
    <mergeCell ref="BWK52:BWQ52"/>
    <mergeCell ref="BWR52:BWX52"/>
    <mergeCell ref="BWY52:BXE52"/>
    <mergeCell ref="BXF52:BXL52"/>
    <mergeCell ref="BXM52:BXS52"/>
    <mergeCell ref="BUN52:BUT52"/>
    <mergeCell ref="BUU52:BVA52"/>
    <mergeCell ref="BVB52:BVH52"/>
    <mergeCell ref="BVI52:BVO52"/>
    <mergeCell ref="BVP52:BVV52"/>
    <mergeCell ref="BVW52:BWC52"/>
    <mergeCell ref="BSX52:BTD52"/>
    <mergeCell ref="BTE52:BTK52"/>
    <mergeCell ref="BTL52:BTR52"/>
    <mergeCell ref="BTS52:BTY52"/>
    <mergeCell ref="BTZ52:BUF52"/>
    <mergeCell ref="BUG52:BUM52"/>
    <mergeCell ref="BRH52:BRN52"/>
    <mergeCell ref="BRO52:BRU52"/>
    <mergeCell ref="BRV52:BSB52"/>
    <mergeCell ref="BSC52:BSI52"/>
    <mergeCell ref="BSJ52:BSP52"/>
    <mergeCell ref="BSQ52:BSW52"/>
    <mergeCell ref="BPR52:BPX52"/>
    <mergeCell ref="BPY52:BQE52"/>
    <mergeCell ref="BQF52:BQL52"/>
    <mergeCell ref="BQM52:BQS52"/>
    <mergeCell ref="BQT52:BQZ52"/>
    <mergeCell ref="BRA52:BRG52"/>
    <mergeCell ref="BOB52:BOH52"/>
    <mergeCell ref="BOI52:BOO52"/>
    <mergeCell ref="BOP52:BOV52"/>
    <mergeCell ref="BOW52:BPC52"/>
    <mergeCell ref="BPD52:BPJ52"/>
    <mergeCell ref="BPK52:BPQ52"/>
    <mergeCell ref="BML52:BMR52"/>
    <mergeCell ref="BMS52:BMY52"/>
    <mergeCell ref="BMZ52:BNF52"/>
    <mergeCell ref="BNG52:BNM52"/>
    <mergeCell ref="BNN52:BNT52"/>
    <mergeCell ref="BNU52:BOA52"/>
    <mergeCell ref="BKV52:BLB52"/>
    <mergeCell ref="BLC52:BLI52"/>
    <mergeCell ref="BLJ52:BLP52"/>
    <mergeCell ref="BLQ52:BLW52"/>
    <mergeCell ref="BLX52:BMD52"/>
    <mergeCell ref="BME52:BMK52"/>
    <mergeCell ref="BJF52:BJL52"/>
    <mergeCell ref="BJM52:BJS52"/>
    <mergeCell ref="BJT52:BJZ52"/>
    <mergeCell ref="BKA52:BKG52"/>
    <mergeCell ref="BKH52:BKN52"/>
    <mergeCell ref="BKO52:BKU52"/>
    <mergeCell ref="BHP52:BHV52"/>
    <mergeCell ref="BHW52:BIC52"/>
    <mergeCell ref="BID52:BIJ52"/>
    <mergeCell ref="BIK52:BIQ52"/>
    <mergeCell ref="BIR52:BIX52"/>
    <mergeCell ref="BIY52:BJE52"/>
    <mergeCell ref="BFZ52:BGF52"/>
    <mergeCell ref="BGG52:BGM52"/>
    <mergeCell ref="BGN52:BGT52"/>
    <mergeCell ref="BGU52:BHA52"/>
    <mergeCell ref="BHB52:BHH52"/>
    <mergeCell ref="BHI52:BHO52"/>
    <mergeCell ref="BEJ52:BEP52"/>
    <mergeCell ref="BEQ52:BEW52"/>
    <mergeCell ref="BEX52:BFD52"/>
    <mergeCell ref="BFE52:BFK52"/>
    <mergeCell ref="BFL52:BFR52"/>
    <mergeCell ref="BFS52:BFY52"/>
    <mergeCell ref="BCT52:BCZ52"/>
    <mergeCell ref="BDA52:BDG52"/>
    <mergeCell ref="BDH52:BDN52"/>
    <mergeCell ref="BDO52:BDU52"/>
    <mergeCell ref="BDV52:BEB52"/>
    <mergeCell ref="BEC52:BEI52"/>
    <mergeCell ref="BBD52:BBJ52"/>
    <mergeCell ref="BBK52:BBQ52"/>
    <mergeCell ref="BBR52:BBX52"/>
    <mergeCell ref="BBY52:BCE52"/>
    <mergeCell ref="BCF52:BCL52"/>
    <mergeCell ref="BCM52:BCS52"/>
    <mergeCell ref="AZN52:AZT52"/>
    <mergeCell ref="AZU52:BAA52"/>
    <mergeCell ref="BAB52:BAH52"/>
    <mergeCell ref="BAI52:BAO52"/>
    <mergeCell ref="BAP52:BAV52"/>
    <mergeCell ref="BAW52:BBC52"/>
    <mergeCell ref="AXX52:AYD52"/>
    <mergeCell ref="AYE52:AYK52"/>
    <mergeCell ref="AYL52:AYR52"/>
    <mergeCell ref="AYS52:AYY52"/>
    <mergeCell ref="AYZ52:AZF52"/>
    <mergeCell ref="AZG52:AZM52"/>
    <mergeCell ref="AWH52:AWN52"/>
    <mergeCell ref="AWO52:AWU52"/>
    <mergeCell ref="AWV52:AXB52"/>
    <mergeCell ref="AXC52:AXI52"/>
    <mergeCell ref="AXJ52:AXP52"/>
    <mergeCell ref="AXQ52:AXW52"/>
    <mergeCell ref="AUR52:AUX52"/>
    <mergeCell ref="AUY52:AVE52"/>
    <mergeCell ref="AVF52:AVL52"/>
    <mergeCell ref="AVM52:AVS52"/>
    <mergeCell ref="AVT52:AVZ52"/>
    <mergeCell ref="AWA52:AWG52"/>
    <mergeCell ref="ATB52:ATH52"/>
    <mergeCell ref="ATI52:ATO52"/>
    <mergeCell ref="ATP52:ATV52"/>
    <mergeCell ref="ATW52:AUC52"/>
    <mergeCell ref="AUD52:AUJ52"/>
    <mergeCell ref="AUK52:AUQ52"/>
    <mergeCell ref="ARL52:ARR52"/>
    <mergeCell ref="ARS52:ARY52"/>
    <mergeCell ref="ARZ52:ASF52"/>
    <mergeCell ref="ASG52:ASM52"/>
    <mergeCell ref="ASN52:AST52"/>
    <mergeCell ref="ASU52:ATA52"/>
    <mergeCell ref="APV52:AQB52"/>
    <mergeCell ref="AQC52:AQI52"/>
    <mergeCell ref="AQJ52:AQP52"/>
    <mergeCell ref="AQQ52:AQW52"/>
    <mergeCell ref="AQX52:ARD52"/>
    <mergeCell ref="ARE52:ARK52"/>
    <mergeCell ref="AOF52:AOL52"/>
    <mergeCell ref="AOM52:AOS52"/>
    <mergeCell ref="AOT52:AOZ52"/>
    <mergeCell ref="APA52:APG52"/>
    <mergeCell ref="APH52:APN52"/>
    <mergeCell ref="APO52:APU52"/>
    <mergeCell ref="AMP52:AMV52"/>
    <mergeCell ref="AMW52:ANC52"/>
    <mergeCell ref="AND52:ANJ52"/>
    <mergeCell ref="ANK52:ANQ52"/>
    <mergeCell ref="ANR52:ANX52"/>
    <mergeCell ref="ANY52:AOE52"/>
    <mergeCell ref="AKZ52:ALF52"/>
    <mergeCell ref="ALG52:ALM52"/>
    <mergeCell ref="ALN52:ALT52"/>
    <mergeCell ref="ALU52:AMA52"/>
    <mergeCell ref="AMB52:AMH52"/>
    <mergeCell ref="AMI52:AMO52"/>
    <mergeCell ref="AJJ52:AJP52"/>
    <mergeCell ref="AJQ52:AJW52"/>
    <mergeCell ref="AJX52:AKD52"/>
    <mergeCell ref="AKE52:AKK52"/>
    <mergeCell ref="AKL52:AKR52"/>
    <mergeCell ref="AKS52:AKY52"/>
    <mergeCell ref="AHT52:AHZ52"/>
    <mergeCell ref="AIA52:AIG52"/>
    <mergeCell ref="AIH52:AIN52"/>
    <mergeCell ref="AIO52:AIU52"/>
    <mergeCell ref="AIV52:AJB52"/>
    <mergeCell ref="AJC52:AJI52"/>
    <mergeCell ref="AGD52:AGJ52"/>
    <mergeCell ref="AGK52:AGQ52"/>
    <mergeCell ref="AGR52:AGX52"/>
    <mergeCell ref="AGY52:AHE52"/>
    <mergeCell ref="AHF52:AHL52"/>
    <mergeCell ref="AHM52:AHS52"/>
    <mergeCell ref="AEN52:AET52"/>
    <mergeCell ref="AEU52:AFA52"/>
    <mergeCell ref="AFB52:AFH52"/>
    <mergeCell ref="AFI52:AFO52"/>
    <mergeCell ref="AFP52:AFV52"/>
    <mergeCell ref="AFW52:AGC52"/>
    <mergeCell ref="ACX52:ADD52"/>
    <mergeCell ref="ADE52:ADK52"/>
    <mergeCell ref="ADL52:ADR52"/>
    <mergeCell ref="ADS52:ADY52"/>
    <mergeCell ref="ADZ52:AEF52"/>
    <mergeCell ref="AEG52:AEM52"/>
    <mergeCell ref="ABH52:ABN52"/>
    <mergeCell ref="ABO52:ABU52"/>
    <mergeCell ref="ABV52:ACB52"/>
    <mergeCell ref="ACC52:ACI52"/>
    <mergeCell ref="ACJ52:ACP52"/>
    <mergeCell ref="ACQ52:ACW52"/>
    <mergeCell ref="ZR52:ZX52"/>
    <mergeCell ref="ZY52:AAE52"/>
    <mergeCell ref="AAF52:AAL52"/>
    <mergeCell ref="AAM52:AAS52"/>
    <mergeCell ref="AAT52:AAZ52"/>
    <mergeCell ref="ABA52:ABG52"/>
    <mergeCell ref="YB52:YH52"/>
    <mergeCell ref="YI52:YO52"/>
    <mergeCell ref="YP52:YV52"/>
    <mergeCell ref="YW52:ZC52"/>
    <mergeCell ref="ZD52:ZJ52"/>
    <mergeCell ref="ZK52:ZQ52"/>
    <mergeCell ref="WL52:WR52"/>
    <mergeCell ref="WS52:WY52"/>
    <mergeCell ref="WZ52:XF52"/>
    <mergeCell ref="XG52:XM52"/>
    <mergeCell ref="XN52:XT52"/>
    <mergeCell ref="XU52:YA52"/>
    <mergeCell ref="UV52:VB52"/>
    <mergeCell ref="VC52:VI52"/>
    <mergeCell ref="VJ52:VP52"/>
    <mergeCell ref="VQ52:VW52"/>
    <mergeCell ref="VX52:WD52"/>
    <mergeCell ref="WE52:WK52"/>
    <mergeCell ref="TF52:TL52"/>
    <mergeCell ref="TM52:TS52"/>
    <mergeCell ref="TT52:TZ52"/>
    <mergeCell ref="UA52:UG52"/>
    <mergeCell ref="UH52:UN52"/>
    <mergeCell ref="UO52:UU52"/>
    <mergeCell ref="RP52:RV52"/>
    <mergeCell ref="RW52:SC52"/>
    <mergeCell ref="SD52:SJ52"/>
    <mergeCell ref="SK52:SQ52"/>
    <mergeCell ref="SR52:SX52"/>
    <mergeCell ref="SY52:TE52"/>
    <mergeCell ref="PZ52:QF52"/>
    <mergeCell ref="QG52:QM52"/>
    <mergeCell ref="QN52:QT52"/>
    <mergeCell ref="QU52:RA52"/>
    <mergeCell ref="RB52:RH52"/>
    <mergeCell ref="RI52:RO52"/>
    <mergeCell ref="OJ52:OP52"/>
    <mergeCell ref="OQ52:OW52"/>
    <mergeCell ref="OX52:PD52"/>
    <mergeCell ref="PE52:PK52"/>
    <mergeCell ref="PL52:PR52"/>
    <mergeCell ref="PS52:PY52"/>
    <mergeCell ref="MT52:MZ52"/>
    <mergeCell ref="NA52:NG52"/>
    <mergeCell ref="NH52:NN52"/>
    <mergeCell ref="NO52:NU52"/>
    <mergeCell ref="NV52:OB52"/>
    <mergeCell ref="OC52:OI52"/>
    <mergeCell ref="LD52:LJ52"/>
    <mergeCell ref="LK52:LQ52"/>
    <mergeCell ref="LR52:LX52"/>
    <mergeCell ref="LY52:ME52"/>
    <mergeCell ref="MF52:ML52"/>
    <mergeCell ref="MM52:MS52"/>
    <mergeCell ref="JN52:JT52"/>
    <mergeCell ref="JU52:KA52"/>
    <mergeCell ref="KB52:KH52"/>
    <mergeCell ref="KI52:KO52"/>
    <mergeCell ref="KP52:KV52"/>
    <mergeCell ref="KW52:LC52"/>
    <mergeCell ref="HX52:ID52"/>
    <mergeCell ref="IE52:IK52"/>
    <mergeCell ref="IL52:IR52"/>
    <mergeCell ref="IS52:IY52"/>
    <mergeCell ref="IZ52:JF52"/>
    <mergeCell ref="JG52:JM52"/>
    <mergeCell ref="GH52:GN52"/>
    <mergeCell ref="GO52:GU52"/>
    <mergeCell ref="GV52:HB52"/>
    <mergeCell ref="HC52:HI52"/>
    <mergeCell ref="HJ52:HP52"/>
    <mergeCell ref="HQ52:HW52"/>
    <mergeCell ref="ER52:EX52"/>
    <mergeCell ref="EY52:FE52"/>
    <mergeCell ref="FF52:FL52"/>
    <mergeCell ref="FM52:FS52"/>
    <mergeCell ref="FT52:FZ52"/>
    <mergeCell ref="GA52:GG52"/>
    <mergeCell ref="DB52:DH52"/>
    <mergeCell ref="DI52:DO52"/>
    <mergeCell ref="DP52:DV52"/>
    <mergeCell ref="DW52:EC52"/>
    <mergeCell ref="ED52:EJ52"/>
    <mergeCell ref="EK52:EQ52"/>
    <mergeCell ref="BL52:BR52"/>
    <mergeCell ref="BS52:BY52"/>
    <mergeCell ref="BZ52:CF52"/>
    <mergeCell ref="CG52:CM52"/>
    <mergeCell ref="CN52:CT52"/>
    <mergeCell ref="CU52:DA52"/>
    <mergeCell ref="XFA37:XFD37"/>
    <mergeCell ref="A52:G52"/>
    <mergeCell ref="H52:N52"/>
    <mergeCell ref="O52:U52"/>
    <mergeCell ref="V52:AB52"/>
    <mergeCell ref="AC52:AI52"/>
    <mergeCell ref="AJ52:AP52"/>
    <mergeCell ref="AQ52:AW52"/>
    <mergeCell ref="AX52:BD52"/>
    <mergeCell ref="BE52:BK52"/>
    <mergeCell ref="XDK37:XDQ37"/>
    <mergeCell ref="XDR37:XDX37"/>
    <mergeCell ref="XDY37:XEE37"/>
    <mergeCell ref="XEF37:XEL37"/>
    <mergeCell ref="XEM37:XES37"/>
    <mergeCell ref="XET37:XEZ37"/>
    <mergeCell ref="XBU37:XCA37"/>
    <mergeCell ref="XCB37:XCH37"/>
    <mergeCell ref="XCI37:XCO37"/>
    <mergeCell ref="XCP37:XCV37"/>
    <mergeCell ref="XCW37:XDC37"/>
    <mergeCell ref="XDD37:XDJ37"/>
    <mergeCell ref="XAE37:XAK37"/>
    <mergeCell ref="XAL37:XAR37"/>
    <mergeCell ref="XAS37:XAY37"/>
    <mergeCell ref="XAZ37:XBF37"/>
    <mergeCell ref="XBG37:XBM37"/>
    <mergeCell ref="XBN37:XBT37"/>
    <mergeCell ref="WYO37:WYU37"/>
    <mergeCell ref="WYV37:WZB37"/>
    <mergeCell ref="WZC37:WZI37"/>
    <mergeCell ref="WZJ37:WZP37"/>
    <mergeCell ref="WZQ37:WZW37"/>
    <mergeCell ref="WZX37:XAD37"/>
    <mergeCell ref="WWY37:WXE37"/>
    <mergeCell ref="WXF37:WXL37"/>
    <mergeCell ref="WXM37:WXS37"/>
    <mergeCell ref="WXT37:WXZ37"/>
    <mergeCell ref="WYA37:WYG37"/>
    <mergeCell ref="WYH37:WYN37"/>
    <mergeCell ref="WVI37:WVO37"/>
    <mergeCell ref="WVP37:WVV37"/>
    <mergeCell ref="WVW37:WWC37"/>
    <mergeCell ref="WWD37:WWJ37"/>
    <mergeCell ref="WWK37:WWQ37"/>
    <mergeCell ref="WWR37:WWX37"/>
    <mergeCell ref="WTS37:WTY37"/>
    <mergeCell ref="WTZ37:WUF37"/>
    <mergeCell ref="WUG37:WUM37"/>
    <mergeCell ref="WUN37:WUT37"/>
    <mergeCell ref="WUU37:WVA37"/>
    <mergeCell ref="WVB37:WVH37"/>
    <mergeCell ref="WSC37:WSI37"/>
    <mergeCell ref="WSJ37:WSP37"/>
    <mergeCell ref="WSQ37:WSW37"/>
    <mergeCell ref="WSX37:WTD37"/>
    <mergeCell ref="WTE37:WTK37"/>
    <mergeCell ref="WTL37:WTR37"/>
    <mergeCell ref="WQM37:WQS37"/>
    <mergeCell ref="WQT37:WQZ37"/>
    <mergeCell ref="WRA37:WRG37"/>
    <mergeCell ref="WRH37:WRN37"/>
    <mergeCell ref="WRO37:WRU37"/>
    <mergeCell ref="WRV37:WSB37"/>
    <mergeCell ref="WOW37:WPC37"/>
    <mergeCell ref="WPD37:WPJ37"/>
    <mergeCell ref="WPK37:WPQ37"/>
    <mergeCell ref="WPR37:WPX37"/>
    <mergeCell ref="WPY37:WQE37"/>
    <mergeCell ref="WQF37:WQL37"/>
    <mergeCell ref="WNG37:WNM37"/>
    <mergeCell ref="WNN37:WNT37"/>
    <mergeCell ref="WNU37:WOA37"/>
    <mergeCell ref="WOB37:WOH37"/>
    <mergeCell ref="WOI37:WOO37"/>
    <mergeCell ref="WOP37:WOV37"/>
    <mergeCell ref="WLQ37:WLW37"/>
    <mergeCell ref="WLX37:WMD37"/>
    <mergeCell ref="WME37:WMK37"/>
    <mergeCell ref="WML37:WMR37"/>
    <mergeCell ref="WMS37:WMY37"/>
    <mergeCell ref="WMZ37:WNF37"/>
    <mergeCell ref="WKA37:WKG37"/>
    <mergeCell ref="WKH37:WKN37"/>
    <mergeCell ref="WKO37:WKU37"/>
    <mergeCell ref="WKV37:WLB37"/>
    <mergeCell ref="WLC37:WLI37"/>
    <mergeCell ref="WLJ37:WLP37"/>
    <mergeCell ref="WIK37:WIQ37"/>
    <mergeCell ref="WIR37:WIX37"/>
    <mergeCell ref="WIY37:WJE37"/>
    <mergeCell ref="WJF37:WJL37"/>
    <mergeCell ref="WJM37:WJS37"/>
    <mergeCell ref="WJT37:WJZ37"/>
    <mergeCell ref="WGU37:WHA37"/>
    <mergeCell ref="WHB37:WHH37"/>
    <mergeCell ref="WHI37:WHO37"/>
    <mergeCell ref="WHP37:WHV37"/>
    <mergeCell ref="WHW37:WIC37"/>
    <mergeCell ref="WID37:WIJ37"/>
    <mergeCell ref="WFE37:WFK37"/>
    <mergeCell ref="WFL37:WFR37"/>
    <mergeCell ref="WFS37:WFY37"/>
    <mergeCell ref="WFZ37:WGF37"/>
    <mergeCell ref="WGG37:WGM37"/>
    <mergeCell ref="WGN37:WGT37"/>
    <mergeCell ref="WDO37:WDU37"/>
    <mergeCell ref="WDV37:WEB37"/>
    <mergeCell ref="WEC37:WEI37"/>
    <mergeCell ref="WEJ37:WEP37"/>
    <mergeCell ref="WEQ37:WEW37"/>
    <mergeCell ref="WEX37:WFD37"/>
    <mergeCell ref="WBY37:WCE37"/>
    <mergeCell ref="WCF37:WCL37"/>
    <mergeCell ref="WCM37:WCS37"/>
    <mergeCell ref="WCT37:WCZ37"/>
    <mergeCell ref="WDA37:WDG37"/>
    <mergeCell ref="WDH37:WDN37"/>
    <mergeCell ref="WAI37:WAO37"/>
    <mergeCell ref="WAP37:WAV37"/>
    <mergeCell ref="WAW37:WBC37"/>
    <mergeCell ref="WBD37:WBJ37"/>
    <mergeCell ref="WBK37:WBQ37"/>
    <mergeCell ref="WBR37:WBX37"/>
    <mergeCell ref="VYS37:VYY37"/>
    <mergeCell ref="VYZ37:VZF37"/>
    <mergeCell ref="VZG37:VZM37"/>
    <mergeCell ref="VZN37:VZT37"/>
    <mergeCell ref="VZU37:WAA37"/>
    <mergeCell ref="WAB37:WAH37"/>
    <mergeCell ref="VXC37:VXI37"/>
    <mergeCell ref="VXJ37:VXP37"/>
    <mergeCell ref="VXQ37:VXW37"/>
    <mergeCell ref="VXX37:VYD37"/>
    <mergeCell ref="VYE37:VYK37"/>
    <mergeCell ref="VYL37:VYR37"/>
    <mergeCell ref="VVM37:VVS37"/>
    <mergeCell ref="VVT37:VVZ37"/>
    <mergeCell ref="VWA37:VWG37"/>
    <mergeCell ref="VWH37:VWN37"/>
    <mergeCell ref="VWO37:VWU37"/>
    <mergeCell ref="VWV37:VXB37"/>
    <mergeCell ref="VTW37:VUC37"/>
    <mergeCell ref="VUD37:VUJ37"/>
    <mergeCell ref="VUK37:VUQ37"/>
    <mergeCell ref="VUR37:VUX37"/>
    <mergeCell ref="VUY37:VVE37"/>
    <mergeCell ref="VVF37:VVL37"/>
    <mergeCell ref="VSG37:VSM37"/>
    <mergeCell ref="VSN37:VST37"/>
    <mergeCell ref="VSU37:VTA37"/>
    <mergeCell ref="VTB37:VTH37"/>
    <mergeCell ref="VTI37:VTO37"/>
    <mergeCell ref="VTP37:VTV37"/>
    <mergeCell ref="VQQ37:VQW37"/>
    <mergeCell ref="VQX37:VRD37"/>
    <mergeCell ref="VRE37:VRK37"/>
    <mergeCell ref="VRL37:VRR37"/>
    <mergeCell ref="VRS37:VRY37"/>
    <mergeCell ref="VRZ37:VSF37"/>
    <mergeCell ref="VPA37:VPG37"/>
    <mergeCell ref="VPH37:VPN37"/>
    <mergeCell ref="VPO37:VPU37"/>
    <mergeCell ref="VPV37:VQB37"/>
    <mergeCell ref="VQC37:VQI37"/>
    <mergeCell ref="VQJ37:VQP37"/>
    <mergeCell ref="VNK37:VNQ37"/>
    <mergeCell ref="VNR37:VNX37"/>
    <mergeCell ref="VNY37:VOE37"/>
    <mergeCell ref="VOF37:VOL37"/>
    <mergeCell ref="VOM37:VOS37"/>
    <mergeCell ref="VOT37:VOZ37"/>
    <mergeCell ref="VLU37:VMA37"/>
    <mergeCell ref="VMB37:VMH37"/>
    <mergeCell ref="VMI37:VMO37"/>
    <mergeCell ref="VMP37:VMV37"/>
    <mergeCell ref="VMW37:VNC37"/>
    <mergeCell ref="VND37:VNJ37"/>
    <mergeCell ref="VKE37:VKK37"/>
    <mergeCell ref="VKL37:VKR37"/>
    <mergeCell ref="VKS37:VKY37"/>
    <mergeCell ref="VKZ37:VLF37"/>
    <mergeCell ref="VLG37:VLM37"/>
    <mergeCell ref="VLN37:VLT37"/>
    <mergeCell ref="VIO37:VIU37"/>
    <mergeCell ref="VIV37:VJB37"/>
    <mergeCell ref="VJC37:VJI37"/>
    <mergeCell ref="VJJ37:VJP37"/>
    <mergeCell ref="VJQ37:VJW37"/>
    <mergeCell ref="VJX37:VKD37"/>
    <mergeCell ref="VGY37:VHE37"/>
    <mergeCell ref="VHF37:VHL37"/>
    <mergeCell ref="VHM37:VHS37"/>
    <mergeCell ref="VHT37:VHZ37"/>
    <mergeCell ref="VIA37:VIG37"/>
    <mergeCell ref="VIH37:VIN37"/>
    <mergeCell ref="VFI37:VFO37"/>
    <mergeCell ref="VFP37:VFV37"/>
    <mergeCell ref="VFW37:VGC37"/>
    <mergeCell ref="VGD37:VGJ37"/>
    <mergeCell ref="VGK37:VGQ37"/>
    <mergeCell ref="VGR37:VGX37"/>
    <mergeCell ref="VDS37:VDY37"/>
    <mergeCell ref="VDZ37:VEF37"/>
    <mergeCell ref="VEG37:VEM37"/>
    <mergeCell ref="VEN37:VET37"/>
    <mergeCell ref="VEU37:VFA37"/>
    <mergeCell ref="VFB37:VFH37"/>
    <mergeCell ref="VCC37:VCI37"/>
    <mergeCell ref="VCJ37:VCP37"/>
    <mergeCell ref="VCQ37:VCW37"/>
    <mergeCell ref="VCX37:VDD37"/>
    <mergeCell ref="VDE37:VDK37"/>
    <mergeCell ref="VDL37:VDR37"/>
    <mergeCell ref="VAM37:VAS37"/>
    <mergeCell ref="VAT37:VAZ37"/>
    <mergeCell ref="VBA37:VBG37"/>
    <mergeCell ref="VBH37:VBN37"/>
    <mergeCell ref="VBO37:VBU37"/>
    <mergeCell ref="VBV37:VCB37"/>
    <mergeCell ref="UYW37:UZC37"/>
    <mergeCell ref="UZD37:UZJ37"/>
    <mergeCell ref="UZK37:UZQ37"/>
    <mergeCell ref="UZR37:UZX37"/>
    <mergeCell ref="UZY37:VAE37"/>
    <mergeCell ref="VAF37:VAL37"/>
    <mergeCell ref="UXG37:UXM37"/>
    <mergeCell ref="UXN37:UXT37"/>
    <mergeCell ref="UXU37:UYA37"/>
    <mergeCell ref="UYB37:UYH37"/>
    <mergeCell ref="UYI37:UYO37"/>
    <mergeCell ref="UYP37:UYV37"/>
    <mergeCell ref="UVQ37:UVW37"/>
    <mergeCell ref="UVX37:UWD37"/>
    <mergeCell ref="UWE37:UWK37"/>
    <mergeCell ref="UWL37:UWR37"/>
    <mergeCell ref="UWS37:UWY37"/>
    <mergeCell ref="UWZ37:UXF37"/>
    <mergeCell ref="UUA37:UUG37"/>
    <mergeCell ref="UUH37:UUN37"/>
    <mergeCell ref="UUO37:UUU37"/>
    <mergeCell ref="UUV37:UVB37"/>
    <mergeCell ref="UVC37:UVI37"/>
    <mergeCell ref="UVJ37:UVP37"/>
    <mergeCell ref="USK37:USQ37"/>
    <mergeCell ref="USR37:USX37"/>
    <mergeCell ref="USY37:UTE37"/>
    <mergeCell ref="UTF37:UTL37"/>
    <mergeCell ref="UTM37:UTS37"/>
    <mergeCell ref="UTT37:UTZ37"/>
    <mergeCell ref="UQU37:URA37"/>
    <mergeCell ref="URB37:URH37"/>
    <mergeCell ref="URI37:URO37"/>
    <mergeCell ref="URP37:URV37"/>
    <mergeCell ref="URW37:USC37"/>
    <mergeCell ref="USD37:USJ37"/>
    <mergeCell ref="UPE37:UPK37"/>
    <mergeCell ref="UPL37:UPR37"/>
    <mergeCell ref="UPS37:UPY37"/>
    <mergeCell ref="UPZ37:UQF37"/>
    <mergeCell ref="UQG37:UQM37"/>
    <mergeCell ref="UQN37:UQT37"/>
    <mergeCell ref="UNO37:UNU37"/>
    <mergeCell ref="UNV37:UOB37"/>
    <mergeCell ref="UOC37:UOI37"/>
    <mergeCell ref="UOJ37:UOP37"/>
    <mergeCell ref="UOQ37:UOW37"/>
    <mergeCell ref="UOX37:UPD37"/>
    <mergeCell ref="ULY37:UME37"/>
    <mergeCell ref="UMF37:UML37"/>
    <mergeCell ref="UMM37:UMS37"/>
    <mergeCell ref="UMT37:UMZ37"/>
    <mergeCell ref="UNA37:UNG37"/>
    <mergeCell ref="UNH37:UNN37"/>
    <mergeCell ref="UKI37:UKO37"/>
    <mergeCell ref="UKP37:UKV37"/>
    <mergeCell ref="UKW37:ULC37"/>
    <mergeCell ref="ULD37:ULJ37"/>
    <mergeCell ref="ULK37:ULQ37"/>
    <mergeCell ref="ULR37:ULX37"/>
    <mergeCell ref="UIS37:UIY37"/>
    <mergeCell ref="UIZ37:UJF37"/>
    <mergeCell ref="UJG37:UJM37"/>
    <mergeCell ref="UJN37:UJT37"/>
    <mergeCell ref="UJU37:UKA37"/>
    <mergeCell ref="UKB37:UKH37"/>
    <mergeCell ref="UHC37:UHI37"/>
    <mergeCell ref="UHJ37:UHP37"/>
    <mergeCell ref="UHQ37:UHW37"/>
    <mergeCell ref="UHX37:UID37"/>
    <mergeCell ref="UIE37:UIK37"/>
    <mergeCell ref="UIL37:UIR37"/>
    <mergeCell ref="UFM37:UFS37"/>
    <mergeCell ref="UFT37:UFZ37"/>
    <mergeCell ref="UGA37:UGG37"/>
    <mergeCell ref="UGH37:UGN37"/>
    <mergeCell ref="UGO37:UGU37"/>
    <mergeCell ref="UGV37:UHB37"/>
    <mergeCell ref="UDW37:UEC37"/>
    <mergeCell ref="UED37:UEJ37"/>
    <mergeCell ref="UEK37:UEQ37"/>
    <mergeCell ref="UER37:UEX37"/>
    <mergeCell ref="UEY37:UFE37"/>
    <mergeCell ref="UFF37:UFL37"/>
    <mergeCell ref="UCG37:UCM37"/>
    <mergeCell ref="UCN37:UCT37"/>
    <mergeCell ref="UCU37:UDA37"/>
    <mergeCell ref="UDB37:UDH37"/>
    <mergeCell ref="UDI37:UDO37"/>
    <mergeCell ref="UDP37:UDV37"/>
    <mergeCell ref="UAQ37:UAW37"/>
    <mergeCell ref="UAX37:UBD37"/>
    <mergeCell ref="UBE37:UBK37"/>
    <mergeCell ref="UBL37:UBR37"/>
    <mergeCell ref="UBS37:UBY37"/>
    <mergeCell ref="UBZ37:UCF37"/>
    <mergeCell ref="TZA37:TZG37"/>
    <mergeCell ref="TZH37:TZN37"/>
    <mergeCell ref="TZO37:TZU37"/>
    <mergeCell ref="TZV37:UAB37"/>
    <mergeCell ref="UAC37:UAI37"/>
    <mergeCell ref="UAJ37:UAP37"/>
    <mergeCell ref="TXK37:TXQ37"/>
    <mergeCell ref="TXR37:TXX37"/>
    <mergeCell ref="TXY37:TYE37"/>
    <mergeCell ref="TYF37:TYL37"/>
    <mergeCell ref="TYM37:TYS37"/>
    <mergeCell ref="TYT37:TYZ37"/>
    <mergeCell ref="TVU37:TWA37"/>
    <mergeCell ref="TWB37:TWH37"/>
    <mergeCell ref="TWI37:TWO37"/>
    <mergeCell ref="TWP37:TWV37"/>
    <mergeCell ref="TWW37:TXC37"/>
    <mergeCell ref="TXD37:TXJ37"/>
    <mergeCell ref="TUE37:TUK37"/>
    <mergeCell ref="TUL37:TUR37"/>
    <mergeCell ref="TUS37:TUY37"/>
    <mergeCell ref="TUZ37:TVF37"/>
    <mergeCell ref="TVG37:TVM37"/>
    <mergeCell ref="TVN37:TVT37"/>
    <mergeCell ref="TSO37:TSU37"/>
    <mergeCell ref="TSV37:TTB37"/>
    <mergeCell ref="TTC37:TTI37"/>
    <mergeCell ref="TTJ37:TTP37"/>
    <mergeCell ref="TTQ37:TTW37"/>
    <mergeCell ref="TTX37:TUD37"/>
    <mergeCell ref="TQY37:TRE37"/>
    <mergeCell ref="TRF37:TRL37"/>
    <mergeCell ref="TRM37:TRS37"/>
    <mergeCell ref="TRT37:TRZ37"/>
    <mergeCell ref="TSA37:TSG37"/>
    <mergeCell ref="TSH37:TSN37"/>
    <mergeCell ref="TPI37:TPO37"/>
    <mergeCell ref="TPP37:TPV37"/>
    <mergeCell ref="TPW37:TQC37"/>
    <mergeCell ref="TQD37:TQJ37"/>
    <mergeCell ref="TQK37:TQQ37"/>
    <mergeCell ref="TQR37:TQX37"/>
    <mergeCell ref="TNS37:TNY37"/>
    <mergeCell ref="TNZ37:TOF37"/>
    <mergeCell ref="TOG37:TOM37"/>
    <mergeCell ref="TON37:TOT37"/>
    <mergeCell ref="TOU37:TPA37"/>
    <mergeCell ref="TPB37:TPH37"/>
    <mergeCell ref="TMC37:TMI37"/>
    <mergeCell ref="TMJ37:TMP37"/>
    <mergeCell ref="TMQ37:TMW37"/>
    <mergeCell ref="TMX37:TND37"/>
    <mergeCell ref="TNE37:TNK37"/>
    <mergeCell ref="TNL37:TNR37"/>
    <mergeCell ref="TKM37:TKS37"/>
    <mergeCell ref="TKT37:TKZ37"/>
    <mergeCell ref="TLA37:TLG37"/>
    <mergeCell ref="TLH37:TLN37"/>
    <mergeCell ref="TLO37:TLU37"/>
    <mergeCell ref="TLV37:TMB37"/>
    <mergeCell ref="TIW37:TJC37"/>
    <mergeCell ref="TJD37:TJJ37"/>
    <mergeCell ref="TJK37:TJQ37"/>
    <mergeCell ref="TJR37:TJX37"/>
    <mergeCell ref="TJY37:TKE37"/>
    <mergeCell ref="TKF37:TKL37"/>
    <mergeCell ref="THG37:THM37"/>
    <mergeCell ref="THN37:THT37"/>
    <mergeCell ref="THU37:TIA37"/>
    <mergeCell ref="TIB37:TIH37"/>
    <mergeCell ref="TII37:TIO37"/>
    <mergeCell ref="TIP37:TIV37"/>
    <mergeCell ref="TFQ37:TFW37"/>
    <mergeCell ref="TFX37:TGD37"/>
    <mergeCell ref="TGE37:TGK37"/>
    <mergeCell ref="TGL37:TGR37"/>
    <mergeCell ref="TGS37:TGY37"/>
    <mergeCell ref="TGZ37:THF37"/>
    <mergeCell ref="TEA37:TEG37"/>
    <mergeCell ref="TEH37:TEN37"/>
    <mergeCell ref="TEO37:TEU37"/>
    <mergeCell ref="TEV37:TFB37"/>
    <mergeCell ref="TFC37:TFI37"/>
    <mergeCell ref="TFJ37:TFP37"/>
    <mergeCell ref="TCK37:TCQ37"/>
    <mergeCell ref="TCR37:TCX37"/>
    <mergeCell ref="TCY37:TDE37"/>
    <mergeCell ref="TDF37:TDL37"/>
    <mergeCell ref="TDM37:TDS37"/>
    <mergeCell ref="TDT37:TDZ37"/>
    <mergeCell ref="TAU37:TBA37"/>
    <mergeCell ref="TBB37:TBH37"/>
    <mergeCell ref="TBI37:TBO37"/>
    <mergeCell ref="TBP37:TBV37"/>
    <mergeCell ref="TBW37:TCC37"/>
    <mergeCell ref="TCD37:TCJ37"/>
    <mergeCell ref="SZE37:SZK37"/>
    <mergeCell ref="SZL37:SZR37"/>
    <mergeCell ref="SZS37:SZY37"/>
    <mergeCell ref="SZZ37:TAF37"/>
    <mergeCell ref="TAG37:TAM37"/>
    <mergeCell ref="TAN37:TAT37"/>
    <mergeCell ref="SXO37:SXU37"/>
    <mergeCell ref="SXV37:SYB37"/>
    <mergeCell ref="SYC37:SYI37"/>
    <mergeCell ref="SYJ37:SYP37"/>
    <mergeCell ref="SYQ37:SYW37"/>
    <mergeCell ref="SYX37:SZD37"/>
    <mergeCell ref="SVY37:SWE37"/>
    <mergeCell ref="SWF37:SWL37"/>
    <mergeCell ref="SWM37:SWS37"/>
    <mergeCell ref="SWT37:SWZ37"/>
    <mergeCell ref="SXA37:SXG37"/>
    <mergeCell ref="SXH37:SXN37"/>
    <mergeCell ref="SUI37:SUO37"/>
    <mergeCell ref="SUP37:SUV37"/>
    <mergeCell ref="SUW37:SVC37"/>
    <mergeCell ref="SVD37:SVJ37"/>
    <mergeCell ref="SVK37:SVQ37"/>
    <mergeCell ref="SVR37:SVX37"/>
    <mergeCell ref="SSS37:SSY37"/>
    <mergeCell ref="SSZ37:STF37"/>
    <mergeCell ref="STG37:STM37"/>
    <mergeCell ref="STN37:STT37"/>
    <mergeCell ref="STU37:SUA37"/>
    <mergeCell ref="SUB37:SUH37"/>
    <mergeCell ref="SRC37:SRI37"/>
    <mergeCell ref="SRJ37:SRP37"/>
    <mergeCell ref="SRQ37:SRW37"/>
    <mergeCell ref="SRX37:SSD37"/>
    <mergeCell ref="SSE37:SSK37"/>
    <mergeCell ref="SSL37:SSR37"/>
    <mergeCell ref="SPM37:SPS37"/>
    <mergeCell ref="SPT37:SPZ37"/>
    <mergeCell ref="SQA37:SQG37"/>
    <mergeCell ref="SQH37:SQN37"/>
    <mergeCell ref="SQO37:SQU37"/>
    <mergeCell ref="SQV37:SRB37"/>
    <mergeCell ref="SNW37:SOC37"/>
    <mergeCell ref="SOD37:SOJ37"/>
    <mergeCell ref="SOK37:SOQ37"/>
    <mergeCell ref="SOR37:SOX37"/>
    <mergeCell ref="SOY37:SPE37"/>
    <mergeCell ref="SPF37:SPL37"/>
    <mergeCell ref="SMG37:SMM37"/>
    <mergeCell ref="SMN37:SMT37"/>
    <mergeCell ref="SMU37:SNA37"/>
    <mergeCell ref="SNB37:SNH37"/>
    <mergeCell ref="SNI37:SNO37"/>
    <mergeCell ref="SNP37:SNV37"/>
    <mergeCell ref="SKQ37:SKW37"/>
    <mergeCell ref="SKX37:SLD37"/>
    <mergeCell ref="SLE37:SLK37"/>
    <mergeCell ref="SLL37:SLR37"/>
    <mergeCell ref="SLS37:SLY37"/>
    <mergeCell ref="SLZ37:SMF37"/>
    <mergeCell ref="SJA37:SJG37"/>
    <mergeCell ref="SJH37:SJN37"/>
    <mergeCell ref="SJO37:SJU37"/>
    <mergeCell ref="SJV37:SKB37"/>
    <mergeCell ref="SKC37:SKI37"/>
    <mergeCell ref="SKJ37:SKP37"/>
    <mergeCell ref="SHK37:SHQ37"/>
    <mergeCell ref="SHR37:SHX37"/>
    <mergeCell ref="SHY37:SIE37"/>
    <mergeCell ref="SIF37:SIL37"/>
    <mergeCell ref="SIM37:SIS37"/>
    <mergeCell ref="SIT37:SIZ37"/>
    <mergeCell ref="SFU37:SGA37"/>
    <mergeCell ref="SGB37:SGH37"/>
    <mergeCell ref="SGI37:SGO37"/>
    <mergeCell ref="SGP37:SGV37"/>
    <mergeCell ref="SGW37:SHC37"/>
    <mergeCell ref="SHD37:SHJ37"/>
    <mergeCell ref="SEE37:SEK37"/>
    <mergeCell ref="SEL37:SER37"/>
    <mergeCell ref="SES37:SEY37"/>
    <mergeCell ref="SEZ37:SFF37"/>
    <mergeCell ref="SFG37:SFM37"/>
    <mergeCell ref="SFN37:SFT37"/>
    <mergeCell ref="SCO37:SCU37"/>
    <mergeCell ref="SCV37:SDB37"/>
    <mergeCell ref="SDC37:SDI37"/>
    <mergeCell ref="SDJ37:SDP37"/>
    <mergeCell ref="SDQ37:SDW37"/>
    <mergeCell ref="SDX37:SED37"/>
    <mergeCell ref="SAY37:SBE37"/>
    <mergeCell ref="SBF37:SBL37"/>
    <mergeCell ref="SBM37:SBS37"/>
    <mergeCell ref="SBT37:SBZ37"/>
    <mergeCell ref="SCA37:SCG37"/>
    <mergeCell ref="SCH37:SCN37"/>
    <mergeCell ref="RZI37:RZO37"/>
    <mergeCell ref="RZP37:RZV37"/>
    <mergeCell ref="RZW37:SAC37"/>
    <mergeCell ref="SAD37:SAJ37"/>
    <mergeCell ref="SAK37:SAQ37"/>
    <mergeCell ref="SAR37:SAX37"/>
    <mergeCell ref="RXS37:RXY37"/>
    <mergeCell ref="RXZ37:RYF37"/>
    <mergeCell ref="RYG37:RYM37"/>
    <mergeCell ref="RYN37:RYT37"/>
    <mergeCell ref="RYU37:RZA37"/>
    <mergeCell ref="RZB37:RZH37"/>
    <mergeCell ref="RWC37:RWI37"/>
    <mergeCell ref="RWJ37:RWP37"/>
    <mergeCell ref="RWQ37:RWW37"/>
    <mergeCell ref="RWX37:RXD37"/>
    <mergeCell ref="RXE37:RXK37"/>
    <mergeCell ref="RXL37:RXR37"/>
    <mergeCell ref="RUM37:RUS37"/>
    <mergeCell ref="RUT37:RUZ37"/>
    <mergeCell ref="RVA37:RVG37"/>
    <mergeCell ref="RVH37:RVN37"/>
    <mergeCell ref="RVO37:RVU37"/>
    <mergeCell ref="RVV37:RWB37"/>
    <mergeCell ref="RSW37:RTC37"/>
    <mergeCell ref="RTD37:RTJ37"/>
    <mergeCell ref="RTK37:RTQ37"/>
    <mergeCell ref="RTR37:RTX37"/>
    <mergeCell ref="RTY37:RUE37"/>
    <mergeCell ref="RUF37:RUL37"/>
    <mergeCell ref="RRG37:RRM37"/>
    <mergeCell ref="RRN37:RRT37"/>
    <mergeCell ref="RRU37:RSA37"/>
    <mergeCell ref="RSB37:RSH37"/>
    <mergeCell ref="RSI37:RSO37"/>
    <mergeCell ref="RSP37:RSV37"/>
    <mergeCell ref="RPQ37:RPW37"/>
    <mergeCell ref="RPX37:RQD37"/>
    <mergeCell ref="RQE37:RQK37"/>
    <mergeCell ref="RQL37:RQR37"/>
    <mergeCell ref="RQS37:RQY37"/>
    <mergeCell ref="RQZ37:RRF37"/>
    <mergeCell ref="ROA37:ROG37"/>
    <mergeCell ref="ROH37:RON37"/>
    <mergeCell ref="ROO37:ROU37"/>
    <mergeCell ref="ROV37:RPB37"/>
    <mergeCell ref="RPC37:RPI37"/>
    <mergeCell ref="RPJ37:RPP37"/>
    <mergeCell ref="RMK37:RMQ37"/>
    <mergeCell ref="RMR37:RMX37"/>
    <mergeCell ref="RMY37:RNE37"/>
    <mergeCell ref="RNF37:RNL37"/>
    <mergeCell ref="RNM37:RNS37"/>
    <mergeCell ref="RNT37:RNZ37"/>
    <mergeCell ref="RKU37:RLA37"/>
    <mergeCell ref="RLB37:RLH37"/>
    <mergeCell ref="RLI37:RLO37"/>
    <mergeCell ref="RLP37:RLV37"/>
    <mergeCell ref="RLW37:RMC37"/>
    <mergeCell ref="RMD37:RMJ37"/>
    <mergeCell ref="RJE37:RJK37"/>
    <mergeCell ref="RJL37:RJR37"/>
    <mergeCell ref="RJS37:RJY37"/>
    <mergeCell ref="RJZ37:RKF37"/>
    <mergeCell ref="RKG37:RKM37"/>
    <mergeCell ref="RKN37:RKT37"/>
    <mergeCell ref="RHO37:RHU37"/>
    <mergeCell ref="RHV37:RIB37"/>
    <mergeCell ref="RIC37:RII37"/>
    <mergeCell ref="RIJ37:RIP37"/>
    <mergeCell ref="RIQ37:RIW37"/>
    <mergeCell ref="RIX37:RJD37"/>
    <mergeCell ref="RFY37:RGE37"/>
    <mergeCell ref="RGF37:RGL37"/>
    <mergeCell ref="RGM37:RGS37"/>
    <mergeCell ref="RGT37:RGZ37"/>
    <mergeCell ref="RHA37:RHG37"/>
    <mergeCell ref="RHH37:RHN37"/>
    <mergeCell ref="REI37:REO37"/>
    <mergeCell ref="REP37:REV37"/>
    <mergeCell ref="REW37:RFC37"/>
    <mergeCell ref="RFD37:RFJ37"/>
    <mergeCell ref="RFK37:RFQ37"/>
    <mergeCell ref="RFR37:RFX37"/>
    <mergeCell ref="RCS37:RCY37"/>
    <mergeCell ref="RCZ37:RDF37"/>
    <mergeCell ref="RDG37:RDM37"/>
    <mergeCell ref="RDN37:RDT37"/>
    <mergeCell ref="RDU37:REA37"/>
    <mergeCell ref="REB37:REH37"/>
    <mergeCell ref="RBC37:RBI37"/>
    <mergeCell ref="RBJ37:RBP37"/>
    <mergeCell ref="RBQ37:RBW37"/>
    <mergeCell ref="RBX37:RCD37"/>
    <mergeCell ref="RCE37:RCK37"/>
    <mergeCell ref="RCL37:RCR37"/>
    <mergeCell ref="QZM37:QZS37"/>
    <mergeCell ref="QZT37:QZZ37"/>
    <mergeCell ref="RAA37:RAG37"/>
    <mergeCell ref="RAH37:RAN37"/>
    <mergeCell ref="RAO37:RAU37"/>
    <mergeCell ref="RAV37:RBB37"/>
    <mergeCell ref="QXW37:QYC37"/>
    <mergeCell ref="QYD37:QYJ37"/>
    <mergeCell ref="QYK37:QYQ37"/>
    <mergeCell ref="QYR37:QYX37"/>
    <mergeCell ref="QYY37:QZE37"/>
    <mergeCell ref="QZF37:QZL37"/>
    <mergeCell ref="QWG37:QWM37"/>
    <mergeCell ref="QWN37:QWT37"/>
    <mergeCell ref="QWU37:QXA37"/>
    <mergeCell ref="QXB37:QXH37"/>
    <mergeCell ref="QXI37:QXO37"/>
    <mergeCell ref="QXP37:QXV37"/>
    <mergeCell ref="QUQ37:QUW37"/>
    <mergeCell ref="QUX37:QVD37"/>
    <mergeCell ref="QVE37:QVK37"/>
    <mergeCell ref="QVL37:QVR37"/>
    <mergeCell ref="QVS37:QVY37"/>
    <mergeCell ref="QVZ37:QWF37"/>
    <mergeCell ref="QTA37:QTG37"/>
    <mergeCell ref="QTH37:QTN37"/>
    <mergeCell ref="QTO37:QTU37"/>
    <mergeCell ref="QTV37:QUB37"/>
    <mergeCell ref="QUC37:QUI37"/>
    <mergeCell ref="QUJ37:QUP37"/>
    <mergeCell ref="QRK37:QRQ37"/>
    <mergeCell ref="QRR37:QRX37"/>
    <mergeCell ref="QRY37:QSE37"/>
    <mergeCell ref="QSF37:QSL37"/>
    <mergeCell ref="QSM37:QSS37"/>
    <mergeCell ref="QST37:QSZ37"/>
    <mergeCell ref="QPU37:QQA37"/>
    <mergeCell ref="QQB37:QQH37"/>
    <mergeCell ref="QQI37:QQO37"/>
    <mergeCell ref="QQP37:QQV37"/>
    <mergeCell ref="QQW37:QRC37"/>
    <mergeCell ref="QRD37:QRJ37"/>
    <mergeCell ref="QOE37:QOK37"/>
    <mergeCell ref="QOL37:QOR37"/>
    <mergeCell ref="QOS37:QOY37"/>
    <mergeCell ref="QOZ37:QPF37"/>
    <mergeCell ref="QPG37:QPM37"/>
    <mergeCell ref="QPN37:QPT37"/>
    <mergeCell ref="QMO37:QMU37"/>
    <mergeCell ref="QMV37:QNB37"/>
    <mergeCell ref="QNC37:QNI37"/>
    <mergeCell ref="QNJ37:QNP37"/>
    <mergeCell ref="QNQ37:QNW37"/>
    <mergeCell ref="QNX37:QOD37"/>
    <mergeCell ref="QKY37:QLE37"/>
    <mergeCell ref="QLF37:QLL37"/>
    <mergeCell ref="QLM37:QLS37"/>
    <mergeCell ref="QLT37:QLZ37"/>
    <mergeCell ref="QMA37:QMG37"/>
    <mergeCell ref="QMH37:QMN37"/>
    <mergeCell ref="QJI37:QJO37"/>
    <mergeCell ref="QJP37:QJV37"/>
    <mergeCell ref="QJW37:QKC37"/>
    <mergeCell ref="QKD37:QKJ37"/>
    <mergeCell ref="QKK37:QKQ37"/>
    <mergeCell ref="QKR37:QKX37"/>
    <mergeCell ref="QHS37:QHY37"/>
    <mergeCell ref="QHZ37:QIF37"/>
    <mergeCell ref="QIG37:QIM37"/>
    <mergeCell ref="QIN37:QIT37"/>
    <mergeCell ref="QIU37:QJA37"/>
    <mergeCell ref="QJB37:QJH37"/>
    <mergeCell ref="QGC37:QGI37"/>
    <mergeCell ref="QGJ37:QGP37"/>
    <mergeCell ref="QGQ37:QGW37"/>
    <mergeCell ref="QGX37:QHD37"/>
    <mergeCell ref="QHE37:QHK37"/>
    <mergeCell ref="QHL37:QHR37"/>
    <mergeCell ref="QEM37:QES37"/>
    <mergeCell ref="QET37:QEZ37"/>
    <mergeCell ref="QFA37:QFG37"/>
    <mergeCell ref="QFH37:QFN37"/>
    <mergeCell ref="QFO37:QFU37"/>
    <mergeCell ref="QFV37:QGB37"/>
    <mergeCell ref="QCW37:QDC37"/>
    <mergeCell ref="QDD37:QDJ37"/>
    <mergeCell ref="QDK37:QDQ37"/>
    <mergeCell ref="QDR37:QDX37"/>
    <mergeCell ref="QDY37:QEE37"/>
    <mergeCell ref="QEF37:QEL37"/>
    <mergeCell ref="QBG37:QBM37"/>
    <mergeCell ref="QBN37:QBT37"/>
    <mergeCell ref="QBU37:QCA37"/>
    <mergeCell ref="QCB37:QCH37"/>
    <mergeCell ref="QCI37:QCO37"/>
    <mergeCell ref="QCP37:QCV37"/>
    <mergeCell ref="PZQ37:PZW37"/>
    <mergeCell ref="PZX37:QAD37"/>
    <mergeCell ref="QAE37:QAK37"/>
    <mergeCell ref="QAL37:QAR37"/>
    <mergeCell ref="QAS37:QAY37"/>
    <mergeCell ref="QAZ37:QBF37"/>
    <mergeCell ref="PYA37:PYG37"/>
    <mergeCell ref="PYH37:PYN37"/>
    <mergeCell ref="PYO37:PYU37"/>
    <mergeCell ref="PYV37:PZB37"/>
    <mergeCell ref="PZC37:PZI37"/>
    <mergeCell ref="PZJ37:PZP37"/>
    <mergeCell ref="PWK37:PWQ37"/>
    <mergeCell ref="PWR37:PWX37"/>
    <mergeCell ref="PWY37:PXE37"/>
    <mergeCell ref="PXF37:PXL37"/>
    <mergeCell ref="PXM37:PXS37"/>
    <mergeCell ref="PXT37:PXZ37"/>
    <mergeCell ref="PUU37:PVA37"/>
    <mergeCell ref="PVB37:PVH37"/>
    <mergeCell ref="PVI37:PVO37"/>
    <mergeCell ref="PVP37:PVV37"/>
    <mergeCell ref="PVW37:PWC37"/>
    <mergeCell ref="PWD37:PWJ37"/>
    <mergeCell ref="PTE37:PTK37"/>
    <mergeCell ref="PTL37:PTR37"/>
    <mergeCell ref="PTS37:PTY37"/>
    <mergeCell ref="PTZ37:PUF37"/>
    <mergeCell ref="PUG37:PUM37"/>
    <mergeCell ref="PUN37:PUT37"/>
    <mergeCell ref="PRO37:PRU37"/>
    <mergeCell ref="PRV37:PSB37"/>
    <mergeCell ref="PSC37:PSI37"/>
    <mergeCell ref="PSJ37:PSP37"/>
    <mergeCell ref="PSQ37:PSW37"/>
    <mergeCell ref="PSX37:PTD37"/>
    <mergeCell ref="PPY37:PQE37"/>
    <mergeCell ref="PQF37:PQL37"/>
    <mergeCell ref="PQM37:PQS37"/>
    <mergeCell ref="PQT37:PQZ37"/>
    <mergeCell ref="PRA37:PRG37"/>
    <mergeCell ref="PRH37:PRN37"/>
    <mergeCell ref="POI37:POO37"/>
    <mergeCell ref="POP37:POV37"/>
    <mergeCell ref="POW37:PPC37"/>
    <mergeCell ref="PPD37:PPJ37"/>
    <mergeCell ref="PPK37:PPQ37"/>
    <mergeCell ref="PPR37:PPX37"/>
    <mergeCell ref="PMS37:PMY37"/>
    <mergeCell ref="PMZ37:PNF37"/>
    <mergeCell ref="PNG37:PNM37"/>
    <mergeCell ref="PNN37:PNT37"/>
    <mergeCell ref="PNU37:POA37"/>
    <mergeCell ref="POB37:POH37"/>
    <mergeCell ref="PLC37:PLI37"/>
    <mergeCell ref="PLJ37:PLP37"/>
    <mergeCell ref="PLQ37:PLW37"/>
    <mergeCell ref="PLX37:PMD37"/>
    <mergeCell ref="PME37:PMK37"/>
    <mergeCell ref="PML37:PMR37"/>
    <mergeCell ref="PJM37:PJS37"/>
    <mergeCell ref="PJT37:PJZ37"/>
    <mergeCell ref="PKA37:PKG37"/>
    <mergeCell ref="PKH37:PKN37"/>
    <mergeCell ref="PKO37:PKU37"/>
    <mergeCell ref="PKV37:PLB37"/>
    <mergeCell ref="PHW37:PIC37"/>
    <mergeCell ref="PID37:PIJ37"/>
    <mergeCell ref="PIK37:PIQ37"/>
    <mergeCell ref="PIR37:PIX37"/>
    <mergeCell ref="PIY37:PJE37"/>
    <mergeCell ref="PJF37:PJL37"/>
    <mergeCell ref="PGG37:PGM37"/>
    <mergeCell ref="PGN37:PGT37"/>
    <mergeCell ref="PGU37:PHA37"/>
    <mergeCell ref="PHB37:PHH37"/>
    <mergeCell ref="PHI37:PHO37"/>
    <mergeCell ref="PHP37:PHV37"/>
    <mergeCell ref="PEQ37:PEW37"/>
    <mergeCell ref="PEX37:PFD37"/>
    <mergeCell ref="PFE37:PFK37"/>
    <mergeCell ref="PFL37:PFR37"/>
    <mergeCell ref="PFS37:PFY37"/>
    <mergeCell ref="PFZ37:PGF37"/>
    <mergeCell ref="PDA37:PDG37"/>
    <mergeCell ref="PDH37:PDN37"/>
    <mergeCell ref="PDO37:PDU37"/>
    <mergeCell ref="PDV37:PEB37"/>
    <mergeCell ref="PEC37:PEI37"/>
    <mergeCell ref="PEJ37:PEP37"/>
    <mergeCell ref="PBK37:PBQ37"/>
    <mergeCell ref="PBR37:PBX37"/>
    <mergeCell ref="PBY37:PCE37"/>
    <mergeCell ref="PCF37:PCL37"/>
    <mergeCell ref="PCM37:PCS37"/>
    <mergeCell ref="PCT37:PCZ37"/>
    <mergeCell ref="OZU37:PAA37"/>
    <mergeCell ref="PAB37:PAH37"/>
    <mergeCell ref="PAI37:PAO37"/>
    <mergeCell ref="PAP37:PAV37"/>
    <mergeCell ref="PAW37:PBC37"/>
    <mergeCell ref="PBD37:PBJ37"/>
    <mergeCell ref="OYE37:OYK37"/>
    <mergeCell ref="OYL37:OYR37"/>
    <mergeCell ref="OYS37:OYY37"/>
    <mergeCell ref="OYZ37:OZF37"/>
    <mergeCell ref="OZG37:OZM37"/>
    <mergeCell ref="OZN37:OZT37"/>
    <mergeCell ref="OWO37:OWU37"/>
    <mergeCell ref="OWV37:OXB37"/>
    <mergeCell ref="OXC37:OXI37"/>
    <mergeCell ref="OXJ37:OXP37"/>
    <mergeCell ref="OXQ37:OXW37"/>
    <mergeCell ref="OXX37:OYD37"/>
    <mergeCell ref="OUY37:OVE37"/>
    <mergeCell ref="OVF37:OVL37"/>
    <mergeCell ref="OVM37:OVS37"/>
    <mergeCell ref="OVT37:OVZ37"/>
    <mergeCell ref="OWA37:OWG37"/>
    <mergeCell ref="OWH37:OWN37"/>
    <mergeCell ref="OTI37:OTO37"/>
    <mergeCell ref="OTP37:OTV37"/>
    <mergeCell ref="OTW37:OUC37"/>
    <mergeCell ref="OUD37:OUJ37"/>
    <mergeCell ref="OUK37:OUQ37"/>
    <mergeCell ref="OUR37:OUX37"/>
    <mergeCell ref="ORS37:ORY37"/>
    <mergeCell ref="ORZ37:OSF37"/>
    <mergeCell ref="OSG37:OSM37"/>
    <mergeCell ref="OSN37:OST37"/>
    <mergeCell ref="OSU37:OTA37"/>
    <mergeCell ref="OTB37:OTH37"/>
    <mergeCell ref="OQC37:OQI37"/>
    <mergeCell ref="OQJ37:OQP37"/>
    <mergeCell ref="OQQ37:OQW37"/>
    <mergeCell ref="OQX37:ORD37"/>
    <mergeCell ref="ORE37:ORK37"/>
    <mergeCell ref="ORL37:ORR37"/>
    <mergeCell ref="OOM37:OOS37"/>
    <mergeCell ref="OOT37:OOZ37"/>
    <mergeCell ref="OPA37:OPG37"/>
    <mergeCell ref="OPH37:OPN37"/>
    <mergeCell ref="OPO37:OPU37"/>
    <mergeCell ref="OPV37:OQB37"/>
    <mergeCell ref="OMW37:ONC37"/>
    <mergeCell ref="OND37:ONJ37"/>
    <mergeCell ref="ONK37:ONQ37"/>
    <mergeCell ref="ONR37:ONX37"/>
    <mergeCell ref="ONY37:OOE37"/>
    <mergeCell ref="OOF37:OOL37"/>
    <mergeCell ref="OLG37:OLM37"/>
    <mergeCell ref="OLN37:OLT37"/>
    <mergeCell ref="OLU37:OMA37"/>
    <mergeCell ref="OMB37:OMH37"/>
    <mergeCell ref="OMI37:OMO37"/>
    <mergeCell ref="OMP37:OMV37"/>
    <mergeCell ref="OJQ37:OJW37"/>
    <mergeCell ref="OJX37:OKD37"/>
    <mergeCell ref="OKE37:OKK37"/>
    <mergeCell ref="OKL37:OKR37"/>
    <mergeCell ref="OKS37:OKY37"/>
    <mergeCell ref="OKZ37:OLF37"/>
    <mergeCell ref="OIA37:OIG37"/>
    <mergeCell ref="OIH37:OIN37"/>
    <mergeCell ref="OIO37:OIU37"/>
    <mergeCell ref="OIV37:OJB37"/>
    <mergeCell ref="OJC37:OJI37"/>
    <mergeCell ref="OJJ37:OJP37"/>
    <mergeCell ref="OGK37:OGQ37"/>
    <mergeCell ref="OGR37:OGX37"/>
    <mergeCell ref="OGY37:OHE37"/>
    <mergeCell ref="OHF37:OHL37"/>
    <mergeCell ref="OHM37:OHS37"/>
    <mergeCell ref="OHT37:OHZ37"/>
    <mergeCell ref="OEU37:OFA37"/>
    <mergeCell ref="OFB37:OFH37"/>
    <mergeCell ref="OFI37:OFO37"/>
    <mergeCell ref="OFP37:OFV37"/>
    <mergeCell ref="OFW37:OGC37"/>
    <mergeCell ref="OGD37:OGJ37"/>
    <mergeCell ref="ODE37:ODK37"/>
    <mergeCell ref="ODL37:ODR37"/>
    <mergeCell ref="ODS37:ODY37"/>
    <mergeCell ref="ODZ37:OEF37"/>
    <mergeCell ref="OEG37:OEM37"/>
    <mergeCell ref="OEN37:OET37"/>
    <mergeCell ref="OBO37:OBU37"/>
    <mergeCell ref="OBV37:OCB37"/>
    <mergeCell ref="OCC37:OCI37"/>
    <mergeCell ref="OCJ37:OCP37"/>
    <mergeCell ref="OCQ37:OCW37"/>
    <mergeCell ref="OCX37:ODD37"/>
    <mergeCell ref="NZY37:OAE37"/>
    <mergeCell ref="OAF37:OAL37"/>
    <mergeCell ref="OAM37:OAS37"/>
    <mergeCell ref="OAT37:OAZ37"/>
    <mergeCell ref="OBA37:OBG37"/>
    <mergeCell ref="OBH37:OBN37"/>
    <mergeCell ref="NYI37:NYO37"/>
    <mergeCell ref="NYP37:NYV37"/>
    <mergeCell ref="NYW37:NZC37"/>
    <mergeCell ref="NZD37:NZJ37"/>
    <mergeCell ref="NZK37:NZQ37"/>
    <mergeCell ref="NZR37:NZX37"/>
    <mergeCell ref="NWS37:NWY37"/>
    <mergeCell ref="NWZ37:NXF37"/>
    <mergeCell ref="NXG37:NXM37"/>
    <mergeCell ref="NXN37:NXT37"/>
    <mergeCell ref="NXU37:NYA37"/>
    <mergeCell ref="NYB37:NYH37"/>
    <mergeCell ref="NVC37:NVI37"/>
    <mergeCell ref="NVJ37:NVP37"/>
    <mergeCell ref="NVQ37:NVW37"/>
    <mergeCell ref="NVX37:NWD37"/>
    <mergeCell ref="NWE37:NWK37"/>
    <mergeCell ref="NWL37:NWR37"/>
    <mergeCell ref="NTM37:NTS37"/>
    <mergeCell ref="NTT37:NTZ37"/>
    <mergeCell ref="NUA37:NUG37"/>
    <mergeCell ref="NUH37:NUN37"/>
    <mergeCell ref="NUO37:NUU37"/>
    <mergeCell ref="NUV37:NVB37"/>
    <mergeCell ref="NRW37:NSC37"/>
    <mergeCell ref="NSD37:NSJ37"/>
    <mergeCell ref="NSK37:NSQ37"/>
    <mergeCell ref="NSR37:NSX37"/>
    <mergeCell ref="NSY37:NTE37"/>
    <mergeCell ref="NTF37:NTL37"/>
    <mergeCell ref="NQG37:NQM37"/>
    <mergeCell ref="NQN37:NQT37"/>
    <mergeCell ref="NQU37:NRA37"/>
    <mergeCell ref="NRB37:NRH37"/>
    <mergeCell ref="NRI37:NRO37"/>
    <mergeCell ref="NRP37:NRV37"/>
    <mergeCell ref="NOQ37:NOW37"/>
    <mergeCell ref="NOX37:NPD37"/>
    <mergeCell ref="NPE37:NPK37"/>
    <mergeCell ref="NPL37:NPR37"/>
    <mergeCell ref="NPS37:NPY37"/>
    <mergeCell ref="NPZ37:NQF37"/>
    <mergeCell ref="NNA37:NNG37"/>
    <mergeCell ref="NNH37:NNN37"/>
    <mergeCell ref="NNO37:NNU37"/>
    <mergeCell ref="NNV37:NOB37"/>
    <mergeCell ref="NOC37:NOI37"/>
    <mergeCell ref="NOJ37:NOP37"/>
    <mergeCell ref="NLK37:NLQ37"/>
    <mergeCell ref="NLR37:NLX37"/>
    <mergeCell ref="NLY37:NME37"/>
    <mergeCell ref="NMF37:NML37"/>
    <mergeCell ref="NMM37:NMS37"/>
    <mergeCell ref="NMT37:NMZ37"/>
    <mergeCell ref="NJU37:NKA37"/>
    <mergeCell ref="NKB37:NKH37"/>
    <mergeCell ref="NKI37:NKO37"/>
    <mergeCell ref="NKP37:NKV37"/>
    <mergeCell ref="NKW37:NLC37"/>
    <mergeCell ref="NLD37:NLJ37"/>
    <mergeCell ref="NIE37:NIK37"/>
    <mergeCell ref="NIL37:NIR37"/>
    <mergeCell ref="NIS37:NIY37"/>
    <mergeCell ref="NIZ37:NJF37"/>
    <mergeCell ref="NJG37:NJM37"/>
    <mergeCell ref="NJN37:NJT37"/>
    <mergeCell ref="NGO37:NGU37"/>
    <mergeCell ref="NGV37:NHB37"/>
    <mergeCell ref="NHC37:NHI37"/>
    <mergeCell ref="NHJ37:NHP37"/>
    <mergeCell ref="NHQ37:NHW37"/>
    <mergeCell ref="NHX37:NID37"/>
    <mergeCell ref="NEY37:NFE37"/>
    <mergeCell ref="NFF37:NFL37"/>
    <mergeCell ref="NFM37:NFS37"/>
    <mergeCell ref="NFT37:NFZ37"/>
    <mergeCell ref="NGA37:NGG37"/>
    <mergeCell ref="NGH37:NGN37"/>
    <mergeCell ref="NDI37:NDO37"/>
    <mergeCell ref="NDP37:NDV37"/>
    <mergeCell ref="NDW37:NEC37"/>
    <mergeCell ref="NED37:NEJ37"/>
    <mergeCell ref="NEK37:NEQ37"/>
    <mergeCell ref="NER37:NEX37"/>
    <mergeCell ref="NBS37:NBY37"/>
    <mergeCell ref="NBZ37:NCF37"/>
    <mergeCell ref="NCG37:NCM37"/>
    <mergeCell ref="NCN37:NCT37"/>
    <mergeCell ref="NCU37:NDA37"/>
    <mergeCell ref="NDB37:NDH37"/>
    <mergeCell ref="NAC37:NAI37"/>
    <mergeCell ref="NAJ37:NAP37"/>
    <mergeCell ref="NAQ37:NAW37"/>
    <mergeCell ref="NAX37:NBD37"/>
    <mergeCell ref="NBE37:NBK37"/>
    <mergeCell ref="NBL37:NBR37"/>
    <mergeCell ref="MYM37:MYS37"/>
    <mergeCell ref="MYT37:MYZ37"/>
    <mergeCell ref="MZA37:MZG37"/>
    <mergeCell ref="MZH37:MZN37"/>
    <mergeCell ref="MZO37:MZU37"/>
    <mergeCell ref="MZV37:NAB37"/>
    <mergeCell ref="MWW37:MXC37"/>
    <mergeCell ref="MXD37:MXJ37"/>
    <mergeCell ref="MXK37:MXQ37"/>
    <mergeCell ref="MXR37:MXX37"/>
    <mergeCell ref="MXY37:MYE37"/>
    <mergeCell ref="MYF37:MYL37"/>
    <mergeCell ref="MVG37:MVM37"/>
    <mergeCell ref="MVN37:MVT37"/>
    <mergeCell ref="MVU37:MWA37"/>
    <mergeCell ref="MWB37:MWH37"/>
    <mergeCell ref="MWI37:MWO37"/>
    <mergeCell ref="MWP37:MWV37"/>
    <mergeCell ref="MTQ37:MTW37"/>
    <mergeCell ref="MTX37:MUD37"/>
    <mergeCell ref="MUE37:MUK37"/>
    <mergeCell ref="MUL37:MUR37"/>
    <mergeCell ref="MUS37:MUY37"/>
    <mergeCell ref="MUZ37:MVF37"/>
    <mergeCell ref="MSA37:MSG37"/>
    <mergeCell ref="MSH37:MSN37"/>
    <mergeCell ref="MSO37:MSU37"/>
    <mergeCell ref="MSV37:MTB37"/>
    <mergeCell ref="MTC37:MTI37"/>
    <mergeCell ref="MTJ37:MTP37"/>
    <mergeCell ref="MQK37:MQQ37"/>
    <mergeCell ref="MQR37:MQX37"/>
    <mergeCell ref="MQY37:MRE37"/>
    <mergeCell ref="MRF37:MRL37"/>
    <mergeCell ref="MRM37:MRS37"/>
    <mergeCell ref="MRT37:MRZ37"/>
    <mergeCell ref="MOU37:MPA37"/>
    <mergeCell ref="MPB37:MPH37"/>
    <mergeCell ref="MPI37:MPO37"/>
    <mergeCell ref="MPP37:MPV37"/>
    <mergeCell ref="MPW37:MQC37"/>
    <mergeCell ref="MQD37:MQJ37"/>
    <mergeCell ref="MNE37:MNK37"/>
    <mergeCell ref="MNL37:MNR37"/>
    <mergeCell ref="MNS37:MNY37"/>
    <mergeCell ref="MNZ37:MOF37"/>
    <mergeCell ref="MOG37:MOM37"/>
    <mergeCell ref="MON37:MOT37"/>
    <mergeCell ref="MLO37:MLU37"/>
    <mergeCell ref="MLV37:MMB37"/>
    <mergeCell ref="MMC37:MMI37"/>
    <mergeCell ref="MMJ37:MMP37"/>
    <mergeCell ref="MMQ37:MMW37"/>
    <mergeCell ref="MMX37:MND37"/>
    <mergeCell ref="MJY37:MKE37"/>
    <mergeCell ref="MKF37:MKL37"/>
    <mergeCell ref="MKM37:MKS37"/>
    <mergeCell ref="MKT37:MKZ37"/>
    <mergeCell ref="MLA37:MLG37"/>
    <mergeCell ref="MLH37:MLN37"/>
    <mergeCell ref="MII37:MIO37"/>
    <mergeCell ref="MIP37:MIV37"/>
    <mergeCell ref="MIW37:MJC37"/>
    <mergeCell ref="MJD37:MJJ37"/>
    <mergeCell ref="MJK37:MJQ37"/>
    <mergeCell ref="MJR37:MJX37"/>
    <mergeCell ref="MGS37:MGY37"/>
    <mergeCell ref="MGZ37:MHF37"/>
    <mergeCell ref="MHG37:MHM37"/>
    <mergeCell ref="MHN37:MHT37"/>
    <mergeCell ref="MHU37:MIA37"/>
    <mergeCell ref="MIB37:MIH37"/>
    <mergeCell ref="MFC37:MFI37"/>
    <mergeCell ref="MFJ37:MFP37"/>
    <mergeCell ref="MFQ37:MFW37"/>
    <mergeCell ref="MFX37:MGD37"/>
    <mergeCell ref="MGE37:MGK37"/>
    <mergeCell ref="MGL37:MGR37"/>
    <mergeCell ref="MDM37:MDS37"/>
    <mergeCell ref="MDT37:MDZ37"/>
    <mergeCell ref="MEA37:MEG37"/>
    <mergeCell ref="MEH37:MEN37"/>
    <mergeCell ref="MEO37:MEU37"/>
    <mergeCell ref="MEV37:MFB37"/>
    <mergeCell ref="MBW37:MCC37"/>
    <mergeCell ref="MCD37:MCJ37"/>
    <mergeCell ref="MCK37:MCQ37"/>
    <mergeCell ref="MCR37:MCX37"/>
    <mergeCell ref="MCY37:MDE37"/>
    <mergeCell ref="MDF37:MDL37"/>
    <mergeCell ref="MAG37:MAM37"/>
    <mergeCell ref="MAN37:MAT37"/>
    <mergeCell ref="MAU37:MBA37"/>
    <mergeCell ref="MBB37:MBH37"/>
    <mergeCell ref="MBI37:MBO37"/>
    <mergeCell ref="MBP37:MBV37"/>
    <mergeCell ref="LYQ37:LYW37"/>
    <mergeCell ref="LYX37:LZD37"/>
    <mergeCell ref="LZE37:LZK37"/>
    <mergeCell ref="LZL37:LZR37"/>
    <mergeCell ref="LZS37:LZY37"/>
    <mergeCell ref="LZZ37:MAF37"/>
    <mergeCell ref="LXA37:LXG37"/>
    <mergeCell ref="LXH37:LXN37"/>
    <mergeCell ref="LXO37:LXU37"/>
    <mergeCell ref="LXV37:LYB37"/>
    <mergeCell ref="LYC37:LYI37"/>
    <mergeCell ref="LYJ37:LYP37"/>
    <mergeCell ref="LVK37:LVQ37"/>
    <mergeCell ref="LVR37:LVX37"/>
    <mergeCell ref="LVY37:LWE37"/>
    <mergeCell ref="LWF37:LWL37"/>
    <mergeCell ref="LWM37:LWS37"/>
    <mergeCell ref="LWT37:LWZ37"/>
    <mergeCell ref="LTU37:LUA37"/>
    <mergeCell ref="LUB37:LUH37"/>
    <mergeCell ref="LUI37:LUO37"/>
    <mergeCell ref="LUP37:LUV37"/>
    <mergeCell ref="LUW37:LVC37"/>
    <mergeCell ref="LVD37:LVJ37"/>
    <mergeCell ref="LSE37:LSK37"/>
    <mergeCell ref="LSL37:LSR37"/>
    <mergeCell ref="LSS37:LSY37"/>
    <mergeCell ref="LSZ37:LTF37"/>
    <mergeCell ref="LTG37:LTM37"/>
    <mergeCell ref="LTN37:LTT37"/>
    <mergeCell ref="LQO37:LQU37"/>
    <mergeCell ref="LQV37:LRB37"/>
    <mergeCell ref="LRC37:LRI37"/>
    <mergeCell ref="LRJ37:LRP37"/>
    <mergeCell ref="LRQ37:LRW37"/>
    <mergeCell ref="LRX37:LSD37"/>
    <mergeCell ref="LOY37:LPE37"/>
    <mergeCell ref="LPF37:LPL37"/>
    <mergeCell ref="LPM37:LPS37"/>
    <mergeCell ref="LPT37:LPZ37"/>
    <mergeCell ref="LQA37:LQG37"/>
    <mergeCell ref="LQH37:LQN37"/>
    <mergeCell ref="LNI37:LNO37"/>
    <mergeCell ref="LNP37:LNV37"/>
    <mergeCell ref="LNW37:LOC37"/>
    <mergeCell ref="LOD37:LOJ37"/>
    <mergeCell ref="LOK37:LOQ37"/>
    <mergeCell ref="LOR37:LOX37"/>
    <mergeCell ref="LLS37:LLY37"/>
    <mergeCell ref="LLZ37:LMF37"/>
    <mergeCell ref="LMG37:LMM37"/>
    <mergeCell ref="LMN37:LMT37"/>
    <mergeCell ref="LMU37:LNA37"/>
    <mergeCell ref="LNB37:LNH37"/>
    <mergeCell ref="LKC37:LKI37"/>
    <mergeCell ref="LKJ37:LKP37"/>
    <mergeCell ref="LKQ37:LKW37"/>
    <mergeCell ref="LKX37:LLD37"/>
    <mergeCell ref="LLE37:LLK37"/>
    <mergeCell ref="LLL37:LLR37"/>
    <mergeCell ref="LIM37:LIS37"/>
    <mergeCell ref="LIT37:LIZ37"/>
    <mergeCell ref="LJA37:LJG37"/>
    <mergeCell ref="LJH37:LJN37"/>
    <mergeCell ref="LJO37:LJU37"/>
    <mergeCell ref="LJV37:LKB37"/>
    <mergeCell ref="LGW37:LHC37"/>
    <mergeCell ref="LHD37:LHJ37"/>
    <mergeCell ref="LHK37:LHQ37"/>
    <mergeCell ref="LHR37:LHX37"/>
    <mergeCell ref="LHY37:LIE37"/>
    <mergeCell ref="LIF37:LIL37"/>
    <mergeCell ref="LFG37:LFM37"/>
    <mergeCell ref="LFN37:LFT37"/>
    <mergeCell ref="LFU37:LGA37"/>
    <mergeCell ref="LGB37:LGH37"/>
    <mergeCell ref="LGI37:LGO37"/>
    <mergeCell ref="LGP37:LGV37"/>
    <mergeCell ref="LDQ37:LDW37"/>
    <mergeCell ref="LDX37:LED37"/>
    <mergeCell ref="LEE37:LEK37"/>
    <mergeCell ref="LEL37:LER37"/>
    <mergeCell ref="LES37:LEY37"/>
    <mergeCell ref="LEZ37:LFF37"/>
    <mergeCell ref="LCA37:LCG37"/>
    <mergeCell ref="LCH37:LCN37"/>
    <mergeCell ref="LCO37:LCU37"/>
    <mergeCell ref="LCV37:LDB37"/>
    <mergeCell ref="LDC37:LDI37"/>
    <mergeCell ref="LDJ37:LDP37"/>
    <mergeCell ref="LAK37:LAQ37"/>
    <mergeCell ref="LAR37:LAX37"/>
    <mergeCell ref="LAY37:LBE37"/>
    <mergeCell ref="LBF37:LBL37"/>
    <mergeCell ref="LBM37:LBS37"/>
    <mergeCell ref="LBT37:LBZ37"/>
    <mergeCell ref="KYU37:KZA37"/>
    <mergeCell ref="KZB37:KZH37"/>
    <mergeCell ref="KZI37:KZO37"/>
    <mergeCell ref="KZP37:KZV37"/>
    <mergeCell ref="KZW37:LAC37"/>
    <mergeCell ref="LAD37:LAJ37"/>
    <mergeCell ref="KXE37:KXK37"/>
    <mergeCell ref="KXL37:KXR37"/>
    <mergeCell ref="KXS37:KXY37"/>
    <mergeCell ref="KXZ37:KYF37"/>
    <mergeCell ref="KYG37:KYM37"/>
    <mergeCell ref="KYN37:KYT37"/>
    <mergeCell ref="KVO37:KVU37"/>
    <mergeCell ref="KVV37:KWB37"/>
    <mergeCell ref="KWC37:KWI37"/>
    <mergeCell ref="KWJ37:KWP37"/>
    <mergeCell ref="KWQ37:KWW37"/>
    <mergeCell ref="KWX37:KXD37"/>
    <mergeCell ref="KTY37:KUE37"/>
    <mergeCell ref="KUF37:KUL37"/>
    <mergeCell ref="KUM37:KUS37"/>
    <mergeCell ref="KUT37:KUZ37"/>
    <mergeCell ref="KVA37:KVG37"/>
    <mergeCell ref="KVH37:KVN37"/>
    <mergeCell ref="KSI37:KSO37"/>
    <mergeCell ref="KSP37:KSV37"/>
    <mergeCell ref="KSW37:KTC37"/>
    <mergeCell ref="KTD37:KTJ37"/>
    <mergeCell ref="KTK37:KTQ37"/>
    <mergeCell ref="KTR37:KTX37"/>
    <mergeCell ref="KQS37:KQY37"/>
    <mergeCell ref="KQZ37:KRF37"/>
    <mergeCell ref="KRG37:KRM37"/>
    <mergeCell ref="KRN37:KRT37"/>
    <mergeCell ref="KRU37:KSA37"/>
    <mergeCell ref="KSB37:KSH37"/>
    <mergeCell ref="KPC37:KPI37"/>
    <mergeCell ref="KPJ37:KPP37"/>
    <mergeCell ref="KPQ37:KPW37"/>
    <mergeCell ref="KPX37:KQD37"/>
    <mergeCell ref="KQE37:KQK37"/>
    <mergeCell ref="KQL37:KQR37"/>
    <mergeCell ref="KNM37:KNS37"/>
    <mergeCell ref="KNT37:KNZ37"/>
    <mergeCell ref="KOA37:KOG37"/>
    <mergeCell ref="KOH37:KON37"/>
    <mergeCell ref="KOO37:KOU37"/>
    <mergeCell ref="KOV37:KPB37"/>
    <mergeCell ref="KLW37:KMC37"/>
    <mergeCell ref="KMD37:KMJ37"/>
    <mergeCell ref="KMK37:KMQ37"/>
    <mergeCell ref="KMR37:KMX37"/>
    <mergeCell ref="KMY37:KNE37"/>
    <mergeCell ref="KNF37:KNL37"/>
    <mergeCell ref="KKG37:KKM37"/>
    <mergeCell ref="KKN37:KKT37"/>
    <mergeCell ref="KKU37:KLA37"/>
    <mergeCell ref="KLB37:KLH37"/>
    <mergeCell ref="KLI37:KLO37"/>
    <mergeCell ref="KLP37:KLV37"/>
    <mergeCell ref="KIQ37:KIW37"/>
    <mergeCell ref="KIX37:KJD37"/>
    <mergeCell ref="KJE37:KJK37"/>
    <mergeCell ref="KJL37:KJR37"/>
    <mergeCell ref="KJS37:KJY37"/>
    <mergeCell ref="KJZ37:KKF37"/>
    <mergeCell ref="KHA37:KHG37"/>
    <mergeCell ref="KHH37:KHN37"/>
    <mergeCell ref="KHO37:KHU37"/>
    <mergeCell ref="KHV37:KIB37"/>
    <mergeCell ref="KIC37:KII37"/>
    <mergeCell ref="KIJ37:KIP37"/>
    <mergeCell ref="KFK37:KFQ37"/>
    <mergeCell ref="KFR37:KFX37"/>
    <mergeCell ref="KFY37:KGE37"/>
    <mergeCell ref="KGF37:KGL37"/>
    <mergeCell ref="KGM37:KGS37"/>
    <mergeCell ref="KGT37:KGZ37"/>
    <mergeCell ref="KDU37:KEA37"/>
    <mergeCell ref="KEB37:KEH37"/>
    <mergeCell ref="KEI37:KEO37"/>
    <mergeCell ref="KEP37:KEV37"/>
    <mergeCell ref="KEW37:KFC37"/>
    <mergeCell ref="KFD37:KFJ37"/>
    <mergeCell ref="KCE37:KCK37"/>
    <mergeCell ref="KCL37:KCR37"/>
    <mergeCell ref="KCS37:KCY37"/>
    <mergeCell ref="KCZ37:KDF37"/>
    <mergeCell ref="KDG37:KDM37"/>
    <mergeCell ref="KDN37:KDT37"/>
    <mergeCell ref="KAO37:KAU37"/>
    <mergeCell ref="KAV37:KBB37"/>
    <mergeCell ref="KBC37:KBI37"/>
    <mergeCell ref="KBJ37:KBP37"/>
    <mergeCell ref="KBQ37:KBW37"/>
    <mergeCell ref="KBX37:KCD37"/>
    <mergeCell ref="JYY37:JZE37"/>
    <mergeCell ref="JZF37:JZL37"/>
    <mergeCell ref="JZM37:JZS37"/>
    <mergeCell ref="JZT37:JZZ37"/>
    <mergeCell ref="KAA37:KAG37"/>
    <mergeCell ref="KAH37:KAN37"/>
    <mergeCell ref="JXI37:JXO37"/>
    <mergeCell ref="JXP37:JXV37"/>
    <mergeCell ref="JXW37:JYC37"/>
    <mergeCell ref="JYD37:JYJ37"/>
    <mergeCell ref="JYK37:JYQ37"/>
    <mergeCell ref="JYR37:JYX37"/>
    <mergeCell ref="JVS37:JVY37"/>
    <mergeCell ref="JVZ37:JWF37"/>
    <mergeCell ref="JWG37:JWM37"/>
    <mergeCell ref="JWN37:JWT37"/>
    <mergeCell ref="JWU37:JXA37"/>
    <mergeCell ref="JXB37:JXH37"/>
    <mergeCell ref="JUC37:JUI37"/>
    <mergeCell ref="JUJ37:JUP37"/>
    <mergeCell ref="JUQ37:JUW37"/>
    <mergeCell ref="JUX37:JVD37"/>
    <mergeCell ref="JVE37:JVK37"/>
    <mergeCell ref="JVL37:JVR37"/>
    <mergeCell ref="JSM37:JSS37"/>
    <mergeCell ref="JST37:JSZ37"/>
    <mergeCell ref="JTA37:JTG37"/>
    <mergeCell ref="JTH37:JTN37"/>
    <mergeCell ref="JTO37:JTU37"/>
    <mergeCell ref="JTV37:JUB37"/>
    <mergeCell ref="JQW37:JRC37"/>
    <mergeCell ref="JRD37:JRJ37"/>
    <mergeCell ref="JRK37:JRQ37"/>
    <mergeCell ref="JRR37:JRX37"/>
    <mergeCell ref="JRY37:JSE37"/>
    <mergeCell ref="JSF37:JSL37"/>
    <mergeCell ref="JPG37:JPM37"/>
    <mergeCell ref="JPN37:JPT37"/>
    <mergeCell ref="JPU37:JQA37"/>
    <mergeCell ref="JQB37:JQH37"/>
    <mergeCell ref="JQI37:JQO37"/>
    <mergeCell ref="JQP37:JQV37"/>
    <mergeCell ref="JNQ37:JNW37"/>
    <mergeCell ref="JNX37:JOD37"/>
    <mergeCell ref="JOE37:JOK37"/>
    <mergeCell ref="JOL37:JOR37"/>
    <mergeCell ref="JOS37:JOY37"/>
    <mergeCell ref="JOZ37:JPF37"/>
    <mergeCell ref="JMA37:JMG37"/>
    <mergeCell ref="JMH37:JMN37"/>
    <mergeCell ref="JMO37:JMU37"/>
    <mergeCell ref="JMV37:JNB37"/>
    <mergeCell ref="JNC37:JNI37"/>
    <mergeCell ref="JNJ37:JNP37"/>
    <mergeCell ref="JKK37:JKQ37"/>
    <mergeCell ref="JKR37:JKX37"/>
    <mergeCell ref="JKY37:JLE37"/>
    <mergeCell ref="JLF37:JLL37"/>
    <mergeCell ref="JLM37:JLS37"/>
    <mergeCell ref="JLT37:JLZ37"/>
    <mergeCell ref="JIU37:JJA37"/>
    <mergeCell ref="JJB37:JJH37"/>
    <mergeCell ref="JJI37:JJO37"/>
    <mergeCell ref="JJP37:JJV37"/>
    <mergeCell ref="JJW37:JKC37"/>
    <mergeCell ref="JKD37:JKJ37"/>
    <mergeCell ref="JHE37:JHK37"/>
    <mergeCell ref="JHL37:JHR37"/>
    <mergeCell ref="JHS37:JHY37"/>
    <mergeCell ref="JHZ37:JIF37"/>
    <mergeCell ref="JIG37:JIM37"/>
    <mergeCell ref="JIN37:JIT37"/>
    <mergeCell ref="JFO37:JFU37"/>
    <mergeCell ref="JFV37:JGB37"/>
    <mergeCell ref="JGC37:JGI37"/>
    <mergeCell ref="JGJ37:JGP37"/>
    <mergeCell ref="JGQ37:JGW37"/>
    <mergeCell ref="JGX37:JHD37"/>
    <mergeCell ref="JDY37:JEE37"/>
    <mergeCell ref="JEF37:JEL37"/>
    <mergeCell ref="JEM37:JES37"/>
    <mergeCell ref="JET37:JEZ37"/>
    <mergeCell ref="JFA37:JFG37"/>
    <mergeCell ref="JFH37:JFN37"/>
    <mergeCell ref="JCI37:JCO37"/>
    <mergeCell ref="JCP37:JCV37"/>
    <mergeCell ref="JCW37:JDC37"/>
    <mergeCell ref="JDD37:JDJ37"/>
    <mergeCell ref="JDK37:JDQ37"/>
    <mergeCell ref="JDR37:JDX37"/>
    <mergeCell ref="JAS37:JAY37"/>
    <mergeCell ref="JAZ37:JBF37"/>
    <mergeCell ref="JBG37:JBM37"/>
    <mergeCell ref="JBN37:JBT37"/>
    <mergeCell ref="JBU37:JCA37"/>
    <mergeCell ref="JCB37:JCH37"/>
    <mergeCell ref="IZC37:IZI37"/>
    <mergeCell ref="IZJ37:IZP37"/>
    <mergeCell ref="IZQ37:IZW37"/>
    <mergeCell ref="IZX37:JAD37"/>
    <mergeCell ref="JAE37:JAK37"/>
    <mergeCell ref="JAL37:JAR37"/>
    <mergeCell ref="IXM37:IXS37"/>
    <mergeCell ref="IXT37:IXZ37"/>
    <mergeCell ref="IYA37:IYG37"/>
    <mergeCell ref="IYH37:IYN37"/>
    <mergeCell ref="IYO37:IYU37"/>
    <mergeCell ref="IYV37:IZB37"/>
    <mergeCell ref="IVW37:IWC37"/>
    <mergeCell ref="IWD37:IWJ37"/>
    <mergeCell ref="IWK37:IWQ37"/>
    <mergeCell ref="IWR37:IWX37"/>
    <mergeCell ref="IWY37:IXE37"/>
    <mergeCell ref="IXF37:IXL37"/>
    <mergeCell ref="IUG37:IUM37"/>
    <mergeCell ref="IUN37:IUT37"/>
    <mergeCell ref="IUU37:IVA37"/>
    <mergeCell ref="IVB37:IVH37"/>
    <mergeCell ref="IVI37:IVO37"/>
    <mergeCell ref="IVP37:IVV37"/>
    <mergeCell ref="ISQ37:ISW37"/>
    <mergeCell ref="ISX37:ITD37"/>
    <mergeCell ref="ITE37:ITK37"/>
    <mergeCell ref="ITL37:ITR37"/>
    <mergeCell ref="ITS37:ITY37"/>
    <mergeCell ref="ITZ37:IUF37"/>
    <mergeCell ref="IRA37:IRG37"/>
    <mergeCell ref="IRH37:IRN37"/>
    <mergeCell ref="IRO37:IRU37"/>
    <mergeCell ref="IRV37:ISB37"/>
    <mergeCell ref="ISC37:ISI37"/>
    <mergeCell ref="ISJ37:ISP37"/>
    <mergeCell ref="IPK37:IPQ37"/>
    <mergeCell ref="IPR37:IPX37"/>
    <mergeCell ref="IPY37:IQE37"/>
    <mergeCell ref="IQF37:IQL37"/>
    <mergeCell ref="IQM37:IQS37"/>
    <mergeCell ref="IQT37:IQZ37"/>
    <mergeCell ref="INU37:IOA37"/>
    <mergeCell ref="IOB37:IOH37"/>
    <mergeCell ref="IOI37:IOO37"/>
    <mergeCell ref="IOP37:IOV37"/>
    <mergeCell ref="IOW37:IPC37"/>
    <mergeCell ref="IPD37:IPJ37"/>
    <mergeCell ref="IME37:IMK37"/>
    <mergeCell ref="IML37:IMR37"/>
    <mergeCell ref="IMS37:IMY37"/>
    <mergeCell ref="IMZ37:INF37"/>
    <mergeCell ref="ING37:INM37"/>
    <mergeCell ref="INN37:INT37"/>
    <mergeCell ref="IKO37:IKU37"/>
    <mergeCell ref="IKV37:ILB37"/>
    <mergeCell ref="ILC37:ILI37"/>
    <mergeCell ref="ILJ37:ILP37"/>
    <mergeCell ref="ILQ37:ILW37"/>
    <mergeCell ref="ILX37:IMD37"/>
    <mergeCell ref="IIY37:IJE37"/>
    <mergeCell ref="IJF37:IJL37"/>
    <mergeCell ref="IJM37:IJS37"/>
    <mergeCell ref="IJT37:IJZ37"/>
    <mergeCell ref="IKA37:IKG37"/>
    <mergeCell ref="IKH37:IKN37"/>
    <mergeCell ref="IHI37:IHO37"/>
    <mergeCell ref="IHP37:IHV37"/>
    <mergeCell ref="IHW37:IIC37"/>
    <mergeCell ref="IID37:IIJ37"/>
    <mergeCell ref="IIK37:IIQ37"/>
    <mergeCell ref="IIR37:IIX37"/>
    <mergeCell ref="IFS37:IFY37"/>
    <mergeCell ref="IFZ37:IGF37"/>
    <mergeCell ref="IGG37:IGM37"/>
    <mergeCell ref="IGN37:IGT37"/>
    <mergeCell ref="IGU37:IHA37"/>
    <mergeCell ref="IHB37:IHH37"/>
    <mergeCell ref="IEC37:IEI37"/>
    <mergeCell ref="IEJ37:IEP37"/>
    <mergeCell ref="IEQ37:IEW37"/>
    <mergeCell ref="IEX37:IFD37"/>
    <mergeCell ref="IFE37:IFK37"/>
    <mergeCell ref="IFL37:IFR37"/>
    <mergeCell ref="ICM37:ICS37"/>
    <mergeCell ref="ICT37:ICZ37"/>
    <mergeCell ref="IDA37:IDG37"/>
    <mergeCell ref="IDH37:IDN37"/>
    <mergeCell ref="IDO37:IDU37"/>
    <mergeCell ref="IDV37:IEB37"/>
    <mergeCell ref="IAW37:IBC37"/>
    <mergeCell ref="IBD37:IBJ37"/>
    <mergeCell ref="IBK37:IBQ37"/>
    <mergeCell ref="IBR37:IBX37"/>
    <mergeCell ref="IBY37:ICE37"/>
    <mergeCell ref="ICF37:ICL37"/>
    <mergeCell ref="HZG37:HZM37"/>
    <mergeCell ref="HZN37:HZT37"/>
    <mergeCell ref="HZU37:IAA37"/>
    <mergeCell ref="IAB37:IAH37"/>
    <mergeCell ref="IAI37:IAO37"/>
    <mergeCell ref="IAP37:IAV37"/>
    <mergeCell ref="HXQ37:HXW37"/>
    <mergeCell ref="HXX37:HYD37"/>
    <mergeCell ref="HYE37:HYK37"/>
    <mergeCell ref="HYL37:HYR37"/>
    <mergeCell ref="HYS37:HYY37"/>
    <mergeCell ref="HYZ37:HZF37"/>
    <mergeCell ref="HWA37:HWG37"/>
    <mergeCell ref="HWH37:HWN37"/>
    <mergeCell ref="HWO37:HWU37"/>
    <mergeCell ref="HWV37:HXB37"/>
    <mergeCell ref="HXC37:HXI37"/>
    <mergeCell ref="HXJ37:HXP37"/>
    <mergeCell ref="HUK37:HUQ37"/>
    <mergeCell ref="HUR37:HUX37"/>
    <mergeCell ref="HUY37:HVE37"/>
    <mergeCell ref="HVF37:HVL37"/>
    <mergeCell ref="HVM37:HVS37"/>
    <mergeCell ref="HVT37:HVZ37"/>
    <mergeCell ref="HSU37:HTA37"/>
    <mergeCell ref="HTB37:HTH37"/>
    <mergeCell ref="HTI37:HTO37"/>
    <mergeCell ref="HTP37:HTV37"/>
    <mergeCell ref="HTW37:HUC37"/>
    <mergeCell ref="HUD37:HUJ37"/>
    <mergeCell ref="HRE37:HRK37"/>
    <mergeCell ref="HRL37:HRR37"/>
    <mergeCell ref="HRS37:HRY37"/>
    <mergeCell ref="HRZ37:HSF37"/>
    <mergeCell ref="HSG37:HSM37"/>
    <mergeCell ref="HSN37:HST37"/>
    <mergeCell ref="HPO37:HPU37"/>
    <mergeCell ref="HPV37:HQB37"/>
    <mergeCell ref="HQC37:HQI37"/>
    <mergeCell ref="HQJ37:HQP37"/>
    <mergeCell ref="HQQ37:HQW37"/>
    <mergeCell ref="HQX37:HRD37"/>
    <mergeCell ref="HNY37:HOE37"/>
    <mergeCell ref="HOF37:HOL37"/>
    <mergeCell ref="HOM37:HOS37"/>
    <mergeCell ref="HOT37:HOZ37"/>
    <mergeCell ref="HPA37:HPG37"/>
    <mergeCell ref="HPH37:HPN37"/>
    <mergeCell ref="HMI37:HMO37"/>
    <mergeCell ref="HMP37:HMV37"/>
    <mergeCell ref="HMW37:HNC37"/>
    <mergeCell ref="HND37:HNJ37"/>
    <mergeCell ref="HNK37:HNQ37"/>
    <mergeCell ref="HNR37:HNX37"/>
    <mergeCell ref="HKS37:HKY37"/>
    <mergeCell ref="HKZ37:HLF37"/>
    <mergeCell ref="HLG37:HLM37"/>
    <mergeCell ref="HLN37:HLT37"/>
    <mergeCell ref="HLU37:HMA37"/>
    <mergeCell ref="HMB37:HMH37"/>
    <mergeCell ref="HJC37:HJI37"/>
    <mergeCell ref="HJJ37:HJP37"/>
    <mergeCell ref="HJQ37:HJW37"/>
    <mergeCell ref="HJX37:HKD37"/>
    <mergeCell ref="HKE37:HKK37"/>
    <mergeCell ref="HKL37:HKR37"/>
    <mergeCell ref="HHM37:HHS37"/>
    <mergeCell ref="HHT37:HHZ37"/>
    <mergeCell ref="HIA37:HIG37"/>
    <mergeCell ref="HIH37:HIN37"/>
    <mergeCell ref="HIO37:HIU37"/>
    <mergeCell ref="HIV37:HJB37"/>
    <mergeCell ref="HFW37:HGC37"/>
    <mergeCell ref="HGD37:HGJ37"/>
    <mergeCell ref="HGK37:HGQ37"/>
    <mergeCell ref="HGR37:HGX37"/>
    <mergeCell ref="HGY37:HHE37"/>
    <mergeCell ref="HHF37:HHL37"/>
    <mergeCell ref="HEG37:HEM37"/>
    <mergeCell ref="HEN37:HET37"/>
    <mergeCell ref="HEU37:HFA37"/>
    <mergeCell ref="HFB37:HFH37"/>
    <mergeCell ref="HFI37:HFO37"/>
    <mergeCell ref="HFP37:HFV37"/>
    <mergeCell ref="HCQ37:HCW37"/>
    <mergeCell ref="HCX37:HDD37"/>
    <mergeCell ref="HDE37:HDK37"/>
    <mergeCell ref="HDL37:HDR37"/>
    <mergeCell ref="HDS37:HDY37"/>
    <mergeCell ref="HDZ37:HEF37"/>
    <mergeCell ref="HBA37:HBG37"/>
    <mergeCell ref="HBH37:HBN37"/>
    <mergeCell ref="HBO37:HBU37"/>
    <mergeCell ref="HBV37:HCB37"/>
    <mergeCell ref="HCC37:HCI37"/>
    <mergeCell ref="HCJ37:HCP37"/>
    <mergeCell ref="GZK37:GZQ37"/>
    <mergeCell ref="GZR37:GZX37"/>
    <mergeCell ref="GZY37:HAE37"/>
    <mergeCell ref="HAF37:HAL37"/>
    <mergeCell ref="HAM37:HAS37"/>
    <mergeCell ref="HAT37:HAZ37"/>
    <mergeCell ref="GXU37:GYA37"/>
    <mergeCell ref="GYB37:GYH37"/>
    <mergeCell ref="GYI37:GYO37"/>
    <mergeCell ref="GYP37:GYV37"/>
    <mergeCell ref="GYW37:GZC37"/>
    <mergeCell ref="GZD37:GZJ37"/>
    <mergeCell ref="GWE37:GWK37"/>
    <mergeCell ref="GWL37:GWR37"/>
    <mergeCell ref="GWS37:GWY37"/>
    <mergeCell ref="GWZ37:GXF37"/>
    <mergeCell ref="GXG37:GXM37"/>
    <mergeCell ref="GXN37:GXT37"/>
    <mergeCell ref="GUO37:GUU37"/>
    <mergeCell ref="GUV37:GVB37"/>
    <mergeCell ref="GVC37:GVI37"/>
    <mergeCell ref="GVJ37:GVP37"/>
    <mergeCell ref="GVQ37:GVW37"/>
    <mergeCell ref="GVX37:GWD37"/>
    <mergeCell ref="GSY37:GTE37"/>
    <mergeCell ref="GTF37:GTL37"/>
    <mergeCell ref="GTM37:GTS37"/>
    <mergeCell ref="GTT37:GTZ37"/>
    <mergeCell ref="GUA37:GUG37"/>
    <mergeCell ref="GUH37:GUN37"/>
    <mergeCell ref="GRI37:GRO37"/>
    <mergeCell ref="GRP37:GRV37"/>
    <mergeCell ref="GRW37:GSC37"/>
    <mergeCell ref="GSD37:GSJ37"/>
    <mergeCell ref="GSK37:GSQ37"/>
    <mergeCell ref="GSR37:GSX37"/>
    <mergeCell ref="GPS37:GPY37"/>
    <mergeCell ref="GPZ37:GQF37"/>
    <mergeCell ref="GQG37:GQM37"/>
    <mergeCell ref="GQN37:GQT37"/>
    <mergeCell ref="GQU37:GRA37"/>
    <mergeCell ref="GRB37:GRH37"/>
    <mergeCell ref="GOC37:GOI37"/>
    <mergeCell ref="GOJ37:GOP37"/>
    <mergeCell ref="GOQ37:GOW37"/>
    <mergeCell ref="GOX37:GPD37"/>
    <mergeCell ref="GPE37:GPK37"/>
    <mergeCell ref="GPL37:GPR37"/>
    <mergeCell ref="GMM37:GMS37"/>
    <mergeCell ref="GMT37:GMZ37"/>
    <mergeCell ref="GNA37:GNG37"/>
    <mergeCell ref="GNH37:GNN37"/>
    <mergeCell ref="GNO37:GNU37"/>
    <mergeCell ref="GNV37:GOB37"/>
    <mergeCell ref="GKW37:GLC37"/>
    <mergeCell ref="GLD37:GLJ37"/>
    <mergeCell ref="GLK37:GLQ37"/>
    <mergeCell ref="GLR37:GLX37"/>
    <mergeCell ref="GLY37:GME37"/>
    <mergeCell ref="GMF37:GML37"/>
    <mergeCell ref="GJG37:GJM37"/>
    <mergeCell ref="GJN37:GJT37"/>
    <mergeCell ref="GJU37:GKA37"/>
    <mergeCell ref="GKB37:GKH37"/>
    <mergeCell ref="GKI37:GKO37"/>
    <mergeCell ref="GKP37:GKV37"/>
    <mergeCell ref="GHQ37:GHW37"/>
    <mergeCell ref="GHX37:GID37"/>
    <mergeCell ref="GIE37:GIK37"/>
    <mergeCell ref="GIL37:GIR37"/>
    <mergeCell ref="GIS37:GIY37"/>
    <mergeCell ref="GIZ37:GJF37"/>
    <mergeCell ref="GGA37:GGG37"/>
    <mergeCell ref="GGH37:GGN37"/>
    <mergeCell ref="GGO37:GGU37"/>
    <mergeCell ref="GGV37:GHB37"/>
    <mergeCell ref="GHC37:GHI37"/>
    <mergeCell ref="GHJ37:GHP37"/>
    <mergeCell ref="GEK37:GEQ37"/>
    <mergeCell ref="GER37:GEX37"/>
    <mergeCell ref="GEY37:GFE37"/>
    <mergeCell ref="GFF37:GFL37"/>
    <mergeCell ref="GFM37:GFS37"/>
    <mergeCell ref="GFT37:GFZ37"/>
    <mergeCell ref="GCU37:GDA37"/>
    <mergeCell ref="GDB37:GDH37"/>
    <mergeCell ref="GDI37:GDO37"/>
    <mergeCell ref="GDP37:GDV37"/>
    <mergeCell ref="GDW37:GEC37"/>
    <mergeCell ref="GED37:GEJ37"/>
    <mergeCell ref="GBE37:GBK37"/>
    <mergeCell ref="GBL37:GBR37"/>
    <mergeCell ref="GBS37:GBY37"/>
    <mergeCell ref="GBZ37:GCF37"/>
    <mergeCell ref="GCG37:GCM37"/>
    <mergeCell ref="GCN37:GCT37"/>
    <mergeCell ref="FZO37:FZU37"/>
    <mergeCell ref="FZV37:GAB37"/>
    <mergeCell ref="GAC37:GAI37"/>
    <mergeCell ref="GAJ37:GAP37"/>
    <mergeCell ref="GAQ37:GAW37"/>
    <mergeCell ref="GAX37:GBD37"/>
    <mergeCell ref="FXY37:FYE37"/>
    <mergeCell ref="FYF37:FYL37"/>
    <mergeCell ref="FYM37:FYS37"/>
    <mergeCell ref="FYT37:FYZ37"/>
    <mergeCell ref="FZA37:FZG37"/>
    <mergeCell ref="FZH37:FZN37"/>
    <mergeCell ref="FWI37:FWO37"/>
    <mergeCell ref="FWP37:FWV37"/>
    <mergeCell ref="FWW37:FXC37"/>
    <mergeCell ref="FXD37:FXJ37"/>
    <mergeCell ref="FXK37:FXQ37"/>
    <mergeCell ref="FXR37:FXX37"/>
    <mergeCell ref="FUS37:FUY37"/>
    <mergeCell ref="FUZ37:FVF37"/>
    <mergeCell ref="FVG37:FVM37"/>
    <mergeCell ref="FVN37:FVT37"/>
    <mergeCell ref="FVU37:FWA37"/>
    <mergeCell ref="FWB37:FWH37"/>
    <mergeCell ref="FTC37:FTI37"/>
    <mergeCell ref="FTJ37:FTP37"/>
    <mergeCell ref="FTQ37:FTW37"/>
    <mergeCell ref="FTX37:FUD37"/>
    <mergeCell ref="FUE37:FUK37"/>
    <mergeCell ref="FUL37:FUR37"/>
    <mergeCell ref="FRM37:FRS37"/>
    <mergeCell ref="FRT37:FRZ37"/>
    <mergeCell ref="FSA37:FSG37"/>
    <mergeCell ref="FSH37:FSN37"/>
    <mergeCell ref="FSO37:FSU37"/>
    <mergeCell ref="FSV37:FTB37"/>
    <mergeCell ref="FPW37:FQC37"/>
    <mergeCell ref="FQD37:FQJ37"/>
    <mergeCell ref="FQK37:FQQ37"/>
    <mergeCell ref="FQR37:FQX37"/>
    <mergeCell ref="FQY37:FRE37"/>
    <mergeCell ref="FRF37:FRL37"/>
    <mergeCell ref="FOG37:FOM37"/>
    <mergeCell ref="FON37:FOT37"/>
    <mergeCell ref="FOU37:FPA37"/>
    <mergeCell ref="FPB37:FPH37"/>
    <mergeCell ref="FPI37:FPO37"/>
    <mergeCell ref="FPP37:FPV37"/>
    <mergeCell ref="FMQ37:FMW37"/>
    <mergeCell ref="FMX37:FND37"/>
    <mergeCell ref="FNE37:FNK37"/>
    <mergeCell ref="FNL37:FNR37"/>
    <mergeCell ref="FNS37:FNY37"/>
    <mergeCell ref="FNZ37:FOF37"/>
    <mergeCell ref="FLA37:FLG37"/>
    <mergeCell ref="FLH37:FLN37"/>
    <mergeCell ref="FLO37:FLU37"/>
    <mergeCell ref="FLV37:FMB37"/>
    <mergeCell ref="FMC37:FMI37"/>
    <mergeCell ref="FMJ37:FMP37"/>
    <mergeCell ref="FJK37:FJQ37"/>
    <mergeCell ref="FJR37:FJX37"/>
    <mergeCell ref="FJY37:FKE37"/>
    <mergeCell ref="FKF37:FKL37"/>
    <mergeCell ref="FKM37:FKS37"/>
    <mergeCell ref="FKT37:FKZ37"/>
    <mergeCell ref="FHU37:FIA37"/>
    <mergeCell ref="FIB37:FIH37"/>
    <mergeCell ref="FII37:FIO37"/>
    <mergeCell ref="FIP37:FIV37"/>
    <mergeCell ref="FIW37:FJC37"/>
    <mergeCell ref="FJD37:FJJ37"/>
    <mergeCell ref="FGE37:FGK37"/>
    <mergeCell ref="FGL37:FGR37"/>
    <mergeCell ref="FGS37:FGY37"/>
    <mergeCell ref="FGZ37:FHF37"/>
    <mergeCell ref="FHG37:FHM37"/>
    <mergeCell ref="FHN37:FHT37"/>
    <mergeCell ref="FEO37:FEU37"/>
    <mergeCell ref="FEV37:FFB37"/>
    <mergeCell ref="FFC37:FFI37"/>
    <mergeCell ref="FFJ37:FFP37"/>
    <mergeCell ref="FFQ37:FFW37"/>
    <mergeCell ref="FFX37:FGD37"/>
    <mergeCell ref="FCY37:FDE37"/>
    <mergeCell ref="FDF37:FDL37"/>
    <mergeCell ref="FDM37:FDS37"/>
    <mergeCell ref="FDT37:FDZ37"/>
    <mergeCell ref="FEA37:FEG37"/>
    <mergeCell ref="FEH37:FEN37"/>
    <mergeCell ref="FBI37:FBO37"/>
    <mergeCell ref="FBP37:FBV37"/>
    <mergeCell ref="FBW37:FCC37"/>
    <mergeCell ref="FCD37:FCJ37"/>
    <mergeCell ref="FCK37:FCQ37"/>
    <mergeCell ref="FCR37:FCX37"/>
    <mergeCell ref="EZS37:EZY37"/>
    <mergeCell ref="EZZ37:FAF37"/>
    <mergeCell ref="FAG37:FAM37"/>
    <mergeCell ref="FAN37:FAT37"/>
    <mergeCell ref="FAU37:FBA37"/>
    <mergeCell ref="FBB37:FBH37"/>
    <mergeCell ref="EYC37:EYI37"/>
    <mergeCell ref="EYJ37:EYP37"/>
    <mergeCell ref="EYQ37:EYW37"/>
    <mergeCell ref="EYX37:EZD37"/>
    <mergeCell ref="EZE37:EZK37"/>
    <mergeCell ref="EZL37:EZR37"/>
    <mergeCell ref="EWM37:EWS37"/>
    <mergeCell ref="EWT37:EWZ37"/>
    <mergeCell ref="EXA37:EXG37"/>
    <mergeCell ref="EXH37:EXN37"/>
    <mergeCell ref="EXO37:EXU37"/>
    <mergeCell ref="EXV37:EYB37"/>
    <mergeCell ref="EUW37:EVC37"/>
    <mergeCell ref="EVD37:EVJ37"/>
    <mergeCell ref="EVK37:EVQ37"/>
    <mergeCell ref="EVR37:EVX37"/>
    <mergeCell ref="EVY37:EWE37"/>
    <mergeCell ref="EWF37:EWL37"/>
    <mergeCell ref="ETG37:ETM37"/>
    <mergeCell ref="ETN37:ETT37"/>
    <mergeCell ref="ETU37:EUA37"/>
    <mergeCell ref="EUB37:EUH37"/>
    <mergeCell ref="EUI37:EUO37"/>
    <mergeCell ref="EUP37:EUV37"/>
    <mergeCell ref="ERQ37:ERW37"/>
    <mergeCell ref="ERX37:ESD37"/>
    <mergeCell ref="ESE37:ESK37"/>
    <mergeCell ref="ESL37:ESR37"/>
    <mergeCell ref="ESS37:ESY37"/>
    <mergeCell ref="ESZ37:ETF37"/>
    <mergeCell ref="EQA37:EQG37"/>
    <mergeCell ref="EQH37:EQN37"/>
    <mergeCell ref="EQO37:EQU37"/>
    <mergeCell ref="EQV37:ERB37"/>
    <mergeCell ref="ERC37:ERI37"/>
    <mergeCell ref="ERJ37:ERP37"/>
    <mergeCell ref="EOK37:EOQ37"/>
    <mergeCell ref="EOR37:EOX37"/>
    <mergeCell ref="EOY37:EPE37"/>
    <mergeCell ref="EPF37:EPL37"/>
    <mergeCell ref="EPM37:EPS37"/>
    <mergeCell ref="EPT37:EPZ37"/>
    <mergeCell ref="EMU37:ENA37"/>
    <mergeCell ref="ENB37:ENH37"/>
    <mergeCell ref="ENI37:ENO37"/>
    <mergeCell ref="ENP37:ENV37"/>
    <mergeCell ref="ENW37:EOC37"/>
    <mergeCell ref="EOD37:EOJ37"/>
    <mergeCell ref="ELE37:ELK37"/>
    <mergeCell ref="ELL37:ELR37"/>
    <mergeCell ref="ELS37:ELY37"/>
    <mergeCell ref="ELZ37:EMF37"/>
    <mergeCell ref="EMG37:EMM37"/>
    <mergeCell ref="EMN37:EMT37"/>
    <mergeCell ref="EJO37:EJU37"/>
    <mergeCell ref="EJV37:EKB37"/>
    <mergeCell ref="EKC37:EKI37"/>
    <mergeCell ref="EKJ37:EKP37"/>
    <mergeCell ref="EKQ37:EKW37"/>
    <mergeCell ref="EKX37:ELD37"/>
    <mergeCell ref="EHY37:EIE37"/>
    <mergeCell ref="EIF37:EIL37"/>
    <mergeCell ref="EIM37:EIS37"/>
    <mergeCell ref="EIT37:EIZ37"/>
    <mergeCell ref="EJA37:EJG37"/>
    <mergeCell ref="EJH37:EJN37"/>
    <mergeCell ref="EGI37:EGO37"/>
    <mergeCell ref="EGP37:EGV37"/>
    <mergeCell ref="EGW37:EHC37"/>
    <mergeCell ref="EHD37:EHJ37"/>
    <mergeCell ref="EHK37:EHQ37"/>
    <mergeCell ref="EHR37:EHX37"/>
    <mergeCell ref="EES37:EEY37"/>
    <mergeCell ref="EEZ37:EFF37"/>
    <mergeCell ref="EFG37:EFM37"/>
    <mergeCell ref="EFN37:EFT37"/>
    <mergeCell ref="EFU37:EGA37"/>
    <mergeCell ref="EGB37:EGH37"/>
    <mergeCell ref="EDC37:EDI37"/>
    <mergeCell ref="EDJ37:EDP37"/>
    <mergeCell ref="EDQ37:EDW37"/>
    <mergeCell ref="EDX37:EED37"/>
    <mergeCell ref="EEE37:EEK37"/>
    <mergeCell ref="EEL37:EER37"/>
    <mergeCell ref="EBM37:EBS37"/>
    <mergeCell ref="EBT37:EBZ37"/>
    <mergeCell ref="ECA37:ECG37"/>
    <mergeCell ref="ECH37:ECN37"/>
    <mergeCell ref="ECO37:ECU37"/>
    <mergeCell ref="ECV37:EDB37"/>
    <mergeCell ref="DZW37:EAC37"/>
    <mergeCell ref="EAD37:EAJ37"/>
    <mergeCell ref="EAK37:EAQ37"/>
    <mergeCell ref="EAR37:EAX37"/>
    <mergeCell ref="EAY37:EBE37"/>
    <mergeCell ref="EBF37:EBL37"/>
    <mergeCell ref="DYG37:DYM37"/>
    <mergeCell ref="DYN37:DYT37"/>
    <mergeCell ref="DYU37:DZA37"/>
    <mergeCell ref="DZB37:DZH37"/>
    <mergeCell ref="DZI37:DZO37"/>
    <mergeCell ref="DZP37:DZV37"/>
    <mergeCell ref="DWQ37:DWW37"/>
    <mergeCell ref="DWX37:DXD37"/>
    <mergeCell ref="DXE37:DXK37"/>
    <mergeCell ref="DXL37:DXR37"/>
    <mergeCell ref="DXS37:DXY37"/>
    <mergeCell ref="DXZ37:DYF37"/>
    <mergeCell ref="DVA37:DVG37"/>
    <mergeCell ref="DVH37:DVN37"/>
    <mergeCell ref="DVO37:DVU37"/>
    <mergeCell ref="DVV37:DWB37"/>
    <mergeCell ref="DWC37:DWI37"/>
    <mergeCell ref="DWJ37:DWP37"/>
    <mergeCell ref="DTK37:DTQ37"/>
    <mergeCell ref="DTR37:DTX37"/>
    <mergeCell ref="DTY37:DUE37"/>
    <mergeCell ref="DUF37:DUL37"/>
    <mergeCell ref="DUM37:DUS37"/>
    <mergeCell ref="DUT37:DUZ37"/>
    <mergeCell ref="DRU37:DSA37"/>
    <mergeCell ref="DSB37:DSH37"/>
    <mergeCell ref="DSI37:DSO37"/>
    <mergeCell ref="DSP37:DSV37"/>
    <mergeCell ref="DSW37:DTC37"/>
    <mergeCell ref="DTD37:DTJ37"/>
    <mergeCell ref="DQE37:DQK37"/>
    <mergeCell ref="DQL37:DQR37"/>
    <mergeCell ref="DQS37:DQY37"/>
    <mergeCell ref="DQZ37:DRF37"/>
    <mergeCell ref="DRG37:DRM37"/>
    <mergeCell ref="DRN37:DRT37"/>
    <mergeCell ref="DOO37:DOU37"/>
    <mergeCell ref="DOV37:DPB37"/>
    <mergeCell ref="DPC37:DPI37"/>
    <mergeCell ref="DPJ37:DPP37"/>
    <mergeCell ref="DPQ37:DPW37"/>
    <mergeCell ref="DPX37:DQD37"/>
    <mergeCell ref="DMY37:DNE37"/>
    <mergeCell ref="DNF37:DNL37"/>
    <mergeCell ref="DNM37:DNS37"/>
    <mergeCell ref="DNT37:DNZ37"/>
    <mergeCell ref="DOA37:DOG37"/>
    <mergeCell ref="DOH37:DON37"/>
    <mergeCell ref="DLI37:DLO37"/>
    <mergeCell ref="DLP37:DLV37"/>
    <mergeCell ref="DLW37:DMC37"/>
    <mergeCell ref="DMD37:DMJ37"/>
    <mergeCell ref="DMK37:DMQ37"/>
    <mergeCell ref="DMR37:DMX37"/>
    <mergeCell ref="DJS37:DJY37"/>
    <mergeCell ref="DJZ37:DKF37"/>
    <mergeCell ref="DKG37:DKM37"/>
    <mergeCell ref="DKN37:DKT37"/>
    <mergeCell ref="DKU37:DLA37"/>
    <mergeCell ref="DLB37:DLH37"/>
    <mergeCell ref="DIC37:DII37"/>
    <mergeCell ref="DIJ37:DIP37"/>
    <mergeCell ref="DIQ37:DIW37"/>
    <mergeCell ref="DIX37:DJD37"/>
    <mergeCell ref="DJE37:DJK37"/>
    <mergeCell ref="DJL37:DJR37"/>
    <mergeCell ref="DGM37:DGS37"/>
    <mergeCell ref="DGT37:DGZ37"/>
    <mergeCell ref="DHA37:DHG37"/>
    <mergeCell ref="DHH37:DHN37"/>
    <mergeCell ref="DHO37:DHU37"/>
    <mergeCell ref="DHV37:DIB37"/>
    <mergeCell ref="DEW37:DFC37"/>
    <mergeCell ref="DFD37:DFJ37"/>
    <mergeCell ref="DFK37:DFQ37"/>
    <mergeCell ref="DFR37:DFX37"/>
    <mergeCell ref="DFY37:DGE37"/>
    <mergeCell ref="DGF37:DGL37"/>
    <mergeCell ref="DDG37:DDM37"/>
    <mergeCell ref="DDN37:DDT37"/>
    <mergeCell ref="DDU37:DEA37"/>
    <mergeCell ref="DEB37:DEH37"/>
    <mergeCell ref="DEI37:DEO37"/>
    <mergeCell ref="DEP37:DEV37"/>
    <mergeCell ref="DBQ37:DBW37"/>
    <mergeCell ref="DBX37:DCD37"/>
    <mergeCell ref="DCE37:DCK37"/>
    <mergeCell ref="DCL37:DCR37"/>
    <mergeCell ref="DCS37:DCY37"/>
    <mergeCell ref="DCZ37:DDF37"/>
    <mergeCell ref="DAA37:DAG37"/>
    <mergeCell ref="DAH37:DAN37"/>
    <mergeCell ref="DAO37:DAU37"/>
    <mergeCell ref="DAV37:DBB37"/>
    <mergeCell ref="DBC37:DBI37"/>
    <mergeCell ref="DBJ37:DBP37"/>
    <mergeCell ref="CYK37:CYQ37"/>
    <mergeCell ref="CYR37:CYX37"/>
    <mergeCell ref="CYY37:CZE37"/>
    <mergeCell ref="CZF37:CZL37"/>
    <mergeCell ref="CZM37:CZS37"/>
    <mergeCell ref="CZT37:CZZ37"/>
    <mergeCell ref="CWU37:CXA37"/>
    <mergeCell ref="CXB37:CXH37"/>
    <mergeCell ref="CXI37:CXO37"/>
    <mergeCell ref="CXP37:CXV37"/>
    <mergeCell ref="CXW37:CYC37"/>
    <mergeCell ref="CYD37:CYJ37"/>
    <mergeCell ref="CVE37:CVK37"/>
    <mergeCell ref="CVL37:CVR37"/>
    <mergeCell ref="CVS37:CVY37"/>
    <mergeCell ref="CVZ37:CWF37"/>
    <mergeCell ref="CWG37:CWM37"/>
    <mergeCell ref="CWN37:CWT37"/>
    <mergeCell ref="CTO37:CTU37"/>
    <mergeCell ref="CTV37:CUB37"/>
    <mergeCell ref="CUC37:CUI37"/>
    <mergeCell ref="CUJ37:CUP37"/>
    <mergeCell ref="CUQ37:CUW37"/>
    <mergeCell ref="CUX37:CVD37"/>
    <mergeCell ref="CRY37:CSE37"/>
    <mergeCell ref="CSF37:CSL37"/>
    <mergeCell ref="CSM37:CSS37"/>
    <mergeCell ref="CST37:CSZ37"/>
    <mergeCell ref="CTA37:CTG37"/>
    <mergeCell ref="CTH37:CTN37"/>
    <mergeCell ref="CQI37:CQO37"/>
    <mergeCell ref="CQP37:CQV37"/>
    <mergeCell ref="CQW37:CRC37"/>
    <mergeCell ref="CRD37:CRJ37"/>
    <mergeCell ref="CRK37:CRQ37"/>
    <mergeCell ref="CRR37:CRX37"/>
    <mergeCell ref="COS37:COY37"/>
    <mergeCell ref="COZ37:CPF37"/>
    <mergeCell ref="CPG37:CPM37"/>
    <mergeCell ref="CPN37:CPT37"/>
    <mergeCell ref="CPU37:CQA37"/>
    <mergeCell ref="CQB37:CQH37"/>
    <mergeCell ref="CNC37:CNI37"/>
    <mergeCell ref="CNJ37:CNP37"/>
    <mergeCell ref="CNQ37:CNW37"/>
    <mergeCell ref="CNX37:COD37"/>
    <mergeCell ref="COE37:COK37"/>
    <mergeCell ref="COL37:COR37"/>
    <mergeCell ref="CLM37:CLS37"/>
    <mergeCell ref="CLT37:CLZ37"/>
    <mergeCell ref="CMA37:CMG37"/>
    <mergeCell ref="CMH37:CMN37"/>
    <mergeCell ref="CMO37:CMU37"/>
    <mergeCell ref="CMV37:CNB37"/>
    <mergeCell ref="CJW37:CKC37"/>
    <mergeCell ref="CKD37:CKJ37"/>
    <mergeCell ref="CKK37:CKQ37"/>
    <mergeCell ref="CKR37:CKX37"/>
    <mergeCell ref="CKY37:CLE37"/>
    <mergeCell ref="CLF37:CLL37"/>
    <mergeCell ref="CIG37:CIM37"/>
    <mergeCell ref="CIN37:CIT37"/>
    <mergeCell ref="CIU37:CJA37"/>
    <mergeCell ref="CJB37:CJH37"/>
    <mergeCell ref="CJI37:CJO37"/>
    <mergeCell ref="CJP37:CJV37"/>
    <mergeCell ref="CGQ37:CGW37"/>
    <mergeCell ref="CGX37:CHD37"/>
    <mergeCell ref="CHE37:CHK37"/>
    <mergeCell ref="CHL37:CHR37"/>
    <mergeCell ref="CHS37:CHY37"/>
    <mergeCell ref="CHZ37:CIF37"/>
    <mergeCell ref="CFA37:CFG37"/>
    <mergeCell ref="CFH37:CFN37"/>
    <mergeCell ref="CFO37:CFU37"/>
    <mergeCell ref="CFV37:CGB37"/>
    <mergeCell ref="CGC37:CGI37"/>
    <mergeCell ref="CGJ37:CGP37"/>
    <mergeCell ref="CDK37:CDQ37"/>
    <mergeCell ref="CDR37:CDX37"/>
    <mergeCell ref="CDY37:CEE37"/>
    <mergeCell ref="CEF37:CEL37"/>
    <mergeCell ref="CEM37:CES37"/>
    <mergeCell ref="CET37:CEZ37"/>
    <mergeCell ref="CBU37:CCA37"/>
    <mergeCell ref="CCB37:CCH37"/>
    <mergeCell ref="CCI37:CCO37"/>
    <mergeCell ref="CCP37:CCV37"/>
    <mergeCell ref="CCW37:CDC37"/>
    <mergeCell ref="CDD37:CDJ37"/>
    <mergeCell ref="CAE37:CAK37"/>
    <mergeCell ref="CAL37:CAR37"/>
    <mergeCell ref="CAS37:CAY37"/>
    <mergeCell ref="CAZ37:CBF37"/>
    <mergeCell ref="CBG37:CBM37"/>
    <mergeCell ref="CBN37:CBT37"/>
    <mergeCell ref="BYO37:BYU37"/>
    <mergeCell ref="BYV37:BZB37"/>
    <mergeCell ref="BZC37:BZI37"/>
    <mergeCell ref="BZJ37:BZP37"/>
    <mergeCell ref="BZQ37:BZW37"/>
    <mergeCell ref="BZX37:CAD37"/>
    <mergeCell ref="BWY37:BXE37"/>
    <mergeCell ref="BXF37:BXL37"/>
    <mergeCell ref="BXM37:BXS37"/>
    <mergeCell ref="BXT37:BXZ37"/>
    <mergeCell ref="BYA37:BYG37"/>
    <mergeCell ref="BYH37:BYN37"/>
    <mergeCell ref="BVI37:BVO37"/>
    <mergeCell ref="BVP37:BVV37"/>
    <mergeCell ref="BVW37:BWC37"/>
    <mergeCell ref="BWD37:BWJ37"/>
    <mergeCell ref="BWK37:BWQ37"/>
    <mergeCell ref="BWR37:BWX37"/>
    <mergeCell ref="BTS37:BTY37"/>
    <mergeCell ref="BTZ37:BUF37"/>
    <mergeCell ref="BUG37:BUM37"/>
    <mergeCell ref="BUN37:BUT37"/>
    <mergeCell ref="BUU37:BVA37"/>
    <mergeCell ref="BVB37:BVH37"/>
    <mergeCell ref="BSC37:BSI37"/>
    <mergeCell ref="BSJ37:BSP37"/>
    <mergeCell ref="BSQ37:BSW37"/>
    <mergeCell ref="BSX37:BTD37"/>
    <mergeCell ref="BTE37:BTK37"/>
    <mergeCell ref="BTL37:BTR37"/>
    <mergeCell ref="BQM37:BQS37"/>
    <mergeCell ref="BQT37:BQZ37"/>
    <mergeCell ref="BRA37:BRG37"/>
    <mergeCell ref="BRH37:BRN37"/>
    <mergeCell ref="BRO37:BRU37"/>
    <mergeCell ref="BRV37:BSB37"/>
    <mergeCell ref="BOW37:BPC37"/>
    <mergeCell ref="BPD37:BPJ37"/>
    <mergeCell ref="BPK37:BPQ37"/>
    <mergeCell ref="BPR37:BPX37"/>
    <mergeCell ref="BPY37:BQE37"/>
    <mergeCell ref="BQF37:BQL37"/>
    <mergeCell ref="BNG37:BNM37"/>
    <mergeCell ref="BNN37:BNT37"/>
    <mergeCell ref="BNU37:BOA37"/>
    <mergeCell ref="BOB37:BOH37"/>
    <mergeCell ref="BOI37:BOO37"/>
    <mergeCell ref="BOP37:BOV37"/>
    <mergeCell ref="BLQ37:BLW37"/>
    <mergeCell ref="BLX37:BMD37"/>
    <mergeCell ref="BME37:BMK37"/>
    <mergeCell ref="BML37:BMR37"/>
    <mergeCell ref="BMS37:BMY37"/>
    <mergeCell ref="BMZ37:BNF37"/>
    <mergeCell ref="BKA37:BKG37"/>
    <mergeCell ref="BKH37:BKN37"/>
    <mergeCell ref="BKO37:BKU37"/>
    <mergeCell ref="BKV37:BLB37"/>
    <mergeCell ref="BLC37:BLI37"/>
    <mergeCell ref="BLJ37:BLP37"/>
    <mergeCell ref="BIK37:BIQ37"/>
    <mergeCell ref="BIR37:BIX37"/>
    <mergeCell ref="BIY37:BJE37"/>
    <mergeCell ref="BJF37:BJL37"/>
    <mergeCell ref="BJM37:BJS37"/>
    <mergeCell ref="BJT37:BJZ37"/>
    <mergeCell ref="BGU37:BHA37"/>
    <mergeCell ref="BHB37:BHH37"/>
    <mergeCell ref="BHI37:BHO37"/>
    <mergeCell ref="BHP37:BHV37"/>
    <mergeCell ref="BHW37:BIC37"/>
    <mergeCell ref="BID37:BIJ37"/>
    <mergeCell ref="BFE37:BFK37"/>
    <mergeCell ref="BFL37:BFR37"/>
    <mergeCell ref="BFS37:BFY37"/>
    <mergeCell ref="BFZ37:BGF37"/>
    <mergeCell ref="BGG37:BGM37"/>
    <mergeCell ref="BGN37:BGT37"/>
    <mergeCell ref="BDO37:BDU37"/>
    <mergeCell ref="BDV37:BEB37"/>
    <mergeCell ref="BEC37:BEI37"/>
    <mergeCell ref="BEJ37:BEP37"/>
    <mergeCell ref="BEQ37:BEW37"/>
    <mergeCell ref="BEX37:BFD37"/>
    <mergeCell ref="BBY37:BCE37"/>
    <mergeCell ref="BCF37:BCL37"/>
    <mergeCell ref="BCM37:BCS37"/>
    <mergeCell ref="BCT37:BCZ37"/>
    <mergeCell ref="BDA37:BDG37"/>
    <mergeCell ref="BDH37:BDN37"/>
    <mergeCell ref="BAI37:BAO37"/>
    <mergeCell ref="BAP37:BAV37"/>
    <mergeCell ref="BAW37:BBC37"/>
    <mergeCell ref="BBD37:BBJ37"/>
    <mergeCell ref="BBK37:BBQ37"/>
    <mergeCell ref="BBR37:BBX37"/>
    <mergeCell ref="AYS37:AYY37"/>
    <mergeCell ref="AYZ37:AZF37"/>
    <mergeCell ref="AZG37:AZM37"/>
    <mergeCell ref="AZN37:AZT37"/>
    <mergeCell ref="AZU37:BAA37"/>
    <mergeCell ref="BAB37:BAH37"/>
    <mergeCell ref="AXC37:AXI37"/>
    <mergeCell ref="AXJ37:AXP37"/>
    <mergeCell ref="AXQ37:AXW37"/>
    <mergeCell ref="AXX37:AYD37"/>
    <mergeCell ref="AYE37:AYK37"/>
    <mergeCell ref="AYL37:AYR37"/>
    <mergeCell ref="AVM37:AVS37"/>
    <mergeCell ref="AVT37:AVZ37"/>
    <mergeCell ref="AWA37:AWG37"/>
    <mergeCell ref="AWH37:AWN37"/>
    <mergeCell ref="AWO37:AWU37"/>
    <mergeCell ref="AWV37:AXB37"/>
    <mergeCell ref="ATW37:AUC37"/>
    <mergeCell ref="AUD37:AUJ37"/>
    <mergeCell ref="AUK37:AUQ37"/>
    <mergeCell ref="AUR37:AUX37"/>
    <mergeCell ref="AUY37:AVE37"/>
    <mergeCell ref="AVF37:AVL37"/>
    <mergeCell ref="ASG37:ASM37"/>
    <mergeCell ref="ASN37:AST37"/>
    <mergeCell ref="ASU37:ATA37"/>
    <mergeCell ref="ATB37:ATH37"/>
    <mergeCell ref="ATI37:ATO37"/>
    <mergeCell ref="ATP37:ATV37"/>
    <mergeCell ref="AQQ37:AQW37"/>
    <mergeCell ref="AQX37:ARD37"/>
    <mergeCell ref="ARE37:ARK37"/>
    <mergeCell ref="ARL37:ARR37"/>
    <mergeCell ref="ARS37:ARY37"/>
    <mergeCell ref="ARZ37:ASF37"/>
    <mergeCell ref="APA37:APG37"/>
    <mergeCell ref="APH37:APN37"/>
    <mergeCell ref="APO37:APU37"/>
    <mergeCell ref="APV37:AQB37"/>
    <mergeCell ref="AQC37:AQI37"/>
    <mergeCell ref="AQJ37:AQP37"/>
    <mergeCell ref="ANK37:ANQ37"/>
    <mergeCell ref="ANR37:ANX37"/>
    <mergeCell ref="ANY37:AOE37"/>
    <mergeCell ref="AOF37:AOL37"/>
    <mergeCell ref="AOM37:AOS37"/>
    <mergeCell ref="AOT37:AOZ37"/>
    <mergeCell ref="ALU37:AMA37"/>
    <mergeCell ref="AMB37:AMH37"/>
    <mergeCell ref="AMI37:AMO37"/>
    <mergeCell ref="AMP37:AMV37"/>
    <mergeCell ref="AMW37:ANC37"/>
    <mergeCell ref="AND37:ANJ37"/>
    <mergeCell ref="AKE37:AKK37"/>
    <mergeCell ref="AKL37:AKR37"/>
    <mergeCell ref="AKS37:AKY37"/>
    <mergeCell ref="AKZ37:ALF37"/>
    <mergeCell ref="ALG37:ALM37"/>
    <mergeCell ref="ALN37:ALT37"/>
    <mergeCell ref="AIO37:AIU37"/>
    <mergeCell ref="AIV37:AJB37"/>
    <mergeCell ref="AJC37:AJI37"/>
    <mergeCell ref="AJJ37:AJP37"/>
    <mergeCell ref="AJQ37:AJW37"/>
    <mergeCell ref="AJX37:AKD37"/>
    <mergeCell ref="AGY37:AHE37"/>
    <mergeCell ref="AHF37:AHL37"/>
    <mergeCell ref="AHM37:AHS37"/>
    <mergeCell ref="AHT37:AHZ37"/>
    <mergeCell ref="AIA37:AIG37"/>
    <mergeCell ref="AIH37:AIN37"/>
    <mergeCell ref="AFI37:AFO37"/>
    <mergeCell ref="AFP37:AFV37"/>
    <mergeCell ref="AFW37:AGC37"/>
    <mergeCell ref="AGD37:AGJ37"/>
    <mergeCell ref="AGK37:AGQ37"/>
    <mergeCell ref="AGR37:AGX37"/>
    <mergeCell ref="ADS37:ADY37"/>
    <mergeCell ref="ADZ37:AEF37"/>
    <mergeCell ref="AEG37:AEM37"/>
    <mergeCell ref="AEN37:AET37"/>
    <mergeCell ref="AEU37:AFA37"/>
    <mergeCell ref="AFB37:AFH37"/>
    <mergeCell ref="ACC37:ACI37"/>
    <mergeCell ref="ACJ37:ACP37"/>
    <mergeCell ref="ACQ37:ACW37"/>
    <mergeCell ref="ACX37:ADD37"/>
    <mergeCell ref="ADE37:ADK37"/>
    <mergeCell ref="ADL37:ADR37"/>
    <mergeCell ref="AAM37:AAS37"/>
    <mergeCell ref="AAT37:AAZ37"/>
    <mergeCell ref="ABA37:ABG37"/>
    <mergeCell ref="ABH37:ABN37"/>
    <mergeCell ref="ABO37:ABU37"/>
    <mergeCell ref="ABV37:ACB37"/>
    <mergeCell ref="YW37:ZC37"/>
    <mergeCell ref="ZD37:ZJ37"/>
    <mergeCell ref="ZK37:ZQ37"/>
    <mergeCell ref="ZR37:ZX37"/>
    <mergeCell ref="ZY37:AAE37"/>
    <mergeCell ref="AAF37:AAL37"/>
    <mergeCell ref="XG37:XM37"/>
    <mergeCell ref="XN37:XT37"/>
    <mergeCell ref="XU37:YA37"/>
    <mergeCell ref="YB37:YH37"/>
    <mergeCell ref="YI37:YO37"/>
    <mergeCell ref="YP37:YV37"/>
    <mergeCell ref="VQ37:VW37"/>
    <mergeCell ref="VX37:WD37"/>
    <mergeCell ref="WE37:WK37"/>
    <mergeCell ref="WL37:WR37"/>
    <mergeCell ref="WS37:WY37"/>
    <mergeCell ref="WZ37:XF37"/>
    <mergeCell ref="UA37:UG37"/>
    <mergeCell ref="UH37:UN37"/>
    <mergeCell ref="UO37:UU37"/>
    <mergeCell ref="UV37:VB37"/>
    <mergeCell ref="VC37:VI37"/>
    <mergeCell ref="VJ37:VP37"/>
    <mergeCell ref="SK37:SQ37"/>
    <mergeCell ref="SR37:SX37"/>
    <mergeCell ref="SY37:TE37"/>
    <mergeCell ref="TF37:TL37"/>
    <mergeCell ref="TM37:TS37"/>
    <mergeCell ref="TT37:TZ37"/>
    <mergeCell ref="QU37:RA37"/>
    <mergeCell ref="RB37:RH37"/>
    <mergeCell ref="RI37:RO37"/>
    <mergeCell ref="RP37:RV37"/>
    <mergeCell ref="RW37:SC37"/>
    <mergeCell ref="SD37:SJ37"/>
    <mergeCell ref="PE37:PK37"/>
    <mergeCell ref="PL37:PR37"/>
    <mergeCell ref="PS37:PY37"/>
    <mergeCell ref="PZ37:QF37"/>
    <mergeCell ref="QG37:QM37"/>
    <mergeCell ref="QN37:QT37"/>
    <mergeCell ref="NO37:NU37"/>
    <mergeCell ref="NV37:OB37"/>
    <mergeCell ref="OC37:OI37"/>
    <mergeCell ref="OJ37:OP37"/>
    <mergeCell ref="OQ37:OW37"/>
    <mergeCell ref="OX37:PD37"/>
    <mergeCell ref="LY37:ME37"/>
    <mergeCell ref="MF37:ML37"/>
    <mergeCell ref="MM37:MS37"/>
    <mergeCell ref="MT37:MZ37"/>
    <mergeCell ref="NA37:NG37"/>
    <mergeCell ref="NH37:NN37"/>
    <mergeCell ref="KI37:KO37"/>
    <mergeCell ref="KP37:KV37"/>
    <mergeCell ref="KW37:LC37"/>
    <mergeCell ref="LD37:LJ37"/>
    <mergeCell ref="LK37:LQ37"/>
    <mergeCell ref="LR37:LX37"/>
    <mergeCell ref="IS37:IY37"/>
    <mergeCell ref="IZ37:JF37"/>
    <mergeCell ref="JG37:JM37"/>
    <mergeCell ref="JN37:JT37"/>
    <mergeCell ref="JU37:KA37"/>
    <mergeCell ref="KB37:KH37"/>
    <mergeCell ref="HC37:HI37"/>
    <mergeCell ref="HJ37:HP37"/>
    <mergeCell ref="HQ37:HW37"/>
    <mergeCell ref="HX37:ID37"/>
    <mergeCell ref="IE37:IK37"/>
    <mergeCell ref="IL37:IR37"/>
    <mergeCell ref="FM37:FS37"/>
    <mergeCell ref="FT37:FZ37"/>
    <mergeCell ref="GA37:GG37"/>
    <mergeCell ref="GH37:GN37"/>
    <mergeCell ref="GO37:GU37"/>
    <mergeCell ref="GV37:HB37"/>
    <mergeCell ref="DW37:EC37"/>
    <mergeCell ref="ED37:EJ37"/>
    <mergeCell ref="EK37:EQ37"/>
    <mergeCell ref="ER37:EX37"/>
    <mergeCell ref="EY37:FE37"/>
    <mergeCell ref="FF37:FL37"/>
    <mergeCell ref="CG37:CM37"/>
    <mergeCell ref="CN37:CT37"/>
    <mergeCell ref="CU37:DA37"/>
    <mergeCell ref="DB37:DH37"/>
    <mergeCell ref="DI37:DO37"/>
    <mergeCell ref="DP37:DV37"/>
    <mergeCell ref="AQ37:AW37"/>
    <mergeCell ref="AX37:BD37"/>
    <mergeCell ref="BE37:BK37"/>
    <mergeCell ref="BL37:BR37"/>
    <mergeCell ref="BS37:BY37"/>
    <mergeCell ref="BZ37:CF37"/>
    <mergeCell ref="XEF20:XEL20"/>
    <mergeCell ref="XEM20:XES20"/>
    <mergeCell ref="XET20:XEZ20"/>
    <mergeCell ref="XFA20:XFD20"/>
    <mergeCell ref="A37:G37"/>
    <mergeCell ref="H37:N37"/>
    <mergeCell ref="O37:U37"/>
    <mergeCell ref="V37:AB37"/>
    <mergeCell ref="AC37:AI37"/>
    <mergeCell ref="AJ37:AP37"/>
    <mergeCell ref="XCP20:XCV20"/>
    <mergeCell ref="XCW20:XDC20"/>
    <mergeCell ref="XDD20:XDJ20"/>
    <mergeCell ref="XDK20:XDQ20"/>
    <mergeCell ref="XDR20:XDX20"/>
    <mergeCell ref="XDY20:XEE20"/>
    <mergeCell ref="XAZ20:XBF20"/>
    <mergeCell ref="XBG20:XBM20"/>
    <mergeCell ref="XBN20:XBT20"/>
    <mergeCell ref="XBU20:XCA20"/>
    <mergeCell ref="XCB20:XCH20"/>
    <mergeCell ref="XCI20:XCO20"/>
    <mergeCell ref="WZJ20:WZP20"/>
    <mergeCell ref="WZQ20:WZW20"/>
    <mergeCell ref="WZX20:XAD20"/>
    <mergeCell ref="XAE20:XAK20"/>
    <mergeCell ref="XAL20:XAR20"/>
    <mergeCell ref="XAS20:XAY20"/>
    <mergeCell ref="WXT20:WXZ20"/>
    <mergeCell ref="WYA20:WYG20"/>
    <mergeCell ref="WYH20:WYN20"/>
    <mergeCell ref="WYO20:WYU20"/>
    <mergeCell ref="WYV20:WZB20"/>
    <mergeCell ref="WZC20:WZI20"/>
    <mergeCell ref="WWD20:WWJ20"/>
    <mergeCell ref="WWK20:WWQ20"/>
    <mergeCell ref="WWR20:WWX20"/>
    <mergeCell ref="WWY20:WXE20"/>
    <mergeCell ref="WXF20:WXL20"/>
    <mergeCell ref="WXM20:WXS20"/>
    <mergeCell ref="WUN20:WUT20"/>
    <mergeCell ref="WUU20:WVA20"/>
    <mergeCell ref="WVB20:WVH20"/>
    <mergeCell ref="WVI20:WVO20"/>
    <mergeCell ref="WVP20:WVV20"/>
    <mergeCell ref="WVW20:WWC20"/>
    <mergeCell ref="WSX20:WTD20"/>
    <mergeCell ref="WTE20:WTK20"/>
    <mergeCell ref="WTL20:WTR20"/>
    <mergeCell ref="WTS20:WTY20"/>
    <mergeCell ref="WTZ20:WUF20"/>
    <mergeCell ref="WUG20:WUM20"/>
    <mergeCell ref="WRH20:WRN20"/>
    <mergeCell ref="WRO20:WRU20"/>
    <mergeCell ref="WRV20:WSB20"/>
    <mergeCell ref="WSC20:WSI20"/>
    <mergeCell ref="WSJ20:WSP20"/>
    <mergeCell ref="WSQ20:WSW20"/>
    <mergeCell ref="WPR20:WPX20"/>
    <mergeCell ref="WPY20:WQE20"/>
    <mergeCell ref="WQF20:WQL20"/>
    <mergeCell ref="WQM20:WQS20"/>
    <mergeCell ref="WQT20:WQZ20"/>
    <mergeCell ref="WRA20:WRG20"/>
    <mergeCell ref="WOB20:WOH20"/>
    <mergeCell ref="WOI20:WOO20"/>
    <mergeCell ref="WOP20:WOV20"/>
    <mergeCell ref="WOW20:WPC20"/>
    <mergeCell ref="WPD20:WPJ20"/>
    <mergeCell ref="WPK20:WPQ20"/>
    <mergeCell ref="WML20:WMR20"/>
    <mergeCell ref="WMS20:WMY20"/>
    <mergeCell ref="WMZ20:WNF20"/>
    <mergeCell ref="WNG20:WNM20"/>
    <mergeCell ref="WNN20:WNT20"/>
    <mergeCell ref="WNU20:WOA20"/>
    <mergeCell ref="WKV20:WLB20"/>
    <mergeCell ref="WLC20:WLI20"/>
    <mergeCell ref="WLJ20:WLP20"/>
    <mergeCell ref="WLQ20:WLW20"/>
    <mergeCell ref="WLX20:WMD20"/>
    <mergeCell ref="WME20:WMK20"/>
    <mergeCell ref="WJF20:WJL20"/>
    <mergeCell ref="WJM20:WJS20"/>
    <mergeCell ref="WJT20:WJZ20"/>
    <mergeCell ref="WKA20:WKG20"/>
    <mergeCell ref="WKH20:WKN20"/>
    <mergeCell ref="WKO20:WKU20"/>
    <mergeCell ref="WHP20:WHV20"/>
    <mergeCell ref="WHW20:WIC20"/>
    <mergeCell ref="WID20:WIJ20"/>
    <mergeCell ref="WIK20:WIQ20"/>
    <mergeCell ref="WIR20:WIX20"/>
    <mergeCell ref="WIY20:WJE20"/>
    <mergeCell ref="WFZ20:WGF20"/>
    <mergeCell ref="WGG20:WGM20"/>
    <mergeCell ref="WGN20:WGT20"/>
    <mergeCell ref="WGU20:WHA20"/>
    <mergeCell ref="WHB20:WHH20"/>
    <mergeCell ref="WHI20:WHO20"/>
    <mergeCell ref="WEJ20:WEP20"/>
    <mergeCell ref="WEQ20:WEW20"/>
    <mergeCell ref="WEX20:WFD20"/>
    <mergeCell ref="WFE20:WFK20"/>
    <mergeCell ref="WFL20:WFR20"/>
    <mergeCell ref="WFS20:WFY20"/>
    <mergeCell ref="WCT20:WCZ20"/>
    <mergeCell ref="WDA20:WDG20"/>
    <mergeCell ref="WDH20:WDN20"/>
    <mergeCell ref="WDO20:WDU20"/>
    <mergeCell ref="WDV20:WEB20"/>
    <mergeCell ref="WEC20:WEI20"/>
    <mergeCell ref="WBD20:WBJ20"/>
    <mergeCell ref="WBK20:WBQ20"/>
    <mergeCell ref="WBR20:WBX20"/>
    <mergeCell ref="WBY20:WCE20"/>
    <mergeCell ref="WCF20:WCL20"/>
    <mergeCell ref="WCM20:WCS20"/>
    <mergeCell ref="VZN20:VZT20"/>
    <mergeCell ref="VZU20:WAA20"/>
    <mergeCell ref="WAB20:WAH20"/>
    <mergeCell ref="WAI20:WAO20"/>
    <mergeCell ref="WAP20:WAV20"/>
    <mergeCell ref="WAW20:WBC20"/>
    <mergeCell ref="VXX20:VYD20"/>
    <mergeCell ref="VYE20:VYK20"/>
    <mergeCell ref="VYL20:VYR20"/>
    <mergeCell ref="VYS20:VYY20"/>
    <mergeCell ref="VYZ20:VZF20"/>
    <mergeCell ref="VZG20:VZM20"/>
    <mergeCell ref="VWH20:VWN20"/>
    <mergeCell ref="VWO20:VWU20"/>
    <mergeCell ref="VWV20:VXB20"/>
    <mergeCell ref="VXC20:VXI20"/>
    <mergeCell ref="VXJ20:VXP20"/>
    <mergeCell ref="VXQ20:VXW20"/>
    <mergeCell ref="VUR20:VUX20"/>
    <mergeCell ref="VUY20:VVE20"/>
    <mergeCell ref="VVF20:VVL20"/>
    <mergeCell ref="VVM20:VVS20"/>
    <mergeCell ref="VVT20:VVZ20"/>
    <mergeCell ref="VWA20:VWG20"/>
    <mergeCell ref="VTB20:VTH20"/>
    <mergeCell ref="VTI20:VTO20"/>
    <mergeCell ref="VTP20:VTV20"/>
    <mergeCell ref="VTW20:VUC20"/>
    <mergeCell ref="VUD20:VUJ20"/>
    <mergeCell ref="VUK20:VUQ20"/>
    <mergeCell ref="VRL20:VRR20"/>
    <mergeCell ref="VRS20:VRY20"/>
    <mergeCell ref="VRZ20:VSF20"/>
    <mergeCell ref="VSG20:VSM20"/>
    <mergeCell ref="VSN20:VST20"/>
    <mergeCell ref="VSU20:VTA20"/>
    <mergeCell ref="VPV20:VQB20"/>
    <mergeCell ref="VQC20:VQI20"/>
    <mergeCell ref="VQJ20:VQP20"/>
    <mergeCell ref="VQQ20:VQW20"/>
    <mergeCell ref="VQX20:VRD20"/>
    <mergeCell ref="VRE20:VRK20"/>
    <mergeCell ref="VOF20:VOL20"/>
    <mergeCell ref="VOM20:VOS20"/>
    <mergeCell ref="VOT20:VOZ20"/>
    <mergeCell ref="VPA20:VPG20"/>
    <mergeCell ref="VPH20:VPN20"/>
    <mergeCell ref="VPO20:VPU20"/>
    <mergeCell ref="VMP20:VMV20"/>
    <mergeCell ref="VMW20:VNC20"/>
    <mergeCell ref="VND20:VNJ20"/>
    <mergeCell ref="VNK20:VNQ20"/>
    <mergeCell ref="VNR20:VNX20"/>
    <mergeCell ref="VNY20:VOE20"/>
    <mergeCell ref="VKZ20:VLF20"/>
    <mergeCell ref="VLG20:VLM20"/>
    <mergeCell ref="VLN20:VLT20"/>
    <mergeCell ref="VLU20:VMA20"/>
    <mergeCell ref="VMB20:VMH20"/>
    <mergeCell ref="VMI20:VMO20"/>
    <mergeCell ref="VJJ20:VJP20"/>
    <mergeCell ref="VJQ20:VJW20"/>
    <mergeCell ref="VJX20:VKD20"/>
    <mergeCell ref="VKE20:VKK20"/>
    <mergeCell ref="VKL20:VKR20"/>
    <mergeCell ref="VKS20:VKY20"/>
    <mergeCell ref="VHT20:VHZ20"/>
    <mergeCell ref="VIA20:VIG20"/>
    <mergeCell ref="VIH20:VIN20"/>
    <mergeCell ref="VIO20:VIU20"/>
    <mergeCell ref="VIV20:VJB20"/>
    <mergeCell ref="VJC20:VJI20"/>
    <mergeCell ref="VGD20:VGJ20"/>
    <mergeCell ref="VGK20:VGQ20"/>
    <mergeCell ref="VGR20:VGX20"/>
    <mergeCell ref="VGY20:VHE20"/>
    <mergeCell ref="VHF20:VHL20"/>
    <mergeCell ref="VHM20:VHS20"/>
    <mergeCell ref="VEN20:VET20"/>
    <mergeCell ref="VEU20:VFA20"/>
    <mergeCell ref="VFB20:VFH20"/>
    <mergeCell ref="VFI20:VFO20"/>
    <mergeCell ref="VFP20:VFV20"/>
    <mergeCell ref="VFW20:VGC20"/>
    <mergeCell ref="VCX20:VDD20"/>
    <mergeCell ref="VDE20:VDK20"/>
    <mergeCell ref="VDL20:VDR20"/>
    <mergeCell ref="VDS20:VDY20"/>
    <mergeCell ref="VDZ20:VEF20"/>
    <mergeCell ref="VEG20:VEM20"/>
    <mergeCell ref="VBH20:VBN20"/>
    <mergeCell ref="VBO20:VBU20"/>
    <mergeCell ref="VBV20:VCB20"/>
    <mergeCell ref="VCC20:VCI20"/>
    <mergeCell ref="VCJ20:VCP20"/>
    <mergeCell ref="VCQ20:VCW20"/>
    <mergeCell ref="UZR20:UZX20"/>
    <mergeCell ref="UZY20:VAE20"/>
    <mergeCell ref="VAF20:VAL20"/>
    <mergeCell ref="VAM20:VAS20"/>
    <mergeCell ref="VAT20:VAZ20"/>
    <mergeCell ref="VBA20:VBG20"/>
    <mergeCell ref="UYB20:UYH20"/>
    <mergeCell ref="UYI20:UYO20"/>
    <mergeCell ref="UYP20:UYV20"/>
    <mergeCell ref="UYW20:UZC20"/>
    <mergeCell ref="UZD20:UZJ20"/>
    <mergeCell ref="UZK20:UZQ20"/>
    <mergeCell ref="UWL20:UWR20"/>
    <mergeCell ref="UWS20:UWY20"/>
    <mergeCell ref="UWZ20:UXF20"/>
    <mergeCell ref="UXG20:UXM20"/>
    <mergeCell ref="UXN20:UXT20"/>
    <mergeCell ref="UXU20:UYA20"/>
    <mergeCell ref="UUV20:UVB20"/>
    <mergeCell ref="UVC20:UVI20"/>
    <mergeCell ref="UVJ20:UVP20"/>
    <mergeCell ref="UVQ20:UVW20"/>
    <mergeCell ref="UVX20:UWD20"/>
    <mergeCell ref="UWE20:UWK20"/>
    <mergeCell ref="UTF20:UTL20"/>
    <mergeCell ref="UTM20:UTS20"/>
    <mergeCell ref="UTT20:UTZ20"/>
    <mergeCell ref="UUA20:UUG20"/>
    <mergeCell ref="UUH20:UUN20"/>
    <mergeCell ref="UUO20:UUU20"/>
    <mergeCell ref="URP20:URV20"/>
    <mergeCell ref="URW20:USC20"/>
    <mergeCell ref="USD20:USJ20"/>
    <mergeCell ref="USK20:USQ20"/>
    <mergeCell ref="USR20:USX20"/>
    <mergeCell ref="USY20:UTE20"/>
    <mergeCell ref="UPZ20:UQF20"/>
    <mergeCell ref="UQG20:UQM20"/>
    <mergeCell ref="UQN20:UQT20"/>
    <mergeCell ref="UQU20:URA20"/>
    <mergeCell ref="URB20:URH20"/>
    <mergeCell ref="URI20:URO20"/>
    <mergeCell ref="UOJ20:UOP20"/>
    <mergeCell ref="UOQ20:UOW20"/>
    <mergeCell ref="UOX20:UPD20"/>
    <mergeCell ref="UPE20:UPK20"/>
    <mergeCell ref="UPL20:UPR20"/>
    <mergeCell ref="UPS20:UPY20"/>
    <mergeCell ref="UMT20:UMZ20"/>
    <mergeCell ref="UNA20:UNG20"/>
    <mergeCell ref="UNH20:UNN20"/>
    <mergeCell ref="UNO20:UNU20"/>
    <mergeCell ref="UNV20:UOB20"/>
    <mergeCell ref="UOC20:UOI20"/>
    <mergeCell ref="ULD20:ULJ20"/>
    <mergeCell ref="ULK20:ULQ20"/>
    <mergeCell ref="ULR20:ULX20"/>
    <mergeCell ref="ULY20:UME20"/>
    <mergeCell ref="UMF20:UML20"/>
    <mergeCell ref="UMM20:UMS20"/>
    <mergeCell ref="UJN20:UJT20"/>
    <mergeCell ref="UJU20:UKA20"/>
    <mergeCell ref="UKB20:UKH20"/>
    <mergeCell ref="UKI20:UKO20"/>
    <mergeCell ref="UKP20:UKV20"/>
    <mergeCell ref="UKW20:ULC20"/>
    <mergeCell ref="UHX20:UID20"/>
    <mergeCell ref="UIE20:UIK20"/>
    <mergeCell ref="UIL20:UIR20"/>
    <mergeCell ref="UIS20:UIY20"/>
    <mergeCell ref="UIZ20:UJF20"/>
    <mergeCell ref="UJG20:UJM20"/>
    <mergeCell ref="UGH20:UGN20"/>
    <mergeCell ref="UGO20:UGU20"/>
    <mergeCell ref="UGV20:UHB20"/>
    <mergeCell ref="UHC20:UHI20"/>
    <mergeCell ref="UHJ20:UHP20"/>
    <mergeCell ref="UHQ20:UHW20"/>
    <mergeCell ref="UER20:UEX20"/>
    <mergeCell ref="UEY20:UFE20"/>
    <mergeCell ref="UFF20:UFL20"/>
    <mergeCell ref="UFM20:UFS20"/>
    <mergeCell ref="UFT20:UFZ20"/>
    <mergeCell ref="UGA20:UGG20"/>
    <mergeCell ref="UDB20:UDH20"/>
    <mergeCell ref="UDI20:UDO20"/>
    <mergeCell ref="UDP20:UDV20"/>
    <mergeCell ref="UDW20:UEC20"/>
    <mergeCell ref="UED20:UEJ20"/>
    <mergeCell ref="UEK20:UEQ20"/>
    <mergeCell ref="UBL20:UBR20"/>
    <mergeCell ref="UBS20:UBY20"/>
    <mergeCell ref="UBZ20:UCF20"/>
    <mergeCell ref="UCG20:UCM20"/>
    <mergeCell ref="UCN20:UCT20"/>
    <mergeCell ref="UCU20:UDA20"/>
    <mergeCell ref="TZV20:UAB20"/>
    <mergeCell ref="UAC20:UAI20"/>
    <mergeCell ref="UAJ20:UAP20"/>
    <mergeCell ref="UAQ20:UAW20"/>
    <mergeCell ref="UAX20:UBD20"/>
    <mergeCell ref="UBE20:UBK20"/>
    <mergeCell ref="TYF20:TYL20"/>
    <mergeCell ref="TYM20:TYS20"/>
    <mergeCell ref="TYT20:TYZ20"/>
    <mergeCell ref="TZA20:TZG20"/>
    <mergeCell ref="TZH20:TZN20"/>
    <mergeCell ref="TZO20:TZU20"/>
    <mergeCell ref="TWP20:TWV20"/>
    <mergeCell ref="TWW20:TXC20"/>
    <mergeCell ref="TXD20:TXJ20"/>
    <mergeCell ref="TXK20:TXQ20"/>
    <mergeCell ref="TXR20:TXX20"/>
    <mergeCell ref="TXY20:TYE20"/>
    <mergeCell ref="TUZ20:TVF20"/>
    <mergeCell ref="TVG20:TVM20"/>
    <mergeCell ref="TVN20:TVT20"/>
    <mergeCell ref="TVU20:TWA20"/>
    <mergeCell ref="TWB20:TWH20"/>
    <mergeCell ref="TWI20:TWO20"/>
    <mergeCell ref="TTJ20:TTP20"/>
    <mergeCell ref="TTQ20:TTW20"/>
    <mergeCell ref="TTX20:TUD20"/>
    <mergeCell ref="TUE20:TUK20"/>
    <mergeCell ref="TUL20:TUR20"/>
    <mergeCell ref="TUS20:TUY20"/>
    <mergeCell ref="TRT20:TRZ20"/>
    <mergeCell ref="TSA20:TSG20"/>
    <mergeCell ref="TSH20:TSN20"/>
    <mergeCell ref="TSO20:TSU20"/>
    <mergeCell ref="TSV20:TTB20"/>
    <mergeCell ref="TTC20:TTI20"/>
    <mergeCell ref="TQD20:TQJ20"/>
    <mergeCell ref="TQK20:TQQ20"/>
    <mergeCell ref="TQR20:TQX20"/>
    <mergeCell ref="TQY20:TRE20"/>
    <mergeCell ref="TRF20:TRL20"/>
    <mergeCell ref="TRM20:TRS20"/>
    <mergeCell ref="TON20:TOT20"/>
    <mergeCell ref="TOU20:TPA20"/>
    <mergeCell ref="TPB20:TPH20"/>
    <mergeCell ref="TPI20:TPO20"/>
    <mergeCell ref="TPP20:TPV20"/>
    <mergeCell ref="TPW20:TQC20"/>
    <mergeCell ref="TMX20:TND20"/>
    <mergeCell ref="TNE20:TNK20"/>
    <mergeCell ref="TNL20:TNR20"/>
    <mergeCell ref="TNS20:TNY20"/>
    <mergeCell ref="TNZ20:TOF20"/>
    <mergeCell ref="TOG20:TOM20"/>
    <mergeCell ref="TLH20:TLN20"/>
    <mergeCell ref="TLO20:TLU20"/>
    <mergeCell ref="TLV20:TMB20"/>
    <mergeCell ref="TMC20:TMI20"/>
    <mergeCell ref="TMJ20:TMP20"/>
    <mergeCell ref="TMQ20:TMW20"/>
    <mergeCell ref="TJR20:TJX20"/>
    <mergeCell ref="TJY20:TKE20"/>
    <mergeCell ref="TKF20:TKL20"/>
    <mergeCell ref="TKM20:TKS20"/>
    <mergeCell ref="TKT20:TKZ20"/>
    <mergeCell ref="TLA20:TLG20"/>
    <mergeCell ref="TIB20:TIH20"/>
    <mergeCell ref="TII20:TIO20"/>
    <mergeCell ref="TIP20:TIV20"/>
    <mergeCell ref="TIW20:TJC20"/>
    <mergeCell ref="TJD20:TJJ20"/>
    <mergeCell ref="TJK20:TJQ20"/>
    <mergeCell ref="TGL20:TGR20"/>
    <mergeCell ref="TGS20:TGY20"/>
    <mergeCell ref="TGZ20:THF20"/>
    <mergeCell ref="THG20:THM20"/>
    <mergeCell ref="THN20:THT20"/>
    <mergeCell ref="THU20:TIA20"/>
    <mergeCell ref="TEV20:TFB20"/>
    <mergeCell ref="TFC20:TFI20"/>
    <mergeCell ref="TFJ20:TFP20"/>
    <mergeCell ref="TFQ20:TFW20"/>
    <mergeCell ref="TFX20:TGD20"/>
    <mergeCell ref="TGE20:TGK20"/>
    <mergeCell ref="TDF20:TDL20"/>
    <mergeCell ref="TDM20:TDS20"/>
    <mergeCell ref="TDT20:TDZ20"/>
    <mergeCell ref="TEA20:TEG20"/>
    <mergeCell ref="TEH20:TEN20"/>
    <mergeCell ref="TEO20:TEU20"/>
    <mergeCell ref="TBP20:TBV20"/>
    <mergeCell ref="TBW20:TCC20"/>
    <mergeCell ref="TCD20:TCJ20"/>
    <mergeCell ref="TCK20:TCQ20"/>
    <mergeCell ref="TCR20:TCX20"/>
    <mergeCell ref="TCY20:TDE20"/>
    <mergeCell ref="SZZ20:TAF20"/>
    <mergeCell ref="TAG20:TAM20"/>
    <mergeCell ref="TAN20:TAT20"/>
    <mergeCell ref="TAU20:TBA20"/>
    <mergeCell ref="TBB20:TBH20"/>
    <mergeCell ref="TBI20:TBO20"/>
    <mergeCell ref="SYJ20:SYP20"/>
    <mergeCell ref="SYQ20:SYW20"/>
    <mergeCell ref="SYX20:SZD20"/>
    <mergeCell ref="SZE20:SZK20"/>
    <mergeCell ref="SZL20:SZR20"/>
    <mergeCell ref="SZS20:SZY20"/>
    <mergeCell ref="SWT20:SWZ20"/>
    <mergeCell ref="SXA20:SXG20"/>
    <mergeCell ref="SXH20:SXN20"/>
    <mergeCell ref="SXO20:SXU20"/>
    <mergeCell ref="SXV20:SYB20"/>
    <mergeCell ref="SYC20:SYI20"/>
    <mergeCell ref="SVD20:SVJ20"/>
    <mergeCell ref="SVK20:SVQ20"/>
    <mergeCell ref="SVR20:SVX20"/>
    <mergeCell ref="SVY20:SWE20"/>
    <mergeCell ref="SWF20:SWL20"/>
    <mergeCell ref="SWM20:SWS20"/>
    <mergeCell ref="STN20:STT20"/>
    <mergeCell ref="STU20:SUA20"/>
    <mergeCell ref="SUB20:SUH20"/>
    <mergeCell ref="SUI20:SUO20"/>
    <mergeCell ref="SUP20:SUV20"/>
    <mergeCell ref="SUW20:SVC20"/>
    <mergeCell ref="SRX20:SSD20"/>
    <mergeCell ref="SSE20:SSK20"/>
    <mergeCell ref="SSL20:SSR20"/>
    <mergeCell ref="SSS20:SSY20"/>
    <mergeCell ref="SSZ20:STF20"/>
    <mergeCell ref="STG20:STM20"/>
    <mergeCell ref="SQH20:SQN20"/>
    <mergeCell ref="SQO20:SQU20"/>
    <mergeCell ref="SQV20:SRB20"/>
    <mergeCell ref="SRC20:SRI20"/>
    <mergeCell ref="SRJ20:SRP20"/>
    <mergeCell ref="SRQ20:SRW20"/>
    <mergeCell ref="SOR20:SOX20"/>
    <mergeCell ref="SOY20:SPE20"/>
    <mergeCell ref="SPF20:SPL20"/>
    <mergeCell ref="SPM20:SPS20"/>
    <mergeCell ref="SPT20:SPZ20"/>
    <mergeCell ref="SQA20:SQG20"/>
    <mergeCell ref="SNB20:SNH20"/>
    <mergeCell ref="SNI20:SNO20"/>
    <mergeCell ref="SNP20:SNV20"/>
    <mergeCell ref="SNW20:SOC20"/>
    <mergeCell ref="SOD20:SOJ20"/>
    <mergeCell ref="SOK20:SOQ20"/>
    <mergeCell ref="SLL20:SLR20"/>
    <mergeCell ref="SLS20:SLY20"/>
    <mergeCell ref="SLZ20:SMF20"/>
    <mergeCell ref="SMG20:SMM20"/>
    <mergeCell ref="SMN20:SMT20"/>
    <mergeCell ref="SMU20:SNA20"/>
    <mergeCell ref="SJV20:SKB20"/>
    <mergeCell ref="SKC20:SKI20"/>
    <mergeCell ref="SKJ20:SKP20"/>
    <mergeCell ref="SKQ20:SKW20"/>
    <mergeCell ref="SKX20:SLD20"/>
    <mergeCell ref="SLE20:SLK20"/>
    <mergeCell ref="SIF20:SIL20"/>
    <mergeCell ref="SIM20:SIS20"/>
    <mergeCell ref="SIT20:SIZ20"/>
    <mergeCell ref="SJA20:SJG20"/>
    <mergeCell ref="SJH20:SJN20"/>
    <mergeCell ref="SJO20:SJU20"/>
    <mergeCell ref="SGP20:SGV20"/>
    <mergeCell ref="SGW20:SHC20"/>
    <mergeCell ref="SHD20:SHJ20"/>
    <mergeCell ref="SHK20:SHQ20"/>
    <mergeCell ref="SHR20:SHX20"/>
    <mergeCell ref="SHY20:SIE20"/>
    <mergeCell ref="SEZ20:SFF20"/>
    <mergeCell ref="SFG20:SFM20"/>
    <mergeCell ref="SFN20:SFT20"/>
    <mergeCell ref="SFU20:SGA20"/>
    <mergeCell ref="SGB20:SGH20"/>
    <mergeCell ref="SGI20:SGO20"/>
    <mergeCell ref="SDJ20:SDP20"/>
    <mergeCell ref="SDQ20:SDW20"/>
    <mergeCell ref="SDX20:SED20"/>
    <mergeCell ref="SEE20:SEK20"/>
    <mergeCell ref="SEL20:SER20"/>
    <mergeCell ref="SES20:SEY20"/>
    <mergeCell ref="SBT20:SBZ20"/>
    <mergeCell ref="SCA20:SCG20"/>
    <mergeCell ref="SCH20:SCN20"/>
    <mergeCell ref="SCO20:SCU20"/>
    <mergeCell ref="SCV20:SDB20"/>
    <mergeCell ref="SDC20:SDI20"/>
    <mergeCell ref="SAD20:SAJ20"/>
    <mergeCell ref="SAK20:SAQ20"/>
    <mergeCell ref="SAR20:SAX20"/>
    <mergeCell ref="SAY20:SBE20"/>
    <mergeCell ref="SBF20:SBL20"/>
    <mergeCell ref="SBM20:SBS20"/>
    <mergeCell ref="RYN20:RYT20"/>
    <mergeCell ref="RYU20:RZA20"/>
    <mergeCell ref="RZB20:RZH20"/>
    <mergeCell ref="RZI20:RZO20"/>
    <mergeCell ref="RZP20:RZV20"/>
    <mergeCell ref="RZW20:SAC20"/>
    <mergeCell ref="RWX20:RXD20"/>
    <mergeCell ref="RXE20:RXK20"/>
    <mergeCell ref="RXL20:RXR20"/>
    <mergeCell ref="RXS20:RXY20"/>
    <mergeCell ref="RXZ20:RYF20"/>
    <mergeCell ref="RYG20:RYM20"/>
    <mergeCell ref="RVH20:RVN20"/>
    <mergeCell ref="RVO20:RVU20"/>
    <mergeCell ref="RVV20:RWB20"/>
    <mergeCell ref="RWC20:RWI20"/>
    <mergeCell ref="RWJ20:RWP20"/>
    <mergeCell ref="RWQ20:RWW20"/>
    <mergeCell ref="RTR20:RTX20"/>
    <mergeCell ref="RTY20:RUE20"/>
    <mergeCell ref="RUF20:RUL20"/>
    <mergeCell ref="RUM20:RUS20"/>
    <mergeCell ref="RUT20:RUZ20"/>
    <mergeCell ref="RVA20:RVG20"/>
    <mergeCell ref="RSB20:RSH20"/>
    <mergeCell ref="RSI20:RSO20"/>
    <mergeCell ref="RSP20:RSV20"/>
    <mergeCell ref="RSW20:RTC20"/>
    <mergeCell ref="RTD20:RTJ20"/>
    <mergeCell ref="RTK20:RTQ20"/>
    <mergeCell ref="RQL20:RQR20"/>
    <mergeCell ref="RQS20:RQY20"/>
    <mergeCell ref="RQZ20:RRF20"/>
    <mergeCell ref="RRG20:RRM20"/>
    <mergeCell ref="RRN20:RRT20"/>
    <mergeCell ref="RRU20:RSA20"/>
    <mergeCell ref="ROV20:RPB20"/>
    <mergeCell ref="RPC20:RPI20"/>
    <mergeCell ref="RPJ20:RPP20"/>
    <mergeCell ref="RPQ20:RPW20"/>
    <mergeCell ref="RPX20:RQD20"/>
    <mergeCell ref="RQE20:RQK20"/>
    <mergeCell ref="RNF20:RNL20"/>
    <mergeCell ref="RNM20:RNS20"/>
    <mergeCell ref="RNT20:RNZ20"/>
    <mergeCell ref="ROA20:ROG20"/>
    <mergeCell ref="ROH20:RON20"/>
    <mergeCell ref="ROO20:ROU20"/>
    <mergeCell ref="RLP20:RLV20"/>
    <mergeCell ref="RLW20:RMC20"/>
    <mergeCell ref="RMD20:RMJ20"/>
    <mergeCell ref="RMK20:RMQ20"/>
    <mergeCell ref="RMR20:RMX20"/>
    <mergeCell ref="RMY20:RNE20"/>
    <mergeCell ref="RJZ20:RKF20"/>
    <mergeCell ref="RKG20:RKM20"/>
    <mergeCell ref="RKN20:RKT20"/>
    <mergeCell ref="RKU20:RLA20"/>
    <mergeCell ref="RLB20:RLH20"/>
    <mergeCell ref="RLI20:RLO20"/>
    <mergeCell ref="RIJ20:RIP20"/>
    <mergeCell ref="RIQ20:RIW20"/>
    <mergeCell ref="RIX20:RJD20"/>
    <mergeCell ref="RJE20:RJK20"/>
    <mergeCell ref="RJL20:RJR20"/>
    <mergeCell ref="RJS20:RJY20"/>
    <mergeCell ref="RGT20:RGZ20"/>
    <mergeCell ref="RHA20:RHG20"/>
    <mergeCell ref="RHH20:RHN20"/>
    <mergeCell ref="RHO20:RHU20"/>
    <mergeCell ref="RHV20:RIB20"/>
    <mergeCell ref="RIC20:RII20"/>
    <mergeCell ref="RFD20:RFJ20"/>
    <mergeCell ref="RFK20:RFQ20"/>
    <mergeCell ref="RFR20:RFX20"/>
    <mergeCell ref="RFY20:RGE20"/>
    <mergeCell ref="RGF20:RGL20"/>
    <mergeCell ref="RGM20:RGS20"/>
    <mergeCell ref="RDN20:RDT20"/>
    <mergeCell ref="RDU20:REA20"/>
    <mergeCell ref="REB20:REH20"/>
    <mergeCell ref="REI20:REO20"/>
    <mergeCell ref="REP20:REV20"/>
    <mergeCell ref="REW20:RFC20"/>
    <mergeCell ref="RBX20:RCD20"/>
    <mergeCell ref="RCE20:RCK20"/>
    <mergeCell ref="RCL20:RCR20"/>
    <mergeCell ref="RCS20:RCY20"/>
    <mergeCell ref="RCZ20:RDF20"/>
    <mergeCell ref="RDG20:RDM20"/>
    <mergeCell ref="RAH20:RAN20"/>
    <mergeCell ref="RAO20:RAU20"/>
    <mergeCell ref="RAV20:RBB20"/>
    <mergeCell ref="RBC20:RBI20"/>
    <mergeCell ref="RBJ20:RBP20"/>
    <mergeCell ref="RBQ20:RBW20"/>
    <mergeCell ref="QYR20:QYX20"/>
    <mergeCell ref="QYY20:QZE20"/>
    <mergeCell ref="QZF20:QZL20"/>
    <mergeCell ref="QZM20:QZS20"/>
    <mergeCell ref="QZT20:QZZ20"/>
    <mergeCell ref="RAA20:RAG20"/>
    <mergeCell ref="QXB20:QXH20"/>
    <mergeCell ref="QXI20:QXO20"/>
    <mergeCell ref="QXP20:QXV20"/>
    <mergeCell ref="QXW20:QYC20"/>
    <mergeCell ref="QYD20:QYJ20"/>
    <mergeCell ref="QYK20:QYQ20"/>
    <mergeCell ref="QVL20:QVR20"/>
    <mergeCell ref="QVS20:QVY20"/>
    <mergeCell ref="QVZ20:QWF20"/>
    <mergeCell ref="QWG20:QWM20"/>
    <mergeCell ref="QWN20:QWT20"/>
    <mergeCell ref="QWU20:QXA20"/>
    <mergeCell ref="QTV20:QUB20"/>
    <mergeCell ref="QUC20:QUI20"/>
    <mergeCell ref="QUJ20:QUP20"/>
    <mergeCell ref="QUQ20:QUW20"/>
    <mergeCell ref="QUX20:QVD20"/>
    <mergeCell ref="QVE20:QVK20"/>
    <mergeCell ref="QSF20:QSL20"/>
    <mergeCell ref="QSM20:QSS20"/>
    <mergeCell ref="QST20:QSZ20"/>
    <mergeCell ref="QTA20:QTG20"/>
    <mergeCell ref="QTH20:QTN20"/>
    <mergeCell ref="QTO20:QTU20"/>
    <mergeCell ref="QQP20:QQV20"/>
    <mergeCell ref="QQW20:QRC20"/>
    <mergeCell ref="QRD20:QRJ20"/>
    <mergeCell ref="QRK20:QRQ20"/>
    <mergeCell ref="QRR20:QRX20"/>
    <mergeCell ref="QRY20:QSE20"/>
    <mergeCell ref="QOZ20:QPF20"/>
    <mergeCell ref="QPG20:QPM20"/>
    <mergeCell ref="QPN20:QPT20"/>
    <mergeCell ref="QPU20:QQA20"/>
    <mergeCell ref="QQB20:QQH20"/>
    <mergeCell ref="QQI20:QQO20"/>
    <mergeCell ref="QNJ20:QNP20"/>
    <mergeCell ref="QNQ20:QNW20"/>
    <mergeCell ref="QNX20:QOD20"/>
    <mergeCell ref="QOE20:QOK20"/>
    <mergeCell ref="QOL20:QOR20"/>
    <mergeCell ref="QOS20:QOY20"/>
    <mergeCell ref="QLT20:QLZ20"/>
    <mergeCell ref="QMA20:QMG20"/>
    <mergeCell ref="QMH20:QMN20"/>
    <mergeCell ref="QMO20:QMU20"/>
    <mergeCell ref="QMV20:QNB20"/>
    <mergeCell ref="QNC20:QNI20"/>
    <mergeCell ref="QKD20:QKJ20"/>
    <mergeCell ref="QKK20:QKQ20"/>
    <mergeCell ref="QKR20:QKX20"/>
    <mergeCell ref="QKY20:QLE20"/>
    <mergeCell ref="QLF20:QLL20"/>
    <mergeCell ref="QLM20:QLS20"/>
    <mergeCell ref="QIN20:QIT20"/>
    <mergeCell ref="QIU20:QJA20"/>
    <mergeCell ref="QJB20:QJH20"/>
    <mergeCell ref="QJI20:QJO20"/>
    <mergeCell ref="QJP20:QJV20"/>
    <mergeCell ref="QJW20:QKC20"/>
    <mergeCell ref="QGX20:QHD20"/>
    <mergeCell ref="QHE20:QHK20"/>
    <mergeCell ref="QHL20:QHR20"/>
    <mergeCell ref="QHS20:QHY20"/>
    <mergeCell ref="QHZ20:QIF20"/>
    <mergeCell ref="QIG20:QIM20"/>
    <mergeCell ref="QFH20:QFN20"/>
    <mergeCell ref="QFO20:QFU20"/>
    <mergeCell ref="QFV20:QGB20"/>
    <mergeCell ref="QGC20:QGI20"/>
    <mergeCell ref="QGJ20:QGP20"/>
    <mergeCell ref="QGQ20:QGW20"/>
    <mergeCell ref="QDR20:QDX20"/>
    <mergeCell ref="QDY20:QEE20"/>
    <mergeCell ref="QEF20:QEL20"/>
    <mergeCell ref="QEM20:QES20"/>
    <mergeCell ref="QET20:QEZ20"/>
    <mergeCell ref="QFA20:QFG20"/>
    <mergeCell ref="QCB20:QCH20"/>
    <mergeCell ref="QCI20:QCO20"/>
    <mergeCell ref="QCP20:QCV20"/>
    <mergeCell ref="QCW20:QDC20"/>
    <mergeCell ref="QDD20:QDJ20"/>
    <mergeCell ref="QDK20:QDQ20"/>
    <mergeCell ref="QAL20:QAR20"/>
    <mergeCell ref="QAS20:QAY20"/>
    <mergeCell ref="QAZ20:QBF20"/>
    <mergeCell ref="QBG20:QBM20"/>
    <mergeCell ref="QBN20:QBT20"/>
    <mergeCell ref="QBU20:QCA20"/>
    <mergeCell ref="PYV20:PZB20"/>
    <mergeCell ref="PZC20:PZI20"/>
    <mergeCell ref="PZJ20:PZP20"/>
    <mergeCell ref="PZQ20:PZW20"/>
    <mergeCell ref="PZX20:QAD20"/>
    <mergeCell ref="QAE20:QAK20"/>
    <mergeCell ref="PXF20:PXL20"/>
    <mergeCell ref="PXM20:PXS20"/>
    <mergeCell ref="PXT20:PXZ20"/>
    <mergeCell ref="PYA20:PYG20"/>
    <mergeCell ref="PYH20:PYN20"/>
    <mergeCell ref="PYO20:PYU20"/>
    <mergeCell ref="PVP20:PVV20"/>
    <mergeCell ref="PVW20:PWC20"/>
    <mergeCell ref="PWD20:PWJ20"/>
    <mergeCell ref="PWK20:PWQ20"/>
    <mergeCell ref="PWR20:PWX20"/>
    <mergeCell ref="PWY20:PXE20"/>
    <mergeCell ref="PTZ20:PUF20"/>
    <mergeCell ref="PUG20:PUM20"/>
    <mergeCell ref="PUN20:PUT20"/>
    <mergeCell ref="PUU20:PVA20"/>
    <mergeCell ref="PVB20:PVH20"/>
    <mergeCell ref="PVI20:PVO20"/>
    <mergeCell ref="PSJ20:PSP20"/>
    <mergeCell ref="PSQ20:PSW20"/>
    <mergeCell ref="PSX20:PTD20"/>
    <mergeCell ref="PTE20:PTK20"/>
    <mergeCell ref="PTL20:PTR20"/>
    <mergeCell ref="PTS20:PTY20"/>
    <mergeCell ref="PQT20:PQZ20"/>
    <mergeCell ref="PRA20:PRG20"/>
    <mergeCell ref="PRH20:PRN20"/>
    <mergeCell ref="PRO20:PRU20"/>
    <mergeCell ref="PRV20:PSB20"/>
    <mergeCell ref="PSC20:PSI20"/>
    <mergeCell ref="PPD20:PPJ20"/>
    <mergeCell ref="PPK20:PPQ20"/>
    <mergeCell ref="PPR20:PPX20"/>
    <mergeCell ref="PPY20:PQE20"/>
    <mergeCell ref="PQF20:PQL20"/>
    <mergeCell ref="PQM20:PQS20"/>
    <mergeCell ref="PNN20:PNT20"/>
    <mergeCell ref="PNU20:POA20"/>
    <mergeCell ref="POB20:POH20"/>
    <mergeCell ref="POI20:POO20"/>
    <mergeCell ref="POP20:POV20"/>
    <mergeCell ref="POW20:PPC20"/>
    <mergeCell ref="PLX20:PMD20"/>
    <mergeCell ref="PME20:PMK20"/>
    <mergeCell ref="PML20:PMR20"/>
    <mergeCell ref="PMS20:PMY20"/>
    <mergeCell ref="PMZ20:PNF20"/>
    <mergeCell ref="PNG20:PNM20"/>
    <mergeCell ref="PKH20:PKN20"/>
    <mergeCell ref="PKO20:PKU20"/>
    <mergeCell ref="PKV20:PLB20"/>
    <mergeCell ref="PLC20:PLI20"/>
    <mergeCell ref="PLJ20:PLP20"/>
    <mergeCell ref="PLQ20:PLW20"/>
    <mergeCell ref="PIR20:PIX20"/>
    <mergeCell ref="PIY20:PJE20"/>
    <mergeCell ref="PJF20:PJL20"/>
    <mergeCell ref="PJM20:PJS20"/>
    <mergeCell ref="PJT20:PJZ20"/>
    <mergeCell ref="PKA20:PKG20"/>
    <mergeCell ref="PHB20:PHH20"/>
    <mergeCell ref="PHI20:PHO20"/>
    <mergeCell ref="PHP20:PHV20"/>
    <mergeCell ref="PHW20:PIC20"/>
    <mergeCell ref="PID20:PIJ20"/>
    <mergeCell ref="PIK20:PIQ20"/>
    <mergeCell ref="PFL20:PFR20"/>
    <mergeCell ref="PFS20:PFY20"/>
    <mergeCell ref="PFZ20:PGF20"/>
    <mergeCell ref="PGG20:PGM20"/>
    <mergeCell ref="PGN20:PGT20"/>
    <mergeCell ref="PGU20:PHA20"/>
    <mergeCell ref="PDV20:PEB20"/>
    <mergeCell ref="PEC20:PEI20"/>
    <mergeCell ref="PEJ20:PEP20"/>
    <mergeCell ref="PEQ20:PEW20"/>
    <mergeCell ref="PEX20:PFD20"/>
    <mergeCell ref="PFE20:PFK20"/>
    <mergeCell ref="PCF20:PCL20"/>
    <mergeCell ref="PCM20:PCS20"/>
    <mergeCell ref="PCT20:PCZ20"/>
    <mergeCell ref="PDA20:PDG20"/>
    <mergeCell ref="PDH20:PDN20"/>
    <mergeCell ref="PDO20:PDU20"/>
    <mergeCell ref="PAP20:PAV20"/>
    <mergeCell ref="PAW20:PBC20"/>
    <mergeCell ref="PBD20:PBJ20"/>
    <mergeCell ref="PBK20:PBQ20"/>
    <mergeCell ref="PBR20:PBX20"/>
    <mergeCell ref="PBY20:PCE20"/>
    <mergeCell ref="OYZ20:OZF20"/>
    <mergeCell ref="OZG20:OZM20"/>
    <mergeCell ref="OZN20:OZT20"/>
    <mergeCell ref="OZU20:PAA20"/>
    <mergeCell ref="PAB20:PAH20"/>
    <mergeCell ref="PAI20:PAO20"/>
    <mergeCell ref="OXJ20:OXP20"/>
    <mergeCell ref="OXQ20:OXW20"/>
    <mergeCell ref="OXX20:OYD20"/>
    <mergeCell ref="OYE20:OYK20"/>
    <mergeCell ref="OYL20:OYR20"/>
    <mergeCell ref="OYS20:OYY20"/>
    <mergeCell ref="OVT20:OVZ20"/>
    <mergeCell ref="OWA20:OWG20"/>
    <mergeCell ref="OWH20:OWN20"/>
    <mergeCell ref="OWO20:OWU20"/>
    <mergeCell ref="OWV20:OXB20"/>
    <mergeCell ref="OXC20:OXI20"/>
    <mergeCell ref="OUD20:OUJ20"/>
    <mergeCell ref="OUK20:OUQ20"/>
    <mergeCell ref="OUR20:OUX20"/>
    <mergeCell ref="OUY20:OVE20"/>
    <mergeCell ref="OVF20:OVL20"/>
    <mergeCell ref="OVM20:OVS20"/>
    <mergeCell ref="OSN20:OST20"/>
    <mergeCell ref="OSU20:OTA20"/>
    <mergeCell ref="OTB20:OTH20"/>
    <mergeCell ref="OTI20:OTO20"/>
    <mergeCell ref="OTP20:OTV20"/>
    <mergeCell ref="OTW20:OUC20"/>
    <mergeCell ref="OQX20:ORD20"/>
    <mergeCell ref="ORE20:ORK20"/>
    <mergeCell ref="ORL20:ORR20"/>
    <mergeCell ref="ORS20:ORY20"/>
    <mergeCell ref="ORZ20:OSF20"/>
    <mergeCell ref="OSG20:OSM20"/>
    <mergeCell ref="OPH20:OPN20"/>
    <mergeCell ref="OPO20:OPU20"/>
    <mergeCell ref="OPV20:OQB20"/>
    <mergeCell ref="OQC20:OQI20"/>
    <mergeCell ref="OQJ20:OQP20"/>
    <mergeCell ref="OQQ20:OQW20"/>
    <mergeCell ref="ONR20:ONX20"/>
    <mergeCell ref="ONY20:OOE20"/>
    <mergeCell ref="OOF20:OOL20"/>
    <mergeCell ref="OOM20:OOS20"/>
    <mergeCell ref="OOT20:OOZ20"/>
    <mergeCell ref="OPA20:OPG20"/>
    <mergeCell ref="OMB20:OMH20"/>
    <mergeCell ref="OMI20:OMO20"/>
    <mergeCell ref="OMP20:OMV20"/>
    <mergeCell ref="OMW20:ONC20"/>
    <mergeCell ref="OND20:ONJ20"/>
    <mergeCell ref="ONK20:ONQ20"/>
    <mergeCell ref="OKL20:OKR20"/>
    <mergeCell ref="OKS20:OKY20"/>
    <mergeCell ref="OKZ20:OLF20"/>
    <mergeCell ref="OLG20:OLM20"/>
    <mergeCell ref="OLN20:OLT20"/>
    <mergeCell ref="OLU20:OMA20"/>
    <mergeCell ref="OIV20:OJB20"/>
    <mergeCell ref="OJC20:OJI20"/>
    <mergeCell ref="OJJ20:OJP20"/>
    <mergeCell ref="OJQ20:OJW20"/>
    <mergeCell ref="OJX20:OKD20"/>
    <mergeCell ref="OKE20:OKK20"/>
    <mergeCell ref="OHF20:OHL20"/>
    <mergeCell ref="OHM20:OHS20"/>
    <mergeCell ref="OHT20:OHZ20"/>
    <mergeCell ref="OIA20:OIG20"/>
    <mergeCell ref="OIH20:OIN20"/>
    <mergeCell ref="OIO20:OIU20"/>
    <mergeCell ref="OFP20:OFV20"/>
    <mergeCell ref="OFW20:OGC20"/>
    <mergeCell ref="OGD20:OGJ20"/>
    <mergeCell ref="OGK20:OGQ20"/>
    <mergeCell ref="OGR20:OGX20"/>
    <mergeCell ref="OGY20:OHE20"/>
    <mergeCell ref="ODZ20:OEF20"/>
    <mergeCell ref="OEG20:OEM20"/>
    <mergeCell ref="OEN20:OET20"/>
    <mergeCell ref="OEU20:OFA20"/>
    <mergeCell ref="OFB20:OFH20"/>
    <mergeCell ref="OFI20:OFO20"/>
    <mergeCell ref="OCJ20:OCP20"/>
    <mergeCell ref="OCQ20:OCW20"/>
    <mergeCell ref="OCX20:ODD20"/>
    <mergeCell ref="ODE20:ODK20"/>
    <mergeCell ref="ODL20:ODR20"/>
    <mergeCell ref="ODS20:ODY20"/>
    <mergeCell ref="OAT20:OAZ20"/>
    <mergeCell ref="OBA20:OBG20"/>
    <mergeCell ref="OBH20:OBN20"/>
    <mergeCell ref="OBO20:OBU20"/>
    <mergeCell ref="OBV20:OCB20"/>
    <mergeCell ref="OCC20:OCI20"/>
    <mergeCell ref="NZD20:NZJ20"/>
    <mergeCell ref="NZK20:NZQ20"/>
    <mergeCell ref="NZR20:NZX20"/>
    <mergeCell ref="NZY20:OAE20"/>
    <mergeCell ref="OAF20:OAL20"/>
    <mergeCell ref="OAM20:OAS20"/>
    <mergeCell ref="NXN20:NXT20"/>
    <mergeCell ref="NXU20:NYA20"/>
    <mergeCell ref="NYB20:NYH20"/>
    <mergeCell ref="NYI20:NYO20"/>
    <mergeCell ref="NYP20:NYV20"/>
    <mergeCell ref="NYW20:NZC20"/>
    <mergeCell ref="NVX20:NWD20"/>
    <mergeCell ref="NWE20:NWK20"/>
    <mergeCell ref="NWL20:NWR20"/>
    <mergeCell ref="NWS20:NWY20"/>
    <mergeCell ref="NWZ20:NXF20"/>
    <mergeCell ref="NXG20:NXM20"/>
    <mergeCell ref="NUH20:NUN20"/>
    <mergeCell ref="NUO20:NUU20"/>
    <mergeCell ref="NUV20:NVB20"/>
    <mergeCell ref="NVC20:NVI20"/>
    <mergeCell ref="NVJ20:NVP20"/>
    <mergeCell ref="NVQ20:NVW20"/>
    <mergeCell ref="NSR20:NSX20"/>
    <mergeCell ref="NSY20:NTE20"/>
    <mergeCell ref="NTF20:NTL20"/>
    <mergeCell ref="NTM20:NTS20"/>
    <mergeCell ref="NTT20:NTZ20"/>
    <mergeCell ref="NUA20:NUG20"/>
    <mergeCell ref="NRB20:NRH20"/>
    <mergeCell ref="NRI20:NRO20"/>
    <mergeCell ref="NRP20:NRV20"/>
    <mergeCell ref="NRW20:NSC20"/>
    <mergeCell ref="NSD20:NSJ20"/>
    <mergeCell ref="NSK20:NSQ20"/>
    <mergeCell ref="NPL20:NPR20"/>
    <mergeCell ref="NPS20:NPY20"/>
    <mergeCell ref="NPZ20:NQF20"/>
    <mergeCell ref="NQG20:NQM20"/>
    <mergeCell ref="NQN20:NQT20"/>
    <mergeCell ref="NQU20:NRA20"/>
    <mergeCell ref="NNV20:NOB20"/>
    <mergeCell ref="NOC20:NOI20"/>
    <mergeCell ref="NOJ20:NOP20"/>
    <mergeCell ref="NOQ20:NOW20"/>
    <mergeCell ref="NOX20:NPD20"/>
    <mergeCell ref="NPE20:NPK20"/>
    <mergeCell ref="NMF20:NML20"/>
    <mergeCell ref="NMM20:NMS20"/>
    <mergeCell ref="NMT20:NMZ20"/>
    <mergeCell ref="NNA20:NNG20"/>
    <mergeCell ref="NNH20:NNN20"/>
    <mergeCell ref="NNO20:NNU20"/>
    <mergeCell ref="NKP20:NKV20"/>
    <mergeCell ref="NKW20:NLC20"/>
    <mergeCell ref="NLD20:NLJ20"/>
    <mergeCell ref="NLK20:NLQ20"/>
    <mergeCell ref="NLR20:NLX20"/>
    <mergeCell ref="NLY20:NME20"/>
    <mergeCell ref="NIZ20:NJF20"/>
    <mergeCell ref="NJG20:NJM20"/>
    <mergeCell ref="NJN20:NJT20"/>
    <mergeCell ref="NJU20:NKA20"/>
    <mergeCell ref="NKB20:NKH20"/>
    <mergeCell ref="NKI20:NKO20"/>
    <mergeCell ref="NHJ20:NHP20"/>
    <mergeCell ref="NHQ20:NHW20"/>
    <mergeCell ref="NHX20:NID20"/>
    <mergeCell ref="NIE20:NIK20"/>
    <mergeCell ref="NIL20:NIR20"/>
    <mergeCell ref="NIS20:NIY20"/>
    <mergeCell ref="NFT20:NFZ20"/>
    <mergeCell ref="NGA20:NGG20"/>
    <mergeCell ref="NGH20:NGN20"/>
    <mergeCell ref="NGO20:NGU20"/>
    <mergeCell ref="NGV20:NHB20"/>
    <mergeCell ref="NHC20:NHI20"/>
    <mergeCell ref="NED20:NEJ20"/>
    <mergeCell ref="NEK20:NEQ20"/>
    <mergeCell ref="NER20:NEX20"/>
    <mergeCell ref="NEY20:NFE20"/>
    <mergeCell ref="NFF20:NFL20"/>
    <mergeCell ref="NFM20:NFS20"/>
    <mergeCell ref="NCN20:NCT20"/>
    <mergeCell ref="NCU20:NDA20"/>
    <mergeCell ref="NDB20:NDH20"/>
    <mergeCell ref="NDI20:NDO20"/>
    <mergeCell ref="NDP20:NDV20"/>
    <mergeCell ref="NDW20:NEC20"/>
    <mergeCell ref="NAX20:NBD20"/>
    <mergeCell ref="NBE20:NBK20"/>
    <mergeCell ref="NBL20:NBR20"/>
    <mergeCell ref="NBS20:NBY20"/>
    <mergeCell ref="NBZ20:NCF20"/>
    <mergeCell ref="NCG20:NCM20"/>
    <mergeCell ref="MZH20:MZN20"/>
    <mergeCell ref="MZO20:MZU20"/>
    <mergeCell ref="MZV20:NAB20"/>
    <mergeCell ref="NAC20:NAI20"/>
    <mergeCell ref="NAJ20:NAP20"/>
    <mergeCell ref="NAQ20:NAW20"/>
    <mergeCell ref="MXR20:MXX20"/>
    <mergeCell ref="MXY20:MYE20"/>
    <mergeCell ref="MYF20:MYL20"/>
    <mergeCell ref="MYM20:MYS20"/>
    <mergeCell ref="MYT20:MYZ20"/>
    <mergeCell ref="MZA20:MZG20"/>
    <mergeCell ref="MWB20:MWH20"/>
    <mergeCell ref="MWI20:MWO20"/>
    <mergeCell ref="MWP20:MWV20"/>
    <mergeCell ref="MWW20:MXC20"/>
    <mergeCell ref="MXD20:MXJ20"/>
    <mergeCell ref="MXK20:MXQ20"/>
    <mergeCell ref="MUL20:MUR20"/>
    <mergeCell ref="MUS20:MUY20"/>
    <mergeCell ref="MUZ20:MVF20"/>
    <mergeCell ref="MVG20:MVM20"/>
    <mergeCell ref="MVN20:MVT20"/>
    <mergeCell ref="MVU20:MWA20"/>
    <mergeCell ref="MSV20:MTB20"/>
    <mergeCell ref="MTC20:MTI20"/>
    <mergeCell ref="MTJ20:MTP20"/>
    <mergeCell ref="MTQ20:MTW20"/>
    <mergeCell ref="MTX20:MUD20"/>
    <mergeCell ref="MUE20:MUK20"/>
    <mergeCell ref="MRF20:MRL20"/>
    <mergeCell ref="MRM20:MRS20"/>
    <mergeCell ref="MRT20:MRZ20"/>
    <mergeCell ref="MSA20:MSG20"/>
    <mergeCell ref="MSH20:MSN20"/>
    <mergeCell ref="MSO20:MSU20"/>
    <mergeCell ref="MPP20:MPV20"/>
    <mergeCell ref="MPW20:MQC20"/>
    <mergeCell ref="MQD20:MQJ20"/>
    <mergeCell ref="MQK20:MQQ20"/>
    <mergeCell ref="MQR20:MQX20"/>
    <mergeCell ref="MQY20:MRE20"/>
    <mergeCell ref="MNZ20:MOF20"/>
    <mergeCell ref="MOG20:MOM20"/>
    <mergeCell ref="MON20:MOT20"/>
    <mergeCell ref="MOU20:MPA20"/>
    <mergeCell ref="MPB20:MPH20"/>
    <mergeCell ref="MPI20:MPO20"/>
    <mergeCell ref="MMJ20:MMP20"/>
    <mergeCell ref="MMQ20:MMW20"/>
    <mergeCell ref="MMX20:MND20"/>
    <mergeCell ref="MNE20:MNK20"/>
    <mergeCell ref="MNL20:MNR20"/>
    <mergeCell ref="MNS20:MNY20"/>
    <mergeCell ref="MKT20:MKZ20"/>
    <mergeCell ref="MLA20:MLG20"/>
    <mergeCell ref="MLH20:MLN20"/>
    <mergeCell ref="MLO20:MLU20"/>
    <mergeCell ref="MLV20:MMB20"/>
    <mergeCell ref="MMC20:MMI20"/>
    <mergeCell ref="MJD20:MJJ20"/>
    <mergeCell ref="MJK20:MJQ20"/>
    <mergeCell ref="MJR20:MJX20"/>
    <mergeCell ref="MJY20:MKE20"/>
    <mergeCell ref="MKF20:MKL20"/>
    <mergeCell ref="MKM20:MKS20"/>
    <mergeCell ref="MHN20:MHT20"/>
    <mergeCell ref="MHU20:MIA20"/>
    <mergeCell ref="MIB20:MIH20"/>
    <mergeCell ref="MII20:MIO20"/>
    <mergeCell ref="MIP20:MIV20"/>
    <mergeCell ref="MIW20:MJC20"/>
    <mergeCell ref="MFX20:MGD20"/>
    <mergeCell ref="MGE20:MGK20"/>
    <mergeCell ref="MGL20:MGR20"/>
    <mergeCell ref="MGS20:MGY20"/>
    <mergeCell ref="MGZ20:MHF20"/>
    <mergeCell ref="MHG20:MHM20"/>
    <mergeCell ref="MEH20:MEN20"/>
    <mergeCell ref="MEO20:MEU20"/>
    <mergeCell ref="MEV20:MFB20"/>
    <mergeCell ref="MFC20:MFI20"/>
    <mergeCell ref="MFJ20:MFP20"/>
    <mergeCell ref="MFQ20:MFW20"/>
    <mergeCell ref="MCR20:MCX20"/>
    <mergeCell ref="MCY20:MDE20"/>
    <mergeCell ref="MDF20:MDL20"/>
    <mergeCell ref="MDM20:MDS20"/>
    <mergeCell ref="MDT20:MDZ20"/>
    <mergeCell ref="MEA20:MEG20"/>
    <mergeCell ref="MBB20:MBH20"/>
    <mergeCell ref="MBI20:MBO20"/>
    <mergeCell ref="MBP20:MBV20"/>
    <mergeCell ref="MBW20:MCC20"/>
    <mergeCell ref="MCD20:MCJ20"/>
    <mergeCell ref="MCK20:MCQ20"/>
    <mergeCell ref="LZL20:LZR20"/>
    <mergeCell ref="LZS20:LZY20"/>
    <mergeCell ref="LZZ20:MAF20"/>
    <mergeCell ref="MAG20:MAM20"/>
    <mergeCell ref="MAN20:MAT20"/>
    <mergeCell ref="MAU20:MBA20"/>
    <mergeCell ref="LXV20:LYB20"/>
    <mergeCell ref="LYC20:LYI20"/>
    <mergeCell ref="LYJ20:LYP20"/>
    <mergeCell ref="LYQ20:LYW20"/>
    <mergeCell ref="LYX20:LZD20"/>
    <mergeCell ref="LZE20:LZK20"/>
    <mergeCell ref="LWF20:LWL20"/>
    <mergeCell ref="LWM20:LWS20"/>
    <mergeCell ref="LWT20:LWZ20"/>
    <mergeCell ref="LXA20:LXG20"/>
    <mergeCell ref="LXH20:LXN20"/>
    <mergeCell ref="LXO20:LXU20"/>
    <mergeCell ref="LUP20:LUV20"/>
    <mergeCell ref="LUW20:LVC20"/>
    <mergeCell ref="LVD20:LVJ20"/>
    <mergeCell ref="LVK20:LVQ20"/>
    <mergeCell ref="LVR20:LVX20"/>
    <mergeCell ref="LVY20:LWE20"/>
    <mergeCell ref="LSZ20:LTF20"/>
    <mergeCell ref="LTG20:LTM20"/>
    <mergeCell ref="LTN20:LTT20"/>
    <mergeCell ref="LTU20:LUA20"/>
    <mergeCell ref="LUB20:LUH20"/>
    <mergeCell ref="LUI20:LUO20"/>
    <mergeCell ref="LRJ20:LRP20"/>
    <mergeCell ref="LRQ20:LRW20"/>
    <mergeCell ref="LRX20:LSD20"/>
    <mergeCell ref="LSE20:LSK20"/>
    <mergeCell ref="LSL20:LSR20"/>
    <mergeCell ref="LSS20:LSY20"/>
    <mergeCell ref="LPT20:LPZ20"/>
    <mergeCell ref="LQA20:LQG20"/>
    <mergeCell ref="LQH20:LQN20"/>
    <mergeCell ref="LQO20:LQU20"/>
    <mergeCell ref="LQV20:LRB20"/>
    <mergeCell ref="LRC20:LRI20"/>
    <mergeCell ref="LOD20:LOJ20"/>
    <mergeCell ref="LOK20:LOQ20"/>
    <mergeCell ref="LOR20:LOX20"/>
    <mergeCell ref="LOY20:LPE20"/>
    <mergeCell ref="LPF20:LPL20"/>
    <mergeCell ref="LPM20:LPS20"/>
    <mergeCell ref="LMN20:LMT20"/>
    <mergeCell ref="LMU20:LNA20"/>
    <mergeCell ref="LNB20:LNH20"/>
    <mergeCell ref="LNI20:LNO20"/>
    <mergeCell ref="LNP20:LNV20"/>
    <mergeCell ref="LNW20:LOC20"/>
    <mergeCell ref="LKX20:LLD20"/>
    <mergeCell ref="LLE20:LLK20"/>
    <mergeCell ref="LLL20:LLR20"/>
    <mergeCell ref="LLS20:LLY20"/>
    <mergeCell ref="LLZ20:LMF20"/>
    <mergeCell ref="LMG20:LMM20"/>
    <mergeCell ref="LJH20:LJN20"/>
    <mergeCell ref="LJO20:LJU20"/>
    <mergeCell ref="LJV20:LKB20"/>
    <mergeCell ref="LKC20:LKI20"/>
    <mergeCell ref="LKJ20:LKP20"/>
    <mergeCell ref="LKQ20:LKW20"/>
    <mergeCell ref="LHR20:LHX20"/>
    <mergeCell ref="LHY20:LIE20"/>
    <mergeCell ref="LIF20:LIL20"/>
    <mergeCell ref="LIM20:LIS20"/>
    <mergeCell ref="LIT20:LIZ20"/>
    <mergeCell ref="LJA20:LJG20"/>
    <mergeCell ref="LGB20:LGH20"/>
    <mergeCell ref="LGI20:LGO20"/>
    <mergeCell ref="LGP20:LGV20"/>
    <mergeCell ref="LGW20:LHC20"/>
    <mergeCell ref="LHD20:LHJ20"/>
    <mergeCell ref="LHK20:LHQ20"/>
    <mergeCell ref="LEL20:LER20"/>
    <mergeCell ref="LES20:LEY20"/>
    <mergeCell ref="LEZ20:LFF20"/>
    <mergeCell ref="LFG20:LFM20"/>
    <mergeCell ref="LFN20:LFT20"/>
    <mergeCell ref="LFU20:LGA20"/>
    <mergeCell ref="LCV20:LDB20"/>
    <mergeCell ref="LDC20:LDI20"/>
    <mergeCell ref="LDJ20:LDP20"/>
    <mergeCell ref="LDQ20:LDW20"/>
    <mergeCell ref="LDX20:LED20"/>
    <mergeCell ref="LEE20:LEK20"/>
    <mergeCell ref="LBF20:LBL20"/>
    <mergeCell ref="LBM20:LBS20"/>
    <mergeCell ref="LBT20:LBZ20"/>
    <mergeCell ref="LCA20:LCG20"/>
    <mergeCell ref="LCH20:LCN20"/>
    <mergeCell ref="LCO20:LCU20"/>
    <mergeCell ref="KZP20:KZV20"/>
    <mergeCell ref="KZW20:LAC20"/>
    <mergeCell ref="LAD20:LAJ20"/>
    <mergeCell ref="LAK20:LAQ20"/>
    <mergeCell ref="LAR20:LAX20"/>
    <mergeCell ref="LAY20:LBE20"/>
    <mergeCell ref="KXZ20:KYF20"/>
    <mergeCell ref="KYG20:KYM20"/>
    <mergeCell ref="KYN20:KYT20"/>
    <mergeCell ref="KYU20:KZA20"/>
    <mergeCell ref="KZB20:KZH20"/>
    <mergeCell ref="KZI20:KZO20"/>
    <mergeCell ref="KWJ20:KWP20"/>
    <mergeCell ref="KWQ20:KWW20"/>
    <mergeCell ref="KWX20:KXD20"/>
    <mergeCell ref="KXE20:KXK20"/>
    <mergeCell ref="KXL20:KXR20"/>
    <mergeCell ref="KXS20:KXY20"/>
    <mergeCell ref="KUT20:KUZ20"/>
    <mergeCell ref="KVA20:KVG20"/>
    <mergeCell ref="KVH20:KVN20"/>
    <mergeCell ref="KVO20:KVU20"/>
    <mergeCell ref="KVV20:KWB20"/>
    <mergeCell ref="KWC20:KWI20"/>
    <mergeCell ref="KTD20:KTJ20"/>
    <mergeCell ref="KTK20:KTQ20"/>
    <mergeCell ref="KTR20:KTX20"/>
    <mergeCell ref="KTY20:KUE20"/>
    <mergeCell ref="KUF20:KUL20"/>
    <mergeCell ref="KUM20:KUS20"/>
    <mergeCell ref="KRN20:KRT20"/>
    <mergeCell ref="KRU20:KSA20"/>
    <mergeCell ref="KSB20:KSH20"/>
    <mergeCell ref="KSI20:KSO20"/>
    <mergeCell ref="KSP20:KSV20"/>
    <mergeCell ref="KSW20:KTC20"/>
    <mergeCell ref="KPX20:KQD20"/>
    <mergeCell ref="KQE20:KQK20"/>
    <mergeCell ref="KQL20:KQR20"/>
    <mergeCell ref="KQS20:KQY20"/>
    <mergeCell ref="KQZ20:KRF20"/>
    <mergeCell ref="KRG20:KRM20"/>
    <mergeCell ref="KOH20:KON20"/>
    <mergeCell ref="KOO20:KOU20"/>
    <mergeCell ref="KOV20:KPB20"/>
    <mergeCell ref="KPC20:KPI20"/>
    <mergeCell ref="KPJ20:KPP20"/>
    <mergeCell ref="KPQ20:KPW20"/>
    <mergeCell ref="KMR20:KMX20"/>
    <mergeCell ref="KMY20:KNE20"/>
    <mergeCell ref="KNF20:KNL20"/>
    <mergeCell ref="KNM20:KNS20"/>
    <mergeCell ref="KNT20:KNZ20"/>
    <mergeCell ref="KOA20:KOG20"/>
    <mergeCell ref="KLB20:KLH20"/>
    <mergeCell ref="KLI20:KLO20"/>
    <mergeCell ref="KLP20:KLV20"/>
    <mergeCell ref="KLW20:KMC20"/>
    <mergeCell ref="KMD20:KMJ20"/>
    <mergeCell ref="KMK20:KMQ20"/>
    <mergeCell ref="KJL20:KJR20"/>
    <mergeCell ref="KJS20:KJY20"/>
    <mergeCell ref="KJZ20:KKF20"/>
    <mergeCell ref="KKG20:KKM20"/>
    <mergeCell ref="KKN20:KKT20"/>
    <mergeCell ref="KKU20:KLA20"/>
    <mergeCell ref="KHV20:KIB20"/>
    <mergeCell ref="KIC20:KII20"/>
    <mergeCell ref="KIJ20:KIP20"/>
    <mergeCell ref="KIQ20:KIW20"/>
    <mergeCell ref="KIX20:KJD20"/>
    <mergeCell ref="KJE20:KJK20"/>
    <mergeCell ref="KGF20:KGL20"/>
    <mergeCell ref="KGM20:KGS20"/>
    <mergeCell ref="KGT20:KGZ20"/>
    <mergeCell ref="KHA20:KHG20"/>
    <mergeCell ref="KHH20:KHN20"/>
    <mergeCell ref="KHO20:KHU20"/>
    <mergeCell ref="KEP20:KEV20"/>
    <mergeCell ref="KEW20:KFC20"/>
    <mergeCell ref="KFD20:KFJ20"/>
    <mergeCell ref="KFK20:KFQ20"/>
    <mergeCell ref="KFR20:KFX20"/>
    <mergeCell ref="KFY20:KGE20"/>
    <mergeCell ref="KCZ20:KDF20"/>
    <mergeCell ref="KDG20:KDM20"/>
    <mergeCell ref="KDN20:KDT20"/>
    <mergeCell ref="KDU20:KEA20"/>
    <mergeCell ref="KEB20:KEH20"/>
    <mergeCell ref="KEI20:KEO20"/>
    <mergeCell ref="KBJ20:KBP20"/>
    <mergeCell ref="KBQ20:KBW20"/>
    <mergeCell ref="KBX20:KCD20"/>
    <mergeCell ref="KCE20:KCK20"/>
    <mergeCell ref="KCL20:KCR20"/>
    <mergeCell ref="KCS20:KCY20"/>
    <mergeCell ref="JZT20:JZZ20"/>
    <mergeCell ref="KAA20:KAG20"/>
    <mergeCell ref="KAH20:KAN20"/>
    <mergeCell ref="KAO20:KAU20"/>
    <mergeCell ref="KAV20:KBB20"/>
    <mergeCell ref="KBC20:KBI20"/>
    <mergeCell ref="JYD20:JYJ20"/>
    <mergeCell ref="JYK20:JYQ20"/>
    <mergeCell ref="JYR20:JYX20"/>
    <mergeCell ref="JYY20:JZE20"/>
    <mergeCell ref="JZF20:JZL20"/>
    <mergeCell ref="JZM20:JZS20"/>
    <mergeCell ref="JWN20:JWT20"/>
    <mergeCell ref="JWU20:JXA20"/>
    <mergeCell ref="JXB20:JXH20"/>
    <mergeCell ref="JXI20:JXO20"/>
    <mergeCell ref="JXP20:JXV20"/>
    <mergeCell ref="JXW20:JYC20"/>
    <mergeCell ref="JUX20:JVD20"/>
    <mergeCell ref="JVE20:JVK20"/>
    <mergeCell ref="JVL20:JVR20"/>
    <mergeCell ref="JVS20:JVY20"/>
    <mergeCell ref="JVZ20:JWF20"/>
    <mergeCell ref="JWG20:JWM20"/>
    <mergeCell ref="JTH20:JTN20"/>
    <mergeCell ref="JTO20:JTU20"/>
    <mergeCell ref="JTV20:JUB20"/>
    <mergeCell ref="JUC20:JUI20"/>
    <mergeCell ref="JUJ20:JUP20"/>
    <mergeCell ref="JUQ20:JUW20"/>
    <mergeCell ref="JRR20:JRX20"/>
    <mergeCell ref="JRY20:JSE20"/>
    <mergeCell ref="JSF20:JSL20"/>
    <mergeCell ref="JSM20:JSS20"/>
    <mergeCell ref="JST20:JSZ20"/>
    <mergeCell ref="JTA20:JTG20"/>
    <mergeCell ref="JQB20:JQH20"/>
    <mergeCell ref="JQI20:JQO20"/>
    <mergeCell ref="JQP20:JQV20"/>
    <mergeCell ref="JQW20:JRC20"/>
    <mergeCell ref="JRD20:JRJ20"/>
    <mergeCell ref="JRK20:JRQ20"/>
    <mergeCell ref="JOL20:JOR20"/>
    <mergeCell ref="JOS20:JOY20"/>
    <mergeCell ref="JOZ20:JPF20"/>
    <mergeCell ref="JPG20:JPM20"/>
    <mergeCell ref="JPN20:JPT20"/>
    <mergeCell ref="JPU20:JQA20"/>
    <mergeCell ref="JMV20:JNB20"/>
    <mergeCell ref="JNC20:JNI20"/>
    <mergeCell ref="JNJ20:JNP20"/>
    <mergeCell ref="JNQ20:JNW20"/>
    <mergeCell ref="JNX20:JOD20"/>
    <mergeCell ref="JOE20:JOK20"/>
    <mergeCell ref="JLF20:JLL20"/>
    <mergeCell ref="JLM20:JLS20"/>
    <mergeCell ref="JLT20:JLZ20"/>
    <mergeCell ref="JMA20:JMG20"/>
    <mergeCell ref="JMH20:JMN20"/>
    <mergeCell ref="JMO20:JMU20"/>
    <mergeCell ref="JJP20:JJV20"/>
    <mergeCell ref="JJW20:JKC20"/>
    <mergeCell ref="JKD20:JKJ20"/>
    <mergeCell ref="JKK20:JKQ20"/>
    <mergeCell ref="JKR20:JKX20"/>
    <mergeCell ref="JKY20:JLE20"/>
    <mergeCell ref="JHZ20:JIF20"/>
    <mergeCell ref="JIG20:JIM20"/>
    <mergeCell ref="JIN20:JIT20"/>
    <mergeCell ref="JIU20:JJA20"/>
    <mergeCell ref="JJB20:JJH20"/>
    <mergeCell ref="JJI20:JJO20"/>
    <mergeCell ref="JGJ20:JGP20"/>
    <mergeCell ref="JGQ20:JGW20"/>
    <mergeCell ref="JGX20:JHD20"/>
    <mergeCell ref="JHE20:JHK20"/>
    <mergeCell ref="JHL20:JHR20"/>
    <mergeCell ref="JHS20:JHY20"/>
    <mergeCell ref="JET20:JEZ20"/>
    <mergeCell ref="JFA20:JFG20"/>
    <mergeCell ref="JFH20:JFN20"/>
    <mergeCell ref="JFO20:JFU20"/>
    <mergeCell ref="JFV20:JGB20"/>
    <mergeCell ref="JGC20:JGI20"/>
    <mergeCell ref="JDD20:JDJ20"/>
    <mergeCell ref="JDK20:JDQ20"/>
    <mergeCell ref="JDR20:JDX20"/>
    <mergeCell ref="JDY20:JEE20"/>
    <mergeCell ref="JEF20:JEL20"/>
    <mergeCell ref="JEM20:JES20"/>
    <mergeCell ref="JBN20:JBT20"/>
    <mergeCell ref="JBU20:JCA20"/>
    <mergeCell ref="JCB20:JCH20"/>
    <mergeCell ref="JCI20:JCO20"/>
    <mergeCell ref="JCP20:JCV20"/>
    <mergeCell ref="JCW20:JDC20"/>
    <mergeCell ref="IZX20:JAD20"/>
    <mergeCell ref="JAE20:JAK20"/>
    <mergeCell ref="JAL20:JAR20"/>
    <mergeCell ref="JAS20:JAY20"/>
    <mergeCell ref="JAZ20:JBF20"/>
    <mergeCell ref="JBG20:JBM20"/>
    <mergeCell ref="IYH20:IYN20"/>
    <mergeCell ref="IYO20:IYU20"/>
    <mergeCell ref="IYV20:IZB20"/>
    <mergeCell ref="IZC20:IZI20"/>
    <mergeCell ref="IZJ20:IZP20"/>
    <mergeCell ref="IZQ20:IZW20"/>
    <mergeCell ref="IWR20:IWX20"/>
    <mergeCell ref="IWY20:IXE20"/>
    <mergeCell ref="IXF20:IXL20"/>
    <mergeCell ref="IXM20:IXS20"/>
    <mergeCell ref="IXT20:IXZ20"/>
    <mergeCell ref="IYA20:IYG20"/>
    <mergeCell ref="IVB20:IVH20"/>
    <mergeCell ref="IVI20:IVO20"/>
    <mergeCell ref="IVP20:IVV20"/>
    <mergeCell ref="IVW20:IWC20"/>
    <mergeCell ref="IWD20:IWJ20"/>
    <mergeCell ref="IWK20:IWQ20"/>
    <mergeCell ref="ITL20:ITR20"/>
    <mergeCell ref="ITS20:ITY20"/>
    <mergeCell ref="ITZ20:IUF20"/>
    <mergeCell ref="IUG20:IUM20"/>
    <mergeCell ref="IUN20:IUT20"/>
    <mergeCell ref="IUU20:IVA20"/>
    <mergeCell ref="IRV20:ISB20"/>
    <mergeCell ref="ISC20:ISI20"/>
    <mergeCell ref="ISJ20:ISP20"/>
    <mergeCell ref="ISQ20:ISW20"/>
    <mergeCell ref="ISX20:ITD20"/>
    <mergeCell ref="ITE20:ITK20"/>
    <mergeCell ref="IQF20:IQL20"/>
    <mergeCell ref="IQM20:IQS20"/>
    <mergeCell ref="IQT20:IQZ20"/>
    <mergeCell ref="IRA20:IRG20"/>
    <mergeCell ref="IRH20:IRN20"/>
    <mergeCell ref="IRO20:IRU20"/>
    <mergeCell ref="IOP20:IOV20"/>
    <mergeCell ref="IOW20:IPC20"/>
    <mergeCell ref="IPD20:IPJ20"/>
    <mergeCell ref="IPK20:IPQ20"/>
    <mergeCell ref="IPR20:IPX20"/>
    <mergeCell ref="IPY20:IQE20"/>
    <mergeCell ref="IMZ20:INF20"/>
    <mergeCell ref="ING20:INM20"/>
    <mergeCell ref="INN20:INT20"/>
    <mergeCell ref="INU20:IOA20"/>
    <mergeCell ref="IOB20:IOH20"/>
    <mergeCell ref="IOI20:IOO20"/>
    <mergeCell ref="ILJ20:ILP20"/>
    <mergeCell ref="ILQ20:ILW20"/>
    <mergeCell ref="ILX20:IMD20"/>
    <mergeCell ref="IME20:IMK20"/>
    <mergeCell ref="IML20:IMR20"/>
    <mergeCell ref="IMS20:IMY20"/>
    <mergeCell ref="IJT20:IJZ20"/>
    <mergeCell ref="IKA20:IKG20"/>
    <mergeCell ref="IKH20:IKN20"/>
    <mergeCell ref="IKO20:IKU20"/>
    <mergeCell ref="IKV20:ILB20"/>
    <mergeCell ref="ILC20:ILI20"/>
    <mergeCell ref="IID20:IIJ20"/>
    <mergeCell ref="IIK20:IIQ20"/>
    <mergeCell ref="IIR20:IIX20"/>
    <mergeCell ref="IIY20:IJE20"/>
    <mergeCell ref="IJF20:IJL20"/>
    <mergeCell ref="IJM20:IJS20"/>
    <mergeCell ref="IGN20:IGT20"/>
    <mergeCell ref="IGU20:IHA20"/>
    <mergeCell ref="IHB20:IHH20"/>
    <mergeCell ref="IHI20:IHO20"/>
    <mergeCell ref="IHP20:IHV20"/>
    <mergeCell ref="IHW20:IIC20"/>
    <mergeCell ref="IEX20:IFD20"/>
    <mergeCell ref="IFE20:IFK20"/>
    <mergeCell ref="IFL20:IFR20"/>
    <mergeCell ref="IFS20:IFY20"/>
    <mergeCell ref="IFZ20:IGF20"/>
    <mergeCell ref="IGG20:IGM20"/>
    <mergeCell ref="IDH20:IDN20"/>
    <mergeCell ref="IDO20:IDU20"/>
    <mergeCell ref="IDV20:IEB20"/>
    <mergeCell ref="IEC20:IEI20"/>
    <mergeCell ref="IEJ20:IEP20"/>
    <mergeCell ref="IEQ20:IEW20"/>
    <mergeCell ref="IBR20:IBX20"/>
    <mergeCell ref="IBY20:ICE20"/>
    <mergeCell ref="ICF20:ICL20"/>
    <mergeCell ref="ICM20:ICS20"/>
    <mergeCell ref="ICT20:ICZ20"/>
    <mergeCell ref="IDA20:IDG20"/>
    <mergeCell ref="IAB20:IAH20"/>
    <mergeCell ref="IAI20:IAO20"/>
    <mergeCell ref="IAP20:IAV20"/>
    <mergeCell ref="IAW20:IBC20"/>
    <mergeCell ref="IBD20:IBJ20"/>
    <mergeCell ref="IBK20:IBQ20"/>
    <mergeCell ref="HYL20:HYR20"/>
    <mergeCell ref="HYS20:HYY20"/>
    <mergeCell ref="HYZ20:HZF20"/>
    <mergeCell ref="HZG20:HZM20"/>
    <mergeCell ref="HZN20:HZT20"/>
    <mergeCell ref="HZU20:IAA20"/>
    <mergeCell ref="HWV20:HXB20"/>
    <mergeCell ref="HXC20:HXI20"/>
    <mergeCell ref="HXJ20:HXP20"/>
    <mergeCell ref="HXQ20:HXW20"/>
    <mergeCell ref="HXX20:HYD20"/>
    <mergeCell ref="HYE20:HYK20"/>
    <mergeCell ref="HVF20:HVL20"/>
    <mergeCell ref="HVM20:HVS20"/>
    <mergeCell ref="HVT20:HVZ20"/>
    <mergeCell ref="HWA20:HWG20"/>
    <mergeCell ref="HWH20:HWN20"/>
    <mergeCell ref="HWO20:HWU20"/>
    <mergeCell ref="HTP20:HTV20"/>
    <mergeCell ref="HTW20:HUC20"/>
    <mergeCell ref="HUD20:HUJ20"/>
    <mergeCell ref="HUK20:HUQ20"/>
    <mergeCell ref="HUR20:HUX20"/>
    <mergeCell ref="HUY20:HVE20"/>
    <mergeCell ref="HRZ20:HSF20"/>
    <mergeCell ref="HSG20:HSM20"/>
    <mergeCell ref="HSN20:HST20"/>
    <mergeCell ref="HSU20:HTA20"/>
    <mergeCell ref="HTB20:HTH20"/>
    <mergeCell ref="HTI20:HTO20"/>
    <mergeCell ref="HQJ20:HQP20"/>
    <mergeCell ref="HQQ20:HQW20"/>
    <mergeCell ref="HQX20:HRD20"/>
    <mergeCell ref="HRE20:HRK20"/>
    <mergeCell ref="HRL20:HRR20"/>
    <mergeCell ref="HRS20:HRY20"/>
    <mergeCell ref="HOT20:HOZ20"/>
    <mergeCell ref="HPA20:HPG20"/>
    <mergeCell ref="HPH20:HPN20"/>
    <mergeCell ref="HPO20:HPU20"/>
    <mergeCell ref="HPV20:HQB20"/>
    <mergeCell ref="HQC20:HQI20"/>
    <mergeCell ref="HND20:HNJ20"/>
    <mergeCell ref="HNK20:HNQ20"/>
    <mergeCell ref="HNR20:HNX20"/>
    <mergeCell ref="HNY20:HOE20"/>
    <mergeCell ref="HOF20:HOL20"/>
    <mergeCell ref="HOM20:HOS20"/>
    <mergeCell ref="HLN20:HLT20"/>
    <mergeCell ref="HLU20:HMA20"/>
    <mergeCell ref="HMB20:HMH20"/>
    <mergeCell ref="HMI20:HMO20"/>
    <mergeCell ref="HMP20:HMV20"/>
    <mergeCell ref="HMW20:HNC20"/>
    <mergeCell ref="HJX20:HKD20"/>
    <mergeCell ref="HKE20:HKK20"/>
    <mergeCell ref="HKL20:HKR20"/>
    <mergeCell ref="HKS20:HKY20"/>
    <mergeCell ref="HKZ20:HLF20"/>
    <mergeCell ref="HLG20:HLM20"/>
    <mergeCell ref="HIH20:HIN20"/>
    <mergeCell ref="HIO20:HIU20"/>
    <mergeCell ref="HIV20:HJB20"/>
    <mergeCell ref="HJC20:HJI20"/>
    <mergeCell ref="HJJ20:HJP20"/>
    <mergeCell ref="HJQ20:HJW20"/>
    <mergeCell ref="HGR20:HGX20"/>
    <mergeCell ref="HGY20:HHE20"/>
    <mergeCell ref="HHF20:HHL20"/>
    <mergeCell ref="HHM20:HHS20"/>
    <mergeCell ref="HHT20:HHZ20"/>
    <mergeCell ref="HIA20:HIG20"/>
    <mergeCell ref="HFB20:HFH20"/>
    <mergeCell ref="HFI20:HFO20"/>
    <mergeCell ref="HFP20:HFV20"/>
    <mergeCell ref="HFW20:HGC20"/>
    <mergeCell ref="HGD20:HGJ20"/>
    <mergeCell ref="HGK20:HGQ20"/>
    <mergeCell ref="HDL20:HDR20"/>
    <mergeCell ref="HDS20:HDY20"/>
    <mergeCell ref="HDZ20:HEF20"/>
    <mergeCell ref="HEG20:HEM20"/>
    <mergeCell ref="HEN20:HET20"/>
    <mergeCell ref="HEU20:HFA20"/>
    <mergeCell ref="HBV20:HCB20"/>
    <mergeCell ref="HCC20:HCI20"/>
    <mergeCell ref="HCJ20:HCP20"/>
    <mergeCell ref="HCQ20:HCW20"/>
    <mergeCell ref="HCX20:HDD20"/>
    <mergeCell ref="HDE20:HDK20"/>
    <mergeCell ref="HAF20:HAL20"/>
    <mergeCell ref="HAM20:HAS20"/>
    <mergeCell ref="HAT20:HAZ20"/>
    <mergeCell ref="HBA20:HBG20"/>
    <mergeCell ref="HBH20:HBN20"/>
    <mergeCell ref="HBO20:HBU20"/>
    <mergeCell ref="GYP20:GYV20"/>
    <mergeCell ref="GYW20:GZC20"/>
    <mergeCell ref="GZD20:GZJ20"/>
    <mergeCell ref="GZK20:GZQ20"/>
    <mergeCell ref="GZR20:GZX20"/>
    <mergeCell ref="GZY20:HAE20"/>
    <mergeCell ref="GWZ20:GXF20"/>
    <mergeCell ref="GXG20:GXM20"/>
    <mergeCell ref="GXN20:GXT20"/>
    <mergeCell ref="GXU20:GYA20"/>
    <mergeCell ref="GYB20:GYH20"/>
    <mergeCell ref="GYI20:GYO20"/>
    <mergeCell ref="GVJ20:GVP20"/>
    <mergeCell ref="GVQ20:GVW20"/>
    <mergeCell ref="GVX20:GWD20"/>
    <mergeCell ref="GWE20:GWK20"/>
    <mergeCell ref="GWL20:GWR20"/>
    <mergeCell ref="GWS20:GWY20"/>
    <mergeCell ref="GTT20:GTZ20"/>
    <mergeCell ref="GUA20:GUG20"/>
    <mergeCell ref="GUH20:GUN20"/>
    <mergeCell ref="GUO20:GUU20"/>
    <mergeCell ref="GUV20:GVB20"/>
    <mergeCell ref="GVC20:GVI20"/>
    <mergeCell ref="GSD20:GSJ20"/>
    <mergeCell ref="GSK20:GSQ20"/>
    <mergeCell ref="GSR20:GSX20"/>
    <mergeCell ref="GSY20:GTE20"/>
    <mergeCell ref="GTF20:GTL20"/>
    <mergeCell ref="GTM20:GTS20"/>
    <mergeCell ref="GQN20:GQT20"/>
    <mergeCell ref="GQU20:GRA20"/>
    <mergeCell ref="GRB20:GRH20"/>
    <mergeCell ref="GRI20:GRO20"/>
    <mergeCell ref="GRP20:GRV20"/>
    <mergeCell ref="GRW20:GSC20"/>
    <mergeCell ref="GOX20:GPD20"/>
    <mergeCell ref="GPE20:GPK20"/>
    <mergeCell ref="GPL20:GPR20"/>
    <mergeCell ref="GPS20:GPY20"/>
    <mergeCell ref="GPZ20:GQF20"/>
    <mergeCell ref="GQG20:GQM20"/>
    <mergeCell ref="GNH20:GNN20"/>
    <mergeCell ref="GNO20:GNU20"/>
    <mergeCell ref="GNV20:GOB20"/>
    <mergeCell ref="GOC20:GOI20"/>
    <mergeCell ref="GOJ20:GOP20"/>
    <mergeCell ref="GOQ20:GOW20"/>
    <mergeCell ref="GLR20:GLX20"/>
    <mergeCell ref="GLY20:GME20"/>
    <mergeCell ref="GMF20:GML20"/>
    <mergeCell ref="GMM20:GMS20"/>
    <mergeCell ref="GMT20:GMZ20"/>
    <mergeCell ref="GNA20:GNG20"/>
    <mergeCell ref="GKB20:GKH20"/>
    <mergeCell ref="GKI20:GKO20"/>
    <mergeCell ref="GKP20:GKV20"/>
    <mergeCell ref="GKW20:GLC20"/>
    <mergeCell ref="GLD20:GLJ20"/>
    <mergeCell ref="GLK20:GLQ20"/>
    <mergeCell ref="GIL20:GIR20"/>
    <mergeCell ref="GIS20:GIY20"/>
    <mergeCell ref="GIZ20:GJF20"/>
    <mergeCell ref="GJG20:GJM20"/>
    <mergeCell ref="GJN20:GJT20"/>
    <mergeCell ref="GJU20:GKA20"/>
    <mergeCell ref="GGV20:GHB20"/>
    <mergeCell ref="GHC20:GHI20"/>
    <mergeCell ref="GHJ20:GHP20"/>
    <mergeCell ref="GHQ20:GHW20"/>
    <mergeCell ref="GHX20:GID20"/>
    <mergeCell ref="GIE20:GIK20"/>
    <mergeCell ref="GFF20:GFL20"/>
    <mergeCell ref="GFM20:GFS20"/>
    <mergeCell ref="GFT20:GFZ20"/>
    <mergeCell ref="GGA20:GGG20"/>
    <mergeCell ref="GGH20:GGN20"/>
    <mergeCell ref="GGO20:GGU20"/>
    <mergeCell ref="GDP20:GDV20"/>
    <mergeCell ref="GDW20:GEC20"/>
    <mergeCell ref="GED20:GEJ20"/>
    <mergeCell ref="GEK20:GEQ20"/>
    <mergeCell ref="GER20:GEX20"/>
    <mergeCell ref="GEY20:GFE20"/>
    <mergeCell ref="GBZ20:GCF20"/>
    <mergeCell ref="GCG20:GCM20"/>
    <mergeCell ref="GCN20:GCT20"/>
    <mergeCell ref="GCU20:GDA20"/>
    <mergeCell ref="GDB20:GDH20"/>
    <mergeCell ref="GDI20:GDO20"/>
    <mergeCell ref="GAJ20:GAP20"/>
    <mergeCell ref="GAQ20:GAW20"/>
    <mergeCell ref="GAX20:GBD20"/>
    <mergeCell ref="GBE20:GBK20"/>
    <mergeCell ref="GBL20:GBR20"/>
    <mergeCell ref="GBS20:GBY20"/>
    <mergeCell ref="FYT20:FYZ20"/>
    <mergeCell ref="FZA20:FZG20"/>
    <mergeCell ref="FZH20:FZN20"/>
    <mergeCell ref="FZO20:FZU20"/>
    <mergeCell ref="FZV20:GAB20"/>
    <mergeCell ref="GAC20:GAI20"/>
    <mergeCell ref="FXD20:FXJ20"/>
    <mergeCell ref="FXK20:FXQ20"/>
    <mergeCell ref="FXR20:FXX20"/>
    <mergeCell ref="FXY20:FYE20"/>
    <mergeCell ref="FYF20:FYL20"/>
    <mergeCell ref="FYM20:FYS20"/>
    <mergeCell ref="FVN20:FVT20"/>
    <mergeCell ref="FVU20:FWA20"/>
    <mergeCell ref="FWB20:FWH20"/>
    <mergeCell ref="FWI20:FWO20"/>
    <mergeCell ref="FWP20:FWV20"/>
    <mergeCell ref="FWW20:FXC20"/>
    <mergeCell ref="FTX20:FUD20"/>
    <mergeCell ref="FUE20:FUK20"/>
    <mergeCell ref="FUL20:FUR20"/>
    <mergeCell ref="FUS20:FUY20"/>
    <mergeCell ref="FUZ20:FVF20"/>
    <mergeCell ref="FVG20:FVM20"/>
    <mergeCell ref="FSH20:FSN20"/>
    <mergeCell ref="FSO20:FSU20"/>
    <mergeCell ref="FSV20:FTB20"/>
    <mergeCell ref="FTC20:FTI20"/>
    <mergeCell ref="FTJ20:FTP20"/>
    <mergeCell ref="FTQ20:FTW20"/>
    <mergeCell ref="FQR20:FQX20"/>
    <mergeCell ref="FQY20:FRE20"/>
    <mergeCell ref="FRF20:FRL20"/>
    <mergeCell ref="FRM20:FRS20"/>
    <mergeCell ref="FRT20:FRZ20"/>
    <mergeCell ref="FSA20:FSG20"/>
    <mergeCell ref="FPB20:FPH20"/>
    <mergeCell ref="FPI20:FPO20"/>
    <mergeCell ref="FPP20:FPV20"/>
    <mergeCell ref="FPW20:FQC20"/>
    <mergeCell ref="FQD20:FQJ20"/>
    <mergeCell ref="FQK20:FQQ20"/>
    <mergeCell ref="FNL20:FNR20"/>
    <mergeCell ref="FNS20:FNY20"/>
    <mergeCell ref="FNZ20:FOF20"/>
    <mergeCell ref="FOG20:FOM20"/>
    <mergeCell ref="FON20:FOT20"/>
    <mergeCell ref="FOU20:FPA20"/>
    <mergeCell ref="FLV20:FMB20"/>
    <mergeCell ref="FMC20:FMI20"/>
    <mergeCell ref="FMJ20:FMP20"/>
    <mergeCell ref="FMQ20:FMW20"/>
    <mergeCell ref="FMX20:FND20"/>
    <mergeCell ref="FNE20:FNK20"/>
    <mergeCell ref="FKF20:FKL20"/>
    <mergeCell ref="FKM20:FKS20"/>
    <mergeCell ref="FKT20:FKZ20"/>
    <mergeCell ref="FLA20:FLG20"/>
    <mergeCell ref="FLH20:FLN20"/>
    <mergeCell ref="FLO20:FLU20"/>
    <mergeCell ref="FIP20:FIV20"/>
    <mergeCell ref="FIW20:FJC20"/>
    <mergeCell ref="FJD20:FJJ20"/>
    <mergeCell ref="FJK20:FJQ20"/>
    <mergeCell ref="FJR20:FJX20"/>
    <mergeCell ref="FJY20:FKE20"/>
    <mergeCell ref="FGZ20:FHF20"/>
    <mergeCell ref="FHG20:FHM20"/>
    <mergeCell ref="FHN20:FHT20"/>
    <mergeCell ref="FHU20:FIA20"/>
    <mergeCell ref="FIB20:FIH20"/>
    <mergeCell ref="FII20:FIO20"/>
    <mergeCell ref="FFJ20:FFP20"/>
    <mergeCell ref="FFQ20:FFW20"/>
    <mergeCell ref="FFX20:FGD20"/>
    <mergeCell ref="FGE20:FGK20"/>
    <mergeCell ref="FGL20:FGR20"/>
    <mergeCell ref="FGS20:FGY20"/>
    <mergeCell ref="FDT20:FDZ20"/>
    <mergeCell ref="FEA20:FEG20"/>
    <mergeCell ref="FEH20:FEN20"/>
    <mergeCell ref="FEO20:FEU20"/>
    <mergeCell ref="FEV20:FFB20"/>
    <mergeCell ref="FFC20:FFI20"/>
    <mergeCell ref="FCD20:FCJ20"/>
    <mergeCell ref="FCK20:FCQ20"/>
    <mergeCell ref="FCR20:FCX20"/>
    <mergeCell ref="FCY20:FDE20"/>
    <mergeCell ref="FDF20:FDL20"/>
    <mergeCell ref="FDM20:FDS20"/>
    <mergeCell ref="FAN20:FAT20"/>
    <mergeCell ref="FAU20:FBA20"/>
    <mergeCell ref="FBB20:FBH20"/>
    <mergeCell ref="FBI20:FBO20"/>
    <mergeCell ref="FBP20:FBV20"/>
    <mergeCell ref="FBW20:FCC20"/>
    <mergeCell ref="EYX20:EZD20"/>
    <mergeCell ref="EZE20:EZK20"/>
    <mergeCell ref="EZL20:EZR20"/>
    <mergeCell ref="EZS20:EZY20"/>
    <mergeCell ref="EZZ20:FAF20"/>
    <mergeCell ref="FAG20:FAM20"/>
    <mergeCell ref="EXH20:EXN20"/>
    <mergeCell ref="EXO20:EXU20"/>
    <mergeCell ref="EXV20:EYB20"/>
    <mergeCell ref="EYC20:EYI20"/>
    <mergeCell ref="EYJ20:EYP20"/>
    <mergeCell ref="EYQ20:EYW20"/>
    <mergeCell ref="EVR20:EVX20"/>
    <mergeCell ref="EVY20:EWE20"/>
    <mergeCell ref="EWF20:EWL20"/>
    <mergeCell ref="EWM20:EWS20"/>
    <mergeCell ref="EWT20:EWZ20"/>
    <mergeCell ref="EXA20:EXG20"/>
    <mergeCell ref="EUB20:EUH20"/>
    <mergeCell ref="EUI20:EUO20"/>
    <mergeCell ref="EUP20:EUV20"/>
    <mergeCell ref="EUW20:EVC20"/>
    <mergeCell ref="EVD20:EVJ20"/>
    <mergeCell ref="EVK20:EVQ20"/>
    <mergeCell ref="ESL20:ESR20"/>
    <mergeCell ref="ESS20:ESY20"/>
    <mergeCell ref="ESZ20:ETF20"/>
    <mergeCell ref="ETG20:ETM20"/>
    <mergeCell ref="ETN20:ETT20"/>
    <mergeCell ref="ETU20:EUA20"/>
    <mergeCell ref="EQV20:ERB20"/>
    <mergeCell ref="ERC20:ERI20"/>
    <mergeCell ref="ERJ20:ERP20"/>
    <mergeCell ref="ERQ20:ERW20"/>
    <mergeCell ref="ERX20:ESD20"/>
    <mergeCell ref="ESE20:ESK20"/>
    <mergeCell ref="EPF20:EPL20"/>
    <mergeCell ref="EPM20:EPS20"/>
    <mergeCell ref="EPT20:EPZ20"/>
    <mergeCell ref="EQA20:EQG20"/>
    <mergeCell ref="EQH20:EQN20"/>
    <mergeCell ref="EQO20:EQU20"/>
    <mergeCell ref="ENP20:ENV20"/>
    <mergeCell ref="ENW20:EOC20"/>
    <mergeCell ref="EOD20:EOJ20"/>
    <mergeCell ref="EOK20:EOQ20"/>
    <mergeCell ref="EOR20:EOX20"/>
    <mergeCell ref="EOY20:EPE20"/>
    <mergeCell ref="ELZ20:EMF20"/>
    <mergeCell ref="EMG20:EMM20"/>
    <mergeCell ref="EMN20:EMT20"/>
    <mergeCell ref="EMU20:ENA20"/>
    <mergeCell ref="ENB20:ENH20"/>
    <mergeCell ref="ENI20:ENO20"/>
    <mergeCell ref="EKJ20:EKP20"/>
    <mergeCell ref="EKQ20:EKW20"/>
    <mergeCell ref="EKX20:ELD20"/>
    <mergeCell ref="ELE20:ELK20"/>
    <mergeCell ref="ELL20:ELR20"/>
    <mergeCell ref="ELS20:ELY20"/>
    <mergeCell ref="EIT20:EIZ20"/>
    <mergeCell ref="EJA20:EJG20"/>
    <mergeCell ref="EJH20:EJN20"/>
    <mergeCell ref="EJO20:EJU20"/>
    <mergeCell ref="EJV20:EKB20"/>
    <mergeCell ref="EKC20:EKI20"/>
    <mergeCell ref="EHD20:EHJ20"/>
    <mergeCell ref="EHK20:EHQ20"/>
    <mergeCell ref="EHR20:EHX20"/>
    <mergeCell ref="EHY20:EIE20"/>
    <mergeCell ref="EIF20:EIL20"/>
    <mergeCell ref="EIM20:EIS20"/>
    <mergeCell ref="EFN20:EFT20"/>
    <mergeCell ref="EFU20:EGA20"/>
    <mergeCell ref="EGB20:EGH20"/>
    <mergeCell ref="EGI20:EGO20"/>
    <mergeCell ref="EGP20:EGV20"/>
    <mergeCell ref="EGW20:EHC20"/>
    <mergeCell ref="EDX20:EED20"/>
    <mergeCell ref="EEE20:EEK20"/>
    <mergeCell ref="EEL20:EER20"/>
    <mergeCell ref="EES20:EEY20"/>
    <mergeCell ref="EEZ20:EFF20"/>
    <mergeCell ref="EFG20:EFM20"/>
    <mergeCell ref="ECH20:ECN20"/>
    <mergeCell ref="ECO20:ECU20"/>
    <mergeCell ref="ECV20:EDB20"/>
    <mergeCell ref="EDC20:EDI20"/>
    <mergeCell ref="EDJ20:EDP20"/>
    <mergeCell ref="EDQ20:EDW20"/>
    <mergeCell ref="EAR20:EAX20"/>
    <mergeCell ref="EAY20:EBE20"/>
    <mergeCell ref="EBF20:EBL20"/>
    <mergeCell ref="EBM20:EBS20"/>
    <mergeCell ref="EBT20:EBZ20"/>
    <mergeCell ref="ECA20:ECG20"/>
    <mergeCell ref="DZB20:DZH20"/>
    <mergeCell ref="DZI20:DZO20"/>
    <mergeCell ref="DZP20:DZV20"/>
    <mergeCell ref="DZW20:EAC20"/>
    <mergeCell ref="EAD20:EAJ20"/>
    <mergeCell ref="EAK20:EAQ20"/>
    <mergeCell ref="DXL20:DXR20"/>
    <mergeCell ref="DXS20:DXY20"/>
    <mergeCell ref="DXZ20:DYF20"/>
    <mergeCell ref="DYG20:DYM20"/>
    <mergeCell ref="DYN20:DYT20"/>
    <mergeCell ref="DYU20:DZA20"/>
    <mergeCell ref="DVV20:DWB20"/>
    <mergeCell ref="DWC20:DWI20"/>
    <mergeCell ref="DWJ20:DWP20"/>
    <mergeCell ref="DWQ20:DWW20"/>
    <mergeCell ref="DWX20:DXD20"/>
    <mergeCell ref="DXE20:DXK20"/>
    <mergeCell ref="DUF20:DUL20"/>
    <mergeCell ref="DUM20:DUS20"/>
    <mergeCell ref="DUT20:DUZ20"/>
    <mergeCell ref="DVA20:DVG20"/>
    <mergeCell ref="DVH20:DVN20"/>
    <mergeCell ref="DVO20:DVU20"/>
    <mergeCell ref="DSP20:DSV20"/>
    <mergeCell ref="DSW20:DTC20"/>
    <mergeCell ref="DTD20:DTJ20"/>
    <mergeCell ref="DTK20:DTQ20"/>
    <mergeCell ref="DTR20:DTX20"/>
    <mergeCell ref="DTY20:DUE20"/>
    <mergeCell ref="DQZ20:DRF20"/>
    <mergeCell ref="DRG20:DRM20"/>
    <mergeCell ref="DRN20:DRT20"/>
    <mergeCell ref="DRU20:DSA20"/>
    <mergeCell ref="DSB20:DSH20"/>
    <mergeCell ref="DSI20:DSO20"/>
    <mergeCell ref="DPJ20:DPP20"/>
    <mergeCell ref="DPQ20:DPW20"/>
    <mergeCell ref="DPX20:DQD20"/>
    <mergeCell ref="DQE20:DQK20"/>
    <mergeCell ref="DQL20:DQR20"/>
    <mergeCell ref="DQS20:DQY20"/>
    <mergeCell ref="DNT20:DNZ20"/>
    <mergeCell ref="DOA20:DOG20"/>
    <mergeCell ref="DOH20:DON20"/>
    <mergeCell ref="DOO20:DOU20"/>
    <mergeCell ref="DOV20:DPB20"/>
    <mergeCell ref="DPC20:DPI20"/>
    <mergeCell ref="DMD20:DMJ20"/>
    <mergeCell ref="DMK20:DMQ20"/>
    <mergeCell ref="DMR20:DMX20"/>
    <mergeCell ref="DMY20:DNE20"/>
    <mergeCell ref="DNF20:DNL20"/>
    <mergeCell ref="DNM20:DNS20"/>
    <mergeCell ref="DKN20:DKT20"/>
    <mergeCell ref="DKU20:DLA20"/>
    <mergeCell ref="DLB20:DLH20"/>
    <mergeCell ref="DLI20:DLO20"/>
    <mergeCell ref="DLP20:DLV20"/>
    <mergeCell ref="DLW20:DMC20"/>
    <mergeCell ref="DIX20:DJD20"/>
    <mergeCell ref="DJE20:DJK20"/>
    <mergeCell ref="DJL20:DJR20"/>
    <mergeCell ref="DJS20:DJY20"/>
    <mergeCell ref="DJZ20:DKF20"/>
    <mergeCell ref="DKG20:DKM20"/>
    <mergeCell ref="DHH20:DHN20"/>
    <mergeCell ref="DHO20:DHU20"/>
    <mergeCell ref="DHV20:DIB20"/>
    <mergeCell ref="DIC20:DII20"/>
    <mergeCell ref="DIJ20:DIP20"/>
    <mergeCell ref="DIQ20:DIW20"/>
    <mergeCell ref="DFR20:DFX20"/>
    <mergeCell ref="DFY20:DGE20"/>
    <mergeCell ref="DGF20:DGL20"/>
    <mergeCell ref="DGM20:DGS20"/>
    <mergeCell ref="DGT20:DGZ20"/>
    <mergeCell ref="DHA20:DHG20"/>
    <mergeCell ref="DEB20:DEH20"/>
    <mergeCell ref="DEI20:DEO20"/>
    <mergeCell ref="DEP20:DEV20"/>
    <mergeCell ref="DEW20:DFC20"/>
    <mergeCell ref="DFD20:DFJ20"/>
    <mergeCell ref="DFK20:DFQ20"/>
    <mergeCell ref="DCL20:DCR20"/>
    <mergeCell ref="DCS20:DCY20"/>
    <mergeCell ref="DCZ20:DDF20"/>
    <mergeCell ref="DDG20:DDM20"/>
    <mergeCell ref="DDN20:DDT20"/>
    <mergeCell ref="DDU20:DEA20"/>
    <mergeCell ref="DAV20:DBB20"/>
    <mergeCell ref="DBC20:DBI20"/>
    <mergeCell ref="DBJ20:DBP20"/>
    <mergeCell ref="DBQ20:DBW20"/>
    <mergeCell ref="DBX20:DCD20"/>
    <mergeCell ref="DCE20:DCK20"/>
    <mergeCell ref="CZF20:CZL20"/>
    <mergeCell ref="CZM20:CZS20"/>
    <mergeCell ref="CZT20:CZZ20"/>
    <mergeCell ref="DAA20:DAG20"/>
    <mergeCell ref="DAH20:DAN20"/>
    <mergeCell ref="DAO20:DAU20"/>
    <mergeCell ref="CXP20:CXV20"/>
    <mergeCell ref="CXW20:CYC20"/>
    <mergeCell ref="CYD20:CYJ20"/>
    <mergeCell ref="CYK20:CYQ20"/>
    <mergeCell ref="CYR20:CYX20"/>
    <mergeCell ref="CYY20:CZE20"/>
    <mergeCell ref="CVZ20:CWF20"/>
    <mergeCell ref="CWG20:CWM20"/>
    <mergeCell ref="CWN20:CWT20"/>
    <mergeCell ref="CWU20:CXA20"/>
    <mergeCell ref="CXB20:CXH20"/>
    <mergeCell ref="CXI20:CXO20"/>
    <mergeCell ref="CUJ20:CUP20"/>
    <mergeCell ref="CUQ20:CUW20"/>
    <mergeCell ref="CUX20:CVD20"/>
    <mergeCell ref="CVE20:CVK20"/>
    <mergeCell ref="CVL20:CVR20"/>
    <mergeCell ref="CVS20:CVY20"/>
    <mergeCell ref="CST20:CSZ20"/>
    <mergeCell ref="CTA20:CTG20"/>
    <mergeCell ref="CTH20:CTN20"/>
    <mergeCell ref="CTO20:CTU20"/>
    <mergeCell ref="CTV20:CUB20"/>
    <mergeCell ref="CUC20:CUI20"/>
    <mergeCell ref="CRD20:CRJ20"/>
    <mergeCell ref="CRK20:CRQ20"/>
    <mergeCell ref="CRR20:CRX20"/>
    <mergeCell ref="CRY20:CSE20"/>
    <mergeCell ref="CSF20:CSL20"/>
    <mergeCell ref="CSM20:CSS20"/>
    <mergeCell ref="CPN20:CPT20"/>
    <mergeCell ref="CPU20:CQA20"/>
    <mergeCell ref="CQB20:CQH20"/>
    <mergeCell ref="CQI20:CQO20"/>
    <mergeCell ref="CQP20:CQV20"/>
    <mergeCell ref="CQW20:CRC20"/>
    <mergeCell ref="CNX20:COD20"/>
    <mergeCell ref="COE20:COK20"/>
    <mergeCell ref="COL20:COR20"/>
    <mergeCell ref="COS20:COY20"/>
    <mergeCell ref="COZ20:CPF20"/>
    <mergeCell ref="CPG20:CPM20"/>
    <mergeCell ref="CMH20:CMN20"/>
    <mergeCell ref="CMO20:CMU20"/>
    <mergeCell ref="CMV20:CNB20"/>
    <mergeCell ref="CNC20:CNI20"/>
    <mergeCell ref="CNJ20:CNP20"/>
    <mergeCell ref="CNQ20:CNW20"/>
    <mergeCell ref="CKR20:CKX20"/>
    <mergeCell ref="CKY20:CLE20"/>
    <mergeCell ref="CLF20:CLL20"/>
    <mergeCell ref="CLM20:CLS20"/>
    <mergeCell ref="CLT20:CLZ20"/>
    <mergeCell ref="CMA20:CMG20"/>
    <mergeCell ref="CJB20:CJH20"/>
    <mergeCell ref="CJI20:CJO20"/>
    <mergeCell ref="CJP20:CJV20"/>
    <mergeCell ref="CJW20:CKC20"/>
    <mergeCell ref="CKD20:CKJ20"/>
    <mergeCell ref="CKK20:CKQ20"/>
    <mergeCell ref="CHL20:CHR20"/>
    <mergeCell ref="CHS20:CHY20"/>
    <mergeCell ref="CHZ20:CIF20"/>
    <mergeCell ref="CIG20:CIM20"/>
    <mergeCell ref="CIN20:CIT20"/>
    <mergeCell ref="CIU20:CJA20"/>
    <mergeCell ref="CFV20:CGB20"/>
    <mergeCell ref="CGC20:CGI20"/>
    <mergeCell ref="CGJ20:CGP20"/>
    <mergeCell ref="CGQ20:CGW20"/>
    <mergeCell ref="CGX20:CHD20"/>
    <mergeCell ref="CHE20:CHK20"/>
    <mergeCell ref="CEF20:CEL20"/>
    <mergeCell ref="CEM20:CES20"/>
    <mergeCell ref="CET20:CEZ20"/>
    <mergeCell ref="CFA20:CFG20"/>
    <mergeCell ref="CFH20:CFN20"/>
    <mergeCell ref="CFO20:CFU20"/>
    <mergeCell ref="CCP20:CCV20"/>
    <mergeCell ref="CCW20:CDC20"/>
    <mergeCell ref="CDD20:CDJ20"/>
    <mergeCell ref="CDK20:CDQ20"/>
    <mergeCell ref="CDR20:CDX20"/>
    <mergeCell ref="CDY20:CEE20"/>
    <mergeCell ref="CAZ20:CBF20"/>
    <mergeCell ref="CBG20:CBM20"/>
    <mergeCell ref="CBN20:CBT20"/>
    <mergeCell ref="CBU20:CCA20"/>
    <mergeCell ref="CCB20:CCH20"/>
    <mergeCell ref="CCI20:CCO20"/>
    <mergeCell ref="BZJ20:BZP20"/>
    <mergeCell ref="BZQ20:BZW20"/>
    <mergeCell ref="BZX20:CAD20"/>
    <mergeCell ref="CAE20:CAK20"/>
    <mergeCell ref="CAL20:CAR20"/>
    <mergeCell ref="CAS20:CAY20"/>
    <mergeCell ref="BXT20:BXZ20"/>
    <mergeCell ref="BYA20:BYG20"/>
    <mergeCell ref="BYH20:BYN20"/>
    <mergeCell ref="BYO20:BYU20"/>
    <mergeCell ref="BYV20:BZB20"/>
    <mergeCell ref="BZC20:BZI20"/>
    <mergeCell ref="BWD20:BWJ20"/>
    <mergeCell ref="BWK20:BWQ20"/>
    <mergeCell ref="BWR20:BWX20"/>
    <mergeCell ref="BWY20:BXE20"/>
    <mergeCell ref="BXF20:BXL20"/>
    <mergeCell ref="BXM20:BXS20"/>
    <mergeCell ref="BUN20:BUT20"/>
    <mergeCell ref="BUU20:BVA20"/>
    <mergeCell ref="BVB20:BVH20"/>
    <mergeCell ref="BVI20:BVO20"/>
    <mergeCell ref="BVP20:BVV20"/>
    <mergeCell ref="BVW20:BWC20"/>
    <mergeCell ref="BSX20:BTD20"/>
    <mergeCell ref="BTE20:BTK20"/>
    <mergeCell ref="BTL20:BTR20"/>
    <mergeCell ref="BTS20:BTY20"/>
    <mergeCell ref="BTZ20:BUF20"/>
    <mergeCell ref="BUG20:BUM20"/>
    <mergeCell ref="BRH20:BRN20"/>
    <mergeCell ref="BRO20:BRU20"/>
    <mergeCell ref="BRV20:BSB20"/>
    <mergeCell ref="BSC20:BSI20"/>
    <mergeCell ref="BSJ20:BSP20"/>
    <mergeCell ref="BSQ20:BSW20"/>
    <mergeCell ref="BPR20:BPX20"/>
    <mergeCell ref="BPY20:BQE20"/>
    <mergeCell ref="BQF20:BQL20"/>
    <mergeCell ref="BQM20:BQS20"/>
    <mergeCell ref="BQT20:BQZ20"/>
    <mergeCell ref="BRA20:BRG20"/>
    <mergeCell ref="BOB20:BOH20"/>
    <mergeCell ref="BOI20:BOO20"/>
    <mergeCell ref="BOP20:BOV20"/>
    <mergeCell ref="BOW20:BPC20"/>
    <mergeCell ref="BPD20:BPJ20"/>
    <mergeCell ref="BPK20:BPQ20"/>
    <mergeCell ref="BML20:BMR20"/>
    <mergeCell ref="BMS20:BMY20"/>
    <mergeCell ref="BMZ20:BNF20"/>
    <mergeCell ref="BNG20:BNM20"/>
    <mergeCell ref="BNN20:BNT20"/>
    <mergeCell ref="BNU20:BOA20"/>
    <mergeCell ref="BKV20:BLB20"/>
    <mergeCell ref="BLC20:BLI20"/>
    <mergeCell ref="BLJ20:BLP20"/>
    <mergeCell ref="BLQ20:BLW20"/>
    <mergeCell ref="BLX20:BMD20"/>
    <mergeCell ref="BME20:BMK20"/>
    <mergeCell ref="BJF20:BJL20"/>
    <mergeCell ref="BJM20:BJS20"/>
    <mergeCell ref="BJT20:BJZ20"/>
    <mergeCell ref="BKA20:BKG20"/>
    <mergeCell ref="BKH20:BKN20"/>
    <mergeCell ref="BKO20:BKU20"/>
    <mergeCell ref="BHP20:BHV20"/>
    <mergeCell ref="BHW20:BIC20"/>
    <mergeCell ref="BID20:BIJ20"/>
    <mergeCell ref="BIK20:BIQ20"/>
    <mergeCell ref="BIR20:BIX20"/>
    <mergeCell ref="BIY20:BJE20"/>
    <mergeCell ref="BFZ20:BGF20"/>
    <mergeCell ref="BGG20:BGM20"/>
    <mergeCell ref="BGN20:BGT20"/>
    <mergeCell ref="BGU20:BHA20"/>
    <mergeCell ref="BHB20:BHH20"/>
    <mergeCell ref="BHI20:BHO20"/>
    <mergeCell ref="BEJ20:BEP20"/>
    <mergeCell ref="BEQ20:BEW20"/>
    <mergeCell ref="BEX20:BFD20"/>
    <mergeCell ref="BFE20:BFK20"/>
    <mergeCell ref="BFL20:BFR20"/>
    <mergeCell ref="BFS20:BFY20"/>
    <mergeCell ref="BCT20:BCZ20"/>
    <mergeCell ref="BDA20:BDG20"/>
    <mergeCell ref="BDH20:BDN20"/>
    <mergeCell ref="BDO20:BDU20"/>
    <mergeCell ref="BDV20:BEB20"/>
    <mergeCell ref="BEC20:BEI20"/>
    <mergeCell ref="BBD20:BBJ20"/>
    <mergeCell ref="BBK20:BBQ20"/>
    <mergeCell ref="BBR20:BBX20"/>
    <mergeCell ref="BBY20:BCE20"/>
    <mergeCell ref="BCF20:BCL20"/>
    <mergeCell ref="BCM20:BCS20"/>
    <mergeCell ref="AZN20:AZT20"/>
    <mergeCell ref="AZU20:BAA20"/>
    <mergeCell ref="BAB20:BAH20"/>
    <mergeCell ref="BAI20:BAO20"/>
    <mergeCell ref="BAP20:BAV20"/>
    <mergeCell ref="BAW20:BBC20"/>
    <mergeCell ref="AXX20:AYD20"/>
    <mergeCell ref="AYE20:AYK20"/>
    <mergeCell ref="AYL20:AYR20"/>
    <mergeCell ref="AYS20:AYY20"/>
    <mergeCell ref="AYZ20:AZF20"/>
    <mergeCell ref="AZG20:AZM20"/>
    <mergeCell ref="AWH20:AWN20"/>
    <mergeCell ref="AWO20:AWU20"/>
    <mergeCell ref="AWV20:AXB20"/>
    <mergeCell ref="AXC20:AXI20"/>
    <mergeCell ref="AXJ20:AXP20"/>
    <mergeCell ref="AXQ20:AXW20"/>
    <mergeCell ref="AUR20:AUX20"/>
    <mergeCell ref="AUY20:AVE20"/>
    <mergeCell ref="AVF20:AVL20"/>
    <mergeCell ref="AVM20:AVS20"/>
    <mergeCell ref="AVT20:AVZ20"/>
    <mergeCell ref="AWA20:AWG20"/>
    <mergeCell ref="ATB20:ATH20"/>
    <mergeCell ref="ATI20:ATO20"/>
    <mergeCell ref="ATP20:ATV20"/>
    <mergeCell ref="ATW20:AUC20"/>
    <mergeCell ref="AUD20:AUJ20"/>
    <mergeCell ref="AUK20:AUQ20"/>
    <mergeCell ref="ARL20:ARR20"/>
    <mergeCell ref="ARS20:ARY20"/>
    <mergeCell ref="ARZ20:ASF20"/>
    <mergeCell ref="ASG20:ASM20"/>
    <mergeCell ref="ASN20:AST20"/>
    <mergeCell ref="ASU20:ATA20"/>
    <mergeCell ref="APV20:AQB20"/>
    <mergeCell ref="AQC20:AQI20"/>
    <mergeCell ref="AQJ20:AQP20"/>
    <mergeCell ref="AQQ20:AQW20"/>
    <mergeCell ref="AQX20:ARD20"/>
    <mergeCell ref="ARE20:ARK20"/>
    <mergeCell ref="AOF20:AOL20"/>
    <mergeCell ref="AOM20:AOS20"/>
    <mergeCell ref="AOT20:AOZ20"/>
    <mergeCell ref="APA20:APG20"/>
    <mergeCell ref="APH20:APN20"/>
    <mergeCell ref="APO20:APU20"/>
    <mergeCell ref="AMP20:AMV20"/>
    <mergeCell ref="AMW20:ANC20"/>
    <mergeCell ref="AND20:ANJ20"/>
    <mergeCell ref="ANK20:ANQ20"/>
    <mergeCell ref="ANR20:ANX20"/>
    <mergeCell ref="ANY20:AOE20"/>
    <mergeCell ref="AKZ20:ALF20"/>
    <mergeCell ref="ALG20:ALM20"/>
    <mergeCell ref="ALN20:ALT20"/>
    <mergeCell ref="ALU20:AMA20"/>
    <mergeCell ref="AMB20:AMH20"/>
    <mergeCell ref="AMI20:AMO20"/>
    <mergeCell ref="AJJ20:AJP20"/>
    <mergeCell ref="AJQ20:AJW20"/>
    <mergeCell ref="AJX20:AKD20"/>
    <mergeCell ref="AKE20:AKK20"/>
    <mergeCell ref="AKL20:AKR20"/>
    <mergeCell ref="AKS20:AKY20"/>
    <mergeCell ref="AHT20:AHZ20"/>
    <mergeCell ref="AIA20:AIG20"/>
    <mergeCell ref="AIH20:AIN20"/>
    <mergeCell ref="AIO20:AIU20"/>
    <mergeCell ref="AIV20:AJB20"/>
    <mergeCell ref="AJC20:AJI20"/>
    <mergeCell ref="AGD20:AGJ20"/>
    <mergeCell ref="AGK20:AGQ20"/>
    <mergeCell ref="AGR20:AGX20"/>
    <mergeCell ref="AGY20:AHE20"/>
    <mergeCell ref="AHF20:AHL20"/>
    <mergeCell ref="AHM20:AHS20"/>
    <mergeCell ref="AEN20:AET20"/>
    <mergeCell ref="AEU20:AFA20"/>
    <mergeCell ref="AFB20:AFH20"/>
    <mergeCell ref="AFI20:AFO20"/>
    <mergeCell ref="AFP20:AFV20"/>
    <mergeCell ref="AFW20:AGC20"/>
    <mergeCell ref="ACX20:ADD20"/>
    <mergeCell ref="ADE20:ADK20"/>
    <mergeCell ref="ADL20:ADR20"/>
    <mergeCell ref="ADS20:ADY20"/>
    <mergeCell ref="ADZ20:AEF20"/>
    <mergeCell ref="AEG20:AEM20"/>
    <mergeCell ref="ABH20:ABN20"/>
    <mergeCell ref="ABO20:ABU20"/>
    <mergeCell ref="ABV20:ACB20"/>
    <mergeCell ref="ACC20:ACI20"/>
    <mergeCell ref="ACJ20:ACP20"/>
    <mergeCell ref="ACQ20:ACW20"/>
    <mergeCell ref="ZR20:ZX20"/>
    <mergeCell ref="ZY20:AAE20"/>
    <mergeCell ref="AAF20:AAL20"/>
    <mergeCell ref="AAM20:AAS20"/>
    <mergeCell ref="AAT20:AAZ20"/>
    <mergeCell ref="ABA20:ABG20"/>
    <mergeCell ref="YB20:YH20"/>
    <mergeCell ref="YI20:YO20"/>
    <mergeCell ref="YP20:YV20"/>
    <mergeCell ref="YW20:ZC20"/>
    <mergeCell ref="ZD20:ZJ20"/>
    <mergeCell ref="ZK20:ZQ20"/>
    <mergeCell ref="EY20:FE20"/>
    <mergeCell ref="FF20:FL20"/>
    <mergeCell ref="FM20:FS20"/>
    <mergeCell ref="FT20:FZ20"/>
    <mergeCell ref="GA20:GG20"/>
    <mergeCell ref="WL20:WR20"/>
    <mergeCell ref="WS20:WY20"/>
    <mergeCell ref="WZ20:XF20"/>
    <mergeCell ref="XG20:XM20"/>
    <mergeCell ref="XN20:XT20"/>
    <mergeCell ref="XU20:YA20"/>
    <mergeCell ref="UV20:VB20"/>
    <mergeCell ref="VC20:VI20"/>
    <mergeCell ref="VJ20:VP20"/>
    <mergeCell ref="VQ20:VW20"/>
    <mergeCell ref="VX20:WD20"/>
    <mergeCell ref="WE20:WK20"/>
    <mergeCell ref="TF20:TL20"/>
    <mergeCell ref="TM20:TS20"/>
    <mergeCell ref="TT20:TZ20"/>
    <mergeCell ref="UA20:UG20"/>
    <mergeCell ref="UH20:UN20"/>
    <mergeCell ref="UO20:UU20"/>
    <mergeCell ref="RP20:RV20"/>
    <mergeCell ref="RW20:SC20"/>
    <mergeCell ref="SD20:SJ20"/>
    <mergeCell ref="SK20:SQ20"/>
    <mergeCell ref="SR20:SX20"/>
    <mergeCell ref="SY20:TE20"/>
    <mergeCell ref="PZ20:QF20"/>
    <mergeCell ref="QG20:QM20"/>
    <mergeCell ref="QN20:QT20"/>
    <mergeCell ref="QU20:RA20"/>
    <mergeCell ref="RB20:RH20"/>
    <mergeCell ref="RI20:RO20"/>
    <mergeCell ref="OJ20:OP20"/>
    <mergeCell ref="OQ20:OW20"/>
    <mergeCell ref="OX20:PD20"/>
    <mergeCell ref="PE20:PK20"/>
    <mergeCell ref="PL20:PR20"/>
    <mergeCell ref="PS20:PY20"/>
    <mergeCell ref="XFA3:XFD3"/>
    <mergeCell ref="A20:G20"/>
    <mergeCell ref="H20:N20"/>
    <mergeCell ref="O20:U20"/>
    <mergeCell ref="V20:AB20"/>
    <mergeCell ref="AC20:AI20"/>
    <mergeCell ref="AJ20:AP20"/>
    <mergeCell ref="AQ20:AW20"/>
    <mergeCell ref="AX20:BD20"/>
    <mergeCell ref="BE20:BK20"/>
    <mergeCell ref="XDK3:XDQ3"/>
    <mergeCell ref="XDR3:XDX3"/>
    <mergeCell ref="XDY3:XEE3"/>
    <mergeCell ref="XEF3:XEL3"/>
    <mergeCell ref="XEM3:XES3"/>
    <mergeCell ref="XET3:XEZ3"/>
    <mergeCell ref="XBU3:XCA3"/>
    <mergeCell ref="XCB3:XCH3"/>
    <mergeCell ref="XCI3:XCO3"/>
    <mergeCell ref="XCP3:XCV3"/>
    <mergeCell ref="XCW3:XDC3"/>
    <mergeCell ref="XDD3:XDJ3"/>
    <mergeCell ref="XAE3:XAK3"/>
    <mergeCell ref="XAL3:XAR3"/>
    <mergeCell ref="XAS3:XAY3"/>
    <mergeCell ref="XAZ3:XBF3"/>
    <mergeCell ref="XBG3:XBM3"/>
    <mergeCell ref="XBN3:XBT3"/>
    <mergeCell ref="WYO3:WYU3"/>
    <mergeCell ref="WYV3:WZB3"/>
    <mergeCell ref="WZC3:WZI3"/>
    <mergeCell ref="WZJ3:WZP3"/>
    <mergeCell ref="WZQ3:WZW3"/>
    <mergeCell ref="WZX3:XAD3"/>
    <mergeCell ref="WWY3:WXE3"/>
    <mergeCell ref="WXF3:WXL3"/>
    <mergeCell ref="WXM3:WXS3"/>
    <mergeCell ref="WXT3:WXZ3"/>
    <mergeCell ref="WYA3:WYG3"/>
    <mergeCell ref="WYH3:WYN3"/>
    <mergeCell ref="WVI3:WVO3"/>
    <mergeCell ref="WVP3:WVV3"/>
    <mergeCell ref="WVW3:WWC3"/>
    <mergeCell ref="WWD3:WWJ3"/>
    <mergeCell ref="WWK3:WWQ3"/>
    <mergeCell ref="WWR3:WWX3"/>
    <mergeCell ref="WTS3:WTY3"/>
    <mergeCell ref="WTZ3:WUF3"/>
    <mergeCell ref="WUG3:WUM3"/>
    <mergeCell ref="WUN3:WUT3"/>
    <mergeCell ref="WUU3:WVA3"/>
    <mergeCell ref="WVB3:WVH3"/>
    <mergeCell ref="MT20:MZ20"/>
    <mergeCell ref="NA20:NG20"/>
    <mergeCell ref="NH20:NN20"/>
    <mergeCell ref="NO20:NU20"/>
    <mergeCell ref="NV20:OB20"/>
    <mergeCell ref="OC20:OI20"/>
    <mergeCell ref="LD20:LJ20"/>
    <mergeCell ref="LK20:LQ20"/>
    <mergeCell ref="LR20:LX20"/>
    <mergeCell ref="LY20:ME20"/>
    <mergeCell ref="MF20:ML20"/>
    <mergeCell ref="MM20:MS20"/>
    <mergeCell ref="WSC3:WSI3"/>
    <mergeCell ref="WSJ3:WSP3"/>
    <mergeCell ref="WSQ3:WSW3"/>
    <mergeCell ref="WSX3:WTD3"/>
    <mergeCell ref="WTE3:WTK3"/>
    <mergeCell ref="WTL3:WTR3"/>
    <mergeCell ref="WQM3:WQS3"/>
    <mergeCell ref="WQT3:WQZ3"/>
    <mergeCell ref="WRA3:WRG3"/>
    <mergeCell ref="WRH3:WRN3"/>
    <mergeCell ref="WRO3:WRU3"/>
    <mergeCell ref="WRV3:WSB3"/>
    <mergeCell ref="WOW3:WPC3"/>
    <mergeCell ref="WPD3:WPJ3"/>
    <mergeCell ref="WPK3:WPQ3"/>
    <mergeCell ref="WPR3:WPX3"/>
    <mergeCell ref="WPY3:WQE3"/>
    <mergeCell ref="WQF3:WQL3"/>
    <mergeCell ref="WNG3:WNM3"/>
    <mergeCell ref="WNN3:WNT3"/>
    <mergeCell ref="WNU3:WOA3"/>
    <mergeCell ref="WOB3:WOH3"/>
    <mergeCell ref="WOI3:WOO3"/>
    <mergeCell ref="WOP3:WOV3"/>
    <mergeCell ref="WLQ3:WLW3"/>
    <mergeCell ref="WLX3:WMD3"/>
    <mergeCell ref="WME3:WMK3"/>
    <mergeCell ref="WML3:WMR3"/>
    <mergeCell ref="WMS3:WMY3"/>
    <mergeCell ref="WMZ3:WNF3"/>
    <mergeCell ref="WKA3:WKG3"/>
    <mergeCell ref="WKH3:WKN3"/>
    <mergeCell ref="WKO3:WKU3"/>
    <mergeCell ref="WKV3:WLB3"/>
    <mergeCell ref="WLC3:WLI3"/>
    <mergeCell ref="WLJ3:WLP3"/>
    <mergeCell ref="WIK3:WIQ3"/>
    <mergeCell ref="WIR3:WIX3"/>
    <mergeCell ref="WIY3:WJE3"/>
    <mergeCell ref="WJF3:WJL3"/>
    <mergeCell ref="WJM3:WJS3"/>
    <mergeCell ref="WJT3:WJZ3"/>
    <mergeCell ref="WGU3:WHA3"/>
    <mergeCell ref="WHB3:WHH3"/>
    <mergeCell ref="WHI3:WHO3"/>
    <mergeCell ref="WHP3:WHV3"/>
    <mergeCell ref="WHW3:WIC3"/>
    <mergeCell ref="WID3:WIJ3"/>
    <mergeCell ref="WFE3:WFK3"/>
    <mergeCell ref="WFL3:WFR3"/>
    <mergeCell ref="WFS3:WFY3"/>
    <mergeCell ref="WFZ3:WGF3"/>
    <mergeCell ref="WGG3:WGM3"/>
    <mergeCell ref="WGN3:WGT3"/>
    <mergeCell ref="WDO3:WDU3"/>
    <mergeCell ref="WDV3:WEB3"/>
    <mergeCell ref="WEC3:WEI3"/>
    <mergeCell ref="WEJ3:WEP3"/>
    <mergeCell ref="WEQ3:WEW3"/>
    <mergeCell ref="WEX3:WFD3"/>
    <mergeCell ref="WBY3:WCE3"/>
    <mergeCell ref="WCF3:WCL3"/>
    <mergeCell ref="WCM3:WCS3"/>
    <mergeCell ref="WCT3:WCZ3"/>
    <mergeCell ref="WDA3:WDG3"/>
    <mergeCell ref="WDH3:WDN3"/>
    <mergeCell ref="WAI3:WAO3"/>
    <mergeCell ref="WAP3:WAV3"/>
    <mergeCell ref="WAW3:WBC3"/>
    <mergeCell ref="WBD3:WBJ3"/>
    <mergeCell ref="WBK3:WBQ3"/>
    <mergeCell ref="WBR3:WBX3"/>
    <mergeCell ref="VYS3:VYY3"/>
    <mergeCell ref="VYZ3:VZF3"/>
    <mergeCell ref="VZG3:VZM3"/>
    <mergeCell ref="VZN3:VZT3"/>
    <mergeCell ref="VZU3:WAA3"/>
    <mergeCell ref="WAB3:WAH3"/>
    <mergeCell ref="VXC3:VXI3"/>
    <mergeCell ref="VXJ3:VXP3"/>
    <mergeCell ref="VXQ3:VXW3"/>
    <mergeCell ref="VXX3:VYD3"/>
    <mergeCell ref="VYE3:VYK3"/>
    <mergeCell ref="VYL3:VYR3"/>
    <mergeCell ref="VVM3:VVS3"/>
    <mergeCell ref="VVT3:VVZ3"/>
    <mergeCell ref="VWA3:VWG3"/>
    <mergeCell ref="VWH3:VWN3"/>
    <mergeCell ref="VWO3:VWU3"/>
    <mergeCell ref="VWV3:VXB3"/>
    <mergeCell ref="VTW3:VUC3"/>
    <mergeCell ref="VUD3:VUJ3"/>
    <mergeCell ref="VUK3:VUQ3"/>
    <mergeCell ref="VUR3:VUX3"/>
    <mergeCell ref="VUY3:VVE3"/>
    <mergeCell ref="VVF3:VVL3"/>
    <mergeCell ref="VSG3:VSM3"/>
    <mergeCell ref="VSN3:VST3"/>
    <mergeCell ref="VSU3:VTA3"/>
    <mergeCell ref="VTB3:VTH3"/>
    <mergeCell ref="VTI3:VTO3"/>
    <mergeCell ref="VTP3:VTV3"/>
    <mergeCell ref="VQQ3:VQW3"/>
    <mergeCell ref="VQX3:VRD3"/>
    <mergeCell ref="VRE3:VRK3"/>
    <mergeCell ref="VRL3:VRR3"/>
    <mergeCell ref="VRS3:VRY3"/>
    <mergeCell ref="VRZ3:VSF3"/>
    <mergeCell ref="VPA3:VPG3"/>
    <mergeCell ref="VPH3:VPN3"/>
    <mergeCell ref="VPO3:VPU3"/>
    <mergeCell ref="VPV3:VQB3"/>
    <mergeCell ref="VQC3:VQI3"/>
    <mergeCell ref="VQJ3:VQP3"/>
    <mergeCell ref="VNK3:VNQ3"/>
    <mergeCell ref="VNR3:VNX3"/>
    <mergeCell ref="VNY3:VOE3"/>
    <mergeCell ref="VOF3:VOL3"/>
    <mergeCell ref="VOM3:VOS3"/>
    <mergeCell ref="VOT3:VOZ3"/>
    <mergeCell ref="VLU3:VMA3"/>
    <mergeCell ref="VMB3:VMH3"/>
    <mergeCell ref="VMI3:VMO3"/>
    <mergeCell ref="VMP3:VMV3"/>
    <mergeCell ref="VMW3:VNC3"/>
    <mergeCell ref="VND3:VNJ3"/>
    <mergeCell ref="VKE3:VKK3"/>
    <mergeCell ref="VKL3:VKR3"/>
    <mergeCell ref="VKS3:VKY3"/>
    <mergeCell ref="VKZ3:VLF3"/>
    <mergeCell ref="VLG3:VLM3"/>
    <mergeCell ref="VLN3:VLT3"/>
    <mergeCell ref="VIO3:VIU3"/>
    <mergeCell ref="VIV3:VJB3"/>
    <mergeCell ref="VJC3:VJI3"/>
    <mergeCell ref="VJJ3:VJP3"/>
    <mergeCell ref="VJQ3:VJW3"/>
    <mergeCell ref="VJX3:VKD3"/>
    <mergeCell ref="VGY3:VHE3"/>
    <mergeCell ref="VHF3:VHL3"/>
    <mergeCell ref="VHM3:VHS3"/>
    <mergeCell ref="VHT3:VHZ3"/>
    <mergeCell ref="VIA3:VIG3"/>
    <mergeCell ref="VIH3:VIN3"/>
    <mergeCell ref="VFI3:VFO3"/>
    <mergeCell ref="VFP3:VFV3"/>
    <mergeCell ref="VFW3:VGC3"/>
    <mergeCell ref="VGD3:VGJ3"/>
    <mergeCell ref="VGK3:VGQ3"/>
    <mergeCell ref="VGR3:VGX3"/>
    <mergeCell ref="VDS3:VDY3"/>
    <mergeCell ref="VDZ3:VEF3"/>
    <mergeCell ref="VEG3:VEM3"/>
    <mergeCell ref="VEN3:VET3"/>
    <mergeCell ref="VEU3:VFA3"/>
    <mergeCell ref="VFB3:VFH3"/>
    <mergeCell ref="VCC3:VCI3"/>
    <mergeCell ref="VCJ3:VCP3"/>
    <mergeCell ref="VCQ3:VCW3"/>
    <mergeCell ref="VCX3:VDD3"/>
    <mergeCell ref="VDE3:VDK3"/>
    <mergeCell ref="VDL3:VDR3"/>
    <mergeCell ref="VAM3:VAS3"/>
    <mergeCell ref="VAT3:VAZ3"/>
    <mergeCell ref="VBA3:VBG3"/>
    <mergeCell ref="VBH3:VBN3"/>
    <mergeCell ref="VBO3:VBU3"/>
    <mergeCell ref="VBV3:VCB3"/>
    <mergeCell ref="UYW3:UZC3"/>
    <mergeCell ref="UZD3:UZJ3"/>
    <mergeCell ref="UZK3:UZQ3"/>
    <mergeCell ref="UZR3:UZX3"/>
    <mergeCell ref="UZY3:VAE3"/>
    <mergeCell ref="VAF3:VAL3"/>
    <mergeCell ref="UXG3:UXM3"/>
    <mergeCell ref="UXN3:UXT3"/>
    <mergeCell ref="UXU3:UYA3"/>
    <mergeCell ref="UYB3:UYH3"/>
    <mergeCell ref="UYI3:UYO3"/>
    <mergeCell ref="UYP3:UYV3"/>
    <mergeCell ref="UVQ3:UVW3"/>
    <mergeCell ref="UVX3:UWD3"/>
    <mergeCell ref="UWE3:UWK3"/>
    <mergeCell ref="UWL3:UWR3"/>
    <mergeCell ref="UWS3:UWY3"/>
    <mergeCell ref="UWZ3:UXF3"/>
    <mergeCell ref="UUA3:UUG3"/>
    <mergeCell ref="UUH3:UUN3"/>
    <mergeCell ref="UUO3:UUU3"/>
    <mergeCell ref="UUV3:UVB3"/>
    <mergeCell ref="UVC3:UVI3"/>
    <mergeCell ref="UVJ3:UVP3"/>
    <mergeCell ref="USK3:USQ3"/>
    <mergeCell ref="USR3:USX3"/>
    <mergeCell ref="USY3:UTE3"/>
    <mergeCell ref="UTF3:UTL3"/>
    <mergeCell ref="UTM3:UTS3"/>
    <mergeCell ref="UTT3:UTZ3"/>
    <mergeCell ref="UQU3:URA3"/>
    <mergeCell ref="URB3:URH3"/>
    <mergeCell ref="URI3:URO3"/>
    <mergeCell ref="URP3:URV3"/>
    <mergeCell ref="URW3:USC3"/>
    <mergeCell ref="USD3:USJ3"/>
    <mergeCell ref="UPE3:UPK3"/>
    <mergeCell ref="UPL3:UPR3"/>
    <mergeCell ref="UPS3:UPY3"/>
    <mergeCell ref="UPZ3:UQF3"/>
    <mergeCell ref="UQG3:UQM3"/>
    <mergeCell ref="UQN3:UQT3"/>
    <mergeCell ref="UNO3:UNU3"/>
    <mergeCell ref="UNV3:UOB3"/>
    <mergeCell ref="UOC3:UOI3"/>
    <mergeCell ref="UOJ3:UOP3"/>
    <mergeCell ref="UOQ3:UOW3"/>
    <mergeCell ref="UOX3:UPD3"/>
    <mergeCell ref="ULY3:UME3"/>
    <mergeCell ref="UMF3:UML3"/>
    <mergeCell ref="UMM3:UMS3"/>
    <mergeCell ref="UMT3:UMZ3"/>
    <mergeCell ref="UNA3:UNG3"/>
    <mergeCell ref="UNH3:UNN3"/>
    <mergeCell ref="UKI3:UKO3"/>
    <mergeCell ref="UKP3:UKV3"/>
    <mergeCell ref="UKW3:ULC3"/>
    <mergeCell ref="ULD3:ULJ3"/>
    <mergeCell ref="ULK3:ULQ3"/>
    <mergeCell ref="ULR3:ULX3"/>
    <mergeCell ref="UIS3:UIY3"/>
    <mergeCell ref="UIZ3:UJF3"/>
    <mergeCell ref="UJG3:UJM3"/>
    <mergeCell ref="UJN3:UJT3"/>
    <mergeCell ref="UJU3:UKA3"/>
    <mergeCell ref="UKB3:UKH3"/>
    <mergeCell ref="UHC3:UHI3"/>
    <mergeCell ref="UHJ3:UHP3"/>
    <mergeCell ref="UHQ3:UHW3"/>
    <mergeCell ref="UHX3:UID3"/>
    <mergeCell ref="UIE3:UIK3"/>
    <mergeCell ref="UIL3:UIR3"/>
    <mergeCell ref="UFM3:UFS3"/>
    <mergeCell ref="UFT3:UFZ3"/>
    <mergeCell ref="UGA3:UGG3"/>
    <mergeCell ref="UGH3:UGN3"/>
    <mergeCell ref="UGO3:UGU3"/>
    <mergeCell ref="UGV3:UHB3"/>
    <mergeCell ref="UDW3:UEC3"/>
    <mergeCell ref="UED3:UEJ3"/>
    <mergeCell ref="UEK3:UEQ3"/>
    <mergeCell ref="UER3:UEX3"/>
    <mergeCell ref="UEY3:UFE3"/>
    <mergeCell ref="UFF3:UFL3"/>
    <mergeCell ref="UCG3:UCM3"/>
    <mergeCell ref="UCN3:UCT3"/>
    <mergeCell ref="UCU3:UDA3"/>
    <mergeCell ref="UDB3:UDH3"/>
    <mergeCell ref="UDI3:UDO3"/>
    <mergeCell ref="UDP3:UDV3"/>
    <mergeCell ref="UAQ3:UAW3"/>
    <mergeCell ref="UAX3:UBD3"/>
    <mergeCell ref="UBE3:UBK3"/>
    <mergeCell ref="UBL3:UBR3"/>
    <mergeCell ref="UBS3:UBY3"/>
    <mergeCell ref="UBZ3:UCF3"/>
    <mergeCell ref="TZA3:TZG3"/>
    <mergeCell ref="TZH3:TZN3"/>
    <mergeCell ref="TZO3:TZU3"/>
    <mergeCell ref="TZV3:UAB3"/>
    <mergeCell ref="UAC3:UAI3"/>
    <mergeCell ref="UAJ3:UAP3"/>
    <mergeCell ref="TXK3:TXQ3"/>
    <mergeCell ref="TXR3:TXX3"/>
    <mergeCell ref="TXY3:TYE3"/>
    <mergeCell ref="TYF3:TYL3"/>
    <mergeCell ref="TYM3:TYS3"/>
    <mergeCell ref="TYT3:TYZ3"/>
    <mergeCell ref="TVU3:TWA3"/>
    <mergeCell ref="TWB3:TWH3"/>
    <mergeCell ref="TWI3:TWO3"/>
    <mergeCell ref="TWP3:TWV3"/>
    <mergeCell ref="TWW3:TXC3"/>
    <mergeCell ref="TXD3:TXJ3"/>
    <mergeCell ref="TUE3:TUK3"/>
    <mergeCell ref="TUL3:TUR3"/>
    <mergeCell ref="TUS3:TUY3"/>
    <mergeCell ref="TUZ3:TVF3"/>
    <mergeCell ref="TVG3:TVM3"/>
    <mergeCell ref="TVN3:TVT3"/>
    <mergeCell ref="TSO3:TSU3"/>
    <mergeCell ref="TSV3:TTB3"/>
    <mergeCell ref="TTC3:TTI3"/>
    <mergeCell ref="TTJ3:TTP3"/>
    <mergeCell ref="TTQ3:TTW3"/>
    <mergeCell ref="TTX3:TUD3"/>
    <mergeCell ref="TQY3:TRE3"/>
    <mergeCell ref="TRF3:TRL3"/>
    <mergeCell ref="TRM3:TRS3"/>
    <mergeCell ref="TRT3:TRZ3"/>
    <mergeCell ref="TSA3:TSG3"/>
    <mergeCell ref="TSH3:TSN3"/>
    <mergeCell ref="TPI3:TPO3"/>
    <mergeCell ref="TPP3:TPV3"/>
    <mergeCell ref="TPW3:TQC3"/>
    <mergeCell ref="TQD3:TQJ3"/>
    <mergeCell ref="TQK3:TQQ3"/>
    <mergeCell ref="TQR3:TQX3"/>
    <mergeCell ref="TNS3:TNY3"/>
    <mergeCell ref="TNZ3:TOF3"/>
    <mergeCell ref="TOG3:TOM3"/>
    <mergeCell ref="TON3:TOT3"/>
    <mergeCell ref="TOU3:TPA3"/>
    <mergeCell ref="TPB3:TPH3"/>
    <mergeCell ref="TMC3:TMI3"/>
    <mergeCell ref="TMJ3:TMP3"/>
    <mergeCell ref="TMQ3:TMW3"/>
    <mergeCell ref="TMX3:TND3"/>
    <mergeCell ref="TNE3:TNK3"/>
    <mergeCell ref="TNL3:TNR3"/>
    <mergeCell ref="TKM3:TKS3"/>
    <mergeCell ref="TKT3:TKZ3"/>
    <mergeCell ref="TLA3:TLG3"/>
    <mergeCell ref="TLH3:TLN3"/>
    <mergeCell ref="TLO3:TLU3"/>
    <mergeCell ref="TLV3:TMB3"/>
    <mergeCell ref="TIW3:TJC3"/>
    <mergeCell ref="TJD3:TJJ3"/>
    <mergeCell ref="TJK3:TJQ3"/>
    <mergeCell ref="TJR3:TJX3"/>
    <mergeCell ref="TJY3:TKE3"/>
    <mergeCell ref="TKF3:TKL3"/>
    <mergeCell ref="THG3:THM3"/>
    <mergeCell ref="THN3:THT3"/>
    <mergeCell ref="THU3:TIA3"/>
    <mergeCell ref="TIB3:TIH3"/>
    <mergeCell ref="TII3:TIO3"/>
    <mergeCell ref="TIP3:TIV3"/>
    <mergeCell ref="TFQ3:TFW3"/>
    <mergeCell ref="TFX3:TGD3"/>
    <mergeCell ref="TGE3:TGK3"/>
    <mergeCell ref="TGL3:TGR3"/>
    <mergeCell ref="TGS3:TGY3"/>
    <mergeCell ref="TGZ3:THF3"/>
    <mergeCell ref="TEA3:TEG3"/>
    <mergeCell ref="TEH3:TEN3"/>
    <mergeCell ref="TEO3:TEU3"/>
    <mergeCell ref="TEV3:TFB3"/>
    <mergeCell ref="TFC3:TFI3"/>
    <mergeCell ref="TFJ3:TFP3"/>
    <mergeCell ref="TCK3:TCQ3"/>
    <mergeCell ref="TCR3:TCX3"/>
    <mergeCell ref="TCY3:TDE3"/>
    <mergeCell ref="TDF3:TDL3"/>
    <mergeCell ref="TDM3:TDS3"/>
    <mergeCell ref="TDT3:TDZ3"/>
    <mergeCell ref="TAU3:TBA3"/>
    <mergeCell ref="TBB3:TBH3"/>
    <mergeCell ref="TBI3:TBO3"/>
    <mergeCell ref="TBP3:TBV3"/>
    <mergeCell ref="TBW3:TCC3"/>
    <mergeCell ref="TCD3:TCJ3"/>
    <mergeCell ref="SZE3:SZK3"/>
    <mergeCell ref="SZL3:SZR3"/>
    <mergeCell ref="SZS3:SZY3"/>
    <mergeCell ref="SZZ3:TAF3"/>
    <mergeCell ref="TAG3:TAM3"/>
    <mergeCell ref="TAN3:TAT3"/>
    <mergeCell ref="SXO3:SXU3"/>
    <mergeCell ref="SXV3:SYB3"/>
    <mergeCell ref="SYC3:SYI3"/>
    <mergeCell ref="SYJ3:SYP3"/>
    <mergeCell ref="SYQ3:SYW3"/>
    <mergeCell ref="SYX3:SZD3"/>
    <mergeCell ref="SVY3:SWE3"/>
    <mergeCell ref="SWF3:SWL3"/>
    <mergeCell ref="SWM3:SWS3"/>
    <mergeCell ref="SWT3:SWZ3"/>
    <mergeCell ref="SXA3:SXG3"/>
    <mergeCell ref="SXH3:SXN3"/>
    <mergeCell ref="SUI3:SUO3"/>
    <mergeCell ref="SUP3:SUV3"/>
    <mergeCell ref="SUW3:SVC3"/>
    <mergeCell ref="SVD3:SVJ3"/>
    <mergeCell ref="SVK3:SVQ3"/>
    <mergeCell ref="SVR3:SVX3"/>
    <mergeCell ref="SSS3:SSY3"/>
    <mergeCell ref="SSZ3:STF3"/>
    <mergeCell ref="STG3:STM3"/>
    <mergeCell ref="STN3:STT3"/>
    <mergeCell ref="STU3:SUA3"/>
    <mergeCell ref="SUB3:SUH3"/>
    <mergeCell ref="SRC3:SRI3"/>
    <mergeCell ref="SRJ3:SRP3"/>
    <mergeCell ref="SRQ3:SRW3"/>
    <mergeCell ref="SRX3:SSD3"/>
    <mergeCell ref="SSE3:SSK3"/>
    <mergeCell ref="SSL3:SSR3"/>
    <mergeCell ref="SPM3:SPS3"/>
    <mergeCell ref="SPT3:SPZ3"/>
    <mergeCell ref="SQA3:SQG3"/>
    <mergeCell ref="SQH3:SQN3"/>
    <mergeCell ref="SQO3:SQU3"/>
    <mergeCell ref="SQV3:SRB3"/>
    <mergeCell ref="SNW3:SOC3"/>
    <mergeCell ref="SOD3:SOJ3"/>
    <mergeCell ref="SOK3:SOQ3"/>
    <mergeCell ref="SOR3:SOX3"/>
    <mergeCell ref="SOY3:SPE3"/>
    <mergeCell ref="SPF3:SPL3"/>
    <mergeCell ref="SMG3:SMM3"/>
    <mergeCell ref="SMN3:SMT3"/>
    <mergeCell ref="SMU3:SNA3"/>
    <mergeCell ref="SNB3:SNH3"/>
    <mergeCell ref="SNI3:SNO3"/>
    <mergeCell ref="SNP3:SNV3"/>
    <mergeCell ref="SKQ3:SKW3"/>
    <mergeCell ref="SKX3:SLD3"/>
    <mergeCell ref="SLE3:SLK3"/>
    <mergeCell ref="SLL3:SLR3"/>
    <mergeCell ref="SLS3:SLY3"/>
    <mergeCell ref="SLZ3:SMF3"/>
    <mergeCell ref="SJA3:SJG3"/>
    <mergeCell ref="SJH3:SJN3"/>
    <mergeCell ref="SJO3:SJU3"/>
    <mergeCell ref="SJV3:SKB3"/>
    <mergeCell ref="SKC3:SKI3"/>
    <mergeCell ref="SKJ3:SKP3"/>
    <mergeCell ref="SHK3:SHQ3"/>
    <mergeCell ref="SHR3:SHX3"/>
    <mergeCell ref="SHY3:SIE3"/>
    <mergeCell ref="SIF3:SIL3"/>
    <mergeCell ref="SIM3:SIS3"/>
    <mergeCell ref="SIT3:SIZ3"/>
    <mergeCell ref="SFU3:SGA3"/>
    <mergeCell ref="SGB3:SGH3"/>
    <mergeCell ref="SGI3:SGO3"/>
    <mergeCell ref="SGP3:SGV3"/>
    <mergeCell ref="SGW3:SHC3"/>
    <mergeCell ref="SHD3:SHJ3"/>
    <mergeCell ref="SEE3:SEK3"/>
    <mergeCell ref="SEL3:SER3"/>
    <mergeCell ref="SES3:SEY3"/>
    <mergeCell ref="SEZ3:SFF3"/>
    <mergeCell ref="SFG3:SFM3"/>
    <mergeCell ref="SFN3:SFT3"/>
    <mergeCell ref="SCO3:SCU3"/>
    <mergeCell ref="SCV3:SDB3"/>
    <mergeCell ref="SDC3:SDI3"/>
    <mergeCell ref="SDJ3:SDP3"/>
    <mergeCell ref="SDQ3:SDW3"/>
    <mergeCell ref="SDX3:SED3"/>
    <mergeCell ref="SAY3:SBE3"/>
    <mergeCell ref="SBF3:SBL3"/>
    <mergeCell ref="SBM3:SBS3"/>
    <mergeCell ref="SBT3:SBZ3"/>
    <mergeCell ref="SCA3:SCG3"/>
    <mergeCell ref="SCH3:SCN3"/>
    <mergeCell ref="RZI3:RZO3"/>
    <mergeCell ref="RZP3:RZV3"/>
    <mergeCell ref="RZW3:SAC3"/>
    <mergeCell ref="SAD3:SAJ3"/>
    <mergeCell ref="SAK3:SAQ3"/>
    <mergeCell ref="SAR3:SAX3"/>
    <mergeCell ref="RXS3:RXY3"/>
    <mergeCell ref="RXZ3:RYF3"/>
    <mergeCell ref="RYG3:RYM3"/>
    <mergeCell ref="RYN3:RYT3"/>
    <mergeCell ref="RYU3:RZA3"/>
    <mergeCell ref="RZB3:RZH3"/>
    <mergeCell ref="RWC3:RWI3"/>
    <mergeCell ref="RWJ3:RWP3"/>
    <mergeCell ref="RWQ3:RWW3"/>
    <mergeCell ref="RWX3:RXD3"/>
    <mergeCell ref="RXE3:RXK3"/>
    <mergeCell ref="RXL3:RXR3"/>
    <mergeCell ref="RUM3:RUS3"/>
    <mergeCell ref="RUT3:RUZ3"/>
    <mergeCell ref="RVA3:RVG3"/>
    <mergeCell ref="RVH3:RVN3"/>
    <mergeCell ref="RVO3:RVU3"/>
    <mergeCell ref="RVV3:RWB3"/>
    <mergeCell ref="RSW3:RTC3"/>
    <mergeCell ref="RTD3:RTJ3"/>
    <mergeCell ref="RTK3:RTQ3"/>
    <mergeCell ref="RTR3:RTX3"/>
    <mergeCell ref="RTY3:RUE3"/>
    <mergeCell ref="RUF3:RUL3"/>
    <mergeCell ref="RRG3:RRM3"/>
    <mergeCell ref="RRN3:RRT3"/>
    <mergeCell ref="RRU3:RSA3"/>
    <mergeCell ref="RSB3:RSH3"/>
    <mergeCell ref="RSI3:RSO3"/>
    <mergeCell ref="RSP3:RSV3"/>
    <mergeCell ref="RPQ3:RPW3"/>
    <mergeCell ref="RPX3:RQD3"/>
    <mergeCell ref="RQE3:RQK3"/>
    <mergeCell ref="RQL3:RQR3"/>
    <mergeCell ref="RQS3:RQY3"/>
    <mergeCell ref="RQZ3:RRF3"/>
    <mergeCell ref="ROA3:ROG3"/>
    <mergeCell ref="ROH3:RON3"/>
    <mergeCell ref="ROO3:ROU3"/>
    <mergeCell ref="ROV3:RPB3"/>
    <mergeCell ref="RPC3:RPI3"/>
    <mergeCell ref="RPJ3:RPP3"/>
    <mergeCell ref="RMK3:RMQ3"/>
    <mergeCell ref="RMR3:RMX3"/>
    <mergeCell ref="RMY3:RNE3"/>
    <mergeCell ref="RNF3:RNL3"/>
    <mergeCell ref="RNM3:RNS3"/>
    <mergeCell ref="RNT3:RNZ3"/>
    <mergeCell ref="RKU3:RLA3"/>
    <mergeCell ref="RLB3:RLH3"/>
    <mergeCell ref="RLI3:RLO3"/>
    <mergeCell ref="RLP3:RLV3"/>
    <mergeCell ref="RLW3:RMC3"/>
    <mergeCell ref="RMD3:RMJ3"/>
    <mergeCell ref="RJE3:RJK3"/>
    <mergeCell ref="RJL3:RJR3"/>
    <mergeCell ref="RJS3:RJY3"/>
    <mergeCell ref="RJZ3:RKF3"/>
    <mergeCell ref="RKG3:RKM3"/>
    <mergeCell ref="RKN3:RKT3"/>
    <mergeCell ref="RHO3:RHU3"/>
    <mergeCell ref="RHV3:RIB3"/>
    <mergeCell ref="RIC3:RII3"/>
    <mergeCell ref="RIJ3:RIP3"/>
    <mergeCell ref="RIQ3:RIW3"/>
    <mergeCell ref="RIX3:RJD3"/>
    <mergeCell ref="RFY3:RGE3"/>
    <mergeCell ref="RGF3:RGL3"/>
    <mergeCell ref="RGM3:RGS3"/>
    <mergeCell ref="RGT3:RGZ3"/>
    <mergeCell ref="RHA3:RHG3"/>
    <mergeCell ref="RHH3:RHN3"/>
    <mergeCell ref="REI3:REO3"/>
    <mergeCell ref="REP3:REV3"/>
    <mergeCell ref="REW3:RFC3"/>
    <mergeCell ref="RFD3:RFJ3"/>
    <mergeCell ref="RFK3:RFQ3"/>
    <mergeCell ref="RFR3:RFX3"/>
    <mergeCell ref="RCS3:RCY3"/>
    <mergeCell ref="RCZ3:RDF3"/>
    <mergeCell ref="RDG3:RDM3"/>
    <mergeCell ref="RDN3:RDT3"/>
    <mergeCell ref="RDU3:REA3"/>
    <mergeCell ref="REB3:REH3"/>
    <mergeCell ref="RBC3:RBI3"/>
    <mergeCell ref="RBJ3:RBP3"/>
    <mergeCell ref="RBQ3:RBW3"/>
    <mergeCell ref="RBX3:RCD3"/>
    <mergeCell ref="RCE3:RCK3"/>
    <mergeCell ref="RCL3:RCR3"/>
    <mergeCell ref="QZM3:QZS3"/>
    <mergeCell ref="QZT3:QZZ3"/>
    <mergeCell ref="RAA3:RAG3"/>
    <mergeCell ref="RAH3:RAN3"/>
    <mergeCell ref="RAO3:RAU3"/>
    <mergeCell ref="RAV3:RBB3"/>
    <mergeCell ref="QXW3:QYC3"/>
    <mergeCell ref="QYD3:QYJ3"/>
    <mergeCell ref="QYK3:QYQ3"/>
    <mergeCell ref="QYR3:QYX3"/>
    <mergeCell ref="QYY3:QZE3"/>
    <mergeCell ref="QZF3:QZL3"/>
    <mergeCell ref="QWG3:QWM3"/>
    <mergeCell ref="QWN3:QWT3"/>
    <mergeCell ref="QWU3:QXA3"/>
    <mergeCell ref="QXB3:QXH3"/>
    <mergeCell ref="QXI3:QXO3"/>
    <mergeCell ref="QXP3:QXV3"/>
    <mergeCell ref="QUQ3:QUW3"/>
    <mergeCell ref="QUX3:QVD3"/>
    <mergeCell ref="QVE3:QVK3"/>
    <mergeCell ref="QVL3:QVR3"/>
    <mergeCell ref="QVS3:QVY3"/>
    <mergeCell ref="QVZ3:QWF3"/>
    <mergeCell ref="QTA3:QTG3"/>
    <mergeCell ref="QTH3:QTN3"/>
    <mergeCell ref="QTO3:QTU3"/>
    <mergeCell ref="QTV3:QUB3"/>
    <mergeCell ref="QUC3:QUI3"/>
    <mergeCell ref="QUJ3:QUP3"/>
    <mergeCell ref="QRK3:QRQ3"/>
    <mergeCell ref="QRR3:QRX3"/>
    <mergeCell ref="QRY3:QSE3"/>
    <mergeCell ref="QSF3:QSL3"/>
    <mergeCell ref="QSM3:QSS3"/>
    <mergeCell ref="QST3:QSZ3"/>
    <mergeCell ref="QPU3:QQA3"/>
    <mergeCell ref="QQB3:QQH3"/>
    <mergeCell ref="QQI3:QQO3"/>
    <mergeCell ref="QQP3:QQV3"/>
    <mergeCell ref="QQW3:QRC3"/>
    <mergeCell ref="QRD3:QRJ3"/>
    <mergeCell ref="QOE3:QOK3"/>
    <mergeCell ref="QOL3:QOR3"/>
    <mergeCell ref="QOS3:QOY3"/>
    <mergeCell ref="QOZ3:QPF3"/>
    <mergeCell ref="QPG3:QPM3"/>
    <mergeCell ref="QPN3:QPT3"/>
    <mergeCell ref="QMO3:QMU3"/>
    <mergeCell ref="QMV3:QNB3"/>
    <mergeCell ref="QNC3:QNI3"/>
    <mergeCell ref="QNJ3:QNP3"/>
    <mergeCell ref="QNQ3:QNW3"/>
    <mergeCell ref="QNX3:QOD3"/>
    <mergeCell ref="QKY3:QLE3"/>
    <mergeCell ref="QLF3:QLL3"/>
    <mergeCell ref="QLM3:QLS3"/>
    <mergeCell ref="QLT3:QLZ3"/>
    <mergeCell ref="QMA3:QMG3"/>
    <mergeCell ref="QMH3:QMN3"/>
    <mergeCell ref="QJI3:QJO3"/>
    <mergeCell ref="QJP3:QJV3"/>
    <mergeCell ref="QJW3:QKC3"/>
    <mergeCell ref="QKD3:QKJ3"/>
    <mergeCell ref="QKK3:QKQ3"/>
    <mergeCell ref="QKR3:QKX3"/>
    <mergeCell ref="QHS3:QHY3"/>
    <mergeCell ref="QHZ3:QIF3"/>
    <mergeCell ref="QIG3:QIM3"/>
    <mergeCell ref="QIN3:QIT3"/>
    <mergeCell ref="QIU3:QJA3"/>
    <mergeCell ref="QJB3:QJH3"/>
    <mergeCell ref="QGC3:QGI3"/>
    <mergeCell ref="QGJ3:QGP3"/>
    <mergeCell ref="QGQ3:QGW3"/>
    <mergeCell ref="QGX3:QHD3"/>
    <mergeCell ref="QHE3:QHK3"/>
    <mergeCell ref="QHL3:QHR3"/>
    <mergeCell ref="QEM3:QES3"/>
    <mergeCell ref="QET3:QEZ3"/>
    <mergeCell ref="QFA3:QFG3"/>
    <mergeCell ref="QFH3:QFN3"/>
    <mergeCell ref="QFO3:QFU3"/>
    <mergeCell ref="QFV3:QGB3"/>
    <mergeCell ref="QCW3:QDC3"/>
    <mergeCell ref="QDD3:QDJ3"/>
    <mergeCell ref="QDK3:QDQ3"/>
    <mergeCell ref="QDR3:QDX3"/>
    <mergeCell ref="QDY3:QEE3"/>
    <mergeCell ref="QEF3:QEL3"/>
    <mergeCell ref="QBG3:QBM3"/>
    <mergeCell ref="QBN3:QBT3"/>
    <mergeCell ref="QBU3:QCA3"/>
    <mergeCell ref="QCB3:QCH3"/>
    <mergeCell ref="QCI3:QCO3"/>
    <mergeCell ref="QCP3:QCV3"/>
    <mergeCell ref="PZQ3:PZW3"/>
    <mergeCell ref="PZX3:QAD3"/>
    <mergeCell ref="QAE3:QAK3"/>
    <mergeCell ref="QAL3:QAR3"/>
    <mergeCell ref="QAS3:QAY3"/>
    <mergeCell ref="QAZ3:QBF3"/>
    <mergeCell ref="PYA3:PYG3"/>
    <mergeCell ref="PYH3:PYN3"/>
    <mergeCell ref="PYO3:PYU3"/>
    <mergeCell ref="PYV3:PZB3"/>
    <mergeCell ref="PZC3:PZI3"/>
    <mergeCell ref="PZJ3:PZP3"/>
    <mergeCell ref="PWK3:PWQ3"/>
    <mergeCell ref="PWR3:PWX3"/>
    <mergeCell ref="PWY3:PXE3"/>
    <mergeCell ref="PXF3:PXL3"/>
    <mergeCell ref="PXM3:PXS3"/>
    <mergeCell ref="PXT3:PXZ3"/>
    <mergeCell ref="PUU3:PVA3"/>
    <mergeCell ref="PVB3:PVH3"/>
    <mergeCell ref="PVI3:PVO3"/>
    <mergeCell ref="PVP3:PVV3"/>
    <mergeCell ref="PVW3:PWC3"/>
    <mergeCell ref="PWD3:PWJ3"/>
    <mergeCell ref="PTE3:PTK3"/>
    <mergeCell ref="PTL3:PTR3"/>
    <mergeCell ref="PTS3:PTY3"/>
    <mergeCell ref="PTZ3:PUF3"/>
    <mergeCell ref="PUG3:PUM3"/>
    <mergeCell ref="PUN3:PUT3"/>
    <mergeCell ref="PRO3:PRU3"/>
    <mergeCell ref="PRV3:PSB3"/>
    <mergeCell ref="PSC3:PSI3"/>
    <mergeCell ref="PSJ3:PSP3"/>
    <mergeCell ref="PSQ3:PSW3"/>
    <mergeCell ref="PSX3:PTD3"/>
    <mergeCell ref="PPY3:PQE3"/>
    <mergeCell ref="PQF3:PQL3"/>
    <mergeCell ref="PQM3:PQS3"/>
    <mergeCell ref="PQT3:PQZ3"/>
    <mergeCell ref="PRA3:PRG3"/>
    <mergeCell ref="PRH3:PRN3"/>
    <mergeCell ref="POI3:POO3"/>
    <mergeCell ref="POP3:POV3"/>
    <mergeCell ref="POW3:PPC3"/>
    <mergeCell ref="PPD3:PPJ3"/>
    <mergeCell ref="PPK3:PPQ3"/>
    <mergeCell ref="PPR3:PPX3"/>
    <mergeCell ref="PMS3:PMY3"/>
    <mergeCell ref="PMZ3:PNF3"/>
    <mergeCell ref="PNG3:PNM3"/>
    <mergeCell ref="PNN3:PNT3"/>
    <mergeCell ref="PNU3:POA3"/>
    <mergeCell ref="POB3:POH3"/>
    <mergeCell ref="PLC3:PLI3"/>
    <mergeCell ref="PLJ3:PLP3"/>
    <mergeCell ref="PLQ3:PLW3"/>
    <mergeCell ref="PLX3:PMD3"/>
    <mergeCell ref="PME3:PMK3"/>
    <mergeCell ref="PML3:PMR3"/>
    <mergeCell ref="PJM3:PJS3"/>
    <mergeCell ref="PJT3:PJZ3"/>
    <mergeCell ref="PKA3:PKG3"/>
    <mergeCell ref="PKH3:PKN3"/>
    <mergeCell ref="PKO3:PKU3"/>
    <mergeCell ref="PKV3:PLB3"/>
    <mergeCell ref="PHW3:PIC3"/>
    <mergeCell ref="PID3:PIJ3"/>
    <mergeCell ref="PIK3:PIQ3"/>
    <mergeCell ref="PIR3:PIX3"/>
    <mergeCell ref="PIY3:PJE3"/>
    <mergeCell ref="PJF3:PJL3"/>
    <mergeCell ref="PGG3:PGM3"/>
    <mergeCell ref="PGN3:PGT3"/>
    <mergeCell ref="PGU3:PHA3"/>
    <mergeCell ref="PHB3:PHH3"/>
    <mergeCell ref="PHI3:PHO3"/>
    <mergeCell ref="PHP3:PHV3"/>
    <mergeCell ref="PEQ3:PEW3"/>
    <mergeCell ref="PEX3:PFD3"/>
    <mergeCell ref="PFE3:PFK3"/>
    <mergeCell ref="PFL3:PFR3"/>
    <mergeCell ref="PFS3:PFY3"/>
    <mergeCell ref="PFZ3:PGF3"/>
    <mergeCell ref="PDA3:PDG3"/>
    <mergeCell ref="PDH3:PDN3"/>
    <mergeCell ref="PDO3:PDU3"/>
    <mergeCell ref="PDV3:PEB3"/>
    <mergeCell ref="PEC3:PEI3"/>
    <mergeCell ref="PEJ3:PEP3"/>
    <mergeCell ref="PBK3:PBQ3"/>
    <mergeCell ref="PBR3:PBX3"/>
    <mergeCell ref="PBY3:PCE3"/>
    <mergeCell ref="PCF3:PCL3"/>
    <mergeCell ref="PCM3:PCS3"/>
    <mergeCell ref="PCT3:PCZ3"/>
    <mergeCell ref="OZU3:PAA3"/>
    <mergeCell ref="PAB3:PAH3"/>
    <mergeCell ref="PAI3:PAO3"/>
    <mergeCell ref="PAP3:PAV3"/>
    <mergeCell ref="PAW3:PBC3"/>
    <mergeCell ref="PBD3:PBJ3"/>
    <mergeCell ref="OYE3:OYK3"/>
    <mergeCell ref="OYL3:OYR3"/>
    <mergeCell ref="OYS3:OYY3"/>
    <mergeCell ref="OYZ3:OZF3"/>
    <mergeCell ref="OZG3:OZM3"/>
    <mergeCell ref="OZN3:OZT3"/>
    <mergeCell ref="OWO3:OWU3"/>
    <mergeCell ref="OWV3:OXB3"/>
    <mergeCell ref="OXC3:OXI3"/>
    <mergeCell ref="OXJ3:OXP3"/>
    <mergeCell ref="OXQ3:OXW3"/>
    <mergeCell ref="OXX3:OYD3"/>
    <mergeCell ref="OUY3:OVE3"/>
    <mergeCell ref="OVF3:OVL3"/>
    <mergeCell ref="OVM3:OVS3"/>
    <mergeCell ref="OVT3:OVZ3"/>
    <mergeCell ref="OWA3:OWG3"/>
    <mergeCell ref="OWH3:OWN3"/>
    <mergeCell ref="OTI3:OTO3"/>
    <mergeCell ref="OTP3:OTV3"/>
    <mergeCell ref="OTW3:OUC3"/>
    <mergeCell ref="OUD3:OUJ3"/>
    <mergeCell ref="OUK3:OUQ3"/>
    <mergeCell ref="OUR3:OUX3"/>
    <mergeCell ref="ORS3:ORY3"/>
    <mergeCell ref="ORZ3:OSF3"/>
    <mergeCell ref="OSG3:OSM3"/>
    <mergeCell ref="OSN3:OST3"/>
    <mergeCell ref="OSU3:OTA3"/>
    <mergeCell ref="OTB3:OTH3"/>
    <mergeCell ref="OQC3:OQI3"/>
    <mergeCell ref="OQJ3:OQP3"/>
    <mergeCell ref="OQQ3:OQW3"/>
    <mergeCell ref="OQX3:ORD3"/>
    <mergeCell ref="ORE3:ORK3"/>
    <mergeCell ref="ORL3:ORR3"/>
    <mergeCell ref="OOM3:OOS3"/>
    <mergeCell ref="OOT3:OOZ3"/>
    <mergeCell ref="OPA3:OPG3"/>
    <mergeCell ref="OPH3:OPN3"/>
    <mergeCell ref="OPO3:OPU3"/>
    <mergeCell ref="OPV3:OQB3"/>
    <mergeCell ref="OMW3:ONC3"/>
    <mergeCell ref="OND3:ONJ3"/>
    <mergeCell ref="ONK3:ONQ3"/>
    <mergeCell ref="ONR3:ONX3"/>
    <mergeCell ref="ONY3:OOE3"/>
    <mergeCell ref="OOF3:OOL3"/>
    <mergeCell ref="OLG3:OLM3"/>
    <mergeCell ref="OLN3:OLT3"/>
    <mergeCell ref="OLU3:OMA3"/>
    <mergeCell ref="OMB3:OMH3"/>
    <mergeCell ref="OMI3:OMO3"/>
    <mergeCell ref="OMP3:OMV3"/>
    <mergeCell ref="OJQ3:OJW3"/>
    <mergeCell ref="OJX3:OKD3"/>
    <mergeCell ref="OKE3:OKK3"/>
    <mergeCell ref="OKL3:OKR3"/>
    <mergeCell ref="OKS3:OKY3"/>
    <mergeCell ref="OKZ3:OLF3"/>
    <mergeCell ref="OIA3:OIG3"/>
    <mergeCell ref="OIH3:OIN3"/>
    <mergeCell ref="OIO3:OIU3"/>
    <mergeCell ref="OIV3:OJB3"/>
    <mergeCell ref="OJC3:OJI3"/>
    <mergeCell ref="OJJ3:OJP3"/>
    <mergeCell ref="OGK3:OGQ3"/>
    <mergeCell ref="OGR3:OGX3"/>
    <mergeCell ref="OGY3:OHE3"/>
    <mergeCell ref="OHF3:OHL3"/>
    <mergeCell ref="OHM3:OHS3"/>
    <mergeCell ref="OHT3:OHZ3"/>
    <mergeCell ref="OEU3:OFA3"/>
    <mergeCell ref="OFB3:OFH3"/>
    <mergeCell ref="OFI3:OFO3"/>
    <mergeCell ref="OFP3:OFV3"/>
    <mergeCell ref="OFW3:OGC3"/>
    <mergeCell ref="OGD3:OGJ3"/>
    <mergeCell ref="ODE3:ODK3"/>
    <mergeCell ref="ODL3:ODR3"/>
    <mergeCell ref="ODS3:ODY3"/>
    <mergeCell ref="ODZ3:OEF3"/>
    <mergeCell ref="OEG3:OEM3"/>
    <mergeCell ref="OEN3:OET3"/>
    <mergeCell ref="OBO3:OBU3"/>
    <mergeCell ref="OBV3:OCB3"/>
    <mergeCell ref="OCC3:OCI3"/>
    <mergeCell ref="OCJ3:OCP3"/>
    <mergeCell ref="OCQ3:OCW3"/>
    <mergeCell ref="OCX3:ODD3"/>
    <mergeCell ref="NZY3:OAE3"/>
    <mergeCell ref="OAF3:OAL3"/>
    <mergeCell ref="OAM3:OAS3"/>
    <mergeCell ref="OAT3:OAZ3"/>
    <mergeCell ref="OBA3:OBG3"/>
    <mergeCell ref="OBH3:OBN3"/>
    <mergeCell ref="NYI3:NYO3"/>
    <mergeCell ref="NYP3:NYV3"/>
    <mergeCell ref="NYW3:NZC3"/>
    <mergeCell ref="NZD3:NZJ3"/>
    <mergeCell ref="NZK3:NZQ3"/>
    <mergeCell ref="NZR3:NZX3"/>
    <mergeCell ref="NWS3:NWY3"/>
    <mergeCell ref="NWZ3:NXF3"/>
    <mergeCell ref="NXG3:NXM3"/>
    <mergeCell ref="NXN3:NXT3"/>
    <mergeCell ref="NXU3:NYA3"/>
    <mergeCell ref="NYB3:NYH3"/>
    <mergeCell ref="NVC3:NVI3"/>
    <mergeCell ref="NVJ3:NVP3"/>
    <mergeCell ref="NVQ3:NVW3"/>
    <mergeCell ref="NVX3:NWD3"/>
    <mergeCell ref="NWE3:NWK3"/>
    <mergeCell ref="NWL3:NWR3"/>
    <mergeCell ref="NTM3:NTS3"/>
    <mergeCell ref="NTT3:NTZ3"/>
    <mergeCell ref="NUA3:NUG3"/>
    <mergeCell ref="NUH3:NUN3"/>
    <mergeCell ref="NUO3:NUU3"/>
    <mergeCell ref="NUV3:NVB3"/>
    <mergeCell ref="NRW3:NSC3"/>
    <mergeCell ref="NSD3:NSJ3"/>
    <mergeCell ref="NSK3:NSQ3"/>
    <mergeCell ref="NSR3:NSX3"/>
    <mergeCell ref="NSY3:NTE3"/>
    <mergeCell ref="NTF3:NTL3"/>
    <mergeCell ref="NQG3:NQM3"/>
    <mergeCell ref="NQN3:NQT3"/>
    <mergeCell ref="NQU3:NRA3"/>
    <mergeCell ref="NRB3:NRH3"/>
    <mergeCell ref="NRI3:NRO3"/>
    <mergeCell ref="NRP3:NRV3"/>
    <mergeCell ref="NOQ3:NOW3"/>
    <mergeCell ref="NOX3:NPD3"/>
    <mergeCell ref="NPE3:NPK3"/>
    <mergeCell ref="NPL3:NPR3"/>
    <mergeCell ref="NPS3:NPY3"/>
    <mergeCell ref="NPZ3:NQF3"/>
    <mergeCell ref="NNA3:NNG3"/>
    <mergeCell ref="NNH3:NNN3"/>
    <mergeCell ref="NNO3:NNU3"/>
    <mergeCell ref="NNV3:NOB3"/>
    <mergeCell ref="NOC3:NOI3"/>
    <mergeCell ref="NOJ3:NOP3"/>
    <mergeCell ref="NLK3:NLQ3"/>
    <mergeCell ref="NLR3:NLX3"/>
    <mergeCell ref="NLY3:NME3"/>
    <mergeCell ref="NMF3:NML3"/>
    <mergeCell ref="NMM3:NMS3"/>
    <mergeCell ref="NMT3:NMZ3"/>
    <mergeCell ref="NJU3:NKA3"/>
    <mergeCell ref="NKB3:NKH3"/>
    <mergeCell ref="NKI3:NKO3"/>
    <mergeCell ref="NKP3:NKV3"/>
    <mergeCell ref="NKW3:NLC3"/>
    <mergeCell ref="NLD3:NLJ3"/>
    <mergeCell ref="NIE3:NIK3"/>
    <mergeCell ref="NIL3:NIR3"/>
    <mergeCell ref="NIS3:NIY3"/>
    <mergeCell ref="NIZ3:NJF3"/>
    <mergeCell ref="NJG3:NJM3"/>
    <mergeCell ref="NJN3:NJT3"/>
    <mergeCell ref="NGO3:NGU3"/>
    <mergeCell ref="NGV3:NHB3"/>
    <mergeCell ref="NHC3:NHI3"/>
    <mergeCell ref="NHJ3:NHP3"/>
    <mergeCell ref="NHQ3:NHW3"/>
    <mergeCell ref="NHX3:NID3"/>
    <mergeCell ref="NEY3:NFE3"/>
    <mergeCell ref="NFF3:NFL3"/>
    <mergeCell ref="NFM3:NFS3"/>
    <mergeCell ref="NFT3:NFZ3"/>
    <mergeCell ref="NGA3:NGG3"/>
    <mergeCell ref="NGH3:NGN3"/>
    <mergeCell ref="NDI3:NDO3"/>
    <mergeCell ref="NDP3:NDV3"/>
    <mergeCell ref="NDW3:NEC3"/>
    <mergeCell ref="NED3:NEJ3"/>
    <mergeCell ref="NEK3:NEQ3"/>
    <mergeCell ref="NER3:NEX3"/>
    <mergeCell ref="NBS3:NBY3"/>
    <mergeCell ref="NBZ3:NCF3"/>
    <mergeCell ref="NCG3:NCM3"/>
    <mergeCell ref="NCN3:NCT3"/>
    <mergeCell ref="NCU3:NDA3"/>
    <mergeCell ref="NDB3:NDH3"/>
    <mergeCell ref="NAC3:NAI3"/>
    <mergeCell ref="NAJ3:NAP3"/>
    <mergeCell ref="NAQ3:NAW3"/>
    <mergeCell ref="NAX3:NBD3"/>
    <mergeCell ref="NBE3:NBK3"/>
    <mergeCell ref="NBL3:NBR3"/>
    <mergeCell ref="MYM3:MYS3"/>
    <mergeCell ref="MYT3:MYZ3"/>
    <mergeCell ref="MZA3:MZG3"/>
    <mergeCell ref="MZH3:MZN3"/>
    <mergeCell ref="MZO3:MZU3"/>
    <mergeCell ref="MZV3:NAB3"/>
    <mergeCell ref="MWW3:MXC3"/>
    <mergeCell ref="MXD3:MXJ3"/>
    <mergeCell ref="MXK3:MXQ3"/>
    <mergeCell ref="MXR3:MXX3"/>
    <mergeCell ref="MXY3:MYE3"/>
    <mergeCell ref="MYF3:MYL3"/>
    <mergeCell ref="MVG3:MVM3"/>
    <mergeCell ref="MVN3:MVT3"/>
    <mergeCell ref="MVU3:MWA3"/>
    <mergeCell ref="MWB3:MWH3"/>
    <mergeCell ref="MWI3:MWO3"/>
    <mergeCell ref="MWP3:MWV3"/>
    <mergeCell ref="MTQ3:MTW3"/>
    <mergeCell ref="MTX3:MUD3"/>
    <mergeCell ref="MUE3:MUK3"/>
    <mergeCell ref="MUL3:MUR3"/>
    <mergeCell ref="MUS3:MUY3"/>
    <mergeCell ref="MUZ3:MVF3"/>
    <mergeCell ref="MSA3:MSG3"/>
    <mergeCell ref="MSH3:MSN3"/>
    <mergeCell ref="MSO3:MSU3"/>
    <mergeCell ref="MSV3:MTB3"/>
    <mergeCell ref="MTC3:MTI3"/>
    <mergeCell ref="MTJ3:MTP3"/>
    <mergeCell ref="MQK3:MQQ3"/>
    <mergeCell ref="MQR3:MQX3"/>
    <mergeCell ref="MQY3:MRE3"/>
    <mergeCell ref="MRF3:MRL3"/>
    <mergeCell ref="MRM3:MRS3"/>
    <mergeCell ref="MRT3:MRZ3"/>
    <mergeCell ref="MOU3:MPA3"/>
    <mergeCell ref="MPB3:MPH3"/>
    <mergeCell ref="MPI3:MPO3"/>
    <mergeCell ref="MPP3:MPV3"/>
    <mergeCell ref="MPW3:MQC3"/>
    <mergeCell ref="MQD3:MQJ3"/>
    <mergeCell ref="MNE3:MNK3"/>
    <mergeCell ref="MNL3:MNR3"/>
    <mergeCell ref="MNS3:MNY3"/>
    <mergeCell ref="MNZ3:MOF3"/>
    <mergeCell ref="MOG3:MOM3"/>
    <mergeCell ref="MON3:MOT3"/>
    <mergeCell ref="MLO3:MLU3"/>
    <mergeCell ref="MLV3:MMB3"/>
    <mergeCell ref="MMC3:MMI3"/>
    <mergeCell ref="MMJ3:MMP3"/>
    <mergeCell ref="MMQ3:MMW3"/>
    <mergeCell ref="MMX3:MND3"/>
    <mergeCell ref="MJY3:MKE3"/>
    <mergeCell ref="MKF3:MKL3"/>
    <mergeCell ref="MKM3:MKS3"/>
    <mergeCell ref="MKT3:MKZ3"/>
    <mergeCell ref="MLA3:MLG3"/>
    <mergeCell ref="MLH3:MLN3"/>
    <mergeCell ref="MII3:MIO3"/>
    <mergeCell ref="MIP3:MIV3"/>
    <mergeCell ref="MIW3:MJC3"/>
    <mergeCell ref="MJD3:MJJ3"/>
    <mergeCell ref="MJK3:MJQ3"/>
    <mergeCell ref="MJR3:MJX3"/>
    <mergeCell ref="MGS3:MGY3"/>
    <mergeCell ref="MGZ3:MHF3"/>
    <mergeCell ref="MHG3:MHM3"/>
    <mergeCell ref="MHN3:MHT3"/>
    <mergeCell ref="MHU3:MIA3"/>
    <mergeCell ref="MIB3:MIH3"/>
    <mergeCell ref="MFC3:MFI3"/>
    <mergeCell ref="MFJ3:MFP3"/>
    <mergeCell ref="MFQ3:MFW3"/>
    <mergeCell ref="MFX3:MGD3"/>
    <mergeCell ref="MGE3:MGK3"/>
    <mergeCell ref="MGL3:MGR3"/>
    <mergeCell ref="MDM3:MDS3"/>
    <mergeCell ref="MDT3:MDZ3"/>
    <mergeCell ref="MEA3:MEG3"/>
    <mergeCell ref="MEH3:MEN3"/>
    <mergeCell ref="MEO3:MEU3"/>
    <mergeCell ref="MEV3:MFB3"/>
    <mergeCell ref="MBW3:MCC3"/>
    <mergeCell ref="MCD3:MCJ3"/>
    <mergeCell ref="MCK3:MCQ3"/>
    <mergeCell ref="MCR3:MCX3"/>
    <mergeCell ref="MCY3:MDE3"/>
    <mergeCell ref="MDF3:MDL3"/>
    <mergeCell ref="MAG3:MAM3"/>
    <mergeCell ref="MAN3:MAT3"/>
    <mergeCell ref="MAU3:MBA3"/>
    <mergeCell ref="MBB3:MBH3"/>
    <mergeCell ref="MBI3:MBO3"/>
    <mergeCell ref="MBP3:MBV3"/>
    <mergeCell ref="LYQ3:LYW3"/>
    <mergeCell ref="LYX3:LZD3"/>
    <mergeCell ref="LZE3:LZK3"/>
    <mergeCell ref="LZL3:LZR3"/>
    <mergeCell ref="LZS3:LZY3"/>
    <mergeCell ref="LZZ3:MAF3"/>
    <mergeCell ref="LXA3:LXG3"/>
    <mergeCell ref="LXH3:LXN3"/>
    <mergeCell ref="LXO3:LXU3"/>
    <mergeCell ref="LXV3:LYB3"/>
    <mergeCell ref="LYC3:LYI3"/>
    <mergeCell ref="LYJ3:LYP3"/>
    <mergeCell ref="LVK3:LVQ3"/>
    <mergeCell ref="LVR3:LVX3"/>
    <mergeCell ref="LVY3:LWE3"/>
    <mergeCell ref="LWF3:LWL3"/>
    <mergeCell ref="LWM3:LWS3"/>
    <mergeCell ref="LWT3:LWZ3"/>
    <mergeCell ref="LTU3:LUA3"/>
    <mergeCell ref="LUB3:LUH3"/>
    <mergeCell ref="LUI3:LUO3"/>
    <mergeCell ref="LUP3:LUV3"/>
    <mergeCell ref="LUW3:LVC3"/>
    <mergeCell ref="LVD3:LVJ3"/>
    <mergeCell ref="LSE3:LSK3"/>
    <mergeCell ref="LSL3:LSR3"/>
    <mergeCell ref="LSS3:LSY3"/>
    <mergeCell ref="LSZ3:LTF3"/>
    <mergeCell ref="LTG3:LTM3"/>
    <mergeCell ref="LTN3:LTT3"/>
    <mergeCell ref="LQO3:LQU3"/>
    <mergeCell ref="LQV3:LRB3"/>
    <mergeCell ref="LRC3:LRI3"/>
    <mergeCell ref="LRJ3:LRP3"/>
    <mergeCell ref="LRQ3:LRW3"/>
    <mergeCell ref="LRX3:LSD3"/>
    <mergeCell ref="LOY3:LPE3"/>
    <mergeCell ref="LPF3:LPL3"/>
    <mergeCell ref="LPM3:LPS3"/>
    <mergeCell ref="LPT3:LPZ3"/>
    <mergeCell ref="LQA3:LQG3"/>
    <mergeCell ref="LQH3:LQN3"/>
    <mergeCell ref="LNI3:LNO3"/>
    <mergeCell ref="LNP3:LNV3"/>
    <mergeCell ref="LNW3:LOC3"/>
    <mergeCell ref="LOD3:LOJ3"/>
    <mergeCell ref="LOK3:LOQ3"/>
    <mergeCell ref="LOR3:LOX3"/>
    <mergeCell ref="LLS3:LLY3"/>
    <mergeCell ref="LLZ3:LMF3"/>
    <mergeCell ref="LMG3:LMM3"/>
    <mergeCell ref="LMN3:LMT3"/>
    <mergeCell ref="LMU3:LNA3"/>
    <mergeCell ref="LNB3:LNH3"/>
    <mergeCell ref="LKC3:LKI3"/>
    <mergeCell ref="LKJ3:LKP3"/>
    <mergeCell ref="LKQ3:LKW3"/>
    <mergeCell ref="LKX3:LLD3"/>
    <mergeCell ref="LLE3:LLK3"/>
    <mergeCell ref="LLL3:LLR3"/>
    <mergeCell ref="LIM3:LIS3"/>
    <mergeCell ref="LIT3:LIZ3"/>
    <mergeCell ref="LJA3:LJG3"/>
    <mergeCell ref="LJH3:LJN3"/>
    <mergeCell ref="LJO3:LJU3"/>
    <mergeCell ref="LJV3:LKB3"/>
    <mergeCell ref="LGW3:LHC3"/>
    <mergeCell ref="LHD3:LHJ3"/>
    <mergeCell ref="LHK3:LHQ3"/>
    <mergeCell ref="LHR3:LHX3"/>
    <mergeCell ref="LHY3:LIE3"/>
    <mergeCell ref="LIF3:LIL3"/>
    <mergeCell ref="LFG3:LFM3"/>
    <mergeCell ref="LFN3:LFT3"/>
    <mergeCell ref="LFU3:LGA3"/>
    <mergeCell ref="LGB3:LGH3"/>
    <mergeCell ref="LGI3:LGO3"/>
    <mergeCell ref="LGP3:LGV3"/>
    <mergeCell ref="LDQ3:LDW3"/>
    <mergeCell ref="LDX3:LED3"/>
    <mergeCell ref="LEE3:LEK3"/>
    <mergeCell ref="LEL3:LER3"/>
    <mergeCell ref="LES3:LEY3"/>
    <mergeCell ref="LEZ3:LFF3"/>
    <mergeCell ref="LCA3:LCG3"/>
    <mergeCell ref="LCH3:LCN3"/>
    <mergeCell ref="LCO3:LCU3"/>
    <mergeCell ref="LCV3:LDB3"/>
    <mergeCell ref="LDC3:LDI3"/>
    <mergeCell ref="LDJ3:LDP3"/>
    <mergeCell ref="LAK3:LAQ3"/>
    <mergeCell ref="LAR3:LAX3"/>
    <mergeCell ref="LAY3:LBE3"/>
    <mergeCell ref="LBF3:LBL3"/>
    <mergeCell ref="LBM3:LBS3"/>
    <mergeCell ref="LBT3:LBZ3"/>
    <mergeCell ref="KYU3:KZA3"/>
    <mergeCell ref="KZB3:KZH3"/>
    <mergeCell ref="KZI3:KZO3"/>
    <mergeCell ref="KZP3:KZV3"/>
    <mergeCell ref="KZW3:LAC3"/>
    <mergeCell ref="LAD3:LAJ3"/>
    <mergeCell ref="KXE3:KXK3"/>
    <mergeCell ref="KXL3:KXR3"/>
    <mergeCell ref="KXS3:KXY3"/>
    <mergeCell ref="KXZ3:KYF3"/>
    <mergeCell ref="KYG3:KYM3"/>
    <mergeCell ref="KYN3:KYT3"/>
    <mergeCell ref="KVO3:KVU3"/>
    <mergeCell ref="KVV3:KWB3"/>
    <mergeCell ref="KWC3:KWI3"/>
    <mergeCell ref="KWJ3:KWP3"/>
    <mergeCell ref="KWQ3:KWW3"/>
    <mergeCell ref="KWX3:KXD3"/>
    <mergeCell ref="KTY3:KUE3"/>
    <mergeCell ref="KUF3:KUL3"/>
    <mergeCell ref="KUM3:KUS3"/>
    <mergeCell ref="KUT3:KUZ3"/>
    <mergeCell ref="KVA3:KVG3"/>
    <mergeCell ref="KVH3:KVN3"/>
    <mergeCell ref="KSI3:KSO3"/>
    <mergeCell ref="KSP3:KSV3"/>
    <mergeCell ref="KSW3:KTC3"/>
    <mergeCell ref="KTD3:KTJ3"/>
    <mergeCell ref="KTK3:KTQ3"/>
    <mergeCell ref="KTR3:KTX3"/>
    <mergeCell ref="KQS3:KQY3"/>
    <mergeCell ref="KQZ3:KRF3"/>
    <mergeCell ref="KRG3:KRM3"/>
    <mergeCell ref="KRN3:KRT3"/>
    <mergeCell ref="KRU3:KSA3"/>
    <mergeCell ref="KSB3:KSH3"/>
    <mergeCell ref="KPC3:KPI3"/>
    <mergeCell ref="KPJ3:KPP3"/>
    <mergeCell ref="KPQ3:KPW3"/>
    <mergeCell ref="KPX3:KQD3"/>
    <mergeCell ref="KQE3:KQK3"/>
    <mergeCell ref="KQL3:KQR3"/>
    <mergeCell ref="KNM3:KNS3"/>
    <mergeCell ref="KNT3:KNZ3"/>
    <mergeCell ref="KOA3:KOG3"/>
    <mergeCell ref="KOH3:KON3"/>
    <mergeCell ref="KOO3:KOU3"/>
    <mergeCell ref="KOV3:KPB3"/>
    <mergeCell ref="KLW3:KMC3"/>
    <mergeCell ref="KMD3:KMJ3"/>
    <mergeCell ref="KMK3:KMQ3"/>
    <mergeCell ref="KMR3:KMX3"/>
    <mergeCell ref="KMY3:KNE3"/>
    <mergeCell ref="KNF3:KNL3"/>
    <mergeCell ref="KKG3:KKM3"/>
    <mergeCell ref="KKN3:KKT3"/>
    <mergeCell ref="KKU3:KLA3"/>
    <mergeCell ref="KLB3:KLH3"/>
    <mergeCell ref="KLI3:KLO3"/>
    <mergeCell ref="KLP3:KLV3"/>
    <mergeCell ref="KIQ3:KIW3"/>
    <mergeCell ref="KIX3:KJD3"/>
    <mergeCell ref="KJE3:KJK3"/>
    <mergeCell ref="KJL3:KJR3"/>
    <mergeCell ref="KJS3:KJY3"/>
    <mergeCell ref="KJZ3:KKF3"/>
    <mergeCell ref="KHA3:KHG3"/>
    <mergeCell ref="KHH3:KHN3"/>
    <mergeCell ref="KHO3:KHU3"/>
    <mergeCell ref="KHV3:KIB3"/>
    <mergeCell ref="KIC3:KII3"/>
    <mergeCell ref="KIJ3:KIP3"/>
    <mergeCell ref="KFK3:KFQ3"/>
    <mergeCell ref="KFR3:KFX3"/>
    <mergeCell ref="KFY3:KGE3"/>
    <mergeCell ref="KGF3:KGL3"/>
    <mergeCell ref="KGM3:KGS3"/>
    <mergeCell ref="KGT3:KGZ3"/>
    <mergeCell ref="KDU3:KEA3"/>
    <mergeCell ref="KEB3:KEH3"/>
    <mergeCell ref="KEI3:KEO3"/>
    <mergeCell ref="KEP3:KEV3"/>
    <mergeCell ref="KEW3:KFC3"/>
    <mergeCell ref="KFD3:KFJ3"/>
    <mergeCell ref="KCE3:KCK3"/>
    <mergeCell ref="KCL3:KCR3"/>
    <mergeCell ref="KCS3:KCY3"/>
    <mergeCell ref="KCZ3:KDF3"/>
    <mergeCell ref="KDG3:KDM3"/>
    <mergeCell ref="KDN3:KDT3"/>
    <mergeCell ref="KAO3:KAU3"/>
    <mergeCell ref="KAV3:KBB3"/>
    <mergeCell ref="KBC3:KBI3"/>
    <mergeCell ref="KBJ3:KBP3"/>
    <mergeCell ref="KBQ3:KBW3"/>
    <mergeCell ref="KBX3:KCD3"/>
    <mergeCell ref="JYY3:JZE3"/>
    <mergeCell ref="JZF3:JZL3"/>
    <mergeCell ref="JZM3:JZS3"/>
    <mergeCell ref="JZT3:JZZ3"/>
    <mergeCell ref="KAA3:KAG3"/>
    <mergeCell ref="KAH3:KAN3"/>
    <mergeCell ref="JXI3:JXO3"/>
    <mergeCell ref="JXP3:JXV3"/>
    <mergeCell ref="JXW3:JYC3"/>
    <mergeCell ref="JYD3:JYJ3"/>
    <mergeCell ref="JYK3:JYQ3"/>
    <mergeCell ref="JYR3:JYX3"/>
    <mergeCell ref="JVS3:JVY3"/>
    <mergeCell ref="JVZ3:JWF3"/>
    <mergeCell ref="JWG3:JWM3"/>
    <mergeCell ref="JWN3:JWT3"/>
    <mergeCell ref="JWU3:JXA3"/>
    <mergeCell ref="JXB3:JXH3"/>
    <mergeCell ref="JUC3:JUI3"/>
    <mergeCell ref="JUJ3:JUP3"/>
    <mergeCell ref="JUQ3:JUW3"/>
    <mergeCell ref="JUX3:JVD3"/>
    <mergeCell ref="JVE3:JVK3"/>
    <mergeCell ref="JVL3:JVR3"/>
    <mergeCell ref="JSM3:JSS3"/>
    <mergeCell ref="JST3:JSZ3"/>
    <mergeCell ref="JTA3:JTG3"/>
    <mergeCell ref="JTH3:JTN3"/>
    <mergeCell ref="JTO3:JTU3"/>
    <mergeCell ref="JTV3:JUB3"/>
    <mergeCell ref="JQW3:JRC3"/>
    <mergeCell ref="JRD3:JRJ3"/>
    <mergeCell ref="JRK3:JRQ3"/>
    <mergeCell ref="JRR3:JRX3"/>
    <mergeCell ref="JRY3:JSE3"/>
    <mergeCell ref="JSF3:JSL3"/>
    <mergeCell ref="JPG3:JPM3"/>
    <mergeCell ref="JPN3:JPT3"/>
    <mergeCell ref="JPU3:JQA3"/>
    <mergeCell ref="JQB3:JQH3"/>
    <mergeCell ref="JQI3:JQO3"/>
    <mergeCell ref="JQP3:JQV3"/>
    <mergeCell ref="JNQ3:JNW3"/>
    <mergeCell ref="JNX3:JOD3"/>
    <mergeCell ref="JOE3:JOK3"/>
    <mergeCell ref="JOL3:JOR3"/>
    <mergeCell ref="JOS3:JOY3"/>
    <mergeCell ref="JOZ3:JPF3"/>
    <mergeCell ref="JMA3:JMG3"/>
    <mergeCell ref="JMH3:JMN3"/>
    <mergeCell ref="JMO3:JMU3"/>
    <mergeCell ref="JMV3:JNB3"/>
    <mergeCell ref="JNC3:JNI3"/>
    <mergeCell ref="JNJ3:JNP3"/>
    <mergeCell ref="JKK3:JKQ3"/>
    <mergeCell ref="JKR3:JKX3"/>
    <mergeCell ref="JKY3:JLE3"/>
    <mergeCell ref="JLF3:JLL3"/>
    <mergeCell ref="JLM3:JLS3"/>
    <mergeCell ref="JLT3:JLZ3"/>
    <mergeCell ref="JIU3:JJA3"/>
    <mergeCell ref="JJB3:JJH3"/>
    <mergeCell ref="JJI3:JJO3"/>
    <mergeCell ref="JJP3:JJV3"/>
    <mergeCell ref="JJW3:JKC3"/>
    <mergeCell ref="JKD3:JKJ3"/>
    <mergeCell ref="JHE3:JHK3"/>
    <mergeCell ref="JHL3:JHR3"/>
    <mergeCell ref="JHS3:JHY3"/>
    <mergeCell ref="JHZ3:JIF3"/>
    <mergeCell ref="JIG3:JIM3"/>
    <mergeCell ref="JIN3:JIT3"/>
    <mergeCell ref="JFO3:JFU3"/>
    <mergeCell ref="JFV3:JGB3"/>
    <mergeCell ref="JGC3:JGI3"/>
    <mergeCell ref="JGJ3:JGP3"/>
    <mergeCell ref="JGQ3:JGW3"/>
    <mergeCell ref="JGX3:JHD3"/>
    <mergeCell ref="JDY3:JEE3"/>
    <mergeCell ref="JEF3:JEL3"/>
    <mergeCell ref="JEM3:JES3"/>
    <mergeCell ref="JET3:JEZ3"/>
    <mergeCell ref="JFA3:JFG3"/>
    <mergeCell ref="JFH3:JFN3"/>
    <mergeCell ref="JCI3:JCO3"/>
    <mergeCell ref="JCP3:JCV3"/>
    <mergeCell ref="JCW3:JDC3"/>
    <mergeCell ref="JDD3:JDJ3"/>
    <mergeCell ref="JDK3:JDQ3"/>
    <mergeCell ref="JDR3:JDX3"/>
    <mergeCell ref="JAS3:JAY3"/>
    <mergeCell ref="JAZ3:JBF3"/>
    <mergeCell ref="JBG3:JBM3"/>
    <mergeCell ref="JBN3:JBT3"/>
    <mergeCell ref="JBU3:JCA3"/>
    <mergeCell ref="JCB3:JCH3"/>
    <mergeCell ref="IZC3:IZI3"/>
    <mergeCell ref="IZJ3:IZP3"/>
    <mergeCell ref="IZQ3:IZW3"/>
    <mergeCell ref="IZX3:JAD3"/>
    <mergeCell ref="JAE3:JAK3"/>
    <mergeCell ref="JAL3:JAR3"/>
    <mergeCell ref="IXM3:IXS3"/>
    <mergeCell ref="IXT3:IXZ3"/>
    <mergeCell ref="IYA3:IYG3"/>
    <mergeCell ref="IYH3:IYN3"/>
    <mergeCell ref="IYO3:IYU3"/>
    <mergeCell ref="IYV3:IZB3"/>
    <mergeCell ref="IVW3:IWC3"/>
    <mergeCell ref="IWD3:IWJ3"/>
    <mergeCell ref="IWK3:IWQ3"/>
    <mergeCell ref="IWR3:IWX3"/>
    <mergeCell ref="IWY3:IXE3"/>
    <mergeCell ref="IXF3:IXL3"/>
    <mergeCell ref="IUG3:IUM3"/>
    <mergeCell ref="IUN3:IUT3"/>
    <mergeCell ref="IUU3:IVA3"/>
    <mergeCell ref="IVB3:IVH3"/>
    <mergeCell ref="IVI3:IVO3"/>
    <mergeCell ref="IVP3:IVV3"/>
    <mergeCell ref="ISQ3:ISW3"/>
    <mergeCell ref="ISX3:ITD3"/>
    <mergeCell ref="ITE3:ITK3"/>
    <mergeCell ref="ITL3:ITR3"/>
    <mergeCell ref="ITS3:ITY3"/>
    <mergeCell ref="ITZ3:IUF3"/>
    <mergeCell ref="IRA3:IRG3"/>
    <mergeCell ref="IRH3:IRN3"/>
    <mergeCell ref="IRO3:IRU3"/>
    <mergeCell ref="IRV3:ISB3"/>
    <mergeCell ref="ISC3:ISI3"/>
    <mergeCell ref="ISJ3:ISP3"/>
    <mergeCell ref="IPK3:IPQ3"/>
    <mergeCell ref="IPR3:IPX3"/>
    <mergeCell ref="IPY3:IQE3"/>
    <mergeCell ref="IQF3:IQL3"/>
    <mergeCell ref="IQM3:IQS3"/>
    <mergeCell ref="IQT3:IQZ3"/>
    <mergeCell ref="INU3:IOA3"/>
    <mergeCell ref="IOB3:IOH3"/>
    <mergeCell ref="IOI3:IOO3"/>
    <mergeCell ref="IOP3:IOV3"/>
    <mergeCell ref="IOW3:IPC3"/>
    <mergeCell ref="IPD3:IPJ3"/>
    <mergeCell ref="IME3:IMK3"/>
    <mergeCell ref="IML3:IMR3"/>
    <mergeCell ref="IMS3:IMY3"/>
    <mergeCell ref="IMZ3:INF3"/>
    <mergeCell ref="ING3:INM3"/>
    <mergeCell ref="INN3:INT3"/>
    <mergeCell ref="IKO3:IKU3"/>
    <mergeCell ref="IKV3:ILB3"/>
    <mergeCell ref="ILC3:ILI3"/>
    <mergeCell ref="ILJ3:ILP3"/>
    <mergeCell ref="ILQ3:ILW3"/>
    <mergeCell ref="ILX3:IMD3"/>
    <mergeCell ref="IIY3:IJE3"/>
    <mergeCell ref="IJF3:IJL3"/>
    <mergeCell ref="IJM3:IJS3"/>
    <mergeCell ref="IJT3:IJZ3"/>
    <mergeCell ref="IKA3:IKG3"/>
    <mergeCell ref="IKH3:IKN3"/>
    <mergeCell ref="IHI3:IHO3"/>
    <mergeCell ref="IHP3:IHV3"/>
    <mergeCell ref="IHW3:IIC3"/>
    <mergeCell ref="IID3:IIJ3"/>
    <mergeCell ref="IIK3:IIQ3"/>
    <mergeCell ref="IIR3:IIX3"/>
    <mergeCell ref="IFS3:IFY3"/>
    <mergeCell ref="IFZ3:IGF3"/>
    <mergeCell ref="IGG3:IGM3"/>
    <mergeCell ref="IGN3:IGT3"/>
    <mergeCell ref="IGU3:IHA3"/>
    <mergeCell ref="IHB3:IHH3"/>
    <mergeCell ref="IEC3:IEI3"/>
    <mergeCell ref="IEJ3:IEP3"/>
    <mergeCell ref="IEQ3:IEW3"/>
    <mergeCell ref="IEX3:IFD3"/>
    <mergeCell ref="IFE3:IFK3"/>
    <mergeCell ref="IFL3:IFR3"/>
    <mergeCell ref="ICM3:ICS3"/>
    <mergeCell ref="ICT3:ICZ3"/>
    <mergeCell ref="IDA3:IDG3"/>
    <mergeCell ref="IDH3:IDN3"/>
    <mergeCell ref="IDO3:IDU3"/>
    <mergeCell ref="IDV3:IEB3"/>
    <mergeCell ref="IAW3:IBC3"/>
    <mergeCell ref="IBD3:IBJ3"/>
    <mergeCell ref="IBK3:IBQ3"/>
    <mergeCell ref="IBR3:IBX3"/>
    <mergeCell ref="IBY3:ICE3"/>
    <mergeCell ref="ICF3:ICL3"/>
    <mergeCell ref="HZG3:HZM3"/>
    <mergeCell ref="HZN3:HZT3"/>
    <mergeCell ref="HZU3:IAA3"/>
    <mergeCell ref="IAB3:IAH3"/>
    <mergeCell ref="IAI3:IAO3"/>
    <mergeCell ref="IAP3:IAV3"/>
    <mergeCell ref="HXQ3:HXW3"/>
    <mergeCell ref="HXX3:HYD3"/>
    <mergeCell ref="HYE3:HYK3"/>
    <mergeCell ref="HYL3:HYR3"/>
    <mergeCell ref="HYS3:HYY3"/>
    <mergeCell ref="HYZ3:HZF3"/>
    <mergeCell ref="HWA3:HWG3"/>
    <mergeCell ref="HWH3:HWN3"/>
    <mergeCell ref="HWO3:HWU3"/>
    <mergeCell ref="HWV3:HXB3"/>
    <mergeCell ref="HXC3:HXI3"/>
    <mergeCell ref="HXJ3:HXP3"/>
    <mergeCell ref="HUK3:HUQ3"/>
    <mergeCell ref="HUR3:HUX3"/>
    <mergeCell ref="HUY3:HVE3"/>
    <mergeCell ref="HVF3:HVL3"/>
    <mergeCell ref="HVM3:HVS3"/>
    <mergeCell ref="HVT3:HVZ3"/>
    <mergeCell ref="HSU3:HTA3"/>
    <mergeCell ref="HTB3:HTH3"/>
    <mergeCell ref="HTI3:HTO3"/>
    <mergeCell ref="HTP3:HTV3"/>
    <mergeCell ref="HTW3:HUC3"/>
    <mergeCell ref="HUD3:HUJ3"/>
    <mergeCell ref="HRE3:HRK3"/>
    <mergeCell ref="HRL3:HRR3"/>
    <mergeCell ref="HRS3:HRY3"/>
    <mergeCell ref="HRZ3:HSF3"/>
    <mergeCell ref="HSG3:HSM3"/>
    <mergeCell ref="HSN3:HST3"/>
    <mergeCell ref="HPO3:HPU3"/>
    <mergeCell ref="HPV3:HQB3"/>
    <mergeCell ref="HQC3:HQI3"/>
    <mergeCell ref="HQJ3:HQP3"/>
    <mergeCell ref="HQQ3:HQW3"/>
    <mergeCell ref="HQX3:HRD3"/>
    <mergeCell ref="HNY3:HOE3"/>
    <mergeCell ref="HOF3:HOL3"/>
    <mergeCell ref="HOM3:HOS3"/>
    <mergeCell ref="HOT3:HOZ3"/>
    <mergeCell ref="HPA3:HPG3"/>
    <mergeCell ref="HPH3:HPN3"/>
    <mergeCell ref="HMI3:HMO3"/>
    <mergeCell ref="HMP3:HMV3"/>
    <mergeCell ref="HMW3:HNC3"/>
    <mergeCell ref="HND3:HNJ3"/>
    <mergeCell ref="HNK3:HNQ3"/>
    <mergeCell ref="HNR3:HNX3"/>
    <mergeCell ref="HKS3:HKY3"/>
    <mergeCell ref="HKZ3:HLF3"/>
    <mergeCell ref="HLG3:HLM3"/>
    <mergeCell ref="HLN3:HLT3"/>
    <mergeCell ref="HLU3:HMA3"/>
    <mergeCell ref="HMB3:HMH3"/>
    <mergeCell ref="HJC3:HJI3"/>
    <mergeCell ref="HJJ3:HJP3"/>
    <mergeCell ref="HJQ3:HJW3"/>
    <mergeCell ref="HJX3:HKD3"/>
    <mergeCell ref="HKE3:HKK3"/>
    <mergeCell ref="HKL3:HKR3"/>
    <mergeCell ref="HHM3:HHS3"/>
    <mergeCell ref="HHT3:HHZ3"/>
    <mergeCell ref="HIA3:HIG3"/>
    <mergeCell ref="HIH3:HIN3"/>
    <mergeCell ref="HIO3:HIU3"/>
    <mergeCell ref="HIV3:HJB3"/>
    <mergeCell ref="HFW3:HGC3"/>
    <mergeCell ref="HGD3:HGJ3"/>
    <mergeCell ref="HGK3:HGQ3"/>
    <mergeCell ref="HGR3:HGX3"/>
    <mergeCell ref="HGY3:HHE3"/>
    <mergeCell ref="HHF3:HHL3"/>
    <mergeCell ref="HEG3:HEM3"/>
    <mergeCell ref="HEN3:HET3"/>
    <mergeCell ref="HEU3:HFA3"/>
    <mergeCell ref="HFB3:HFH3"/>
    <mergeCell ref="HFI3:HFO3"/>
    <mergeCell ref="HFP3:HFV3"/>
    <mergeCell ref="HCQ3:HCW3"/>
    <mergeCell ref="HCX3:HDD3"/>
    <mergeCell ref="HDE3:HDK3"/>
    <mergeCell ref="HDL3:HDR3"/>
    <mergeCell ref="HDS3:HDY3"/>
    <mergeCell ref="HDZ3:HEF3"/>
    <mergeCell ref="HBA3:HBG3"/>
    <mergeCell ref="HBH3:HBN3"/>
    <mergeCell ref="HBO3:HBU3"/>
    <mergeCell ref="HBV3:HCB3"/>
    <mergeCell ref="HCC3:HCI3"/>
    <mergeCell ref="HCJ3:HCP3"/>
    <mergeCell ref="GZK3:GZQ3"/>
    <mergeCell ref="GZR3:GZX3"/>
    <mergeCell ref="GZY3:HAE3"/>
    <mergeCell ref="HAF3:HAL3"/>
    <mergeCell ref="HAM3:HAS3"/>
    <mergeCell ref="HAT3:HAZ3"/>
    <mergeCell ref="GXU3:GYA3"/>
    <mergeCell ref="GYB3:GYH3"/>
    <mergeCell ref="GYI3:GYO3"/>
    <mergeCell ref="GYP3:GYV3"/>
    <mergeCell ref="GYW3:GZC3"/>
    <mergeCell ref="GZD3:GZJ3"/>
    <mergeCell ref="GWE3:GWK3"/>
    <mergeCell ref="GWL3:GWR3"/>
    <mergeCell ref="GWS3:GWY3"/>
    <mergeCell ref="GWZ3:GXF3"/>
    <mergeCell ref="GXG3:GXM3"/>
    <mergeCell ref="GXN3:GXT3"/>
    <mergeCell ref="GUO3:GUU3"/>
    <mergeCell ref="GUV3:GVB3"/>
    <mergeCell ref="GVC3:GVI3"/>
    <mergeCell ref="GVJ3:GVP3"/>
    <mergeCell ref="GVQ3:GVW3"/>
    <mergeCell ref="GVX3:GWD3"/>
    <mergeCell ref="GSY3:GTE3"/>
    <mergeCell ref="GTF3:GTL3"/>
    <mergeCell ref="GTM3:GTS3"/>
    <mergeCell ref="GTT3:GTZ3"/>
    <mergeCell ref="GUA3:GUG3"/>
    <mergeCell ref="GUH3:GUN3"/>
    <mergeCell ref="GRI3:GRO3"/>
    <mergeCell ref="GRP3:GRV3"/>
    <mergeCell ref="GRW3:GSC3"/>
    <mergeCell ref="GSD3:GSJ3"/>
    <mergeCell ref="GSK3:GSQ3"/>
    <mergeCell ref="GSR3:GSX3"/>
    <mergeCell ref="GPS3:GPY3"/>
    <mergeCell ref="GPZ3:GQF3"/>
    <mergeCell ref="GQG3:GQM3"/>
    <mergeCell ref="GQN3:GQT3"/>
    <mergeCell ref="GQU3:GRA3"/>
    <mergeCell ref="GRB3:GRH3"/>
    <mergeCell ref="GOC3:GOI3"/>
    <mergeCell ref="GOJ3:GOP3"/>
    <mergeCell ref="GOQ3:GOW3"/>
    <mergeCell ref="GOX3:GPD3"/>
    <mergeCell ref="GPE3:GPK3"/>
    <mergeCell ref="GPL3:GPR3"/>
    <mergeCell ref="GMM3:GMS3"/>
    <mergeCell ref="GMT3:GMZ3"/>
    <mergeCell ref="GNA3:GNG3"/>
    <mergeCell ref="GNH3:GNN3"/>
    <mergeCell ref="GNO3:GNU3"/>
    <mergeCell ref="GNV3:GOB3"/>
    <mergeCell ref="GKW3:GLC3"/>
    <mergeCell ref="GLD3:GLJ3"/>
    <mergeCell ref="GLK3:GLQ3"/>
    <mergeCell ref="GLR3:GLX3"/>
    <mergeCell ref="GLY3:GME3"/>
    <mergeCell ref="GMF3:GML3"/>
    <mergeCell ref="GJG3:GJM3"/>
    <mergeCell ref="GJN3:GJT3"/>
    <mergeCell ref="GJU3:GKA3"/>
    <mergeCell ref="GKB3:GKH3"/>
    <mergeCell ref="GKI3:GKO3"/>
    <mergeCell ref="GKP3:GKV3"/>
    <mergeCell ref="GHQ3:GHW3"/>
    <mergeCell ref="GHX3:GID3"/>
    <mergeCell ref="GIE3:GIK3"/>
    <mergeCell ref="GIL3:GIR3"/>
    <mergeCell ref="GIS3:GIY3"/>
    <mergeCell ref="GIZ3:GJF3"/>
    <mergeCell ref="GGA3:GGG3"/>
    <mergeCell ref="GGH3:GGN3"/>
    <mergeCell ref="GGO3:GGU3"/>
    <mergeCell ref="GGV3:GHB3"/>
    <mergeCell ref="GHC3:GHI3"/>
    <mergeCell ref="GHJ3:GHP3"/>
    <mergeCell ref="GEK3:GEQ3"/>
    <mergeCell ref="GER3:GEX3"/>
    <mergeCell ref="GEY3:GFE3"/>
    <mergeCell ref="GFF3:GFL3"/>
    <mergeCell ref="GFM3:GFS3"/>
    <mergeCell ref="GFT3:GFZ3"/>
    <mergeCell ref="GCU3:GDA3"/>
    <mergeCell ref="GDB3:GDH3"/>
    <mergeCell ref="GDI3:GDO3"/>
    <mergeCell ref="GDP3:GDV3"/>
    <mergeCell ref="GDW3:GEC3"/>
    <mergeCell ref="GED3:GEJ3"/>
    <mergeCell ref="GBE3:GBK3"/>
    <mergeCell ref="GBL3:GBR3"/>
    <mergeCell ref="GBS3:GBY3"/>
    <mergeCell ref="GBZ3:GCF3"/>
    <mergeCell ref="GCG3:GCM3"/>
    <mergeCell ref="GCN3:GCT3"/>
    <mergeCell ref="FZO3:FZU3"/>
    <mergeCell ref="FZV3:GAB3"/>
    <mergeCell ref="GAC3:GAI3"/>
    <mergeCell ref="GAJ3:GAP3"/>
    <mergeCell ref="GAQ3:GAW3"/>
    <mergeCell ref="GAX3:GBD3"/>
    <mergeCell ref="FXY3:FYE3"/>
    <mergeCell ref="FYF3:FYL3"/>
    <mergeCell ref="FYM3:FYS3"/>
    <mergeCell ref="FYT3:FYZ3"/>
    <mergeCell ref="FZA3:FZG3"/>
    <mergeCell ref="FZH3:FZN3"/>
    <mergeCell ref="FWI3:FWO3"/>
    <mergeCell ref="FWP3:FWV3"/>
    <mergeCell ref="FWW3:FXC3"/>
    <mergeCell ref="FXD3:FXJ3"/>
    <mergeCell ref="FXK3:FXQ3"/>
    <mergeCell ref="FXR3:FXX3"/>
    <mergeCell ref="FUS3:FUY3"/>
    <mergeCell ref="FUZ3:FVF3"/>
    <mergeCell ref="FVG3:FVM3"/>
    <mergeCell ref="FVN3:FVT3"/>
    <mergeCell ref="FVU3:FWA3"/>
    <mergeCell ref="FWB3:FWH3"/>
    <mergeCell ref="FTC3:FTI3"/>
    <mergeCell ref="FTJ3:FTP3"/>
    <mergeCell ref="FTQ3:FTW3"/>
    <mergeCell ref="FTX3:FUD3"/>
    <mergeCell ref="FUE3:FUK3"/>
    <mergeCell ref="FUL3:FUR3"/>
    <mergeCell ref="FRM3:FRS3"/>
    <mergeCell ref="FRT3:FRZ3"/>
    <mergeCell ref="FSA3:FSG3"/>
    <mergeCell ref="FSH3:FSN3"/>
    <mergeCell ref="FSO3:FSU3"/>
    <mergeCell ref="FSV3:FTB3"/>
    <mergeCell ref="FPW3:FQC3"/>
    <mergeCell ref="FQD3:FQJ3"/>
    <mergeCell ref="FQK3:FQQ3"/>
    <mergeCell ref="FQR3:FQX3"/>
    <mergeCell ref="FQY3:FRE3"/>
    <mergeCell ref="FRF3:FRL3"/>
    <mergeCell ref="FOG3:FOM3"/>
    <mergeCell ref="FON3:FOT3"/>
    <mergeCell ref="FOU3:FPA3"/>
    <mergeCell ref="FPB3:FPH3"/>
    <mergeCell ref="FPI3:FPO3"/>
    <mergeCell ref="FPP3:FPV3"/>
    <mergeCell ref="FMQ3:FMW3"/>
    <mergeCell ref="FMX3:FND3"/>
    <mergeCell ref="FNE3:FNK3"/>
    <mergeCell ref="FNL3:FNR3"/>
    <mergeCell ref="FNS3:FNY3"/>
    <mergeCell ref="FNZ3:FOF3"/>
    <mergeCell ref="FLA3:FLG3"/>
    <mergeCell ref="FLH3:FLN3"/>
    <mergeCell ref="FLO3:FLU3"/>
    <mergeCell ref="FLV3:FMB3"/>
    <mergeCell ref="FMC3:FMI3"/>
    <mergeCell ref="FMJ3:FMP3"/>
    <mergeCell ref="FJK3:FJQ3"/>
    <mergeCell ref="FJR3:FJX3"/>
    <mergeCell ref="FJY3:FKE3"/>
    <mergeCell ref="FKF3:FKL3"/>
    <mergeCell ref="FKM3:FKS3"/>
    <mergeCell ref="FKT3:FKZ3"/>
    <mergeCell ref="FHU3:FIA3"/>
    <mergeCell ref="FIB3:FIH3"/>
    <mergeCell ref="FII3:FIO3"/>
    <mergeCell ref="FIP3:FIV3"/>
    <mergeCell ref="FIW3:FJC3"/>
    <mergeCell ref="FJD3:FJJ3"/>
    <mergeCell ref="FGE3:FGK3"/>
    <mergeCell ref="FGL3:FGR3"/>
    <mergeCell ref="FGS3:FGY3"/>
    <mergeCell ref="FGZ3:FHF3"/>
    <mergeCell ref="FHG3:FHM3"/>
    <mergeCell ref="FHN3:FHT3"/>
    <mergeCell ref="FEO3:FEU3"/>
    <mergeCell ref="FEV3:FFB3"/>
    <mergeCell ref="FFC3:FFI3"/>
    <mergeCell ref="FFJ3:FFP3"/>
    <mergeCell ref="FFQ3:FFW3"/>
    <mergeCell ref="FFX3:FGD3"/>
    <mergeCell ref="FCY3:FDE3"/>
    <mergeCell ref="FDF3:FDL3"/>
    <mergeCell ref="FDM3:FDS3"/>
    <mergeCell ref="FDT3:FDZ3"/>
    <mergeCell ref="FEA3:FEG3"/>
    <mergeCell ref="FEH3:FEN3"/>
    <mergeCell ref="FBI3:FBO3"/>
    <mergeCell ref="FBP3:FBV3"/>
    <mergeCell ref="FBW3:FCC3"/>
    <mergeCell ref="FCD3:FCJ3"/>
    <mergeCell ref="FCK3:FCQ3"/>
    <mergeCell ref="FCR3:FCX3"/>
    <mergeCell ref="EZS3:EZY3"/>
    <mergeCell ref="EZZ3:FAF3"/>
    <mergeCell ref="FAG3:FAM3"/>
    <mergeCell ref="FAN3:FAT3"/>
    <mergeCell ref="FAU3:FBA3"/>
    <mergeCell ref="FBB3:FBH3"/>
    <mergeCell ref="EYC3:EYI3"/>
    <mergeCell ref="EYJ3:EYP3"/>
    <mergeCell ref="EYQ3:EYW3"/>
    <mergeCell ref="EYX3:EZD3"/>
    <mergeCell ref="EZE3:EZK3"/>
    <mergeCell ref="EZL3:EZR3"/>
    <mergeCell ref="EWM3:EWS3"/>
    <mergeCell ref="EWT3:EWZ3"/>
    <mergeCell ref="EXA3:EXG3"/>
    <mergeCell ref="EXH3:EXN3"/>
    <mergeCell ref="EXO3:EXU3"/>
    <mergeCell ref="EXV3:EYB3"/>
    <mergeCell ref="EUW3:EVC3"/>
    <mergeCell ref="EVD3:EVJ3"/>
    <mergeCell ref="EVK3:EVQ3"/>
    <mergeCell ref="EVR3:EVX3"/>
    <mergeCell ref="EVY3:EWE3"/>
    <mergeCell ref="EWF3:EWL3"/>
    <mergeCell ref="ETG3:ETM3"/>
    <mergeCell ref="ETN3:ETT3"/>
    <mergeCell ref="ETU3:EUA3"/>
    <mergeCell ref="EUB3:EUH3"/>
    <mergeCell ref="EUI3:EUO3"/>
    <mergeCell ref="EUP3:EUV3"/>
    <mergeCell ref="ERQ3:ERW3"/>
    <mergeCell ref="ERX3:ESD3"/>
    <mergeCell ref="ESE3:ESK3"/>
    <mergeCell ref="ESL3:ESR3"/>
    <mergeCell ref="ESS3:ESY3"/>
    <mergeCell ref="ESZ3:ETF3"/>
    <mergeCell ref="EQA3:EQG3"/>
    <mergeCell ref="EQH3:EQN3"/>
    <mergeCell ref="EQO3:EQU3"/>
    <mergeCell ref="EQV3:ERB3"/>
    <mergeCell ref="ERC3:ERI3"/>
    <mergeCell ref="ERJ3:ERP3"/>
    <mergeCell ref="EOK3:EOQ3"/>
    <mergeCell ref="EOR3:EOX3"/>
    <mergeCell ref="EOY3:EPE3"/>
    <mergeCell ref="EPF3:EPL3"/>
    <mergeCell ref="EPM3:EPS3"/>
    <mergeCell ref="EPT3:EPZ3"/>
    <mergeCell ref="EMU3:ENA3"/>
    <mergeCell ref="ENB3:ENH3"/>
    <mergeCell ref="ENI3:ENO3"/>
    <mergeCell ref="ENP3:ENV3"/>
    <mergeCell ref="ENW3:EOC3"/>
    <mergeCell ref="EOD3:EOJ3"/>
    <mergeCell ref="ELE3:ELK3"/>
    <mergeCell ref="ELL3:ELR3"/>
    <mergeCell ref="ELS3:ELY3"/>
    <mergeCell ref="ELZ3:EMF3"/>
    <mergeCell ref="EMG3:EMM3"/>
    <mergeCell ref="EMN3:EMT3"/>
    <mergeCell ref="EJO3:EJU3"/>
    <mergeCell ref="EJV3:EKB3"/>
    <mergeCell ref="EKC3:EKI3"/>
    <mergeCell ref="EKJ3:EKP3"/>
    <mergeCell ref="EKQ3:EKW3"/>
    <mergeCell ref="EKX3:ELD3"/>
    <mergeCell ref="EHY3:EIE3"/>
    <mergeCell ref="EIF3:EIL3"/>
    <mergeCell ref="EIM3:EIS3"/>
    <mergeCell ref="EIT3:EIZ3"/>
    <mergeCell ref="EJA3:EJG3"/>
    <mergeCell ref="EJH3:EJN3"/>
    <mergeCell ref="EGI3:EGO3"/>
    <mergeCell ref="EGP3:EGV3"/>
    <mergeCell ref="EGW3:EHC3"/>
    <mergeCell ref="EHD3:EHJ3"/>
    <mergeCell ref="EHK3:EHQ3"/>
    <mergeCell ref="EHR3:EHX3"/>
    <mergeCell ref="EES3:EEY3"/>
    <mergeCell ref="EEZ3:EFF3"/>
    <mergeCell ref="EFG3:EFM3"/>
    <mergeCell ref="EFN3:EFT3"/>
    <mergeCell ref="EFU3:EGA3"/>
    <mergeCell ref="EGB3:EGH3"/>
    <mergeCell ref="EDC3:EDI3"/>
    <mergeCell ref="EDJ3:EDP3"/>
    <mergeCell ref="EDQ3:EDW3"/>
    <mergeCell ref="EDX3:EED3"/>
    <mergeCell ref="EEE3:EEK3"/>
    <mergeCell ref="EEL3:EER3"/>
    <mergeCell ref="EBM3:EBS3"/>
    <mergeCell ref="EBT3:EBZ3"/>
    <mergeCell ref="ECA3:ECG3"/>
    <mergeCell ref="ECH3:ECN3"/>
    <mergeCell ref="ECO3:ECU3"/>
    <mergeCell ref="ECV3:EDB3"/>
    <mergeCell ref="DZW3:EAC3"/>
    <mergeCell ref="EAD3:EAJ3"/>
    <mergeCell ref="EAK3:EAQ3"/>
    <mergeCell ref="EAR3:EAX3"/>
    <mergeCell ref="EAY3:EBE3"/>
    <mergeCell ref="EBF3:EBL3"/>
    <mergeCell ref="DYG3:DYM3"/>
    <mergeCell ref="DYN3:DYT3"/>
    <mergeCell ref="DYU3:DZA3"/>
    <mergeCell ref="DZB3:DZH3"/>
    <mergeCell ref="DZI3:DZO3"/>
    <mergeCell ref="DZP3:DZV3"/>
    <mergeCell ref="DWQ3:DWW3"/>
    <mergeCell ref="DWX3:DXD3"/>
    <mergeCell ref="DXE3:DXK3"/>
    <mergeCell ref="DXL3:DXR3"/>
    <mergeCell ref="DXS3:DXY3"/>
    <mergeCell ref="DXZ3:DYF3"/>
    <mergeCell ref="DVA3:DVG3"/>
    <mergeCell ref="DVH3:DVN3"/>
    <mergeCell ref="DVO3:DVU3"/>
    <mergeCell ref="DVV3:DWB3"/>
    <mergeCell ref="DWC3:DWI3"/>
    <mergeCell ref="DWJ3:DWP3"/>
    <mergeCell ref="DTK3:DTQ3"/>
    <mergeCell ref="DTR3:DTX3"/>
    <mergeCell ref="DTY3:DUE3"/>
    <mergeCell ref="DUF3:DUL3"/>
    <mergeCell ref="DUM3:DUS3"/>
    <mergeCell ref="DUT3:DUZ3"/>
    <mergeCell ref="DRU3:DSA3"/>
    <mergeCell ref="DSB3:DSH3"/>
    <mergeCell ref="DSI3:DSO3"/>
    <mergeCell ref="DSP3:DSV3"/>
    <mergeCell ref="DSW3:DTC3"/>
    <mergeCell ref="DTD3:DTJ3"/>
    <mergeCell ref="DQE3:DQK3"/>
    <mergeCell ref="DQL3:DQR3"/>
    <mergeCell ref="DQS3:DQY3"/>
    <mergeCell ref="DQZ3:DRF3"/>
    <mergeCell ref="DRG3:DRM3"/>
    <mergeCell ref="DRN3:DRT3"/>
    <mergeCell ref="DOO3:DOU3"/>
    <mergeCell ref="DOV3:DPB3"/>
    <mergeCell ref="DPC3:DPI3"/>
    <mergeCell ref="DPJ3:DPP3"/>
    <mergeCell ref="DPQ3:DPW3"/>
    <mergeCell ref="DPX3:DQD3"/>
    <mergeCell ref="DMY3:DNE3"/>
    <mergeCell ref="DNF3:DNL3"/>
    <mergeCell ref="DNM3:DNS3"/>
    <mergeCell ref="DNT3:DNZ3"/>
    <mergeCell ref="DOA3:DOG3"/>
    <mergeCell ref="DOH3:DON3"/>
    <mergeCell ref="DLI3:DLO3"/>
    <mergeCell ref="DLP3:DLV3"/>
    <mergeCell ref="DLW3:DMC3"/>
    <mergeCell ref="DMD3:DMJ3"/>
    <mergeCell ref="DMK3:DMQ3"/>
    <mergeCell ref="DMR3:DMX3"/>
    <mergeCell ref="DJS3:DJY3"/>
    <mergeCell ref="DJZ3:DKF3"/>
    <mergeCell ref="DKG3:DKM3"/>
    <mergeCell ref="DKN3:DKT3"/>
    <mergeCell ref="DKU3:DLA3"/>
    <mergeCell ref="DLB3:DLH3"/>
    <mergeCell ref="DIC3:DII3"/>
    <mergeCell ref="DIJ3:DIP3"/>
    <mergeCell ref="DIQ3:DIW3"/>
    <mergeCell ref="DIX3:DJD3"/>
    <mergeCell ref="DJE3:DJK3"/>
    <mergeCell ref="DJL3:DJR3"/>
    <mergeCell ref="DGM3:DGS3"/>
    <mergeCell ref="DGT3:DGZ3"/>
    <mergeCell ref="DHA3:DHG3"/>
    <mergeCell ref="DHH3:DHN3"/>
    <mergeCell ref="DHO3:DHU3"/>
    <mergeCell ref="DHV3:DIB3"/>
    <mergeCell ref="DEW3:DFC3"/>
    <mergeCell ref="DFD3:DFJ3"/>
    <mergeCell ref="DFK3:DFQ3"/>
    <mergeCell ref="DFR3:DFX3"/>
    <mergeCell ref="DFY3:DGE3"/>
    <mergeCell ref="DGF3:DGL3"/>
    <mergeCell ref="DDG3:DDM3"/>
    <mergeCell ref="DDN3:DDT3"/>
    <mergeCell ref="DDU3:DEA3"/>
    <mergeCell ref="DEB3:DEH3"/>
    <mergeCell ref="DEI3:DEO3"/>
    <mergeCell ref="DEP3:DEV3"/>
    <mergeCell ref="DBQ3:DBW3"/>
    <mergeCell ref="DBX3:DCD3"/>
    <mergeCell ref="DCE3:DCK3"/>
    <mergeCell ref="DCL3:DCR3"/>
    <mergeCell ref="DCS3:DCY3"/>
    <mergeCell ref="DCZ3:DDF3"/>
    <mergeCell ref="DAA3:DAG3"/>
    <mergeCell ref="DAH3:DAN3"/>
    <mergeCell ref="DAO3:DAU3"/>
    <mergeCell ref="DAV3:DBB3"/>
    <mergeCell ref="DBC3:DBI3"/>
    <mergeCell ref="DBJ3:DBP3"/>
    <mergeCell ref="CYK3:CYQ3"/>
    <mergeCell ref="CYR3:CYX3"/>
    <mergeCell ref="CYY3:CZE3"/>
    <mergeCell ref="CZF3:CZL3"/>
    <mergeCell ref="CZM3:CZS3"/>
    <mergeCell ref="CZT3:CZZ3"/>
    <mergeCell ref="CWU3:CXA3"/>
    <mergeCell ref="CXB3:CXH3"/>
    <mergeCell ref="CXI3:CXO3"/>
    <mergeCell ref="CXP3:CXV3"/>
    <mergeCell ref="CXW3:CYC3"/>
    <mergeCell ref="CYD3:CYJ3"/>
    <mergeCell ref="CVE3:CVK3"/>
    <mergeCell ref="CVL3:CVR3"/>
    <mergeCell ref="CVS3:CVY3"/>
    <mergeCell ref="CVZ3:CWF3"/>
    <mergeCell ref="CWG3:CWM3"/>
    <mergeCell ref="CWN3:CWT3"/>
    <mergeCell ref="CTO3:CTU3"/>
    <mergeCell ref="CTV3:CUB3"/>
    <mergeCell ref="CUC3:CUI3"/>
    <mergeCell ref="CUJ3:CUP3"/>
    <mergeCell ref="CUQ3:CUW3"/>
    <mergeCell ref="CUX3:CVD3"/>
    <mergeCell ref="CRY3:CSE3"/>
    <mergeCell ref="CSF3:CSL3"/>
    <mergeCell ref="CSM3:CSS3"/>
    <mergeCell ref="CST3:CSZ3"/>
    <mergeCell ref="CTA3:CTG3"/>
    <mergeCell ref="CTH3:CTN3"/>
    <mergeCell ref="CQI3:CQO3"/>
    <mergeCell ref="CQP3:CQV3"/>
    <mergeCell ref="CQW3:CRC3"/>
    <mergeCell ref="CRD3:CRJ3"/>
    <mergeCell ref="CRK3:CRQ3"/>
    <mergeCell ref="CRR3:CRX3"/>
    <mergeCell ref="COS3:COY3"/>
    <mergeCell ref="COZ3:CPF3"/>
    <mergeCell ref="CPG3:CPM3"/>
    <mergeCell ref="CPN3:CPT3"/>
    <mergeCell ref="CPU3:CQA3"/>
    <mergeCell ref="CQB3:CQH3"/>
    <mergeCell ref="CNC3:CNI3"/>
    <mergeCell ref="CNJ3:CNP3"/>
    <mergeCell ref="CNQ3:CNW3"/>
    <mergeCell ref="CNX3:COD3"/>
    <mergeCell ref="COE3:COK3"/>
    <mergeCell ref="COL3:COR3"/>
    <mergeCell ref="CLM3:CLS3"/>
    <mergeCell ref="CLT3:CLZ3"/>
    <mergeCell ref="CMA3:CMG3"/>
    <mergeCell ref="CMH3:CMN3"/>
    <mergeCell ref="CMO3:CMU3"/>
    <mergeCell ref="CMV3:CNB3"/>
    <mergeCell ref="CJW3:CKC3"/>
    <mergeCell ref="CKD3:CKJ3"/>
    <mergeCell ref="CKK3:CKQ3"/>
    <mergeCell ref="CKR3:CKX3"/>
    <mergeCell ref="CKY3:CLE3"/>
    <mergeCell ref="CLF3:CLL3"/>
    <mergeCell ref="CIG3:CIM3"/>
    <mergeCell ref="CIN3:CIT3"/>
    <mergeCell ref="CIU3:CJA3"/>
    <mergeCell ref="CJB3:CJH3"/>
    <mergeCell ref="CJI3:CJO3"/>
    <mergeCell ref="CJP3:CJV3"/>
    <mergeCell ref="CGQ3:CGW3"/>
    <mergeCell ref="CGX3:CHD3"/>
    <mergeCell ref="CHE3:CHK3"/>
    <mergeCell ref="CHL3:CHR3"/>
    <mergeCell ref="CHS3:CHY3"/>
    <mergeCell ref="CHZ3:CIF3"/>
    <mergeCell ref="CFA3:CFG3"/>
    <mergeCell ref="CFH3:CFN3"/>
    <mergeCell ref="CFO3:CFU3"/>
    <mergeCell ref="CFV3:CGB3"/>
    <mergeCell ref="CGC3:CGI3"/>
    <mergeCell ref="CGJ3:CGP3"/>
    <mergeCell ref="CDK3:CDQ3"/>
    <mergeCell ref="CDR3:CDX3"/>
    <mergeCell ref="CDY3:CEE3"/>
    <mergeCell ref="CEF3:CEL3"/>
    <mergeCell ref="CEM3:CES3"/>
    <mergeCell ref="CET3:CEZ3"/>
    <mergeCell ref="CBU3:CCA3"/>
    <mergeCell ref="CCB3:CCH3"/>
    <mergeCell ref="CCI3:CCO3"/>
    <mergeCell ref="CCP3:CCV3"/>
    <mergeCell ref="CCW3:CDC3"/>
    <mergeCell ref="CDD3:CDJ3"/>
    <mergeCell ref="CAE3:CAK3"/>
    <mergeCell ref="CAL3:CAR3"/>
    <mergeCell ref="CAS3:CAY3"/>
    <mergeCell ref="CAZ3:CBF3"/>
    <mergeCell ref="CBG3:CBM3"/>
    <mergeCell ref="CBN3:CBT3"/>
    <mergeCell ref="BYO3:BYU3"/>
    <mergeCell ref="BYV3:BZB3"/>
    <mergeCell ref="BZC3:BZI3"/>
    <mergeCell ref="BZJ3:BZP3"/>
    <mergeCell ref="BZQ3:BZW3"/>
    <mergeCell ref="BZX3:CAD3"/>
    <mergeCell ref="BWY3:BXE3"/>
    <mergeCell ref="BXF3:BXL3"/>
    <mergeCell ref="BXM3:BXS3"/>
    <mergeCell ref="BXT3:BXZ3"/>
    <mergeCell ref="BYA3:BYG3"/>
    <mergeCell ref="BYH3:BYN3"/>
    <mergeCell ref="BVI3:BVO3"/>
    <mergeCell ref="BVP3:BVV3"/>
    <mergeCell ref="BVW3:BWC3"/>
    <mergeCell ref="BWD3:BWJ3"/>
    <mergeCell ref="BWK3:BWQ3"/>
    <mergeCell ref="BWR3:BWX3"/>
    <mergeCell ref="BTS3:BTY3"/>
    <mergeCell ref="BTZ3:BUF3"/>
    <mergeCell ref="BUG3:BUM3"/>
    <mergeCell ref="BUN3:BUT3"/>
    <mergeCell ref="BUU3:BVA3"/>
    <mergeCell ref="BVB3:BVH3"/>
    <mergeCell ref="BSC3:BSI3"/>
    <mergeCell ref="BSJ3:BSP3"/>
    <mergeCell ref="BSQ3:BSW3"/>
    <mergeCell ref="BSX3:BTD3"/>
    <mergeCell ref="BTE3:BTK3"/>
    <mergeCell ref="BTL3:BTR3"/>
    <mergeCell ref="BQM3:BQS3"/>
    <mergeCell ref="BQT3:BQZ3"/>
    <mergeCell ref="BRA3:BRG3"/>
    <mergeCell ref="BRH3:BRN3"/>
    <mergeCell ref="BRO3:BRU3"/>
    <mergeCell ref="BRV3:BSB3"/>
    <mergeCell ref="BOW3:BPC3"/>
    <mergeCell ref="BPD3:BPJ3"/>
    <mergeCell ref="BPK3:BPQ3"/>
    <mergeCell ref="BPR3:BPX3"/>
    <mergeCell ref="BPY3:BQE3"/>
    <mergeCell ref="BQF3:BQL3"/>
    <mergeCell ref="BNG3:BNM3"/>
    <mergeCell ref="BNN3:BNT3"/>
    <mergeCell ref="BNU3:BOA3"/>
    <mergeCell ref="BOB3:BOH3"/>
    <mergeCell ref="BOI3:BOO3"/>
    <mergeCell ref="BOP3:BOV3"/>
    <mergeCell ref="BLQ3:BLW3"/>
    <mergeCell ref="BLX3:BMD3"/>
    <mergeCell ref="BME3:BMK3"/>
    <mergeCell ref="BML3:BMR3"/>
    <mergeCell ref="BMS3:BMY3"/>
    <mergeCell ref="BMZ3:BNF3"/>
    <mergeCell ref="BKA3:BKG3"/>
    <mergeCell ref="BKH3:BKN3"/>
    <mergeCell ref="BKO3:BKU3"/>
    <mergeCell ref="BKV3:BLB3"/>
    <mergeCell ref="BLC3:BLI3"/>
    <mergeCell ref="BLJ3:BLP3"/>
    <mergeCell ref="BIK3:BIQ3"/>
    <mergeCell ref="BIR3:BIX3"/>
    <mergeCell ref="BIY3:BJE3"/>
    <mergeCell ref="BJF3:BJL3"/>
    <mergeCell ref="BJM3:BJS3"/>
    <mergeCell ref="BJT3:BJZ3"/>
    <mergeCell ref="BGU3:BHA3"/>
    <mergeCell ref="BHB3:BHH3"/>
    <mergeCell ref="BHI3:BHO3"/>
    <mergeCell ref="BHP3:BHV3"/>
    <mergeCell ref="BHW3:BIC3"/>
    <mergeCell ref="BID3:BIJ3"/>
    <mergeCell ref="BFE3:BFK3"/>
    <mergeCell ref="BFL3:BFR3"/>
    <mergeCell ref="BFS3:BFY3"/>
    <mergeCell ref="BFZ3:BGF3"/>
    <mergeCell ref="BGG3:BGM3"/>
    <mergeCell ref="BGN3:BGT3"/>
    <mergeCell ref="BDO3:BDU3"/>
    <mergeCell ref="BDV3:BEB3"/>
    <mergeCell ref="BEC3:BEI3"/>
    <mergeCell ref="BEJ3:BEP3"/>
    <mergeCell ref="BEQ3:BEW3"/>
    <mergeCell ref="BEX3:BFD3"/>
    <mergeCell ref="BBY3:BCE3"/>
    <mergeCell ref="BCF3:BCL3"/>
    <mergeCell ref="BCM3:BCS3"/>
    <mergeCell ref="BCT3:BCZ3"/>
    <mergeCell ref="BDA3:BDG3"/>
    <mergeCell ref="BDH3:BDN3"/>
    <mergeCell ref="BAI3:BAO3"/>
    <mergeCell ref="BAP3:BAV3"/>
    <mergeCell ref="BAW3:BBC3"/>
    <mergeCell ref="BBD3:BBJ3"/>
    <mergeCell ref="BBK3:BBQ3"/>
    <mergeCell ref="BBR3:BBX3"/>
    <mergeCell ref="AYS3:AYY3"/>
    <mergeCell ref="AYZ3:AZF3"/>
    <mergeCell ref="AZG3:AZM3"/>
    <mergeCell ref="AZN3:AZT3"/>
    <mergeCell ref="AZU3:BAA3"/>
    <mergeCell ref="BAB3:BAH3"/>
    <mergeCell ref="AXC3:AXI3"/>
    <mergeCell ref="AXJ3:AXP3"/>
    <mergeCell ref="AXQ3:AXW3"/>
    <mergeCell ref="AXX3:AYD3"/>
    <mergeCell ref="AYE3:AYK3"/>
    <mergeCell ref="AYL3:AYR3"/>
    <mergeCell ref="AVM3:AVS3"/>
    <mergeCell ref="AVT3:AVZ3"/>
    <mergeCell ref="AWA3:AWG3"/>
    <mergeCell ref="AWH3:AWN3"/>
    <mergeCell ref="AWO3:AWU3"/>
    <mergeCell ref="AWV3:AXB3"/>
    <mergeCell ref="ATW3:AUC3"/>
    <mergeCell ref="AUD3:AUJ3"/>
    <mergeCell ref="AUK3:AUQ3"/>
    <mergeCell ref="AUR3:AUX3"/>
    <mergeCell ref="AUY3:AVE3"/>
    <mergeCell ref="AVF3:AVL3"/>
    <mergeCell ref="ASG3:ASM3"/>
    <mergeCell ref="ASN3:AST3"/>
    <mergeCell ref="ASU3:ATA3"/>
    <mergeCell ref="ATB3:ATH3"/>
    <mergeCell ref="ATI3:ATO3"/>
    <mergeCell ref="ATP3:ATV3"/>
    <mergeCell ref="AQQ3:AQW3"/>
    <mergeCell ref="AQX3:ARD3"/>
    <mergeCell ref="ARE3:ARK3"/>
    <mergeCell ref="ARL3:ARR3"/>
    <mergeCell ref="ARS3:ARY3"/>
    <mergeCell ref="ARZ3:ASF3"/>
    <mergeCell ref="APA3:APG3"/>
    <mergeCell ref="APH3:APN3"/>
    <mergeCell ref="APO3:APU3"/>
    <mergeCell ref="APV3:AQB3"/>
    <mergeCell ref="AQC3:AQI3"/>
    <mergeCell ref="AQJ3:AQP3"/>
    <mergeCell ref="ANK3:ANQ3"/>
    <mergeCell ref="ANR3:ANX3"/>
    <mergeCell ref="ANY3:AOE3"/>
    <mergeCell ref="AOF3:AOL3"/>
    <mergeCell ref="AOM3:AOS3"/>
    <mergeCell ref="AOT3:AOZ3"/>
    <mergeCell ref="ALU3:AMA3"/>
    <mergeCell ref="AMB3:AMH3"/>
    <mergeCell ref="AMI3:AMO3"/>
    <mergeCell ref="AMP3:AMV3"/>
    <mergeCell ref="AMW3:ANC3"/>
    <mergeCell ref="AND3:ANJ3"/>
    <mergeCell ref="AKE3:AKK3"/>
    <mergeCell ref="AKL3:AKR3"/>
    <mergeCell ref="AKS3:AKY3"/>
    <mergeCell ref="AKZ3:ALF3"/>
    <mergeCell ref="ALG3:ALM3"/>
    <mergeCell ref="ALN3:ALT3"/>
    <mergeCell ref="AIO3:AIU3"/>
    <mergeCell ref="AIV3:AJB3"/>
    <mergeCell ref="AJC3:AJI3"/>
    <mergeCell ref="AJJ3:AJP3"/>
    <mergeCell ref="AJQ3:AJW3"/>
    <mergeCell ref="AJX3:AKD3"/>
    <mergeCell ref="AGY3:AHE3"/>
    <mergeCell ref="AHF3:AHL3"/>
    <mergeCell ref="AHM3:AHS3"/>
    <mergeCell ref="AHT3:AHZ3"/>
    <mergeCell ref="AIA3:AIG3"/>
    <mergeCell ref="AIH3:AIN3"/>
    <mergeCell ref="AFI3:AFO3"/>
    <mergeCell ref="AFP3:AFV3"/>
    <mergeCell ref="AFW3:AGC3"/>
    <mergeCell ref="AGD3:AGJ3"/>
    <mergeCell ref="AGK3:AGQ3"/>
    <mergeCell ref="AGR3:AGX3"/>
    <mergeCell ref="ADS3:ADY3"/>
    <mergeCell ref="ADZ3:AEF3"/>
    <mergeCell ref="AEG3:AEM3"/>
    <mergeCell ref="AEN3:AET3"/>
    <mergeCell ref="AEU3:AFA3"/>
    <mergeCell ref="AFB3:AFH3"/>
    <mergeCell ref="ACC3:ACI3"/>
    <mergeCell ref="ACJ3:ACP3"/>
    <mergeCell ref="ACQ3:ACW3"/>
    <mergeCell ref="ACX3:ADD3"/>
    <mergeCell ref="ADE3:ADK3"/>
    <mergeCell ref="ADL3:ADR3"/>
    <mergeCell ref="AAM3:AAS3"/>
    <mergeCell ref="AAT3:AAZ3"/>
    <mergeCell ref="ABA3:ABG3"/>
    <mergeCell ref="ABH3:ABN3"/>
    <mergeCell ref="ABO3:ABU3"/>
    <mergeCell ref="ABV3:ACB3"/>
    <mergeCell ref="YW3:ZC3"/>
    <mergeCell ref="ZD3:ZJ3"/>
    <mergeCell ref="ZK3:ZQ3"/>
    <mergeCell ref="ZR3:ZX3"/>
    <mergeCell ref="ZY3:AAE3"/>
    <mergeCell ref="AAF3:AAL3"/>
    <mergeCell ref="XG3:XM3"/>
    <mergeCell ref="XN3:XT3"/>
    <mergeCell ref="XU3:YA3"/>
    <mergeCell ref="YB3:YH3"/>
    <mergeCell ref="YI3:YO3"/>
    <mergeCell ref="YP3:YV3"/>
    <mergeCell ref="VQ3:VW3"/>
    <mergeCell ref="VX3:WD3"/>
    <mergeCell ref="WE3:WK3"/>
    <mergeCell ref="WL3:WR3"/>
    <mergeCell ref="WS3:WY3"/>
    <mergeCell ref="WZ3:XF3"/>
    <mergeCell ref="UA3:UG3"/>
    <mergeCell ref="UH3:UN3"/>
    <mergeCell ref="UO3:UU3"/>
    <mergeCell ref="UV3:VB3"/>
    <mergeCell ref="VC3:VI3"/>
    <mergeCell ref="VJ3:VP3"/>
    <mergeCell ref="SK3:SQ3"/>
    <mergeCell ref="SR3:SX3"/>
    <mergeCell ref="SY3:TE3"/>
    <mergeCell ref="TF3:TL3"/>
    <mergeCell ref="TM3:TS3"/>
    <mergeCell ref="TT3:TZ3"/>
    <mergeCell ref="QU3:RA3"/>
    <mergeCell ref="RB3:RH3"/>
    <mergeCell ref="RI3:RO3"/>
    <mergeCell ref="RP3:RV3"/>
    <mergeCell ref="RW3:SC3"/>
    <mergeCell ref="SD3:SJ3"/>
    <mergeCell ref="PS3:PY3"/>
    <mergeCell ref="PZ3:QF3"/>
    <mergeCell ref="QG3:QM3"/>
    <mergeCell ref="QN3:QT3"/>
    <mergeCell ref="NO3:NU3"/>
    <mergeCell ref="NV3:OB3"/>
    <mergeCell ref="OC3:OI3"/>
    <mergeCell ref="OJ3:OP3"/>
    <mergeCell ref="OQ3:OW3"/>
    <mergeCell ref="OX3:PD3"/>
    <mergeCell ref="LY3:ME3"/>
    <mergeCell ref="MF3:ML3"/>
    <mergeCell ref="MM3:MS3"/>
    <mergeCell ref="MT3:MZ3"/>
    <mergeCell ref="NA3:NG3"/>
    <mergeCell ref="NH3:NN3"/>
    <mergeCell ref="KI3:KO3"/>
    <mergeCell ref="KP3:KV3"/>
    <mergeCell ref="KW3:LC3"/>
    <mergeCell ref="LD3:LJ3"/>
    <mergeCell ref="LK3:LQ3"/>
    <mergeCell ref="LR3:LX3"/>
    <mergeCell ref="IS3:IY3"/>
    <mergeCell ref="IZ3:JF3"/>
    <mergeCell ref="JG3:JM3"/>
    <mergeCell ref="JN3:JT3"/>
    <mergeCell ref="JU3:KA3"/>
    <mergeCell ref="KB3:KH3"/>
    <mergeCell ref="HC3:HI3"/>
    <mergeCell ref="HJ3:HP3"/>
    <mergeCell ref="HQ3:HW3"/>
    <mergeCell ref="HX3:ID3"/>
    <mergeCell ref="IE3:IK3"/>
    <mergeCell ref="IL3:IR3"/>
    <mergeCell ref="A131:G131"/>
    <mergeCell ref="FM3:FS3"/>
    <mergeCell ref="FT3:FZ3"/>
    <mergeCell ref="GA3:GG3"/>
    <mergeCell ref="GH3:GN3"/>
    <mergeCell ref="GO3:GU3"/>
    <mergeCell ref="GV3:HB3"/>
    <mergeCell ref="DW3:EC3"/>
    <mergeCell ref="ED3:EJ3"/>
    <mergeCell ref="EK3:EQ3"/>
    <mergeCell ref="ER3:EX3"/>
    <mergeCell ref="EY3:FE3"/>
    <mergeCell ref="FF3:FL3"/>
    <mergeCell ref="CG3:CM3"/>
    <mergeCell ref="CN3:CT3"/>
    <mergeCell ref="CU3:DA3"/>
    <mergeCell ref="DB3:DH3"/>
    <mergeCell ref="DI3:DO3"/>
    <mergeCell ref="DP3:DV3"/>
    <mergeCell ref="AQ3:AW3"/>
    <mergeCell ref="AX3:BD3"/>
    <mergeCell ref="BE3:BK3"/>
    <mergeCell ref="BL3:BR3"/>
    <mergeCell ref="BS3:BY3"/>
    <mergeCell ref="BZ3:CF3"/>
    <mergeCell ref="A3:G3"/>
    <mergeCell ref="H3:N3"/>
    <mergeCell ref="O3:U3"/>
    <mergeCell ref="V3:AB3"/>
    <mergeCell ref="AC3:AI3"/>
    <mergeCell ref="AJ3:AP3"/>
    <mergeCell ref="PE3:PK3"/>
    <mergeCell ref="PL3:PR3"/>
    <mergeCell ref="DB20:DH20"/>
    <mergeCell ref="DI20:DO20"/>
    <mergeCell ref="DP20:DV20"/>
    <mergeCell ref="DW20:EC20"/>
    <mergeCell ref="ED20:EJ20"/>
    <mergeCell ref="EK20:EQ20"/>
    <mergeCell ref="BL20:BR20"/>
    <mergeCell ref="BS20:BY20"/>
    <mergeCell ref="BZ20:CF20"/>
    <mergeCell ref="CG20:CM20"/>
    <mergeCell ref="CN20:CT20"/>
    <mergeCell ref="CU20:DA20"/>
    <mergeCell ref="JN20:JT20"/>
    <mergeCell ref="JU20:KA20"/>
    <mergeCell ref="KB20:KH20"/>
    <mergeCell ref="KI20:KO20"/>
    <mergeCell ref="KP20:KV20"/>
    <mergeCell ref="KW20:LC20"/>
    <mergeCell ref="HX20:ID20"/>
    <mergeCell ref="IE20:IK20"/>
    <mergeCell ref="IL20:IR20"/>
    <mergeCell ref="IS20:IY20"/>
    <mergeCell ref="IZ20:JF20"/>
    <mergeCell ref="JG20:JM20"/>
    <mergeCell ref="GH20:GN20"/>
    <mergeCell ref="GO20:GU20"/>
    <mergeCell ref="GV20:HB20"/>
    <mergeCell ref="HC20:HI20"/>
    <mergeCell ref="HJ20:HP20"/>
    <mergeCell ref="HQ20:HW20"/>
    <mergeCell ref="ER20:EX2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DA3E-CA13-4324-9FB9-D35C858719C8}">
  <dimension ref="A2:XEV35"/>
  <sheetViews>
    <sheetView topLeftCell="A9" workbookViewId="0">
      <selection activeCell="D27" sqref="D27"/>
    </sheetView>
  </sheetViews>
  <sheetFormatPr defaultRowHeight="14.4"/>
  <cols>
    <col min="2" max="2" width="16.33203125" bestFit="1" customWidth="1"/>
    <col min="4" max="4" width="20.88671875" customWidth="1"/>
    <col min="5" max="5" width="55.109375" customWidth="1"/>
  </cols>
  <sheetData>
    <row r="2" spans="1:16376" ht="25.2">
      <c r="A2" s="65" t="s">
        <v>793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  <c r="QI2" s="65"/>
      <c r="QJ2" s="65"/>
      <c r="QK2" s="65"/>
      <c r="QL2" s="65"/>
      <c r="QM2" s="65"/>
      <c r="QN2" s="65"/>
      <c r="QO2" s="65"/>
      <c r="QP2" s="65"/>
      <c r="QQ2" s="65"/>
      <c r="QR2" s="65"/>
      <c r="QS2" s="65"/>
      <c r="QT2" s="65"/>
      <c r="QU2" s="65"/>
      <c r="QV2" s="65"/>
      <c r="QW2" s="65"/>
      <c r="QX2" s="65"/>
      <c r="QY2" s="65"/>
      <c r="QZ2" s="65"/>
      <c r="RA2" s="65"/>
      <c r="RB2" s="65"/>
      <c r="RC2" s="65"/>
      <c r="RD2" s="65"/>
      <c r="RE2" s="65"/>
      <c r="RF2" s="65"/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/>
      <c r="SB2" s="65"/>
      <c r="SC2" s="65"/>
      <c r="SD2" s="65"/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65"/>
      <c r="UE2" s="65"/>
      <c r="UF2" s="65"/>
      <c r="UG2" s="65"/>
      <c r="UH2" s="65"/>
      <c r="UI2" s="65"/>
      <c r="UJ2" s="65"/>
      <c r="UK2" s="65"/>
      <c r="UL2" s="65"/>
      <c r="UM2" s="65"/>
      <c r="UN2" s="65"/>
      <c r="UO2" s="65"/>
      <c r="UP2" s="65"/>
      <c r="UQ2" s="65"/>
      <c r="UR2" s="65"/>
      <c r="US2" s="65"/>
      <c r="UT2" s="65"/>
      <c r="UU2" s="65"/>
      <c r="UV2" s="65"/>
      <c r="UW2" s="65"/>
      <c r="UX2" s="65"/>
      <c r="UY2" s="65"/>
      <c r="UZ2" s="65"/>
      <c r="VA2" s="65"/>
      <c r="VB2" s="65"/>
      <c r="VC2" s="65"/>
      <c r="VD2" s="65"/>
      <c r="VE2" s="65"/>
      <c r="VF2" s="65"/>
      <c r="VG2" s="65"/>
      <c r="VH2" s="65"/>
      <c r="VI2" s="65"/>
      <c r="VJ2" s="65"/>
      <c r="VK2" s="65"/>
      <c r="VL2" s="65"/>
      <c r="VM2" s="65"/>
      <c r="VN2" s="65"/>
      <c r="VO2" s="65"/>
      <c r="VP2" s="65"/>
      <c r="VQ2" s="65"/>
      <c r="VR2" s="65"/>
      <c r="VS2" s="65"/>
      <c r="VT2" s="65"/>
      <c r="VU2" s="65"/>
      <c r="VV2" s="65"/>
      <c r="VW2" s="65"/>
      <c r="VX2" s="65"/>
      <c r="VY2" s="65"/>
      <c r="VZ2" s="65"/>
      <c r="WA2" s="65"/>
      <c r="WB2" s="65"/>
      <c r="WC2" s="65"/>
      <c r="WD2" s="65"/>
      <c r="WE2" s="65"/>
      <c r="WF2" s="65"/>
      <c r="WG2" s="65"/>
      <c r="WH2" s="65"/>
      <c r="WI2" s="65"/>
      <c r="WJ2" s="65"/>
      <c r="WK2" s="65"/>
      <c r="WL2" s="65"/>
      <c r="WM2" s="65"/>
      <c r="WN2" s="65"/>
      <c r="WO2" s="65"/>
      <c r="WP2" s="65"/>
      <c r="WQ2" s="65"/>
      <c r="WR2" s="65"/>
      <c r="WS2" s="65"/>
      <c r="WT2" s="65"/>
      <c r="WU2" s="65"/>
      <c r="WV2" s="65"/>
      <c r="WW2" s="65"/>
      <c r="WX2" s="65"/>
      <c r="WY2" s="65"/>
      <c r="WZ2" s="65"/>
      <c r="XA2" s="65"/>
      <c r="XB2" s="65"/>
      <c r="XC2" s="65"/>
      <c r="XD2" s="65"/>
      <c r="XE2" s="65"/>
      <c r="XF2" s="65"/>
      <c r="XG2" s="65"/>
      <c r="XH2" s="65"/>
      <c r="XI2" s="65"/>
      <c r="XJ2" s="65"/>
      <c r="XK2" s="65"/>
      <c r="XL2" s="65"/>
      <c r="XM2" s="65"/>
      <c r="XN2" s="65"/>
      <c r="XO2" s="65"/>
      <c r="XP2" s="65"/>
      <c r="XQ2" s="65"/>
      <c r="XR2" s="65"/>
      <c r="XS2" s="65"/>
      <c r="XT2" s="65"/>
      <c r="XU2" s="65"/>
      <c r="XV2" s="65"/>
      <c r="XW2" s="65"/>
      <c r="XX2" s="65"/>
      <c r="XY2" s="65"/>
      <c r="XZ2" s="65"/>
      <c r="YA2" s="65"/>
      <c r="YB2" s="65"/>
      <c r="YC2" s="65"/>
      <c r="YD2" s="65"/>
      <c r="YE2" s="65"/>
      <c r="YF2" s="65"/>
      <c r="YG2" s="65"/>
      <c r="YH2" s="65"/>
      <c r="YI2" s="65"/>
      <c r="YJ2" s="65"/>
      <c r="YK2" s="65"/>
      <c r="YL2" s="65"/>
      <c r="YM2" s="65"/>
      <c r="YN2" s="65"/>
      <c r="YO2" s="65"/>
      <c r="YP2" s="65"/>
      <c r="YQ2" s="65"/>
      <c r="YR2" s="65"/>
      <c r="YS2" s="65"/>
      <c r="YT2" s="65"/>
      <c r="YU2" s="65"/>
      <c r="YV2" s="65"/>
      <c r="YW2" s="65"/>
      <c r="YX2" s="65"/>
      <c r="YY2" s="65"/>
      <c r="YZ2" s="65"/>
      <c r="ZA2" s="65"/>
      <c r="ZB2" s="65"/>
      <c r="ZC2" s="65"/>
      <c r="ZD2" s="65"/>
      <c r="ZE2" s="65"/>
      <c r="ZF2" s="65"/>
      <c r="ZG2" s="65"/>
      <c r="ZH2" s="65"/>
      <c r="ZI2" s="65"/>
      <c r="ZJ2" s="65"/>
      <c r="ZK2" s="65"/>
      <c r="ZL2" s="65"/>
      <c r="ZM2" s="65"/>
      <c r="ZN2" s="65"/>
      <c r="ZO2" s="65"/>
      <c r="ZP2" s="65"/>
      <c r="ZQ2" s="65"/>
      <c r="ZR2" s="65"/>
      <c r="ZS2" s="65"/>
      <c r="ZT2" s="65"/>
      <c r="ZU2" s="65"/>
      <c r="ZV2" s="65"/>
      <c r="ZW2" s="65"/>
      <c r="ZX2" s="65"/>
      <c r="ZY2" s="65"/>
      <c r="ZZ2" s="65"/>
      <c r="AAA2" s="65"/>
      <c r="AAB2" s="65"/>
      <c r="AAC2" s="65"/>
      <c r="AAD2" s="65"/>
      <c r="AAE2" s="65"/>
      <c r="AAF2" s="65"/>
      <c r="AAG2" s="65"/>
      <c r="AAH2" s="65"/>
      <c r="AAI2" s="65"/>
      <c r="AAJ2" s="65"/>
      <c r="AAK2" s="65"/>
      <c r="AAL2" s="65"/>
      <c r="AAM2" s="65"/>
      <c r="AAN2" s="65"/>
      <c r="AAO2" s="65"/>
      <c r="AAP2" s="65"/>
      <c r="AAQ2" s="65"/>
      <c r="AAR2" s="65"/>
      <c r="AAS2" s="65"/>
      <c r="AAT2" s="65"/>
      <c r="AAU2" s="65"/>
      <c r="AAV2" s="65"/>
      <c r="AAW2" s="65"/>
      <c r="AAX2" s="65"/>
      <c r="AAY2" s="65"/>
      <c r="AAZ2" s="65"/>
      <c r="ABA2" s="65"/>
      <c r="ABB2" s="65"/>
      <c r="ABC2" s="65"/>
      <c r="ABD2" s="65"/>
      <c r="ABE2" s="65"/>
      <c r="ABF2" s="65"/>
      <c r="ABG2" s="65"/>
      <c r="ABH2" s="65"/>
      <c r="ABI2" s="65"/>
      <c r="ABJ2" s="65"/>
      <c r="ABK2" s="65"/>
      <c r="ABL2" s="65"/>
      <c r="ABM2" s="65"/>
      <c r="ABN2" s="65"/>
      <c r="ABO2" s="65"/>
      <c r="ABP2" s="65"/>
      <c r="ABQ2" s="65"/>
      <c r="ABR2" s="65"/>
      <c r="ABS2" s="65"/>
      <c r="ABT2" s="65"/>
      <c r="ABU2" s="65"/>
      <c r="ABV2" s="65"/>
      <c r="ABW2" s="65"/>
      <c r="ABX2" s="65"/>
      <c r="ABY2" s="65"/>
      <c r="ABZ2" s="65"/>
      <c r="ACA2" s="65"/>
      <c r="ACB2" s="65"/>
      <c r="ACC2" s="65"/>
      <c r="ACD2" s="65"/>
      <c r="ACE2" s="65"/>
      <c r="ACF2" s="65"/>
      <c r="ACG2" s="65"/>
      <c r="ACH2" s="65"/>
      <c r="ACI2" s="65"/>
      <c r="ACJ2" s="65"/>
      <c r="ACK2" s="65"/>
      <c r="ACL2" s="65"/>
      <c r="ACM2" s="65"/>
      <c r="ACN2" s="65"/>
      <c r="ACO2" s="65"/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  <c r="AGH2" s="65"/>
      <c r="AGI2" s="65"/>
      <c r="AGJ2" s="65"/>
      <c r="AGK2" s="65"/>
      <c r="AGL2" s="65"/>
      <c r="AGM2" s="65"/>
      <c r="AGN2" s="65"/>
      <c r="AGO2" s="65"/>
      <c r="AGP2" s="65"/>
      <c r="AGQ2" s="65"/>
      <c r="AGR2" s="65"/>
      <c r="AGS2" s="65"/>
      <c r="AGT2" s="65"/>
      <c r="AGU2" s="65"/>
      <c r="AGV2" s="65"/>
      <c r="AGW2" s="65"/>
      <c r="AGX2" s="65"/>
      <c r="AGY2" s="65"/>
      <c r="AGZ2" s="65"/>
      <c r="AHA2" s="65"/>
      <c r="AHB2" s="65"/>
      <c r="AHC2" s="65"/>
      <c r="AHD2" s="65"/>
      <c r="AHE2" s="65"/>
      <c r="AHF2" s="65"/>
      <c r="AHG2" s="65"/>
      <c r="AHH2" s="65"/>
      <c r="AHI2" s="65"/>
      <c r="AHJ2" s="65"/>
      <c r="AHK2" s="65"/>
      <c r="AHL2" s="65"/>
      <c r="AHM2" s="65"/>
      <c r="AHN2" s="65"/>
      <c r="AHO2" s="65"/>
      <c r="AHP2" s="65"/>
      <c r="AHQ2" s="65"/>
      <c r="AHR2" s="65"/>
      <c r="AHS2" s="65"/>
      <c r="AHT2" s="65"/>
      <c r="AHU2" s="65"/>
      <c r="AHV2" s="65"/>
      <c r="AHW2" s="65"/>
      <c r="AHX2" s="65"/>
      <c r="AHY2" s="65"/>
      <c r="AHZ2" s="65"/>
      <c r="AIA2" s="65"/>
      <c r="AIB2" s="65"/>
      <c r="AIC2" s="65"/>
      <c r="AID2" s="65"/>
      <c r="AIE2" s="65"/>
      <c r="AIF2" s="65"/>
      <c r="AIG2" s="65"/>
      <c r="AIH2" s="65"/>
      <c r="AII2" s="65"/>
      <c r="AIJ2" s="65"/>
      <c r="AIK2" s="65"/>
      <c r="AIL2" s="65"/>
      <c r="AIM2" s="65"/>
      <c r="AIN2" s="65"/>
      <c r="AIO2" s="65"/>
      <c r="AIP2" s="65"/>
      <c r="AIQ2" s="65"/>
      <c r="AIR2" s="65"/>
      <c r="AIS2" s="65"/>
      <c r="AIT2" s="65"/>
      <c r="AIU2" s="65"/>
      <c r="AIV2" s="65"/>
      <c r="AIW2" s="65"/>
      <c r="AIX2" s="65"/>
      <c r="AIY2" s="65"/>
      <c r="AIZ2" s="65"/>
      <c r="AJA2" s="65"/>
      <c r="AJB2" s="65"/>
      <c r="AJC2" s="65"/>
      <c r="AJD2" s="65"/>
      <c r="AJE2" s="65"/>
      <c r="AJF2" s="65"/>
      <c r="AJG2" s="65"/>
      <c r="AJH2" s="65"/>
      <c r="AJI2" s="65"/>
      <c r="AJJ2" s="65"/>
      <c r="AJK2" s="65"/>
      <c r="AJL2" s="65"/>
      <c r="AJM2" s="65"/>
      <c r="AJN2" s="65"/>
      <c r="AJO2" s="65"/>
      <c r="AJP2" s="65"/>
      <c r="AJQ2" s="65"/>
      <c r="AJR2" s="65"/>
      <c r="AJS2" s="65"/>
      <c r="AJT2" s="65"/>
      <c r="AJU2" s="65"/>
      <c r="AJV2" s="65"/>
      <c r="AJW2" s="65"/>
      <c r="AJX2" s="65"/>
      <c r="AJY2" s="65"/>
      <c r="AJZ2" s="65"/>
      <c r="AKA2" s="65"/>
      <c r="AKB2" s="65"/>
      <c r="AKC2" s="65"/>
      <c r="AKD2" s="65"/>
      <c r="AKE2" s="65"/>
      <c r="AKF2" s="65"/>
      <c r="AKG2" s="65"/>
      <c r="AKH2" s="65"/>
      <c r="AKI2" s="65"/>
      <c r="AKJ2" s="65"/>
      <c r="AKK2" s="65"/>
      <c r="AKL2" s="65"/>
      <c r="AKM2" s="65"/>
      <c r="AKN2" s="65"/>
      <c r="AKO2" s="65"/>
      <c r="AKP2" s="65"/>
      <c r="AKQ2" s="65"/>
      <c r="AKR2" s="65"/>
      <c r="AKS2" s="65"/>
      <c r="AKT2" s="65"/>
      <c r="AKU2" s="65"/>
      <c r="AKV2" s="65"/>
      <c r="AKW2" s="65"/>
      <c r="AKX2" s="65"/>
      <c r="AKY2" s="65"/>
      <c r="AKZ2" s="65"/>
      <c r="ALA2" s="65"/>
      <c r="ALB2" s="65"/>
      <c r="ALC2" s="65"/>
      <c r="ALD2" s="65"/>
      <c r="ALE2" s="65"/>
      <c r="ALF2" s="65"/>
      <c r="ALG2" s="65"/>
      <c r="ALH2" s="65"/>
      <c r="ALI2" s="65"/>
      <c r="ALJ2" s="65"/>
      <c r="ALK2" s="65"/>
      <c r="ALL2" s="65"/>
      <c r="ALM2" s="65"/>
      <c r="ALN2" s="65"/>
      <c r="ALO2" s="65"/>
      <c r="ALP2" s="65"/>
      <c r="ALQ2" s="65"/>
      <c r="ALR2" s="65"/>
      <c r="ALS2" s="65"/>
      <c r="ALT2" s="65"/>
      <c r="ALU2" s="65"/>
      <c r="ALV2" s="65"/>
      <c r="ALW2" s="65"/>
      <c r="ALX2" s="65"/>
      <c r="ALY2" s="65"/>
      <c r="ALZ2" s="65"/>
      <c r="AMA2" s="65"/>
      <c r="AMB2" s="65"/>
      <c r="AMC2" s="65"/>
      <c r="AMD2" s="65"/>
      <c r="AME2" s="65"/>
      <c r="AMF2" s="65"/>
      <c r="AMG2" s="65"/>
      <c r="AMH2" s="65"/>
      <c r="AMI2" s="65"/>
      <c r="AMJ2" s="65"/>
      <c r="AMK2" s="65"/>
      <c r="AML2" s="65"/>
      <c r="AMM2" s="65"/>
      <c r="AMN2" s="65"/>
      <c r="AMO2" s="65"/>
      <c r="AMP2" s="65"/>
      <c r="AMQ2" s="65"/>
      <c r="AMR2" s="65"/>
      <c r="AMS2" s="65"/>
      <c r="AMT2" s="65"/>
      <c r="AMU2" s="65"/>
      <c r="AMV2" s="65"/>
      <c r="AMW2" s="65"/>
      <c r="AMX2" s="65"/>
      <c r="AMY2" s="65"/>
      <c r="AMZ2" s="65"/>
      <c r="ANA2" s="65"/>
      <c r="ANB2" s="65"/>
      <c r="ANC2" s="65"/>
      <c r="AND2" s="65"/>
      <c r="ANE2" s="65"/>
      <c r="ANF2" s="65"/>
      <c r="ANG2" s="65"/>
      <c r="ANH2" s="65"/>
      <c r="ANI2" s="65"/>
      <c r="ANJ2" s="65"/>
      <c r="ANK2" s="65"/>
      <c r="ANL2" s="65"/>
      <c r="ANM2" s="65"/>
      <c r="ANN2" s="65"/>
      <c r="ANO2" s="65"/>
      <c r="ANP2" s="65"/>
      <c r="ANQ2" s="65"/>
      <c r="ANR2" s="65"/>
      <c r="ANS2" s="65"/>
      <c r="ANT2" s="65"/>
      <c r="ANU2" s="65"/>
      <c r="ANV2" s="65"/>
      <c r="ANW2" s="65"/>
      <c r="ANX2" s="65"/>
      <c r="ANY2" s="65"/>
      <c r="ANZ2" s="65"/>
      <c r="AOA2" s="65"/>
      <c r="AOB2" s="65"/>
      <c r="AOC2" s="65"/>
      <c r="AOD2" s="65"/>
      <c r="AOE2" s="65"/>
      <c r="AOF2" s="65"/>
      <c r="AOG2" s="65"/>
      <c r="AOH2" s="65"/>
      <c r="AOI2" s="65"/>
      <c r="AOJ2" s="65"/>
      <c r="AOK2" s="65"/>
      <c r="AOL2" s="65"/>
      <c r="AOM2" s="65"/>
      <c r="AON2" s="65"/>
      <c r="AOO2" s="65"/>
      <c r="AOP2" s="65"/>
      <c r="AOQ2" s="65"/>
      <c r="AOR2" s="65"/>
      <c r="AOS2" s="65"/>
      <c r="AOT2" s="65"/>
      <c r="AOU2" s="65"/>
      <c r="AOV2" s="65"/>
      <c r="AOW2" s="65"/>
      <c r="AOX2" s="65"/>
      <c r="AOY2" s="65"/>
      <c r="AOZ2" s="65"/>
      <c r="APA2" s="65"/>
      <c r="APB2" s="65"/>
      <c r="APC2" s="65"/>
      <c r="APD2" s="65"/>
      <c r="APE2" s="65"/>
      <c r="APF2" s="65"/>
      <c r="APG2" s="65"/>
      <c r="APH2" s="65"/>
      <c r="API2" s="65"/>
      <c r="APJ2" s="65"/>
      <c r="APK2" s="65"/>
      <c r="APL2" s="65"/>
      <c r="APM2" s="65"/>
      <c r="APN2" s="65"/>
      <c r="APO2" s="65"/>
      <c r="APP2" s="65"/>
      <c r="APQ2" s="65"/>
      <c r="APR2" s="65"/>
      <c r="APS2" s="65"/>
      <c r="APT2" s="65"/>
      <c r="APU2" s="65"/>
      <c r="APV2" s="65"/>
      <c r="APW2" s="65"/>
      <c r="APX2" s="65"/>
      <c r="APY2" s="65"/>
      <c r="APZ2" s="65"/>
      <c r="AQA2" s="65"/>
      <c r="AQB2" s="65"/>
      <c r="AQC2" s="65"/>
      <c r="AQD2" s="65"/>
      <c r="AQE2" s="65"/>
      <c r="AQF2" s="65"/>
      <c r="AQG2" s="65"/>
      <c r="AQH2" s="65"/>
      <c r="AQI2" s="65"/>
      <c r="AQJ2" s="65"/>
      <c r="AQK2" s="65"/>
      <c r="AQL2" s="65"/>
      <c r="AQM2" s="65"/>
      <c r="AQN2" s="65"/>
      <c r="AQO2" s="65"/>
      <c r="AQP2" s="65"/>
      <c r="AQQ2" s="65"/>
      <c r="AQR2" s="65"/>
      <c r="AQS2" s="65"/>
      <c r="AQT2" s="65"/>
      <c r="AQU2" s="65"/>
      <c r="AQV2" s="65"/>
      <c r="AQW2" s="65"/>
      <c r="AQX2" s="65"/>
      <c r="AQY2" s="65"/>
      <c r="AQZ2" s="65"/>
      <c r="ARA2" s="65"/>
      <c r="ARB2" s="65"/>
      <c r="ARC2" s="65"/>
      <c r="ARD2" s="65"/>
      <c r="ARE2" s="65"/>
      <c r="ARF2" s="65"/>
      <c r="ARG2" s="65"/>
      <c r="ARH2" s="65"/>
      <c r="ARI2" s="65"/>
      <c r="ARJ2" s="65"/>
      <c r="ARK2" s="65"/>
      <c r="ARL2" s="65"/>
      <c r="ARM2" s="65"/>
      <c r="ARN2" s="65"/>
      <c r="ARO2" s="65"/>
      <c r="ARP2" s="65"/>
      <c r="ARQ2" s="65"/>
      <c r="ARR2" s="65"/>
      <c r="ARS2" s="65"/>
      <c r="ART2" s="65"/>
      <c r="ARU2" s="65"/>
      <c r="ARV2" s="65"/>
      <c r="ARW2" s="65"/>
      <c r="ARX2" s="65"/>
      <c r="ARY2" s="65"/>
      <c r="ARZ2" s="65"/>
      <c r="ASA2" s="65"/>
      <c r="ASB2" s="65"/>
      <c r="ASC2" s="65"/>
      <c r="ASD2" s="65"/>
      <c r="ASE2" s="65"/>
      <c r="ASF2" s="65"/>
      <c r="ASG2" s="65"/>
      <c r="ASH2" s="65"/>
      <c r="ASI2" s="65"/>
      <c r="ASJ2" s="65"/>
      <c r="ASK2" s="65"/>
      <c r="ASL2" s="65"/>
      <c r="ASM2" s="65"/>
      <c r="ASN2" s="65"/>
      <c r="ASO2" s="65"/>
      <c r="ASP2" s="65"/>
      <c r="ASQ2" s="65"/>
      <c r="ASR2" s="65"/>
      <c r="ASS2" s="65"/>
      <c r="AST2" s="65"/>
      <c r="ASU2" s="65"/>
      <c r="ASV2" s="65"/>
      <c r="ASW2" s="65"/>
      <c r="ASX2" s="65"/>
      <c r="ASY2" s="65"/>
      <c r="ASZ2" s="65"/>
      <c r="ATA2" s="65"/>
      <c r="ATB2" s="65"/>
      <c r="ATC2" s="65"/>
      <c r="ATD2" s="65"/>
      <c r="ATE2" s="65"/>
      <c r="ATF2" s="65"/>
      <c r="ATG2" s="65"/>
      <c r="ATH2" s="65"/>
      <c r="ATI2" s="65"/>
      <c r="ATJ2" s="65"/>
      <c r="ATK2" s="65"/>
      <c r="ATL2" s="65"/>
      <c r="ATM2" s="65"/>
      <c r="ATN2" s="65"/>
      <c r="ATO2" s="65"/>
      <c r="ATP2" s="65"/>
      <c r="ATQ2" s="65"/>
      <c r="ATR2" s="65"/>
      <c r="ATS2" s="65"/>
      <c r="ATT2" s="65"/>
      <c r="ATU2" s="65"/>
      <c r="ATV2" s="65"/>
      <c r="ATW2" s="65"/>
      <c r="ATX2" s="65"/>
      <c r="ATY2" s="65"/>
      <c r="ATZ2" s="65"/>
      <c r="AUA2" s="65"/>
      <c r="AUB2" s="65"/>
      <c r="AUC2" s="65"/>
      <c r="AUD2" s="65"/>
      <c r="AUE2" s="65"/>
      <c r="AUF2" s="65"/>
      <c r="AUG2" s="65"/>
      <c r="AUH2" s="65"/>
      <c r="AUI2" s="65"/>
      <c r="AUJ2" s="65"/>
      <c r="AUK2" s="65"/>
      <c r="AUL2" s="65"/>
      <c r="AUM2" s="65"/>
      <c r="AUN2" s="65"/>
      <c r="AUO2" s="65"/>
      <c r="AUP2" s="65"/>
      <c r="AUQ2" s="65"/>
      <c r="AUR2" s="65"/>
      <c r="AUS2" s="65"/>
      <c r="AUT2" s="65"/>
      <c r="AUU2" s="65"/>
      <c r="AUV2" s="65"/>
      <c r="AUW2" s="65"/>
      <c r="AUX2" s="65"/>
      <c r="AUY2" s="65"/>
      <c r="AUZ2" s="65"/>
      <c r="AVA2" s="65"/>
      <c r="AVB2" s="65"/>
      <c r="AVC2" s="65"/>
      <c r="AVD2" s="65"/>
      <c r="AVE2" s="65"/>
      <c r="AVF2" s="65"/>
      <c r="AVG2" s="65"/>
      <c r="AVH2" s="65"/>
      <c r="AVI2" s="65"/>
      <c r="AVJ2" s="65"/>
      <c r="AVK2" s="65"/>
      <c r="AVL2" s="65"/>
      <c r="AVM2" s="65"/>
      <c r="AVN2" s="65"/>
      <c r="AVO2" s="65"/>
      <c r="AVP2" s="65"/>
      <c r="AVQ2" s="65"/>
      <c r="AVR2" s="65"/>
      <c r="AVS2" s="65"/>
      <c r="AVT2" s="65"/>
      <c r="AVU2" s="65"/>
      <c r="AVV2" s="65"/>
      <c r="AVW2" s="65"/>
      <c r="AVX2" s="65"/>
      <c r="AVY2" s="65"/>
      <c r="AVZ2" s="65"/>
      <c r="AWA2" s="65"/>
      <c r="AWB2" s="65"/>
      <c r="AWC2" s="65"/>
      <c r="AWD2" s="65"/>
      <c r="AWE2" s="65"/>
      <c r="AWF2" s="65"/>
      <c r="AWG2" s="65"/>
      <c r="AWH2" s="65"/>
      <c r="AWI2" s="65"/>
      <c r="AWJ2" s="65"/>
      <c r="AWK2" s="65"/>
      <c r="AWL2" s="65"/>
      <c r="AWM2" s="65"/>
      <c r="AWN2" s="65"/>
      <c r="AWO2" s="65"/>
      <c r="AWP2" s="65"/>
      <c r="AWQ2" s="65"/>
      <c r="AWR2" s="65"/>
      <c r="AWS2" s="65"/>
      <c r="AWT2" s="65"/>
      <c r="AWU2" s="65"/>
      <c r="AWV2" s="65"/>
      <c r="AWW2" s="65"/>
      <c r="AWX2" s="65"/>
      <c r="AWY2" s="65"/>
      <c r="AWZ2" s="65"/>
      <c r="AXA2" s="65"/>
      <c r="AXB2" s="65"/>
      <c r="AXC2" s="65"/>
      <c r="AXD2" s="65"/>
      <c r="AXE2" s="65"/>
      <c r="AXF2" s="65"/>
      <c r="AXG2" s="65"/>
      <c r="AXH2" s="65"/>
      <c r="AXI2" s="65"/>
      <c r="AXJ2" s="65"/>
      <c r="AXK2" s="65"/>
      <c r="AXL2" s="65"/>
      <c r="AXM2" s="65"/>
      <c r="AXN2" s="65"/>
      <c r="AXO2" s="65"/>
      <c r="AXP2" s="65"/>
      <c r="AXQ2" s="65"/>
      <c r="AXR2" s="65"/>
      <c r="AXS2" s="65"/>
      <c r="AXT2" s="65"/>
      <c r="AXU2" s="65"/>
      <c r="AXV2" s="65"/>
      <c r="AXW2" s="65"/>
      <c r="AXX2" s="65"/>
      <c r="AXY2" s="65"/>
      <c r="AXZ2" s="65"/>
      <c r="AYA2" s="65"/>
      <c r="AYB2" s="65"/>
      <c r="AYC2" s="65"/>
      <c r="AYD2" s="65"/>
      <c r="AYE2" s="65"/>
      <c r="AYF2" s="65"/>
      <c r="AYG2" s="65"/>
      <c r="AYH2" s="65"/>
      <c r="AYI2" s="65"/>
      <c r="AYJ2" s="65"/>
      <c r="AYK2" s="65"/>
      <c r="AYL2" s="65"/>
      <c r="AYM2" s="65"/>
      <c r="AYN2" s="65"/>
      <c r="AYO2" s="65"/>
      <c r="AYP2" s="65"/>
      <c r="AYQ2" s="65"/>
      <c r="AYR2" s="65"/>
      <c r="AYS2" s="65"/>
      <c r="AYT2" s="65"/>
      <c r="AYU2" s="65"/>
      <c r="AYV2" s="65"/>
      <c r="AYW2" s="65"/>
      <c r="AYX2" s="65"/>
      <c r="AYY2" s="65"/>
      <c r="AYZ2" s="65"/>
      <c r="AZA2" s="65"/>
      <c r="AZB2" s="65"/>
      <c r="AZC2" s="65"/>
      <c r="AZD2" s="65"/>
      <c r="AZE2" s="65"/>
      <c r="AZF2" s="65"/>
      <c r="AZG2" s="65"/>
      <c r="AZH2" s="65"/>
      <c r="AZI2" s="65"/>
      <c r="AZJ2" s="65"/>
      <c r="AZK2" s="65"/>
      <c r="AZL2" s="65"/>
      <c r="AZM2" s="65"/>
      <c r="AZN2" s="65"/>
      <c r="AZO2" s="65"/>
      <c r="AZP2" s="65"/>
      <c r="AZQ2" s="65"/>
      <c r="AZR2" s="65"/>
      <c r="AZS2" s="65"/>
      <c r="AZT2" s="65"/>
      <c r="AZU2" s="65"/>
      <c r="AZV2" s="65"/>
      <c r="AZW2" s="65"/>
      <c r="AZX2" s="65"/>
      <c r="AZY2" s="65"/>
      <c r="AZZ2" s="65"/>
      <c r="BAA2" s="65"/>
      <c r="BAB2" s="65"/>
      <c r="BAC2" s="65"/>
      <c r="BAD2" s="65"/>
      <c r="BAE2" s="65"/>
      <c r="BAF2" s="65"/>
      <c r="BAG2" s="65"/>
      <c r="BAH2" s="65"/>
      <c r="BAI2" s="65"/>
      <c r="BAJ2" s="65"/>
      <c r="BAK2" s="65"/>
      <c r="BAL2" s="65"/>
      <c r="BAM2" s="65"/>
      <c r="BAN2" s="65"/>
      <c r="BAO2" s="65"/>
      <c r="BAP2" s="65"/>
      <c r="BAQ2" s="65"/>
      <c r="BAR2" s="65"/>
      <c r="BAS2" s="65"/>
      <c r="BAT2" s="65"/>
      <c r="BAU2" s="65"/>
      <c r="BAV2" s="65"/>
      <c r="BAW2" s="65"/>
      <c r="BAX2" s="65"/>
      <c r="BAY2" s="65"/>
      <c r="BAZ2" s="65"/>
      <c r="BBA2" s="65"/>
      <c r="BBB2" s="65"/>
      <c r="BBC2" s="65"/>
      <c r="BBD2" s="65"/>
      <c r="BBE2" s="65"/>
      <c r="BBF2" s="65"/>
      <c r="BBG2" s="65"/>
      <c r="BBH2" s="65"/>
      <c r="BBI2" s="65"/>
      <c r="BBJ2" s="65"/>
      <c r="BBK2" s="65"/>
      <c r="BBL2" s="65"/>
      <c r="BBM2" s="65"/>
      <c r="BBN2" s="65"/>
      <c r="BBO2" s="65"/>
      <c r="BBP2" s="65"/>
      <c r="BBQ2" s="65"/>
      <c r="BBR2" s="65"/>
      <c r="BBS2" s="65"/>
      <c r="BBT2" s="65"/>
      <c r="BBU2" s="65"/>
      <c r="BBV2" s="65"/>
      <c r="BBW2" s="65"/>
      <c r="BBX2" s="65"/>
      <c r="BBY2" s="65"/>
      <c r="BBZ2" s="65"/>
      <c r="BCA2" s="65"/>
      <c r="BCB2" s="65"/>
      <c r="BCC2" s="65"/>
      <c r="BCD2" s="65"/>
      <c r="BCE2" s="65"/>
      <c r="BCF2" s="65"/>
      <c r="BCG2" s="65"/>
      <c r="BCH2" s="65"/>
      <c r="BCI2" s="65"/>
      <c r="BCJ2" s="65"/>
      <c r="BCK2" s="65"/>
      <c r="BCL2" s="65"/>
      <c r="BCM2" s="65"/>
      <c r="BCN2" s="65"/>
      <c r="BCO2" s="65"/>
      <c r="BCP2" s="65"/>
      <c r="BCQ2" s="65"/>
      <c r="BCR2" s="65"/>
      <c r="BCS2" s="65"/>
      <c r="BCT2" s="65"/>
      <c r="BCU2" s="65"/>
      <c r="BCV2" s="65"/>
      <c r="BCW2" s="65"/>
      <c r="BCX2" s="65"/>
      <c r="BCY2" s="65"/>
      <c r="BCZ2" s="65"/>
      <c r="BDA2" s="65"/>
      <c r="BDB2" s="65"/>
      <c r="BDC2" s="65"/>
      <c r="BDD2" s="65"/>
      <c r="BDE2" s="65"/>
      <c r="BDF2" s="65"/>
      <c r="BDG2" s="65"/>
      <c r="BDH2" s="65"/>
      <c r="BDI2" s="65"/>
      <c r="BDJ2" s="65"/>
      <c r="BDK2" s="65"/>
      <c r="BDL2" s="65"/>
      <c r="BDM2" s="65"/>
      <c r="BDN2" s="65"/>
      <c r="BDO2" s="65"/>
      <c r="BDP2" s="65"/>
      <c r="BDQ2" s="65"/>
      <c r="BDR2" s="65"/>
      <c r="BDS2" s="65"/>
      <c r="BDT2" s="65"/>
      <c r="BDU2" s="65"/>
      <c r="BDV2" s="65"/>
      <c r="BDW2" s="65"/>
      <c r="BDX2" s="65"/>
      <c r="BDY2" s="65"/>
      <c r="BDZ2" s="65"/>
      <c r="BEA2" s="65"/>
      <c r="BEB2" s="65"/>
      <c r="BEC2" s="65"/>
      <c r="BED2" s="65"/>
      <c r="BEE2" s="65"/>
      <c r="BEF2" s="65"/>
      <c r="BEG2" s="65"/>
      <c r="BEH2" s="65"/>
      <c r="BEI2" s="65"/>
      <c r="BEJ2" s="65"/>
      <c r="BEK2" s="65"/>
      <c r="BEL2" s="65"/>
      <c r="BEM2" s="65"/>
      <c r="BEN2" s="65"/>
      <c r="BEO2" s="65"/>
      <c r="BEP2" s="65"/>
      <c r="BEQ2" s="65"/>
      <c r="BER2" s="65"/>
      <c r="BES2" s="65"/>
      <c r="BET2" s="65"/>
      <c r="BEU2" s="65"/>
      <c r="BEV2" s="65"/>
      <c r="BEW2" s="65"/>
      <c r="BEX2" s="65"/>
      <c r="BEY2" s="65"/>
      <c r="BEZ2" s="65"/>
      <c r="BFA2" s="65"/>
      <c r="BFB2" s="65"/>
      <c r="BFC2" s="65"/>
      <c r="BFD2" s="65"/>
      <c r="BFE2" s="65"/>
      <c r="BFF2" s="65"/>
      <c r="BFG2" s="65"/>
      <c r="BFH2" s="65"/>
      <c r="BFI2" s="65"/>
      <c r="BFJ2" s="65"/>
      <c r="BFK2" s="65"/>
      <c r="BFL2" s="65"/>
      <c r="BFM2" s="65"/>
      <c r="BFN2" s="65"/>
      <c r="BFO2" s="65"/>
      <c r="BFP2" s="65"/>
      <c r="BFQ2" s="65"/>
      <c r="BFR2" s="65"/>
      <c r="BFS2" s="65"/>
      <c r="BFT2" s="65"/>
      <c r="BFU2" s="65"/>
      <c r="BFV2" s="65"/>
      <c r="BFW2" s="65"/>
      <c r="BFX2" s="65"/>
      <c r="BFY2" s="65"/>
      <c r="BFZ2" s="65"/>
      <c r="BGA2" s="65"/>
      <c r="BGB2" s="65"/>
      <c r="BGC2" s="65"/>
      <c r="BGD2" s="65"/>
      <c r="BGE2" s="65"/>
      <c r="BGF2" s="65"/>
      <c r="BGG2" s="65"/>
      <c r="BGH2" s="65"/>
      <c r="BGI2" s="65"/>
      <c r="BGJ2" s="65"/>
      <c r="BGK2" s="65"/>
      <c r="BGL2" s="65"/>
      <c r="BGM2" s="65"/>
      <c r="BGN2" s="65"/>
      <c r="BGO2" s="65"/>
      <c r="BGP2" s="65"/>
      <c r="BGQ2" s="65"/>
      <c r="BGR2" s="65"/>
      <c r="BGS2" s="65"/>
      <c r="BGT2" s="65"/>
      <c r="BGU2" s="65"/>
      <c r="BGV2" s="65"/>
      <c r="BGW2" s="65"/>
      <c r="BGX2" s="65"/>
      <c r="BGY2" s="65"/>
      <c r="BGZ2" s="65"/>
      <c r="BHA2" s="65"/>
      <c r="BHB2" s="65"/>
      <c r="BHC2" s="65"/>
      <c r="BHD2" s="65"/>
      <c r="BHE2" s="65"/>
      <c r="BHF2" s="65"/>
      <c r="BHG2" s="65"/>
      <c r="BHH2" s="65"/>
      <c r="BHI2" s="65"/>
      <c r="BHJ2" s="65"/>
      <c r="BHK2" s="65"/>
      <c r="BHL2" s="65"/>
      <c r="BHM2" s="65"/>
      <c r="BHN2" s="65"/>
      <c r="BHO2" s="65"/>
      <c r="BHP2" s="65"/>
      <c r="BHQ2" s="65"/>
      <c r="BHR2" s="65"/>
      <c r="BHS2" s="65"/>
      <c r="BHT2" s="65"/>
      <c r="BHU2" s="65"/>
      <c r="BHV2" s="65"/>
      <c r="BHW2" s="65"/>
      <c r="BHX2" s="65"/>
      <c r="BHY2" s="65"/>
      <c r="BHZ2" s="65"/>
      <c r="BIA2" s="65"/>
      <c r="BIB2" s="65"/>
      <c r="BIC2" s="65"/>
      <c r="BID2" s="65"/>
      <c r="BIE2" s="65"/>
      <c r="BIF2" s="65"/>
      <c r="BIG2" s="65"/>
      <c r="BIH2" s="65"/>
      <c r="BII2" s="65"/>
      <c r="BIJ2" s="65"/>
      <c r="BIK2" s="65"/>
      <c r="BIL2" s="65"/>
      <c r="BIM2" s="65"/>
      <c r="BIN2" s="65"/>
      <c r="BIO2" s="65"/>
      <c r="BIP2" s="65"/>
      <c r="BIQ2" s="65"/>
      <c r="BIR2" s="65"/>
      <c r="BIS2" s="65"/>
      <c r="BIT2" s="65"/>
      <c r="BIU2" s="65"/>
      <c r="BIV2" s="65"/>
      <c r="BIW2" s="65"/>
      <c r="BIX2" s="65"/>
      <c r="BIY2" s="65"/>
      <c r="BIZ2" s="65"/>
      <c r="BJA2" s="65"/>
      <c r="BJB2" s="65"/>
      <c r="BJC2" s="65"/>
      <c r="BJD2" s="65"/>
      <c r="BJE2" s="65"/>
      <c r="BJF2" s="65"/>
      <c r="BJG2" s="65"/>
      <c r="BJH2" s="65"/>
      <c r="BJI2" s="65"/>
      <c r="BJJ2" s="65"/>
      <c r="BJK2" s="65"/>
      <c r="BJL2" s="65"/>
      <c r="BJM2" s="65"/>
      <c r="BJN2" s="65"/>
      <c r="BJO2" s="65"/>
      <c r="BJP2" s="65"/>
      <c r="BJQ2" s="65"/>
      <c r="BJR2" s="65"/>
      <c r="BJS2" s="65"/>
      <c r="BJT2" s="65"/>
      <c r="BJU2" s="65"/>
      <c r="BJV2" s="65"/>
      <c r="BJW2" s="65"/>
      <c r="BJX2" s="65"/>
      <c r="BJY2" s="65"/>
      <c r="BJZ2" s="65"/>
      <c r="BKA2" s="65"/>
      <c r="BKB2" s="65"/>
      <c r="BKC2" s="65"/>
      <c r="BKD2" s="65"/>
      <c r="BKE2" s="65"/>
      <c r="BKF2" s="65"/>
      <c r="BKG2" s="65"/>
      <c r="BKH2" s="65"/>
      <c r="BKI2" s="65"/>
      <c r="BKJ2" s="65"/>
      <c r="BKK2" s="65"/>
      <c r="BKL2" s="65"/>
      <c r="BKM2" s="65"/>
      <c r="BKN2" s="65"/>
      <c r="BKO2" s="65"/>
      <c r="BKP2" s="65"/>
      <c r="BKQ2" s="65"/>
      <c r="BKR2" s="65"/>
      <c r="BKS2" s="65"/>
      <c r="BKT2" s="65"/>
      <c r="BKU2" s="65"/>
      <c r="BKV2" s="65"/>
      <c r="BKW2" s="65"/>
      <c r="BKX2" s="65"/>
      <c r="BKY2" s="65"/>
      <c r="BKZ2" s="65"/>
      <c r="BLA2" s="65"/>
      <c r="BLB2" s="65"/>
      <c r="BLC2" s="65"/>
      <c r="BLD2" s="65"/>
      <c r="BLE2" s="65"/>
      <c r="BLF2" s="65"/>
      <c r="BLG2" s="65"/>
      <c r="BLH2" s="65"/>
      <c r="BLI2" s="65"/>
      <c r="BLJ2" s="65"/>
      <c r="BLK2" s="65"/>
      <c r="BLL2" s="65"/>
      <c r="BLM2" s="65"/>
      <c r="BLN2" s="65"/>
      <c r="BLO2" s="65"/>
      <c r="BLP2" s="65"/>
      <c r="BLQ2" s="65"/>
      <c r="BLR2" s="65"/>
      <c r="BLS2" s="65"/>
      <c r="BLT2" s="65"/>
      <c r="BLU2" s="65"/>
      <c r="BLV2" s="65"/>
      <c r="BLW2" s="65"/>
      <c r="BLX2" s="65"/>
      <c r="BLY2" s="65"/>
      <c r="BLZ2" s="65"/>
      <c r="BMA2" s="65"/>
      <c r="BMB2" s="65"/>
      <c r="BMC2" s="65"/>
      <c r="BMD2" s="65"/>
      <c r="BME2" s="65"/>
      <c r="BMF2" s="65"/>
      <c r="BMG2" s="65"/>
      <c r="BMH2" s="65"/>
      <c r="BMI2" s="65"/>
      <c r="BMJ2" s="65"/>
      <c r="BMK2" s="65"/>
      <c r="BML2" s="65"/>
      <c r="BMM2" s="65"/>
      <c r="BMN2" s="65"/>
      <c r="BMO2" s="65"/>
      <c r="BMP2" s="65"/>
      <c r="BMQ2" s="65"/>
      <c r="BMR2" s="65"/>
      <c r="BMS2" s="65"/>
      <c r="BMT2" s="65"/>
      <c r="BMU2" s="65"/>
      <c r="BMV2" s="65"/>
      <c r="BMW2" s="65"/>
      <c r="BMX2" s="65"/>
      <c r="BMY2" s="65"/>
      <c r="BMZ2" s="65"/>
      <c r="BNA2" s="65"/>
      <c r="BNB2" s="65"/>
      <c r="BNC2" s="65"/>
      <c r="BND2" s="65"/>
      <c r="BNE2" s="65"/>
      <c r="BNF2" s="65"/>
      <c r="BNG2" s="65"/>
      <c r="BNH2" s="65"/>
      <c r="BNI2" s="65"/>
      <c r="BNJ2" s="65"/>
      <c r="BNK2" s="65"/>
      <c r="BNL2" s="65"/>
      <c r="BNM2" s="65"/>
      <c r="BNN2" s="65"/>
      <c r="BNO2" s="65"/>
      <c r="BNP2" s="65"/>
      <c r="BNQ2" s="65"/>
      <c r="BNR2" s="65"/>
      <c r="BNS2" s="65"/>
      <c r="BNT2" s="65"/>
      <c r="BNU2" s="65"/>
      <c r="BNV2" s="65"/>
      <c r="BNW2" s="65"/>
      <c r="BNX2" s="65"/>
      <c r="BNY2" s="65"/>
      <c r="BNZ2" s="65"/>
      <c r="BOA2" s="65"/>
      <c r="BOB2" s="65"/>
      <c r="BOC2" s="65"/>
      <c r="BOD2" s="65"/>
      <c r="BOE2" s="65"/>
      <c r="BOF2" s="65"/>
      <c r="BOG2" s="65"/>
      <c r="BOH2" s="65"/>
      <c r="BOI2" s="65"/>
      <c r="BOJ2" s="65"/>
      <c r="BOK2" s="65"/>
      <c r="BOL2" s="65"/>
      <c r="BOM2" s="65"/>
      <c r="BON2" s="65"/>
      <c r="BOO2" s="65"/>
      <c r="BOP2" s="65"/>
      <c r="BOQ2" s="65"/>
      <c r="BOR2" s="65"/>
      <c r="BOS2" s="65"/>
      <c r="BOT2" s="65"/>
      <c r="BOU2" s="65"/>
      <c r="BOV2" s="65"/>
      <c r="BOW2" s="65"/>
      <c r="BOX2" s="65"/>
      <c r="BOY2" s="65"/>
      <c r="BOZ2" s="65"/>
      <c r="BPA2" s="65"/>
      <c r="BPB2" s="65"/>
      <c r="BPC2" s="65"/>
      <c r="BPD2" s="65"/>
      <c r="BPE2" s="65"/>
      <c r="BPF2" s="65"/>
      <c r="BPG2" s="65"/>
      <c r="BPH2" s="65"/>
      <c r="BPI2" s="65"/>
      <c r="BPJ2" s="65"/>
      <c r="BPK2" s="65"/>
      <c r="BPL2" s="65"/>
      <c r="BPM2" s="65"/>
      <c r="BPN2" s="65"/>
      <c r="BPO2" s="65"/>
      <c r="BPP2" s="65"/>
      <c r="BPQ2" s="65"/>
      <c r="BPR2" s="65"/>
      <c r="BPS2" s="65"/>
      <c r="BPT2" s="65"/>
      <c r="BPU2" s="65"/>
      <c r="BPV2" s="65"/>
      <c r="BPW2" s="65"/>
      <c r="BPX2" s="65"/>
      <c r="BPY2" s="65"/>
      <c r="BPZ2" s="65"/>
      <c r="BQA2" s="65"/>
      <c r="BQB2" s="65"/>
      <c r="BQC2" s="65"/>
      <c r="BQD2" s="65"/>
      <c r="BQE2" s="65"/>
      <c r="BQF2" s="65"/>
      <c r="BQG2" s="65"/>
      <c r="BQH2" s="65"/>
      <c r="BQI2" s="65"/>
      <c r="BQJ2" s="65"/>
      <c r="BQK2" s="65"/>
      <c r="BQL2" s="65"/>
      <c r="BQM2" s="65"/>
      <c r="BQN2" s="65"/>
      <c r="BQO2" s="65"/>
      <c r="BQP2" s="65"/>
      <c r="BQQ2" s="65"/>
      <c r="BQR2" s="65"/>
      <c r="BQS2" s="65"/>
      <c r="BQT2" s="65"/>
      <c r="BQU2" s="65"/>
      <c r="BQV2" s="65"/>
      <c r="BQW2" s="65"/>
      <c r="BQX2" s="65"/>
      <c r="BQY2" s="65"/>
      <c r="BQZ2" s="65"/>
      <c r="BRA2" s="65"/>
      <c r="BRB2" s="65"/>
      <c r="BRC2" s="65"/>
      <c r="BRD2" s="65"/>
      <c r="BRE2" s="65"/>
      <c r="BRF2" s="65"/>
      <c r="BRG2" s="65"/>
      <c r="BRH2" s="65"/>
      <c r="BRI2" s="65"/>
      <c r="BRJ2" s="65"/>
      <c r="BRK2" s="65"/>
      <c r="BRL2" s="65"/>
      <c r="BRM2" s="65"/>
      <c r="BRN2" s="65"/>
      <c r="BRO2" s="65"/>
      <c r="BRP2" s="65"/>
      <c r="BRQ2" s="65"/>
      <c r="BRR2" s="65"/>
      <c r="BRS2" s="65"/>
      <c r="BRT2" s="65"/>
      <c r="BRU2" s="65"/>
      <c r="BRV2" s="65"/>
      <c r="BRW2" s="65"/>
      <c r="BRX2" s="65"/>
      <c r="BRY2" s="65"/>
      <c r="BRZ2" s="65"/>
      <c r="BSA2" s="65"/>
      <c r="BSB2" s="65"/>
      <c r="BSC2" s="65"/>
      <c r="BSD2" s="65"/>
      <c r="BSE2" s="65"/>
      <c r="BSF2" s="65"/>
      <c r="BSG2" s="65"/>
      <c r="BSH2" s="65"/>
      <c r="BSI2" s="65"/>
      <c r="BSJ2" s="65"/>
      <c r="BSK2" s="65"/>
      <c r="BSL2" s="65"/>
      <c r="BSM2" s="65"/>
      <c r="BSN2" s="65"/>
      <c r="BSO2" s="65"/>
      <c r="BSP2" s="65"/>
      <c r="BSQ2" s="65"/>
      <c r="BSR2" s="65"/>
      <c r="BSS2" s="65"/>
      <c r="BST2" s="65"/>
      <c r="BSU2" s="65"/>
      <c r="BSV2" s="65"/>
      <c r="BSW2" s="65"/>
      <c r="BSX2" s="65"/>
      <c r="BSY2" s="65"/>
      <c r="BSZ2" s="65"/>
      <c r="BTA2" s="65"/>
      <c r="BTB2" s="65"/>
      <c r="BTC2" s="65"/>
      <c r="BTD2" s="65"/>
      <c r="BTE2" s="65"/>
      <c r="BTF2" s="65"/>
      <c r="BTG2" s="65"/>
      <c r="BTH2" s="65"/>
      <c r="BTI2" s="65"/>
      <c r="BTJ2" s="65"/>
      <c r="BTK2" s="65"/>
      <c r="BTL2" s="65"/>
      <c r="BTM2" s="65"/>
      <c r="BTN2" s="65"/>
      <c r="BTO2" s="65"/>
      <c r="BTP2" s="65"/>
      <c r="BTQ2" s="65"/>
      <c r="BTR2" s="65"/>
      <c r="BTS2" s="65"/>
      <c r="BTT2" s="65"/>
      <c r="BTU2" s="65"/>
      <c r="BTV2" s="65"/>
      <c r="BTW2" s="65"/>
      <c r="BTX2" s="65"/>
      <c r="BTY2" s="65"/>
      <c r="BTZ2" s="65"/>
      <c r="BUA2" s="65"/>
      <c r="BUB2" s="65"/>
      <c r="BUC2" s="65"/>
      <c r="BUD2" s="65"/>
      <c r="BUE2" s="65"/>
      <c r="BUF2" s="65"/>
      <c r="BUG2" s="65"/>
      <c r="BUH2" s="65"/>
      <c r="BUI2" s="65"/>
      <c r="BUJ2" s="65"/>
      <c r="BUK2" s="65"/>
      <c r="BUL2" s="65"/>
      <c r="BUM2" s="65"/>
      <c r="BUN2" s="65"/>
      <c r="BUO2" s="65"/>
      <c r="BUP2" s="65"/>
      <c r="BUQ2" s="65"/>
      <c r="BUR2" s="65"/>
      <c r="BUS2" s="65"/>
      <c r="BUT2" s="65"/>
      <c r="BUU2" s="65"/>
      <c r="BUV2" s="65"/>
      <c r="BUW2" s="65"/>
      <c r="BUX2" s="65"/>
      <c r="BUY2" s="65"/>
      <c r="BUZ2" s="65"/>
      <c r="BVA2" s="65"/>
      <c r="BVB2" s="65"/>
      <c r="BVC2" s="65"/>
      <c r="BVD2" s="65"/>
      <c r="BVE2" s="65"/>
      <c r="BVF2" s="65"/>
      <c r="BVG2" s="65"/>
      <c r="BVH2" s="65"/>
      <c r="BVI2" s="65"/>
      <c r="BVJ2" s="65"/>
      <c r="BVK2" s="65"/>
      <c r="BVL2" s="65"/>
      <c r="BVM2" s="65"/>
      <c r="BVN2" s="65"/>
      <c r="BVO2" s="65"/>
      <c r="BVP2" s="65"/>
      <c r="BVQ2" s="65"/>
      <c r="BVR2" s="65"/>
      <c r="BVS2" s="65"/>
      <c r="BVT2" s="65"/>
      <c r="BVU2" s="65"/>
      <c r="BVV2" s="65"/>
      <c r="BVW2" s="65"/>
      <c r="BVX2" s="65"/>
      <c r="BVY2" s="65"/>
      <c r="BVZ2" s="65"/>
      <c r="BWA2" s="65"/>
      <c r="BWB2" s="65"/>
      <c r="BWC2" s="65"/>
      <c r="BWD2" s="65"/>
      <c r="BWE2" s="65"/>
      <c r="BWF2" s="65"/>
      <c r="BWG2" s="65"/>
      <c r="BWH2" s="65"/>
      <c r="BWI2" s="65"/>
      <c r="BWJ2" s="65"/>
      <c r="BWK2" s="65"/>
      <c r="BWL2" s="65"/>
      <c r="BWM2" s="65"/>
      <c r="BWN2" s="65"/>
      <c r="BWO2" s="65"/>
      <c r="BWP2" s="65"/>
      <c r="BWQ2" s="65"/>
      <c r="BWR2" s="65"/>
      <c r="BWS2" s="65"/>
      <c r="BWT2" s="65"/>
      <c r="BWU2" s="65"/>
      <c r="BWV2" s="65"/>
      <c r="BWW2" s="65"/>
      <c r="BWX2" s="65"/>
      <c r="BWY2" s="65"/>
      <c r="BWZ2" s="65"/>
      <c r="BXA2" s="65"/>
      <c r="BXB2" s="65"/>
      <c r="BXC2" s="65"/>
      <c r="BXD2" s="65"/>
      <c r="BXE2" s="65"/>
      <c r="BXF2" s="65"/>
      <c r="BXG2" s="65"/>
      <c r="BXH2" s="65"/>
      <c r="BXI2" s="65"/>
      <c r="BXJ2" s="65"/>
      <c r="BXK2" s="65"/>
      <c r="BXL2" s="65"/>
      <c r="BXM2" s="65"/>
      <c r="BXN2" s="65"/>
      <c r="BXO2" s="65"/>
      <c r="BXP2" s="65"/>
      <c r="BXQ2" s="65"/>
      <c r="BXR2" s="65"/>
      <c r="BXS2" s="65"/>
      <c r="BXT2" s="65"/>
      <c r="BXU2" s="65"/>
      <c r="BXV2" s="65"/>
      <c r="BXW2" s="65"/>
      <c r="BXX2" s="65"/>
      <c r="BXY2" s="65"/>
      <c r="BXZ2" s="65"/>
      <c r="BYA2" s="65"/>
      <c r="BYB2" s="65"/>
      <c r="BYC2" s="65"/>
      <c r="BYD2" s="65"/>
      <c r="BYE2" s="65"/>
      <c r="BYF2" s="65"/>
      <c r="BYG2" s="65"/>
      <c r="BYH2" s="65"/>
      <c r="BYI2" s="65"/>
      <c r="BYJ2" s="65"/>
      <c r="BYK2" s="65"/>
      <c r="BYL2" s="65"/>
      <c r="BYM2" s="65"/>
      <c r="BYN2" s="65"/>
      <c r="BYO2" s="65"/>
      <c r="BYP2" s="65"/>
      <c r="BYQ2" s="65"/>
      <c r="BYR2" s="65"/>
      <c r="BYS2" s="65"/>
      <c r="BYT2" s="65"/>
      <c r="BYU2" s="65"/>
      <c r="BYV2" s="65"/>
      <c r="BYW2" s="65"/>
      <c r="BYX2" s="65"/>
      <c r="BYY2" s="65"/>
      <c r="BYZ2" s="65"/>
      <c r="BZA2" s="65"/>
      <c r="BZB2" s="65"/>
      <c r="BZC2" s="65"/>
      <c r="BZD2" s="65"/>
      <c r="BZE2" s="65"/>
      <c r="BZF2" s="65"/>
      <c r="BZG2" s="65"/>
      <c r="BZH2" s="65"/>
      <c r="BZI2" s="65"/>
      <c r="BZJ2" s="65"/>
      <c r="BZK2" s="65"/>
      <c r="BZL2" s="65"/>
      <c r="BZM2" s="65"/>
      <c r="BZN2" s="65"/>
      <c r="BZO2" s="65"/>
      <c r="BZP2" s="65"/>
      <c r="BZQ2" s="65"/>
      <c r="BZR2" s="65"/>
      <c r="BZS2" s="65"/>
      <c r="BZT2" s="65"/>
      <c r="BZU2" s="65"/>
      <c r="BZV2" s="65"/>
      <c r="BZW2" s="65"/>
      <c r="BZX2" s="65"/>
      <c r="BZY2" s="65"/>
      <c r="BZZ2" s="65"/>
      <c r="CAA2" s="65"/>
      <c r="CAB2" s="65"/>
      <c r="CAC2" s="65"/>
      <c r="CAD2" s="65"/>
      <c r="CAE2" s="65"/>
      <c r="CAF2" s="65"/>
      <c r="CAG2" s="65"/>
      <c r="CAH2" s="65"/>
      <c r="CAI2" s="65"/>
      <c r="CAJ2" s="65"/>
      <c r="CAK2" s="65"/>
      <c r="CAL2" s="65"/>
      <c r="CAM2" s="65"/>
      <c r="CAN2" s="65"/>
      <c r="CAO2" s="65"/>
      <c r="CAP2" s="65"/>
      <c r="CAQ2" s="65"/>
      <c r="CAR2" s="65"/>
      <c r="CAS2" s="65"/>
      <c r="CAT2" s="65"/>
      <c r="CAU2" s="65"/>
      <c r="CAV2" s="65"/>
      <c r="CAW2" s="65"/>
      <c r="CAX2" s="65"/>
      <c r="CAY2" s="65"/>
      <c r="CAZ2" s="65"/>
      <c r="CBA2" s="65"/>
      <c r="CBB2" s="65"/>
      <c r="CBC2" s="65"/>
      <c r="CBD2" s="65"/>
      <c r="CBE2" s="65"/>
      <c r="CBF2" s="65"/>
      <c r="CBG2" s="65"/>
      <c r="CBH2" s="65"/>
      <c r="CBI2" s="65"/>
      <c r="CBJ2" s="65"/>
      <c r="CBK2" s="65"/>
      <c r="CBL2" s="65"/>
      <c r="CBM2" s="65"/>
      <c r="CBN2" s="65"/>
      <c r="CBO2" s="65"/>
      <c r="CBP2" s="65"/>
      <c r="CBQ2" s="65"/>
      <c r="CBR2" s="65"/>
      <c r="CBS2" s="65"/>
      <c r="CBT2" s="65"/>
      <c r="CBU2" s="65"/>
      <c r="CBV2" s="65"/>
      <c r="CBW2" s="65"/>
      <c r="CBX2" s="65"/>
      <c r="CBY2" s="65"/>
      <c r="CBZ2" s="65"/>
      <c r="CCA2" s="65"/>
      <c r="CCB2" s="65"/>
      <c r="CCC2" s="65"/>
      <c r="CCD2" s="65"/>
      <c r="CCE2" s="65"/>
      <c r="CCF2" s="65"/>
      <c r="CCG2" s="65"/>
      <c r="CCH2" s="65"/>
      <c r="CCI2" s="65"/>
      <c r="CCJ2" s="65"/>
      <c r="CCK2" s="65"/>
      <c r="CCL2" s="65"/>
      <c r="CCM2" s="65"/>
      <c r="CCN2" s="65"/>
      <c r="CCO2" s="65"/>
      <c r="CCP2" s="65"/>
      <c r="CCQ2" s="65"/>
      <c r="CCR2" s="65"/>
      <c r="CCS2" s="65"/>
      <c r="CCT2" s="65"/>
      <c r="CCU2" s="65"/>
      <c r="CCV2" s="65"/>
      <c r="CCW2" s="65"/>
      <c r="CCX2" s="65"/>
      <c r="CCY2" s="65"/>
      <c r="CCZ2" s="65"/>
      <c r="CDA2" s="65"/>
      <c r="CDB2" s="65"/>
      <c r="CDC2" s="65"/>
      <c r="CDD2" s="65"/>
      <c r="CDE2" s="65"/>
      <c r="CDF2" s="65"/>
      <c r="CDG2" s="65"/>
      <c r="CDH2" s="65"/>
      <c r="CDI2" s="65"/>
      <c r="CDJ2" s="65"/>
      <c r="CDK2" s="65"/>
      <c r="CDL2" s="65"/>
      <c r="CDM2" s="65"/>
      <c r="CDN2" s="65"/>
      <c r="CDO2" s="65"/>
      <c r="CDP2" s="65"/>
      <c r="CDQ2" s="65"/>
      <c r="CDR2" s="65"/>
      <c r="CDS2" s="65"/>
      <c r="CDT2" s="65"/>
      <c r="CDU2" s="65"/>
      <c r="CDV2" s="65"/>
      <c r="CDW2" s="65"/>
      <c r="CDX2" s="65"/>
      <c r="CDY2" s="65"/>
      <c r="CDZ2" s="65"/>
      <c r="CEA2" s="65"/>
      <c r="CEB2" s="65"/>
      <c r="CEC2" s="65"/>
      <c r="CED2" s="65"/>
      <c r="CEE2" s="65"/>
      <c r="CEF2" s="65"/>
      <c r="CEG2" s="65"/>
      <c r="CEH2" s="65"/>
      <c r="CEI2" s="65"/>
      <c r="CEJ2" s="65"/>
      <c r="CEK2" s="65"/>
      <c r="CEL2" s="65"/>
      <c r="CEM2" s="65"/>
      <c r="CEN2" s="65"/>
      <c r="CEO2" s="65"/>
      <c r="CEP2" s="65"/>
      <c r="CEQ2" s="65"/>
      <c r="CER2" s="65"/>
      <c r="CES2" s="65"/>
      <c r="CET2" s="65"/>
      <c r="CEU2" s="65"/>
      <c r="CEV2" s="65"/>
      <c r="CEW2" s="65"/>
      <c r="CEX2" s="65"/>
      <c r="CEY2" s="65"/>
      <c r="CEZ2" s="65"/>
      <c r="CFA2" s="65"/>
      <c r="CFB2" s="65"/>
      <c r="CFC2" s="65"/>
      <c r="CFD2" s="65"/>
      <c r="CFE2" s="65"/>
      <c r="CFF2" s="65"/>
      <c r="CFG2" s="65"/>
      <c r="CFH2" s="65"/>
      <c r="CFI2" s="65"/>
      <c r="CFJ2" s="65"/>
      <c r="CFK2" s="65"/>
      <c r="CFL2" s="65"/>
      <c r="CFM2" s="65"/>
      <c r="CFN2" s="65"/>
      <c r="CFO2" s="65"/>
      <c r="CFP2" s="65"/>
      <c r="CFQ2" s="65"/>
      <c r="CFR2" s="65"/>
      <c r="CFS2" s="65"/>
      <c r="CFT2" s="65"/>
      <c r="CFU2" s="65"/>
      <c r="CFV2" s="65"/>
      <c r="CFW2" s="65"/>
      <c r="CFX2" s="65"/>
      <c r="CFY2" s="65"/>
      <c r="CFZ2" s="65"/>
      <c r="CGA2" s="65"/>
      <c r="CGB2" s="65"/>
      <c r="CGC2" s="65"/>
      <c r="CGD2" s="65"/>
      <c r="CGE2" s="65"/>
      <c r="CGF2" s="65"/>
      <c r="CGG2" s="65"/>
      <c r="CGH2" s="65"/>
      <c r="CGI2" s="65"/>
      <c r="CGJ2" s="65"/>
      <c r="CGK2" s="65"/>
      <c r="CGL2" s="65"/>
      <c r="CGM2" s="65"/>
      <c r="CGN2" s="65"/>
      <c r="CGO2" s="65"/>
      <c r="CGP2" s="65"/>
      <c r="CGQ2" s="65"/>
      <c r="CGR2" s="65"/>
      <c r="CGS2" s="65"/>
      <c r="CGT2" s="65"/>
      <c r="CGU2" s="65"/>
      <c r="CGV2" s="65"/>
      <c r="CGW2" s="65"/>
      <c r="CGX2" s="65"/>
      <c r="CGY2" s="65"/>
      <c r="CGZ2" s="65"/>
      <c r="CHA2" s="65"/>
      <c r="CHB2" s="65"/>
      <c r="CHC2" s="65"/>
      <c r="CHD2" s="65"/>
      <c r="CHE2" s="65"/>
      <c r="CHF2" s="65"/>
      <c r="CHG2" s="65"/>
      <c r="CHH2" s="65"/>
      <c r="CHI2" s="65"/>
      <c r="CHJ2" s="65"/>
      <c r="CHK2" s="65"/>
      <c r="CHL2" s="65"/>
      <c r="CHM2" s="65"/>
      <c r="CHN2" s="65"/>
      <c r="CHO2" s="65"/>
      <c r="CHP2" s="65"/>
      <c r="CHQ2" s="65"/>
      <c r="CHR2" s="65"/>
      <c r="CHS2" s="65"/>
      <c r="CHT2" s="65"/>
      <c r="CHU2" s="65"/>
      <c r="CHV2" s="65"/>
      <c r="CHW2" s="65"/>
      <c r="CHX2" s="65"/>
      <c r="CHY2" s="65"/>
      <c r="CHZ2" s="65"/>
      <c r="CIA2" s="65"/>
      <c r="CIB2" s="65"/>
      <c r="CIC2" s="65"/>
      <c r="CID2" s="65"/>
      <c r="CIE2" s="65"/>
      <c r="CIF2" s="65"/>
      <c r="CIG2" s="65"/>
      <c r="CIH2" s="65"/>
      <c r="CII2" s="65"/>
      <c r="CIJ2" s="65"/>
      <c r="CIK2" s="65"/>
      <c r="CIL2" s="65"/>
      <c r="CIM2" s="65"/>
      <c r="CIN2" s="65"/>
      <c r="CIO2" s="65"/>
      <c r="CIP2" s="65"/>
      <c r="CIQ2" s="65"/>
      <c r="CIR2" s="65"/>
      <c r="CIS2" s="65"/>
      <c r="CIT2" s="65"/>
      <c r="CIU2" s="65"/>
      <c r="CIV2" s="65"/>
      <c r="CIW2" s="65"/>
      <c r="CIX2" s="65"/>
      <c r="CIY2" s="65"/>
      <c r="CIZ2" s="65"/>
      <c r="CJA2" s="65"/>
      <c r="CJB2" s="65"/>
      <c r="CJC2" s="65"/>
      <c r="CJD2" s="65"/>
      <c r="CJE2" s="65"/>
      <c r="CJF2" s="65"/>
      <c r="CJG2" s="65"/>
      <c r="CJH2" s="65"/>
      <c r="CJI2" s="65"/>
      <c r="CJJ2" s="65"/>
      <c r="CJK2" s="65"/>
      <c r="CJL2" s="65"/>
      <c r="CJM2" s="65"/>
      <c r="CJN2" s="65"/>
      <c r="CJO2" s="65"/>
      <c r="CJP2" s="65"/>
      <c r="CJQ2" s="65"/>
      <c r="CJR2" s="65"/>
      <c r="CJS2" s="65"/>
      <c r="CJT2" s="65"/>
      <c r="CJU2" s="65"/>
      <c r="CJV2" s="65"/>
      <c r="CJW2" s="65"/>
      <c r="CJX2" s="65"/>
      <c r="CJY2" s="65"/>
      <c r="CJZ2" s="65"/>
      <c r="CKA2" s="65"/>
      <c r="CKB2" s="65"/>
      <c r="CKC2" s="65"/>
      <c r="CKD2" s="65"/>
      <c r="CKE2" s="65"/>
      <c r="CKF2" s="65"/>
      <c r="CKG2" s="65"/>
      <c r="CKH2" s="65"/>
      <c r="CKI2" s="65"/>
      <c r="CKJ2" s="65"/>
      <c r="CKK2" s="65"/>
      <c r="CKL2" s="65"/>
      <c r="CKM2" s="65"/>
      <c r="CKN2" s="65"/>
      <c r="CKO2" s="65"/>
      <c r="CKP2" s="65"/>
      <c r="CKQ2" s="65"/>
      <c r="CKR2" s="65"/>
      <c r="CKS2" s="65"/>
      <c r="CKT2" s="65"/>
      <c r="CKU2" s="65"/>
      <c r="CKV2" s="65"/>
      <c r="CKW2" s="65"/>
      <c r="CKX2" s="65"/>
      <c r="CKY2" s="65"/>
      <c r="CKZ2" s="65"/>
      <c r="CLA2" s="65"/>
      <c r="CLB2" s="65"/>
      <c r="CLC2" s="65"/>
      <c r="CLD2" s="65"/>
      <c r="CLE2" s="65"/>
      <c r="CLF2" s="65"/>
      <c r="CLG2" s="65"/>
      <c r="CLH2" s="65"/>
      <c r="CLI2" s="65"/>
      <c r="CLJ2" s="65"/>
      <c r="CLK2" s="65"/>
      <c r="CLL2" s="65"/>
      <c r="CLM2" s="65"/>
      <c r="CLN2" s="65"/>
      <c r="CLO2" s="65"/>
      <c r="CLP2" s="65"/>
      <c r="CLQ2" s="65"/>
      <c r="CLR2" s="65"/>
      <c r="CLS2" s="65"/>
      <c r="CLT2" s="65"/>
      <c r="CLU2" s="65"/>
      <c r="CLV2" s="65"/>
      <c r="CLW2" s="65"/>
      <c r="CLX2" s="65"/>
      <c r="CLY2" s="65"/>
      <c r="CLZ2" s="65"/>
      <c r="CMA2" s="65"/>
      <c r="CMB2" s="65"/>
      <c r="CMC2" s="65"/>
      <c r="CMD2" s="65"/>
      <c r="CME2" s="65"/>
      <c r="CMF2" s="65"/>
      <c r="CMG2" s="65"/>
      <c r="CMH2" s="65"/>
      <c r="CMI2" s="65"/>
      <c r="CMJ2" s="65"/>
      <c r="CMK2" s="65"/>
      <c r="CML2" s="65"/>
      <c r="CMM2" s="65"/>
      <c r="CMN2" s="65"/>
      <c r="CMO2" s="65"/>
      <c r="CMP2" s="65"/>
      <c r="CMQ2" s="65"/>
      <c r="CMR2" s="65"/>
      <c r="CMS2" s="65"/>
      <c r="CMT2" s="65"/>
      <c r="CMU2" s="65"/>
      <c r="CMV2" s="65"/>
      <c r="CMW2" s="65"/>
      <c r="CMX2" s="65"/>
      <c r="CMY2" s="65"/>
      <c r="CMZ2" s="65"/>
      <c r="CNA2" s="65"/>
      <c r="CNB2" s="65"/>
      <c r="CNC2" s="65"/>
      <c r="CND2" s="65"/>
      <c r="CNE2" s="65"/>
      <c r="CNF2" s="65"/>
      <c r="CNG2" s="65"/>
      <c r="CNH2" s="65"/>
      <c r="CNI2" s="65"/>
      <c r="CNJ2" s="65"/>
      <c r="CNK2" s="65"/>
      <c r="CNL2" s="65"/>
      <c r="CNM2" s="65"/>
      <c r="CNN2" s="65"/>
      <c r="CNO2" s="65"/>
      <c r="CNP2" s="65"/>
      <c r="CNQ2" s="65"/>
      <c r="CNR2" s="65"/>
      <c r="CNS2" s="65"/>
      <c r="CNT2" s="65"/>
      <c r="CNU2" s="65"/>
      <c r="CNV2" s="65"/>
      <c r="CNW2" s="65"/>
      <c r="CNX2" s="65"/>
      <c r="CNY2" s="65"/>
      <c r="CNZ2" s="65"/>
      <c r="COA2" s="65"/>
      <c r="COB2" s="65"/>
      <c r="COC2" s="65"/>
      <c r="COD2" s="65"/>
      <c r="COE2" s="65"/>
      <c r="COF2" s="65"/>
      <c r="COG2" s="65"/>
      <c r="COH2" s="65"/>
      <c r="COI2" s="65"/>
      <c r="COJ2" s="65"/>
      <c r="COK2" s="65"/>
      <c r="COL2" s="65"/>
      <c r="COM2" s="65"/>
      <c r="CON2" s="65"/>
      <c r="COO2" s="65"/>
      <c r="COP2" s="65"/>
      <c r="COQ2" s="65"/>
      <c r="COR2" s="65"/>
      <c r="COS2" s="65"/>
      <c r="COT2" s="65"/>
      <c r="COU2" s="65"/>
      <c r="COV2" s="65"/>
      <c r="COW2" s="65"/>
      <c r="COX2" s="65"/>
      <c r="COY2" s="65"/>
      <c r="COZ2" s="65"/>
      <c r="CPA2" s="65"/>
      <c r="CPB2" s="65"/>
      <c r="CPC2" s="65"/>
      <c r="CPD2" s="65"/>
      <c r="CPE2" s="65"/>
      <c r="CPF2" s="65"/>
      <c r="CPG2" s="65"/>
      <c r="CPH2" s="65"/>
      <c r="CPI2" s="65"/>
      <c r="CPJ2" s="65"/>
      <c r="CPK2" s="65"/>
      <c r="CPL2" s="65"/>
      <c r="CPM2" s="65"/>
      <c r="CPN2" s="65"/>
      <c r="CPO2" s="65"/>
      <c r="CPP2" s="65"/>
      <c r="CPQ2" s="65"/>
      <c r="CPR2" s="65"/>
      <c r="CPS2" s="65"/>
      <c r="CPT2" s="65"/>
      <c r="CPU2" s="65"/>
      <c r="CPV2" s="65"/>
      <c r="CPW2" s="65"/>
      <c r="CPX2" s="65"/>
      <c r="CPY2" s="65"/>
      <c r="CPZ2" s="65"/>
      <c r="CQA2" s="65"/>
      <c r="CQB2" s="65"/>
      <c r="CQC2" s="65"/>
      <c r="CQD2" s="65"/>
      <c r="CQE2" s="65"/>
      <c r="CQF2" s="65"/>
      <c r="CQG2" s="65"/>
      <c r="CQH2" s="65"/>
      <c r="CQI2" s="65"/>
      <c r="CQJ2" s="65"/>
      <c r="CQK2" s="65"/>
      <c r="CQL2" s="65"/>
      <c r="CQM2" s="65"/>
      <c r="CQN2" s="65"/>
      <c r="CQO2" s="65"/>
      <c r="CQP2" s="65"/>
      <c r="CQQ2" s="65"/>
      <c r="CQR2" s="65"/>
      <c r="CQS2" s="65"/>
      <c r="CQT2" s="65"/>
      <c r="CQU2" s="65"/>
      <c r="CQV2" s="65"/>
      <c r="CQW2" s="65"/>
      <c r="CQX2" s="65"/>
      <c r="CQY2" s="65"/>
      <c r="CQZ2" s="65"/>
      <c r="CRA2" s="65"/>
      <c r="CRB2" s="65"/>
      <c r="CRC2" s="65"/>
      <c r="CRD2" s="65"/>
      <c r="CRE2" s="65"/>
      <c r="CRF2" s="65"/>
      <c r="CRG2" s="65"/>
      <c r="CRH2" s="65"/>
      <c r="CRI2" s="65"/>
      <c r="CRJ2" s="65"/>
      <c r="CRK2" s="65"/>
      <c r="CRL2" s="65"/>
      <c r="CRM2" s="65"/>
      <c r="CRN2" s="65"/>
      <c r="CRO2" s="65"/>
      <c r="CRP2" s="65"/>
      <c r="CRQ2" s="65"/>
      <c r="CRR2" s="65"/>
      <c r="CRS2" s="65"/>
      <c r="CRT2" s="65"/>
      <c r="CRU2" s="65"/>
      <c r="CRV2" s="65"/>
      <c r="CRW2" s="65"/>
      <c r="CRX2" s="65"/>
      <c r="CRY2" s="65"/>
      <c r="CRZ2" s="65"/>
      <c r="CSA2" s="65"/>
      <c r="CSB2" s="65"/>
      <c r="CSC2" s="65"/>
      <c r="CSD2" s="65"/>
      <c r="CSE2" s="65"/>
      <c r="CSF2" s="65"/>
      <c r="CSG2" s="65"/>
      <c r="CSH2" s="65"/>
      <c r="CSI2" s="65"/>
      <c r="CSJ2" s="65"/>
      <c r="CSK2" s="65"/>
      <c r="CSL2" s="65"/>
      <c r="CSM2" s="65"/>
      <c r="CSN2" s="65"/>
      <c r="CSO2" s="65"/>
      <c r="CSP2" s="65"/>
      <c r="CSQ2" s="65"/>
      <c r="CSR2" s="65"/>
      <c r="CSS2" s="65"/>
      <c r="CST2" s="65"/>
      <c r="CSU2" s="65"/>
      <c r="CSV2" s="65"/>
      <c r="CSW2" s="65"/>
      <c r="CSX2" s="65"/>
      <c r="CSY2" s="65"/>
      <c r="CSZ2" s="65"/>
      <c r="CTA2" s="65"/>
      <c r="CTB2" s="65"/>
      <c r="CTC2" s="65"/>
      <c r="CTD2" s="65"/>
      <c r="CTE2" s="65"/>
      <c r="CTF2" s="65"/>
      <c r="CTG2" s="65"/>
      <c r="CTH2" s="65"/>
      <c r="CTI2" s="65"/>
      <c r="CTJ2" s="65"/>
      <c r="CTK2" s="65"/>
      <c r="CTL2" s="65"/>
      <c r="CTM2" s="65"/>
      <c r="CTN2" s="65"/>
      <c r="CTO2" s="65"/>
      <c r="CTP2" s="65"/>
      <c r="CTQ2" s="65"/>
      <c r="CTR2" s="65"/>
      <c r="CTS2" s="65"/>
      <c r="CTT2" s="65"/>
      <c r="CTU2" s="65"/>
      <c r="CTV2" s="65"/>
      <c r="CTW2" s="65"/>
      <c r="CTX2" s="65"/>
      <c r="CTY2" s="65"/>
      <c r="CTZ2" s="65"/>
      <c r="CUA2" s="65"/>
      <c r="CUB2" s="65"/>
      <c r="CUC2" s="65"/>
      <c r="CUD2" s="65"/>
      <c r="CUE2" s="65"/>
      <c r="CUF2" s="65"/>
      <c r="CUG2" s="65"/>
      <c r="CUH2" s="65"/>
      <c r="CUI2" s="65"/>
      <c r="CUJ2" s="65"/>
      <c r="CUK2" s="65"/>
      <c r="CUL2" s="65"/>
      <c r="CUM2" s="65"/>
      <c r="CUN2" s="65"/>
      <c r="CUO2" s="65"/>
      <c r="CUP2" s="65"/>
      <c r="CUQ2" s="65"/>
      <c r="CUR2" s="65"/>
      <c r="CUS2" s="65"/>
      <c r="CUT2" s="65"/>
      <c r="CUU2" s="65"/>
      <c r="CUV2" s="65"/>
      <c r="CUW2" s="65"/>
      <c r="CUX2" s="65"/>
      <c r="CUY2" s="65"/>
      <c r="CUZ2" s="65"/>
      <c r="CVA2" s="65"/>
      <c r="CVB2" s="65"/>
      <c r="CVC2" s="65"/>
      <c r="CVD2" s="65"/>
      <c r="CVE2" s="65"/>
      <c r="CVF2" s="65"/>
      <c r="CVG2" s="65"/>
      <c r="CVH2" s="65"/>
      <c r="CVI2" s="65"/>
      <c r="CVJ2" s="65"/>
      <c r="CVK2" s="65"/>
      <c r="CVL2" s="65"/>
      <c r="CVM2" s="65"/>
      <c r="CVN2" s="65"/>
      <c r="CVO2" s="65"/>
      <c r="CVP2" s="65"/>
      <c r="CVQ2" s="65"/>
      <c r="CVR2" s="65"/>
      <c r="CVS2" s="65"/>
      <c r="CVT2" s="65"/>
      <c r="CVU2" s="65"/>
      <c r="CVV2" s="65"/>
      <c r="CVW2" s="65"/>
      <c r="CVX2" s="65"/>
      <c r="CVY2" s="65"/>
      <c r="CVZ2" s="65"/>
      <c r="CWA2" s="65"/>
      <c r="CWB2" s="65"/>
      <c r="CWC2" s="65"/>
      <c r="CWD2" s="65"/>
      <c r="CWE2" s="65"/>
      <c r="CWF2" s="65"/>
      <c r="CWG2" s="65"/>
      <c r="CWH2" s="65"/>
      <c r="CWI2" s="65"/>
      <c r="CWJ2" s="65"/>
      <c r="CWK2" s="65"/>
      <c r="CWL2" s="65"/>
      <c r="CWM2" s="65"/>
      <c r="CWN2" s="65"/>
      <c r="CWO2" s="65"/>
      <c r="CWP2" s="65"/>
      <c r="CWQ2" s="65"/>
      <c r="CWR2" s="65"/>
      <c r="CWS2" s="65"/>
      <c r="CWT2" s="65"/>
      <c r="CWU2" s="65"/>
      <c r="CWV2" s="65"/>
      <c r="CWW2" s="65"/>
      <c r="CWX2" s="65"/>
      <c r="CWY2" s="65"/>
      <c r="CWZ2" s="65"/>
      <c r="CXA2" s="65"/>
      <c r="CXB2" s="65"/>
      <c r="CXC2" s="65"/>
      <c r="CXD2" s="65"/>
      <c r="CXE2" s="65"/>
      <c r="CXF2" s="65"/>
      <c r="CXG2" s="65"/>
      <c r="CXH2" s="65"/>
      <c r="CXI2" s="65"/>
      <c r="CXJ2" s="65"/>
      <c r="CXK2" s="65"/>
      <c r="CXL2" s="65"/>
      <c r="CXM2" s="65"/>
      <c r="CXN2" s="65"/>
      <c r="CXO2" s="65"/>
      <c r="CXP2" s="65"/>
      <c r="CXQ2" s="65"/>
      <c r="CXR2" s="65"/>
      <c r="CXS2" s="65"/>
      <c r="CXT2" s="65"/>
      <c r="CXU2" s="65"/>
      <c r="CXV2" s="65"/>
      <c r="CXW2" s="65"/>
      <c r="CXX2" s="65"/>
      <c r="CXY2" s="65"/>
      <c r="CXZ2" s="65"/>
      <c r="CYA2" s="65"/>
      <c r="CYB2" s="65"/>
      <c r="CYC2" s="65"/>
      <c r="CYD2" s="65"/>
      <c r="CYE2" s="65"/>
      <c r="CYF2" s="65"/>
      <c r="CYG2" s="65"/>
      <c r="CYH2" s="65"/>
      <c r="CYI2" s="65"/>
      <c r="CYJ2" s="65"/>
      <c r="CYK2" s="65"/>
      <c r="CYL2" s="65"/>
      <c r="CYM2" s="65"/>
      <c r="CYN2" s="65"/>
      <c r="CYO2" s="65"/>
      <c r="CYP2" s="65"/>
      <c r="CYQ2" s="65"/>
      <c r="CYR2" s="65"/>
      <c r="CYS2" s="65"/>
      <c r="CYT2" s="65"/>
      <c r="CYU2" s="65"/>
      <c r="CYV2" s="65"/>
      <c r="CYW2" s="65"/>
      <c r="CYX2" s="65"/>
      <c r="CYY2" s="65"/>
      <c r="CYZ2" s="65"/>
      <c r="CZA2" s="65"/>
      <c r="CZB2" s="65"/>
      <c r="CZC2" s="65"/>
      <c r="CZD2" s="65"/>
      <c r="CZE2" s="65"/>
      <c r="CZF2" s="65"/>
      <c r="CZG2" s="65"/>
      <c r="CZH2" s="65"/>
      <c r="CZI2" s="65"/>
      <c r="CZJ2" s="65"/>
      <c r="CZK2" s="65"/>
      <c r="CZL2" s="65"/>
      <c r="CZM2" s="65"/>
      <c r="CZN2" s="65"/>
      <c r="CZO2" s="65"/>
      <c r="CZP2" s="65"/>
      <c r="CZQ2" s="65"/>
      <c r="CZR2" s="65"/>
      <c r="CZS2" s="65"/>
      <c r="CZT2" s="65"/>
      <c r="CZU2" s="65"/>
      <c r="CZV2" s="65"/>
      <c r="CZW2" s="65"/>
      <c r="CZX2" s="65"/>
      <c r="CZY2" s="65"/>
      <c r="CZZ2" s="65"/>
      <c r="DAA2" s="65"/>
      <c r="DAB2" s="65"/>
      <c r="DAC2" s="65"/>
      <c r="DAD2" s="65"/>
      <c r="DAE2" s="65"/>
      <c r="DAF2" s="65"/>
      <c r="DAG2" s="65"/>
      <c r="DAH2" s="65"/>
      <c r="DAI2" s="65"/>
      <c r="DAJ2" s="65"/>
      <c r="DAK2" s="65"/>
      <c r="DAL2" s="65"/>
      <c r="DAM2" s="65"/>
      <c r="DAN2" s="65"/>
      <c r="DAO2" s="65"/>
      <c r="DAP2" s="65"/>
      <c r="DAQ2" s="65"/>
      <c r="DAR2" s="65"/>
      <c r="DAS2" s="65"/>
      <c r="DAT2" s="65"/>
      <c r="DAU2" s="65"/>
      <c r="DAV2" s="65"/>
      <c r="DAW2" s="65"/>
      <c r="DAX2" s="65"/>
      <c r="DAY2" s="65"/>
      <c r="DAZ2" s="65"/>
      <c r="DBA2" s="65"/>
      <c r="DBB2" s="65"/>
      <c r="DBC2" s="65"/>
      <c r="DBD2" s="65"/>
      <c r="DBE2" s="65"/>
      <c r="DBF2" s="65"/>
      <c r="DBG2" s="65"/>
      <c r="DBH2" s="65"/>
      <c r="DBI2" s="65"/>
      <c r="DBJ2" s="65"/>
      <c r="DBK2" s="65"/>
      <c r="DBL2" s="65"/>
      <c r="DBM2" s="65"/>
      <c r="DBN2" s="65"/>
      <c r="DBO2" s="65"/>
      <c r="DBP2" s="65"/>
      <c r="DBQ2" s="65"/>
      <c r="DBR2" s="65"/>
      <c r="DBS2" s="65"/>
      <c r="DBT2" s="65"/>
      <c r="DBU2" s="65"/>
      <c r="DBV2" s="65"/>
      <c r="DBW2" s="65"/>
      <c r="DBX2" s="65"/>
      <c r="DBY2" s="65"/>
      <c r="DBZ2" s="65"/>
      <c r="DCA2" s="65"/>
      <c r="DCB2" s="65"/>
      <c r="DCC2" s="65"/>
      <c r="DCD2" s="65"/>
      <c r="DCE2" s="65"/>
      <c r="DCF2" s="65"/>
      <c r="DCG2" s="65"/>
      <c r="DCH2" s="65"/>
      <c r="DCI2" s="65"/>
      <c r="DCJ2" s="65"/>
      <c r="DCK2" s="65"/>
      <c r="DCL2" s="65"/>
      <c r="DCM2" s="65"/>
      <c r="DCN2" s="65"/>
      <c r="DCO2" s="65"/>
      <c r="DCP2" s="65"/>
      <c r="DCQ2" s="65"/>
      <c r="DCR2" s="65"/>
      <c r="DCS2" s="65"/>
      <c r="DCT2" s="65"/>
      <c r="DCU2" s="65"/>
      <c r="DCV2" s="65"/>
      <c r="DCW2" s="65"/>
      <c r="DCX2" s="65"/>
      <c r="DCY2" s="65"/>
      <c r="DCZ2" s="65"/>
      <c r="DDA2" s="65"/>
      <c r="DDB2" s="65"/>
      <c r="DDC2" s="65"/>
      <c r="DDD2" s="65"/>
      <c r="DDE2" s="65"/>
      <c r="DDF2" s="65"/>
      <c r="DDG2" s="65"/>
      <c r="DDH2" s="65"/>
      <c r="DDI2" s="65"/>
      <c r="DDJ2" s="65"/>
      <c r="DDK2" s="65"/>
      <c r="DDL2" s="65"/>
      <c r="DDM2" s="65"/>
      <c r="DDN2" s="65"/>
      <c r="DDO2" s="65"/>
      <c r="DDP2" s="65"/>
      <c r="DDQ2" s="65"/>
      <c r="DDR2" s="65"/>
      <c r="DDS2" s="65"/>
      <c r="DDT2" s="65"/>
      <c r="DDU2" s="65"/>
      <c r="DDV2" s="65"/>
      <c r="DDW2" s="65"/>
      <c r="DDX2" s="65"/>
      <c r="DDY2" s="65"/>
      <c r="DDZ2" s="65"/>
      <c r="DEA2" s="65"/>
      <c r="DEB2" s="65"/>
      <c r="DEC2" s="65"/>
      <c r="DED2" s="65"/>
      <c r="DEE2" s="65"/>
      <c r="DEF2" s="65"/>
      <c r="DEG2" s="65"/>
      <c r="DEH2" s="65"/>
      <c r="DEI2" s="65"/>
      <c r="DEJ2" s="65"/>
      <c r="DEK2" s="65"/>
      <c r="DEL2" s="65"/>
      <c r="DEM2" s="65"/>
      <c r="DEN2" s="65"/>
      <c r="DEO2" s="65"/>
      <c r="DEP2" s="65"/>
      <c r="DEQ2" s="65"/>
      <c r="DER2" s="65"/>
      <c r="DES2" s="65"/>
      <c r="DET2" s="65"/>
      <c r="DEU2" s="65"/>
      <c r="DEV2" s="65"/>
      <c r="DEW2" s="65"/>
      <c r="DEX2" s="65"/>
      <c r="DEY2" s="65"/>
      <c r="DEZ2" s="65"/>
      <c r="DFA2" s="65"/>
      <c r="DFB2" s="65"/>
      <c r="DFC2" s="65"/>
      <c r="DFD2" s="65"/>
      <c r="DFE2" s="65"/>
      <c r="DFF2" s="65"/>
      <c r="DFG2" s="65"/>
      <c r="DFH2" s="65"/>
      <c r="DFI2" s="65"/>
      <c r="DFJ2" s="65"/>
      <c r="DFK2" s="65"/>
      <c r="DFL2" s="65"/>
      <c r="DFM2" s="65"/>
      <c r="DFN2" s="65"/>
      <c r="DFO2" s="65"/>
      <c r="DFP2" s="65"/>
      <c r="DFQ2" s="65"/>
      <c r="DFR2" s="65"/>
      <c r="DFS2" s="65"/>
      <c r="DFT2" s="65"/>
      <c r="DFU2" s="65"/>
      <c r="DFV2" s="65"/>
      <c r="DFW2" s="65"/>
      <c r="DFX2" s="65"/>
      <c r="DFY2" s="65"/>
      <c r="DFZ2" s="65"/>
      <c r="DGA2" s="65"/>
      <c r="DGB2" s="65"/>
      <c r="DGC2" s="65"/>
      <c r="DGD2" s="65"/>
      <c r="DGE2" s="65"/>
      <c r="DGF2" s="65"/>
      <c r="DGG2" s="65"/>
      <c r="DGH2" s="65"/>
      <c r="DGI2" s="65"/>
      <c r="DGJ2" s="65"/>
      <c r="DGK2" s="65"/>
      <c r="DGL2" s="65"/>
      <c r="DGM2" s="65"/>
      <c r="DGN2" s="65"/>
      <c r="DGO2" s="65"/>
      <c r="DGP2" s="65"/>
      <c r="DGQ2" s="65"/>
      <c r="DGR2" s="65"/>
      <c r="DGS2" s="65"/>
      <c r="DGT2" s="65"/>
      <c r="DGU2" s="65"/>
      <c r="DGV2" s="65"/>
      <c r="DGW2" s="65"/>
      <c r="DGX2" s="65"/>
      <c r="DGY2" s="65"/>
      <c r="DGZ2" s="65"/>
      <c r="DHA2" s="65"/>
      <c r="DHB2" s="65"/>
      <c r="DHC2" s="65"/>
      <c r="DHD2" s="65"/>
      <c r="DHE2" s="65"/>
      <c r="DHF2" s="65"/>
      <c r="DHG2" s="65"/>
      <c r="DHH2" s="65"/>
      <c r="DHI2" s="65"/>
      <c r="DHJ2" s="65"/>
      <c r="DHK2" s="65"/>
      <c r="DHL2" s="65"/>
      <c r="DHM2" s="65"/>
      <c r="DHN2" s="65"/>
      <c r="DHO2" s="65"/>
      <c r="DHP2" s="65"/>
      <c r="DHQ2" s="65"/>
      <c r="DHR2" s="65"/>
      <c r="DHS2" s="65"/>
      <c r="DHT2" s="65"/>
      <c r="DHU2" s="65"/>
      <c r="DHV2" s="65"/>
      <c r="DHW2" s="65"/>
      <c r="DHX2" s="65"/>
      <c r="DHY2" s="65"/>
      <c r="DHZ2" s="65"/>
      <c r="DIA2" s="65"/>
      <c r="DIB2" s="65"/>
      <c r="DIC2" s="65"/>
      <c r="DID2" s="65"/>
      <c r="DIE2" s="65"/>
      <c r="DIF2" s="65"/>
      <c r="DIG2" s="65"/>
      <c r="DIH2" s="65"/>
      <c r="DII2" s="65"/>
      <c r="DIJ2" s="65"/>
      <c r="DIK2" s="65"/>
      <c r="DIL2" s="65"/>
      <c r="DIM2" s="65"/>
      <c r="DIN2" s="65"/>
      <c r="DIO2" s="65"/>
      <c r="DIP2" s="65"/>
      <c r="DIQ2" s="65"/>
      <c r="DIR2" s="65"/>
      <c r="DIS2" s="65"/>
      <c r="DIT2" s="65"/>
      <c r="DIU2" s="65"/>
      <c r="DIV2" s="65"/>
      <c r="DIW2" s="65"/>
      <c r="DIX2" s="65"/>
      <c r="DIY2" s="65"/>
      <c r="DIZ2" s="65"/>
      <c r="DJA2" s="65"/>
      <c r="DJB2" s="65"/>
      <c r="DJC2" s="65"/>
      <c r="DJD2" s="65"/>
      <c r="DJE2" s="65"/>
      <c r="DJF2" s="65"/>
      <c r="DJG2" s="65"/>
      <c r="DJH2" s="65"/>
      <c r="DJI2" s="65"/>
      <c r="DJJ2" s="65"/>
      <c r="DJK2" s="65"/>
      <c r="DJL2" s="65"/>
      <c r="DJM2" s="65"/>
      <c r="DJN2" s="65"/>
      <c r="DJO2" s="65"/>
      <c r="DJP2" s="65"/>
      <c r="DJQ2" s="65"/>
      <c r="DJR2" s="65"/>
      <c r="DJS2" s="65"/>
      <c r="DJT2" s="65"/>
      <c r="DJU2" s="65"/>
      <c r="DJV2" s="65"/>
      <c r="DJW2" s="65"/>
      <c r="DJX2" s="65"/>
      <c r="DJY2" s="65"/>
      <c r="DJZ2" s="65"/>
      <c r="DKA2" s="65"/>
      <c r="DKB2" s="65"/>
      <c r="DKC2" s="65"/>
      <c r="DKD2" s="65"/>
      <c r="DKE2" s="65"/>
      <c r="DKF2" s="65"/>
      <c r="DKG2" s="65"/>
      <c r="DKH2" s="65"/>
      <c r="DKI2" s="65"/>
      <c r="DKJ2" s="65"/>
      <c r="DKK2" s="65"/>
      <c r="DKL2" s="65"/>
      <c r="DKM2" s="65"/>
      <c r="DKN2" s="65"/>
      <c r="DKO2" s="65"/>
      <c r="DKP2" s="65"/>
      <c r="DKQ2" s="65"/>
      <c r="DKR2" s="65"/>
      <c r="DKS2" s="65"/>
      <c r="DKT2" s="65"/>
      <c r="DKU2" s="65"/>
      <c r="DKV2" s="65"/>
      <c r="DKW2" s="65"/>
      <c r="DKX2" s="65"/>
      <c r="DKY2" s="65"/>
      <c r="DKZ2" s="65"/>
      <c r="DLA2" s="65"/>
      <c r="DLB2" s="65"/>
      <c r="DLC2" s="65"/>
      <c r="DLD2" s="65"/>
      <c r="DLE2" s="65"/>
      <c r="DLF2" s="65"/>
      <c r="DLG2" s="65"/>
      <c r="DLH2" s="65"/>
      <c r="DLI2" s="65"/>
      <c r="DLJ2" s="65"/>
      <c r="DLK2" s="65"/>
      <c r="DLL2" s="65"/>
      <c r="DLM2" s="65"/>
      <c r="DLN2" s="65"/>
      <c r="DLO2" s="65"/>
      <c r="DLP2" s="65"/>
      <c r="DLQ2" s="65"/>
      <c r="DLR2" s="65"/>
      <c r="DLS2" s="65"/>
      <c r="DLT2" s="65"/>
      <c r="DLU2" s="65"/>
      <c r="DLV2" s="65"/>
      <c r="DLW2" s="65"/>
      <c r="DLX2" s="65"/>
      <c r="DLY2" s="65"/>
      <c r="DLZ2" s="65"/>
      <c r="DMA2" s="65"/>
      <c r="DMB2" s="65"/>
      <c r="DMC2" s="65"/>
      <c r="DMD2" s="65"/>
      <c r="DME2" s="65"/>
      <c r="DMF2" s="65"/>
      <c r="DMG2" s="65"/>
      <c r="DMH2" s="65"/>
      <c r="DMI2" s="65"/>
      <c r="DMJ2" s="65"/>
      <c r="DMK2" s="65"/>
      <c r="DML2" s="65"/>
      <c r="DMM2" s="65"/>
      <c r="DMN2" s="65"/>
      <c r="DMO2" s="65"/>
      <c r="DMP2" s="65"/>
      <c r="DMQ2" s="65"/>
      <c r="DMR2" s="65"/>
      <c r="DMS2" s="65"/>
      <c r="DMT2" s="65"/>
      <c r="DMU2" s="65"/>
      <c r="DMV2" s="65"/>
      <c r="DMW2" s="65"/>
      <c r="DMX2" s="65"/>
      <c r="DMY2" s="65"/>
      <c r="DMZ2" s="65"/>
      <c r="DNA2" s="65"/>
      <c r="DNB2" s="65"/>
      <c r="DNC2" s="65"/>
      <c r="DND2" s="65"/>
      <c r="DNE2" s="65"/>
      <c r="DNF2" s="65"/>
      <c r="DNG2" s="65"/>
      <c r="DNH2" s="65"/>
      <c r="DNI2" s="65"/>
      <c r="DNJ2" s="65"/>
      <c r="DNK2" s="65"/>
      <c r="DNL2" s="65"/>
      <c r="DNM2" s="65"/>
      <c r="DNN2" s="65"/>
      <c r="DNO2" s="65"/>
      <c r="DNP2" s="65"/>
      <c r="DNQ2" s="65"/>
      <c r="DNR2" s="65"/>
      <c r="DNS2" s="65"/>
      <c r="DNT2" s="65"/>
      <c r="DNU2" s="65"/>
      <c r="DNV2" s="65"/>
      <c r="DNW2" s="65"/>
      <c r="DNX2" s="65"/>
      <c r="DNY2" s="65"/>
      <c r="DNZ2" s="65"/>
      <c r="DOA2" s="65"/>
      <c r="DOB2" s="65"/>
      <c r="DOC2" s="65"/>
      <c r="DOD2" s="65"/>
      <c r="DOE2" s="65"/>
      <c r="DOF2" s="65"/>
      <c r="DOG2" s="65"/>
      <c r="DOH2" s="65"/>
      <c r="DOI2" s="65"/>
      <c r="DOJ2" s="65"/>
      <c r="DOK2" s="65"/>
      <c r="DOL2" s="65"/>
      <c r="DOM2" s="65"/>
      <c r="DON2" s="65"/>
      <c r="DOO2" s="65"/>
      <c r="DOP2" s="65"/>
      <c r="DOQ2" s="65"/>
      <c r="DOR2" s="65"/>
      <c r="DOS2" s="65"/>
      <c r="DOT2" s="65"/>
      <c r="DOU2" s="65"/>
      <c r="DOV2" s="65"/>
      <c r="DOW2" s="65"/>
      <c r="DOX2" s="65"/>
      <c r="DOY2" s="65"/>
      <c r="DOZ2" s="65"/>
      <c r="DPA2" s="65"/>
      <c r="DPB2" s="65"/>
      <c r="DPC2" s="65"/>
      <c r="DPD2" s="65"/>
      <c r="DPE2" s="65"/>
      <c r="DPF2" s="65"/>
      <c r="DPG2" s="65"/>
      <c r="DPH2" s="65"/>
      <c r="DPI2" s="65"/>
      <c r="DPJ2" s="65"/>
      <c r="DPK2" s="65"/>
      <c r="DPL2" s="65"/>
      <c r="DPM2" s="65"/>
      <c r="DPN2" s="65"/>
      <c r="DPO2" s="65"/>
      <c r="DPP2" s="65"/>
      <c r="DPQ2" s="65"/>
      <c r="DPR2" s="65"/>
      <c r="DPS2" s="65"/>
      <c r="DPT2" s="65"/>
      <c r="DPU2" s="65"/>
      <c r="DPV2" s="65"/>
      <c r="DPW2" s="65"/>
      <c r="DPX2" s="65"/>
      <c r="DPY2" s="65"/>
      <c r="DPZ2" s="65"/>
      <c r="DQA2" s="65"/>
      <c r="DQB2" s="65"/>
      <c r="DQC2" s="65"/>
      <c r="DQD2" s="65"/>
      <c r="DQE2" s="65"/>
      <c r="DQF2" s="65"/>
      <c r="DQG2" s="65"/>
      <c r="DQH2" s="65"/>
      <c r="DQI2" s="65"/>
      <c r="DQJ2" s="65"/>
      <c r="DQK2" s="65"/>
      <c r="DQL2" s="65"/>
      <c r="DQM2" s="65"/>
      <c r="DQN2" s="65"/>
      <c r="DQO2" s="65"/>
      <c r="DQP2" s="65"/>
      <c r="DQQ2" s="65"/>
      <c r="DQR2" s="65"/>
      <c r="DQS2" s="65"/>
      <c r="DQT2" s="65"/>
      <c r="DQU2" s="65"/>
      <c r="DQV2" s="65"/>
      <c r="DQW2" s="65"/>
      <c r="DQX2" s="65"/>
      <c r="DQY2" s="65"/>
      <c r="DQZ2" s="65"/>
      <c r="DRA2" s="65"/>
      <c r="DRB2" s="65"/>
      <c r="DRC2" s="65"/>
      <c r="DRD2" s="65"/>
      <c r="DRE2" s="65"/>
      <c r="DRF2" s="65"/>
      <c r="DRG2" s="65"/>
      <c r="DRH2" s="65"/>
      <c r="DRI2" s="65"/>
      <c r="DRJ2" s="65"/>
      <c r="DRK2" s="65"/>
      <c r="DRL2" s="65"/>
      <c r="DRM2" s="65"/>
      <c r="DRN2" s="65"/>
      <c r="DRO2" s="65"/>
      <c r="DRP2" s="65"/>
      <c r="DRQ2" s="65"/>
      <c r="DRR2" s="65"/>
      <c r="DRS2" s="65"/>
      <c r="DRT2" s="65"/>
      <c r="DRU2" s="65"/>
      <c r="DRV2" s="65"/>
      <c r="DRW2" s="65"/>
      <c r="DRX2" s="65"/>
      <c r="DRY2" s="65"/>
      <c r="DRZ2" s="65"/>
      <c r="DSA2" s="65"/>
      <c r="DSB2" s="65"/>
      <c r="DSC2" s="65"/>
      <c r="DSD2" s="65"/>
      <c r="DSE2" s="65"/>
      <c r="DSF2" s="65"/>
      <c r="DSG2" s="65"/>
      <c r="DSH2" s="65"/>
      <c r="DSI2" s="65"/>
      <c r="DSJ2" s="65"/>
      <c r="DSK2" s="65"/>
      <c r="DSL2" s="65"/>
      <c r="DSM2" s="65"/>
      <c r="DSN2" s="65"/>
      <c r="DSO2" s="65"/>
      <c r="DSP2" s="65"/>
      <c r="DSQ2" s="65"/>
      <c r="DSR2" s="65"/>
      <c r="DSS2" s="65"/>
      <c r="DST2" s="65"/>
      <c r="DSU2" s="65"/>
      <c r="DSV2" s="65"/>
      <c r="DSW2" s="65"/>
      <c r="DSX2" s="65"/>
      <c r="DSY2" s="65"/>
      <c r="DSZ2" s="65"/>
      <c r="DTA2" s="65"/>
      <c r="DTB2" s="65"/>
      <c r="DTC2" s="65"/>
      <c r="DTD2" s="65"/>
      <c r="DTE2" s="65"/>
      <c r="DTF2" s="65"/>
      <c r="DTG2" s="65"/>
      <c r="DTH2" s="65"/>
      <c r="DTI2" s="65"/>
      <c r="DTJ2" s="65"/>
      <c r="DTK2" s="65"/>
      <c r="DTL2" s="65"/>
      <c r="DTM2" s="65"/>
      <c r="DTN2" s="65"/>
      <c r="DTO2" s="65"/>
      <c r="DTP2" s="65"/>
      <c r="DTQ2" s="65"/>
      <c r="DTR2" s="65"/>
      <c r="DTS2" s="65"/>
      <c r="DTT2" s="65"/>
      <c r="DTU2" s="65"/>
      <c r="DTV2" s="65"/>
      <c r="DTW2" s="65"/>
      <c r="DTX2" s="65"/>
      <c r="DTY2" s="65"/>
      <c r="DTZ2" s="65"/>
      <c r="DUA2" s="65"/>
      <c r="DUB2" s="65"/>
      <c r="DUC2" s="65"/>
      <c r="DUD2" s="65"/>
      <c r="DUE2" s="65"/>
      <c r="DUF2" s="65"/>
      <c r="DUG2" s="65"/>
      <c r="DUH2" s="65"/>
      <c r="DUI2" s="65"/>
      <c r="DUJ2" s="65"/>
      <c r="DUK2" s="65"/>
      <c r="DUL2" s="65"/>
      <c r="DUM2" s="65"/>
      <c r="DUN2" s="65"/>
      <c r="DUO2" s="65"/>
      <c r="DUP2" s="65"/>
      <c r="DUQ2" s="65"/>
      <c r="DUR2" s="65"/>
      <c r="DUS2" s="65"/>
      <c r="DUT2" s="65"/>
      <c r="DUU2" s="65"/>
      <c r="DUV2" s="65"/>
      <c r="DUW2" s="65"/>
      <c r="DUX2" s="65"/>
      <c r="DUY2" s="65"/>
      <c r="DUZ2" s="65"/>
      <c r="DVA2" s="65"/>
      <c r="DVB2" s="65"/>
      <c r="DVC2" s="65"/>
      <c r="DVD2" s="65"/>
      <c r="DVE2" s="65"/>
      <c r="DVF2" s="65"/>
      <c r="DVG2" s="65"/>
      <c r="DVH2" s="65"/>
      <c r="DVI2" s="65"/>
      <c r="DVJ2" s="65"/>
      <c r="DVK2" s="65"/>
      <c r="DVL2" s="65"/>
      <c r="DVM2" s="65"/>
      <c r="DVN2" s="65"/>
      <c r="DVO2" s="65"/>
      <c r="DVP2" s="65"/>
      <c r="DVQ2" s="65"/>
      <c r="DVR2" s="65"/>
      <c r="DVS2" s="65"/>
      <c r="DVT2" s="65"/>
      <c r="DVU2" s="65"/>
      <c r="DVV2" s="65"/>
      <c r="DVW2" s="65"/>
      <c r="DVX2" s="65"/>
      <c r="DVY2" s="65"/>
      <c r="DVZ2" s="65"/>
      <c r="DWA2" s="65"/>
      <c r="DWB2" s="65"/>
      <c r="DWC2" s="65"/>
      <c r="DWD2" s="65"/>
      <c r="DWE2" s="65"/>
      <c r="DWF2" s="65"/>
      <c r="DWG2" s="65"/>
      <c r="DWH2" s="65"/>
      <c r="DWI2" s="65"/>
      <c r="DWJ2" s="65"/>
      <c r="DWK2" s="65"/>
      <c r="DWL2" s="65"/>
      <c r="DWM2" s="65"/>
      <c r="DWN2" s="65"/>
      <c r="DWO2" s="65"/>
      <c r="DWP2" s="65"/>
      <c r="DWQ2" s="65"/>
      <c r="DWR2" s="65"/>
      <c r="DWS2" s="65"/>
      <c r="DWT2" s="65"/>
      <c r="DWU2" s="65"/>
      <c r="DWV2" s="65"/>
      <c r="DWW2" s="65"/>
      <c r="DWX2" s="65"/>
      <c r="DWY2" s="65"/>
      <c r="DWZ2" s="65"/>
      <c r="DXA2" s="65"/>
      <c r="DXB2" s="65"/>
      <c r="DXC2" s="65"/>
      <c r="DXD2" s="65"/>
      <c r="DXE2" s="65"/>
      <c r="DXF2" s="65"/>
      <c r="DXG2" s="65"/>
      <c r="DXH2" s="65"/>
      <c r="DXI2" s="65"/>
      <c r="DXJ2" s="65"/>
      <c r="DXK2" s="65"/>
      <c r="DXL2" s="65"/>
      <c r="DXM2" s="65"/>
      <c r="DXN2" s="65"/>
      <c r="DXO2" s="65"/>
      <c r="DXP2" s="65"/>
      <c r="DXQ2" s="65"/>
      <c r="DXR2" s="65"/>
      <c r="DXS2" s="65"/>
      <c r="DXT2" s="65"/>
      <c r="DXU2" s="65"/>
      <c r="DXV2" s="65"/>
      <c r="DXW2" s="65"/>
      <c r="DXX2" s="65"/>
      <c r="DXY2" s="65"/>
      <c r="DXZ2" s="65"/>
      <c r="DYA2" s="65"/>
      <c r="DYB2" s="65"/>
      <c r="DYC2" s="65"/>
      <c r="DYD2" s="65"/>
      <c r="DYE2" s="65"/>
      <c r="DYF2" s="65"/>
      <c r="DYG2" s="65"/>
      <c r="DYH2" s="65"/>
      <c r="DYI2" s="65"/>
      <c r="DYJ2" s="65"/>
      <c r="DYK2" s="65"/>
      <c r="DYL2" s="65"/>
      <c r="DYM2" s="65"/>
      <c r="DYN2" s="65"/>
      <c r="DYO2" s="65"/>
      <c r="DYP2" s="65"/>
      <c r="DYQ2" s="65"/>
      <c r="DYR2" s="65"/>
      <c r="DYS2" s="65"/>
      <c r="DYT2" s="65"/>
      <c r="DYU2" s="65"/>
      <c r="DYV2" s="65"/>
      <c r="DYW2" s="65"/>
      <c r="DYX2" s="65"/>
      <c r="DYY2" s="65"/>
      <c r="DYZ2" s="65"/>
      <c r="DZA2" s="65"/>
      <c r="DZB2" s="65"/>
      <c r="DZC2" s="65"/>
      <c r="DZD2" s="65"/>
      <c r="DZE2" s="65"/>
      <c r="DZF2" s="65"/>
      <c r="DZG2" s="65"/>
      <c r="DZH2" s="65"/>
      <c r="DZI2" s="65"/>
      <c r="DZJ2" s="65"/>
      <c r="DZK2" s="65"/>
      <c r="DZL2" s="65"/>
      <c r="DZM2" s="65"/>
      <c r="DZN2" s="65"/>
      <c r="DZO2" s="65"/>
      <c r="DZP2" s="65"/>
      <c r="DZQ2" s="65"/>
      <c r="DZR2" s="65"/>
      <c r="DZS2" s="65"/>
      <c r="DZT2" s="65"/>
      <c r="DZU2" s="65"/>
      <c r="DZV2" s="65"/>
      <c r="DZW2" s="65"/>
      <c r="DZX2" s="65"/>
      <c r="DZY2" s="65"/>
      <c r="DZZ2" s="65"/>
      <c r="EAA2" s="65"/>
      <c r="EAB2" s="65"/>
      <c r="EAC2" s="65"/>
      <c r="EAD2" s="65"/>
      <c r="EAE2" s="65"/>
      <c r="EAF2" s="65"/>
      <c r="EAG2" s="65"/>
      <c r="EAH2" s="65"/>
      <c r="EAI2" s="65"/>
      <c r="EAJ2" s="65"/>
      <c r="EAK2" s="65"/>
      <c r="EAL2" s="65"/>
      <c r="EAM2" s="65"/>
      <c r="EAN2" s="65"/>
      <c r="EAO2" s="65"/>
      <c r="EAP2" s="65"/>
      <c r="EAQ2" s="65"/>
      <c r="EAR2" s="65"/>
      <c r="EAS2" s="65"/>
      <c r="EAT2" s="65"/>
      <c r="EAU2" s="65"/>
      <c r="EAV2" s="65"/>
      <c r="EAW2" s="65"/>
      <c r="EAX2" s="65"/>
      <c r="EAY2" s="65"/>
      <c r="EAZ2" s="65"/>
      <c r="EBA2" s="65"/>
      <c r="EBB2" s="65"/>
      <c r="EBC2" s="65"/>
      <c r="EBD2" s="65"/>
      <c r="EBE2" s="65"/>
      <c r="EBF2" s="65"/>
      <c r="EBG2" s="65"/>
      <c r="EBH2" s="65"/>
      <c r="EBI2" s="65"/>
      <c r="EBJ2" s="65"/>
      <c r="EBK2" s="65"/>
      <c r="EBL2" s="65"/>
      <c r="EBM2" s="65"/>
      <c r="EBN2" s="65"/>
      <c r="EBO2" s="65"/>
      <c r="EBP2" s="65"/>
      <c r="EBQ2" s="65"/>
      <c r="EBR2" s="65"/>
      <c r="EBS2" s="65"/>
      <c r="EBT2" s="65"/>
      <c r="EBU2" s="65"/>
      <c r="EBV2" s="65"/>
      <c r="EBW2" s="65"/>
      <c r="EBX2" s="65"/>
      <c r="EBY2" s="65"/>
      <c r="EBZ2" s="65"/>
      <c r="ECA2" s="65"/>
      <c r="ECB2" s="65"/>
      <c r="ECC2" s="65"/>
      <c r="ECD2" s="65"/>
      <c r="ECE2" s="65"/>
      <c r="ECF2" s="65"/>
      <c r="ECG2" s="65"/>
      <c r="ECH2" s="65"/>
      <c r="ECI2" s="65"/>
      <c r="ECJ2" s="65"/>
      <c r="ECK2" s="65"/>
      <c r="ECL2" s="65"/>
      <c r="ECM2" s="65"/>
      <c r="ECN2" s="65"/>
      <c r="ECO2" s="65"/>
      <c r="ECP2" s="65"/>
      <c r="ECQ2" s="65"/>
      <c r="ECR2" s="65"/>
      <c r="ECS2" s="65"/>
      <c r="ECT2" s="65"/>
      <c r="ECU2" s="65"/>
      <c r="ECV2" s="65"/>
      <c r="ECW2" s="65"/>
      <c r="ECX2" s="65"/>
      <c r="ECY2" s="65"/>
      <c r="ECZ2" s="65"/>
      <c r="EDA2" s="65"/>
      <c r="EDB2" s="65"/>
      <c r="EDC2" s="65"/>
      <c r="EDD2" s="65"/>
      <c r="EDE2" s="65"/>
      <c r="EDF2" s="65"/>
      <c r="EDG2" s="65"/>
      <c r="EDH2" s="65"/>
      <c r="EDI2" s="65"/>
      <c r="EDJ2" s="65"/>
      <c r="EDK2" s="65"/>
      <c r="EDL2" s="65"/>
      <c r="EDM2" s="65"/>
      <c r="EDN2" s="65"/>
      <c r="EDO2" s="65"/>
      <c r="EDP2" s="65"/>
      <c r="EDQ2" s="65"/>
      <c r="EDR2" s="65"/>
      <c r="EDS2" s="65"/>
      <c r="EDT2" s="65"/>
      <c r="EDU2" s="65"/>
      <c r="EDV2" s="65"/>
      <c r="EDW2" s="65"/>
      <c r="EDX2" s="65"/>
      <c r="EDY2" s="65"/>
      <c r="EDZ2" s="65"/>
      <c r="EEA2" s="65"/>
      <c r="EEB2" s="65"/>
      <c r="EEC2" s="65"/>
      <c r="EED2" s="65"/>
      <c r="EEE2" s="65"/>
      <c r="EEF2" s="65"/>
      <c r="EEG2" s="65"/>
      <c r="EEH2" s="65"/>
      <c r="EEI2" s="65"/>
      <c r="EEJ2" s="65"/>
      <c r="EEK2" s="65"/>
      <c r="EEL2" s="65"/>
      <c r="EEM2" s="65"/>
      <c r="EEN2" s="65"/>
      <c r="EEO2" s="65"/>
      <c r="EEP2" s="65"/>
      <c r="EEQ2" s="65"/>
      <c r="EER2" s="65"/>
      <c r="EES2" s="65"/>
      <c r="EET2" s="65"/>
      <c r="EEU2" s="65"/>
      <c r="EEV2" s="65"/>
      <c r="EEW2" s="65"/>
      <c r="EEX2" s="65"/>
      <c r="EEY2" s="65"/>
      <c r="EEZ2" s="65"/>
      <c r="EFA2" s="65"/>
      <c r="EFB2" s="65"/>
      <c r="EFC2" s="65"/>
      <c r="EFD2" s="65"/>
      <c r="EFE2" s="65"/>
      <c r="EFF2" s="65"/>
      <c r="EFG2" s="65"/>
      <c r="EFH2" s="65"/>
      <c r="EFI2" s="65"/>
      <c r="EFJ2" s="65"/>
      <c r="EFK2" s="65"/>
      <c r="EFL2" s="65"/>
      <c r="EFM2" s="65"/>
      <c r="EFN2" s="65"/>
      <c r="EFO2" s="65"/>
      <c r="EFP2" s="65"/>
      <c r="EFQ2" s="65"/>
      <c r="EFR2" s="65"/>
      <c r="EFS2" s="65"/>
      <c r="EFT2" s="65"/>
      <c r="EFU2" s="65"/>
      <c r="EFV2" s="65"/>
      <c r="EFW2" s="65"/>
      <c r="EFX2" s="65"/>
      <c r="EFY2" s="65"/>
      <c r="EFZ2" s="65"/>
      <c r="EGA2" s="65"/>
      <c r="EGB2" s="65"/>
      <c r="EGC2" s="65"/>
      <c r="EGD2" s="65"/>
      <c r="EGE2" s="65"/>
      <c r="EGF2" s="65"/>
      <c r="EGG2" s="65"/>
      <c r="EGH2" s="65"/>
      <c r="EGI2" s="65"/>
      <c r="EGJ2" s="65"/>
      <c r="EGK2" s="65"/>
      <c r="EGL2" s="65"/>
      <c r="EGM2" s="65"/>
      <c r="EGN2" s="65"/>
      <c r="EGO2" s="65"/>
      <c r="EGP2" s="65"/>
      <c r="EGQ2" s="65"/>
      <c r="EGR2" s="65"/>
      <c r="EGS2" s="65"/>
      <c r="EGT2" s="65"/>
      <c r="EGU2" s="65"/>
      <c r="EGV2" s="65"/>
      <c r="EGW2" s="65"/>
      <c r="EGX2" s="65"/>
      <c r="EGY2" s="65"/>
      <c r="EGZ2" s="65"/>
      <c r="EHA2" s="65"/>
      <c r="EHB2" s="65"/>
      <c r="EHC2" s="65"/>
      <c r="EHD2" s="65"/>
      <c r="EHE2" s="65"/>
      <c r="EHF2" s="65"/>
      <c r="EHG2" s="65"/>
      <c r="EHH2" s="65"/>
      <c r="EHI2" s="65"/>
      <c r="EHJ2" s="65"/>
      <c r="EHK2" s="65"/>
      <c r="EHL2" s="65"/>
      <c r="EHM2" s="65"/>
      <c r="EHN2" s="65"/>
      <c r="EHO2" s="65"/>
      <c r="EHP2" s="65"/>
      <c r="EHQ2" s="65"/>
      <c r="EHR2" s="65"/>
      <c r="EHS2" s="65"/>
      <c r="EHT2" s="65"/>
      <c r="EHU2" s="65"/>
      <c r="EHV2" s="65"/>
      <c r="EHW2" s="65"/>
      <c r="EHX2" s="65"/>
      <c r="EHY2" s="65"/>
      <c r="EHZ2" s="65"/>
      <c r="EIA2" s="65"/>
      <c r="EIB2" s="65"/>
      <c r="EIC2" s="65"/>
      <c r="EID2" s="65"/>
      <c r="EIE2" s="65"/>
      <c r="EIF2" s="65"/>
      <c r="EIG2" s="65"/>
      <c r="EIH2" s="65"/>
      <c r="EII2" s="65"/>
      <c r="EIJ2" s="65"/>
      <c r="EIK2" s="65"/>
      <c r="EIL2" s="65"/>
      <c r="EIM2" s="65"/>
      <c r="EIN2" s="65"/>
      <c r="EIO2" s="65"/>
      <c r="EIP2" s="65"/>
      <c r="EIQ2" s="65"/>
      <c r="EIR2" s="65"/>
      <c r="EIS2" s="65"/>
      <c r="EIT2" s="65"/>
      <c r="EIU2" s="65"/>
      <c r="EIV2" s="65"/>
      <c r="EIW2" s="65"/>
      <c r="EIX2" s="65"/>
      <c r="EIY2" s="65"/>
      <c r="EIZ2" s="65"/>
      <c r="EJA2" s="65"/>
      <c r="EJB2" s="65"/>
      <c r="EJC2" s="65"/>
      <c r="EJD2" s="65"/>
      <c r="EJE2" s="65"/>
      <c r="EJF2" s="65"/>
      <c r="EJG2" s="65"/>
      <c r="EJH2" s="65"/>
      <c r="EJI2" s="65"/>
      <c r="EJJ2" s="65"/>
      <c r="EJK2" s="65"/>
      <c r="EJL2" s="65"/>
      <c r="EJM2" s="65"/>
      <c r="EJN2" s="65"/>
      <c r="EJO2" s="65"/>
      <c r="EJP2" s="65"/>
      <c r="EJQ2" s="65"/>
      <c r="EJR2" s="65"/>
      <c r="EJS2" s="65"/>
      <c r="EJT2" s="65"/>
      <c r="EJU2" s="65"/>
      <c r="EJV2" s="65"/>
      <c r="EJW2" s="65"/>
      <c r="EJX2" s="65"/>
      <c r="EJY2" s="65"/>
      <c r="EJZ2" s="65"/>
      <c r="EKA2" s="65"/>
      <c r="EKB2" s="65"/>
      <c r="EKC2" s="65"/>
      <c r="EKD2" s="65"/>
      <c r="EKE2" s="65"/>
      <c r="EKF2" s="65"/>
      <c r="EKG2" s="65"/>
      <c r="EKH2" s="65"/>
      <c r="EKI2" s="65"/>
      <c r="EKJ2" s="65"/>
      <c r="EKK2" s="65"/>
      <c r="EKL2" s="65"/>
      <c r="EKM2" s="65"/>
      <c r="EKN2" s="65"/>
      <c r="EKO2" s="65"/>
      <c r="EKP2" s="65"/>
      <c r="EKQ2" s="65"/>
      <c r="EKR2" s="65"/>
      <c r="EKS2" s="65"/>
      <c r="EKT2" s="65"/>
      <c r="EKU2" s="65"/>
      <c r="EKV2" s="65"/>
      <c r="EKW2" s="65"/>
      <c r="EKX2" s="65"/>
      <c r="EKY2" s="65"/>
      <c r="EKZ2" s="65"/>
      <c r="ELA2" s="65"/>
      <c r="ELB2" s="65"/>
      <c r="ELC2" s="65"/>
      <c r="ELD2" s="65"/>
      <c r="ELE2" s="65"/>
      <c r="ELF2" s="65"/>
      <c r="ELG2" s="65"/>
      <c r="ELH2" s="65"/>
      <c r="ELI2" s="65"/>
      <c r="ELJ2" s="65"/>
      <c r="ELK2" s="65"/>
      <c r="ELL2" s="65"/>
      <c r="ELM2" s="65"/>
      <c r="ELN2" s="65"/>
      <c r="ELO2" s="65"/>
      <c r="ELP2" s="65"/>
      <c r="ELQ2" s="65"/>
      <c r="ELR2" s="65"/>
      <c r="ELS2" s="65"/>
      <c r="ELT2" s="65"/>
      <c r="ELU2" s="65"/>
      <c r="ELV2" s="65"/>
      <c r="ELW2" s="65"/>
      <c r="ELX2" s="65"/>
      <c r="ELY2" s="65"/>
      <c r="ELZ2" s="65"/>
      <c r="EMA2" s="65"/>
      <c r="EMB2" s="65"/>
      <c r="EMC2" s="65"/>
      <c r="EMD2" s="65"/>
      <c r="EME2" s="65"/>
      <c r="EMF2" s="65"/>
      <c r="EMG2" s="65"/>
      <c r="EMH2" s="65"/>
      <c r="EMI2" s="65"/>
      <c r="EMJ2" s="65"/>
      <c r="EMK2" s="65"/>
      <c r="EML2" s="65"/>
      <c r="EMM2" s="65"/>
      <c r="EMN2" s="65"/>
      <c r="EMO2" s="65"/>
      <c r="EMP2" s="65"/>
      <c r="EMQ2" s="65"/>
      <c r="EMR2" s="65"/>
      <c r="EMS2" s="65"/>
      <c r="EMT2" s="65"/>
      <c r="EMU2" s="65"/>
      <c r="EMV2" s="65"/>
      <c r="EMW2" s="65"/>
      <c r="EMX2" s="65"/>
      <c r="EMY2" s="65"/>
      <c r="EMZ2" s="65"/>
      <c r="ENA2" s="65"/>
      <c r="ENB2" s="65"/>
      <c r="ENC2" s="65"/>
      <c r="END2" s="65"/>
      <c r="ENE2" s="65"/>
      <c r="ENF2" s="65"/>
      <c r="ENG2" s="65"/>
      <c r="ENH2" s="65"/>
      <c r="ENI2" s="65"/>
      <c r="ENJ2" s="65"/>
      <c r="ENK2" s="65"/>
      <c r="ENL2" s="65"/>
      <c r="ENM2" s="65"/>
      <c r="ENN2" s="65"/>
      <c r="ENO2" s="65"/>
      <c r="ENP2" s="65"/>
      <c r="ENQ2" s="65"/>
      <c r="ENR2" s="65"/>
      <c r="ENS2" s="65"/>
      <c r="ENT2" s="65"/>
      <c r="ENU2" s="65"/>
      <c r="ENV2" s="65"/>
      <c r="ENW2" s="65"/>
      <c r="ENX2" s="65"/>
      <c r="ENY2" s="65"/>
      <c r="ENZ2" s="65"/>
      <c r="EOA2" s="65"/>
      <c r="EOB2" s="65"/>
      <c r="EOC2" s="65"/>
      <c r="EOD2" s="65"/>
      <c r="EOE2" s="65"/>
      <c r="EOF2" s="65"/>
      <c r="EOG2" s="65"/>
      <c r="EOH2" s="65"/>
      <c r="EOI2" s="65"/>
      <c r="EOJ2" s="65"/>
      <c r="EOK2" s="65"/>
      <c r="EOL2" s="65"/>
      <c r="EOM2" s="65"/>
      <c r="EON2" s="65"/>
      <c r="EOO2" s="65"/>
      <c r="EOP2" s="65"/>
      <c r="EOQ2" s="65"/>
      <c r="EOR2" s="65"/>
      <c r="EOS2" s="65"/>
      <c r="EOT2" s="65"/>
      <c r="EOU2" s="65"/>
      <c r="EOV2" s="65"/>
      <c r="EOW2" s="65"/>
      <c r="EOX2" s="65"/>
      <c r="EOY2" s="65"/>
      <c r="EOZ2" s="65"/>
      <c r="EPA2" s="65"/>
      <c r="EPB2" s="65"/>
      <c r="EPC2" s="65"/>
      <c r="EPD2" s="65"/>
      <c r="EPE2" s="65"/>
      <c r="EPF2" s="65"/>
      <c r="EPG2" s="65"/>
      <c r="EPH2" s="65"/>
      <c r="EPI2" s="65"/>
      <c r="EPJ2" s="65"/>
      <c r="EPK2" s="65"/>
      <c r="EPL2" s="65"/>
      <c r="EPM2" s="65"/>
      <c r="EPN2" s="65"/>
      <c r="EPO2" s="65"/>
      <c r="EPP2" s="65"/>
      <c r="EPQ2" s="65"/>
      <c r="EPR2" s="65"/>
      <c r="EPS2" s="65"/>
      <c r="EPT2" s="65"/>
      <c r="EPU2" s="65"/>
      <c r="EPV2" s="65"/>
      <c r="EPW2" s="65"/>
      <c r="EPX2" s="65"/>
      <c r="EPY2" s="65"/>
      <c r="EPZ2" s="65"/>
      <c r="EQA2" s="65"/>
      <c r="EQB2" s="65"/>
      <c r="EQC2" s="65"/>
      <c r="EQD2" s="65"/>
      <c r="EQE2" s="65"/>
      <c r="EQF2" s="65"/>
      <c r="EQG2" s="65"/>
      <c r="EQH2" s="65"/>
      <c r="EQI2" s="65"/>
      <c r="EQJ2" s="65"/>
      <c r="EQK2" s="65"/>
      <c r="EQL2" s="65"/>
      <c r="EQM2" s="65"/>
      <c r="EQN2" s="65"/>
      <c r="EQO2" s="65"/>
      <c r="EQP2" s="65"/>
      <c r="EQQ2" s="65"/>
      <c r="EQR2" s="65"/>
      <c r="EQS2" s="65"/>
      <c r="EQT2" s="65"/>
      <c r="EQU2" s="65"/>
      <c r="EQV2" s="65"/>
      <c r="EQW2" s="65"/>
      <c r="EQX2" s="65"/>
      <c r="EQY2" s="65"/>
      <c r="EQZ2" s="65"/>
      <c r="ERA2" s="65"/>
      <c r="ERB2" s="65"/>
      <c r="ERC2" s="65"/>
      <c r="ERD2" s="65"/>
      <c r="ERE2" s="65"/>
      <c r="ERF2" s="65"/>
      <c r="ERG2" s="65"/>
      <c r="ERH2" s="65"/>
      <c r="ERI2" s="65"/>
      <c r="ERJ2" s="65"/>
      <c r="ERK2" s="65"/>
      <c r="ERL2" s="65"/>
      <c r="ERM2" s="65"/>
      <c r="ERN2" s="65"/>
      <c r="ERO2" s="65"/>
      <c r="ERP2" s="65"/>
      <c r="ERQ2" s="65"/>
      <c r="ERR2" s="65"/>
      <c r="ERS2" s="65"/>
      <c r="ERT2" s="65"/>
      <c r="ERU2" s="65"/>
      <c r="ERV2" s="65"/>
      <c r="ERW2" s="65"/>
      <c r="ERX2" s="65"/>
      <c r="ERY2" s="65"/>
      <c r="ERZ2" s="65"/>
      <c r="ESA2" s="65"/>
      <c r="ESB2" s="65"/>
      <c r="ESC2" s="65"/>
      <c r="ESD2" s="65"/>
      <c r="ESE2" s="65"/>
      <c r="ESF2" s="65"/>
      <c r="ESG2" s="65"/>
      <c r="ESH2" s="65"/>
      <c r="ESI2" s="65"/>
      <c r="ESJ2" s="65"/>
      <c r="ESK2" s="65"/>
      <c r="ESL2" s="65"/>
      <c r="ESM2" s="65"/>
      <c r="ESN2" s="65"/>
      <c r="ESO2" s="65"/>
      <c r="ESP2" s="65"/>
      <c r="ESQ2" s="65"/>
      <c r="ESR2" s="65"/>
      <c r="ESS2" s="65"/>
      <c r="EST2" s="65"/>
      <c r="ESU2" s="65"/>
      <c r="ESV2" s="65"/>
      <c r="ESW2" s="65"/>
      <c r="ESX2" s="65"/>
      <c r="ESY2" s="65"/>
      <c r="ESZ2" s="65"/>
      <c r="ETA2" s="65"/>
      <c r="ETB2" s="65"/>
      <c r="ETC2" s="65"/>
      <c r="ETD2" s="65"/>
      <c r="ETE2" s="65"/>
      <c r="ETF2" s="65"/>
      <c r="ETG2" s="65"/>
      <c r="ETH2" s="65"/>
      <c r="ETI2" s="65"/>
      <c r="ETJ2" s="65"/>
      <c r="ETK2" s="65"/>
      <c r="ETL2" s="65"/>
      <c r="ETM2" s="65"/>
      <c r="ETN2" s="65"/>
      <c r="ETO2" s="65"/>
      <c r="ETP2" s="65"/>
      <c r="ETQ2" s="65"/>
      <c r="ETR2" s="65"/>
      <c r="ETS2" s="65"/>
      <c r="ETT2" s="65"/>
      <c r="ETU2" s="65"/>
      <c r="ETV2" s="65"/>
      <c r="ETW2" s="65"/>
      <c r="ETX2" s="65"/>
      <c r="ETY2" s="65"/>
      <c r="ETZ2" s="65"/>
      <c r="EUA2" s="65"/>
      <c r="EUB2" s="65"/>
      <c r="EUC2" s="65"/>
      <c r="EUD2" s="65"/>
      <c r="EUE2" s="65"/>
      <c r="EUF2" s="65"/>
      <c r="EUG2" s="65"/>
      <c r="EUH2" s="65"/>
      <c r="EUI2" s="65"/>
      <c r="EUJ2" s="65"/>
      <c r="EUK2" s="65"/>
      <c r="EUL2" s="65"/>
      <c r="EUM2" s="65"/>
      <c r="EUN2" s="65"/>
      <c r="EUO2" s="65"/>
      <c r="EUP2" s="65"/>
      <c r="EUQ2" s="65"/>
      <c r="EUR2" s="65"/>
      <c r="EUS2" s="65"/>
      <c r="EUT2" s="65"/>
      <c r="EUU2" s="65"/>
      <c r="EUV2" s="65"/>
      <c r="EUW2" s="65"/>
      <c r="EUX2" s="65"/>
      <c r="EUY2" s="65"/>
      <c r="EUZ2" s="65"/>
      <c r="EVA2" s="65"/>
      <c r="EVB2" s="65"/>
      <c r="EVC2" s="65"/>
      <c r="EVD2" s="65"/>
      <c r="EVE2" s="65"/>
      <c r="EVF2" s="65"/>
      <c r="EVG2" s="65"/>
      <c r="EVH2" s="65"/>
      <c r="EVI2" s="65"/>
      <c r="EVJ2" s="65"/>
      <c r="EVK2" s="65"/>
      <c r="EVL2" s="65"/>
      <c r="EVM2" s="65"/>
      <c r="EVN2" s="65"/>
      <c r="EVO2" s="65"/>
      <c r="EVP2" s="65"/>
      <c r="EVQ2" s="65"/>
      <c r="EVR2" s="65"/>
      <c r="EVS2" s="65"/>
      <c r="EVT2" s="65"/>
      <c r="EVU2" s="65"/>
      <c r="EVV2" s="65"/>
      <c r="EVW2" s="65"/>
      <c r="EVX2" s="65"/>
      <c r="EVY2" s="65"/>
      <c r="EVZ2" s="65"/>
      <c r="EWA2" s="65"/>
      <c r="EWB2" s="65"/>
      <c r="EWC2" s="65"/>
      <c r="EWD2" s="65"/>
      <c r="EWE2" s="65"/>
      <c r="EWF2" s="65"/>
      <c r="EWG2" s="65"/>
      <c r="EWH2" s="65"/>
      <c r="EWI2" s="65"/>
      <c r="EWJ2" s="65"/>
      <c r="EWK2" s="65"/>
      <c r="EWL2" s="65"/>
      <c r="EWM2" s="65"/>
      <c r="EWN2" s="65"/>
      <c r="EWO2" s="65"/>
      <c r="EWP2" s="65"/>
      <c r="EWQ2" s="65"/>
      <c r="EWR2" s="65"/>
      <c r="EWS2" s="65"/>
      <c r="EWT2" s="65"/>
      <c r="EWU2" s="65"/>
      <c r="EWV2" s="65"/>
      <c r="EWW2" s="65"/>
      <c r="EWX2" s="65"/>
      <c r="EWY2" s="65"/>
      <c r="EWZ2" s="65"/>
      <c r="EXA2" s="65"/>
      <c r="EXB2" s="65"/>
      <c r="EXC2" s="65"/>
      <c r="EXD2" s="65"/>
      <c r="EXE2" s="65"/>
      <c r="EXF2" s="65"/>
      <c r="EXG2" s="65"/>
      <c r="EXH2" s="65"/>
      <c r="EXI2" s="65"/>
      <c r="EXJ2" s="65"/>
      <c r="EXK2" s="65"/>
      <c r="EXL2" s="65"/>
      <c r="EXM2" s="65"/>
      <c r="EXN2" s="65"/>
      <c r="EXO2" s="65"/>
      <c r="EXP2" s="65"/>
      <c r="EXQ2" s="65"/>
      <c r="EXR2" s="65"/>
      <c r="EXS2" s="65"/>
      <c r="EXT2" s="65"/>
      <c r="EXU2" s="65"/>
      <c r="EXV2" s="65"/>
      <c r="EXW2" s="65"/>
      <c r="EXX2" s="65"/>
      <c r="EXY2" s="65"/>
      <c r="EXZ2" s="65"/>
      <c r="EYA2" s="65"/>
      <c r="EYB2" s="65"/>
      <c r="EYC2" s="65"/>
      <c r="EYD2" s="65"/>
      <c r="EYE2" s="65"/>
      <c r="EYF2" s="65"/>
      <c r="EYG2" s="65"/>
      <c r="EYH2" s="65"/>
      <c r="EYI2" s="65"/>
      <c r="EYJ2" s="65"/>
      <c r="EYK2" s="65"/>
      <c r="EYL2" s="65"/>
      <c r="EYM2" s="65"/>
      <c r="EYN2" s="65"/>
      <c r="EYO2" s="65"/>
      <c r="EYP2" s="65"/>
      <c r="EYQ2" s="65"/>
      <c r="EYR2" s="65"/>
      <c r="EYS2" s="65"/>
      <c r="EYT2" s="65"/>
      <c r="EYU2" s="65"/>
      <c r="EYV2" s="65"/>
      <c r="EYW2" s="65"/>
      <c r="EYX2" s="65"/>
      <c r="EYY2" s="65"/>
      <c r="EYZ2" s="65"/>
      <c r="EZA2" s="65"/>
      <c r="EZB2" s="65"/>
      <c r="EZC2" s="65"/>
      <c r="EZD2" s="65"/>
      <c r="EZE2" s="65"/>
      <c r="EZF2" s="65"/>
      <c r="EZG2" s="65"/>
      <c r="EZH2" s="65"/>
      <c r="EZI2" s="65"/>
      <c r="EZJ2" s="65"/>
      <c r="EZK2" s="65"/>
      <c r="EZL2" s="65"/>
      <c r="EZM2" s="65"/>
      <c r="EZN2" s="65"/>
      <c r="EZO2" s="65"/>
      <c r="EZP2" s="65"/>
      <c r="EZQ2" s="65"/>
      <c r="EZR2" s="65"/>
      <c r="EZS2" s="65"/>
      <c r="EZT2" s="65"/>
      <c r="EZU2" s="65"/>
      <c r="EZV2" s="65"/>
      <c r="EZW2" s="65"/>
      <c r="EZX2" s="65"/>
      <c r="EZY2" s="65"/>
      <c r="EZZ2" s="65"/>
      <c r="FAA2" s="65"/>
      <c r="FAB2" s="65"/>
      <c r="FAC2" s="65"/>
      <c r="FAD2" s="65"/>
      <c r="FAE2" s="65"/>
      <c r="FAF2" s="65"/>
      <c r="FAG2" s="65"/>
      <c r="FAH2" s="65"/>
      <c r="FAI2" s="65"/>
      <c r="FAJ2" s="65"/>
      <c r="FAK2" s="65"/>
      <c r="FAL2" s="65"/>
      <c r="FAM2" s="65"/>
      <c r="FAN2" s="65"/>
      <c r="FAO2" s="65"/>
      <c r="FAP2" s="65"/>
      <c r="FAQ2" s="65"/>
      <c r="FAR2" s="65"/>
      <c r="FAS2" s="65"/>
      <c r="FAT2" s="65"/>
      <c r="FAU2" s="65"/>
      <c r="FAV2" s="65"/>
      <c r="FAW2" s="65"/>
      <c r="FAX2" s="65"/>
      <c r="FAY2" s="65"/>
      <c r="FAZ2" s="65"/>
      <c r="FBA2" s="65"/>
      <c r="FBB2" s="65"/>
      <c r="FBC2" s="65"/>
      <c r="FBD2" s="65"/>
      <c r="FBE2" s="65"/>
      <c r="FBF2" s="65"/>
      <c r="FBG2" s="65"/>
      <c r="FBH2" s="65"/>
      <c r="FBI2" s="65"/>
      <c r="FBJ2" s="65"/>
      <c r="FBK2" s="65"/>
      <c r="FBL2" s="65"/>
      <c r="FBM2" s="65"/>
      <c r="FBN2" s="65"/>
      <c r="FBO2" s="65"/>
      <c r="FBP2" s="65"/>
      <c r="FBQ2" s="65"/>
      <c r="FBR2" s="65"/>
      <c r="FBS2" s="65"/>
      <c r="FBT2" s="65"/>
      <c r="FBU2" s="65"/>
      <c r="FBV2" s="65"/>
      <c r="FBW2" s="65"/>
      <c r="FBX2" s="65"/>
      <c r="FBY2" s="65"/>
      <c r="FBZ2" s="65"/>
      <c r="FCA2" s="65"/>
      <c r="FCB2" s="65"/>
      <c r="FCC2" s="65"/>
      <c r="FCD2" s="65"/>
      <c r="FCE2" s="65"/>
      <c r="FCF2" s="65"/>
      <c r="FCG2" s="65"/>
      <c r="FCH2" s="65"/>
      <c r="FCI2" s="65"/>
      <c r="FCJ2" s="65"/>
      <c r="FCK2" s="65"/>
      <c r="FCL2" s="65"/>
      <c r="FCM2" s="65"/>
      <c r="FCN2" s="65"/>
      <c r="FCO2" s="65"/>
      <c r="FCP2" s="65"/>
      <c r="FCQ2" s="65"/>
      <c r="FCR2" s="65"/>
      <c r="FCS2" s="65"/>
      <c r="FCT2" s="65"/>
      <c r="FCU2" s="65"/>
      <c r="FCV2" s="65"/>
      <c r="FCW2" s="65"/>
      <c r="FCX2" s="65"/>
      <c r="FCY2" s="65"/>
      <c r="FCZ2" s="65"/>
      <c r="FDA2" s="65"/>
      <c r="FDB2" s="65"/>
      <c r="FDC2" s="65"/>
      <c r="FDD2" s="65"/>
      <c r="FDE2" s="65"/>
      <c r="FDF2" s="65"/>
      <c r="FDG2" s="65"/>
      <c r="FDH2" s="65"/>
      <c r="FDI2" s="65"/>
      <c r="FDJ2" s="65"/>
      <c r="FDK2" s="65"/>
      <c r="FDL2" s="65"/>
      <c r="FDM2" s="65"/>
      <c r="FDN2" s="65"/>
      <c r="FDO2" s="65"/>
      <c r="FDP2" s="65"/>
      <c r="FDQ2" s="65"/>
      <c r="FDR2" s="65"/>
      <c r="FDS2" s="65"/>
      <c r="FDT2" s="65"/>
      <c r="FDU2" s="65"/>
      <c r="FDV2" s="65"/>
      <c r="FDW2" s="65"/>
      <c r="FDX2" s="65"/>
      <c r="FDY2" s="65"/>
      <c r="FDZ2" s="65"/>
      <c r="FEA2" s="65"/>
      <c r="FEB2" s="65"/>
      <c r="FEC2" s="65"/>
      <c r="FED2" s="65"/>
      <c r="FEE2" s="65"/>
      <c r="FEF2" s="65"/>
      <c r="FEG2" s="65"/>
      <c r="FEH2" s="65"/>
      <c r="FEI2" s="65"/>
      <c r="FEJ2" s="65"/>
      <c r="FEK2" s="65"/>
      <c r="FEL2" s="65"/>
      <c r="FEM2" s="65"/>
      <c r="FEN2" s="65"/>
      <c r="FEO2" s="65"/>
      <c r="FEP2" s="65"/>
      <c r="FEQ2" s="65"/>
      <c r="FER2" s="65"/>
      <c r="FES2" s="65"/>
      <c r="FET2" s="65"/>
      <c r="FEU2" s="65"/>
      <c r="FEV2" s="65"/>
      <c r="FEW2" s="65"/>
      <c r="FEX2" s="65"/>
      <c r="FEY2" s="65"/>
      <c r="FEZ2" s="65"/>
      <c r="FFA2" s="65"/>
      <c r="FFB2" s="65"/>
      <c r="FFC2" s="65"/>
      <c r="FFD2" s="65"/>
      <c r="FFE2" s="65"/>
      <c r="FFF2" s="65"/>
      <c r="FFG2" s="65"/>
      <c r="FFH2" s="65"/>
      <c r="FFI2" s="65"/>
      <c r="FFJ2" s="65"/>
      <c r="FFK2" s="65"/>
      <c r="FFL2" s="65"/>
      <c r="FFM2" s="65"/>
      <c r="FFN2" s="65"/>
      <c r="FFO2" s="65"/>
      <c r="FFP2" s="65"/>
      <c r="FFQ2" s="65"/>
      <c r="FFR2" s="65"/>
      <c r="FFS2" s="65"/>
      <c r="FFT2" s="65"/>
      <c r="FFU2" s="65"/>
      <c r="FFV2" s="65"/>
      <c r="FFW2" s="65"/>
      <c r="FFX2" s="65"/>
      <c r="FFY2" s="65"/>
      <c r="FFZ2" s="65"/>
      <c r="FGA2" s="65"/>
      <c r="FGB2" s="65"/>
      <c r="FGC2" s="65"/>
      <c r="FGD2" s="65"/>
      <c r="FGE2" s="65"/>
      <c r="FGF2" s="65"/>
      <c r="FGG2" s="65"/>
      <c r="FGH2" s="65"/>
      <c r="FGI2" s="65"/>
      <c r="FGJ2" s="65"/>
      <c r="FGK2" s="65"/>
      <c r="FGL2" s="65"/>
      <c r="FGM2" s="65"/>
      <c r="FGN2" s="65"/>
      <c r="FGO2" s="65"/>
      <c r="FGP2" s="65"/>
      <c r="FGQ2" s="65"/>
      <c r="FGR2" s="65"/>
      <c r="FGS2" s="65"/>
      <c r="FGT2" s="65"/>
      <c r="FGU2" s="65"/>
      <c r="FGV2" s="65"/>
      <c r="FGW2" s="65"/>
      <c r="FGX2" s="65"/>
      <c r="FGY2" s="65"/>
      <c r="FGZ2" s="65"/>
      <c r="FHA2" s="65"/>
      <c r="FHB2" s="65"/>
      <c r="FHC2" s="65"/>
      <c r="FHD2" s="65"/>
      <c r="FHE2" s="65"/>
      <c r="FHF2" s="65"/>
      <c r="FHG2" s="65"/>
      <c r="FHH2" s="65"/>
      <c r="FHI2" s="65"/>
      <c r="FHJ2" s="65"/>
      <c r="FHK2" s="65"/>
      <c r="FHL2" s="65"/>
      <c r="FHM2" s="65"/>
      <c r="FHN2" s="65"/>
      <c r="FHO2" s="65"/>
      <c r="FHP2" s="65"/>
      <c r="FHQ2" s="65"/>
      <c r="FHR2" s="65"/>
      <c r="FHS2" s="65"/>
      <c r="FHT2" s="65"/>
      <c r="FHU2" s="65"/>
      <c r="FHV2" s="65"/>
      <c r="FHW2" s="65"/>
      <c r="FHX2" s="65"/>
      <c r="FHY2" s="65"/>
      <c r="FHZ2" s="65"/>
      <c r="FIA2" s="65"/>
      <c r="FIB2" s="65"/>
      <c r="FIC2" s="65"/>
      <c r="FID2" s="65"/>
      <c r="FIE2" s="65"/>
      <c r="FIF2" s="65"/>
      <c r="FIG2" s="65"/>
      <c r="FIH2" s="65"/>
      <c r="FII2" s="65"/>
      <c r="FIJ2" s="65"/>
      <c r="FIK2" s="65"/>
      <c r="FIL2" s="65"/>
      <c r="FIM2" s="65"/>
      <c r="FIN2" s="65"/>
      <c r="FIO2" s="65"/>
      <c r="FIP2" s="65"/>
      <c r="FIQ2" s="65"/>
      <c r="FIR2" s="65"/>
      <c r="FIS2" s="65"/>
      <c r="FIT2" s="65"/>
      <c r="FIU2" s="65"/>
      <c r="FIV2" s="65"/>
      <c r="FIW2" s="65"/>
      <c r="FIX2" s="65"/>
      <c r="FIY2" s="65"/>
      <c r="FIZ2" s="65"/>
      <c r="FJA2" s="65"/>
      <c r="FJB2" s="65"/>
      <c r="FJC2" s="65"/>
      <c r="FJD2" s="65"/>
      <c r="FJE2" s="65"/>
      <c r="FJF2" s="65"/>
      <c r="FJG2" s="65"/>
      <c r="FJH2" s="65"/>
      <c r="FJI2" s="65"/>
      <c r="FJJ2" s="65"/>
      <c r="FJK2" s="65"/>
      <c r="FJL2" s="65"/>
      <c r="FJM2" s="65"/>
      <c r="FJN2" s="65"/>
      <c r="FJO2" s="65"/>
      <c r="FJP2" s="65"/>
      <c r="FJQ2" s="65"/>
      <c r="FJR2" s="65"/>
      <c r="FJS2" s="65"/>
      <c r="FJT2" s="65"/>
      <c r="FJU2" s="65"/>
      <c r="FJV2" s="65"/>
      <c r="FJW2" s="65"/>
      <c r="FJX2" s="65"/>
      <c r="FJY2" s="65"/>
      <c r="FJZ2" s="65"/>
      <c r="FKA2" s="65"/>
      <c r="FKB2" s="65"/>
      <c r="FKC2" s="65"/>
      <c r="FKD2" s="65"/>
      <c r="FKE2" s="65"/>
      <c r="FKF2" s="65"/>
      <c r="FKG2" s="65"/>
      <c r="FKH2" s="65"/>
      <c r="FKI2" s="65"/>
      <c r="FKJ2" s="65"/>
      <c r="FKK2" s="65"/>
      <c r="FKL2" s="65"/>
      <c r="FKM2" s="65"/>
      <c r="FKN2" s="65"/>
      <c r="FKO2" s="65"/>
      <c r="FKP2" s="65"/>
      <c r="FKQ2" s="65"/>
      <c r="FKR2" s="65"/>
      <c r="FKS2" s="65"/>
      <c r="FKT2" s="65"/>
      <c r="FKU2" s="65"/>
      <c r="FKV2" s="65"/>
      <c r="FKW2" s="65"/>
      <c r="FKX2" s="65"/>
      <c r="FKY2" s="65"/>
      <c r="FKZ2" s="65"/>
      <c r="FLA2" s="65"/>
      <c r="FLB2" s="65"/>
      <c r="FLC2" s="65"/>
      <c r="FLD2" s="65"/>
      <c r="FLE2" s="65"/>
      <c r="FLF2" s="65"/>
      <c r="FLG2" s="65"/>
      <c r="FLH2" s="65"/>
      <c r="FLI2" s="65"/>
      <c r="FLJ2" s="65"/>
      <c r="FLK2" s="65"/>
      <c r="FLL2" s="65"/>
      <c r="FLM2" s="65"/>
      <c r="FLN2" s="65"/>
      <c r="FLO2" s="65"/>
      <c r="FLP2" s="65"/>
      <c r="FLQ2" s="65"/>
      <c r="FLR2" s="65"/>
      <c r="FLS2" s="65"/>
      <c r="FLT2" s="65"/>
      <c r="FLU2" s="65"/>
      <c r="FLV2" s="65"/>
      <c r="FLW2" s="65"/>
      <c r="FLX2" s="65"/>
      <c r="FLY2" s="65"/>
      <c r="FLZ2" s="65"/>
      <c r="FMA2" s="65"/>
      <c r="FMB2" s="65"/>
      <c r="FMC2" s="65"/>
      <c r="FMD2" s="65"/>
      <c r="FME2" s="65"/>
      <c r="FMF2" s="65"/>
      <c r="FMG2" s="65"/>
      <c r="FMH2" s="65"/>
      <c r="FMI2" s="65"/>
      <c r="FMJ2" s="65"/>
      <c r="FMK2" s="65"/>
      <c r="FML2" s="65"/>
      <c r="FMM2" s="65"/>
      <c r="FMN2" s="65"/>
      <c r="FMO2" s="65"/>
      <c r="FMP2" s="65"/>
      <c r="FMQ2" s="65"/>
      <c r="FMR2" s="65"/>
      <c r="FMS2" s="65"/>
      <c r="FMT2" s="65"/>
      <c r="FMU2" s="65"/>
      <c r="FMV2" s="65"/>
      <c r="FMW2" s="65"/>
      <c r="FMX2" s="65"/>
      <c r="FMY2" s="65"/>
      <c r="FMZ2" s="65"/>
      <c r="FNA2" s="65"/>
      <c r="FNB2" s="65"/>
      <c r="FNC2" s="65"/>
      <c r="FND2" s="65"/>
      <c r="FNE2" s="65"/>
      <c r="FNF2" s="65"/>
      <c r="FNG2" s="65"/>
      <c r="FNH2" s="65"/>
      <c r="FNI2" s="65"/>
      <c r="FNJ2" s="65"/>
      <c r="FNK2" s="65"/>
      <c r="FNL2" s="65"/>
      <c r="FNM2" s="65"/>
      <c r="FNN2" s="65"/>
      <c r="FNO2" s="65"/>
      <c r="FNP2" s="65"/>
      <c r="FNQ2" s="65"/>
      <c r="FNR2" s="65"/>
      <c r="FNS2" s="65"/>
      <c r="FNT2" s="65"/>
      <c r="FNU2" s="65"/>
      <c r="FNV2" s="65"/>
      <c r="FNW2" s="65"/>
      <c r="FNX2" s="65"/>
      <c r="FNY2" s="65"/>
      <c r="FNZ2" s="65"/>
      <c r="FOA2" s="65"/>
      <c r="FOB2" s="65"/>
      <c r="FOC2" s="65"/>
      <c r="FOD2" s="65"/>
      <c r="FOE2" s="65"/>
      <c r="FOF2" s="65"/>
      <c r="FOG2" s="65"/>
      <c r="FOH2" s="65"/>
      <c r="FOI2" s="65"/>
      <c r="FOJ2" s="65"/>
      <c r="FOK2" s="65"/>
      <c r="FOL2" s="65"/>
      <c r="FOM2" s="65"/>
      <c r="FON2" s="65"/>
      <c r="FOO2" s="65"/>
      <c r="FOP2" s="65"/>
      <c r="FOQ2" s="65"/>
      <c r="FOR2" s="65"/>
      <c r="FOS2" s="65"/>
      <c r="FOT2" s="65"/>
      <c r="FOU2" s="65"/>
      <c r="FOV2" s="65"/>
      <c r="FOW2" s="65"/>
      <c r="FOX2" s="65"/>
      <c r="FOY2" s="65"/>
      <c r="FOZ2" s="65"/>
      <c r="FPA2" s="65"/>
      <c r="FPB2" s="65"/>
      <c r="FPC2" s="65"/>
      <c r="FPD2" s="65"/>
      <c r="FPE2" s="65"/>
      <c r="FPF2" s="65"/>
      <c r="FPG2" s="65"/>
      <c r="FPH2" s="65"/>
      <c r="FPI2" s="65"/>
      <c r="FPJ2" s="65"/>
      <c r="FPK2" s="65"/>
      <c r="FPL2" s="65"/>
      <c r="FPM2" s="65"/>
      <c r="FPN2" s="65"/>
      <c r="FPO2" s="65"/>
      <c r="FPP2" s="65"/>
      <c r="FPQ2" s="65"/>
      <c r="FPR2" s="65"/>
      <c r="FPS2" s="65"/>
      <c r="FPT2" s="65"/>
      <c r="FPU2" s="65"/>
      <c r="FPV2" s="65"/>
      <c r="FPW2" s="65"/>
      <c r="FPX2" s="65"/>
      <c r="FPY2" s="65"/>
      <c r="FPZ2" s="65"/>
      <c r="FQA2" s="65"/>
      <c r="FQB2" s="65"/>
      <c r="FQC2" s="65"/>
      <c r="FQD2" s="65"/>
      <c r="FQE2" s="65"/>
      <c r="FQF2" s="65"/>
      <c r="FQG2" s="65"/>
      <c r="FQH2" s="65"/>
      <c r="FQI2" s="65"/>
      <c r="FQJ2" s="65"/>
      <c r="FQK2" s="65"/>
      <c r="FQL2" s="65"/>
      <c r="FQM2" s="65"/>
      <c r="FQN2" s="65"/>
      <c r="FQO2" s="65"/>
      <c r="FQP2" s="65"/>
      <c r="FQQ2" s="65"/>
      <c r="FQR2" s="65"/>
      <c r="FQS2" s="65"/>
      <c r="FQT2" s="65"/>
      <c r="FQU2" s="65"/>
      <c r="FQV2" s="65"/>
      <c r="FQW2" s="65"/>
      <c r="FQX2" s="65"/>
      <c r="FQY2" s="65"/>
      <c r="FQZ2" s="65"/>
      <c r="FRA2" s="65"/>
      <c r="FRB2" s="65"/>
      <c r="FRC2" s="65"/>
      <c r="FRD2" s="65"/>
      <c r="FRE2" s="65"/>
      <c r="FRF2" s="65"/>
      <c r="FRG2" s="65"/>
      <c r="FRH2" s="65"/>
      <c r="FRI2" s="65"/>
      <c r="FRJ2" s="65"/>
      <c r="FRK2" s="65"/>
      <c r="FRL2" s="65"/>
      <c r="FRM2" s="65"/>
      <c r="FRN2" s="65"/>
      <c r="FRO2" s="65"/>
      <c r="FRP2" s="65"/>
      <c r="FRQ2" s="65"/>
      <c r="FRR2" s="65"/>
      <c r="FRS2" s="65"/>
      <c r="FRT2" s="65"/>
      <c r="FRU2" s="65"/>
      <c r="FRV2" s="65"/>
      <c r="FRW2" s="65"/>
      <c r="FRX2" s="65"/>
      <c r="FRY2" s="65"/>
      <c r="FRZ2" s="65"/>
      <c r="FSA2" s="65"/>
      <c r="FSB2" s="65"/>
      <c r="FSC2" s="65"/>
      <c r="FSD2" s="65"/>
      <c r="FSE2" s="65"/>
      <c r="FSF2" s="65"/>
      <c r="FSG2" s="65"/>
      <c r="FSH2" s="65"/>
      <c r="FSI2" s="65"/>
      <c r="FSJ2" s="65"/>
      <c r="FSK2" s="65"/>
      <c r="FSL2" s="65"/>
      <c r="FSM2" s="65"/>
      <c r="FSN2" s="65"/>
      <c r="FSO2" s="65"/>
      <c r="FSP2" s="65"/>
      <c r="FSQ2" s="65"/>
      <c r="FSR2" s="65"/>
      <c r="FSS2" s="65"/>
      <c r="FST2" s="65"/>
      <c r="FSU2" s="65"/>
      <c r="FSV2" s="65"/>
      <c r="FSW2" s="65"/>
      <c r="FSX2" s="65"/>
      <c r="FSY2" s="65"/>
      <c r="FSZ2" s="65"/>
      <c r="FTA2" s="65"/>
      <c r="FTB2" s="65"/>
      <c r="FTC2" s="65"/>
      <c r="FTD2" s="65"/>
      <c r="FTE2" s="65"/>
      <c r="FTF2" s="65"/>
      <c r="FTG2" s="65"/>
      <c r="FTH2" s="65"/>
      <c r="FTI2" s="65"/>
      <c r="FTJ2" s="65"/>
      <c r="FTK2" s="65"/>
      <c r="FTL2" s="65"/>
      <c r="FTM2" s="65"/>
      <c r="FTN2" s="65"/>
      <c r="FTO2" s="65"/>
      <c r="FTP2" s="65"/>
      <c r="FTQ2" s="65"/>
      <c r="FTR2" s="65"/>
      <c r="FTS2" s="65"/>
      <c r="FTT2" s="65"/>
      <c r="FTU2" s="65"/>
      <c r="FTV2" s="65"/>
      <c r="FTW2" s="65"/>
      <c r="FTX2" s="65"/>
      <c r="FTY2" s="65"/>
      <c r="FTZ2" s="65"/>
      <c r="FUA2" s="65"/>
      <c r="FUB2" s="65"/>
      <c r="FUC2" s="65"/>
      <c r="FUD2" s="65"/>
      <c r="FUE2" s="65"/>
      <c r="FUF2" s="65"/>
      <c r="FUG2" s="65"/>
      <c r="FUH2" s="65"/>
      <c r="FUI2" s="65"/>
      <c r="FUJ2" s="65"/>
      <c r="FUK2" s="65"/>
      <c r="FUL2" s="65"/>
      <c r="FUM2" s="65"/>
      <c r="FUN2" s="65"/>
      <c r="FUO2" s="65"/>
      <c r="FUP2" s="65"/>
      <c r="FUQ2" s="65"/>
      <c r="FUR2" s="65"/>
      <c r="FUS2" s="65"/>
      <c r="FUT2" s="65"/>
      <c r="FUU2" s="65"/>
      <c r="FUV2" s="65"/>
      <c r="FUW2" s="65"/>
      <c r="FUX2" s="65"/>
      <c r="FUY2" s="65"/>
      <c r="FUZ2" s="65"/>
      <c r="FVA2" s="65"/>
      <c r="FVB2" s="65"/>
      <c r="FVC2" s="65"/>
      <c r="FVD2" s="65"/>
      <c r="FVE2" s="65"/>
      <c r="FVF2" s="65"/>
      <c r="FVG2" s="65"/>
      <c r="FVH2" s="65"/>
      <c r="FVI2" s="65"/>
      <c r="FVJ2" s="65"/>
      <c r="FVK2" s="65"/>
      <c r="FVL2" s="65"/>
      <c r="FVM2" s="65"/>
      <c r="FVN2" s="65"/>
      <c r="FVO2" s="65"/>
      <c r="FVP2" s="65"/>
      <c r="FVQ2" s="65"/>
      <c r="FVR2" s="65"/>
      <c r="FVS2" s="65"/>
      <c r="FVT2" s="65"/>
      <c r="FVU2" s="65"/>
      <c r="FVV2" s="65"/>
      <c r="FVW2" s="65"/>
      <c r="FVX2" s="65"/>
      <c r="FVY2" s="65"/>
      <c r="FVZ2" s="65"/>
      <c r="FWA2" s="65"/>
      <c r="FWB2" s="65"/>
      <c r="FWC2" s="65"/>
      <c r="FWD2" s="65"/>
      <c r="FWE2" s="65"/>
      <c r="FWF2" s="65"/>
      <c r="FWG2" s="65"/>
      <c r="FWH2" s="65"/>
      <c r="FWI2" s="65"/>
      <c r="FWJ2" s="65"/>
      <c r="FWK2" s="65"/>
      <c r="FWL2" s="65"/>
      <c r="FWM2" s="65"/>
      <c r="FWN2" s="65"/>
      <c r="FWO2" s="65"/>
      <c r="FWP2" s="65"/>
      <c r="FWQ2" s="65"/>
      <c r="FWR2" s="65"/>
      <c r="FWS2" s="65"/>
      <c r="FWT2" s="65"/>
      <c r="FWU2" s="65"/>
      <c r="FWV2" s="65"/>
      <c r="FWW2" s="65"/>
      <c r="FWX2" s="65"/>
      <c r="FWY2" s="65"/>
      <c r="FWZ2" s="65"/>
      <c r="FXA2" s="65"/>
      <c r="FXB2" s="65"/>
      <c r="FXC2" s="65"/>
      <c r="FXD2" s="65"/>
      <c r="FXE2" s="65"/>
      <c r="FXF2" s="65"/>
      <c r="FXG2" s="65"/>
      <c r="FXH2" s="65"/>
      <c r="FXI2" s="65"/>
      <c r="FXJ2" s="65"/>
      <c r="FXK2" s="65"/>
      <c r="FXL2" s="65"/>
      <c r="FXM2" s="65"/>
      <c r="FXN2" s="65"/>
      <c r="FXO2" s="65"/>
      <c r="FXP2" s="65"/>
      <c r="FXQ2" s="65"/>
      <c r="FXR2" s="65"/>
      <c r="FXS2" s="65"/>
      <c r="FXT2" s="65"/>
      <c r="FXU2" s="65"/>
      <c r="FXV2" s="65"/>
      <c r="FXW2" s="65"/>
      <c r="FXX2" s="65"/>
      <c r="FXY2" s="65"/>
      <c r="FXZ2" s="65"/>
      <c r="FYA2" s="65"/>
      <c r="FYB2" s="65"/>
      <c r="FYC2" s="65"/>
      <c r="FYD2" s="65"/>
      <c r="FYE2" s="65"/>
      <c r="FYF2" s="65"/>
      <c r="FYG2" s="65"/>
      <c r="FYH2" s="65"/>
      <c r="FYI2" s="65"/>
      <c r="FYJ2" s="65"/>
      <c r="FYK2" s="65"/>
      <c r="FYL2" s="65"/>
      <c r="FYM2" s="65"/>
      <c r="FYN2" s="65"/>
      <c r="FYO2" s="65"/>
      <c r="FYP2" s="65"/>
      <c r="FYQ2" s="65"/>
      <c r="FYR2" s="65"/>
      <c r="FYS2" s="65"/>
      <c r="FYT2" s="65"/>
      <c r="FYU2" s="65"/>
      <c r="FYV2" s="65"/>
      <c r="FYW2" s="65"/>
      <c r="FYX2" s="65"/>
      <c r="FYY2" s="65"/>
      <c r="FYZ2" s="65"/>
      <c r="FZA2" s="65"/>
      <c r="FZB2" s="65"/>
      <c r="FZC2" s="65"/>
      <c r="FZD2" s="65"/>
      <c r="FZE2" s="65"/>
      <c r="FZF2" s="65"/>
      <c r="FZG2" s="65"/>
      <c r="FZH2" s="65"/>
      <c r="FZI2" s="65"/>
      <c r="FZJ2" s="65"/>
      <c r="FZK2" s="65"/>
      <c r="FZL2" s="65"/>
      <c r="FZM2" s="65"/>
      <c r="FZN2" s="65"/>
      <c r="FZO2" s="65"/>
      <c r="FZP2" s="65"/>
      <c r="FZQ2" s="65"/>
      <c r="FZR2" s="65"/>
      <c r="FZS2" s="65"/>
      <c r="FZT2" s="65"/>
      <c r="FZU2" s="65"/>
      <c r="FZV2" s="65"/>
      <c r="FZW2" s="65"/>
      <c r="FZX2" s="65"/>
      <c r="FZY2" s="65"/>
      <c r="FZZ2" s="65"/>
      <c r="GAA2" s="65"/>
      <c r="GAB2" s="65"/>
      <c r="GAC2" s="65"/>
      <c r="GAD2" s="65"/>
      <c r="GAE2" s="65"/>
      <c r="GAF2" s="65"/>
      <c r="GAG2" s="65"/>
      <c r="GAH2" s="65"/>
      <c r="GAI2" s="65"/>
      <c r="GAJ2" s="65"/>
      <c r="GAK2" s="65"/>
      <c r="GAL2" s="65"/>
      <c r="GAM2" s="65"/>
      <c r="GAN2" s="65"/>
      <c r="GAO2" s="65"/>
      <c r="GAP2" s="65"/>
      <c r="GAQ2" s="65"/>
      <c r="GAR2" s="65"/>
      <c r="GAS2" s="65"/>
      <c r="GAT2" s="65"/>
      <c r="GAU2" s="65"/>
      <c r="GAV2" s="65"/>
      <c r="GAW2" s="65"/>
      <c r="GAX2" s="65"/>
      <c r="GAY2" s="65"/>
      <c r="GAZ2" s="65"/>
      <c r="GBA2" s="65"/>
      <c r="GBB2" s="65"/>
      <c r="GBC2" s="65"/>
      <c r="GBD2" s="65"/>
      <c r="GBE2" s="65"/>
      <c r="GBF2" s="65"/>
      <c r="GBG2" s="65"/>
      <c r="GBH2" s="65"/>
      <c r="GBI2" s="65"/>
      <c r="GBJ2" s="65"/>
      <c r="GBK2" s="65"/>
      <c r="GBL2" s="65"/>
      <c r="GBM2" s="65"/>
      <c r="GBN2" s="65"/>
      <c r="GBO2" s="65"/>
      <c r="GBP2" s="65"/>
      <c r="GBQ2" s="65"/>
      <c r="GBR2" s="65"/>
      <c r="GBS2" s="65"/>
      <c r="GBT2" s="65"/>
      <c r="GBU2" s="65"/>
      <c r="GBV2" s="65"/>
      <c r="GBW2" s="65"/>
      <c r="GBX2" s="65"/>
      <c r="GBY2" s="65"/>
      <c r="GBZ2" s="65"/>
      <c r="GCA2" s="65"/>
      <c r="GCB2" s="65"/>
      <c r="GCC2" s="65"/>
      <c r="GCD2" s="65"/>
      <c r="GCE2" s="65"/>
      <c r="GCF2" s="65"/>
      <c r="GCG2" s="65"/>
      <c r="GCH2" s="65"/>
      <c r="GCI2" s="65"/>
      <c r="GCJ2" s="65"/>
      <c r="GCK2" s="65"/>
      <c r="GCL2" s="65"/>
      <c r="GCM2" s="65"/>
      <c r="GCN2" s="65"/>
      <c r="GCO2" s="65"/>
      <c r="GCP2" s="65"/>
      <c r="GCQ2" s="65"/>
      <c r="GCR2" s="65"/>
      <c r="GCS2" s="65"/>
      <c r="GCT2" s="65"/>
      <c r="GCU2" s="65"/>
      <c r="GCV2" s="65"/>
      <c r="GCW2" s="65"/>
      <c r="GCX2" s="65"/>
      <c r="GCY2" s="65"/>
      <c r="GCZ2" s="65"/>
      <c r="GDA2" s="65"/>
      <c r="GDB2" s="65"/>
      <c r="GDC2" s="65"/>
      <c r="GDD2" s="65"/>
      <c r="GDE2" s="65"/>
      <c r="GDF2" s="65"/>
      <c r="GDG2" s="65"/>
      <c r="GDH2" s="65"/>
      <c r="GDI2" s="65"/>
      <c r="GDJ2" s="65"/>
      <c r="GDK2" s="65"/>
      <c r="GDL2" s="65"/>
      <c r="GDM2" s="65"/>
      <c r="GDN2" s="65"/>
      <c r="GDO2" s="65"/>
      <c r="GDP2" s="65"/>
      <c r="GDQ2" s="65"/>
      <c r="GDR2" s="65"/>
      <c r="GDS2" s="65"/>
      <c r="GDT2" s="65"/>
      <c r="GDU2" s="65"/>
      <c r="GDV2" s="65"/>
      <c r="GDW2" s="65"/>
      <c r="GDX2" s="65"/>
      <c r="GDY2" s="65"/>
      <c r="GDZ2" s="65"/>
      <c r="GEA2" s="65"/>
      <c r="GEB2" s="65"/>
      <c r="GEC2" s="65"/>
      <c r="GED2" s="65"/>
      <c r="GEE2" s="65"/>
      <c r="GEF2" s="65"/>
      <c r="GEG2" s="65"/>
      <c r="GEH2" s="65"/>
      <c r="GEI2" s="65"/>
      <c r="GEJ2" s="65"/>
      <c r="GEK2" s="65"/>
      <c r="GEL2" s="65"/>
      <c r="GEM2" s="65"/>
      <c r="GEN2" s="65"/>
      <c r="GEO2" s="65"/>
      <c r="GEP2" s="65"/>
      <c r="GEQ2" s="65"/>
      <c r="GER2" s="65"/>
      <c r="GES2" s="65"/>
      <c r="GET2" s="65"/>
      <c r="GEU2" s="65"/>
      <c r="GEV2" s="65"/>
      <c r="GEW2" s="65"/>
      <c r="GEX2" s="65"/>
      <c r="GEY2" s="65"/>
      <c r="GEZ2" s="65"/>
      <c r="GFA2" s="65"/>
      <c r="GFB2" s="65"/>
      <c r="GFC2" s="65"/>
      <c r="GFD2" s="65"/>
      <c r="GFE2" s="65"/>
      <c r="GFF2" s="65"/>
      <c r="GFG2" s="65"/>
      <c r="GFH2" s="65"/>
      <c r="GFI2" s="65"/>
      <c r="GFJ2" s="65"/>
      <c r="GFK2" s="65"/>
      <c r="GFL2" s="65"/>
      <c r="GFM2" s="65"/>
      <c r="GFN2" s="65"/>
      <c r="GFO2" s="65"/>
      <c r="GFP2" s="65"/>
      <c r="GFQ2" s="65"/>
      <c r="GFR2" s="65"/>
      <c r="GFS2" s="65"/>
      <c r="GFT2" s="65"/>
      <c r="GFU2" s="65"/>
      <c r="GFV2" s="65"/>
      <c r="GFW2" s="65"/>
      <c r="GFX2" s="65"/>
      <c r="GFY2" s="65"/>
      <c r="GFZ2" s="65"/>
      <c r="GGA2" s="65"/>
      <c r="GGB2" s="65"/>
      <c r="GGC2" s="65"/>
      <c r="GGD2" s="65"/>
      <c r="GGE2" s="65"/>
      <c r="GGF2" s="65"/>
      <c r="GGG2" s="65"/>
      <c r="GGH2" s="65"/>
      <c r="GGI2" s="65"/>
      <c r="GGJ2" s="65"/>
      <c r="GGK2" s="65"/>
      <c r="GGL2" s="65"/>
      <c r="GGM2" s="65"/>
      <c r="GGN2" s="65"/>
      <c r="GGO2" s="65"/>
      <c r="GGP2" s="65"/>
      <c r="GGQ2" s="65"/>
      <c r="GGR2" s="65"/>
      <c r="GGS2" s="65"/>
      <c r="GGT2" s="65"/>
      <c r="GGU2" s="65"/>
      <c r="GGV2" s="65"/>
      <c r="GGW2" s="65"/>
      <c r="GGX2" s="65"/>
      <c r="GGY2" s="65"/>
      <c r="GGZ2" s="65"/>
      <c r="GHA2" s="65"/>
      <c r="GHB2" s="65"/>
      <c r="GHC2" s="65"/>
      <c r="GHD2" s="65"/>
      <c r="GHE2" s="65"/>
      <c r="GHF2" s="65"/>
      <c r="GHG2" s="65"/>
      <c r="GHH2" s="65"/>
      <c r="GHI2" s="65"/>
      <c r="GHJ2" s="65"/>
      <c r="GHK2" s="65"/>
      <c r="GHL2" s="65"/>
      <c r="GHM2" s="65"/>
      <c r="GHN2" s="65"/>
      <c r="GHO2" s="65"/>
      <c r="GHP2" s="65"/>
      <c r="GHQ2" s="65"/>
      <c r="GHR2" s="65"/>
      <c r="GHS2" s="65"/>
      <c r="GHT2" s="65"/>
      <c r="GHU2" s="65"/>
      <c r="GHV2" s="65"/>
      <c r="GHW2" s="65"/>
      <c r="GHX2" s="65"/>
      <c r="GHY2" s="65"/>
      <c r="GHZ2" s="65"/>
      <c r="GIA2" s="65"/>
      <c r="GIB2" s="65"/>
      <c r="GIC2" s="65"/>
      <c r="GID2" s="65"/>
      <c r="GIE2" s="65"/>
      <c r="GIF2" s="65"/>
      <c r="GIG2" s="65"/>
      <c r="GIH2" s="65"/>
      <c r="GII2" s="65"/>
      <c r="GIJ2" s="65"/>
      <c r="GIK2" s="65"/>
      <c r="GIL2" s="65"/>
      <c r="GIM2" s="65"/>
      <c r="GIN2" s="65"/>
      <c r="GIO2" s="65"/>
      <c r="GIP2" s="65"/>
      <c r="GIQ2" s="65"/>
      <c r="GIR2" s="65"/>
      <c r="GIS2" s="65"/>
      <c r="GIT2" s="65"/>
      <c r="GIU2" s="65"/>
      <c r="GIV2" s="65"/>
      <c r="GIW2" s="65"/>
      <c r="GIX2" s="65"/>
      <c r="GIY2" s="65"/>
      <c r="GIZ2" s="65"/>
      <c r="GJA2" s="65"/>
      <c r="GJB2" s="65"/>
      <c r="GJC2" s="65"/>
      <c r="GJD2" s="65"/>
      <c r="GJE2" s="65"/>
      <c r="GJF2" s="65"/>
      <c r="GJG2" s="65"/>
      <c r="GJH2" s="65"/>
      <c r="GJI2" s="65"/>
      <c r="GJJ2" s="65"/>
      <c r="GJK2" s="65"/>
      <c r="GJL2" s="65"/>
      <c r="GJM2" s="65"/>
      <c r="GJN2" s="65"/>
      <c r="GJO2" s="65"/>
      <c r="GJP2" s="65"/>
      <c r="GJQ2" s="65"/>
      <c r="GJR2" s="65"/>
      <c r="GJS2" s="65"/>
      <c r="GJT2" s="65"/>
      <c r="GJU2" s="65"/>
      <c r="GJV2" s="65"/>
      <c r="GJW2" s="65"/>
      <c r="GJX2" s="65"/>
      <c r="GJY2" s="65"/>
      <c r="GJZ2" s="65"/>
      <c r="GKA2" s="65"/>
      <c r="GKB2" s="65"/>
      <c r="GKC2" s="65"/>
      <c r="GKD2" s="65"/>
      <c r="GKE2" s="65"/>
      <c r="GKF2" s="65"/>
      <c r="GKG2" s="65"/>
      <c r="GKH2" s="65"/>
      <c r="GKI2" s="65"/>
      <c r="GKJ2" s="65"/>
      <c r="GKK2" s="65"/>
      <c r="GKL2" s="65"/>
      <c r="GKM2" s="65"/>
      <c r="GKN2" s="65"/>
      <c r="GKO2" s="65"/>
      <c r="GKP2" s="65"/>
      <c r="GKQ2" s="65"/>
      <c r="GKR2" s="65"/>
      <c r="GKS2" s="65"/>
      <c r="GKT2" s="65"/>
      <c r="GKU2" s="65"/>
      <c r="GKV2" s="65"/>
      <c r="GKW2" s="65"/>
      <c r="GKX2" s="65"/>
      <c r="GKY2" s="65"/>
      <c r="GKZ2" s="65"/>
      <c r="GLA2" s="65"/>
      <c r="GLB2" s="65"/>
      <c r="GLC2" s="65"/>
      <c r="GLD2" s="65"/>
      <c r="GLE2" s="65"/>
      <c r="GLF2" s="65"/>
      <c r="GLG2" s="65"/>
      <c r="GLH2" s="65"/>
      <c r="GLI2" s="65"/>
      <c r="GLJ2" s="65"/>
      <c r="GLK2" s="65"/>
      <c r="GLL2" s="65"/>
      <c r="GLM2" s="65"/>
      <c r="GLN2" s="65"/>
      <c r="GLO2" s="65"/>
      <c r="GLP2" s="65"/>
      <c r="GLQ2" s="65"/>
      <c r="GLR2" s="65"/>
      <c r="GLS2" s="65"/>
      <c r="GLT2" s="65"/>
      <c r="GLU2" s="65"/>
      <c r="GLV2" s="65"/>
      <c r="GLW2" s="65"/>
      <c r="GLX2" s="65"/>
      <c r="GLY2" s="65"/>
      <c r="GLZ2" s="65"/>
      <c r="GMA2" s="65"/>
      <c r="GMB2" s="65"/>
      <c r="GMC2" s="65"/>
      <c r="GMD2" s="65"/>
      <c r="GME2" s="65"/>
      <c r="GMF2" s="65"/>
      <c r="GMG2" s="65"/>
      <c r="GMH2" s="65"/>
      <c r="GMI2" s="65"/>
      <c r="GMJ2" s="65"/>
      <c r="GMK2" s="65"/>
      <c r="GML2" s="65"/>
      <c r="GMM2" s="65"/>
      <c r="GMN2" s="65"/>
      <c r="GMO2" s="65"/>
      <c r="GMP2" s="65"/>
      <c r="GMQ2" s="65"/>
      <c r="GMR2" s="65"/>
      <c r="GMS2" s="65"/>
      <c r="GMT2" s="65"/>
      <c r="GMU2" s="65"/>
      <c r="GMV2" s="65"/>
      <c r="GMW2" s="65"/>
      <c r="GMX2" s="65"/>
      <c r="GMY2" s="65"/>
      <c r="GMZ2" s="65"/>
      <c r="GNA2" s="65"/>
      <c r="GNB2" s="65"/>
      <c r="GNC2" s="65"/>
      <c r="GND2" s="65"/>
      <c r="GNE2" s="65"/>
      <c r="GNF2" s="65"/>
      <c r="GNG2" s="65"/>
      <c r="GNH2" s="65"/>
      <c r="GNI2" s="65"/>
      <c r="GNJ2" s="65"/>
      <c r="GNK2" s="65"/>
      <c r="GNL2" s="65"/>
      <c r="GNM2" s="65"/>
      <c r="GNN2" s="65"/>
      <c r="GNO2" s="65"/>
      <c r="GNP2" s="65"/>
      <c r="GNQ2" s="65"/>
      <c r="GNR2" s="65"/>
      <c r="GNS2" s="65"/>
      <c r="GNT2" s="65"/>
      <c r="GNU2" s="65"/>
      <c r="GNV2" s="65"/>
      <c r="GNW2" s="65"/>
      <c r="GNX2" s="65"/>
      <c r="GNY2" s="65"/>
      <c r="GNZ2" s="65"/>
      <c r="GOA2" s="65"/>
      <c r="GOB2" s="65"/>
      <c r="GOC2" s="65"/>
      <c r="GOD2" s="65"/>
      <c r="GOE2" s="65"/>
      <c r="GOF2" s="65"/>
      <c r="GOG2" s="65"/>
      <c r="GOH2" s="65"/>
      <c r="GOI2" s="65"/>
      <c r="GOJ2" s="65"/>
      <c r="GOK2" s="65"/>
      <c r="GOL2" s="65"/>
      <c r="GOM2" s="65"/>
      <c r="GON2" s="65"/>
      <c r="GOO2" s="65"/>
      <c r="GOP2" s="65"/>
      <c r="GOQ2" s="65"/>
      <c r="GOR2" s="65"/>
      <c r="GOS2" s="65"/>
      <c r="GOT2" s="65"/>
      <c r="GOU2" s="65"/>
      <c r="GOV2" s="65"/>
      <c r="GOW2" s="65"/>
      <c r="GOX2" s="65"/>
      <c r="GOY2" s="65"/>
      <c r="GOZ2" s="65"/>
      <c r="GPA2" s="65"/>
      <c r="GPB2" s="65"/>
      <c r="GPC2" s="65"/>
      <c r="GPD2" s="65"/>
      <c r="GPE2" s="65"/>
      <c r="GPF2" s="65"/>
      <c r="GPG2" s="65"/>
      <c r="GPH2" s="65"/>
      <c r="GPI2" s="65"/>
      <c r="GPJ2" s="65"/>
      <c r="GPK2" s="65"/>
      <c r="GPL2" s="65"/>
      <c r="GPM2" s="65"/>
      <c r="GPN2" s="65"/>
      <c r="GPO2" s="65"/>
      <c r="GPP2" s="65"/>
      <c r="GPQ2" s="65"/>
      <c r="GPR2" s="65"/>
      <c r="GPS2" s="65"/>
      <c r="GPT2" s="65"/>
      <c r="GPU2" s="65"/>
      <c r="GPV2" s="65"/>
      <c r="GPW2" s="65"/>
      <c r="GPX2" s="65"/>
      <c r="GPY2" s="65"/>
      <c r="GPZ2" s="65"/>
      <c r="GQA2" s="65"/>
      <c r="GQB2" s="65"/>
      <c r="GQC2" s="65"/>
      <c r="GQD2" s="65"/>
      <c r="GQE2" s="65"/>
      <c r="GQF2" s="65"/>
      <c r="GQG2" s="65"/>
      <c r="GQH2" s="65"/>
      <c r="GQI2" s="65"/>
      <c r="GQJ2" s="65"/>
      <c r="GQK2" s="65"/>
      <c r="GQL2" s="65"/>
      <c r="GQM2" s="65"/>
      <c r="GQN2" s="65"/>
      <c r="GQO2" s="65"/>
      <c r="GQP2" s="65"/>
      <c r="GQQ2" s="65"/>
      <c r="GQR2" s="65"/>
      <c r="GQS2" s="65"/>
      <c r="GQT2" s="65"/>
      <c r="GQU2" s="65"/>
      <c r="GQV2" s="65"/>
      <c r="GQW2" s="65"/>
      <c r="GQX2" s="65"/>
      <c r="GQY2" s="65"/>
      <c r="GQZ2" s="65"/>
      <c r="GRA2" s="65"/>
      <c r="GRB2" s="65"/>
      <c r="GRC2" s="65"/>
      <c r="GRD2" s="65"/>
      <c r="GRE2" s="65"/>
      <c r="GRF2" s="65"/>
      <c r="GRG2" s="65"/>
      <c r="GRH2" s="65"/>
      <c r="GRI2" s="65"/>
      <c r="GRJ2" s="65"/>
      <c r="GRK2" s="65"/>
      <c r="GRL2" s="65"/>
      <c r="GRM2" s="65"/>
      <c r="GRN2" s="65"/>
      <c r="GRO2" s="65"/>
      <c r="GRP2" s="65"/>
      <c r="GRQ2" s="65"/>
      <c r="GRR2" s="65"/>
      <c r="GRS2" s="65"/>
      <c r="GRT2" s="65"/>
      <c r="GRU2" s="65"/>
      <c r="GRV2" s="65"/>
      <c r="GRW2" s="65"/>
      <c r="GRX2" s="65"/>
      <c r="GRY2" s="65"/>
      <c r="GRZ2" s="65"/>
      <c r="GSA2" s="65"/>
      <c r="GSB2" s="65"/>
      <c r="GSC2" s="65"/>
      <c r="GSD2" s="65"/>
      <c r="GSE2" s="65"/>
      <c r="GSF2" s="65"/>
      <c r="GSG2" s="65"/>
      <c r="GSH2" s="65"/>
      <c r="GSI2" s="65"/>
      <c r="GSJ2" s="65"/>
      <c r="GSK2" s="65"/>
      <c r="GSL2" s="65"/>
      <c r="GSM2" s="65"/>
      <c r="GSN2" s="65"/>
      <c r="GSO2" s="65"/>
      <c r="GSP2" s="65"/>
      <c r="GSQ2" s="65"/>
      <c r="GSR2" s="65"/>
      <c r="GSS2" s="65"/>
      <c r="GST2" s="65"/>
      <c r="GSU2" s="65"/>
      <c r="GSV2" s="65"/>
      <c r="GSW2" s="65"/>
      <c r="GSX2" s="65"/>
      <c r="GSY2" s="65"/>
      <c r="GSZ2" s="65"/>
      <c r="GTA2" s="65"/>
      <c r="GTB2" s="65"/>
      <c r="GTC2" s="65"/>
      <c r="GTD2" s="65"/>
      <c r="GTE2" s="65"/>
      <c r="GTF2" s="65"/>
      <c r="GTG2" s="65"/>
      <c r="GTH2" s="65"/>
      <c r="GTI2" s="65"/>
      <c r="GTJ2" s="65"/>
      <c r="GTK2" s="65"/>
      <c r="GTL2" s="65"/>
      <c r="GTM2" s="65"/>
      <c r="GTN2" s="65"/>
      <c r="GTO2" s="65"/>
      <c r="GTP2" s="65"/>
      <c r="GTQ2" s="65"/>
      <c r="GTR2" s="65"/>
      <c r="GTS2" s="65"/>
      <c r="GTT2" s="65"/>
      <c r="GTU2" s="65"/>
      <c r="GTV2" s="65"/>
      <c r="GTW2" s="65"/>
      <c r="GTX2" s="65"/>
      <c r="GTY2" s="65"/>
      <c r="GTZ2" s="65"/>
      <c r="GUA2" s="65"/>
      <c r="GUB2" s="65"/>
      <c r="GUC2" s="65"/>
      <c r="GUD2" s="65"/>
      <c r="GUE2" s="65"/>
      <c r="GUF2" s="65"/>
      <c r="GUG2" s="65"/>
      <c r="GUH2" s="65"/>
      <c r="GUI2" s="65"/>
      <c r="GUJ2" s="65"/>
      <c r="GUK2" s="65"/>
      <c r="GUL2" s="65"/>
      <c r="GUM2" s="65"/>
      <c r="GUN2" s="65"/>
      <c r="GUO2" s="65"/>
      <c r="GUP2" s="65"/>
      <c r="GUQ2" s="65"/>
      <c r="GUR2" s="65"/>
      <c r="GUS2" s="65"/>
      <c r="GUT2" s="65"/>
      <c r="GUU2" s="65"/>
      <c r="GUV2" s="65"/>
      <c r="GUW2" s="65"/>
      <c r="GUX2" s="65"/>
      <c r="GUY2" s="65"/>
      <c r="GUZ2" s="65"/>
      <c r="GVA2" s="65"/>
      <c r="GVB2" s="65"/>
      <c r="GVC2" s="65"/>
      <c r="GVD2" s="65"/>
      <c r="GVE2" s="65"/>
      <c r="GVF2" s="65"/>
      <c r="GVG2" s="65"/>
      <c r="GVH2" s="65"/>
      <c r="GVI2" s="65"/>
      <c r="GVJ2" s="65"/>
      <c r="GVK2" s="65"/>
      <c r="GVL2" s="65"/>
      <c r="GVM2" s="65"/>
      <c r="GVN2" s="65"/>
      <c r="GVO2" s="65"/>
      <c r="GVP2" s="65"/>
      <c r="GVQ2" s="65"/>
      <c r="GVR2" s="65"/>
      <c r="GVS2" s="65"/>
      <c r="GVT2" s="65"/>
      <c r="GVU2" s="65"/>
      <c r="GVV2" s="65"/>
      <c r="GVW2" s="65"/>
      <c r="GVX2" s="65"/>
      <c r="GVY2" s="65"/>
      <c r="GVZ2" s="65"/>
      <c r="GWA2" s="65"/>
      <c r="GWB2" s="65"/>
      <c r="GWC2" s="65"/>
      <c r="GWD2" s="65"/>
      <c r="GWE2" s="65"/>
      <c r="GWF2" s="65"/>
      <c r="GWG2" s="65"/>
      <c r="GWH2" s="65"/>
      <c r="GWI2" s="65"/>
      <c r="GWJ2" s="65"/>
      <c r="GWK2" s="65"/>
      <c r="GWL2" s="65"/>
      <c r="GWM2" s="65"/>
      <c r="GWN2" s="65"/>
      <c r="GWO2" s="65"/>
      <c r="GWP2" s="65"/>
      <c r="GWQ2" s="65"/>
      <c r="GWR2" s="65"/>
      <c r="GWS2" s="65"/>
      <c r="GWT2" s="65"/>
      <c r="GWU2" s="65"/>
      <c r="GWV2" s="65"/>
      <c r="GWW2" s="65"/>
      <c r="GWX2" s="65"/>
      <c r="GWY2" s="65"/>
      <c r="GWZ2" s="65"/>
      <c r="GXA2" s="65"/>
      <c r="GXB2" s="65"/>
      <c r="GXC2" s="65"/>
      <c r="GXD2" s="65"/>
      <c r="GXE2" s="65"/>
      <c r="GXF2" s="65"/>
      <c r="GXG2" s="65"/>
      <c r="GXH2" s="65"/>
      <c r="GXI2" s="65"/>
      <c r="GXJ2" s="65"/>
      <c r="GXK2" s="65"/>
      <c r="GXL2" s="65"/>
      <c r="GXM2" s="65"/>
      <c r="GXN2" s="65"/>
      <c r="GXO2" s="65"/>
      <c r="GXP2" s="65"/>
      <c r="GXQ2" s="65"/>
      <c r="GXR2" s="65"/>
      <c r="GXS2" s="65"/>
      <c r="GXT2" s="65"/>
      <c r="GXU2" s="65"/>
      <c r="GXV2" s="65"/>
      <c r="GXW2" s="65"/>
      <c r="GXX2" s="65"/>
      <c r="GXY2" s="65"/>
      <c r="GXZ2" s="65"/>
      <c r="GYA2" s="65"/>
      <c r="GYB2" s="65"/>
      <c r="GYC2" s="65"/>
      <c r="GYD2" s="65"/>
      <c r="GYE2" s="65"/>
      <c r="GYF2" s="65"/>
      <c r="GYG2" s="65"/>
      <c r="GYH2" s="65"/>
      <c r="GYI2" s="65"/>
      <c r="GYJ2" s="65"/>
      <c r="GYK2" s="65"/>
      <c r="GYL2" s="65"/>
      <c r="GYM2" s="65"/>
      <c r="GYN2" s="65"/>
      <c r="GYO2" s="65"/>
      <c r="GYP2" s="65"/>
      <c r="GYQ2" s="65"/>
      <c r="GYR2" s="65"/>
      <c r="GYS2" s="65"/>
      <c r="GYT2" s="65"/>
      <c r="GYU2" s="65"/>
      <c r="GYV2" s="65"/>
      <c r="GYW2" s="65"/>
      <c r="GYX2" s="65"/>
      <c r="GYY2" s="65"/>
      <c r="GYZ2" s="65"/>
      <c r="GZA2" s="65"/>
      <c r="GZB2" s="65"/>
      <c r="GZC2" s="65"/>
      <c r="GZD2" s="65"/>
      <c r="GZE2" s="65"/>
      <c r="GZF2" s="65"/>
      <c r="GZG2" s="65"/>
      <c r="GZH2" s="65"/>
      <c r="GZI2" s="65"/>
      <c r="GZJ2" s="65"/>
      <c r="GZK2" s="65"/>
      <c r="GZL2" s="65"/>
      <c r="GZM2" s="65"/>
      <c r="GZN2" s="65"/>
      <c r="GZO2" s="65"/>
      <c r="GZP2" s="65"/>
      <c r="GZQ2" s="65"/>
      <c r="GZR2" s="65"/>
      <c r="GZS2" s="65"/>
      <c r="GZT2" s="65"/>
      <c r="GZU2" s="65"/>
      <c r="GZV2" s="65"/>
      <c r="GZW2" s="65"/>
      <c r="GZX2" s="65"/>
      <c r="GZY2" s="65"/>
      <c r="GZZ2" s="65"/>
      <c r="HAA2" s="65"/>
      <c r="HAB2" s="65"/>
      <c r="HAC2" s="65"/>
      <c r="HAD2" s="65"/>
      <c r="HAE2" s="65"/>
      <c r="HAF2" s="65"/>
      <c r="HAG2" s="65"/>
      <c r="HAH2" s="65"/>
      <c r="HAI2" s="65"/>
      <c r="HAJ2" s="65"/>
      <c r="HAK2" s="65"/>
      <c r="HAL2" s="65"/>
      <c r="HAM2" s="65"/>
      <c r="HAN2" s="65"/>
      <c r="HAO2" s="65"/>
      <c r="HAP2" s="65"/>
      <c r="HAQ2" s="65"/>
      <c r="HAR2" s="65"/>
      <c r="HAS2" s="65"/>
      <c r="HAT2" s="65"/>
      <c r="HAU2" s="65"/>
      <c r="HAV2" s="65"/>
      <c r="HAW2" s="65"/>
      <c r="HAX2" s="65"/>
      <c r="HAY2" s="65"/>
      <c r="HAZ2" s="65"/>
      <c r="HBA2" s="65"/>
      <c r="HBB2" s="65"/>
      <c r="HBC2" s="65"/>
      <c r="HBD2" s="65"/>
      <c r="HBE2" s="65"/>
      <c r="HBF2" s="65"/>
      <c r="HBG2" s="65"/>
      <c r="HBH2" s="65"/>
      <c r="HBI2" s="65"/>
      <c r="HBJ2" s="65"/>
      <c r="HBK2" s="65"/>
      <c r="HBL2" s="65"/>
      <c r="HBM2" s="65"/>
      <c r="HBN2" s="65"/>
      <c r="HBO2" s="65"/>
      <c r="HBP2" s="65"/>
      <c r="HBQ2" s="65"/>
      <c r="HBR2" s="65"/>
      <c r="HBS2" s="65"/>
      <c r="HBT2" s="65"/>
      <c r="HBU2" s="65"/>
      <c r="HBV2" s="65"/>
      <c r="HBW2" s="65"/>
      <c r="HBX2" s="65"/>
      <c r="HBY2" s="65"/>
      <c r="HBZ2" s="65"/>
      <c r="HCA2" s="65"/>
      <c r="HCB2" s="65"/>
      <c r="HCC2" s="65"/>
      <c r="HCD2" s="65"/>
      <c r="HCE2" s="65"/>
      <c r="HCF2" s="65"/>
      <c r="HCG2" s="65"/>
      <c r="HCH2" s="65"/>
      <c r="HCI2" s="65"/>
      <c r="HCJ2" s="65"/>
      <c r="HCK2" s="65"/>
      <c r="HCL2" s="65"/>
      <c r="HCM2" s="65"/>
      <c r="HCN2" s="65"/>
      <c r="HCO2" s="65"/>
      <c r="HCP2" s="65"/>
      <c r="HCQ2" s="65"/>
      <c r="HCR2" s="65"/>
      <c r="HCS2" s="65"/>
      <c r="HCT2" s="65"/>
      <c r="HCU2" s="65"/>
      <c r="HCV2" s="65"/>
      <c r="HCW2" s="65"/>
      <c r="HCX2" s="65"/>
      <c r="HCY2" s="65"/>
      <c r="HCZ2" s="65"/>
      <c r="HDA2" s="65"/>
      <c r="HDB2" s="65"/>
      <c r="HDC2" s="65"/>
      <c r="HDD2" s="65"/>
      <c r="HDE2" s="65"/>
      <c r="HDF2" s="65"/>
      <c r="HDG2" s="65"/>
      <c r="HDH2" s="65"/>
      <c r="HDI2" s="65"/>
      <c r="HDJ2" s="65"/>
      <c r="HDK2" s="65"/>
      <c r="HDL2" s="65"/>
      <c r="HDM2" s="65"/>
      <c r="HDN2" s="65"/>
      <c r="HDO2" s="65"/>
      <c r="HDP2" s="65"/>
      <c r="HDQ2" s="65"/>
      <c r="HDR2" s="65"/>
      <c r="HDS2" s="65"/>
      <c r="HDT2" s="65"/>
      <c r="HDU2" s="65"/>
      <c r="HDV2" s="65"/>
      <c r="HDW2" s="65"/>
      <c r="HDX2" s="65"/>
      <c r="HDY2" s="65"/>
      <c r="HDZ2" s="65"/>
      <c r="HEA2" s="65"/>
      <c r="HEB2" s="65"/>
      <c r="HEC2" s="65"/>
      <c r="HED2" s="65"/>
      <c r="HEE2" s="65"/>
      <c r="HEF2" s="65"/>
      <c r="HEG2" s="65"/>
      <c r="HEH2" s="65"/>
      <c r="HEI2" s="65"/>
      <c r="HEJ2" s="65"/>
      <c r="HEK2" s="65"/>
      <c r="HEL2" s="65"/>
      <c r="HEM2" s="65"/>
      <c r="HEN2" s="65"/>
      <c r="HEO2" s="65"/>
      <c r="HEP2" s="65"/>
      <c r="HEQ2" s="65"/>
      <c r="HER2" s="65"/>
      <c r="HES2" s="65"/>
      <c r="HET2" s="65"/>
      <c r="HEU2" s="65"/>
      <c r="HEV2" s="65"/>
      <c r="HEW2" s="65"/>
      <c r="HEX2" s="65"/>
      <c r="HEY2" s="65"/>
      <c r="HEZ2" s="65"/>
      <c r="HFA2" s="65"/>
      <c r="HFB2" s="65"/>
      <c r="HFC2" s="65"/>
      <c r="HFD2" s="65"/>
      <c r="HFE2" s="65"/>
      <c r="HFF2" s="65"/>
      <c r="HFG2" s="65"/>
      <c r="HFH2" s="65"/>
      <c r="HFI2" s="65"/>
      <c r="HFJ2" s="65"/>
      <c r="HFK2" s="65"/>
      <c r="HFL2" s="65"/>
      <c r="HFM2" s="65"/>
      <c r="HFN2" s="65"/>
      <c r="HFO2" s="65"/>
      <c r="HFP2" s="65"/>
      <c r="HFQ2" s="65"/>
      <c r="HFR2" s="65"/>
      <c r="HFS2" s="65"/>
      <c r="HFT2" s="65"/>
      <c r="HFU2" s="65"/>
      <c r="HFV2" s="65"/>
      <c r="HFW2" s="65"/>
      <c r="HFX2" s="65"/>
      <c r="HFY2" s="65"/>
      <c r="HFZ2" s="65"/>
      <c r="HGA2" s="65"/>
      <c r="HGB2" s="65"/>
      <c r="HGC2" s="65"/>
      <c r="HGD2" s="65"/>
      <c r="HGE2" s="65"/>
      <c r="HGF2" s="65"/>
      <c r="HGG2" s="65"/>
      <c r="HGH2" s="65"/>
      <c r="HGI2" s="65"/>
      <c r="HGJ2" s="65"/>
      <c r="HGK2" s="65"/>
      <c r="HGL2" s="65"/>
      <c r="HGM2" s="65"/>
      <c r="HGN2" s="65"/>
      <c r="HGO2" s="65"/>
      <c r="HGP2" s="65"/>
      <c r="HGQ2" s="65"/>
      <c r="HGR2" s="65"/>
      <c r="HGS2" s="65"/>
      <c r="HGT2" s="65"/>
      <c r="HGU2" s="65"/>
      <c r="HGV2" s="65"/>
      <c r="HGW2" s="65"/>
      <c r="HGX2" s="65"/>
      <c r="HGY2" s="65"/>
      <c r="HGZ2" s="65"/>
      <c r="HHA2" s="65"/>
      <c r="HHB2" s="65"/>
      <c r="HHC2" s="65"/>
      <c r="HHD2" s="65"/>
      <c r="HHE2" s="65"/>
      <c r="HHF2" s="65"/>
      <c r="HHG2" s="65"/>
      <c r="HHH2" s="65"/>
      <c r="HHI2" s="65"/>
      <c r="HHJ2" s="65"/>
      <c r="HHK2" s="65"/>
      <c r="HHL2" s="65"/>
      <c r="HHM2" s="65"/>
      <c r="HHN2" s="65"/>
      <c r="HHO2" s="65"/>
      <c r="HHP2" s="65"/>
      <c r="HHQ2" s="65"/>
      <c r="HHR2" s="65"/>
      <c r="HHS2" s="65"/>
      <c r="HHT2" s="65"/>
      <c r="HHU2" s="65"/>
      <c r="HHV2" s="65"/>
      <c r="HHW2" s="65"/>
      <c r="HHX2" s="65"/>
      <c r="HHY2" s="65"/>
      <c r="HHZ2" s="65"/>
      <c r="HIA2" s="65"/>
      <c r="HIB2" s="65"/>
      <c r="HIC2" s="65"/>
      <c r="HID2" s="65"/>
      <c r="HIE2" s="65"/>
      <c r="HIF2" s="65"/>
      <c r="HIG2" s="65"/>
      <c r="HIH2" s="65"/>
      <c r="HII2" s="65"/>
      <c r="HIJ2" s="65"/>
      <c r="HIK2" s="65"/>
      <c r="HIL2" s="65"/>
      <c r="HIM2" s="65"/>
      <c r="HIN2" s="65"/>
      <c r="HIO2" s="65"/>
      <c r="HIP2" s="65"/>
      <c r="HIQ2" s="65"/>
      <c r="HIR2" s="65"/>
      <c r="HIS2" s="65"/>
      <c r="HIT2" s="65"/>
      <c r="HIU2" s="65"/>
      <c r="HIV2" s="65"/>
      <c r="HIW2" s="65"/>
      <c r="HIX2" s="65"/>
      <c r="HIY2" s="65"/>
      <c r="HIZ2" s="65"/>
      <c r="HJA2" s="65"/>
      <c r="HJB2" s="65"/>
      <c r="HJC2" s="65"/>
      <c r="HJD2" s="65"/>
      <c r="HJE2" s="65"/>
      <c r="HJF2" s="65"/>
      <c r="HJG2" s="65"/>
      <c r="HJH2" s="65"/>
      <c r="HJI2" s="65"/>
      <c r="HJJ2" s="65"/>
      <c r="HJK2" s="65"/>
      <c r="HJL2" s="65"/>
      <c r="HJM2" s="65"/>
      <c r="HJN2" s="65"/>
      <c r="HJO2" s="65"/>
      <c r="HJP2" s="65"/>
      <c r="HJQ2" s="65"/>
      <c r="HJR2" s="65"/>
      <c r="HJS2" s="65"/>
      <c r="HJT2" s="65"/>
      <c r="HJU2" s="65"/>
      <c r="HJV2" s="65"/>
      <c r="HJW2" s="65"/>
      <c r="HJX2" s="65"/>
      <c r="HJY2" s="65"/>
      <c r="HJZ2" s="65"/>
      <c r="HKA2" s="65"/>
      <c r="HKB2" s="65"/>
      <c r="HKC2" s="65"/>
      <c r="HKD2" s="65"/>
      <c r="HKE2" s="65"/>
      <c r="HKF2" s="65"/>
      <c r="HKG2" s="65"/>
      <c r="HKH2" s="65"/>
      <c r="HKI2" s="65"/>
      <c r="HKJ2" s="65"/>
      <c r="HKK2" s="65"/>
      <c r="HKL2" s="65"/>
      <c r="HKM2" s="65"/>
      <c r="HKN2" s="65"/>
      <c r="HKO2" s="65"/>
      <c r="HKP2" s="65"/>
      <c r="HKQ2" s="65"/>
      <c r="HKR2" s="65"/>
      <c r="HKS2" s="65"/>
      <c r="HKT2" s="65"/>
      <c r="HKU2" s="65"/>
      <c r="HKV2" s="65"/>
      <c r="HKW2" s="65"/>
      <c r="HKX2" s="65"/>
      <c r="HKY2" s="65"/>
      <c r="HKZ2" s="65"/>
      <c r="HLA2" s="65"/>
      <c r="HLB2" s="65"/>
      <c r="HLC2" s="65"/>
      <c r="HLD2" s="65"/>
      <c r="HLE2" s="65"/>
      <c r="HLF2" s="65"/>
      <c r="HLG2" s="65"/>
      <c r="HLH2" s="65"/>
      <c r="HLI2" s="65"/>
      <c r="HLJ2" s="65"/>
      <c r="HLK2" s="65"/>
      <c r="HLL2" s="65"/>
      <c r="HLM2" s="65"/>
      <c r="HLN2" s="65"/>
      <c r="HLO2" s="65"/>
      <c r="HLP2" s="65"/>
      <c r="HLQ2" s="65"/>
      <c r="HLR2" s="65"/>
      <c r="HLS2" s="65"/>
      <c r="HLT2" s="65"/>
      <c r="HLU2" s="65"/>
      <c r="HLV2" s="65"/>
      <c r="HLW2" s="65"/>
      <c r="HLX2" s="65"/>
      <c r="HLY2" s="65"/>
      <c r="HLZ2" s="65"/>
      <c r="HMA2" s="65"/>
      <c r="HMB2" s="65"/>
      <c r="HMC2" s="65"/>
      <c r="HMD2" s="65"/>
      <c r="HME2" s="65"/>
      <c r="HMF2" s="65"/>
      <c r="HMG2" s="65"/>
      <c r="HMH2" s="65"/>
      <c r="HMI2" s="65"/>
      <c r="HMJ2" s="65"/>
      <c r="HMK2" s="65"/>
      <c r="HML2" s="65"/>
      <c r="HMM2" s="65"/>
      <c r="HMN2" s="65"/>
      <c r="HMO2" s="65"/>
      <c r="HMP2" s="65"/>
      <c r="HMQ2" s="65"/>
      <c r="HMR2" s="65"/>
      <c r="HMS2" s="65"/>
      <c r="HMT2" s="65"/>
      <c r="HMU2" s="65"/>
      <c r="HMV2" s="65"/>
      <c r="HMW2" s="65"/>
      <c r="HMX2" s="65"/>
      <c r="HMY2" s="65"/>
      <c r="HMZ2" s="65"/>
      <c r="HNA2" s="65"/>
      <c r="HNB2" s="65"/>
      <c r="HNC2" s="65"/>
      <c r="HND2" s="65"/>
      <c r="HNE2" s="65"/>
      <c r="HNF2" s="65"/>
      <c r="HNG2" s="65"/>
      <c r="HNH2" s="65"/>
      <c r="HNI2" s="65"/>
      <c r="HNJ2" s="65"/>
      <c r="HNK2" s="65"/>
      <c r="HNL2" s="65"/>
      <c r="HNM2" s="65"/>
      <c r="HNN2" s="65"/>
      <c r="HNO2" s="65"/>
      <c r="HNP2" s="65"/>
      <c r="HNQ2" s="65"/>
      <c r="HNR2" s="65"/>
      <c r="HNS2" s="65"/>
      <c r="HNT2" s="65"/>
      <c r="HNU2" s="65"/>
      <c r="HNV2" s="65"/>
      <c r="HNW2" s="65"/>
      <c r="HNX2" s="65"/>
      <c r="HNY2" s="65"/>
      <c r="HNZ2" s="65"/>
      <c r="HOA2" s="65"/>
      <c r="HOB2" s="65"/>
      <c r="HOC2" s="65"/>
      <c r="HOD2" s="65"/>
      <c r="HOE2" s="65"/>
      <c r="HOF2" s="65"/>
      <c r="HOG2" s="65"/>
      <c r="HOH2" s="65"/>
      <c r="HOI2" s="65"/>
      <c r="HOJ2" s="65"/>
      <c r="HOK2" s="65"/>
      <c r="HOL2" s="65"/>
      <c r="HOM2" s="65"/>
      <c r="HON2" s="65"/>
      <c r="HOO2" s="65"/>
      <c r="HOP2" s="65"/>
      <c r="HOQ2" s="65"/>
      <c r="HOR2" s="65"/>
      <c r="HOS2" s="65"/>
      <c r="HOT2" s="65"/>
      <c r="HOU2" s="65"/>
      <c r="HOV2" s="65"/>
      <c r="HOW2" s="65"/>
      <c r="HOX2" s="65"/>
      <c r="HOY2" s="65"/>
      <c r="HOZ2" s="65"/>
      <c r="HPA2" s="65"/>
      <c r="HPB2" s="65"/>
      <c r="HPC2" s="65"/>
      <c r="HPD2" s="65"/>
      <c r="HPE2" s="65"/>
      <c r="HPF2" s="65"/>
      <c r="HPG2" s="65"/>
      <c r="HPH2" s="65"/>
      <c r="HPI2" s="65"/>
      <c r="HPJ2" s="65"/>
      <c r="HPK2" s="65"/>
      <c r="HPL2" s="65"/>
      <c r="HPM2" s="65"/>
      <c r="HPN2" s="65"/>
      <c r="HPO2" s="65"/>
      <c r="HPP2" s="65"/>
      <c r="HPQ2" s="65"/>
      <c r="HPR2" s="65"/>
      <c r="HPS2" s="65"/>
      <c r="HPT2" s="65"/>
      <c r="HPU2" s="65"/>
      <c r="HPV2" s="65"/>
      <c r="HPW2" s="65"/>
      <c r="HPX2" s="65"/>
      <c r="HPY2" s="65"/>
      <c r="HPZ2" s="65"/>
      <c r="HQA2" s="65"/>
      <c r="HQB2" s="65"/>
      <c r="HQC2" s="65"/>
      <c r="HQD2" s="65"/>
      <c r="HQE2" s="65"/>
      <c r="HQF2" s="65"/>
      <c r="HQG2" s="65"/>
      <c r="HQH2" s="65"/>
      <c r="HQI2" s="65"/>
      <c r="HQJ2" s="65"/>
      <c r="HQK2" s="65"/>
      <c r="HQL2" s="65"/>
      <c r="HQM2" s="65"/>
      <c r="HQN2" s="65"/>
      <c r="HQO2" s="65"/>
      <c r="HQP2" s="65"/>
      <c r="HQQ2" s="65"/>
      <c r="HQR2" s="65"/>
      <c r="HQS2" s="65"/>
      <c r="HQT2" s="65"/>
      <c r="HQU2" s="65"/>
      <c r="HQV2" s="65"/>
      <c r="HQW2" s="65"/>
      <c r="HQX2" s="65"/>
      <c r="HQY2" s="65"/>
      <c r="HQZ2" s="65"/>
      <c r="HRA2" s="65"/>
      <c r="HRB2" s="65"/>
      <c r="HRC2" s="65"/>
      <c r="HRD2" s="65"/>
      <c r="HRE2" s="65"/>
      <c r="HRF2" s="65"/>
      <c r="HRG2" s="65"/>
      <c r="HRH2" s="65"/>
      <c r="HRI2" s="65"/>
      <c r="HRJ2" s="65"/>
      <c r="HRK2" s="65"/>
      <c r="HRL2" s="65"/>
      <c r="HRM2" s="65"/>
      <c r="HRN2" s="65"/>
      <c r="HRO2" s="65"/>
      <c r="HRP2" s="65"/>
      <c r="HRQ2" s="65"/>
      <c r="HRR2" s="65"/>
      <c r="HRS2" s="65"/>
      <c r="HRT2" s="65"/>
      <c r="HRU2" s="65"/>
      <c r="HRV2" s="65"/>
      <c r="HRW2" s="65"/>
      <c r="HRX2" s="65"/>
      <c r="HRY2" s="65"/>
      <c r="HRZ2" s="65"/>
      <c r="HSA2" s="65"/>
      <c r="HSB2" s="65"/>
      <c r="HSC2" s="65"/>
      <c r="HSD2" s="65"/>
      <c r="HSE2" s="65"/>
      <c r="HSF2" s="65"/>
      <c r="HSG2" s="65"/>
      <c r="HSH2" s="65"/>
      <c r="HSI2" s="65"/>
      <c r="HSJ2" s="65"/>
      <c r="HSK2" s="65"/>
      <c r="HSL2" s="65"/>
      <c r="HSM2" s="65"/>
      <c r="HSN2" s="65"/>
      <c r="HSO2" s="65"/>
      <c r="HSP2" s="65"/>
      <c r="HSQ2" s="65"/>
      <c r="HSR2" s="65"/>
      <c r="HSS2" s="65"/>
      <c r="HST2" s="65"/>
      <c r="HSU2" s="65"/>
      <c r="HSV2" s="65"/>
      <c r="HSW2" s="65"/>
      <c r="HSX2" s="65"/>
      <c r="HSY2" s="65"/>
      <c r="HSZ2" s="65"/>
      <c r="HTA2" s="65"/>
      <c r="HTB2" s="65"/>
      <c r="HTC2" s="65"/>
      <c r="HTD2" s="65"/>
      <c r="HTE2" s="65"/>
      <c r="HTF2" s="65"/>
      <c r="HTG2" s="65"/>
      <c r="HTH2" s="65"/>
      <c r="HTI2" s="65"/>
      <c r="HTJ2" s="65"/>
      <c r="HTK2" s="65"/>
      <c r="HTL2" s="65"/>
      <c r="HTM2" s="65"/>
      <c r="HTN2" s="65"/>
      <c r="HTO2" s="65"/>
      <c r="HTP2" s="65"/>
      <c r="HTQ2" s="65"/>
      <c r="HTR2" s="65"/>
      <c r="HTS2" s="65"/>
      <c r="HTT2" s="65"/>
      <c r="HTU2" s="65"/>
      <c r="HTV2" s="65"/>
      <c r="HTW2" s="65"/>
      <c r="HTX2" s="65"/>
      <c r="HTY2" s="65"/>
      <c r="HTZ2" s="65"/>
      <c r="HUA2" s="65"/>
      <c r="HUB2" s="65"/>
      <c r="HUC2" s="65"/>
      <c r="HUD2" s="65"/>
      <c r="HUE2" s="65"/>
      <c r="HUF2" s="65"/>
      <c r="HUG2" s="65"/>
      <c r="HUH2" s="65"/>
      <c r="HUI2" s="65"/>
      <c r="HUJ2" s="65"/>
      <c r="HUK2" s="65"/>
      <c r="HUL2" s="65"/>
      <c r="HUM2" s="65"/>
      <c r="HUN2" s="65"/>
      <c r="HUO2" s="65"/>
      <c r="HUP2" s="65"/>
      <c r="HUQ2" s="65"/>
      <c r="HUR2" s="65"/>
      <c r="HUS2" s="65"/>
      <c r="HUT2" s="65"/>
      <c r="HUU2" s="65"/>
      <c r="HUV2" s="65"/>
      <c r="HUW2" s="65"/>
      <c r="HUX2" s="65"/>
      <c r="HUY2" s="65"/>
      <c r="HUZ2" s="65"/>
      <c r="HVA2" s="65"/>
      <c r="HVB2" s="65"/>
      <c r="HVC2" s="65"/>
      <c r="HVD2" s="65"/>
      <c r="HVE2" s="65"/>
      <c r="HVF2" s="65"/>
      <c r="HVG2" s="65"/>
      <c r="HVH2" s="65"/>
      <c r="HVI2" s="65"/>
      <c r="HVJ2" s="65"/>
      <c r="HVK2" s="65"/>
      <c r="HVL2" s="65"/>
      <c r="HVM2" s="65"/>
      <c r="HVN2" s="65"/>
      <c r="HVO2" s="65"/>
      <c r="HVP2" s="65"/>
      <c r="HVQ2" s="65"/>
      <c r="HVR2" s="65"/>
      <c r="HVS2" s="65"/>
      <c r="HVT2" s="65"/>
      <c r="HVU2" s="65"/>
      <c r="HVV2" s="65"/>
      <c r="HVW2" s="65"/>
      <c r="HVX2" s="65"/>
      <c r="HVY2" s="65"/>
      <c r="HVZ2" s="65"/>
      <c r="HWA2" s="65"/>
      <c r="HWB2" s="65"/>
      <c r="HWC2" s="65"/>
      <c r="HWD2" s="65"/>
      <c r="HWE2" s="65"/>
      <c r="HWF2" s="65"/>
      <c r="HWG2" s="65"/>
      <c r="HWH2" s="65"/>
      <c r="HWI2" s="65"/>
      <c r="HWJ2" s="65"/>
      <c r="HWK2" s="65"/>
      <c r="HWL2" s="65"/>
      <c r="HWM2" s="65"/>
      <c r="HWN2" s="65"/>
      <c r="HWO2" s="65"/>
      <c r="HWP2" s="65"/>
      <c r="HWQ2" s="65"/>
      <c r="HWR2" s="65"/>
      <c r="HWS2" s="65"/>
      <c r="HWT2" s="65"/>
      <c r="HWU2" s="65"/>
      <c r="HWV2" s="65"/>
      <c r="HWW2" s="65"/>
      <c r="HWX2" s="65"/>
      <c r="HWY2" s="65"/>
      <c r="HWZ2" s="65"/>
      <c r="HXA2" s="65"/>
      <c r="HXB2" s="65"/>
      <c r="HXC2" s="65"/>
      <c r="HXD2" s="65"/>
      <c r="HXE2" s="65"/>
      <c r="HXF2" s="65"/>
      <c r="HXG2" s="65"/>
      <c r="HXH2" s="65"/>
      <c r="HXI2" s="65"/>
      <c r="HXJ2" s="65"/>
      <c r="HXK2" s="65"/>
      <c r="HXL2" s="65"/>
      <c r="HXM2" s="65"/>
      <c r="HXN2" s="65"/>
      <c r="HXO2" s="65"/>
      <c r="HXP2" s="65"/>
      <c r="HXQ2" s="65"/>
      <c r="HXR2" s="65"/>
      <c r="HXS2" s="65"/>
      <c r="HXT2" s="65"/>
      <c r="HXU2" s="65"/>
      <c r="HXV2" s="65"/>
      <c r="HXW2" s="65"/>
      <c r="HXX2" s="65"/>
      <c r="HXY2" s="65"/>
      <c r="HXZ2" s="65"/>
      <c r="HYA2" s="65"/>
      <c r="HYB2" s="65"/>
      <c r="HYC2" s="65"/>
      <c r="HYD2" s="65"/>
      <c r="HYE2" s="65"/>
      <c r="HYF2" s="65"/>
      <c r="HYG2" s="65"/>
      <c r="HYH2" s="65"/>
      <c r="HYI2" s="65"/>
      <c r="HYJ2" s="65"/>
      <c r="HYK2" s="65"/>
      <c r="HYL2" s="65"/>
      <c r="HYM2" s="65"/>
      <c r="HYN2" s="65"/>
      <c r="HYO2" s="65"/>
      <c r="HYP2" s="65"/>
      <c r="HYQ2" s="65"/>
      <c r="HYR2" s="65"/>
      <c r="HYS2" s="65"/>
      <c r="HYT2" s="65"/>
      <c r="HYU2" s="65"/>
      <c r="HYV2" s="65"/>
      <c r="HYW2" s="65"/>
      <c r="HYX2" s="65"/>
      <c r="HYY2" s="65"/>
      <c r="HYZ2" s="65"/>
      <c r="HZA2" s="65"/>
      <c r="HZB2" s="65"/>
      <c r="HZC2" s="65"/>
      <c r="HZD2" s="65"/>
      <c r="HZE2" s="65"/>
      <c r="HZF2" s="65"/>
      <c r="HZG2" s="65"/>
      <c r="HZH2" s="65"/>
      <c r="HZI2" s="65"/>
      <c r="HZJ2" s="65"/>
      <c r="HZK2" s="65"/>
      <c r="HZL2" s="65"/>
      <c r="HZM2" s="65"/>
      <c r="HZN2" s="65"/>
      <c r="HZO2" s="65"/>
      <c r="HZP2" s="65"/>
      <c r="HZQ2" s="65"/>
      <c r="HZR2" s="65"/>
      <c r="HZS2" s="65"/>
      <c r="HZT2" s="65"/>
      <c r="HZU2" s="65"/>
      <c r="HZV2" s="65"/>
      <c r="HZW2" s="65"/>
      <c r="HZX2" s="65"/>
      <c r="HZY2" s="65"/>
      <c r="HZZ2" s="65"/>
      <c r="IAA2" s="65"/>
      <c r="IAB2" s="65"/>
      <c r="IAC2" s="65"/>
      <c r="IAD2" s="65"/>
      <c r="IAE2" s="65"/>
      <c r="IAF2" s="65"/>
      <c r="IAG2" s="65"/>
      <c r="IAH2" s="65"/>
      <c r="IAI2" s="65"/>
      <c r="IAJ2" s="65"/>
      <c r="IAK2" s="65"/>
      <c r="IAL2" s="65"/>
      <c r="IAM2" s="65"/>
      <c r="IAN2" s="65"/>
      <c r="IAO2" s="65"/>
      <c r="IAP2" s="65"/>
      <c r="IAQ2" s="65"/>
      <c r="IAR2" s="65"/>
      <c r="IAS2" s="65"/>
      <c r="IAT2" s="65"/>
      <c r="IAU2" s="65"/>
      <c r="IAV2" s="65"/>
      <c r="IAW2" s="65"/>
      <c r="IAX2" s="65"/>
      <c r="IAY2" s="65"/>
      <c r="IAZ2" s="65"/>
      <c r="IBA2" s="65"/>
      <c r="IBB2" s="65"/>
      <c r="IBC2" s="65"/>
      <c r="IBD2" s="65"/>
      <c r="IBE2" s="65"/>
      <c r="IBF2" s="65"/>
      <c r="IBG2" s="65"/>
      <c r="IBH2" s="65"/>
      <c r="IBI2" s="65"/>
      <c r="IBJ2" s="65"/>
      <c r="IBK2" s="65"/>
      <c r="IBL2" s="65"/>
      <c r="IBM2" s="65"/>
      <c r="IBN2" s="65"/>
      <c r="IBO2" s="65"/>
      <c r="IBP2" s="65"/>
      <c r="IBQ2" s="65"/>
      <c r="IBR2" s="65"/>
      <c r="IBS2" s="65"/>
      <c r="IBT2" s="65"/>
      <c r="IBU2" s="65"/>
      <c r="IBV2" s="65"/>
      <c r="IBW2" s="65"/>
      <c r="IBX2" s="65"/>
      <c r="IBY2" s="65"/>
      <c r="IBZ2" s="65"/>
      <c r="ICA2" s="65"/>
      <c r="ICB2" s="65"/>
      <c r="ICC2" s="65"/>
      <c r="ICD2" s="65"/>
      <c r="ICE2" s="65"/>
      <c r="ICF2" s="65"/>
      <c r="ICG2" s="65"/>
      <c r="ICH2" s="65"/>
      <c r="ICI2" s="65"/>
      <c r="ICJ2" s="65"/>
      <c r="ICK2" s="65"/>
      <c r="ICL2" s="65"/>
      <c r="ICM2" s="65"/>
      <c r="ICN2" s="65"/>
      <c r="ICO2" s="65"/>
      <c r="ICP2" s="65"/>
      <c r="ICQ2" s="65"/>
      <c r="ICR2" s="65"/>
      <c r="ICS2" s="65"/>
      <c r="ICT2" s="65"/>
      <c r="ICU2" s="65"/>
      <c r="ICV2" s="65"/>
      <c r="ICW2" s="65"/>
      <c r="ICX2" s="65"/>
      <c r="ICY2" s="65"/>
      <c r="ICZ2" s="65"/>
      <c r="IDA2" s="65"/>
      <c r="IDB2" s="65"/>
      <c r="IDC2" s="65"/>
      <c r="IDD2" s="65"/>
      <c r="IDE2" s="65"/>
      <c r="IDF2" s="65"/>
      <c r="IDG2" s="65"/>
      <c r="IDH2" s="65"/>
      <c r="IDI2" s="65"/>
      <c r="IDJ2" s="65"/>
      <c r="IDK2" s="65"/>
      <c r="IDL2" s="65"/>
      <c r="IDM2" s="65"/>
      <c r="IDN2" s="65"/>
      <c r="IDO2" s="65"/>
      <c r="IDP2" s="65"/>
      <c r="IDQ2" s="65"/>
      <c r="IDR2" s="65"/>
      <c r="IDS2" s="65"/>
      <c r="IDT2" s="65"/>
      <c r="IDU2" s="65"/>
      <c r="IDV2" s="65"/>
      <c r="IDW2" s="65"/>
      <c r="IDX2" s="65"/>
      <c r="IDY2" s="65"/>
      <c r="IDZ2" s="65"/>
      <c r="IEA2" s="65"/>
      <c r="IEB2" s="65"/>
      <c r="IEC2" s="65"/>
      <c r="IED2" s="65"/>
      <c r="IEE2" s="65"/>
      <c r="IEF2" s="65"/>
      <c r="IEG2" s="65"/>
      <c r="IEH2" s="65"/>
      <c r="IEI2" s="65"/>
      <c r="IEJ2" s="65"/>
      <c r="IEK2" s="65"/>
      <c r="IEL2" s="65"/>
      <c r="IEM2" s="65"/>
      <c r="IEN2" s="65"/>
      <c r="IEO2" s="65"/>
      <c r="IEP2" s="65"/>
      <c r="IEQ2" s="65"/>
      <c r="IER2" s="65"/>
      <c r="IES2" s="65"/>
      <c r="IET2" s="65"/>
      <c r="IEU2" s="65"/>
      <c r="IEV2" s="65"/>
      <c r="IEW2" s="65"/>
      <c r="IEX2" s="65"/>
      <c r="IEY2" s="65"/>
      <c r="IEZ2" s="65"/>
      <c r="IFA2" s="65"/>
      <c r="IFB2" s="65"/>
      <c r="IFC2" s="65"/>
      <c r="IFD2" s="65"/>
      <c r="IFE2" s="65"/>
      <c r="IFF2" s="65"/>
      <c r="IFG2" s="65"/>
      <c r="IFH2" s="65"/>
      <c r="IFI2" s="65"/>
      <c r="IFJ2" s="65"/>
      <c r="IFK2" s="65"/>
      <c r="IFL2" s="65"/>
      <c r="IFM2" s="65"/>
      <c r="IFN2" s="65"/>
      <c r="IFO2" s="65"/>
      <c r="IFP2" s="65"/>
      <c r="IFQ2" s="65"/>
      <c r="IFR2" s="65"/>
      <c r="IFS2" s="65"/>
      <c r="IFT2" s="65"/>
      <c r="IFU2" s="65"/>
      <c r="IFV2" s="65"/>
      <c r="IFW2" s="65"/>
      <c r="IFX2" s="65"/>
      <c r="IFY2" s="65"/>
      <c r="IFZ2" s="65"/>
      <c r="IGA2" s="65"/>
      <c r="IGB2" s="65"/>
      <c r="IGC2" s="65"/>
      <c r="IGD2" s="65"/>
      <c r="IGE2" s="65"/>
      <c r="IGF2" s="65"/>
      <c r="IGG2" s="65"/>
      <c r="IGH2" s="65"/>
      <c r="IGI2" s="65"/>
      <c r="IGJ2" s="65"/>
      <c r="IGK2" s="65"/>
      <c r="IGL2" s="65"/>
      <c r="IGM2" s="65"/>
      <c r="IGN2" s="65"/>
      <c r="IGO2" s="65"/>
      <c r="IGP2" s="65"/>
      <c r="IGQ2" s="65"/>
      <c r="IGR2" s="65"/>
      <c r="IGS2" s="65"/>
      <c r="IGT2" s="65"/>
      <c r="IGU2" s="65"/>
      <c r="IGV2" s="65"/>
      <c r="IGW2" s="65"/>
      <c r="IGX2" s="65"/>
      <c r="IGY2" s="65"/>
      <c r="IGZ2" s="65"/>
      <c r="IHA2" s="65"/>
      <c r="IHB2" s="65"/>
      <c r="IHC2" s="65"/>
      <c r="IHD2" s="65"/>
      <c r="IHE2" s="65"/>
      <c r="IHF2" s="65"/>
      <c r="IHG2" s="65"/>
      <c r="IHH2" s="65"/>
      <c r="IHI2" s="65"/>
      <c r="IHJ2" s="65"/>
      <c r="IHK2" s="65"/>
      <c r="IHL2" s="65"/>
      <c r="IHM2" s="65"/>
      <c r="IHN2" s="65"/>
      <c r="IHO2" s="65"/>
      <c r="IHP2" s="65"/>
      <c r="IHQ2" s="65"/>
      <c r="IHR2" s="65"/>
      <c r="IHS2" s="65"/>
      <c r="IHT2" s="65"/>
      <c r="IHU2" s="65"/>
      <c r="IHV2" s="65"/>
      <c r="IHW2" s="65"/>
      <c r="IHX2" s="65"/>
      <c r="IHY2" s="65"/>
      <c r="IHZ2" s="65"/>
      <c r="IIA2" s="65"/>
      <c r="IIB2" s="65"/>
      <c r="IIC2" s="65"/>
      <c r="IID2" s="65"/>
      <c r="IIE2" s="65"/>
      <c r="IIF2" s="65"/>
      <c r="IIG2" s="65"/>
      <c r="IIH2" s="65"/>
      <c r="III2" s="65"/>
      <c r="IIJ2" s="65"/>
      <c r="IIK2" s="65"/>
      <c r="IIL2" s="65"/>
      <c r="IIM2" s="65"/>
      <c r="IIN2" s="65"/>
      <c r="IIO2" s="65"/>
      <c r="IIP2" s="65"/>
      <c r="IIQ2" s="65"/>
      <c r="IIR2" s="65"/>
      <c r="IIS2" s="65"/>
      <c r="IIT2" s="65"/>
      <c r="IIU2" s="65"/>
      <c r="IIV2" s="65"/>
      <c r="IIW2" s="65"/>
      <c r="IIX2" s="65"/>
      <c r="IIY2" s="65"/>
      <c r="IIZ2" s="65"/>
      <c r="IJA2" s="65"/>
      <c r="IJB2" s="65"/>
      <c r="IJC2" s="65"/>
      <c r="IJD2" s="65"/>
      <c r="IJE2" s="65"/>
      <c r="IJF2" s="65"/>
      <c r="IJG2" s="65"/>
      <c r="IJH2" s="65"/>
      <c r="IJI2" s="65"/>
      <c r="IJJ2" s="65"/>
      <c r="IJK2" s="65"/>
      <c r="IJL2" s="65"/>
      <c r="IJM2" s="65"/>
      <c r="IJN2" s="65"/>
      <c r="IJO2" s="65"/>
      <c r="IJP2" s="65"/>
      <c r="IJQ2" s="65"/>
      <c r="IJR2" s="65"/>
      <c r="IJS2" s="65"/>
      <c r="IJT2" s="65"/>
      <c r="IJU2" s="65"/>
      <c r="IJV2" s="65"/>
      <c r="IJW2" s="65"/>
      <c r="IJX2" s="65"/>
      <c r="IJY2" s="65"/>
      <c r="IJZ2" s="65"/>
      <c r="IKA2" s="65"/>
      <c r="IKB2" s="65"/>
      <c r="IKC2" s="65"/>
      <c r="IKD2" s="65"/>
      <c r="IKE2" s="65"/>
      <c r="IKF2" s="65"/>
      <c r="IKG2" s="65"/>
      <c r="IKH2" s="65"/>
      <c r="IKI2" s="65"/>
      <c r="IKJ2" s="65"/>
      <c r="IKK2" s="65"/>
      <c r="IKL2" s="65"/>
      <c r="IKM2" s="65"/>
      <c r="IKN2" s="65"/>
      <c r="IKO2" s="65"/>
      <c r="IKP2" s="65"/>
      <c r="IKQ2" s="65"/>
      <c r="IKR2" s="65"/>
      <c r="IKS2" s="65"/>
      <c r="IKT2" s="65"/>
      <c r="IKU2" s="65"/>
      <c r="IKV2" s="65"/>
      <c r="IKW2" s="65"/>
      <c r="IKX2" s="65"/>
      <c r="IKY2" s="65"/>
      <c r="IKZ2" s="65"/>
      <c r="ILA2" s="65"/>
      <c r="ILB2" s="65"/>
      <c r="ILC2" s="65"/>
      <c r="ILD2" s="65"/>
      <c r="ILE2" s="65"/>
      <c r="ILF2" s="65"/>
      <c r="ILG2" s="65"/>
      <c r="ILH2" s="65"/>
      <c r="ILI2" s="65"/>
      <c r="ILJ2" s="65"/>
      <c r="ILK2" s="65"/>
      <c r="ILL2" s="65"/>
      <c r="ILM2" s="65"/>
      <c r="ILN2" s="65"/>
      <c r="ILO2" s="65"/>
      <c r="ILP2" s="65"/>
      <c r="ILQ2" s="65"/>
      <c r="ILR2" s="65"/>
      <c r="ILS2" s="65"/>
      <c r="ILT2" s="65"/>
      <c r="ILU2" s="65"/>
      <c r="ILV2" s="65"/>
      <c r="ILW2" s="65"/>
      <c r="ILX2" s="65"/>
      <c r="ILY2" s="65"/>
      <c r="ILZ2" s="65"/>
      <c r="IMA2" s="65"/>
      <c r="IMB2" s="65"/>
      <c r="IMC2" s="65"/>
      <c r="IMD2" s="65"/>
      <c r="IME2" s="65"/>
      <c r="IMF2" s="65"/>
      <c r="IMG2" s="65"/>
      <c r="IMH2" s="65"/>
      <c r="IMI2" s="65"/>
      <c r="IMJ2" s="65"/>
      <c r="IMK2" s="65"/>
      <c r="IML2" s="65"/>
      <c r="IMM2" s="65"/>
      <c r="IMN2" s="65"/>
      <c r="IMO2" s="65"/>
      <c r="IMP2" s="65"/>
      <c r="IMQ2" s="65"/>
      <c r="IMR2" s="65"/>
      <c r="IMS2" s="65"/>
      <c r="IMT2" s="65"/>
      <c r="IMU2" s="65"/>
      <c r="IMV2" s="65"/>
      <c r="IMW2" s="65"/>
      <c r="IMX2" s="65"/>
      <c r="IMY2" s="65"/>
      <c r="IMZ2" s="65"/>
      <c r="INA2" s="65"/>
      <c r="INB2" s="65"/>
      <c r="INC2" s="65"/>
      <c r="IND2" s="65"/>
      <c r="INE2" s="65"/>
      <c r="INF2" s="65"/>
      <c r="ING2" s="65"/>
      <c r="INH2" s="65"/>
      <c r="INI2" s="65"/>
      <c r="INJ2" s="65"/>
      <c r="INK2" s="65"/>
      <c r="INL2" s="65"/>
      <c r="INM2" s="65"/>
      <c r="INN2" s="65"/>
      <c r="INO2" s="65"/>
      <c r="INP2" s="65"/>
      <c r="INQ2" s="65"/>
      <c r="INR2" s="65"/>
      <c r="INS2" s="65"/>
      <c r="INT2" s="65"/>
      <c r="INU2" s="65"/>
      <c r="INV2" s="65"/>
      <c r="INW2" s="65"/>
      <c r="INX2" s="65"/>
      <c r="INY2" s="65"/>
      <c r="INZ2" s="65"/>
      <c r="IOA2" s="65"/>
      <c r="IOB2" s="65"/>
      <c r="IOC2" s="65"/>
      <c r="IOD2" s="65"/>
      <c r="IOE2" s="65"/>
      <c r="IOF2" s="65"/>
      <c r="IOG2" s="65"/>
      <c r="IOH2" s="65"/>
      <c r="IOI2" s="65"/>
      <c r="IOJ2" s="65"/>
      <c r="IOK2" s="65"/>
      <c r="IOL2" s="65"/>
      <c r="IOM2" s="65"/>
      <c r="ION2" s="65"/>
      <c r="IOO2" s="65"/>
      <c r="IOP2" s="65"/>
      <c r="IOQ2" s="65"/>
      <c r="IOR2" s="65"/>
      <c r="IOS2" s="65"/>
      <c r="IOT2" s="65"/>
      <c r="IOU2" s="65"/>
      <c r="IOV2" s="65"/>
      <c r="IOW2" s="65"/>
      <c r="IOX2" s="65"/>
      <c r="IOY2" s="65"/>
      <c r="IOZ2" s="65"/>
      <c r="IPA2" s="65"/>
      <c r="IPB2" s="65"/>
      <c r="IPC2" s="65"/>
      <c r="IPD2" s="65"/>
      <c r="IPE2" s="65"/>
      <c r="IPF2" s="65"/>
      <c r="IPG2" s="65"/>
      <c r="IPH2" s="65"/>
      <c r="IPI2" s="65"/>
      <c r="IPJ2" s="65"/>
      <c r="IPK2" s="65"/>
      <c r="IPL2" s="65"/>
      <c r="IPM2" s="65"/>
      <c r="IPN2" s="65"/>
      <c r="IPO2" s="65"/>
      <c r="IPP2" s="65"/>
      <c r="IPQ2" s="65"/>
      <c r="IPR2" s="65"/>
      <c r="IPS2" s="65"/>
      <c r="IPT2" s="65"/>
      <c r="IPU2" s="65"/>
      <c r="IPV2" s="65"/>
      <c r="IPW2" s="65"/>
      <c r="IPX2" s="65"/>
      <c r="IPY2" s="65"/>
      <c r="IPZ2" s="65"/>
      <c r="IQA2" s="65"/>
      <c r="IQB2" s="65"/>
      <c r="IQC2" s="65"/>
      <c r="IQD2" s="65"/>
      <c r="IQE2" s="65"/>
      <c r="IQF2" s="65"/>
      <c r="IQG2" s="65"/>
      <c r="IQH2" s="65"/>
      <c r="IQI2" s="65"/>
      <c r="IQJ2" s="65"/>
      <c r="IQK2" s="65"/>
      <c r="IQL2" s="65"/>
      <c r="IQM2" s="65"/>
      <c r="IQN2" s="65"/>
      <c r="IQO2" s="65"/>
      <c r="IQP2" s="65"/>
      <c r="IQQ2" s="65"/>
      <c r="IQR2" s="65"/>
      <c r="IQS2" s="65"/>
      <c r="IQT2" s="65"/>
      <c r="IQU2" s="65"/>
      <c r="IQV2" s="65"/>
      <c r="IQW2" s="65"/>
      <c r="IQX2" s="65"/>
      <c r="IQY2" s="65"/>
      <c r="IQZ2" s="65"/>
      <c r="IRA2" s="65"/>
      <c r="IRB2" s="65"/>
      <c r="IRC2" s="65"/>
      <c r="IRD2" s="65"/>
      <c r="IRE2" s="65"/>
      <c r="IRF2" s="65"/>
      <c r="IRG2" s="65"/>
      <c r="IRH2" s="65"/>
      <c r="IRI2" s="65"/>
      <c r="IRJ2" s="65"/>
      <c r="IRK2" s="65"/>
      <c r="IRL2" s="65"/>
      <c r="IRM2" s="65"/>
      <c r="IRN2" s="65"/>
      <c r="IRO2" s="65"/>
      <c r="IRP2" s="65"/>
      <c r="IRQ2" s="65"/>
      <c r="IRR2" s="65"/>
      <c r="IRS2" s="65"/>
      <c r="IRT2" s="65"/>
      <c r="IRU2" s="65"/>
      <c r="IRV2" s="65"/>
      <c r="IRW2" s="65"/>
      <c r="IRX2" s="65"/>
      <c r="IRY2" s="65"/>
      <c r="IRZ2" s="65"/>
      <c r="ISA2" s="65"/>
      <c r="ISB2" s="65"/>
      <c r="ISC2" s="65"/>
      <c r="ISD2" s="65"/>
      <c r="ISE2" s="65"/>
      <c r="ISF2" s="65"/>
      <c r="ISG2" s="65"/>
      <c r="ISH2" s="65"/>
      <c r="ISI2" s="65"/>
      <c r="ISJ2" s="65"/>
      <c r="ISK2" s="65"/>
      <c r="ISL2" s="65"/>
      <c r="ISM2" s="65"/>
      <c r="ISN2" s="65"/>
      <c r="ISO2" s="65"/>
      <c r="ISP2" s="65"/>
      <c r="ISQ2" s="65"/>
      <c r="ISR2" s="65"/>
      <c r="ISS2" s="65"/>
      <c r="IST2" s="65"/>
      <c r="ISU2" s="65"/>
      <c r="ISV2" s="65"/>
      <c r="ISW2" s="65"/>
      <c r="ISX2" s="65"/>
      <c r="ISY2" s="65"/>
      <c r="ISZ2" s="65"/>
      <c r="ITA2" s="65"/>
      <c r="ITB2" s="65"/>
      <c r="ITC2" s="65"/>
      <c r="ITD2" s="65"/>
      <c r="ITE2" s="65"/>
      <c r="ITF2" s="65"/>
      <c r="ITG2" s="65"/>
      <c r="ITH2" s="65"/>
      <c r="ITI2" s="65"/>
      <c r="ITJ2" s="65"/>
      <c r="ITK2" s="65"/>
      <c r="ITL2" s="65"/>
      <c r="ITM2" s="65"/>
      <c r="ITN2" s="65"/>
      <c r="ITO2" s="65"/>
      <c r="ITP2" s="65"/>
      <c r="ITQ2" s="65"/>
      <c r="ITR2" s="65"/>
      <c r="ITS2" s="65"/>
      <c r="ITT2" s="65"/>
      <c r="ITU2" s="65"/>
      <c r="ITV2" s="65"/>
      <c r="ITW2" s="65"/>
      <c r="ITX2" s="65"/>
      <c r="ITY2" s="65"/>
      <c r="ITZ2" s="65"/>
      <c r="IUA2" s="65"/>
      <c r="IUB2" s="65"/>
      <c r="IUC2" s="65"/>
      <c r="IUD2" s="65"/>
      <c r="IUE2" s="65"/>
      <c r="IUF2" s="65"/>
      <c r="IUG2" s="65"/>
      <c r="IUH2" s="65"/>
      <c r="IUI2" s="65"/>
      <c r="IUJ2" s="65"/>
      <c r="IUK2" s="65"/>
      <c r="IUL2" s="65"/>
      <c r="IUM2" s="65"/>
      <c r="IUN2" s="65"/>
      <c r="IUO2" s="65"/>
      <c r="IUP2" s="65"/>
      <c r="IUQ2" s="65"/>
      <c r="IUR2" s="65"/>
      <c r="IUS2" s="65"/>
      <c r="IUT2" s="65"/>
      <c r="IUU2" s="65"/>
      <c r="IUV2" s="65"/>
      <c r="IUW2" s="65"/>
      <c r="IUX2" s="65"/>
      <c r="IUY2" s="65"/>
      <c r="IUZ2" s="65"/>
      <c r="IVA2" s="65"/>
      <c r="IVB2" s="65"/>
      <c r="IVC2" s="65"/>
      <c r="IVD2" s="65"/>
      <c r="IVE2" s="65"/>
      <c r="IVF2" s="65"/>
      <c r="IVG2" s="65"/>
      <c r="IVH2" s="65"/>
      <c r="IVI2" s="65"/>
      <c r="IVJ2" s="65"/>
      <c r="IVK2" s="65"/>
      <c r="IVL2" s="65"/>
      <c r="IVM2" s="65"/>
      <c r="IVN2" s="65"/>
      <c r="IVO2" s="65"/>
      <c r="IVP2" s="65"/>
      <c r="IVQ2" s="65"/>
      <c r="IVR2" s="65"/>
      <c r="IVS2" s="65"/>
      <c r="IVT2" s="65"/>
      <c r="IVU2" s="65"/>
      <c r="IVV2" s="65"/>
      <c r="IVW2" s="65"/>
      <c r="IVX2" s="65"/>
      <c r="IVY2" s="65"/>
      <c r="IVZ2" s="65"/>
      <c r="IWA2" s="65"/>
      <c r="IWB2" s="65"/>
      <c r="IWC2" s="65"/>
      <c r="IWD2" s="65"/>
      <c r="IWE2" s="65"/>
      <c r="IWF2" s="65"/>
      <c r="IWG2" s="65"/>
      <c r="IWH2" s="65"/>
      <c r="IWI2" s="65"/>
      <c r="IWJ2" s="65"/>
      <c r="IWK2" s="65"/>
      <c r="IWL2" s="65"/>
      <c r="IWM2" s="65"/>
      <c r="IWN2" s="65"/>
      <c r="IWO2" s="65"/>
      <c r="IWP2" s="65"/>
      <c r="IWQ2" s="65"/>
      <c r="IWR2" s="65"/>
      <c r="IWS2" s="65"/>
      <c r="IWT2" s="65"/>
      <c r="IWU2" s="65"/>
      <c r="IWV2" s="65"/>
      <c r="IWW2" s="65"/>
      <c r="IWX2" s="65"/>
      <c r="IWY2" s="65"/>
      <c r="IWZ2" s="65"/>
      <c r="IXA2" s="65"/>
      <c r="IXB2" s="65"/>
      <c r="IXC2" s="65"/>
      <c r="IXD2" s="65"/>
      <c r="IXE2" s="65"/>
      <c r="IXF2" s="65"/>
      <c r="IXG2" s="65"/>
      <c r="IXH2" s="65"/>
      <c r="IXI2" s="65"/>
      <c r="IXJ2" s="65"/>
      <c r="IXK2" s="65"/>
      <c r="IXL2" s="65"/>
      <c r="IXM2" s="65"/>
      <c r="IXN2" s="65"/>
      <c r="IXO2" s="65"/>
      <c r="IXP2" s="65"/>
      <c r="IXQ2" s="65"/>
      <c r="IXR2" s="65"/>
      <c r="IXS2" s="65"/>
      <c r="IXT2" s="65"/>
      <c r="IXU2" s="65"/>
      <c r="IXV2" s="65"/>
      <c r="IXW2" s="65"/>
      <c r="IXX2" s="65"/>
      <c r="IXY2" s="65"/>
      <c r="IXZ2" s="65"/>
      <c r="IYA2" s="65"/>
      <c r="IYB2" s="65"/>
      <c r="IYC2" s="65"/>
      <c r="IYD2" s="65"/>
      <c r="IYE2" s="65"/>
      <c r="IYF2" s="65"/>
      <c r="IYG2" s="65"/>
      <c r="IYH2" s="65"/>
      <c r="IYI2" s="65"/>
      <c r="IYJ2" s="65"/>
      <c r="IYK2" s="65"/>
      <c r="IYL2" s="65"/>
      <c r="IYM2" s="65"/>
      <c r="IYN2" s="65"/>
      <c r="IYO2" s="65"/>
      <c r="IYP2" s="65"/>
      <c r="IYQ2" s="65"/>
      <c r="IYR2" s="65"/>
      <c r="IYS2" s="65"/>
      <c r="IYT2" s="65"/>
      <c r="IYU2" s="65"/>
      <c r="IYV2" s="65"/>
      <c r="IYW2" s="65"/>
      <c r="IYX2" s="65"/>
      <c r="IYY2" s="65"/>
      <c r="IYZ2" s="65"/>
      <c r="IZA2" s="65"/>
      <c r="IZB2" s="65"/>
      <c r="IZC2" s="65"/>
      <c r="IZD2" s="65"/>
      <c r="IZE2" s="65"/>
      <c r="IZF2" s="65"/>
      <c r="IZG2" s="65"/>
      <c r="IZH2" s="65"/>
      <c r="IZI2" s="65"/>
      <c r="IZJ2" s="65"/>
      <c r="IZK2" s="65"/>
      <c r="IZL2" s="65"/>
      <c r="IZM2" s="65"/>
      <c r="IZN2" s="65"/>
      <c r="IZO2" s="65"/>
      <c r="IZP2" s="65"/>
      <c r="IZQ2" s="65"/>
      <c r="IZR2" s="65"/>
      <c r="IZS2" s="65"/>
      <c r="IZT2" s="65"/>
      <c r="IZU2" s="65"/>
      <c r="IZV2" s="65"/>
      <c r="IZW2" s="65"/>
      <c r="IZX2" s="65"/>
      <c r="IZY2" s="65"/>
      <c r="IZZ2" s="65"/>
      <c r="JAA2" s="65"/>
      <c r="JAB2" s="65"/>
      <c r="JAC2" s="65"/>
      <c r="JAD2" s="65"/>
      <c r="JAE2" s="65"/>
      <c r="JAF2" s="65"/>
      <c r="JAG2" s="65"/>
      <c r="JAH2" s="65"/>
      <c r="JAI2" s="65"/>
      <c r="JAJ2" s="65"/>
      <c r="JAK2" s="65"/>
      <c r="JAL2" s="65"/>
      <c r="JAM2" s="65"/>
      <c r="JAN2" s="65"/>
      <c r="JAO2" s="65"/>
      <c r="JAP2" s="65"/>
      <c r="JAQ2" s="65"/>
      <c r="JAR2" s="65"/>
      <c r="JAS2" s="65"/>
      <c r="JAT2" s="65"/>
      <c r="JAU2" s="65"/>
      <c r="JAV2" s="65"/>
      <c r="JAW2" s="65"/>
      <c r="JAX2" s="65"/>
      <c r="JAY2" s="65"/>
      <c r="JAZ2" s="65"/>
      <c r="JBA2" s="65"/>
      <c r="JBB2" s="65"/>
      <c r="JBC2" s="65"/>
      <c r="JBD2" s="65"/>
      <c r="JBE2" s="65"/>
      <c r="JBF2" s="65"/>
      <c r="JBG2" s="65"/>
      <c r="JBH2" s="65"/>
      <c r="JBI2" s="65"/>
      <c r="JBJ2" s="65"/>
      <c r="JBK2" s="65"/>
      <c r="JBL2" s="65"/>
      <c r="JBM2" s="65"/>
      <c r="JBN2" s="65"/>
      <c r="JBO2" s="65"/>
      <c r="JBP2" s="65"/>
      <c r="JBQ2" s="65"/>
      <c r="JBR2" s="65"/>
      <c r="JBS2" s="65"/>
      <c r="JBT2" s="65"/>
      <c r="JBU2" s="65"/>
      <c r="JBV2" s="65"/>
      <c r="JBW2" s="65"/>
      <c r="JBX2" s="65"/>
      <c r="JBY2" s="65"/>
      <c r="JBZ2" s="65"/>
      <c r="JCA2" s="65"/>
      <c r="JCB2" s="65"/>
      <c r="JCC2" s="65"/>
      <c r="JCD2" s="65"/>
      <c r="JCE2" s="65"/>
      <c r="JCF2" s="65"/>
      <c r="JCG2" s="65"/>
      <c r="JCH2" s="65"/>
      <c r="JCI2" s="65"/>
      <c r="JCJ2" s="65"/>
      <c r="JCK2" s="65"/>
      <c r="JCL2" s="65"/>
      <c r="JCM2" s="65"/>
      <c r="JCN2" s="65"/>
      <c r="JCO2" s="65"/>
      <c r="JCP2" s="65"/>
      <c r="JCQ2" s="65"/>
      <c r="JCR2" s="65"/>
      <c r="JCS2" s="65"/>
      <c r="JCT2" s="65"/>
      <c r="JCU2" s="65"/>
      <c r="JCV2" s="65"/>
      <c r="JCW2" s="65"/>
      <c r="JCX2" s="65"/>
      <c r="JCY2" s="65"/>
      <c r="JCZ2" s="65"/>
      <c r="JDA2" s="65"/>
      <c r="JDB2" s="65"/>
      <c r="JDC2" s="65"/>
      <c r="JDD2" s="65"/>
      <c r="JDE2" s="65"/>
      <c r="JDF2" s="65"/>
      <c r="JDG2" s="65"/>
      <c r="JDH2" s="65"/>
      <c r="JDI2" s="65"/>
      <c r="JDJ2" s="65"/>
      <c r="JDK2" s="65"/>
      <c r="JDL2" s="65"/>
      <c r="JDM2" s="65"/>
      <c r="JDN2" s="65"/>
      <c r="JDO2" s="65"/>
      <c r="JDP2" s="65"/>
      <c r="JDQ2" s="65"/>
      <c r="JDR2" s="65"/>
      <c r="JDS2" s="65"/>
      <c r="JDT2" s="65"/>
      <c r="JDU2" s="65"/>
      <c r="JDV2" s="65"/>
      <c r="JDW2" s="65"/>
      <c r="JDX2" s="65"/>
      <c r="JDY2" s="65"/>
      <c r="JDZ2" s="65"/>
      <c r="JEA2" s="65"/>
      <c r="JEB2" s="65"/>
      <c r="JEC2" s="65"/>
      <c r="JED2" s="65"/>
      <c r="JEE2" s="65"/>
      <c r="JEF2" s="65"/>
      <c r="JEG2" s="65"/>
      <c r="JEH2" s="65"/>
      <c r="JEI2" s="65"/>
      <c r="JEJ2" s="65"/>
      <c r="JEK2" s="65"/>
      <c r="JEL2" s="65"/>
      <c r="JEM2" s="65"/>
      <c r="JEN2" s="65"/>
      <c r="JEO2" s="65"/>
      <c r="JEP2" s="65"/>
      <c r="JEQ2" s="65"/>
      <c r="JER2" s="65"/>
      <c r="JES2" s="65"/>
      <c r="JET2" s="65"/>
      <c r="JEU2" s="65"/>
      <c r="JEV2" s="65"/>
      <c r="JEW2" s="65"/>
      <c r="JEX2" s="65"/>
      <c r="JEY2" s="65"/>
      <c r="JEZ2" s="65"/>
      <c r="JFA2" s="65"/>
      <c r="JFB2" s="65"/>
      <c r="JFC2" s="65"/>
      <c r="JFD2" s="65"/>
      <c r="JFE2" s="65"/>
      <c r="JFF2" s="65"/>
      <c r="JFG2" s="65"/>
      <c r="JFH2" s="65"/>
      <c r="JFI2" s="65"/>
      <c r="JFJ2" s="65"/>
      <c r="JFK2" s="65"/>
      <c r="JFL2" s="65"/>
      <c r="JFM2" s="65"/>
      <c r="JFN2" s="65"/>
      <c r="JFO2" s="65"/>
      <c r="JFP2" s="65"/>
      <c r="JFQ2" s="65"/>
      <c r="JFR2" s="65"/>
      <c r="JFS2" s="65"/>
      <c r="JFT2" s="65"/>
      <c r="JFU2" s="65"/>
      <c r="JFV2" s="65"/>
      <c r="JFW2" s="65"/>
      <c r="JFX2" s="65"/>
      <c r="JFY2" s="65"/>
      <c r="JFZ2" s="65"/>
      <c r="JGA2" s="65"/>
      <c r="JGB2" s="65"/>
      <c r="JGC2" s="65"/>
      <c r="JGD2" s="65"/>
      <c r="JGE2" s="65"/>
      <c r="JGF2" s="65"/>
      <c r="JGG2" s="65"/>
      <c r="JGH2" s="65"/>
      <c r="JGI2" s="65"/>
      <c r="JGJ2" s="65"/>
      <c r="JGK2" s="65"/>
      <c r="JGL2" s="65"/>
      <c r="JGM2" s="65"/>
      <c r="JGN2" s="65"/>
      <c r="JGO2" s="65"/>
      <c r="JGP2" s="65"/>
      <c r="JGQ2" s="65"/>
      <c r="JGR2" s="65"/>
      <c r="JGS2" s="65"/>
      <c r="JGT2" s="65"/>
      <c r="JGU2" s="65"/>
      <c r="JGV2" s="65"/>
      <c r="JGW2" s="65"/>
      <c r="JGX2" s="65"/>
      <c r="JGY2" s="65"/>
      <c r="JGZ2" s="65"/>
      <c r="JHA2" s="65"/>
      <c r="JHB2" s="65"/>
      <c r="JHC2" s="65"/>
      <c r="JHD2" s="65"/>
      <c r="JHE2" s="65"/>
      <c r="JHF2" s="65"/>
      <c r="JHG2" s="65"/>
      <c r="JHH2" s="65"/>
      <c r="JHI2" s="65"/>
      <c r="JHJ2" s="65"/>
      <c r="JHK2" s="65"/>
      <c r="JHL2" s="65"/>
      <c r="JHM2" s="65"/>
      <c r="JHN2" s="65"/>
      <c r="JHO2" s="65"/>
      <c r="JHP2" s="65"/>
      <c r="JHQ2" s="65"/>
      <c r="JHR2" s="65"/>
      <c r="JHS2" s="65"/>
      <c r="JHT2" s="65"/>
      <c r="JHU2" s="65"/>
      <c r="JHV2" s="65"/>
      <c r="JHW2" s="65"/>
      <c r="JHX2" s="65"/>
      <c r="JHY2" s="65"/>
      <c r="JHZ2" s="65"/>
      <c r="JIA2" s="65"/>
      <c r="JIB2" s="65"/>
      <c r="JIC2" s="65"/>
      <c r="JID2" s="65"/>
      <c r="JIE2" s="65"/>
      <c r="JIF2" s="65"/>
      <c r="JIG2" s="65"/>
      <c r="JIH2" s="65"/>
      <c r="JII2" s="65"/>
      <c r="JIJ2" s="65"/>
      <c r="JIK2" s="65"/>
      <c r="JIL2" s="65"/>
      <c r="JIM2" s="65"/>
      <c r="JIN2" s="65"/>
      <c r="JIO2" s="65"/>
      <c r="JIP2" s="65"/>
      <c r="JIQ2" s="65"/>
      <c r="JIR2" s="65"/>
      <c r="JIS2" s="65"/>
      <c r="JIT2" s="65"/>
      <c r="JIU2" s="65"/>
      <c r="JIV2" s="65"/>
      <c r="JIW2" s="65"/>
      <c r="JIX2" s="65"/>
      <c r="JIY2" s="65"/>
      <c r="JIZ2" s="65"/>
      <c r="JJA2" s="65"/>
      <c r="JJB2" s="65"/>
      <c r="JJC2" s="65"/>
      <c r="JJD2" s="65"/>
      <c r="JJE2" s="65"/>
      <c r="JJF2" s="65"/>
      <c r="JJG2" s="65"/>
      <c r="JJH2" s="65"/>
      <c r="JJI2" s="65"/>
      <c r="JJJ2" s="65"/>
      <c r="JJK2" s="65"/>
      <c r="JJL2" s="65"/>
      <c r="JJM2" s="65"/>
      <c r="JJN2" s="65"/>
      <c r="JJO2" s="65"/>
      <c r="JJP2" s="65"/>
      <c r="JJQ2" s="65"/>
      <c r="JJR2" s="65"/>
      <c r="JJS2" s="65"/>
      <c r="JJT2" s="65"/>
      <c r="JJU2" s="65"/>
      <c r="JJV2" s="65"/>
      <c r="JJW2" s="65"/>
      <c r="JJX2" s="65"/>
      <c r="JJY2" s="65"/>
      <c r="JJZ2" s="65"/>
      <c r="JKA2" s="65"/>
      <c r="JKB2" s="65"/>
      <c r="JKC2" s="65"/>
      <c r="JKD2" s="65"/>
      <c r="JKE2" s="65"/>
      <c r="JKF2" s="65"/>
      <c r="JKG2" s="65"/>
      <c r="JKH2" s="65"/>
      <c r="JKI2" s="65"/>
      <c r="JKJ2" s="65"/>
      <c r="JKK2" s="65"/>
      <c r="JKL2" s="65"/>
      <c r="JKM2" s="65"/>
      <c r="JKN2" s="65"/>
      <c r="JKO2" s="65"/>
      <c r="JKP2" s="65"/>
      <c r="JKQ2" s="65"/>
      <c r="JKR2" s="65"/>
      <c r="JKS2" s="65"/>
      <c r="JKT2" s="65"/>
      <c r="JKU2" s="65"/>
      <c r="JKV2" s="65"/>
      <c r="JKW2" s="65"/>
      <c r="JKX2" s="65"/>
      <c r="JKY2" s="65"/>
      <c r="JKZ2" s="65"/>
      <c r="JLA2" s="65"/>
      <c r="JLB2" s="65"/>
      <c r="JLC2" s="65"/>
      <c r="JLD2" s="65"/>
      <c r="JLE2" s="65"/>
      <c r="JLF2" s="65"/>
      <c r="JLG2" s="65"/>
      <c r="JLH2" s="65"/>
      <c r="JLI2" s="65"/>
      <c r="JLJ2" s="65"/>
      <c r="JLK2" s="65"/>
      <c r="JLL2" s="65"/>
      <c r="JLM2" s="65"/>
      <c r="JLN2" s="65"/>
      <c r="JLO2" s="65"/>
      <c r="JLP2" s="65"/>
      <c r="JLQ2" s="65"/>
      <c r="JLR2" s="65"/>
      <c r="JLS2" s="65"/>
      <c r="JLT2" s="65"/>
      <c r="JLU2" s="65"/>
      <c r="JLV2" s="65"/>
      <c r="JLW2" s="65"/>
      <c r="JLX2" s="65"/>
      <c r="JLY2" s="65"/>
      <c r="JLZ2" s="65"/>
      <c r="JMA2" s="65"/>
      <c r="JMB2" s="65"/>
      <c r="JMC2" s="65"/>
      <c r="JMD2" s="65"/>
      <c r="JME2" s="65"/>
      <c r="JMF2" s="65"/>
      <c r="JMG2" s="65"/>
      <c r="JMH2" s="65"/>
      <c r="JMI2" s="65"/>
      <c r="JMJ2" s="65"/>
      <c r="JMK2" s="65"/>
      <c r="JML2" s="65"/>
      <c r="JMM2" s="65"/>
      <c r="JMN2" s="65"/>
      <c r="JMO2" s="65"/>
      <c r="JMP2" s="65"/>
      <c r="JMQ2" s="65"/>
      <c r="JMR2" s="65"/>
      <c r="JMS2" s="65"/>
      <c r="JMT2" s="65"/>
      <c r="JMU2" s="65"/>
      <c r="JMV2" s="65"/>
      <c r="JMW2" s="65"/>
      <c r="JMX2" s="65"/>
      <c r="JMY2" s="65"/>
      <c r="JMZ2" s="65"/>
      <c r="JNA2" s="65"/>
      <c r="JNB2" s="65"/>
      <c r="JNC2" s="65"/>
      <c r="JND2" s="65"/>
      <c r="JNE2" s="65"/>
      <c r="JNF2" s="65"/>
      <c r="JNG2" s="65"/>
      <c r="JNH2" s="65"/>
      <c r="JNI2" s="65"/>
      <c r="JNJ2" s="65"/>
      <c r="JNK2" s="65"/>
      <c r="JNL2" s="65"/>
      <c r="JNM2" s="65"/>
      <c r="JNN2" s="65"/>
      <c r="JNO2" s="65"/>
      <c r="JNP2" s="65"/>
      <c r="JNQ2" s="65"/>
      <c r="JNR2" s="65"/>
      <c r="JNS2" s="65"/>
      <c r="JNT2" s="65"/>
      <c r="JNU2" s="65"/>
      <c r="JNV2" s="65"/>
      <c r="JNW2" s="65"/>
      <c r="JNX2" s="65"/>
      <c r="JNY2" s="65"/>
      <c r="JNZ2" s="65"/>
      <c r="JOA2" s="65"/>
      <c r="JOB2" s="65"/>
      <c r="JOC2" s="65"/>
      <c r="JOD2" s="65"/>
      <c r="JOE2" s="65"/>
      <c r="JOF2" s="65"/>
      <c r="JOG2" s="65"/>
      <c r="JOH2" s="65"/>
      <c r="JOI2" s="65"/>
      <c r="JOJ2" s="65"/>
      <c r="JOK2" s="65"/>
      <c r="JOL2" s="65"/>
      <c r="JOM2" s="65"/>
      <c r="JON2" s="65"/>
      <c r="JOO2" s="65"/>
      <c r="JOP2" s="65"/>
      <c r="JOQ2" s="65"/>
      <c r="JOR2" s="65"/>
      <c r="JOS2" s="65"/>
      <c r="JOT2" s="65"/>
      <c r="JOU2" s="65"/>
      <c r="JOV2" s="65"/>
      <c r="JOW2" s="65"/>
      <c r="JOX2" s="65"/>
      <c r="JOY2" s="65"/>
      <c r="JOZ2" s="65"/>
      <c r="JPA2" s="65"/>
      <c r="JPB2" s="65"/>
      <c r="JPC2" s="65"/>
      <c r="JPD2" s="65"/>
      <c r="JPE2" s="65"/>
      <c r="JPF2" s="65"/>
      <c r="JPG2" s="65"/>
      <c r="JPH2" s="65"/>
      <c r="JPI2" s="65"/>
      <c r="JPJ2" s="65"/>
      <c r="JPK2" s="65"/>
      <c r="JPL2" s="65"/>
      <c r="JPM2" s="65"/>
      <c r="JPN2" s="65"/>
      <c r="JPO2" s="65"/>
      <c r="JPP2" s="65"/>
      <c r="JPQ2" s="65"/>
      <c r="JPR2" s="65"/>
      <c r="JPS2" s="65"/>
      <c r="JPT2" s="65"/>
      <c r="JPU2" s="65"/>
      <c r="JPV2" s="65"/>
      <c r="JPW2" s="65"/>
      <c r="JPX2" s="65"/>
      <c r="JPY2" s="65"/>
      <c r="JPZ2" s="65"/>
      <c r="JQA2" s="65"/>
      <c r="JQB2" s="65"/>
      <c r="JQC2" s="65"/>
      <c r="JQD2" s="65"/>
      <c r="JQE2" s="65"/>
      <c r="JQF2" s="65"/>
      <c r="JQG2" s="65"/>
      <c r="JQH2" s="65"/>
      <c r="JQI2" s="65"/>
      <c r="JQJ2" s="65"/>
      <c r="JQK2" s="65"/>
      <c r="JQL2" s="65"/>
      <c r="JQM2" s="65"/>
      <c r="JQN2" s="65"/>
      <c r="JQO2" s="65"/>
      <c r="JQP2" s="65"/>
      <c r="JQQ2" s="65"/>
      <c r="JQR2" s="65"/>
      <c r="JQS2" s="65"/>
      <c r="JQT2" s="65"/>
      <c r="JQU2" s="65"/>
      <c r="JQV2" s="65"/>
      <c r="JQW2" s="65"/>
      <c r="JQX2" s="65"/>
      <c r="JQY2" s="65"/>
      <c r="JQZ2" s="65"/>
      <c r="JRA2" s="65"/>
      <c r="JRB2" s="65"/>
      <c r="JRC2" s="65"/>
      <c r="JRD2" s="65"/>
      <c r="JRE2" s="65"/>
      <c r="JRF2" s="65"/>
      <c r="JRG2" s="65"/>
      <c r="JRH2" s="65"/>
      <c r="JRI2" s="65"/>
      <c r="JRJ2" s="65"/>
      <c r="JRK2" s="65"/>
      <c r="JRL2" s="65"/>
      <c r="JRM2" s="65"/>
      <c r="JRN2" s="65"/>
      <c r="JRO2" s="65"/>
      <c r="JRP2" s="65"/>
      <c r="JRQ2" s="65"/>
      <c r="JRR2" s="65"/>
      <c r="JRS2" s="65"/>
      <c r="JRT2" s="65"/>
      <c r="JRU2" s="65"/>
      <c r="JRV2" s="65"/>
      <c r="JRW2" s="65"/>
      <c r="JRX2" s="65"/>
      <c r="JRY2" s="65"/>
      <c r="JRZ2" s="65"/>
      <c r="JSA2" s="65"/>
      <c r="JSB2" s="65"/>
      <c r="JSC2" s="65"/>
      <c r="JSD2" s="65"/>
      <c r="JSE2" s="65"/>
      <c r="JSF2" s="65"/>
      <c r="JSG2" s="65"/>
      <c r="JSH2" s="65"/>
      <c r="JSI2" s="65"/>
      <c r="JSJ2" s="65"/>
      <c r="JSK2" s="65"/>
      <c r="JSL2" s="65"/>
      <c r="JSM2" s="65"/>
      <c r="JSN2" s="65"/>
      <c r="JSO2" s="65"/>
      <c r="JSP2" s="65"/>
      <c r="JSQ2" s="65"/>
      <c r="JSR2" s="65"/>
      <c r="JSS2" s="65"/>
      <c r="JST2" s="65"/>
      <c r="JSU2" s="65"/>
      <c r="JSV2" s="65"/>
      <c r="JSW2" s="65"/>
      <c r="JSX2" s="65"/>
      <c r="JSY2" s="65"/>
      <c r="JSZ2" s="65"/>
      <c r="JTA2" s="65"/>
      <c r="JTB2" s="65"/>
      <c r="JTC2" s="65"/>
      <c r="JTD2" s="65"/>
      <c r="JTE2" s="65"/>
      <c r="JTF2" s="65"/>
      <c r="JTG2" s="65"/>
      <c r="JTH2" s="65"/>
      <c r="JTI2" s="65"/>
      <c r="JTJ2" s="65"/>
      <c r="JTK2" s="65"/>
      <c r="JTL2" s="65"/>
      <c r="JTM2" s="65"/>
      <c r="JTN2" s="65"/>
      <c r="JTO2" s="65"/>
      <c r="JTP2" s="65"/>
      <c r="JTQ2" s="65"/>
      <c r="JTR2" s="65"/>
      <c r="JTS2" s="65"/>
      <c r="JTT2" s="65"/>
      <c r="JTU2" s="65"/>
      <c r="JTV2" s="65"/>
      <c r="JTW2" s="65"/>
      <c r="JTX2" s="65"/>
      <c r="JTY2" s="65"/>
      <c r="JTZ2" s="65"/>
      <c r="JUA2" s="65"/>
      <c r="JUB2" s="65"/>
      <c r="JUC2" s="65"/>
      <c r="JUD2" s="65"/>
      <c r="JUE2" s="65"/>
      <c r="JUF2" s="65"/>
      <c r="JUG2" s="65"/>
      <c r="JUH2" s="65"/>
      <c r="JUI2" s="65"/>
      <c r="JUJ2" s="65"/>
      <c r="JUK2" s="65"/>
      <c r="JUL2" s="65"/>
      <c r="JUM2" s="65"/>
      <c r="JUN2" s="65"/>
      <c r="JUO2" s="65"/>
      <c r="JUP2" s="65"/>
      <c r="JUQ2" s="65"/>
      <c r="JUR2" s="65"/>
      <c r="JUS2" s="65"/>
      <c r="JUT2" s="65"/>
      <c r="JUU2" s="65"/>
      <c r="JUV2" s="65"/>
      <c r="JUW2" s="65"/>
      <c r="JUX2" s="65"/>
      <c r="JUY2" s="65"/>
      <c r="JUZ2" s="65"/>
      <c r="JVA2" s="65"/>
      <c r="JVB2" s="65"/>
      <c r="JVC2" s="65"/>
      <c r="JVD2" s="65"/>
      <c r="JVE2" s="65"/>
      <c r="JVF2" s="65"/>
      <c r="JVG2" s="65"/>
      <c r="JVH2" s="65"/>
      <c r="JVI2" s="65"/>
      <c r="JVJ2" s="65"/>
      <c r="JVK2" s="65"/>
      <c r="JVL2" s="65"/>
      <c r="JVM2" s="65"/>
      <c r="JVN2" s="65"/>
      <c r="JVO2" s="65"/>
      <c r="JVP2" s="65"/>
      <c r="JVQ2" s="65"/>
      <c r="JVR2" s="65"/>
      <c r="JVS2" s="65"/>
      <c r="JVT2" s="65"/>
      <c r="JVU2" s="65"/>
      <c r="JVV2" s="65"/>
      <c r="JVW2" s="65"/>
      <c r="JVX2" s="65"/>
      <c r="JVY2" s="65"/>
      <c r="JVZ2" s="65"/>
      <c r="JWA2" s="65"/>
      <c r="JWB2" s="65"/>
      <c r="JWC2" s="65"/>
      <c r="JWD2" s="65"/>
      <c r="JWE2" s="65"/>
      <c r="JWF2" s="65"/>
      <c r="JWG2" s="65"/>
      <c r="JWH2" s="65"/>
      <c r="JWI2" s="65"/>
      <c r="JWJ2" s="65"/>
      <c r="JWK2" s="65"/>
      <c r="JWL2" s="65"/>
      <c r="JWM2" s="65"/>
      <c r="JWN2" s="65"/>
      <c r="JWO2" s="65"/>
      <c r="JWP2" s="65"/>
      <c r="JWQ2" s="65"/>
      <c r="JWR2" s="65"/>
      <c r="JWS2" s="65"/>
      <c r="JWT2" s="65"/>
      <c r="JWU2" s="65"/>
      <c r="JWV2" s="65"/>
      <c r="JWW2" s="65"/>
      <c r="JWX2" s="65"/>
      <c r="JWY2" s="65"/>
      <c r="JWZ2" s="65"/>
      <c r="JXA2" s="65"/>
      <c r="JXB2" s="65"/>
      <c r="JXC2" s="65"/>
      <c r="JXD2" s="65"/>
      <c r="JXE2" s="65"/>
      <c r="JXF2" s="65"/>
      <c r="JXG2" s="65"/>
      <c r="JXH2" s="65"/>
      <c r="JXI2" s="65"/>
      <c r="JXJ2" s="65"/>
      <c r="JXK2" s="65"/>
      <c r="JXL2" s="65"/>
      <c r="JXM2" s="65"/>
      <c r="JXN2" s="65"/>
      <c r="JXO2" s="65"/>
      <c r="JXP2" s="65"/>
      <c r="JXQ2" s="65"/>
      <c r="JXR2" s="65"/>
      <c r="JXS2" s="65"/>
      <c r="JXT2" s="65"/>
      <c r="JXU2" s="65"/>
      <c r="JXV2" s="65"/>
      <c r="JXW2" s="65"/>
      <c r="JXX2" s="65"/>
      <c r="JXY2" s="65"/>
      <c r="JXZ2" s="65"/>
      <c r="JYA2" s="65"/>
      <c r="JYB2" s="65"/>
      <c r="JYC2" s="65"/>
      <c r="JYD2" s="65"/>
      <c r="JYE2" s="65"/>
      <c r="JYF2" s="65"/>
      <c r="JYG2" s="65"/>
      <c r="JYH2" s="65"/>
      <c r="JYI2" s="65"/>
      <c r="JYJ2" s="65"/>
      <c r="JYK2" s="65"/>
      <c r="JYL2" s="65"/>
      <c r="JYM2" s="65"/>
      <c r="JYN2" s="65"/>
      <c r="JYO2" s="65"/>
      <c r="JYP2" s="65"/>
      <c r="JYQ2" s="65"/>
      <c r="JYR2" s="65"/>
      <c r="JYS2" s="65"/>
      <c r="JYT2" s="65"/>
      <c r="JYU2" s="65"/>
      <c r="JYV2" s="65"/>
      <c r="JYW2" s="65"/>
      <c r="JYX2" s="65"/>
      <c r="JYY2" s="65"/>
      <c r="JYZ2" s="65"/>
      <c r="JZA2" s="65"/>
      <c r="JZB2" s="65"/>
      <c r="JZC2" s="65"/>
      <c r="JZD2" s="65"/>
      <c r="JZE2" s="65"/>
      <c r="JZF2" s="65"/>
      <c r="JZG2" s="65"/>
      <c r="JZH2" s="65"/>
      <c r="JZI2" s="65"/>
      <c r="JZJ2" s="65"/>
      <c r="JZK2" s="65"/>
      <c r="JZL2" s="65"/>
      <c r="JZM2" s="65"/>
      <c r="JZN2" s="65"/>
      <c r="JZO2" s="65"/>
      <c r="JZP2" s="65"/>
      <c r="JZQ2" s="65"/>
      <c r="JZR2" s="65"/>
      <c r="JZS2" s="65"/>
      <c r="JZT2" s="65"/>
      <c r="JZU2" s="65"/>
      <c r="JZV2" s="65"/>
      <c r="JZW2" s="65"/>
      <c r="JZX2" s="65"/>
      <c r="JZY2" s="65"/>
      <c r="JZZ2" s="65"/>
      <c r="KAA2" s="65"/>
      <c r="KAB2" s="65"/>
      <c r="KAC2" s="65"/>
      <c r="KAD2" s="65"/>
      <c r="KAE2" s="65"/>
      <c r="KAF2" s="65"/>
      <c r="KAG2" s="65"/>
      <c r="KAH2" s="65"/>
      <c r="KAI2" s="65"/>
      <c r="KAJ2" s="65"/>
      <c r="KAK2" s="65"/>
      <c r="KAL2" s="65"/>
      <c r="KAM2" s="65"/>
      <c r="KAN2" s="65"/>
      <c r="KAO2" s="65"/>
      <c r="KAP2" s="65"/>
      <c r="KAQ2" s="65"/>
      <c r="KAR2" s="65"/>
      <c r="KAS2" s="65"/>
      <c r="KAT2" s="65"/>
      <c r="KAU2" s="65"/>
      <c r="KAV2" s="65"/>
      <c r="KAW2" s="65"/>
      <c r="KAX2" s="65"/>
      <c r="KAY2" s="65"/>
      <c r="KAZ2" s="65"/>
      <c r="KBA2" s="65"/>
      <c r="KBB2" s="65"/>
      <c r="KBC2" s="65"/>
      <c r="KBD2" s="65"/>
      <c r="KBE2" s="65"/>
      <c r="KBF2" s="65"/>
      <c r="KBG2" s="65"/>
      <c r="KBH2" s="65"/>
      <c r="KBI2" s="65"/>
      <c r="KBJ2" s="65"/>
      <c r="KBK2" s="65"/>
      <c r="KBL2" s="65"/>
      <c r="KBM2" s="65"/>
      <c r="KBN2" s="65"/>
      <c r="KBO2" s="65"/>
      <c r="KBP2" s="65"/>
      <c r="KBQ2" s="65"/>
      <c r="KBR2" s="65"/>
      <c r="KBS2" s="65"/>
      <c r="KBT2" s="65"/>
      <c r="KBU2" s="65"/>
      <c r="KBV2" s="65"/>
      <c r="KBW2" s="65"/>
      <c r="KBX2" s="65"/>
      <c r="KBY2" s="65"/>
      <c r="KBZ2" s="65"/>
      <c r="KCA2" s="65"/>
      <c r="KCB2" s="65"/>
      <c r="KCC2" s="65"/>
      <c r="KCD2" s="65"/>
      <c r="KCE2" s="65"/>
      <c r="KCF2" s="65"/>
      <c r="KCG2" s="65"/>
      <c r="KCH2" s="65"/>
      <c r="KCI2" s="65"/>
      <c r="KCJ2" s="65"/>
      <c r="KCK2" s="65"/>
      <c r="KCL2" s="65"/>
      <c r="KCM2" s="65"/>
      <c r="KCN2" s="65"/>
      <c r="KCO2" s="65"/>
      <c r="KCP2" s="65"/>
      <c r="KCQ2" s="65"/>
      <c r="KCR2" s="65"/>
      <c r="KCS2" s="65"/>
      <c r="KCT2" s="65"/>
      <c r="KCU2" s="65"/>
      <c r="KCV2" s="65"/>
      <c r="KCW2" s="65"/>
      <c r="KCX2" s="65"/>
      <c r="KCY2" s="65"/>
      <c r="KCZ2" s="65"/>
      <c r="KDA2" s="65"/>
      <c r="KDB2" s="65"/>
      <c r="KDC2" s="65"/>
      <c r="KDD2" s="65"/>
      <c r="KDE2" s="65"/>
      <c r="KDF2" s="65"/>
      <c r="KDG2" s="65"/>
      <c r="KDH2" s="65"/>
      <c r="KDI2" s="65"/>
      <c r="KDJ2" s="65"/>
      <c r="KDK2" s="65"/>
      <c r="KDL2" s="65"/>
      <c r="KDM2" s="65"/>
      <c r="KDN2" s="65"/>
      <c r="KDO2" s="65"/>
      <c r="KDP2" s="65"/>
      <c r="KDQ2" s="65"/>
      <c r="KDR2" s="65"/>
      <c r="KDS2" s="65"/>
      <c r="KDT2" s="65"/>
      <c r="KDU2" s="65"/>
      <c r="KDV2" s="65"/>
      <c r="KDW2" s="65"/>
      <c r="KDX2" s="65"/>
      <c r="KDY2" s="65"/>
      <c r="KDZ2" s="65"/>
      <c r="KEA2" s="65"/>
      <c r="KEB2" s="65"/>
      <c r="KEC2" s="65"/>
      <c r="KED2" s="65"/>
      <c r="KEE2" s="65"/>
      <c r="KEF2" s="65"/>
      <c r="KEG2" s="65"/>
      <c r="KEH2" s="65"/>
      <c r="KEI2" s="65"/>
      <c r="KEJ2" s="65"/>
      <c r="KEK2" s="65"/>
      <c r="KEL2" s="65"/>
      <c r="KEM2" s="65"/>
      <c r="KEN2" s="65"/>
      <c r="KEO2" s="65"/>
      <c r="KEP2" s="65"/>
      <c r="KEQ2" s="65"/>
      <c r="KER2" s="65"/>
      <c r="KES2" s="65"/>
      <c r="KET2" s="65"/>
      <c r="KEU2" s="65"/>
      <c r="KEV2" s="65"/>
      <c r="KEW2" s="65"/>
      <c r="KEX2" s="65"/>
      <c r="KEY2" s="65"/>
      <c r="KEZ2" s="65"/>
      <c r="KFA2" s="65"/>
      <c r="KFB2" s="65"/>
      <c r="KFC2" s="65"/>
      <c r="KFD2" s="65"/>
      <c r="KFE2" s="65"/>
      <c r="KFF2" s="65"/>
      <c r="KFG2" s="65"/>
      <c r="KFH2" s="65"/>
      <c r="KFI2" s="65"/>
      <c r="KFJ2" s="65"/>
      <c r="KFK2" s="65"/>
      <c r="KFL2" s="65"/>
      <c r="KFM2" s="65"/>
      <c r="KFN2" s="65"/>
      <c r="KFO2" s="65"/>
      <c r="KFP2" s="65"/>
      <c r="KFQ2" s="65"/>
      <c r="KFR2" s="65"/>
      <c r="KFS2" s="65"/>
      <c r="KFT2" s="65"/>
      <c r="KFU2" s="65"/>
      <c r="KFV2" s="65"/>
      <c r="KFW2" s="65"/>
      <c r="KFX2" s="65"/>
      <c r="KFY2" s="65"/>
      <c r="KFZ2" s="65"/>
      <c r="KGA2" s="65"/>
      <c r="KGB2" s="65"/>
      <c r="KGC2" s="65"/>
      <c r="KGD2" s="65"/>
      <c r="KGE2" s="65"/>
      <c r="KGF2" s="65"/>
      <c r="KGG2" s="65"/>
      <c r="KGH2" s="65"/>
      <c r="KGI2" s="65"/>
      <c r="KGJ2" s="65"/>
      <c r="KGK2" s="65"/>
      <c r="KGL2" s="65"/>
      <c r="KGM2" s="65"/>
      <c r="KGN2" s="65"/>
      <c r="KGO2" s="65"/>
      <c r="KGP2" s="65"/>
      <c r="KGQ2" s="65"/>
      <c r="KGR2" s="65"/>
      <c r="KGS2" s="65"/>
      <c r="KGT2" s="65"/>
      <c r="KGU2" s="65"/>
      <c r="KGV2" s="65"/>
      <c r="KGW2" s="65"/>
      <c r="KGX2" s="65"/>
      <c r="KGY2" s="65"/>
      <c r="KGZ2" s="65"/>
      <c r="KHA2" s="65"/>
      <c r="KHB2" s="65"/>
      <c r="KHC2" s="65"/>
      <c r="KHD2" s="65"/>
      <c r="KHE2" s="65"/>
      <c r="KHF2" s="65"/>
      <c r="KHG2" s="65"/>
      <c r="KHH2" s="65"/>
      <c r="KHI2" s="65"/>
      <c r="KHJ2" s="65"/>
      <c r="KHK2" s="65"/>
      <c r="KHL2" s="65"/>
      <c r="KHM2" s="65"/>
      <c r="KHN2" s="65"/>
      <c r="KHO2" s="65"/>
      <c r="KHP2" s="65"/>
      <c r="KHQ2" s="65"/>
      <c r="KHR2" s="65"/>
      <c r="KHS2" s="65"/>
      <c r="KHT2" s="65"/>
      <c r="KHU2" s="65"/>
      <c r="KHV2" s="65"/>
      <c r="KHW2" s="65"/>
      <c r="KHX2" s="65"/>
      <c r="KHY2" s="65"/>
      <c r="KHZ2" s="65"/>
      <c r="KIA2" s="65"/>
      <c r="KIB2" s="65"/>
      <c r="KIC2" s="65"/>
      <c r="KID2" s="65"/>
      <c r="KIE2" s="65"/>
      <c r="KIF2" s="65"/>
      <c r="KIG2" s="65"/>
      <c r="KIH2" s="65"/>
      <c r="KII2" s="65"/>
      <c r="KIJ2" s="65"/>
      <c r="KIK2" s="65"/>
      <c r="KIL2" s="65"/>
      <c r="KIM2" s="65"/>
      <c r="KIN2" s="65"/>
      <c r="KIO2" s="65"/>
      <c r="KIP2" s="65"/>
      <c r="KIQ2" s="65"/>
      <c r="KIR2" s="65"/>
      <c r="KIS2" s="65"/>
      <c r="KIT2" s="65"/>
      <c r="KIU2" s="65"/>
      <c r="KIV2" s="65"/>
      <c r="KIW2" s="65"/>
      <c r="KIX2" s="65"/>
      <c r="KIY2" s="65"/>
      <c r="KIZ2" s="65"/>
      <c r="KJA2" s="65"/>
      <c r="KJB2" s="65"/>
      <c r="KJC2" s="65"/>
      <c r="KJD2" s="65"/>
      <c r="KJE2" s="65"/>
      <c r="KJF2" s="65"/>
      <c r="KJG2" s="65"/>
      <c r="KJH2" s="65"/>
      <c r="KJI2" s="65"/>
      <c r="KJJ2" s="65"/>
      <c r="KJK2" s="65"/>
      <c r="KJL2" s="65"/>
      <c r="KJM2" s="65"/>
      <c r="KJN2" s="65"/>
      <c r="KJO2" s="65"/>
      <c r="KJP2" s="65"/>
      <c r="KJQ2" s="65"/>
      <c r="KJR2" s="65"/>
      <c r="KJS2" s="65"/>
      <c r="KJT2" s="65"/>
      <c r="KJU2" s="65"/>
      <c r="KJV2" s="65"/>
      <c r="KJW2" s="65"/>
      <c r="KJX2" s="65"/>
      <c r="KJY2" s="65"/>
      <c r="KJZ2" s="65"/>
      <c r="KKA2" s="65"/>
      <c r="KKB2" s="65"/>
      <c r="KKC2" s="65"/>
      <c r="KKD2" s="65"/>
      <c r="KKE2" s="65"/>
      <c r="KKF2" s="65"/>
      <c r="KKG2" s="65"/>
      <c r="KKH2" s="65"/>
      <c r="KKI2" s="65"/>
      <c r="KKJ2" s="65"/>
      <c r="KKK2" s="65"/>
      <c r="KKL2" s="65"/>
      <c r="KKM2" s="65"/>
      <c r="KKN2" s="65"/>
      <c r="KKO2" s="65"/>
      <c r="KKP2" s="65"/>
      <c r="KKQ2" s="65"/>
      <c r="KKR2" s="65"/>
      <c r="KKS2" s="65"/>
      <c r="KKT2" s="65"/>
      <c r="KKU2" s="65"/>
      <c r="KKV2" s="65"/>
      <c r="KKW2" s="65"/>
      <c r="KKX2" s="65"/>
      <c r="KKY2" s="65"/>
      <c r="KKZ2" s="65"/>
      <c r="KLA2" s="65"/>
      <c r="KLB2" s="65"/>
      <c r="KLC2" s="65"/>
      <c r="KLD2" s="65"/>
      <c r="KLE2" s="65"/>
      <c r="KLF2" s="65"/>
      <c r="KLG2" s="65"/>
      <c r="KLH2" s="65"/>
      <c r="KLI2" s="65"/>
      <c r="KLJ2" s="65"/>
      <c r="KLK2" s="65"/>
      <c r="KLL2" s="65"/>
      <c r="KLM2" s="65"/>
      <c r="KLN2" s="65"/>
      <c r="KLO2" s="65"/>
      <c r="KLP2" s="65"/>
      <c r="KLQ2" s="65"/>
      <c r="KLR2" s="65"/>
      <c r="KLS2" s="65"/>
      <c r="KLT2" s="65"/>
      <c r="KLU2" s="65"/>
      <c r="KLV2" s="65"/>
      <c r="KLW2" s="65"/>
      <c r="KLX2" s="65"/>
      <c r="KLY2" s="65"/>
      <c r="KLZ2" s="65"/>
      <c r="KMA2" s="65"/>
      <c r="KMB2" s="65"/>
      <c r="KMC2" s="65"/>
      <c r="KMD2" s="65"/>
      <c r="KME2" s="65"/>
      <c r="KMF2" s="65"/>
      <c r="KMG2" s="65"/>
      <c r="KMH2" s="65"/>
      <c r="KMI2" s="65"/>
      <c r="KMJ2" s="65"/>
      <c r="KMK2" s="65"/>
      <c r="KML2" s="65"/>
      <c r="KMM2" s="65"/>
      <c r="KMN2" s="65"/>
      <c r="KMO2" s="65"/>
      <c r="KMP2" s="65"/>
      <c r="KMQ2" s="65"/>
      <c r="KMR2" s="65"/>
      <c r="KMS2" s="65"/>
      <c r="KMT2" s="65"/>
      <c r="KMU2" s="65"/>
      <c r="KMV2" s="65"/>
      <c r="KMW2" s="65"/>
      <c r="KMX2" s="65"/>
      <c r="KMY2" s="65"/>
      <c r="KMZ2" s="65"/>
      <c r="KNA2" s="65"/>
      <c r="KNB2" s="65"/>
      <c r="KNC2" s="65"/>
      <c r="KND2" s="65"/>
      <c r="KNE2" s="65"/>
      <c r="KNF2" s="65"/>
      <c r="KNG2" s="65"/>
      <c r="KNH2" s="65"/>
      <c r="KNI2" s="65"/>
      <c r="KNJ2" s="65"/>
      <c r="KNK2" s="65"/>
      <c r="KNL2" s="65"/>
      <c r="KNM2" s="65"/>
      <c r="KNN2" s="65"/>
      <c r="KNO2" s="65"/>
      <c r="KNP2" s="65"/>
      <c r="KNQ2" s="65"/>
      <c r="KNR2" s="65"/>
      <c r="KNS2" s="65"/>
      <c r="KNT2" s="65"/>
      <c r="KNU2" s="65"/>
      <c r="KNV2" s="65"/>
      <c r="KNW2" s="65"/>
      <c r="KNX2" s="65"/>
      <c r="KNY2" s="65"/>
      <c r="KNZ2" s="65"/>
      <c r="KOA2" s="65"/>
      <c r="KOB2" s="65"/>
      <c r="KOC2" s="65"/>
      <c r="KOD2" s="65"/>
      <c r="KOE2" s="65"/>
      <c r="KOF2" s="65"/>
      <c r="KOG2" s="65"/>
      <c r="KOH2" s="65"/>
      <c r="KOI2" s="65"/>
      <c r="KOJ2" s="65"/>
      <c r="KOK2" s="65"/>
      <c r="KOL2" s="65"/>
      <c r="KOM2" s="65"/>
      <c r="KON2" s="65"/>
      <c r="KOO2" s="65"/>
      <c r="KOP2" s="65"/>
      <c r="KOQ2" s="65"/>
      <c r="KOR2" s="65"/>
      <c r="KOS2" s="65"/>
      <c r="KOT2" s="65"/>
      <c r="KOU2" s="65"/>
      <c r="KOV2" s="65"/>
      <c r="KOW2" s="65"/>
      <c r="KOX2" s="65"/>
      <c r="KOY2" s="65"/>
      <c r="KOZ2" s="65"/>
      <c r="KPA2" s="65"/>
      <c r="KPB2" s="65"/>
      <c r="KPC2" s="65"/>
      <c r="KPD2" s="65"/>
      <c r="KPE2" s="65"/>
      <c r="KPF2" s="65"/>
      <c r="KPG2" s="65"/>
      <c r="KPH2" s="65"/>
      <c r="KPI2" s="65"/>
      <c r="KPJ2" s="65"/>
      <c r="KPK2" s="65"/>
      <c r="KPL2" s="65"/>
      <c r="KPM2" s="65"/>
      <c r="KPN2" s="65"/>
      <c r="KPO2" s="65"/>
      <c r="KPP2" s="65"/>
      <c r="KPQ2" s="65"/>
      <c r="KPR2" s="65"/>
      <c r="KPS2" s="65"/>
      <c r="KPT2" s="65"/>
      <c r="KPU2" s="65"/>
      <c r="KPV2" s="65"/>
      <c r="KPW2" s="65"/>
      <c r="KPX2" s="65"/>
      <c r="KPY2" s="65"/>
      <c r="KPZ2" s="65"/>
      <c r="KQA2" s="65"/>
      <c r="KQB2" s="65"/>
      <c r="KQC2" s="65"/>
      <c r="KQD2" s="65"/>
      <c r="KQE2" s="65"/>
      <c r="KQF2" s="65"/>
      <c r="KQG2" s="65"/>
      <c r="KQH2" s="65"/>
      <c r="KQI2" s="65"/>
      <c r="KQJ2" s="65"/>
      <c r="KQK2" s="65"/>
      <c r="KQL2" s="65"/>
      <c r="KQM2" s="65"/>
      <c r="KQN2" s="65"/>
      <c r="KQO2" s="65"/>
      <c r="KQP2" s="65"/>
      <c r="KQQ2" s="65"/>
      <c r="KQR2" s="65"/>
      <c r="KQS2" s="65"/>
      <c r="KQT2" s="65"/>
      <c r="KQU2" s="65"/>
      <c r="KQV2" s="65"/>
      <c r="KQW2" s="65"/>
      <c r="KQX2" s="65"/>
      <c r="KQY2" s="65"/>
      <c r="KQZ2" s="65"/>
      <c r="KRA2" s="65"/>
      <c r="KRB2" s="65"/>
      <c r="KRC2" s="65"/>
      <c r="KRD2" s="65"/>
      <c r="KRE2" s="65"/>
      <c r="KRF2" s="65"/>
      <c r="KRG2" s="65"/>
      <c r="KRH2" s="65"/>
      <c r="KRI2" s="65"/>
      <c r="KRJ2" s="65"/>
      <c r="KRK2" s="65"/>
      <c r="KRL2" s="65"/>
      <c r="KRM2" s="65"/>
      <c r="KRN2" s="65"/>
      <c r="KRO2" s="65"/>
      <c r="KRP2" s="65"/>
      <c r="KRQ2" s="65"/>
      <c r="KRR2" s="65"/>
      <c r="KRS2" s="65"/>
      <c r="KRT2" s="65"/>
      <c r="KRU2" s="65"/>
      <c r="KRV2" s="65"/>
      <c r="KRW2" s="65"/>
      <c r="KRX2" s="65"/>
      <c r="KRY2" s="65"/>
      <c r="KRZ2" s="65"/>
      <c r="KSA2" s="65"/>
      <c r="KSB2" s="65"/>
      <c r="KSC2" s="65"/>
      <c r="KSD2" s="65"/>
      <c r="KSE2" s="65"/>
      <c r="KSF2" s="65"/>
      <c r="KSG2" s="65"/>
      <c r="KSH2" s="65"/>
      <c r="KSI2" s="65"/>
      <c r="KSJ2" s="65"/>
      <c r="KSK2" s="65"/>
      <c r="KSL2" s="65"/>
      <c r="KSM2" s="65"/>
      <c r="KSN2" s="65"/>
      <c r="KSO2" s="65"/>
      <c r="KSP2" s="65"/>
      <c r="KSQ2" s="65"/>
      <c r="KSR2" s="65"/>
      <c r="KSS2" s="65"/>
      <c r="KST2" s="65"/>
      <c r="KSU2" s="65"/>
      <c r="KSV2" s="65"/>
      <c r="KSW2" s="65"/>
      <c r="KSX2" s="65"/>
      <c r="KSY2" s="65"/>
      <c r="KSZ2" s="65"/>
      <c r="KTA2" s="65"/>
      <c r="KTB2" s="65"/>
      <c r="KTC2" s="65"/>
      <c r="KTD2" s="65"/>
      <c r="KTE2" s="65"/>
      <c r="KTF2" s="65"/>
      <c r="KTG2" s="65"/>
      <c r="KTH2" s="65"/>
      <c r="KTI2" s="65"/>
      <c r="KTJ2" s="65"/>
      <c r="KTK2" s="65"/>
      <c r="KTL2" s="65"/>
      <c r="KTM2" s="65"/>
      <c r="KTN2" s="65"/>
      <c r="KTO2" s="65"/>
      <c r="KTP2" s="65"/>
      <c r="KTQ2" s="65"/>
      <c r="KTR2" s="65"/>
      <c r="KTS2" s="65"/>
      <c r="KTT2" s="65"/>
      <c r="KTU2" s="65"/>
      <c r="KTV2" s="65"/>
      <c r="KTW2" s="65"/>
      <c r="KTX2" s="65"/>
      <c r="KTY2" s="65"/>
      <c r="KTZ2" s="65"/>
      <c r="KUA2" s="65"/>
      <c r="KUB2" s="65"/>
      <c r="KUC2" s="65"/>
      <c r="KUD2" s="65"/>
      <c r="KUE2" s="65"/>
      <c r="KUF2" s="65"/>
      <c r="KUG2" s="65"/>
      <c r="KUH2" s="65"/>
      <c r="KUI2" s="65"/>
      <c r="KUJ2" s="65"/>
      <c r="KUK2" s="65"/>
      <c r="KUL2" s="65"/>
      <c r="KUM2" s="65"/>
      <c r="KUN2" s="65"/>
      <c r="KUO2" s="65"/>
      <c r="KUP2" s="65"/>
      <c r="KUQ2" s="65"/>
      <c r="KUR2" s="65"/>
      <c r="KUS2" s="65"/>
      <c r="KUT2" s="65"/>
      <c r="KUU2" s="65"/>
      <c r="KUV2" s="65"/>
      <c r="KUW2" s="65"/>
      <c r="KUX2" s="65"/>
      <c r="KUY2" s="65"/>
      <c r="KUZ2" s="65"/>
      <c r="KVA2" s="65"/>
      <c r="KVB2" s="65"/>
      <c r="KVC2" s="65"/>
      <c r="KVD2" s="65"/>
      <c r="KVE2" s="65"/>
      <c r="KVF2" s="65"/>
      <c r="KVG2" s="65"/>
      <c r="KVH2" s="65"/>
      <c r="KVI2" s="65"/>
      <c r="KVJ2" s="65"/>
      <c r="KVK2" s="65"/>
      <c r="KVL2" s="65"/>
      <c r="KVM2" s="65"/>
      <c r="KVN2" s="65"/>
      <c r="KVO2" s="65"/>
      <c r="KVP2" s="65"/>
      <c r="KVQ2" s="65"/>
      <c r="KVR2" s="65"/>
      <c r="KVS2" s="65"/>
      <c r="KVT2" s="65"/>
      <c r="KVU2" s="65"/>
      <c r="KVV2" s="65"/>
      <c r="KVW2" s="65"/>
      <c r="KVX2" s="65"/>
      <c r="KVY2" s="65"/>
      <c r="KVZ2" s="65"/>
      <c r="KWA2" s="65"/>
      <c r="KWB2" s="65"/>
      <c r="KWC2" s="65"/>
      <c r="KWD2" s="65"/>
      <c r="KWE2" s="65"/>
      <c r="KWF2" s="65"/>
      <c r="KWG2" s="65"/>
      <c r="KWH2" s="65"/>
      <c r="KWI2" s="65"/>
      <c r="KWJ2" s="65"/>
      <c r="KWK2" s="65"/>
      <c r="KWL2" s="65"/>
      <c r="KWM2" s="65"/>
      <c r="KWN2" s="65"/>
      <c r="KWO2" s="65"/>
      <c r="KWP2" s="65"/>
      <c r="KWQ2" s="65"/>
      <c r="KWR2" s="65"/>
      <c r="KWS2" s="65"/>
      <c r="KWT2" s="65"/>
      <c r="KWU2" s="65"/>
      <c r="KWV2" s="65"/>
      <c r="KWW2" s="65"/>
      <c r="KWX2" s="65"/>
      <c r="KWY2" s="65"/>
      <c r="KWZ2" s="65"/>
      <c r="KXA2" s="65"/>
      <c r="KXB2" s="65"/>
      <c r="KXC2" s="65"/>
      <c r="KXD2" s="65"/>
      <c r="KXE2" s="65"/>
      <c r="KXF2" s="65"/>
      <c r="KXG2" s="65"/>
      <c r="KXH2" s="65"/>
      <c r="KXI2" s="65"/>
      <c r="KXJ2" s="65"/>
      <c r="KXK2" s="65"/>
      <c r="KXL2" s="65"/>
      <c r="KXM2" s="65"/>
      <c r="KXN2" s="65"/>
      <c r="KXO2" s="65"/>
      <c r="KXP2" s="65"/>
      <c r="KXQ2" s="65"/>
      <c r="KXR2" s="65"/>
      <c r="KXS2" s="65"/>
      <c r="KXT2" s="65"/>
      <c r="KXU2" s="65"/>
      <c r="KXV2" s="65"/>
      <c r="KXW2" s="65"/>
      <c r="KXX2" s="65"/>
      <c r="KXY2" s="65"/>
      <c r="KXZ2" s="65"/>
      <c r="KYA2" s="65"/>
      <c r="KYB2" s="65"/>
      <c r="KYC2" s="65"/>
      <c r="KYD2" s="65"/>
      <c r="KYE2" s="65"/>
      <c r="KYF2" s="65"/>
      <c r="KYG2" s="65"/>
      <c r="KYH2" s="65"/>
      <c r="KYI2" s="65"/>
      <c r="KYJ2" s="65"/>
      <c r="KYK2" s="65"/>
      <c r="KYL2" s="65"/>
      <c r="KYM2" s="65"/>
      <c r="KYN2" s="65"/>
      <c r="KYO2" s="65"/>
      <c r="KYP2" s="65"/>
      <c r="KYQ2" s="65"/>
      <c r="KYR2" s="65"/>
      <c r="KYS2" s="65"/>
      <c r="KYT2" s="65"/>
      <c r="KYU2" s="65"/>
      <c r="KYV2" s="65"/>
      <c r="KYW2" s="65"/>
      <c r="KYX2" s="65"/>
      <c r="KYY2" s="65"/>
      <c r="KYZ2" s="65"/>
      <c r="KZA2" s="65"/>
      <c r="KZB2" s="65"/>
      <c r="KZC2" s="65"/>
      <c r="KZD2" s="65"/>
      <c r="KZE2" s="65"/>
      <c r="KZF2" s="65"/>
      <c r="KZG2" s="65"/>
      <c r="KZH2" s="65"/>
      <c r="KZI2" s="65"/>
      <c r="KZJ2" s="65"/>
      <c r="KZK2" s="65"/>
      <c r="KZL2" s="65"/>
      <c r="KZM2" s="65"/>
      <c r="KZN2" s="65"/>
      <c r="KZO2" s="65"/>
      <c r="KZP2" s="65"/>
      <c r="KZQ2" s="65"/>
      <c r="KZR2" s="65"/>
      <c r="KZS2" s="65"/>
      <c r="KZT2" s="65"/>
      <c r="KZU2" s="65"/>
      <c r="KZV2" s="65"/>
      <c r="KZW2" s="65"/>
      <c r="KZX2" s="65"/>
      <c r="KZY2" s="65"/>
      <c r="KZZ2" s="65"/>
      <c r="LAA2" s="65"/>
      <c r="LAB2" s="65"/>
      <c r="LAC2" s="65"/>
      <c r="LAD2" s="65"/>
      <c r="LAE2" s="65"/>
      <c r="LAF2" s="65"/>
      <c r="LAG2" s="65"/>
      <c r="LAH2" s="65"/>
      <c r="LAI2" s="65"/>
      <c r="LAJ2" s="65"/>
      <c r="LAK2" s="65"/>
      <c r="LAL2" s="65"/>
      <c r="LAM2" s="65"/>
      <c r="LAN2" s="65"/>
      <c r="LAO2" s="65"/>
      <c r="LAP2" s="65"/>
      <c r="LAQ2" s="65"/>
      <c r="LAR2" s="65"/>
      <c r="LAS2" s="65"/>
      <c r="LAT2" s="65"/>
      <c r="LAU2" s="65"/>
      <c r="LAV2" s="65"/>
      <c r="LAW2" s="65"/>
      <c r="LAX2" s="65"/>
      <c r="LAY2" s="65"/>
      <c r="LAZ2" s="65"/>
      <c r="LBA2" s="65"/>
      <c r="LBB2" s="65"/>
      <c r="LBC2" s="65"/>
      <c r="LBD2" s="65"/>
      <c r="LBE2" s="65"/>
      <c r="LBF2" s="65"/>
      <c r="LBG2" s="65"/>
      <c r="LBH2" s="65"/>
      <c r="LBI2" s="65"/>
      <c r="LBJ2" s="65"/>
      <c r="LBK2" s="65"/>
      <c r="LBL2" s="65"/>
      <c r="LBM2" s="65"/>
      <c r="LBN2" s="65"/>
      <c r="LBO2" s="65"/>
      <c r="LBP2" s="65"/>
      <c r="LBQ2" s="65"/>
      <c r="LBR2" s="65"/>
      <c r="LBS2" s="65"/>
      <c r="LBT2" s="65"/>
      <c r="LBU2" s="65"/>
      <c r="LBV2" s="65"/>
      <c r="LBW2" s="65"/>
      <c r="LBX2" s="65"/>
      <c r="LBY2" s="65"/>
      <c r="LBZ2" s="65"/>
      <c r="LCA2" s="65"/>
      <c r="LCB2" s="65"/>
      <c r="LCC2" s="65"/>
      <c r="LCD2" s="65"/>
      <c r="LCE2" s="65"/>
      <c r="LCF2" s="65"/>
      <c r="LCG2" s="65"/>
      <c r="LCH2" s="65"/>
      <c r="LCI2" s="65"/>
      <c r="LCJ2" s="65"/>
      <c r="LCK2" s="65"/>
      <c r="LCL2" s="65"/>
      <c r="LCM2" s="65"/>
      <c r="LCN2" s="65"/>
      <c r="LCO2" s="65"/>
      <c r="LCP2" s="65"/>
      <c r="LCQ2" s="65"/>
      <c r="LCR2" s="65"/>
      <c r="LCS2" s="65"/>
      <c r="LCT2" s="65"/>
      <c r="LCU2" s="65"/>
      <c r="LCV2" s="65"/>
      <c r="LCW2" s="65"/>
      <c r="LCX2" s="65"/>
      <c r="LCY2" s="65"/>
      <c r="LCZ2" s="65"/>
      <c r="LDA2" s="65"/>
      <c r="LDB2" s="65"/>
      <c r="LDC2" s="65"/>
      <c r="LDD2" s="65"/>
      <c r="LDE2" s="65"/>
      <c r="LDF2" s="65"/>
      <c r="LDG2" s="65"/>
      <c r="LDH2" s="65"/>
      <c r="LDI2" s="65"/>
      <c r="LDJ2" s="65"/>
      <c r="LDK2" s="65"/>
      <c r="LDL2" s="65"/>
      <c r="LDM2" s="65"/>
      <c r="LDN2" s="65"/>
      <c r="LDO2" s="65"/>
      <c r="LDP2" s="65"/>
      <c r="LDQ2" s="65"/>
      <c r="LDR2" s="65"/>
      <c r="LDS2" s="65"/>
      <c r="LDT2" s="65"/>
      <c r="LDU2" s="65"/>
      <c r="LDV2" s="65"/>
      <c r="LDW2" s="65"/>
      <c r="LDX2" s="65"/>
      <c r="LDY2" s="65"/>
      <c r="LDZ2" s="65"/>
      <c r="LEA2" s="65"/>
      <c r="LEB2" s="65"/>
      <c r="LEC2" s="65"/>
      <c r="LED2" s="65"/>
      <c r="LEE2" s="65"/>
      <c r="LEF2" s="65"/>
      <c r="LEG2" s="65"/>
      <c r="LEH2" s="65"/>
      <c r="LEI2" s="65"/>
      <c r="LEJ2" s="65"/>
      <c r="LEK2" s="65"/>
      <c r="LEL2" s="65"/>
      <c r="LEM2" s="65"/>
      <c r="LEN2" s="65"/>
      <c r="LEO2" s="65"/>
      <c r="LEP2" s="65"/>
      <c r="LEQ2" s="65"/>
      <c r="LER2" s="65"/>
      <c r="LES2" s="65"/>
      <c r="LET2" s="65"/>
      <c r="LEU2" s="65"/>
      <c r="LEV2" s="65"/>
      <c r="LEW2" s="65"/>
      <c r="LEX2" s="65"/>
      <c r="LEY2" s="65"/>
      <c r="LEZ2" s="65"/>
      <c r="LFA2" s="65"/>
      <c r="LFB2" s="65"/>
      <c r="LFC2" s="65"/>
      <c r="LFD2" s="65"/>
      <c r="LFE2" s="65"/>
      <c r="LFF2" s="65"/>
      <c r="LFG2" s="65"/>
      <c r="LFH2" s="65"/>
      <c r="LFI2" s="65"/>
      <c r="LFJ2" s="65"/>
      <c r="LFK2" s="65"/>
      <c r="LFL2" s="65"/>
      <c r="LFM2" s="65"/>
      <c r="LFN2" s="65"/>
      <c r="LFO2" s="65"/>
      <c r="LFP2" s="65"/>
      <c r="LFQ2" s="65"/>
      <c r="LFR2" s="65"/>
      <c r="LFS2" s="65"/>
      <c r="LFT2" s="65"/>
      <c r="LFU2" s="65"/>
      <c r="LFV2" s="65"/>
      <c r="LFW2" s="65"/>
      <c r="LFX2" s="65"/>
      <c r="LFY2" s="65"/>
      <c r="LFZ2" s="65"/>
      <c r="LGA2" s="65"/>
      <c r="LGB2" s="65"/>
      <c r="LGC2" s="65"/>
      <c r="LGD2" s="65"/>
      <c r="LGE2" s="65"/>
      <c r="LGF2" s="65"/>
      <c r="LGG2" s="65"/>
      <c r="LGH2" s="65"/>
      <c r="LGI2" s="65"/>
      <c r="LGJ2" s="65"/>
      <c r="LGK2" s="65"/>
      <c r="LGL2" s="65"/>
      <c r="LGM2" s="65"/>
      <c r="LGN2" s="65"/>
      <c r="LGO2" s="65"/>
      <c r="LGP2" s="65"/>
      <c r="LGQ2" s="65"/>
      <c r="LGR2" s="65"/>
      <c r="LGS2" s="65"/>
      <c r="LGT2" s="65"/>
      <c r="LGU2" s="65"/>
      <c r="LGV2" s="65"/>
      <c r="LGW2" s="65"/>
      <c r="LGX2" s="65"/>
      <c r="LGY2" s="65"/>
      <c r="LGZ2" s="65"/>
      <c r="LHA2" s="65"/>
      <c r="LHB2" s="65"/>
      <c r="LHC2" s="65"/>
      <c r="LHD2" s="65"/>
      <c r="LHE2" s="65"/>
      <c r="LHF2" s="65"/>
      <c r="LHG2" s="65"/>
      <c r="LHH2" s="65"/>
      <c r="LHI2" s="65"/>
      <c r="LHJ2" s="65"/>
      <c r="LHK2" s="65"/>
      <c r="LHL2" s="65"/>
      <c r="LHM2" s="65"/>
      <c r="LHN2" s="65"/>
      <c r="LHO2" s="65"/>
      <c r="LHP2" s="65"/>
      <c r="LHQ2" s="65"/>
      <c r="LHR2" s="65"/>
      <c r="LHS2" s="65"/>
      <c r="LHT2" s="65"/>
      <c r="LHU2" s="65"/>
      <c r="LHV2" s="65"/>
      <c r="LHW2" s="65"/>
      <c r="LHX2" s="65"/>
      <c r="LHY2" s="65"/>
      <c r="LHZ2" s="65"/>
      <c r="LIA2" s="65"/>
      <c r="LIB2" s="65"/>
      <c r="LIC2" s="65"/>
      <c r="LID2" s="65"/>
      <c r="LIE2" s="65"/>
      <c r="LIF2" s="65"/>
      <c r="LIG2" s="65"/>
      <c r="LIH2" s="65"/>
      <c r="LII2" s="65"/>
      <c r="LIJ2" s="65"/>
      <c r="LIK2" s="65"/>
      <c r="LIL2" s="65"/>
      <c r="LIM2" s="65"/>
      <c r="LIN2" s="65"/>
      <c r="LIO2" s="65"/>
      <c r="LIP2" s="65"/>
      <c r="LIQ2" s="65"/>
      <c r="LIR2" s="65"/>
      <c r="LIS2" s="65"/>
      <c r="LIT2" s="65"/>
      <c r="LIU2" s="65"/>
      <c r="LIV2" s="65"/>
      <c r="LIW2" s="65"/>
      <c r="LIX2" s="65"/>
      <c r="LIY2" s="65"/>
      <c r="LIZ2" s="65"/>
      <c r="LJA2" s="65"/>
      <c r="LJB2" s="65"/>
      <c r="LJC2" s="65"/>
      <c r="LJD2" s="65"/>
      <c r="LJE2" s="65"/>
      <c r="LJF2" s="65"/>
      <c r="LJG2" s="65"/>
      <c r="LJH2" s="65"/>
      <c r="LJI2" s="65"/>
      <c r="LJJ2" s="65"/>
      <c r="LJK2" s="65"/>
      <c r="LJL2" s="65"/>
      <c r="LJM2" s="65"/>
      <c r="LJN2" s="65"/>
      <c r="LJO2" s="65"/>
      <c r="LJP2" s="65"/>
      <c r="LJQ2" s="65"/>
      <c r="LJR2" s="65"/>
      <c r="LJS2" s="65"/>
      <c r="LJT2" s="65"/>
      <c r="LJU2" s="65"/>
      <c r="LJV2" s="65"/>
      <c r="LJW2" s="65"/>
      <c r="LJX2" s="65"/>
      <c r="LJY2" s="65"/>
      <c r="LJZ2" s="65"/>
      <c r="LKA2" s="65"/>
      <c r="LKB2" s="65"/>
      <c r="LKC2" s="65"/>
      <c r="LKD2" s="65"/>
      <c r="LKE2" s="65"/>
      <c r="LKF2" s="65"/>
      <c r="LKG2" s="65"/>
      <c r="LKH2" s="65"/>
      <c r="LKI2" s="65"/>
      <c r="LKJ2" s="65"/>
      <c r="LKK2" s="65"/>
      <c r="LKL2" s="65"/>
      <c r="LKM2" s="65"/>
      <c r="LKN2" s="65"/>
      <c r="LKO2" s="65"/>
      <c r="LKP2" s="65"/>
      <c r="LKQ2" s="65"/>
      <c r="LKR2" s="65"/>
      <c r="LKS2" s="65"/>
      <c r="LKT2" s="65"/>
      <c r="LKU2" s="65"/>
      <c r="LKV2" s="65"/>
      <c r="LKW2" s="65"/>
      <c r="LKX2" s="65"/>
      <c r="LKY2" s="65"/>
      <c r="LKZ2" s="65"/>
      <c r="LLA2" s="65"/>
      <c r="LLB2" s="65"/>
      <c r="LLC2" s="65"/>
      <c r="LLD2" s="65"/>
      <c r="LLE2" s="65"/>
      <c r="LLF2" s="65"/>
      <c r="LLG2" s="65"/>
      <c r="LLH2" s="65"/>
      <c r="LLI2" s="65"/>
      <c r="LLJ2" s="65"/>
      <c r="LLK2" s="65"/>
      <c r="LLL2" s="65"/>
      <c r="LLM2" s="65"/>
      <c r="LLN2" s="65"/>
      <c r="LLO2" s="65"/>
      <c r="LLP2" s="65"/>
      <c r="LLQ2" s="65"/>
      <c r="LLR2" s="65"/>
      <c r="LLS2" s="65"/>
      <c r="LLT2" s="65"/>
      <c r="LLU2" s="65"/>
      <c r="LLV2" s="65"/>
      <c r="LLW2" s="65"/>
      <c r="LLX2" s="65"/>
      <c r="LLY2" s="65"/>
      <c r="LLZ2" s="65"/>
      <c r="LMA2" s="65"/>
      <c r="LMB2" s="65"/>
      <c r="LMC2" s="65"/>
      <c r="LMD2" s="65"/>
      <c r="LME2" s="65"/>
      <c r="LMF2" s="65"/>
      <c r="LMG2" s="65"/>
      <c r="LMH2" s="65"/>
      <c r="LMI2" s="65"/>
      <c r="LMJ2" s="65"/>
      <c r="LMK2" s="65"/>
      <c r="LML2" s="65"/>
      <c r="LMM2" s="65"/>
      <c r="LMN2" s="65"/>
      <c r="LMO2" s="65"/>
      <c r="LMP2" s="65"/>
      <c r="LMQ2" s="65"/>
      <c r="LMR2" s="65"/>
      <c r="LMS2" s="65"/>
      <c r="LMT2" s="65"/>
      <c r="LMU2" s="65"/>
      <c r="LMV2" s="65"/>
      <c r="LMW2" s="65"/>
      <c r="LMX2" s="65"/>
      <c r="LMY2" s="65"/>
      <c r="LMZ2" s="65"/>
      <c r="LNA2" s="65"/>
      <c r="LNB2" s="65"/>
      <c r="LNC2" s="65"/>
      <c r="LND2" s="65"/>
      <c r="LNE2" s="65"/>
      <c r="LNF2" s="65"/>
      <c r="LNG2" s="65"/>
      <c r="LNH2" s="65"/>
      <c r="LNI2" s="65"/>
      <c r="LNJ2" s="65"/>
      <c r="LNK2" s="65"/>
      <c r="LNL2" s="65"/>
      <c r="LNM2" s="65"/>
      <c r="LNN2" s="65"/>
      <c r="LNO2" s="65"/>
      <c r="LNP2" s="65"/>
      <c r="LNQ2" s="65"/>
      <c r="LNR2" s="65"/>
      <c r="LNS2" s="65"/>
      <c r="LNT2" s="65"/>
      <c r="LNU2" s="65"/>
      <c r="LNV2" s="65"/>
      <c r="LNW2" s="65"/>
      <c r="LNX2" s="65"/>
      <c r="LNY2" s="65"/>
      <c r="LNZ2" s="65"/>
      <c r="LOA2" s="65"/>
      <c r="LOB2" s="65"/>
      <c r="LOC2" s="65"/>
      <c r="LOD2" s="65"/>
      <c r="LOE2" s="65"/>
      <c r="LOF2" s="65"/>
      <c r="LOG2" s="65"/>
      <c r="LOH2" s="65"/>
      <c r="LOI2" s="65"/>
      <c r="LOJ2" s="65"/>
      <c r="LOK2" s="65"/>
      <c r="LOL2" s="65"/>
      <c r="LOM2" s="65"/>
      <c r="LON2" s="65"/>
      <c r="LOO2" s="65"/>
      <c r="LOP2" s="65"/>
      <c r="LOQ2" s="65"/>
      <c r="LOR2" s="65"/>
      <c r="LOS2" s="65"/>
      <c r="LOT2" s="65"/>
      <c r="LOU2" s="65"/>
      <c r="LOV2" s="65"/>
      <c r="LOW2" s="65"/>
      <c r="LOX2" s="65"/>
      <c r="LOY2" s="65"/>
      <c r="LOZ2" s="65"/>
      <c r="LPA2" s="65"/>
      <c r="LPB2" s="65"/>
      <c r="LPC2" s="65"/>
      <c r="LPD2" s="65"/>
      <c r="LPE2" s="65"/>
      <c r="LPF2" s="65"/>
      <c r="LPG2" s="65"/>
      <c r="LPH2" s="65"/>
      <c r="LPI2" s="65"/>
      <c r="LPJ2" s="65"/>
      <c r="LPK2" s="65"/>
      <c r="LPL2" s="65"/>
      <c r="LPM2" s="65"/>
      <c r="LPN2" s="65"/>
      <c r="LPO2" s="65"/>
      <c r="LPP2" s="65"/>
      <c r="LPQ2" s="65"/>
      <c r="LPR2" s="65"/>
      <c r="LPS2" s="65"/>
      <c r="LPT2" s="65"/>
      <c r="LPU2" s="65"/>
      <c r="LPV2" s="65"/>
      <c r="LPW2" s="65"/>
      <c r="LPX2" s="65"/>
      <c r="LPY2" s="65"/>
      <c r="LPZ2" s="65"/>
      <c r="LQA2" s="65"/>
      <c r="LQB2" s="65"/>
      <c r="LQC2" s="65"/>
      <c r="LQD2" s="65"/>
      <c r="LQE2" s="65"/>
      <c r="LQF2" s="65"/>
      <c r="LQG2" s="65"/>
      <c r="LQH2" s="65"/>
      <c r="LQI2" s="65"/>
      <c r="LQJ2" s="65"/>
      <c r="LQK2" s="65"/>
      <c r="LQL2" s="65"/>
      <c r="LQM2" s="65"/>
      <c r="LQN2" s="65"/>
      <c r="LQO2" s="65"/>
      <c r="LQP2" s="65"/>
      <c r="LQQ2" s="65"/>
      <c r="LQR2" s="65"/>
      <c r="LQS2" s="65"/>
      <c r="LQT2" s="65"/>
      <c r="LQU2" s="65"/>
      <c r="LQV2" s="65"/>
      <c r="LQW2" s="65"/>
      <c r="LQX2" s="65"/>
      <c r="LQY2" s="65"/>
      <c r="LQZ2" s="65"/>
      <c r="LRA2" s="65"/>
      <c r="LRB2" s="65"/>
      <c r="LRC2" s="65"/>
      <c r="LRD2" s="65"/>
      <c r="LRE2" s="65"/>
      <c r="LRF2" s="65"/>
      <c r="LRG2" s="65"/>
      <c r="LRH2" s="65"/>
      <c r="LRI2" s="65"/>
      <c r="LRJ2" s="65"/>
      <c r="LRK2" s="65"/>
      <c r="LRL2" s="65"/>
      <c r="LRM2" s="65"/>
      <c r="LRN2" s="65"/>
      <c r="LRO2" s="65"/>
      <c r="LRP2" s="65"/>
      <c r="LRQ2" s="65"/>
      <c r="LRR2" s="65"/>
      <c r="LRS2" s="65"/>
      <c r="LRT2" s="65"/>
      <c r="LRU2" s="65"/>
      <c r="LRV2" s="65"/>
      <c r="LRW2" s="65"/>
      <c r="LRX2" s="65"/>
      <c r="LRY2" s="65"/>
      <c r="LRZ2" s="65"/>
      <c r="LSA2" s="65"/>
      <c r="LSB2" s="65"/>
      <c r="LSC2" s="65"/>
      <c r="LSD2" s="65"/>
      <c r="LSE2" s="65"/>
      <c r="LSF2" s="65"/>
      <c r="LSG2" s="65"/>
      <c r="LSH2" s="65"/>
      <c r="LSI2" s="65"/>
      <c r="LSJ2" s="65"/>
      <c r="LSK2" s="65"/>
      <c r="LSL2" s="65"/>
      <c r="LSM2" s="65"/>
      <c r="LSN2" s="65"/>
      <c r="LSO2" s="65"/>
      <c r="LSP2" s="65"/>
      <c r="LSQ2" s="65"/>
      <c r="LSR2" s="65"/>
      <c r="LSS2" s="65"/>
      <c r="LST2" s="65"/>
      <c r="LSU2" s="65"/>
      <c r="LSV2" s="65"/>
      <c r="LSW2" s="65"/>
      <c r="LSX2" s="65"/>
      <c r="LSY2" s="65"/>
      <c r="LSZ2" s="65"/>
      <c r="LTA2" s="65"/>
      <c r="LTB2" s="65"/>
      <c r="LTC2" s="65"/>
      <c r="LTD2" s="65"/>
      <c r="LTE2" s="65"/>
      <c r="LTF2" s="65"/>
      <c r="LTG2" s="65"/>
      <c r="LTH2" s="65"/>
      <c r="LTI2" s="65"/>
      <c r="LTJ2" s="65"/>
      <c r="LTK2" s="65"/>
      <c r="LTL2" s="65"/>
      <c r="LTM2" s="65"/>
      <c r="LTN2" s="65"/>
      <c r="LTO2" s="65"/>
      <c r="LTP2" s="65"/>
      <c r="LTQ2" s="65"/>
      <c r="LTR2" s="65"/>
      <c r="LTS2" s="65"/>
      <c r="LTT2" s="65"/>
      <c r="LTU2" s="65"/>
      <c r="LTV2" s="65"/>
      <c r="LTW2" s="65"/>
      <c r="LTX2" s="65"/>
      <c r="LTY2" s="65"/>
      <c r="LTZ2" s="65"/>
      <c r="LUA2" s="65"/>
      <c r="LUB2" s="65"/>
      <c r="LUC2" s="65"/>
      <c r="LUD2" s="65"/>
      <c r="LUE2" s="65"/>
      <c r="LUF2" s="65"/>
      <c r="LUG2" s="65"/>
      <c r="LUH2" s="65"/>
      <c r="LUI2" s="65"/>
      <c r="LUJ2" s="65"/>
      <c r="LUK2" s="65"/>
      <c r="LUL2" s="65"/>
      <c r="LUM2" s="65"/>
      <c r="LUN2" s="65"/>
      <c r="LUO2" s="65"/>
      <c r="LUP2" s="65"/>
      <c r="LUQ2" s="65"/>
      <c r="LUR2" s="65"/>
      <c r="LUS2" s="65"/>
      <c r="LUT2" s="65"/>
      <c r="LUU2" s="65"/>
      <c r="LUV2" s="65"/>
      <c r="LUW2" s="65"/>
      <c r="LUX2" s="65"/>
      <c r="LUY2" s="65"/>
      <c r="LUZ2" s="65"/>
      <c r="LVA2" s="65"/>
      <c r="LVB2" s="65"/>
      <c r="LVC2" s="65"/>
      <c r="LVD2" s="65"/>
      <c r="LVE2" s="65"/>
      <c r="LVF2" s="65"/>
      <c r="LVG2" s="65"/>
      <c r="LVH2" s="65"/>
      <c r="LVI2" s="65"/>
      <c r="LVJ2" s="65"/>
      <c r="LVK2" s="65"/>
      <c r="LVL2" s="65"/>
      <c r="LVM2" s="65"/>
      <c r="LVN2" s="65"/>
      <c r="LVO2" s="65"/>
      <c r="LVP2" s="65"/>
      <c r="LVQ2" s="65"/>
      <c r="LVR2" s="65"/>
      <c r="LVS2" s="65"/>
      <c r="LVT2" s="65"/>
      <c r="LVU2" s="65"/>
      <c r="LVV2" s="65"/>
      <c r="LVW2" s="65"/>
      <c r="LVX2" s="65"/>
      <c r="LVY2" s="65"/>
      <c r="LVZ2" s="65"/>
      <c r="LWA2" s="65"/>
      <c r="LWB2" s="65"/>
      <c r="LWC2" s="65"/>
      <c r="LWD2" s="65"/>
      <c r="LWE2" s="65"/>
      <c r="LWF2" s="65"/>
      <c r="LWG2" s="65"/>
      <c r="LWH2" s="65"/>
      <c r="LWI2" s="65"/>
      <c r="LWJ2" s="65"/>
      <c r="LWK2" s="65"/>
      <c r="LWL2" s="65"/>
      <c r="LWM2" s="65"/>
      <c r="LWN2" s="65"/>
      <c r="LWO2" s="65"/>
      <c r="LWP2" s="65"/>
      <c r="LWQ2" s="65"/>
      <c r="LWR2" s="65"/>
      <c r="LWS2" s="65"/>
      <c r="LWT2" s="65"/>
      <c r="LWU2" s="65"/>
      <c r="LWV2" s="65"/>
      <c r="LWW2" s="65"/>
      <c r="LWX2" s="65"/>
      <c r="LWY2" s="65"/>
      <c r="LWZ2" s="65"/>
      <c r="LXA2" s="65"/>
      <c r="LXB2" s="65"/>
      <c r="LXC2" s="65"/>
      <c r="LXD2" s="65"/>
      <c r="LXE2" s="65"/>
      <c r="LXF2" s="65"/>
      <c r="LXG2" s="65"/>
      <c r="LXH2" s="65"/>
      <c r="LXI2" s="65"/>
      <c r="LXJ2" s="65"/>
      <c r="LXK2" s="65"/>
      <c r="LXL2" s="65"/>
      <c r="LXM2" s="65"/>
      <c r="LXN2" s="65"/>
      <c r="LXO2" s="65"/>
      <c r="LXP2" s="65"/>
      <c r="LXQ2" s="65"/>
      <c r="LXR2" s="65"/>
      <c r="LXS2" s="65"/>
      <c r="LXT2" s="65"/>
      <c r="LXU2" s="65"/>
      <c r="LXV2" s="65"/>
      <c r="LXW2" s="65"/>
      <c r="LXX2" s="65"/>
      <c r="LXY2" s="65"/>
      <c r="LXZ2" s="65"/>
      <c r="LYA2" s="65"/>
      <c r="LYB2" s="65"/>
      <c r="LYC2" s="65"/>
      <c r="LYD2" s="65"/>
      <c r="LYE2" s="65"/>
      <c r="LYF2" s="65"/>
      <c r="LYG2" s="65"/>
      <c r="LYH2" s="65"/>
      <c r="LYI2" s="65"/>
      <c r="LYJ2" s="65"/>
      <c r="LYK2" s="65"/>
      <c r="LYL2" s="65"/>
      <c r="LYM2" s="65"/>
      <c r="LYN2" s="65"/>
      <c r="LYO2" s="65"/>
      <c r="LYP2" s="65"/>
      <c r="LYQ2" s="65"/>
      <c r="LYR2" s="65"/>
      <c r="LYS2" s="65"/>
      <c r="LYT2" s="65"/>
      <c r="LYU2" s="65"/>
      <c r="LYV2" s="65"/>
      <c r="LYW2" s="65"/>
      <c r="LYX2" s="65"/>
      <c r="LYY2" s="65"/>
      <c r="LYZ2" s="65"/>
      <c r="LZA2" s="65"/>
      <c r="LZB2" s="65"/>
      <c r="LZC2" s="65"/>
      <c r="LZD2" s="65"/>
      <c r="LZE2" s="65"/>
      <c r="LZF2" s="65"/>
      <c r="LZG2" s="65"/>
      <c r="LZH2" s="65"/>
      <c r="LZI2" s="65"/>
      <c r="LZJ2" s="65"/>
      <c r="LZK2" s="65"/>
      <c r="LZL2" s="65"/>
      <c r="LZM2" s="65"/>
      <c r="LZN2" s="65"/>
      <c r="LZO2" s="65"/>
      <c r="LZP2" s="65"/>
      <c r="LZQ2" s="65"/>
      <c r="LZR2" s="65"/>
      <c r="LZS2" s="65"/>
      <c r="LZT2" s="65"/>
      <c r="LZU2" s="65"/>
      <c r="LZV2" s="65"/>
      <c r="LZW2" s="65"/>
      <c r="LZX2" s="65"/>
      <c r="LZY2" s="65"/>
      <c r="LZZ2" s="65"/>
      <c r="MAA2" s="65"/>
      <c r="MAB2" s="65"/>
      <c r="MAC2" s="65"/>
      <c r="MAD2" s="65"/>
      <c r="MAE2" s="65"/>
      <c r="MAF2" s="65"/>
      <c r="MAG2" s="65"/>
      <c r="MAH2" s="65"/>
      <c r="MAI2" s="65"/>
      <c r="MAJ2" s="65"/>
      <c r="MAK2" s="65"/>
      <c r="MAL2" s="65"/>
      <c r="MAM2" s="65"/>
      <c r="MAN2" s="65"/>
      <c r="MAO2" s="65"/>
      <c r="MAP2" s="65"/>
      <c r="MAQ2" s="65"/>
      <c r="MAR2" s="65"/>
      <c r="MAS2" s="65"/>
      <c r="MAT2" s="65"/>
      <c r="MAU2" s="65"/>
      <c r="MAV2" s="65"/>
      <c r="MAW2" s="65"/>
      <c r="MAX2" s="65"/>
      <c r="MAY2" s="65"/>
      <c r="MAZ2" s="65"/>
      <c r="MBA2" s="65"/>
      <c r="MBB2" s="65"/>
      <c r="MBC2" s="65"/>
      <c r="MBD2" s="65"/>
      <c r="MBE2" s="65"/>
      <c r="MBF2" s="65"/>
      <c r="MBG2" s="65"/>
      <c r="MBH2" s="65"/>
      <c r="MBI2" s="65"/>
      <c r="MBJ2" s="65"/>
      <c r="MBK2" s="65"/>
      <c r="MBL2" s="65"/>
      <c r="MBM2" s="65"/>
      <c r="MBN2" s="65"/>
      <c r="MBO2" s="65"/>
      <c r="MBP2" s="65"/>
      <c r="MBQ2" s="65"/>
      <c r="MBR2" s="65"/>
      <c r="MBS2" s="65"/>
      <c r="MBT2" s="65"/>
      <c r="MBU2" s="65"/>
      <c r="MBV2" s="65"/>
      <c r="MBW2" s="65"/>
      <c r="MBX2" s="65"/>
      <c r="MBY2" s="65"/>
      <c r="MBZ2" s="65"/>
      <c r="MCA2" s="65"/>
      <c r="MCB2" s="65"/>
      <c r="MCC2" s="65"/>
      <c r="MCD2" s="65"/>
      <c r="MCE2" s="65"/>
      <c r="MCF2" s="65"/>
      <c r="MCG2" s="65"/>
      <c r="MCH2" s="65"/>
      <c r="MCI2" s="65"/>
      <c r="MCJ2" s="65"/>
      <c r="MCK2" s="65"/>
      <c r="MCL2" s="65"/>
      <c r="MCM2" s="65"/>
      <c r="MCN2" s="65"/>
      <c r="MCO2" s="65"/>
      <c r="MCP2" s="65"/>
      <c r="MCQ2" s="65"/>
      <c r="MCR2" s="65"/>
      <c r="MCS2" s="65"/>
      <c r="MCT2" s="65"/>
      <c r="MCU2" s="65"/>
      <c r="MCV2" s="65"/>
      <c r="MCW2" s="65"/>
      <c r="MCX2" s="65"/>
      <c r="MCY2" s="65"/>
      <c r="MCZ2" s="65"/>
      <c r="MDA2" s="65"/>
      <c r="MDB2" s="65"/>
      <c r="MDC2" s="65"/>
      <c r="MDD2" s="65"/>
      <c r="MDE2" s="65"/>
      <c r="MDF2" s="65"/>
      <c r="MDG2" s="65"/>
      <c r="MDH2" s="65"/>
      <c r="MDI2" s="65"/>
      <c r="MDJ2" s="65"/>
      <c r="MDK2" s="65"/>
      <c r="MDL2" s="65"/>
      <c r="MDM2" s="65"/>
      <c r="MDN2" s="65"/>
      <c r="MDO2" s="65"/>
      <c r="MDP2" s="65"/>
      <c r="MDQ2" s="65"/>
      <c r="MDR2" s="65"/>
      <c r="MDS2" s="65"/>
      <c r="MDT2" s="65"/>
      <c r="MDU2" s="65"/>
      <c r="MDV2" s="65"/>
      <c r="MDW2" s="65"/>
      <c r="MDX2" s="65"/>
      <c r="MDY2" s="65"/>
      <c r="MDZ2" s="65"/>
      <c r="MEA2" s="65"/>
      <c r="MEB2" s="65"/>
      <c r="MEC2" s="65"/>
      <c r="MED2" s="65"/>
      <c r="MEE2" s="65"/>
      <c r="MEF2" s="65"/>
      <c r="MEG2" s="65"/>
      <c r="MEH2" s="65"/>
      <c r="MEI2" s="65"/>
      <c r="MEJ2" s="65"/>
      <c r="MEK2" s="65"/>
      <c r="MEL2" s="65"/>
      <c r="MEM2" s="65"/>
      <c r="MEN2" s="65"/>
      <c r="MEO2" s="65"/>
      <c r="MEP2" s="65"/>
      <c r="MEQ2" s="65"/>
      <c r="MER2" s="65"/>
      <c r="MES2" s="65"/>
      <c r="MET2" s="65"/>
      <c r="MEU2" s="65"/>
      <c r="MEV2" s="65"/>
      <c r="MEW2" s="65"/>
      <c r="MEX2" s="65"/>
      <c r="MEY2" s="65"/>
      <c r="MEZ2" s="65"/>
      <c r="MFA2" s="65"/>
      <c r="MFB2" s="65"/>
      <c r="MFC2" s="65"/>
      <c r="MFD2" s="65"/>
      <c r="MFE2" s="65"/>
      <c r="MFF2" s="65"/>
      <c r="MFG2" s="65"/>
      <c r="MFH2" s="65"/>
      <c r="MFI2" s="65"/>
      <c r="MFJ2" s="65"/>
      <c r="MFK2" s="65"/>
      <c r="MFL2" s="65"/>
      <c r="MFM2" s="65"/>
      <c r="MFN2" s="65"/>
      <c r="MFO2" s="65"/>
      <c r="MFP2" s="65"/>
      <c r="MFQ2" s="65"/>
      <c r="MFR2" s="65"/>
      <c r="MFS2" s="65"/>
      <c r="MFT2" s="65"/>
      <c r="MFU2" s="65"/>
      <c r="MFV2" s="65"/>
      <c r="MFW2" s="65"/>
      <c r="MFX2" s="65"/>
      <c r="MFY2" s="65"/>
      <c r="MFZ2" s="65"/>
      <c r="MGA2" s="65"/>
      <c r="MGB2" s="65"/>
      <c r="MGC2" s="65"/>
      <c r="MGD2" s="65"/>
      <c r="MGE2" s="65"/>
      <c r="MGF2" s="65"/>
      <c r="MGG2" s="65"/>
      <c r="MGH2" s="65"/>
      <c r="MGI2" s="65"/>
      <c r="MGJ2" s="65"/>
      <c r="MGK2" s="65"/>
      <c r="MGL2" s="65"/>
      <c r="MGM2" s="65"/>
      <c r="MGN2" s="65"/>
      <c r="MGO2" s="65"/>
      <c r="MGP2" s="65"/>
      <c r="MGQ2" s="65"/>
      <c r="MGR2" s="65"/>
      <c r="MGS2" s="65"/>
      <c r="MGT2" s="65"/>
      <c r="MGU2" s="65"/>
      <c r="MGV2" s="65"/>
      <c r="MGW2" s="65"/>
      <c r="MGX2" s="65"/>
      <c r="MGY2" s="65"/>
      <c r="MGZ2" s="65"/>
      <c r="MHA2" s="65"/>
      <c r="MHB2" s="65"/>
      <c r="MHC2" s="65"/>
      <c r="MHD2" s="65"/>
      <c r="MHE2" s="65"/>
      <c r="MHF2" s="65"/>
      <c r="MHG2" s="65"/>
      <c r="MHH2" s="65"/>
      <c r="MHI2" s="65"/>
      <c r="MHJ2" s="65"/>
      <c r="MHK2" s="65"/>
      <c r="MHL2" s="65"/>
      <c r="MHM2" s="65"/>
      <c r="MHN2" s="65"/>
      <c r="MHO2" s="65"/>
      <c r="MHP2" s="65"/>
      <c r="MHQ2" s="65"/>
      <c r="MHR2" s="65"/>
      <c r="MHS2" s="65"/>
      <c r="MHT2" s="65"/>
      <c r="MHU2" s="65"/>
      <c r="MHV2" s="65"/>
      <c r="MHW2" s="65"/>
      <c r="MHX2" s="65"/>
      <c r="MHY2" s="65"/>
      <c r="MHZ2" s="65"/>
      <c r="MIA2" s="65"/>
      <c r="MIB2" s="65"/>
      <c r="MIC2" s="65"/>
      <c r="MID2" s="65"/>
      <c r="MIE2" s="65"/>
      <c r="MIF2" s="65"/>
      <c r="MIG2" s="65"/>
      <c r="MIH2" s="65"/>
      <c r="MII2" s="65"/>
      <c r="MIJ2" s="65"/>
      <c r="MIK2" s="65"/>
      <c r="MIL2" s="65"/>
      <c r="MIM2" s="65"/>
      <c r="MIN2" s="65"/>
      <c r="MIO2" s="65"/>
      <c r="MIP2" s="65"/>
      <c r="MIQ2" s="65"/>
      <c r="MIR2" s="65"/>
      <c r="MIS2" s="65"/>
      <c r="MIT2" s="65"/>
      <c r="MIU2" s="65"/>
      <c r="MIV2" s="65"/>
      <c r="MIW2" s="65"/>
      <c r="MIX2" s="65"/>
      <c r="MIY2" s="65"/>
      <c r="MIZ2" s="65"/>
      <c r="MJA2" s="65"/>
      <c r="MJB2" s="65"/>
      <c r="MJC2" s="65"/>
      <c r="MJD2" s="65"/>
      <c r="MJE2" s="65"/>
      <c r="MJF2" s="65"/>
      <c r="MJG2" s="65"/>
      <c r="MJH2" s="65"/>
      <c r="MJI2" s="65"/>
      <c r="MJJ2" s="65"/>
      <c r="MJK2" s="65"/>
      <c r="MJL2" s="65"/>
      <c r="MJM2" s="65"/>
      <c r="MJN2" s="65"/>
      <c r="MJO2" s="65"/>
      <c r="MJP2" s="65"/>
      <c r="MJQ2" s="65"/>
      <c r="MJR2" s="65"/>
      <c r="MJS2" s="65"/>
      <c r="MJT2" s="65"/>
      <c r="MJU2" s="65"/>
      <c r="MJV2" s="65"/>
      <c r="MJW2" s="65"/>
      <c r="MJX2" s="65"/>
      <c r="MJY2" s="65"/>
      <c r="MJZ2" s="65"/>
      <c r="MKA2" s="65"/>
      <c r="MKB2" s="65"/>
      <c r="MKC2" s="65"/>
      <c r="MKD2" s="65"/>
      <c r="MKE2" s="65"/>
      <c r="MKF2" s="65"/>
      <c r="MKG2" s="65"/>
      <c r="MKH2" s="65"/>
      <c r="MKI2" s="65"/>
      <c r="MKJ2" s="65"/>
      <c r="MKK2" s="65"/>
      <c r="MKL2" s="65"/>
      <c r="MKM2" s="65"/>
      <c r="MKN2" s="65"/>
      <c r="MKO2" s="65"/>
      <c r="MKP2" s="65"/>
      <c r="MKQ2" s="65"/>
      <c r="MKR2" s="65"/>
      <c r="MKS2" s="65"/>
      <c r="MKT2" s="65"/>
      <c r="MKU2" s="65"/>
      <c r="MKV2" s="65"/>
      <c r="MKW2" s="65"/>
      <c r="MKX2" s="65"/>
      <c r="MKY2" s="65"/>
      <c r="MKZ2" s="65"/>
      <c r="MLA2" s="65"/>
      <c r="MLB2" s="65"/>
      <c r="MLC2" s="65"/>
      <c r="MLD2" s="65"/>
      <c r="MLE2" s="65"/>
      <c r="MLF2" s="65"/>
      <c r="MLG2" s="65"/>
      <c r="MLH2" s="65"/>
      <c r="MLI2" s="65"/>
      <c r="MLJ2" s="65"/>
      <c r="MLK2" s="65"/>
      <c r="MLL2" s="65"/>
      <c r="MLM2" s="65"/>
      <c r="MLN2" s="65"/>
      <c r="MLO2" s="65"/>
      <c r="MLP2" s="65"/>
      <c r="MLQ2" s="65"/>
      <c r="MLR2" s="65"/>
      <c r="MLS2" s="65"/>
      <c r="MLT2" s="65"/>
      <c r="MLU2" s="65"/>
      <c r="MLV2" s="65"/>
      <c r="MLW2" s="65"/>
      <c r="MLX2" s="65"/>
      <c r="MLY2" s="65"/>
      <c r="MLZ2" s="65"/>
      <c r="MMA2" s="65"/>
      <c r="MMB2" s="65"/>
      <c r="MMC2" s="65"/>
      <c r="MMD2" s="65"/>
      <c r="MME2" s="65"/>
      <c r="MMF2" s="65"/>
      <c r="MMG2" s="65"/>
      <c r="MMH2" s="65"/>
      <c r="MMI2" s="65"/>
      <c r="MMJ2" s="65"/>
      <c r="MMK2" s="65"/>
      <c r="MML2" s="65"/>
      <c r="MMM2" s="65"/>
      <c r="MMN2" s="65"/>
      <c r="MMO2" s="65"/>
      <c r="MMP2" s="65"/>
      <c r="MMQ2" s="65"/>
      <c r="MMR2" s="65"/>
      <c r="MMS2" s="65"/>
      <c r="MMT2" s="65"/>
      <c r="MMU2" s="65"/>
      <c r="MMV2" s="65"/>
      <c r="MMW2" s="65"/>
      <c r="MMX2" s="65"/>
      <c r="MMY2" s="65"/>
      <c r="MMZ2" s="65"/>
      <c r="MNA2" s="65"/>
      <c r="MNB2" s="65"/>
      <c r="MNC2" s="65"/>
      <c r="MND2" s="65"/>
      <c r="MNE2" s="65"/>
      <c r="MNF2" s="65"/>
      <c r="MNG2" s="65"/>
      <c r="MNH2" s="65"/>
      <c r="MNI2" s="65"/>
      <c r="MNJ2" s="65"/>
      <c r="MNK2" s="65"/>
      <c r="MNL2" s="65"/>
      <c r="MNM2" s="65"/>
      <c r="MNN2" s="65"/>
      <c r="MNO2" s="65"/>
      <c r="MNP2" s="65"/>
      <c r="MNQ2" s="65"/>
      <c r="MNR2" s="65"/>
      <c r="MNS2" s="65"/>
      <c r="MNT2" s="65"/>
      <c r="MNU2" s="65"/>
      <c r="MNV2" s="65"/>
      <c r="MNW2" s="65"/>
      <c r="MNX2" s="65"/>
      <c r="MNY2" s="65"/>
      <c r="MNZ2" s="65"/>
      <c r="MOA2" s="65"/>
      <c r="MOB2" s="65"/>
      <c r="MOC2" s="65"/>
      <c r="MOD2" s="65"/>
      <c r="MOE2" s="65"/>
      <c r="MOF2" s="65"/>
      <c r="MOG2" s="65"/>
      <c r="MOH2" s="65"/>
      <c r="MOI2" s="65"/>
      <c r="MOJ2" s="65"/>
      <c r="MOK2" s="65"/>
      <c r="MOL2" s="65"/>
      <c r="MOM2" s="65"/>
      <c r="MON2" s="65"/>
      <c r="MOO2" s="65"/>
      <c r="MOP2" s="65"/>
      <c r="MOQ2" s="65"/>
      <c r="MOR2" s="65"/>
      <c r="MOS2" s="65"/>
      <c r="MOT2" s="65"/>
      <c r="MOU2" s="65"/>
      <c r="MOV2" s="65"/>
      <c r="MOW2" s="65"/>
      <c r="MOX2" s="65"/>
      <c r="MOY2" s="65"/>
      <c r="MOZ2" s="65"/>
      <c r="MPA2" s="65"/>
      <c r="MPB2" s="65"/>
      <c r="MPC2" s="65"/>
      <c r="MPD2" s="65"/>
      <c r="MPE2" s="65"/>
      <c r="MPF2" s="65"/>
      <c r="MPG2" s="65"/>
      <c r="MPH2" s="65"/>
      <c r="MPI2" s="65"/>
      <c r="MPJ2" s="65"/>
      <c r="MPK2" s="65"/>
      <c r="MPL2" s="65"/>
      <c r="MPM2" s="65"/>
      <c r="MPN2" s="65"/>
      <c r="MPO2" s="65"/>
      <c r="MPP2" s="65"/>
      <c r="MPQ2" s="65"/>
      <c r="MPR2" s="65"/>
      <c r="MPS2" s="65"/>
      <c r="MPT2" s="65"/>
      <c r="MPU2" s="65"/>
      <c r="MPV2" s="65"/>
      <c r="MPW2" s="65"/>
      <c r="MPX2" s="65"/>
      <c r="MPY2" s="65"/>
      <c r="MPZ2" s="65"/>
      <c r="MQA2" s="65"/>
      <c r="MQB2" s="65"/>
      <c r="MQC2" s="65"/>
      <c r="MQD2" s="65"/>
      <c r="MQE2" s="65"/>
      <c r="MQF2" s="65"/>
      <c r="MQG2" s="65"/>
      <c r="MQH2" s="65"/>
      <c r="MQI2" s="65"/>
      <c r="MQJ2" s="65"/>
      <c r="MQK2" s="65"/>
      <c r="MQL2" s="65"/>
      <c r="MQM2" s="65"/>
      <c r="MQN2" s="65"/>
      <c r="MQO2" s="65"/>
      <c r="MQP2" s="65"/>
      <c r="MQQ2" s="65"/>
      <c r="MQR2" s="65"/>
      <c r="MQS2" s="65"/>
      <c r="MQT2" s="65"/>
      <c r="MQU2" s="65"/>
      <c r="MQV2" s="65"/>
      <c r="MQW2" s="65"/>
      <c r="MQX2" s="65"/>
      <c r="MQY2" s="65"/>
      <c r="MQZ2" s="65"/>
      <c r="MRA2" s="65"/>
      <c r="MRB2" s="65"/>
      <c r="MRC2" s="65"/>
      <c r="MRD2" s="65"/>
      <c r="MRE2" s="65"/>
      <c r="MRF2" s="65"/>
      <c r="MRG2" s="65"/>
      <c r="MRH2" s="65"/>
      <c r="MRI2" s="65"/>
      <c r="MRJ2" s="65"/>
      <c r="MRK2" s="65"/>
      <c r="MRL2" s="65"/>
      <c r="MRM2" s="65"/>
      <c r="MRN2" s="65"/>
      <c r="MRO2" s="65"/>
      <c r="MRP2" s="65"/>
      <c r="MRQ2" s="65"/>
      <c r="MRR2" s="65"/>
      <c r="MRS2" s="65"/>
      <c r="MRT2" s="65"/>
      <c r="MRU2" s="65"/>
      <c r="MRV2" s="65"/>
      <c r="MRW2" s="65"/>
      <c r="MRX2" s="65"/>
      <c r="MRY2" s="65"/>
      <c r="MRZ2" s="65"/>
      <c r="MSA2" s="65"/>
      <c r="MSB2" s="65"/>
      <c r="MSC2" s="65"/>
      <c r="MSD2" s="65"/>
      <c r="MSE2" s="65"/>
      <c r="MSF2" s="65"/>
      <c r="MSG2" s="65"/>
      <c r="MSH2" s="65"/>
      <c r="MSI2" s="65"/>
      <c r="MSJ2" s="65"/>
      <c r="MSK2" s="65"/>
      <c r="MSL2" s="65"/>
      <c r="MSM2" s="65"/>
      <c r="MSN2" s="65"/>
      <c r="MSO2" s="65"/>
      <c r="MSP2" s="65"/>
      <c r="MSQ2" s="65"/>
      <c r="MSR2" s="65"/>
      <c r="MSS2" s="65"/>
      <c r="MST2" s="65"/>
      <c r="MSU2" s="65"/>
      <c r="MSV2" s="65"/>
      <c r="MSW2" s="65"/>
      <c r="MSX2" s="65"/>
      <c r="MSY2" s="65"/>
      <c r="MSZ2" s="65"/>
      <c r="MTA2" s="65"/>
      <c r="MTB2" s="65"/>
      <c r="MTC2" s="65"/>
      <c r="MTD2" s="65"/>
      <c r="MTE2" s="65"/>
      <c r="MTF2" s="65"/>
      <c r="MTG2" s="65"/>
      <c r="MTH2" s="65"/>
      <c r="MTI2" s="65"/>
      <c r="MTJ2" s="65"/>
      <c r="MTK2" s="65"/>
      <c r="MTL2" s="65"/>
      <c r="MTM2" s="65"/>
      <c r="MTN2" s="65"/>
      <c r="MTO2" s="65"/>
      <c r="MTP2" s="65"/>
      <c r="MTQ2" s="65"/>
      <c r="MTR2" s="65"/>
      <c r="MTS2" s="65"/>
      <c r="MTT2" s="65"/>
      <c r="MTU2" s="65"/>
      <c r="MTV2" s="65"/>
      <c r="MTW2" s="65"/>
      <c r="MTX2" s="65"/>
      <c r="MTY2" s="65"/>
      <c r="MTZ2" s="65"/>
      <c r="MUA2" s="65"/>
      <c r="MUB2" s="65"/>
      <c r="MUC2" s="65"/>
      <c r="MUD2" s="65"/>
      <c r="MUE2" s="65"/>
      <c r="MUF2" s="65"/>
      <c r="MUG2" s="65"/>
      <c r="MUH2" s="65"/>
      <c r="MUI2" s="65"/>
      <c r="MUJ2" s="65"/>
      <c r="MUK2" s="65"/>
      <c r="MUL2" s="65"/>
      <c r="MUM2" s="65"/>
      <c r="MUN2" s="65"/>
      <c r="MUO2" s="65"/>
      <c r="MUP2" s="65"/>
      <c r="MUQ2" s="65"/>
      <c r="MUR2" s="65"/>
      <c r="MUS2" s="65"/>
      <c r="MUT2" s="65"/>
      <c r="MUU2" s="65"/>
      <c r="MUV2" s="65"/>
      <c r="MUW2" s="65"/>
      <c r="MUX2" s="65"/>
      <c r="MUY2" s="65"/>
      <c r="MUZ2" s="65"/>
      <c r="MVA2" s="65"/>
      <c r="MVB2" s="65"/>
      <c r="MVC2" s="65"/>
      <c r="MVD2" s="65"/>
      <c r="MVE2" s="65"/>
      <c r="MVF2" s="65"/>
      <c r="MVG2" s="65"/>
      <c r="MVH2" s="65"/>
      <c r="MVI2" s="65"/>
      <c r="MVJ2" s="65"/>
      <c r="MVK2" s="65"/>
      <c r="MVL2" s="65"/>
      <c r="MVM2" s="65"/>
      <c r="MVN2" s="65"/>
      <c r="MVO2" s="65"/>
      <c r="MVP2" s="65"/>
      <c r="MVQ2" s="65"/>
      <c r="MVR2" s="65"/>
      <c r="MVS2" s="65"/>
      <c r="MVT2" s="65"/>
      <c r="MVU2" s="65"/>
      <c r="MVV2" s="65"/>
      <c r="MVW2" s="65"/>
      <c r="MVX2" s="65"/>
      <c r="MVY2" s="65"/>
      <c r="MVZ2" s="65"/>
      <c r="MWA2" s="65"/>
      <c r="MWB2" s="65"/>
      <c r="MWC2" s="65"/>
      <c r="MWD2" s="65"/>
      <c r="MWE2" s="65"/>
      <c r="MWF2" s="65"/>
      <c r="MWG2" s="65"/>
      <c r="MWH2" s="65"/>
      <c r="MWI2" s="65"/>
      <c r="MWJ2" s="65"/>
      <c r="MWK2" s="65"/>
      <c r="MWL2" s="65"/>
      <c r="MWM2" s="65"/>
      <c r="MWN2" s="65"/>
      <c r="MWO2" s="65"/>
      <c r="MWP2" s="65"/>
      <c r="MWQ2" s="65"/>
      <c r="MWR2" s="65"/>
      <c r="MWS2" s="65"/>
      <c r="MWT2" s="65"/>
      <c r="MWU2" s="65"/>
      <c r="MWV2" s="65"/>
      <c r="MWW2" s="65"/>
      <c r="MWX2" s="65"/>
      <c r="MWY2" s="65"/>
      <c r="MWZ2" s="65"/>
      <c r="MXA2" s="65"/>
      <c r="MXB2" s="65"/>
      <c r="MXC2" s="65"/>
      <c r="MXD2" s="65"/>
      <c r="MXE2" s="65"/>
      <c r="MXF2" s="65"/>
      <c r="MXG2" s="65"/>
      <c r="MXH2" s="65"/>
      <c r="MXI2" s="65"/>
      <c r="MXJ2" s="65"/>
      <c r="MXK2" s="65"/>
      <c r="MXL2" s="65"/>
      <c r="MXM2" s="65"/>
      <c r="MXN2" s="65"/>
      <c r="MXO2" s="65"/>
      <c r="MXP2" s="65"/>
      <c r="MXQ2" s="65"/>
      <c r="MXR2" s="65"/>
      <c r="MXS2" s="65"/>
      <c r="MXT2" s="65"/>
      <c r="MXU2" s="65"/>
      <c r="MXV2" s="65"/>
      <c r="MXW2" s="65"/>
      <c r="MXX2" s="65"/>
      <c r="MXY2" s="65"/>
      <c r="MXZ2" s="65"/>
      <c r="MYA2" s="65"/>
      <c r="MYB2" s="65"/>
      <c r="MYC2" s="65"/>
      <c r="MYD2" s="65"/>
      <c r="MYE2" s="65"/>
      <c r="MYF2" s="65"/>
      <c r="MYG2" s="65"/>
      <c r="MYH2" s="65"/>
      <c r="MYI2" s="65"/>
      <c r="MYJ2" s="65"/>
      <c r="MYK2" s="65"/>
      <c r="MYL2" s="65"/>
      <c r="MYM2" s="65"/>
      <c r="MYN2" s="65"/>
      <c r="MYO2" s="65"/>
      <c r="MYP2" s="65"/>
      <c r="MYQ2" s="65"/>
      <c r="MYR2" s="65"/>
      <c r="MYS2" s="65"/>
      <c r="MYT2" s="65"/>
      <c r="MYU2" s="65"/>
      <c r="MYV2" s="65"/>
      <c r="MYW2" s="65"/>
      <c r="MYX2" s="65"/>
      <c r="MYY2" s="65"/>
      <c r="MYZ2" s="65"/>
      <c r="MZA2" s="65"/>
      <c r="MZB2" s="65"/>
      <c r="MZC2" s="65"/>
      <c r="MZD2" s="65"/>
      <c r="MZE2" s="65"/>
      <c r="MZF2" s="65"/>
      <c r="MZG2" s="65"/>
      <c r="MZH2" s="65"/>
      <c r="MZI2" s="65"/>
      <c r="MZJ2" s="65"/>
      <c r="MZK2" s="65"/>
      <c r="MZL2" s="65"/>
      <c r="MZM2" s="65"/>
      <c r="MZN2" s="65"/>
      <c r="MZO2" s="65"/>
      <c r="MZP2" s="65"/>
      <c r="MZQ2" s="65"/>
      <c r="MZR2" s="65"/>
      <c r="MZS2" s="65"/>
      <c r="MZT2" s="65"/>
      <c r="MZU2" s="65"/>
      <c r="MZV2" s="65"/>
      <c r="MZW2" s="65"/>
      <c r="MZX2" s="65"/>
      <c r="MZY2" s="65"/>
      <c r="MZZ2" s="65"/>
      <c r="NAA2" s="65"/>
      <c r="NAB2" s="65"/>
      <c r="NAC2" s="65"/>
      <c r="NAD2" s="65"/>
      <c r="NAE2" s="65"/>
      <c r="NAF2" s="65"/>
      <c r="NAG2" s="65"/>
      <c r="NAH2" s="65"/>
      <c r="NAI2" s="65"/>
      <c r="NAJ2" s="65"/>
      <c r="NAK2" s="65"/>
      <c r="NAL2" s="65"/>
      <c r="NAM2" s="65"/>
      <c r="NAN2" s="65"/>
      <c r="NAO2" s="65"/>
      <c r="NAP2" s="65"/>
      <c r="NAQ2" s="65"/>
      <c r="NAR2" s="65"/>
      <c r="NAS2" s="65"/>
      <c r="NAT2" s="65"/>
      <c r="NAU2" s="65"/>
      <c r="NAV2" s="65"/>
      <c r="NAW2" s="65"/>
      <c r="NAX2" s="65"/>
      <c r="NAY2" s="65"/>
      <c r="NAZ2" s="65"/>
      <c r="NBA2" s="65"/>
      <c r="NBB2" s="65"/>
      <c r="NBC2" s="65"/>
      <c r="NBD2" s="65"/>
      <c r="NBE2" s="65"/>
      <c r="NBF2" s="65"/>
      <c r="NBG2" s="65"/>
      <c r="NBH2" s="65"/>
      <c r="NBI2" s="65"/>
      <c r="NBJ2" s="65"/>
      <c r="NBK2" s="65"/>
      <c r="NBL2" s="65"/>
      <c r="NBM2" s="65"/>
      <c r="NBN2" s="65"/>
      <c r="NBO2" s="65"/>
      <c r="NBP2" s="65"/>
      <c r="NBQ2" s="65"/>
      <c r="NBR2" s="65"/>
      <c r="NBS2" s="65"/>
      <c r="NBT2" s="65"/>
      <c r="NBU2" s="65"/>
      <c r="NBV2" s="65"/>
      <c r="NBW2" s="65"/>
      <c r="NBX2" s="65"/>
      <c r="NBY2" s="65"/>
      <c r="NBZ2" s="65"/>
      <c r="NCA2" s="65"/>
      <c r="NCB2" s="65"/>
      <c r="NCC2" s="65"/>
      <c r="NCD2" s="65"/>
      <c r="NCE2" s="65"/>
      <c r="NCF2" s="65"/>
      <c r="NCG2" s="65"/>
      <c r="NCH2" s="65"/>
      <c r="NCI2" s="65"/>
      <c r="NCJ2" s="65"/>
      <c r="NCK2" s="65"/>
      <c r="NCL2" s="65"/>
      <c r="NCM2" s="65"/>
      <c r="NCN2" s="65"/>
      <c r="NCO2" s="65"/>
      <c r="NCP2" s="65"/>
      <c r="NCQ2" s="65"/>
      <c r="NCR2" s="65"/>
      <c r="NCS2" s="65"/>
      <c r="NCT2" s="65"/>
      <c r="NCU2" s="65"/>
      <c r="NCV2" s="65"/>
      <c r="NCW2" s="65"/>
      <c r="NCX2" s="65"/>
      <c r="NCY2" s="65"/>
      <c r="NCZ2" s="65"/>
      <c r="NDA2" s="65"/>
      <c r="NDB2" s="65"/>
      <c r="NDC2" s="65"/>
      <c r="NDD2" s="65"/>
      <c r="NDE2" s="65"/>
      <c r="NDF2" s="65"/>
      <c r="NDG2" s="65"/>
      <c r="NDH2" s="65"/>
      <c r="NDI2" s="65"/>
      <c r="NDJ2" s="65"/>
      <c r="NDK2" s="65"/>
      <c r="NDL2" s="65"/>
      <c r="NDM2" s="65"/>
      <c r="NDN2" s="65"/>
      <c r="NDO2" s="65"/>
      <c r="NDP2" s="65"/>
      <c r="NDQ2" s="65"/>
      <c r="NDR2" s="65"/>
      <c r="NDS2" s="65"/>
      <c r="NDT2" s="65"/>
      <c r="NDU2" s="65"/>
      <c r="NDV2" s="65"/>
      <c r="NDW2" s="65"/>
      <c r="NDX2" s="65"/>
      <c r="NDY2" s="65"/>
      <c r="NDZ2" s="65"/>
      <c r="NEA2" s="65"/>
      <c r="NEB2" s="65"/>
      <c r="NEC2" s="65"/>
      <c r="NED2" s="65"/>
      <c r="NEE2" s="65"/>
      <c r="NEF2" s="65"/>
      <c r="NEG2" s="65"/>
      <c r="NEH2" s="65"/>
      <c r="NEI2" s="65"/>
      <c r="NEJ2" s="65"/>
      <c r="NEK2" s="65"/>
      <c r="NEL2" s="65"/>
      <c r="NEM2" s="65"/>
      <c r="NEN2" s="65"/>
      <c r="NEO2" s="65"/>
      <c r="NEP2" s="65"/>
      <c r="NEQ2" s="65"/>
      <c r="NER2" s="65"/>
      <c r="NES2" s="65"/>
      <c r="NET2" s="65"/>
      <c r="NEU2" s="65"/>
      <c r="NEV2" s="65"/>
      <c r="NEW2" s="65"/>
      <c r="NEX2" s="65"/>
      <c r="NEY2" s="65"/>
      <c r="NEZ2" s="65"/>
      <c r="NFA2" s="65"/>
      <c r="NFB2" s="65"/>
      <c r="NFC2" s="65"/>
      <c r="NFD2" s="65"/>
      <c r="NFE2" s="65"/>
      <c r="NFF2" s="65"/>
      <c r="NFG2" s="65"/>
      <c r="NFH2" s="65"/>
      <c r="NFI2" s="65"/>
      <c r="NFJ2" s="65"/>
      <c r="NFK2" s="65"/>
      <c r="NFL2" s="65"/>
      <c r="NFM2" s="65"/>
      <c r="NFN2" s="65"/>
      <c r="NFO2" s="65"/>
      <c r="NFP2" s="65"/>
      <c r="NFQ2" s="65"/>
      <c r="NFR2" s="65"/>
      <c r="NFS2" s="65"/>
      <c r="NFT2" s="65"/>
      <c r="NFU2" s="65"/>
      <c r="NFV2" s="65"/>
      <c r="NFW2" s="65"/>
      <c r="NFX2" s="65"/>
      <c r="NFY2" s="65"/>
      <c r="NFZ2" s="65"/>
      <c r="NGA2" s="65"/>
      <c r="NGB2" s="65"/>
      <c r="NGC2" s="65"/>
      <c r="NGD2" s="65"/>
      <c r="NGE2" s="65"/>
      <c r="NGF2" s="65"/>
      <c r="NGG2" s="65"/>
      <c r="NGH2" s="65"/>
      <c r="NGI2" s="65"/>
      <c r="NGJ2" s="65"/>
      <c r="NGK2" s="65"/>
      <c r="NGL2" s="65"/>
      <c r="NGM2" s="65"/>
      <c r="NGN2" s="65"/>
      <c r="NGO2" s="65"/>
      <c r="NGP2" s="65"/>
      <c r="NGQ2" s="65"/>
      <c r="NGR2" s="65"/>
      <c r="NGS2" s="65"/>
      <c r="NGT2" s="65"/>
      <c r="NGU2" s="65"/>
      <c r="NGV2" s="65"/>
      <c r="NGW2" s="65"/>
      <c r="NGX2" s="65"/>
      <c r="NGY2" s="65"/>
      <c r="NGZ2" s="65"/>
      <c r="NHA2" s="65"/>
      <c r="NHB2" s="65"/>
      <c r="NHC2" s="65"/>
      <c r="NHD2" s="65"/>
      <c r="NHE2" s="65"/>
      <c r="NHF2" s="65"/>
      <c r="NHG2" s="65"/>
      <c r="NHH2" s="65"/>
      <c r="NHI2" s="65"/>
      <c r="NHJ2" s="65"/>
      <c r="NHK2" s="65"/>
      <c r="NHL2" s="65"/>
      <c r="NHM2" s="65"/>
      <c r="NHN2" s="65"/>
      <c r="NHO2" s="65"/>
      <c r="NHP2" s="65"/>
      <c r="NHQ2" s="65"/>
      <c r="NHR2" s="65"/>
      <c r="NHS2" s="65"/>
      <c r="NHT2" s="65"/>
      <c r="NHU2" s="65"/>
      <c r="NHV2" s="65"/>
      <c r="NHW2" s="65"/>
      <c r="NHX2" s="65"/>
      <c r="NHY2" s="65"/>
      <c r="NHZ2" s="65"/>
      <c r="NIA2" s="65"/>
      <c r="NIB2" s="65"/>
      <c r="NIC2" s="65"/>
      <c r="NID2" s="65"/>
      <c r="NIE2" s="65"/>
      <c r="NIF2" s="65"/>
      <c r="NIG2" s="65"/>
      <c r="NIH2" s="65"/>
      <c r="NII2" s="65"/>
      <c r="NIJ2" s="65"/>
      <c r="NIK2" s="65"/>
      <c r="NIL2" s="65"/>
      <c r="NIM2" s="65"/>
      <c r="NIN2" s="65"/>
      <c r="NIO2" s="65"/>
      <c r="NIP2" s="65"/>
      <c r="NIQ2" s="65"/>
      <c r="NIR2" s="65"/>
      <c r="NIS2" s="65"/>
      <c r="NIT2" s="65"/>
      <c r="NIU2" s="65"/>
      <c r="NIV2" s="65"/>
      <c r="NIW2" s="65"/>
      <c r="NIX2" s="65"/>
      <c r="NIY2" s="65"/>
      <c r="NIZ2" s="65"/>
      <c r="NJA2" s="65"/>
      <c r="NJB2" s="65"/>
      <c r="NJC2" s="65"/>
      <c r="NJD2" s="65"/>
      <c r="NJE2" s="65"/>
      <c r="NJF2" s="65"/>
      <c r="NJG2" s="65"/>
      <c r="NJH2" s="65"/>
      <c r="NJI2" s="65"/>
      <c r="NJJ2" s="65"/>
      <c r="NJK2" s="65"/>
      <c r="NJL2" s="65"/>
      <c r="NJM2" s="65"/>
      <c r="NJN2" s="65"/>
      <c r="NJO2" s="65"/>
      <c r="NJP2" s="65"/>
      <c r="NJQ2" s="65"/>
      <c r="NJR2" s="65"/>
      <c r="NJS2" s="65"/>
      <c r="NJT2" s="65"/>
      <c r="NJU2" s="65"/>
      <c r="NJV2" s="65"/>
      <c r="NJW2" s="65"/>
      <c r="NJX2" s="65"/>
      <c r="NJY2" s="65"/>
      <c r="NJZ2" s="65"/>
      <c r="NKA2" s="65"/>
      <c r="NKB2" s="65"/>
      <c r="NKC2" s="65"/>
      <c r="NKD2" s="65"/>
      <c r="NKE2" s="65"/>
      <c r="NKF2" s="65"/>
      <c r="NKG2" s="65"/>
      <c r="NKH2" s="65"/>
      <c r="NKI2" s="65"/>
      <c r="NKJ2" s="65"/>
      <c r="NKK2" s="65"/>
      <c r="NKL2" s="65"/>
      <c r="NKM2" s="65"/>
      <c r="NKN2" s="65"/>
      <c r="NKO2" s="65"/>
      <c r="NKP2" s="65"/>
      <c r="NKQ2" s="65"/>
      <c r="NKR2" s="65"/>
      <c r="NKS2" s="65"/>
      <c r="NKT2" s="65"/>
      <c r="NKU2" s="65"/>
      <c r="NKV2" s="65"/>
      <c r="NKW2" s="65"/>
      <c r="NKX2" s="65"/>
      <c r="NKY2" s="65"/>
      <c r="NKZ2" s="65"/>
      <c r="NLA2" s="65"/>
      <c r="NLB2" s="65"/>
      <c r="NLC2" s="65"/>
      <c r="NLD2" s="65"/>
      <c r="NLE2" s="65"/>
      <c r="NLF2" s="65"/>
      <c r="NLG2" s="65"/>
      <c r="NLH2" s="65"/>
      <c r="NLI2" s="65"/>
      <c r="NLJ2" s="65"/>
      <c r="NLK2" s="65"/>
      <c r="NLL2" s="65"/>
      <c r="NLM2" s="65"/>
      <c r="NLN2" s="65"/>
      <c r="NLO2" s="65"/>
      <c r="NLP2" s="65"/>
      <c r="NLQ2" s="65"/>
      <c r="NLR2" s="65"/>
      <c r="NLS2" s="65"/>
      <c r="NLT2" s="65"/>
      <c r="NLU2" s="65"/>
      <c r="NLV2" s="65"/>
      <c r="NLW2" s="65"/>
      <c r="NLX2" s="65"/>
      <c r="NLY2" s="65"/>
      <c r="NLZ2" s="65"/>
      <c r="NMA2" s="65"/>
      <c r="NMB2" s="65"/>
      <c r="NMC2" s="65"/>
      <c r="NMD2" s="65"/>
      <c r="NME2" s="65"/>
      <c r="NMF2" s="65"/>
      <c r="NMG2" s="65"/>
      <c r="NMH2" s="65"/>
      <c r="NMI2" s="65"/>
      <c r="NMJ2" s="65"/>
      <c r="NMK2" s="65"/>
      <c r="NML2" s="65"/>
      <c r="NMM2" s="65"/>
      <c r="NMN2" s="65"/>
      <c r="NMO2" s="65"/>
      <c r="NMP2" s="65"/>
      <c r="NMQ2" s="65"/>
      <c r="NMR2" s="65"/>
      <c r="NMS2" s="65"/>
      <c r="NMT2" s="65"/>
      <c r="NMU2" s="65"/>
      <c r="NMV2" s="65"/>
      <c r="NMW2" s="65"/>
      <c r="NMX2" s="65"/>
      <c r="NMY2" s="65"/>
      <c r="NMZ2" s="65"/>
      <c r="NNA2" s="65"/>
      <c r="NNB2" s="65"/>
      <c r="NNC2" s="65"/>
      <c r="NND2" s="65"/>
      <c r="NNE2" s="65"/>
      <c r="NNF2" s="65"/>
      <c r="NNG2" s="65"/>
      <c r="NNH2" s="65"/>
      <c r="NNI2" s="65"/>
      <c r="NNJ2" s="65"/>
      <c r="NNK2" s="65"/>
      <c r="NNL2" s="65"/>
      <c r="NNM2" s="65"/>
      <c r="NNN2" s="65"/>
      <c r="NNO2" s="65"/>
      <c r="NNP2" s="65"/>
      <c r="NNQ2" s="65"/>
      <c r="NNR2" s="65"/>
      <c r="NNS2" s="65"/>
      <c r="NNT2" s="65"/>
      <c r="NNU2" s="65"/>
      <c r="NNV2" s="65"/>
      <c r="NNW2" s="65"/>
      <c r="NNX2" s="65"/>
      <c r="NNY2" s="65"/>
      <c r="NNZ2" s="65"/>
      <c r="NOA2" s="65"/>
      <c r="NOB2" s="65"/>
      <c r="NOC2" s="65"/>
      <c r="NOD2" s="65"/>
      <c r="NOE2" s="65"/>
      <c r="NOF2" s="65"/>
      <c r="NOG2" s="65"/>
      <c r="NOH2" s="65"/>
      <c r="NOI2" s="65"/>
      <c r="NOJ2" s="65"/>
      <c r="NOK2" s="65"/>
      <c r="NOL2" s="65"/>
      <c r="NOM2" s="65"/>
      <c r="NON2" s="65"/>
      <c r="NOO2" s="65"/>
      <c r="NOP2" s="65"/>
      <c r="NOQ2" s="65"/>
      <c r="NOR2" s="65"/>
      <c r="NOS2" s="65"/>
      <c r="NOT2" s="65"/>
      <c r="NOU2" s="65"/>
      <c r="NOV2" s="65"/>
      <c r="NOW2" s="65"/>
      <c r="NOX2" s="65"/>
      <c r="NOY2" s="65"/>
      <c r="NOZ2" s="65"/>
      <c r="NPA2" s="65"/>
      <c r="NPB2" s="65"/>
      <c r="NPC2" s="65"/>
      <c r="NPD2" s="65"/>
      <c r="NPE2" s="65"/>
      <c r="NPF2" s="65"/>
      <c r="NPG2" s="65"/>
      <c r="NPH2" s="65"/>
      <c r="NPI2" s="65"/>
      <c r="NPJ2" s="65"/>
      <c r="NPK2" s="65"/>
      <c r="NPL2" s="65"/>
      <c r="NPM2" s="65"/>
      <c r="NPN2" s="65"/>
      <c r="NPO2" s="65"/>
      <c r="NPP2" s="65"/>
      <c r="NPQ2" s="65"/>
      <c r="NPR2" s="65"/>
      <c r="NPS2" s="65"/>
      <c r="NPT2" s="65"/>
      <c r="NPU2" s="65"/>
      <c r="NPV2" s="65"/>
      <c r="NPW2" s="65"/>
      <c r="NPX2" s="65"/>
      <c r="NPY2" s="65"/>
      <c r="NPZ2" s="65"/>
      <c r="NQA2" s="65"/>
      <c r="NQB2" s="65"/>
      <c r="NQC2" s="65"/>
      <c r="NQD2" s="65"/>
      <c r="NQE2" s="65"/>
      <c r="NQF2" s="65"/>
      <c r="NQG2" s="65"/>
      <c r="NQH2" s="65"/>
      <c r="NQI2" s="65"/>
      <c r="NQJ2" s="65"/>
      <c r="NQK2" s="65"/>
      <c r="NQL2" s="65"/>
      <c r="NQM2" s="65"/>
      <c r="NQN2" s="65"/>
      <c r="NQO2" s="65"/>
      <c r="NQP2" s="65"/>
      <c r="NQQ2" s="65"/>
      <c r="NQR2" s="65"/>
      <c r="NQS2" s="65"/>
      <c r="NQT2" s="65"/>
      <c r="NQU2" s="65"/>
      <c r="NQV2" s="65"/>
      <c r="NQW2" s="65"/>
      <c r="NQX2" s="65"/>
      <c r="NQY2" s="65"/>
      <c r="NQZ2" s="65"/>
      <c r="NRA2" s="65"/>
      <c r="NRB2" s="65"/>
      <c r="NRC2" s="65"/>
      <c r="NRD2" s="65"/>
      <c r="NRE2" s="65"/>
      <c r="NRF2" s="65"/>
      <c r="NRG2" s="65"/>
      <c r="NRH2" s="65"/>
      <c r="NRI2" s="65"/>
      <c r="NRJ2" s="65"/>
      <c r="NRK2" s="65"/>
      <c r="NRL2" s="65"/>
      <c r="NRM2" s="65"/>
      <c r="NRN2" s="65"/>
      <c r="NRO2" s="65"/>
      <c r="NRP2" s="65"/>
      <c r="NRQ2" s="65"/>
      <c r="NRR2" s="65"/>
      <c r="NRS2" s="65"/>
      <c r="NRT2" s="65"/>
      <c r="NRU2" s="65"/>
      <c r="NRV2" s="65"/>
      <c r="NRW2" s="65"/>
      <c r="NRX2" s="65"/>
      <c r="NRY2" s="65"/>
      <c r="NRZ2" s="65"/>
      <c r="NSA2" s="65"/>
      <c r="NSB2" s="65"/>
      <c r="NSC2" s="65"/>
      <c r="NSD2" s="65"/>
      <c r="NSE2" s="65"/>
      <c r="NSF2" s="65"/>
      <c r="NSG2" s="65"/>
      <c r="NSH2" s="65"/>
      <c r="NSI2" s="65"/>
      <c r="NSJ2" s="65"/>
      <c r="NSK2" s="65"/>
      <c r="NSL2" s="65"/>
      <c r="NSM2" s="65"/>
      <c r="NSN2" s="65"/>
      <c r="NSO2" s="65"/>
      <c r="NSP2" s="65"/>
      <c r="NSQ2" s="65"/>
      <c r="NSR2" s="65"/>
      <c r="NSS2" s="65"/>
      <c r="NST2" s="65"/>
      <c r="NSU2" s="65"/>
      <c r="NSV2" s="65"/>
      <c r="NSW2" s="65"/>
      <c r="NSX2" s="65"/>
      <c r="NSY2" s="65"/>
      <c r="NSZ2" s="65"/>
      <c r="NTA2" s="65"/>
      <c r="NTB2" s="65"/>
      <c r="NTC2" s="65"/>
      <c r="NTD2" s="65"/>
      <c r="NTE2" s="65"/>
      <c r="NTF2" s="65"/>
      <c r="NTG2" s="65"/>
      <c r="NTH2" s="65"/>
      <c r="NTI2" s="65"/>
      <c r="NTJ2" s="65"/>
      <c r="NTK2" s="65"/>
      <c r="NTL2" s="65"/>
      <c r="NTM2" s="65"/>
      <c r="NTN2" s="65"/>
      <c r="NTO2" s="65"/>
      <c r="NTP2" s="65"/>
      <c r="NTQ2" s="65"/>
      <c r="NTR2" s="65"/>
      <c r="NTS2" s="65"/>
      <c r="NTT2" s="65"/>
      <c r="NTU2" s="65"/>
      <c r="NTV2" s="65"/>
      <c r="NTW2" s="65"/>
      <c r="NTX2" s="65"/>
      <c r="NTY2" s="65"/>
      <c r="NTZ2" s="65"/>
      <c r="NUA2" s="65"/>
      <c r="NUB2" s="65"/>
      <c r="NUC2" s="65"/>
      <c r="NUD2" s="65"/>
      <c r="NUE2" s="65"/>
      <c r="NUF2" s="65"/>
      <c r="NUG2" s="65"/>
      <c r="NUH2" s="65"/>
      <c r="NUI2" s="65"/>
      <c r="NUJ2" s="65"/>
      <c r="NUK2" s="65"/>
      <c r="NUL2" s="65"/>
      <c r="NUM2" s="65"/>
      <c r="NUN2" s="65"/>
      <c r="NUO2" s="65"/>
      <c r="NUP2" s="65"/>
      <c r="NUQ2" s="65"/>
      <c r="NUR2" s="65"/>
      <c r="NUS2" s="65"/>
      <c r="NUT2" s="65"/>
      <c r="NUU2" s="65"/>
      <c r="NUV2" s="65"/>
      <c r="NUW2" s="65"/>
      <c r="NUX2" s="65"/>
      <c r="NUY2" s="65"/>
      <c r="NUZ2" s="65"/>
      <c r="NVA2" s="65"/>
      <c r="NVB2" s="65"/>
      <c r="NVC2" s="65"/>
      <c r="NVD2" s="65"/>
      <c r="NVE2" s="65"/>
      <c r="NVF2" s="65"/>
      <c r="NVG2" s="65"/>
      <c r="NVH2" s="65"/>
      <c r="NVI2" s="65"/>
      <c r="NVJ2" s="65"/>
      <c r="NVK2" s="65"/>
      <c r="NVL2" s="65"/>
      <c r="NVM2" s="65"/>
      <c r="NVN2" s="65"/>
      <c r="NVO2" s="65"/>
      <c r="NVP2" s="65"/>
      <c r="NVQ2" s="65"/>
      <c r="NVR2" s="65"/>
      <c r="NVS2" s="65"/>
      <c r="NVT2" s="65"/>
      <c r="NVU2" s="65"/>
      <c r="NVV2" s="65"/>
      <c r="NVW2" s="65"/>
      <c r="NVX2" s="65"/>
      <c r="NVY2" s="65"/>
      <c r="NVZ2" s="65"/>
      <c r="NWA2" s="65"/>
      <c r="NWB2" s="65"/>
      <c r="NWC2" s="65"/>
      <c r="NWD2" s="65"/>
      <c r="NWE2" s="65"/>
      <c r="NWF2" s="65"/>
      <c r="NWG2" s="65"/>
      <c r="NWH2" s="65"/>
      <c r="NWI2" s="65"/>
      <c r="NWJ2" s="65"/>
      <c r="NWK2" s="65"/>
      <c r="NWL2" s="65"/>
      <c r="NWM2" s="65"/>
      <c r="NWN2" s="65"/>
      <c r="NWO2" s="65"/>
      <c r="NWP2" s="65"/>
      <c r="NWQ2" s="65"/>
      <c r="NWR2" s="65"/>
      <c r="NWS2" s="65"/>
      <c r="NWT2" s="65"/>
      <c r="NWU2" s="65"/>
      <c r="NWV2" s="65"/>
      <c r="NWW2" s="65"/>
      <c r="NWX2" s="65"/>
      <c r="NWY2" s="65"/>
      <c r="NWZ2" s="65"/>
      <c r="NXA2" s="65"/>
      <c r="NXB2" s="65"/>
      <c r="NXC2" s="65"/>
      <c r="NXD2" s="65"/>
      <c r="NXE2" s="65"/>
      <c r="NXF2" s="65"/>
      <c r="NXG2" s="65"/>
      <c r="NXH2" s="65"/>
      <c r="NXI2" s="65"/>
      <c r="NXJ2" s="65"/>
      <c r="NXK2" s="65"/>
      <c r="NXL2" s="65"/>
      <c r="NXM2" s="65"/>
      <c r="NXN2" s="65"/>
      <c r="NXO2" s="65"/>
      <c r="NXP2" s="65"/>
      <c r="NXQ2" s="65"/>
      <c r="NXR2" s="65"/>
      <c r="NXS2" s="65"/>
      <c r="NXT2" s="65"/>
      <c r="NXU2" s="65"/>
      <c r="NXV2" s="65"/>
      <c r="NXW2" s="65"/>
      <c r="NXX2" s="65"/>
      <c r="NXY2" s="65"/>
      <c r="NXZ2" s="65"/>
      <c r="NYA2" s="65"/>
      <c r="NYB2" s="65"/>
      <c r="NYC2" s="65"/>
      <c r="NYD2" s="65"/>
      <c r="NYE2" s="65"/>
      <c r="NYF2" s="65"/>
      <c r="NYG2" s="65"/>
      <c r="NYH2" s="65"/>
      <c r="NYI2" s="65"/>
      <c r="NYJ2" s="65"/>
      <c r="NYK2" s="65"/>
      <c r="NYL2" s="65"/>
      <c r="NYM2" s="65"/>
      <c r="NYN2" s="65"/>
      <c r="NYO2" s="65"/>
      <c r="NYP2" s="65"/>
      <c r="NYQ2" s="65"/>
      <c r="NYR2" s="65"/>
      <c r="NYS2" s="65"/>
      <c r="NYT2" s="65"/>
      <c r="NYU2" s="65"/>
      <c r="NYV2" s="65"/>
      <c r="NYW2" s="65"/>
      <c r="NYX2" s="65"/>
      <c r="NYY2" s="65"/>
      <c r="NYZ2" s="65"/>
      <c r="NZA2" s="65"/>
      <c r="NZB2" s="65"/>
      <c r="NZC2" s="65"/>
      <c r="NZD2" s="65"/>
      <c r="NZE2" s="65"/>
      <c r="NZF2" s="65"/>
      <c r="NZG2" s="65"/>
      <c r="NZH2" s="65"/>
      <c r="NZI2" s="65"/>
      <c r="NZJ2" s="65"/>
      <c r="NZK2" s="65"/>
      <c r="NZL2" s="65"/>
      <c r="NZM2" s="65"/>
      <c r="NZN2" s="65"/>
      <c r="NZO2" s="65"/>
      <c r="NZP2" s="65"/>
      <c r="NZQ2" s="65"/>
      <c r="NZR2" s="65"/>
      <c r="NZS2" s="65"/>
      <c r="NZT2" s="65"/>
      <c r="NZU2" s="65"/>
      <c r="NZV2" s="65"/>
      <c r="NZW2" s="65"/>
      <c r="NZX2" s="65"/>
      <c r="NZY2" s="65"/>
      <c r="NZZ2" s="65"/>
      <c r="OAA2" s="65"/>
      <c r="OAB2" s="65"/>
      <c r="OAC2" s="65"/>
      <c r="OAD2" s="65"/>
      <c r="OAE2" s="65"/>
      <c r="OAF2" s="65"/>
      <c r="OAG2" s="65"/>
      <c r="OAH2" s="65"/>
      <c r="OAI2" s="65"/>
      <c r="OAJ2" s="65"/>
      <c r="OAK2" s="65"/>
      <c r="OAL2" s="65"/>
      <c r="OAM2" s="65"/>
      <c r="OAN2" s="65"/>
      <c r="OAO2" s="65"/>
      <c r="OAP2" s="65"/>
      <c r="OAQ2" s="65"/>
      <c r="OAR2" s="65"/>
      <c r="OAS2" s="65"/>
      <c r="OAT2" s="65"/>
      <c r="OAU2" s="65"/>
      <c r="OAV2" s="65"/>
      <c r="OAW2" s="65"/>
      <c r="OAX2" s="65"/>
      <c r="OAY2" s="65"/>
      <c r="OAZ2" s="65"/>
      <c r="OBA2" s="65"/>
      <c r="OBB2" s="65"/>
      <c r="OBC2" s="65"/>
      <c r="OBD2" s="65"/>
      <c r="OBE2" s="65"/>
      <c r="OBF2" s="65"/>
      <c r="OBG2" s="65"/>
      <c r="OBH2" s="65"/>
      <c r="OBI2" s="65"/>
      <c r="OBJ2" s="65"/>
      <c r="OBK2" s="65"/>
      <c r="OBL2" s="65"/>
      <c r="OBM2" s="65"/>
      <c r="OBN2" s="65"/>
      <c r="OBO2" s="65"/>
      <c r="OBP2" s="65"/>
      <c r="OBQ2" s="65"/>
      <c r="OBR2" s="65"/>
      <c r="OBS2" s="65"/>
      <c r="OBT2" s="65"/>
      <c r="OBU2" s="65"/>
      <c r="OBV2" s="65"/>
      <c r="OBW2" s="65"/>
      <c r="OBX2" s="65"/>
      <c r="OBY2" s="65"/>
      <c r="OBZ2" s="65"/>
      <c r="OCA2" s="65"/>
      <c r="OCB2" s="65"/>
      <c r="OCC2" s="65"/>
      <c r="OCD2" s="65"/>
      <c r="OCE2" s="65"/>
      <c r="OCF2" s="65"/>
      <c r="OCG2" s="65"/>
      <c r="OCH2" s="65"/>
      <c r="OCI2" s="65"/>
      <c r="OCJ2" s="65"/>
      <c r="OCK2" s="65"/>
      <c r="OCL2" s="65"/>
      <c r="OCM2" s="65"/>
      <c r="OCN2" s="65"/>
      <c r="OCO2" s="65"/>
      <c r="OCP2" s="65"/>
      <c r="OCQ2" s="65"/>
      <c r="OCR2" s="65"/>
      <c r="OCS2" s="65"/>
      <c r="OCT2" s="65"/>
      <c r="OCU2" s="65"/>
      <c r="OCV2" s="65"/>
      <c r="OCW2" s="65"/>
      <c r="OCX2" s="65"/>
      <c r="OCY2" s="65"/>
      <c r="OCZ2" s="65"/>
      <c r="ODA2" s="65"/>
      <c r="ODB2" s="65"/>
      <c r="ODC2" s="65"/>
      <c r="ODD2" s="65"/>
      <c r="ODE2" s="65"/>
      <c r="ODF2" s="65"/>
      <c r="ODG2" s="65"/>
      <c r="ODH2" s="65"/>
      <c r="ODI2" s="65"/>
      <c r="ODJ2" s="65"/>
      <c r="ODK2" s="65"/>
      <c r="ODL2" s="65"/>
      <c r="ODM2" s="65"/>
      <c r="ODN2" s="65"/>
      <c r="ODO2" s="65"/>
      <c r="ODP2" s="65"/>
      <c r="ODQ2" s="65"/>
      <c r="ODR2" s="65"/>
      <c r="ODS2" s="65"/>
      <c r="ODT2" s="65"/>
      <c r="ODU2" s="65"/>
      <c r="ODV2" s="65"/>
      <c r="ODW2" s="65"/>
      <c r="ODX2" s="65"/>
      <c r="ODY2" s="65"/>
      <c r="ODZ2" s="65"/>
      <c r="OEA2" s="65"/>
      <c r="OEB2" s="65"/>
      <c r="OEC2" s="65"/>
      <c r="OED2" s="65"/>
      <c r="OEE2" s="65"/>
      <c r="OEF2" s="65"/>
      <c r="OEG2" s="65"/>
      <c r="OEH2" s="65"/>
      <c r="OEI2" s="65"/>
      <c r="OEJ2" s="65"/>
      <c r="OEK2" s="65"/>
      <c r="OEL2" s="65"/>
      <c r="OEM2" s="65"/>
      <c r="OEN2" s="65"/>
      <c r="OEO2" s="65"/>
      <c r="OEP2" s="65"/>
      <c r="OEQ2" s="65"/>
      <c r="OER2" s="65"/>
      <c r="OES2" s="65"/>
      <c r="OET2" s="65"/>
      <c r="OEU2" s="65"/>
      <c r="OEV2" s="65"/>
      <c r="OEW2" s="65"/>
      <c r="OEX2" s="65"/>
      <c r="OEY2" s="65"/>
      <c r="OEZ2" s="65"/>
      <c r="OFA2" s="65"/>
      <c r="OFB2" s="65"/>
      <c r="OFC2" s="65"/>
      <c r="OFD2" s="65"/>
      <c r="OFE2" s="65"/>
      <c r="OFF2" s="65"/>
      <c r="OFG2" s="65"/>
      <c r="OFH2" s="65"/>
      <c r="OFI2" s="65"/>
      <c r="OFJ2" s="65"/>
      <c r="OFK2" s="65"/>
      <c r="OFL2" s="65"/>
      <c r="OFM2" s="65"/>
      <c r="OFN2" s="65"/>
      <c r="OFO2" s="65"/>
      <c r="OFP2" s="65"/>
      <c r="OFQ2" s="65"/>
      <c r="OFR2" s="65"/>
      <c r="OFS2" s="65"/>
      <c r="OFT2" s="65"/>
      <c r="OFU2" s="65"/>
      <c r="OFV2" s="65"/>
      <c r="OFW2" s="65"/>
      <c r="OFX2" s="65"/>
      <c r="OFY2" s="65"/>
      <c r="OFZ2" s="65"/>
      <c r="OGA2" s="65"/>
      <c r="OGB2" s="65"/>
      <c r="OGC2" s="65"/>
      <c r="OGD2" s="65"/>
      <c r="OGE2" s="65"/>
      <c r="OGF2" s="65"/>
      <c r="OGG2" s="65"/>
      <c r="OGH2" s="65"/>
      <c r="OGI2" s="65"/>
      <c r="OGJ2" s="65"/>
      <c r="OGK2" s="65"/>
      <c r="OGL2" s="65"/>
      <c r="OGM2" s="65"/>
      <c r="OGN2" s="65"/>
      <c r="OGO2" s="65"/>
      <c r="OGP2" s="65"/>
      <c r="OGQ2" s="65"/>
      <c r="OGR2" s="65"/>
      <c r="OGS2" s="65"/>
      <c r="OGT2" s="65"/>
      <c r="OGU2" s="65"/>
      <c r="OGV2" s="65"/>
      <c r="OGW2" s="65"/>
      <c r="OGX2" s="65"/>
      <c r="OGY2" s="65"/>
      <c r="OGZ2" s="65"/>
      <c r="OHA2" s="65"/>
      <c r="OHB2" s="65"/>
      <c r="OHC2" s="65"/>
      <c r="OHD2" s="65"/>
      <c r="OHE2" s="65"/>
      <c r="OHF2" s="65"/>
      <c r="OHG2" s="65"/>
      <c r="OHH2" s="65"/>
      <c r="OHI2" s="65"/>
      <c r="OHJ2" s="65"/>
      <c r="OHK2" s="65"/>
      <c r="OHL2" s="65"/>
      <c r="OHM2" s="65"/>
      <c r="OHN2" s="65"/>
      <c r="OHO2" s="65"/>
      <c r="OHP2" s="65"/>
      <c r="OHQ2" s="65"/>
      <c r="OHR2" s="65"/>
      <c r="OHS2" s="65"/>
      <c r="OHT2" s="65"/>
      <c r="OHU2" s="65"/>
      <c r="OHV2" s="65"/>
      <c r="OHW2" s="65"/>
      <c r="OHX2" s="65"/>
      <c r="OHY2" s="65"/>
      <c r="OHZ2" s="65"/>
      <c r="OIA2" s="65"/>
      <c r="OIB2" s="65"/>
      <c r="OIC2" s="65"/>
      <c r="OID2" s="65"/>
      <c r="OIE2" s="65"/>
      <c r="OIF2" s="65"/>
      <c r="OIG2" s="65"/>
      <c r="OIH2" s="65"/>
      <c r="OII2" s="65"/>
      <c r="OIJ2" s="65"/>
      <c r="OIK2" s="65"/>
      <c r="OIL2" s="65"/>
      <c r="OIM2" s="65"/>
      <c r="OIN2" s="65"/>
      <c r="OIO2" s="65"/>
      <c r="OIP2" s="65"/>
      <c r="OIQ2" s="65"/>
      <c r="OIR2" s="65"/>
      <c r="OIS2" s="65"/>
      <c r="OIT2" s="65"/>
      <c r="OIU2" s="65"/>
      <c r="OIV2" s="65"/>
      <c r="OIW2" s="65"/>
      <c r="OIX2" s="65"/>
      <c r="OIY2" s="65"/>
      <c r="OIZ2" s="65"/>
      <c r="OJA2" s="65"/>
      <c r="OJB2" s="65"/>
      <c r="OJC2" s="65"/>
      <c r="OJD2" s="65"/>
      <c r="OJE2" s="65"/>
      <c r="OJF2" s="65"/>
      <c r="OJG2" s="65"/>
      <c r="OJH2" s="65"/>
      <c r="OJI2" s="65"/>
      <c r="OJJ2" s="65"/>
      <c r="OJK2" s="65"/>
      <c r="OJL2" s="65"/>
      <c r="OJM2" s="65"/>
      <c r="OJN2" s="65"/>
      <c r="OJO2" s="65"/>
      <c r="OJP2" s="65"/>
      <c r="OJQ2" s="65"/>
      <c r="OJR2" s="65"/>
      <c r="OJS2" s="65"/>
      <c r="OJT2" s="65"/>
      <c r="OJU2" s="65"/>
      <c r="OJV2" s="65"/>
      <c r="OJW2" s="65"/>
      <c r="OJX2" s="65"/>
      <c r="OJY2" s="65"/>
      <c r="OJZ2" s="65"/>
      <c r="OKA2" s="65"/>
      <c r="OKB2" s="65"/>
      <c r="OKC2" s="65"/>
      <c r="OKD2" s="65"/>
      <c r="OKE2" s="65"/>
      <c r="OKF2" s="65"/>
      <c r="OKG2" s="65"/>
      <c r="OKH2" s="65"/>
      <c r="OKI2" s="65"/>
      <c r="OKJ2" s="65"/>
      <c r="OKK2" s="65"/>
      <c r="OKL2" s="65"/>
      <c r="OKM2" s="65"/>
      <c r="OKN2" s="65"/>
      <c r="OKO2" s="65"/>
      <c r="OKP2" s="65"/>
      <c r="OKQ2" s="65"/>
      <c r="OKR2" s="65"/>
      <c r="OKS2" s="65"/>
      <c r="OKT2" s="65"/>
      <c r="OKU2" s="65"/>
      <c r="OKV2" s="65"/>
      <c r="OKW2" s="65"/>
      <c r="OKX2" s="65"/>
      <c r="OKY2" s="65"/>
      <c r="OKZ2" s="65"/>
      <c r="OLA2" s="65"/>
      <c r="OLB2" s="65"/>
      <c r="OLC2" s="65"/>
      <c r="OLD2" s="65"/>
      <c r="OLE2" s="65"/>
      <c r="OLF2" s="65"/>
      <c r="OLG2" s="65"/>
      <c r="OLH2" s="65"/>
      <c r="OLI2" s="65"/>
      <c r="OLJ2" s="65"/>
      <c r="OLK2" s="65"/>
      <c r="OLL2" s="65"/>
      <c r="OLM2" s="65"/>
      <c r="OLN2" s="65"/>
      <c r="OLO2" s="65"/>
      <c r="OLP2" s="65"/>
      <c r="OLQ2" s="65"/>
      <c r="OLR2" s="65"/>
      <c r="OLS2" s="65"/>
      <c r="OLT2" s="65"/>
      <c r="OLU2" s="65"/>
      <c r="OLV2" s="65"/>
      <c r="OLW2" s="65"/>
      <c r="OLX2" s="65"/>
      <c r="OLY2" s="65"/>
      <c r="OLZ2" s="65"/>
      <c r="OMA2" s="65"/>
      <c r="OMB2" s="65"/>
      <c r="OMC2" s="65"/>
      <c r="OMD2" s="65"/>
      <c r="OME2" s="65"/>
      <c r="OMF2" s="65"/>
      <c r="OMG2" s="65"/>
      <c r="OMH2" s="65"/>
      <c r="OMI2" s="65"/>
      <c r="OMJ2" s="65"/>
      <c r="OMK2" s="65"/>
      <c r="OML2" s="65"/>
      <c r="OMM2" s="65"/>
      <c r="OMN2" s="65"/>
      <c r="OMO2" s="65"/>
      <c r="OMP2" s="65"/>
      <c r="OMQ2" s="65"/>
      <c r="OMR2" s="65"/>
      <c r="OMS2" s="65"/>
      <c r="OMT2" s="65"/>
      <c r="OMU2" s="65"/>
      <c r="OMV2" s="65"/>
      <c r="OMW2" s="65"/>
      <c r="OMX2" s="65"/>
      <c r="OMY2" s="65"/>
      <c r="OMZ2" s="65"/>
      <c r="ONA2" s="65"/>
      <c r="ONB2" s="65"/>
      <c r="ONC2" s="65"/>
      <c r="OND2" s="65"/>
      <c r="ONE2" s="65"/>
      <c r="ONF2" s="65"/>
      <c r="ONG2" s="65"/>
      <c r="ONH2" s="65"/>
      <c r="ONI2" s="65"/>
      <c r="ONJ2" s="65"/>
      <c r="ONK2" s="65"/>
      <c r="ONL2" s="65"/>
      <c r="ONM2" s="65"/>
      <c r="ONN2" s="65"/>
      <c r="ONO2" s="65"/>
      <c r="ONP2" s="65"/>
      <c r="ONQ2" s="65"/>
      <c r="ONR2" s="65"/>
      <c r="ONS2" s="65"/>
      <c r="ONT2" s="65"/>
      <c r="ONU2" s="65"/>
      <c r="ONV2" s="65"/>
      <c r="ONW2" s="65"/>
      <c r="ONX2" s="65"/>
      <c r="ONY2" s="65"/>
      <c r="ONZ2" s="65"/>
      <c r="OOA2" s="65"/>
      <c r="OOB2" s="65"/>
      <c r="OOC2" s="65"/>
      <c r="OOD2" s="65"/>
      <c r="OOE2" s="65"/>
      <c r="OOF2" s="65"/>
      <c r="OOG2" s="65"/>
      <c r="OOH2" s="65"/>
      <c r="OOI2" s="65"/>
      <c r="OOJ2" s="65"/>
      <c r="OOK2" s="65"/>
      <c r="OOL2" s="65"/>
      <c r="OOM2" s="65"/>
      <c r="OON2" s="65"/>
      <c r="OOO2" s="65"/>
      <c r="OOP2" s="65"/>
      <c r="OOQ2" s="65"/>
      <c r="OOR2" s="65"/>
      <c r="OOS2" s="65"/>
      <c r="OOT2" s="65"/>
      <c r="OOU2" s="65"/>
      <c r="OOV2" s="65"/>
      <c r="OOW2" s="65"/>
      <c r="OOX2" s="65"/>
      <c r="OOY2" s="65"/>
      <c r="OOZ2" s="65"/>
      <c r="OPA2" s="65"/>
      <c r="OPB2" s="65"/>
      <c r="OPC2" s="65"/>
      <c r="OPD2" s="65"/>
      <c r="OPE2" s="65"/>
      <c r="OPF2" s="65"/>
      <c r="OPG2" s="65"/>
      <c r="OPH2" s="65"/>
      <c r="OPI2" s="65"/>
      <c r="OPJ2" s="65"/>
      <c r="OPK2" s="65"/>
      <c r="OPL2" s="65"/>
      <c r="OPM2" s="65"/>
      <c r="OPN2" s="65"/>
      <c r="OPO2" s="65"/>
      <c r="OPP2" s="65"/>
      <c r="OPQ2" s="65"/>
      <c r="OPR2" s="65"/>
      <c r="OPS2" s="65"/>
      <c r="OPT2" s="65"/>
      <c r="OPU2" s="65"/>
      <c r="OPV2" s="65"/>
      <c r="OPW2" s="65"/>
      <c r="OPX2" s="65"/>
      <c r="OPY2" s="65"/>
      <c r="OPZ2" s="65"/>
      <c r="OQA2" s="65"/>
      <c r="OQB2" s="65"/>
      <c r="OQC2" s="65"/>
      <c r="OQD2" s="65"/>
      <c r="OQE2" s="65"/>
      <c r="OQF2" s="65"/>
      <c r="OQG2" s="65"/>
      <c r="OQH2" s="65"/>
      <c r="OQI2" s="65"/>
      <c r="OQJ2" s="65"/>
      <c r="OQK2" s="65"/>
      <c r="OQL2" s="65"/>
      <c r="OQM2" s="65"/>
      <c r="OQN2" s="65"/>
      <c r="OQO2" s="65"/>
      <c r="OQP2" s="65"/>
      <c r="OQQ2" s="65"/>
      <c r="OQR2" s="65"/>
      <c r="OQS2" s="65"/>
      <c r="OQT2" s="65"/>
      <c r="OQU2" s="65"/>
      <c r="OQV2" s="65"/>
      <c r="OQW2" s="65"/>
      <c r="OQX2" s="65"/>
      <c r="OQY2" s="65"/>
      <c r="OQZ2" s="65"/>
      <c r="ORA2" s="65"/>
      <c r="ORB2" s="65"/>
      <c r="ORC2" s="65"/>
      <c r="ORD2" s="65"/>
      <c r="ORE2" s="65"/>
      <c r="ORF2" s="65"/>
      <c r="ORG2" s="65"/>
      <c r="ORH2" s="65"/>
      <c r="ORI2" s="65"/>
      <c r="ORJ2" s="65"/>
      <c r="ORK2" s="65"/>
      <c r="ORL2" s="65"/>
      <c r="ORM2" s="65"/>
      <c r="ORN2" s="65"/>
      <c r="ORO2" s="65"/>
      <c r="ORP2" s="65"/>
      <c r="ORQ2" s="65"/>
      <c r="ORR2" s="65"/>
      <c r="ORS2" s="65"/>
      <c r="ORT2" s="65"/>
      <c r="ORU2" s="65"/>
      <c r="ORV2" s="65"/>
      <c r="ORW2" s="65"/>
      <c r="ORX2" s="65"/>
      <c r="ORY2" s="65"/>
      <c r="ORZ2" s="65"/>
      <c r="OSA2" s="65"/>
      <c r="OSB2" s="65"/>
      <c r="OSC2" s="65"/>
      <c r="OSD2" s="65"/>
      <c r="OSE2" s="65"/>
      <c r="OSF2" s="65"/>
      <c r="OSG2" s="65"/>
      <c r="OSH2" s="65"/>
      <c r="OSI2" s="65"/>
      <c r="OSJ2" s="65"/>
      <c r="OSK2" s="65"/>
      <c r="OSL2" s="65"/>
      <c r="OSM2" s="65"/>
      <c r="OSN2" s="65"/>
      <c r="OSO2" s="65"/>
      <c r="OSP2" s="65"/>
      <c r="OSQ2" s="65"/>
      <c r="OSR2" s="65"/>
      <c r="OSS2" s="65"/>
      <c r="OST2" s="65"/>
      <c r="OSU2" s="65"/>
      <c r="OSV2" s="65"/>
      <c r="OSW2" s="65"/>
      <c r="OSX2" s="65"/>
      <c r="OSY2" s="65"/>
      <c r="OSZ2" s="65"/>
      <c r="OTA2" s="65"/>
      <c r="OTB2" s="65"/>
      <c r="OTC2" s="65"/>
      <c r="OTD2" s="65"/>
      <c r="OTE2" s="65"/>
      <c r="OTF2" s="65"/>
      <c r="OTG2" s="65"/>
      <c r="OTH2" s="65"/>
      <c r="OTI2" s="65"/>
      <c r="OTJ2" s="65"/>
      <c r="OTK2" s="65"/>
      <c r="OTL2" s="65"/>
      <c r="OTM2" s="65"/>
      <c r="OTN2" s="65"/>
      <c r="OTO2" s="65"/>
      <c r="OTP2" s="65"/>
      <c r="OTQ2" s="65"/>
      <c r="OTR2" s="65"/>
      <c r="OTS2" s="65"/>
      <c r="OTT2" s="65"/>
      <c r="OTU2" s="65"/>
      <c r="OTV2" s="65"/>
      <c r="OTW2" s="65"/>
      <c r="OTX2" s="65"/>
      <c r="OTY2" s="65"/>
      <c r="OTZ2" s="65"/>
      <c r="OUA2" s="65"/>
      <c r="OUB2" s="65"/>
      <c r="OUC2" s="65"/>
      <c r="OUD2" s="65"/>
      <c r="OUE2" s="65"/>
      <c r="OUF2" s="65"/>
      <c r="OUG2" s="65"/>
      <c r="OUH2" s="65"/>
      <c r="OUI2" s="65"/>
      <c r="OUJ2" s="65"/>
      <c r="OUK2" s="65"/>
      <c r="OUL2" s="65"/>
      <c r="OUM2" s="65"/>
      <c r="OUN2" s="65"/>
      <c r="OUO2" s="65"/>
      <c r="OUP2" s="65"/>
      <c r="OUQ2" s="65"/>
      <c r="OUR2" s="65"/>
      <c r="OUS2" s="65"/>
      <c r="OUT2" s="65"/>
      <c r="OUU2" s="65"/>
      <c r="OUV2" s="65"/>
      <c r="OUW2" s="65"/>
      <c r="OUX2" s="65"/>
      <c r="OUY2" s="65"/>
      <c r="OUZ2" s="65"/>
      <c r="OVA2" s="65"/>
      <c r="OVB2" s="65"/>
      <c r="OVC2" s="65"/>
      <c r="OVD2" s="65"/>
      <c r="OVE2" s="65"/>
      <c r="OVF2" s="65"/>
      <c r="OVG2" s="65"/>
      <c r="OVH2" s="65"/>
      <c r="OVI2" s="65"/>
      <c r="OVJ2" s="65"/>
      <c r="OVK2" s="65"/>
      <c r="OVL2" s="65"/>
      <c r="OVM2" s="65"/>
      <c r="OVN2" s="65"/>
      <c r="OVO2" s="65"/>
      <c r="OVP2" s="65"/>
      <c r="OVQ2" s="65"/>
      <c r="OVR2" s="65"/>
      <c r="OVS2" s="65"/>
      <c r="OVT2" s="65"/>
      <c r="OVU2" s="65"/>
      <c r="OVV2" s="65"/>
      <c r="OVW2" s="65"/>
      <c r="OVX2" s="65"/>
      <c r="OVY2" s="65"/>
      <c r="OVZ2" s="65"/>
      <c r="OWA2" s="65"/>
      <c r="OWB2" s="65"/>
      <c r="OWC2" s="65"/>
      <c r="OWD2" s="65"/>
      <c r="OWE2" s="65"/>
      <c r="OWF2" s="65"/>
      <c r="OWG2" s="65"/>
      <c r="OWH2" s="65"/>
      <c r="OWI2" s="65"/>
      <c r="OWJ2" s="65"/>
      <c r="OWK2" s="65"/>
      <c r="OWL2" s="65"/>
      <c r="OWM2" s="65"/>
      <c r="OWN2" s="65"/>
      <c r="OWO2" s="65"/>
      <c r="OWP2" s="65"/>
      <c r="OWQ2" s="65"/>
      <c r="OWR2" s="65"/>
      <c r="OWS2" s="65"/>
      <c r="OWT2" s="65"/>
      <c r="OWU2" s="65"/>
      <c r="OWV2" s="65"/>
      <c r="OWW2" s="65"/>
      <c r="OWX2" s="65"/>
      <c r="OWY2" s="65"/>
      <c r="OWZ2" s="65"/>
      <c r="OXA2" s="65"/>
      <c r="OXB2" s="65"/>
      <c r="OXC2" s="65"/>
      <c r="OXD2" s="65"/>
      <c r="OXE2" s="65"/>
      <c r="OXF2" s="65"/>
      <c r="OXG2" s="65"/>
      <c r="OXH2" s="65"/>
      <c r="OXI2" s="65"/>
      <c r="OXJ2" s="65"/>
      <c r="OXK2" s="65"/>
      <c r="OXL2" s="65"/>
      <c r="OXM2" s="65"/>
      <c r="OXN2" s="65"/>
      <c r="OXO2" s="65"/>
      <c r="OXP2" s="65"/>
      <c r="OXQ2" s="65"/>
      <c r="OXR2" s="65"/>
      <c r="OXS2" s="65"/>
      <c r="OXT2" s="65"/>
      <c r="OXU2" s="65"/>
      <c r="OXV2" s="65"/>
      <c r="OXW2" s="65"/>
      <c r="OXX2" s="65"/>
      <c r="OXY2" s="65"/>
      <c r="OXZ2" s="65"/>
      <c r="OYA2" s="65"/>
      <c r="OYB2" s="65"/>
      <c r="OYC2" s="65"/>
      <c r="OYD2" s="65"/>
      <c r="OYE2" s="65"/>
      <c r="OYF2" s="65"/>
      <c r="OYG2" s="65"/>
      <c r="OYH2" s="65"/>
      <c r="OYI2" s="65"/>
      <c r="OYJ2" s="65"/>
      <c r="OYK2" s="65"/>
      <c r="OYL2" s="65"/>
      <c r="OYM2" s="65"/>
      <c r="OYN2" s="65"/>
      <c r="OYO2" s="65"/>
      <c r="OYP2" s="65"/>
      <c r="OYQ2" s="65"/>
      <c r="OYR2" s="65"/>
      <c r="OYS2" s="65"/>
      <c r="OYT2" s="65"/>
      <c r="OYU2" s="65"/>
      <c r="OYV2" s="65"/>
      <c r="OYW2" s="65"/>
      <c r="OYX2" s="65"/>
      <c r="OYY2" s="65"/>
      <c r="OYZ2" s="65"/>
      <c r="OZA2" s="65"/>
      <c r="OZB2" s="65"/>
      <c r="OZC2" s="65"/>
      <c r="OZD2" s="65"/>
      <c r="OZE2" s="65"/>
      <c r="OZF2" s="65"/>
      <c r="OZG2" s="65"/>
      <c r="OZH2" s="65"/>
      <c r="OZI2" s="65"/>
      <c r="OZJ2" s="65"/>
      <c r="OZK2" s="65"/>
      <c r="OZL2" s="65"/>
      <c r="OZM2" s="65"/>
      <c r="OZN2" s="65"/>
      <c r="OZO2" s="65"/>
      <c r="OZP2" s="65"/>
      <c r="OZQ2" s="65"/>
      <c r="OZR2" s="65"/>
      <c r="OZS2" s="65"/>
      <c r="OZT2" s="65"/>
      <c r="OZU2" s="65"/>
      <c r="OZV2" s="65"/>
      <c r="OZW2" s="65"/>
      <c r="OZX2" s="65"/>
      <c r="OZY2" s="65"/>
      <c r="OZZ2" s="65"/>
      <c r="PAA2" s="65"/>
      <c r="PAB2" s="65"/>
      <c r="PAC2" s="65"/>
      <c r="PAD2" s="65"/>
      <c r="PAE2" s="65"/>
      <c r="PAF2" s="65"/>
      <c r="PAG2" s="65"/>
      <c r="PAH2" s="65"/>
      <c r="PAI2" s="65"/>
      <c r="PAJ2" s="65"/>
      <c r="PAK2" s="65"/>
      <c r="PAL2" s="65"/>
      <c r="PAM2" s="65"/>
      <c r="PAN2" s="65"/>
      <c r="PAO2" s="65"/>
      <c r="PAP2" s="65"/>
      <c r="PAQ2" s="65"/>
      <c r="PAR2" s="65"/>
      <c r="PAS2" s="65"/>
      <c r="PAT2" s="65"/>
      <c r="PAU2" s="65"/>
      <c r="PAV2" s="65"/>
      <c r="PAW2" s="65"/>
      <c r="PAX2" s="65"/>
      <c r="PAY2" s="65"/>
      <c r="PAZ2" s="65"/>
      <c r="PBA2" s="65"/>
      <c r="PBB2" s="65"/>
      <c r="PBC2" s="65"/>
      <c r="PBD2" s="65"/>
      <c r="PBE2" s="65"/>
      <c r="PBF2" s="65"/>
      <c r="PBG2" s="65"/>
      <c r="PBH2" s="65"/>
      <c r="PBI2" s="65"/>
      <c r="PBJ2" s="65"/>
      <c r="PBK2" s="65"/>
      <c r="PBL2" s="65"/>
      <c r="PBM2" s="65"/>
      <c r="PBN2" s="65"/>
      <c r="PBO2" s="65"/>
      <c r="PBP2" s="65"/>
      <c r="PBQ2" s="65"/>
      <c r="PBR2" s="65"/>
      <c r="PBS2" s="65"/>
      <c r="PBT2" s="65"/>
      <c r="PBU2" s="65"/>
      <c r="PBV2" s="65"/>
      <c r="PBW2" s="65"/>
      <c r="PBX2" s="65"/>
      <c r="PBY2" s="65"/>
      <c r="PBZ2" s="65"/>
      <c r="PCA2" s="65"/>
      <c r="PCB2" s="65"/>
      <c r="PCC2" s="65"/>
      <c r="PCD2" s="65"/>
      <c r="PCE2" s="65"/>
      <c r="PCF2" s="65"/>
      <c r="PCG2" s="65"/>
      <c r="PCH2" s="65"/>
      <c r="PCI2" s="65"/>
      <c r="PCJ2" s="65"/>
      <c r="PCK2" s="65"/>
      <c r="PCL2" s="65"/>
      <c r="PCM2" s="65"/>
      <c r="PCN2" s="65"/>
      <c r="PCO2" s="65"/>
      <c r="PCP2" s="65"/>
      <c r="PCQ2" s="65"/>
      <c r="PCR2" s="65"/>
      <c r="PCS2" s="65"/>
      <c r="PCT2" s="65"/>
      <c r="PCU2" s="65"/>
      <c r="PCV2" s="65"/>
      <c r="PCW2" s="65"/>
      <c r="PCX2" s="65"/>
      <c r="PCY2" s="65"/>
      <c r="PCZ2" s="65"/>
      <c r="PDA2" s="65"/>
      <c r="PDB2" s="65"/>
      <c r="PDC2" s="65"/>
      <c r="PDD2" s="65"/>
      <c r="PDE2" s="65"/>
      <c r="PDF2" s="65"/>
      <c r="PDG2" s="65"/>
      <c r="PDH2" s="65"/>
      <c r="PDI2" s="65"/>
      <c r="PDJ2" s="65"/>
      <c r="PDK2" s="65"/>
      <c r="PDL2" s="65"/>
      <c r="PDM2" s="65"/>
      <c r="PDN2" s="65"/>
      <c r="PDO2" s="65"/>
      <c r="PDP2" s="65"/>
      <c r="PDQ2" s="65"/>
      <c r="PDR2" s="65"/>
      <c r="PDS2" s="65"/>
      <c r="PDT2" s="65"/>
      <c r="PDU2" s="65"/>
      <c r="PDV2" s="65"/>
      <c r="PDW2" s="65"/>
      <c r="PDX2" s="65"/>
      <c r="PDY2" s="65"/>
      <c r="PDZ2" s="65"/>
      <c r="PEA2" s="65"/>
      <c r="PEB2" s="65"/>
      <c r="PEC2" s="65"/>
      <c r="PED2" s="65"/>
      <c r="PEE2" s="65"/>
      <c r="PEF2" s="65"/>
      <c r="PEG2" s="65"/>
      <c r="PEH2" s="65"/>
      <c r="PEI2" s="65"/>
      <c r="PEJ2" s="65"/>
      <c r="PEK2" s="65"/>
      <c r="PEL2" s="65"/>
      <c r="PEM2" s="65"/>
      <c r="PEN2" s="65"/>
      <c r="PEO2" s="65"/>
      <c r="PEP2" s="65"/>
      <c r="PEQ2" s="65"/>
      <c r="PER2" s="65"/>
      <c r="PES2" s="65"/>
      <c r="PET2" s="65"/>
      <c r="PEU2" s="65"/>
      <c r="PEV2" s="65"/>
      <c r="PEW2" s="65"/>
      <c r="PEX2" s="65"/>
      <c r="PEY2" s="65"/>
      <c r="PEZ2" s="65"/>
      <c r="PFA2" s="65"/>
      <c r="PFB2" s="65"/>
      <c r="PFC2" s="65"/>
      <c r="PFD2" s="65"/>
      <c r="PFE2" s="65"/>
      <c r="PFF2" s="65"/>
      <c r="PFG2" s="65"/>
      <c r="PFH2" s="65"/>
      <c r="PFI2" s="65"/>
      <c r="PFJ2" s="65"/>
      <c r="PFK2" s="65"/>
      <c r="PFL2" s="65"/>
      <c r="PFM2" s="65"/>
      <c r="PFN2" s="65"/>
      <c r="PFO2" s="65"/>
      <c r="PFP2" s="65"/>
      <c r="PFQ2" s="65"/>
      <c r="PFR2" s="65"/>
      <c r="PFS2" s="65"/>
      <c r="PFT2" s="65"/>
      <c r="PFU2" s="65"/>
      <c r="PFV2" s="65"/>
      <c r="PFW2" s="65"/>
      <c r="PFX2" s="65"/>
      <c r="PFY2" s="65"/>
      <c r="PFZ2" s="65"/>
      <c r="PGA2" s="65"/>
      <c r="PGB2" s="65"/>
      <c r="PGC2" s="65"/>
      <c r="PGD2" s="65"/>
      <c r="PGE2" s="65"/>
      <c r="PGF2" s="65"/>
      <c r="PGG2" s="65"/>
      <c r="PGH2" s="65"/>
      <c r="PGI2" s="65"/>
      <c r="PGJ2" s="65"/>
      <c r="PGK2" s="65"/>
      <c r="PGL2" s="65"/>
      <c r="PGM2" s="65"/>
      <c r="PGN2" s="65"/>
      <c r="PGO2" s="65"/>
      <c r="PGP2" s="65"/>
      <c r="PGQ2" s="65"/>
      <c r="PGR2" s="65"/>
      <c r="PGS2" s="65"/>
      <c r="PGT2" s="65"/>
      <c r="PGU2" s="65"/>
      <c r="PGV2" s="65"/>
      <c r="PGW2" s="65"/>
      <c r="PGX2" s="65"/>
      <c r="PGY2" s="65"/>
      <c r="PGZ2" s="65"/>
      <c r="PHA2" s="65"/>
      <c r="PHB2" s="65"/>
      <c r="PHC2" s="65"/>
      <c r="PHD2" s="65"/>
      <c r="PHE2" s="65"/>
      <c r="PHF2" s="65"/>
      <c r="PHG2" s="65"/>
      <c r="PHH2" s="65"/>
      <c r="PHI2" s="65"/>
      <c r="PHJ2" s="65"/>
      <c r="PHK2" s="65"/>
      <c r="PHL2" s="65"/>
      <c r="PHM2" s="65"/>
      <c r="PHN2" s="65"/>
      <c r="PHO2" s="65"/>
      <c r="PHP2" s="65"/>
      <c r="PHQ2" s="65"/>
      <c r="PHR2" s="65"/>
      <c r="PHS2" s="65"/>
      <c r="PHT2" s="65"/>
      <c r="PHU2" s="65"/>
      <c r="PHV2" s="65"/>
      <c r="PHW2" s="65"/>
      <c r="PHX2" s="65"/>
      <c r="PHY2" s="65"/>
      <c r="PHZ2" s="65"/>
      <c r="PIA2" s="65"/>
      <c r="PIB2" s="65"/>
      <c r="PIC2" s="65"/>
      <c r="PID2" s="65"/>
      <c r="PIE2" s="65"/>
      <c r="PIF2" s="65"/>
      <c r="PIG2" s="65"/>
      <c r="PIH2" s="65"/>
      <c r="PII2" s="65"/>
      <c r="PIJ2" s="65"/>
      <c r="PIK2" s="65"/>
      <c r="PIL2" s="65"/>
      <c r="PIM2" s="65"/>
      <c r="PIN2" s="65"/>
      <c r="PIO2" s="65"/>
      <c r="PIP2" s="65"/>
      <c r="PIQ2" s="65"/>
      <c r="PIR2" s="65"/>
      <c r="PIS2" s="65"/>
      <c r="PIT2" s="65"/>
      <c r="PIU2" s="65"/>
      <c r="PIV2" s="65"/>
      <c r="PIW2" s="65"/>
      <c r="PIX2" s="65"/>
      <c r="PIY2" s="65"/>
      <c r="PIZ2" s="65"/>
      <c r="PJA2" s="65"/>
      <c r="PJB2" s="65"/>
      <c r="PJC2" s="65"/>
      <c r="PJD2" s="65"/>
      <c r="PJE2" s="65"/>
      <c r="PJF2" s="65"/>
      <c r="PJG2" s="65"/>
      <c r="PJH2" s="65"/>
      <c r="PJI2" s="65"/>
      <c r="PJJ2" s="65"/>
      <c r="PJK2" s="65"/>
      <c r="PJL2" s="65"/>
      <c r="PJM2" s="65"/>
      <c r="PJN2" s="65"/>
      <c r="PJO2" s="65"/>
      <c r="PJP2" s="65"/>
      <c r="PJQ2" s="65"/>
      <c r="PJR2" s="65"/>
      <c r="PJS2" s="65"/>
      <c r="PJT2" s="65"/>
      <c r="PJU2" s="65"/>
      <c r="PJV2" s="65"/>
      <c r="PJW2" s="65"/>
      <c r="PJX2" s="65"/>
      <c r="PJY2" s="65"/>
      <c r="PJZ2" s="65"/>
      <c r="PKA2" s="65"/>
      <c r="PKB2" s="65"/>
      <c r="PKC2" s="65"/>
      <c r="PKD2" s="65"/>
      <c r="PKE2" s="65"/>
      <c r="PKF2" s="65"/>
      <c r="PKG2" s="65"/>
      <c r="PKH2" s="65"/>
      <c r="PKI2" s="65"/>
      <c r="PKJ2" s="65"/>
      <c r="PKK2" s="65"/>
      <c r="PKL2" s="65"/>
      <c r="PKM2" s="65"/>
      <c r="PKN2" s="65"/>
      <c r="PKO2" s="65"/>
      <c r="PKP2" s="65"/>
      <c r="PKQ2" s="65"/>
      <c r="PKR2" s="65"/>
      <c r="PKS2" s="65"/>
      <c r="PKT2" s="65"/>
      <c r="PKU2" s="65"/>
      <c r="PKV2" s="65"/>
      <c r="PKW2" s="65"/>
      <c r="PKX2" s="65"/>
      <c r="PKY2" s="65"/>
      <c r="PKZ2" s="65"/>
      <c r="PLA2" s="65"/>
      <c r="PLB2" s="65"/>
      <c r="PLC2" s="65"/>
      <c r="PLD2" s="65"/>
      <c r="PLE2" s="65"/>
      <c r="PLF2" s="65"/>
      <c r="PLG2" s="65"/>
      <c r="PLH2" s="65"/>
      <c r="PLI2" s="65"/>
      <c r="PLJ2" s="65"/>
      <c r="PLK2" s="65"/>
      <c r="PLL2" s="65"/>
      <c r="PLM2" s="65"/>
      <c r="PLN2" s="65"/>
      <c r="PLO2" s="65"/>
      <c r="PLP2" s="65"/>
      <c r="PLQ2" s="65"/>
      <c r="PLR2" s="65"/>
      <c r="PLS2" s="65"/>
      <c r="PLT2" s="65"/>
      <c r="PLU2" s="65"/>
      <c r="PLV2" s="65"/>
      <c r="PLW2" s="65"/>
      <c r="PLX2" s="65"/>
      <c r="PLY2" s="65"/>
      <c r="PLZ2" s="65"/>
      <c r="PMA2" s="65"/>
      <c r="PMB2" s="65"/>
      <c r="PMC2" s="65"/>
      <c r="PMD2" s="65"/>
      <c r="PME2" s="65"/>
      <c r="PMF2" s="65"/>
      <c r="PMG2" s="65"/>
      <c r="PMH2" s="65"/>
      <c r="PMI2" s="65"/>
      <c r="PMJ2" s="65"/>
      <c r="PMK2" s="65"/>
      <c r="PML2" s="65"/>
      <c r="PMM2" s="65"/>
      <c r="PMN2" s="65"/>
      <c r="PMO2" s="65"/>
      <c r="PMP2" s="65"/>
      <c r="PMQ2" s="65"/>
      <c r="PMR2" s="65"/>
      <c r="PMS2" s="65"/>
      <c r="PMT2" s="65"/>
      <c r="PMU2" s="65"/>
      <c r="PMV2" s="65"/>
      <c r="PMW2" s="65"/>
      <c r="PMX2" s="65"/>
      <c r="PMY2" s="65"/>
      <c r="PMZ2" s="65"/>
      <c r="PNA2" s="65"/>
      <c r="PNB2" s="65"/>
      <c r="PNC2" s="65"/>
      <c r="PND2" s="65"/>
      <c r="PNE2" s="65"/>
      <c r="PNF2" s="65"/>
      <c r="PNG2" s="65"/>
      <c r="PNH2" s="65"/>
      <c r="PNI2" s="65"/>
      <c r="PNJ2" s="65"/>
      <c r="PNK2" s="65"/>
      <c r="PNL2" s="65"/>
      <c r="PNM2" s="65"/>
      <c r="PNN2" s="65"/>
      <c r="PNO2" s="65"/>
      <c r="PNP2" s="65"/>
      <c r="PNQ2" s="65"/>
      <c r="PNR2" s="65"/>
      <c r="PNS2" s="65"/>
      <c r="PNT2" s="65"/>
      <c r="PNU2" s="65"/>
      <c r="PNV2" s="65"/>
      <c r="PNW2" s="65"/>
      <c r="PNX2" s="65"/>
      <c r="PNY2" s="65"/>
      <c r="PNZ2" s="65"/>
      <c r="POA2" s="65"/>
      <c r="POB2" s="65"/>
      <c r="POC2" s="65"/>
      <c r="POD2" s="65"/>
      <c r="POE2" s="65"/>
      <c r="POF2" s="65"/>
      <c r="POG2" s="65"/>
      <c r="POH2" s="65"/>
      <c r="POI2" s="65"/>
      <c r="POJ2" s="65"/>
      <c r="POK2" s="65"/>
      <c r="POL2" s="65"/>
      <c r="POM2" s="65"/>
      <c r="PON2" s="65"/>
      <c r="POO2" s="65"/>
      <c r="POP2" s="65"/>
      <c r="POQ2" s="65"/>
      <c r="POR2" s="65"/>
      <c r="POS2" s="65"/>
      <c r="POT2" s="65"/>
      <c r="POU2" s="65"/>
      <c r="POV2" s="65"/>
      <c r="POW2" s="65"/>
      <c r="POX2" s="65"/>
      <c r="POY2" s="65"/>
      <c r="POZ2" s="65"/>
      <c r="PPA2" s="65"/>
      <c r="PPB2" s="65"/>
      <c r="PPC2" s="65"/>
      <c r="PPD2" s="65"/>
      <c r="PPE2" s="65"/>
      <c r="PPF2" s="65"/>
      <c r="PPG2" s="65"/>
      <c r="PPH2" s="65"/>
      <c r="PPI2" s="65"/>
      <c r="PPJ2" s="65"/>
      <c r="PPK2" s="65"/>
      <c r="PPL2" s="65"/>
      <c r="PPM2" s="65"/>
      <c r="PPN2" s="65"/>
      <c r="PPO2" s="65"/>
      <c r="PPP2" s="65"/>
      <c r="PPQ2" s="65"/>
      <c r="PPR2" s="65"/>
      <c r="PPS2" s="65"/>
      <c r="PPT2" s="65"/>
      <c r="PPU2" s="65"/>
      <c r="PPV2" s="65"/>
      <c r="PPW2" s="65"/>
      <c r="PPX2" s="65"/>
      <c r="PPY2" s="65"/>
      <c r="PPZ2" s="65"/>
      <c r="PQA2" s="65"/>
      <c r="PQB2" s="65"/>
      <c r="PQC2" s="65"/>
      <c r="PQD2" s="65"/>
      <c r="PQE2" s="65"/>
      <c r="PQF2" s="65"/>
      <c r="PQG2" s="65"/>
      <c r="PQH2" s="65"/>
      <c r="PQI2" s="65"/>
      <c r="PQJ2" s="65"/>
      <c r="PQK2" s="65"/>
      <c r="PQL2" s="65"/>
      <c r="PQM2" s="65"/>
      <c r="PQN2" s="65"/>
      <c r="PQO2" s="65"/>
      <c r="PQP2" s="65"/>
      <c r="PQQ2" s="65"/>
      <c r="PQR2" s="65"/>
      <c r="PQS2" s="65"/>
      <c r="PQT2" s="65"/>
      <c r="PQU2" s="65"/>
      <c r="PQV2" s="65"/>
      <c r="PQW2" s="65"/>
      <c r="PQX2" s="65"/>
      <c r="PQY2" s="65"/>
      <c r="PQZ2" s="65"/>
      <c r="PRA2" s="65"/>
      <c r="PRB2" s="65"/>
      <c r="PRC2" s="65"/>
      <c r="PRD2" s="65"/>
      <c r="PRE2" s="65"/>
      <c r="PRF2" s="65"/>
      <c r="PRG2" s="65"/>
      <c r="PRH2" s="65"/>
      <c r="PRI2" s="65"/>
      <c r="PRJ2" s="65"/>
      <c r="PRK2" s="65"/>
      <c r="PRL2" s="65"/>
      <c r="PRM2" s="65"/>
      <c r="PRN2" s="65"/>
      <c r="PRO2" s="65"/>
      <c r="PRP2" s="65"/>
      <c r="PRQ2" s="65"/>
      <c r="PRR2" s="65"/>
      <c r="PRS2" s="65"/>
      <c r="PRT2" s="65"/>
      <c r="PRU2" s="65"/>
      <c r="PRV2" s="65"/>
      <c r="PRW2" s="65"/>
      <c r="PRX2" s="65"/>
      <c r="PRY2" s="65"/>
      <c r="PRZ2" s="65"/>
      <c r="PSA2" s="65"/>
      <c r="PSB2" s="65"/>
      <c r="PSC2" s="65"/>
      <c r="PSD2" s="65"/>
      <c r="PSE2" s="65"/>
      <c r="PSF2" s="65"/>
      <c r="PSG2" s="65"/>
      <c r="PSH2" s="65"/>
      <c r="PSI2" s="65"/>
      <c r="PSJ2" s="65"/>
      <c r="PSK2" s="65"/>
      <c r="PSL2" s="65"/>
      <c r="PSM2" s="65"/>
      <c r="PSN2" s="65"/>
      <c r="PSO2" s="65"/>
      <c r="PSP2" s="65"/>
      <c r="PSQ2" s="65"/>
      <c r="PSR2" s="65"/>
      <c r="PSS2" s="65"/>
      <c r="PST2" s="65"/>
      <c r="PSU2" s="65"/>
      <c r="PSV2" s="65"/>
      <c r="PSW2" s="65"/>
      <c r="PSX2" s="65"/>
      <c r="PSY2" s="65"/>
      <c r="PSZ2" s="65"/>
      <c r="PTA2" s="65"/>
      <c r="PTB2" s="65"/>
      <c r="PTC2" s="65"/>
      <c r="PTD2" s="65"/>
      <c r="PTE2" s="65"/>
      <c r="PTF2" s="65"/>
      <c r="PTG2" s="65"/>
      <c r="PTH2" s="65"/>
      <c r="PTI2" s="65"/>
      <c r="PTJ2" s="65"/>
      <c r="PTK2" s="65"/>
      <c r="PTL2" s="65"/>
      <c r="PTM2" s="65"/>
      <c r="PTN2" s="65"/>
      <c r="PTO2" s="65"/>
      <c r="PTP2" s="65"/>
      <c r="PTQ2" s="65"/>
      <c r="PTR2" s="65"/>
      <c r="PTS2" s="65"/>
      <c r="PTT2" s="65"/>
      <c r="PTU2" s="65"/>
      <c r="PTV2" s="65"/>
      <c r="PTW2" s="65"/>
      <c r="PTX2" s="65"/>
      <c r="PTY2" s="65"/>
      <c r="PTZ2" s="65"/>
      <c r="PUA2" s="65"/>
      <c r="PUB2" s="65"/>
      <c r="PUC2" s="65"/>
      <c r="PUD2" s="65"/>
      <c r="PUE2" s="65"/>
      <c r="PUF2" s="65"/>
      <c r="PUG2" s="65"/>
      <c r="PUH2" s="65"/>
      <c r="PUI2" s="65"/>
      <c r="PUJ2" s="65"/>
      <c r="PUK2" s="65"/>
      <c r="PUL2" s="65"/>
      <c r="PUM2" s="65"/>
      <c r="PUN2" s="65"/>
      <c r="PUO2" s="65"/>
      <c r="PUP2" s="65"/>
      <c r="PUQ2" s="65"/>
      <c r="PUR2" s="65"/>
      <c r="PUS2" s="65"/>
      <c r="PUT2" s="65"/>
      <c r="PUU2" s="65"/>
      <c r="PUV2" s="65"/>
      <c r="PUW2" s="65"/>
      <c r="PUX2" s="65"/>
      <c r="PUY2" s="65"/>
      <c r="PUZ2" s="65"/>
      <c r="PVA2" s="65"/>
      <c r="PVB2" s="65"/>
      <c r="PVC2" s="65"/>
      <c r="PVD2" s="65"/>
      <c r="PVE2" s="65"/>
      <c r="PVF2" s="65"/>
      <c r="PVG2" s="65"/>
      <c r="PVH2" s="65"/>
      <c r="PVI2" s="65"/>
      <c r="PVJ2" s="65"/>
      <c r="PVK2" s="65"/>
      <c r="PVL2" s="65"/>
      <c r="PVM2" s="65"/>
      <c r="PVN2" s="65"/>
      <c r="PVO2" s="65"/>
      <c r="PVP2" s="65"/>
      <c r="PVQ2" s="65"/>
      <c r="PVR2" s="65"/>
      <c r="PVS2" s="65"/>
      <c r="PVT2" s="65"/>
      <c r="PVU2" s="65"/>
      <c r="PVV2" s="65"/>
      <c r="PVW2" s="65"/>
      <c r="PVX2" s="65"/>
      <c r="PVY2" s="65"/>
      <c r="PVZ2" s="65"/>
      <c r="PWA2" s="65"/>
      <c r="PWB2" s="65"/>
      <c r="PWC2" s="65"/>
      <c r="PWD2" s="65"/>
      <c r="PWE2" s="65"/>
      <c r="PWF2" s="65"/>
      <c r="PWG2" s="65"/>
      <c r="PWH2" s="65"/>
      <c r="PWI2" s="65"/>
      <c r="PWJ2" s="65"/>
      <c r="PWK2" s="65"/>
      <c r="PWL2" s="65"/>
      <c r="PWM2" s="65"/>
      <c r="PWN2" s="65"/>
      <c r="PWO2" s="65"/>
      <c r="PWP2" s="65"/>
      <c r="PWQ2" s="65"/>
      <c r="PWR2" s="65"/>
      <c r="PWS2" s="65"/>
      <c r="PWT2" s="65"/>
      <c r="PWU2" s="65"/>
      <c r="PWV2" s="65"/>
      <c r="PWW2" s="65"/>
      <c r="PWX2" s="65"/>
      <c r="PWY2" s="65"/>
      <c r="PWZ2" s="65"/>
      <c r="PXA2" s="65"/>
      <c r="PXB2" s="65"/>
      <c r="PXC2" s="65"/>
      <c r="PXD2" s="65"/>
      <c r="PXE2" s="65"/>
      <c r="PXF2" s="65"/>
      <c r="PXG2" s="65"/>
      <c r="PXH2" s="65"/>
      <c r="PXI2" s="65"/>
      <c r="PXJ2" s="65"/>
      <c r="PXK2" s="65"/>
      <c r="PXL2" s="65"/>
      <c r="PXM2" s="65"/>
      <c r="PXN2" s="65"/>
      <c r="PXO2" s="65"/>
      <c r="PXP2" s="65"/>
      <c r="PXQ2" s="65"/>
      <c r="PXR2" s="65"/>
      <c r="PXS2" s="65"/>
      <c r="PXT2" s="65"/>
      <c r="PXU2" s="65"/>
      <c r="PXV2" s="65"/>
      <c r="PXW2" s="65"/>
      <c r="PXX2" s="65"/>
      <c r="PXY2" s="65"/>
      <c r="PXZ2" s="65"/>
      <c r="PYA2" s="65"/>
      <c r="PYB2" s="65"/>
      <c r="PYC2" s="65"/>
      <c r="PYD2" s="65"/>
      <c r="PYE2" s="65"/>
      <c r="PYF2" s="65"/>
      <c r="PYG2" s="65"/>
      <c r="PYH2" s="65"/>
      <c r="PYI2" s="65"/>
      <c r="PYJ2" s="65"/>
      <c r="PYK2" s="65"/>
      <c r="PYL2" s="65"/>
      <c r="PYM2" s="65"/>
      <c r="PYN2" s="65"/>
      <c r="PYO2" s="65"/>
      <c r="PYP2" s="65"/>
      <c r="PYQ2" s="65"/>
      <c r="PYR2" s="65"/>
      <c r="PYS2" s="65"/>
      <c r="PYT2" s="65"/>
      <c r="PYU2" s="65"/>
      <c r="PYV2" s="65"/>
      <c r="PYW2" s="65"/>
      <c r="PYX2" s="65"/>
      <c r="PYY2" s="65"/>
      <c r="PYZ2" s="65"/>
      <c r="PZA2" s="65"/>
      <c r="PZB2" s="65"/>
      <c r="PZC2" s="65"/>
      <c r="PZD2" s="65"/>
      <c r="PZE2" s="65"/>
      <c r="PZF2" s="65"/>
      <c r="PZG2" s="65"/>
      <c r="PZH2" s="65"/>
      <c r="PZI2" s="65"/>
      <c r="PZJ2" s="65"/>
      <c r="PZK2" s="65"/>
      <c r="PZL2" s="65"/>
      <c r="PZM2" s="65"/>
      <c r="PZN2" s="65"/>
      <c r="PZO2" s="65"/>
      <c r="PZP2" s="65"/>
      <c r="PZQ2" s="65"/>
      <c r="PZR2" s="65"/>
      <c r="PZS2" s="65"/>
      <c r="PZT2" s="65"/>
      <c r="PZU2" s="65"/>
      <c r="PZV2" s="65"/>
      <c r="PZW2" s="65"/>
      <c r="PZX2" s="65"/>
      <c r="PZY2" s="65"/>
      <c r="PZZ2" s="65"/>
      <c r="QAA2" s="65"/>
      <c r="QAB2" s="65"/>
      <c r="QAC2" s="65"/>
      <c r="QAD2" s="65"/>
      <c r="QAE2" s="65"/>
      <c r="QAF2" s="65"/>
      <c r="QAG2" s="65"/>
      <c r="QAH2" s="65"/>
      <c r="QAI2" s="65"/>
      <c r="QAJ2" s="65"/>
      <c r="QAK2" s="65"/>
      <c r="QAL2" s="65"/>
      <c r="QAM2" s="65"/>
      <c r="QAN2" s="65"/>
      <c r="QAO2" s="65"/>
      <c r="QAP2" s="65"/>
      <c r="QAQ2" s="65"/>
      <c r="QAR2" s="65"/>
      <c r="QAS2" s="65"/>
      <c r="QAT2" s="65"/>
      <c r="QAU2" s="65"/>
      <c r="QAV2" s="65"/>
      <c r="QAW2" s="65"/>
      <c r="QAX2" s="65"/>
      <c r="QAY2" s="65"/>
      <c r="QAZ2" s="65"/>
      <c r="QBA2" s="65"/>
      <c r="QBB2" s="65"/>
      <c r="QBC2" s="65"/>
      <c r="QBD2" s="65"/>
      <c r="QBE2" s="65"/>
      <c r="QBF2" s="65"/>
      <c r="QBG2" s="65"/>
      <c r="QBH2" s="65"/>
      <c r="QBI2" s="65"/>
      <c r="QBJ2" s="65"/>
      <c r="QBK2" s="65"/>
      <c r="QBL2" s="65"/>
      <c r="QBM2" s="65"/>
      <c r="QBN2" s="65"/>
      <c r="QBO2" s="65"/>
      <c r="QBP2" s="65"/>
      <c r="QBQ2" s="65"/>
      <c r="QBR2" s="65"/>
      <c r="QBS2" s="65"/>
      <c r="QBT2" s="65"/>
      <c r="QBU2" s="65"/>
      <c r="QBV2" s="65"/>
      <c r="QBW2" s="65"/>
      <c r="QBX2" s="65"/>
      <c r="QBY2" s="65"/>
      <c r="QBZ2" s="65"/>
      <c r="QCA2" s="65"/>
      <c r="QCB2" s="65"/>
      <c r="QCC2" s="65"/>
      <c r="QCD2" s="65"/>
      <c r="QCE2" s="65"/>
      <c r="QCF2" s="65"/>
      <c r="QCG2" s="65"/>
      <c r="QCH2" s="65"/>
      <c r="QCI2" s="65"/>
      <c r="QCJ2" s="65"/>
      <c r="QCK2" s="65"/>
      <c r="QCL2" s="65"/>
      <c r="QCM2" s="65"/>
      <c r="QCN2" s="65"/>
      <c r="QCO2" s="65"/>
      <c r="QCP2" s="65"/>
      <c r="QCQ2" s="65"/>
      <c r="QCR2" s="65"/>
      <c r="QCS2" s="65"/>
      <c r="QCT2" s="65"/>
      <c r="QCU2" s="65"/>
      <c r="QCV2" s="65"/>
      <c r="QCW2" s="65"/>
      <c r="QCX2" s="65"/>
      <c r="QCY2" s="65"/>
      <c r="QCZ2" s="65"/>
      <c r="QDA2" s="65"/>
      <c r="QDB2" s="65"/>
      <c r="QDC2" s="65"/>
      <c r="QDD2" s="65"/>
      <c r="QDE2" s="65"/>
      <c r="QDF2" s="65"/>
      <c r="QDG2" s="65"/>
      <c r="QDH2" s="65"/>
      <c r="QDI2" s="65"/>
      <c r="QDJ2" s="65"/>
      <c r="QDK2" s="65"/>
      <c r="QDL2" s="65"/>
      <c r="QDM2" s="65"/>
      <c r="QDN2" s="65"/>
      <c r="QDO2" s="65"/>
      <c r="QDP2" s="65"/>
      <c r="QDQ2" s="65"/>
      <c r="QDR2" s="65"/>
      <c r="QDS2" s="65"/>
      <c r="QDT2" s="65"/>
      <c r="QDU2" s="65"/>
      <c r="QDV2" s="65"/>
      <c r="QDW2" s="65"/>
      <c r="QDX2" s="65"/>
      <c r="QDY2" s="65"/>
      <c r="QDZ2" s="65"/>
      <c r="QEA2" s="65"/>
      <c r="QEB2" s="65"/>
      <c r="QEC2" s="65"/>
      <c r="QED2" s="65"/>
      <c r="QEE2" s="65"/>
      <c r="QEF2" s="65"/>
      <c r="QEG2" s="65"/>
      <c r="QEH2" s="65"/>
      <c r="QEI2" s="65"/>
      <c r="QEJ2" s="65"/>
      <c r="QEK2" s="65"/>
      <c r="QEL2" s="65"/>
      <c r="QEM2" s="65"/>
      <c r="QEN2" s="65"/>
      <c r="QEO2" s="65"/>
      <c r="QEP2" s="65"/>
      <c r="QEQ2" s="65"/>
      <c r="QER2" s="65"/>
      <c r="QES2" s="65"/>
      <c r="QET2" s="65"/>
      <c r="QEU2" s="65"/>
      <c r="QEV2" s="65"/>
      <c r="QEW2" s="65"/>
      <c r="QEX2" s="65"/>
      <c r="QEY2" s="65"/>
      <c r="QEZ2" s="65"/>
      <c r="QFA2" s="65"/>
      <c r="QFB2" s="65"/>
      <c r="QFC2" s="65"/>
      <c r="QFD2" s="65"/>
      <c r="QFE2" s="65"/>
      <c r="QFF2" s="65"/>
      <c r="QFG2" s="65"/>
      <c r="QFH2" s="65"/>
      <c r="QFI2" s="65"/>
      <c r="QFJ2" s="65"/>
      <c r="QFK2" s="65"/>
      <c r="QFL2" s="65"/>
      <c r="QFM2" s="65"/>
      <c r="QFN2" s="65"/>
      <c r="QFO2" s="65"/>
      <c r="QFP2" s="65"/>
      <c r="QFQ2" s="65"/>
      <c r="QFR2" s="65"/>
      <c r="QFS2" s="65"/>
      <c r="QFT2" s="65"/>
      <c r="QFU2" s="65"/>
      <c r="QFV2" s="65"/>
      <c r="QFW2" s="65"/>
      <c r="QFX2" s="65"/>
      <c r="QFY2" s="65"/>
      <c r="QFZ2" s="65"/>
      <c r="QGA2" s="65"/>
      <c r="QGB2" s="65"/>
      <c r="QGC2" s="65"/>
      <c r="QGD2" s="65"/>
      <c r="QGE2" s="65"/>
      <c r="QGF2" s="65"/>
      <c r="QGG2" s="65"/>
      <c r="QGH2" s="65"/>
      <c r="QGI2" s="65"/>
      <c r="QGJ2" s="65"/>
      <c r="QGK2" s="65"/>
      <c r="QGL2" s="65"/>
      <c r="QGM2" s="65"/>
      <c r="QGN2" s="65"/>
      <c r="QGO2" s="65"/>
      <c r="QGP2" s="65"/>
      <c r="QGQ2" s="65"/>
      <c r="QGR2" s="65"/>
      <c r="QGS2" s="65"/>
      <c r="QGT2" s="65"/>
      <c r="QGU2" s="65"/>
      <c r="QGV2" s="65"/>
      <c r="QGW2" s="65"/>
      <c r="QGX2" s="65"/>
      <c r="QGY2" s="65"/>
      <c r="QGZ2" s="65"/>
      <c r="QHA2" s="65"/>
      <c r="QHB2" s="65"/>
      <c r="QHC2" s="65"/>
      <c r="QHD2" s="65"/>
      <c r="QHE2" s="65"/>
      <c r="QHF2" s="65"/>
      <c r="QHG2" s="65"/>
      <c r="QHH2" s="65"/>
      <c r="QHI2" s="65"/>
      <c r="QHJ2" s="65"/>
      <c r="QHK2" s="65"/>
      <c r="QHL2" s="65"/>
      <c r="QHM2" s="65"/>
      <c r="QHN2" s="65"/>
      <c r="QHO2" s="65"/>
      <c r="QHP2" s="65"/>
      <c r="QHQ2" s="65"/>
      <c r="QHR2" s="65"/>
      <c r="QHS2" s="65"/>
      <c r="QHT2" s="65"/>
      <c r="QHU2" s="65"/>
      <c r="QHV2" s="65"/>
      <c r="QHW2" s="65"/>
      <c r="QHX2" s="65"/>
      <c r="QHY2" s="65"/>
      <c r="QHZ2" s="65"/>
      <c r="QIA2" s="65"/>
      <c r="QIB2" s="65"/>
      <c r="QIC2" s="65"/>
      <c r="QID2" s="65"/>
      <c r="QIE2" s="65"/>
      <c r="QIF2" s="65"/>
      <c r="QIG2" s="65"/>
      <c r="QIH2" s="65"/>
      <c r="QII2" s="65"/>
      <c r="QIJ2" s="65"/>
      <c r="QIK2" s="65"/>
      <c r="QIL2" s="65"/>
      <c r="QIM2" s="65"/>
      <c r="QIN2" s="65"/>
      <c r="QIO2" s="65"/>
      <c r="QIP2" s="65"/>
      <c r="QIQ2" s="65"/>
      <c r="QIR2" s="65"/>
      <c r="QIS2" s="65"/>
      <c r="QIT2" s="65"/>
      <c r="QIU2" s="65"/>
      <c r="QIV2" s="65"/>
      <c r="QIW2" s="65"/>
      <c r="QIX2" s="65"/>
      <c r="QIY2" s="65"/>
      <c r="QIZ2" s="65"/>
      <c r="QJA2" s="65"/>
      <c r="QJB2" s="65"/>
      <c r="QJC2" s="65"/>
      <c r="QJD2" s="65"/>
      <c r="QJE2" s="65"/>
      <c r="QJF2" s="65"/>
      <c r="QJG2" s="65"/>
      <c r="QJH2" s="65"/>
      <c r="QJI2" s="65"/>
      <c r="QJJ2" s="65"/>
      <c r="QJK2" s="65"/>
      <c r="QJL2" s="65"/>
      <c r="QJM2" s="65"/>
      <c r="QJN2" s="65"/>
      <c r="QJO2" s="65"/>
      <c r="QJP2" s="65"/>
      <c r="QJQ2" s="65"/>
      <c r="QJR2" s="65"/>
      <c r="QJS2" s="65"/>
      <c r="QJT2" s="65"/>
      <c r="QJU2" s="65"/>
      <c r="QJV2" s="65"/>
      <c r="QJW2" s="65"/>
      <c r="QJX2" s="65"/>
      <c r="QJY2" s="65"/>
      <c r="QJZ2" s="65"/>
      <c r="QKA2" s="65"/>
      <c r="QKB2" s="65"/>
      <c r="QKC2" s="65"/>
      <c r="QKD2" s="65"/>
      <c r="QKE2" s="65"/>
      <c r="QKF2" s="65"/>
      <c r="QKG2" s="65"/>
      <c r="QKH2" s="65"/>
      <c r="QKI2" s="65"/>
      <c r="QKJ2" s="65"/>
      <c r="QKK2" s="65"/>
      <c r="QKL2" s="65"/>
      <c r="QKM2" s="65"/>
      <c r="QKN2" s="65"/>
      <c r="QKO2" s="65"/>
      <c r="QKP2" s="65"/>
      <c r="QKQ2" s="65"/>
      <c r="QKR2" s="65"/>
      <c r="QKS2" s="65"/>
      <c r="QKT2" s="65"/>
      <c r="QKU2" s="65"/>
      <c r="QKV2" s="65"/>
      <c r="QKW2" s="65"/>
      <c r="QKX2" s="65"/>
      <c r="QKY2" s="65"/>
      <c r="QKZ2" s="65"/>
      <c r="QLA2" s="65"/>
      <c r="QLB2" s="65"/>
      <c r="QLC2" s="65"/>
      <c r="QLD2" s="65"/>
      <c r="QLE2" s="65"/>
      <c r="QLF2" s="65"/>
      <c r="QLG2" s="65"/>
      <c r="QLH2" s="65"/>
      <c r="QLI2" s="65"/>
      <c r="QLJ2" s="65"/>
      <c r="QLK2" s="65"/>
      <c r="QLL2" s="65"/>
      <c r="QLM2" s="65"/>
      <c r="QLN2" s="65"/>
      <c r="QLO2" s="65"/>
      <c r="QLP2" s="65"/>
      <c r="QLQ2" s="65"/>
      <c r="QLR2" s="65"/>
      <c r="QLS2" s="65"/>
      <c r="QLT2" s="65"/>
      <c r="QLU2" s="65"/>
      <c r="QLV2" s="65"/>
      <c r="QLW2" s="65"/>
      <c r="QLX2" s="65"/>
      <c r="QLY2" s="65"/>
      <c r="QLZ2" s="65"/>
      <c r="QMA2" s="65"/>
      <c r="QMB2" s="65"/>
      <c r="QMC2" s="65"/>
      <c r="QMD2" s="65"/>
      <c r="QME2" s="65"/>
      <c r="QMF2" s="65"/>
      <c r="QMG2" s="65"/>
      <c r="QMH2" s="65"/>
      <c r="QMI2" s="65"/>
      <c r="QMJ2" s="65"/>
      <c r="QMK2" s="65"/>
      <c r="QML2" s="65"/>
      <c r="QMM2" s="65"/>
      <c r="QMN2" s="65"/>
      <c r="QMO2" s="65"/>
      <c r="QMP2" s="65"/>
      <c r="QMQ2" s="65"/>
      <c r="QMR2" s="65"/>
      <c r="QMS2" s="65"/>
      <c r="QMT2" s="65"/>
      <c r="QMU2" s="65"/>
      <c r="QMV2" s="65"/>
      <c r="QMW2" s="65"/>
      <c r="QMX2" s="65"/>
      <c r="QMY2" s="65"/>
      <c r="QMZ2" s="65"/>
      <c r="QNA2" s="65"/>
      <c r="QNB2" s="65"/>
      <c r="QNC2" s="65"/>
      <c r="QND2" s="65"/>
      <c r="QNE2" s="65"/>
      <c r="QNF2" s="65"/>
      <c r="QNG2" s="65"/>
      <c r="QNH2" s="65"/>
      <c r="QNI2" s="65"/>
      <c r="QNJ2" s="65"/>
      <c r="QNK2" s="65"/>
      <c r="QNL2" s="65"/>
      <c r="QNM2" s="65"/>
      <c r="QNN2" s="65"/>
      <c r="QNO2" s="65"/>
      <c r="QNP2" s="65"/>
      <c r="QNQ2" s="65"/>
      <c r="QNR2" s="65"/>
      <c r="QNS2" s="65"/>
      <c r="QNT2" s="65"/>
      <c r="QNU2" s="65"/>
      <c r="QNV2" s="65"/>
      <c r="QNW2" s="65"/>
      <c r="QNX2" s="65"/>
      <c r="QNY2" s="65"/>
      <c r="QNZ2" s="65"/>
      <c r="QOA2" s="65"/>
      <c r="QOB2" s="65"/>
      <c r="QOC2" s="65"/>
      <c r="QOD2" s="65"/>
      <c r="QOE2" s="65"/>
      <c r="QOF2" s="65"/>
      <c r="QOG2" s="65"/>
      <c r="QOH2" s="65"/>
      <c r="QOI2" s="65"/>
      <c r="QOJ2" s="65"/>
      <c r="QOK2" s="65"/>
      <c r="QOL2" s="65"/>
      <c r="QOM2" s="65"/>
      <c r="QON2" s="65"/>
      <c r="QOO2" s="65"/>
      <c r="QOP2" s="65"/>
      <c r="QOQ2" s="65"/>
      <c r="QOR2" s="65"/>
      <c r="QOS2" s="65"/>
      <c r="QOT2" s="65"/>
      <c r="QOU2" s="65"/>
      <c r="QOV2" s="65"/>
      <c r="QOW2" s="65"/>
      <c r="QOX2" s="65"/>
      <c r="QOY2" s="65"/>
      <c r="QOZ2" s="65"/>
      <c r="QPA2" s="65"/>
      <c r="QPB2" s="65"/>
      <c r="QPC2" s="65"/>
      <c r="QPD2" s="65"/>
      <c r="QPE2" s="65"/>
      <c r="QPF2" s="65"/>
      <c r="QPG2" s="65"/>
      <c r="QPH2" s="65"/>
      <c r="QPI2" s="65"/>
      <c r="QPJ2" s="65"/>
      <c r="QPK2" s="65"/>
      <c r="QPL2" s="65"/>
      <c r="QPM2" s="65"/>
      <c r="QPN2" s="65"/>
      <c r="QPO2" s="65"/>
      <c r="QPP2" s="65"/>
      <c r="QPQ2" s="65"/>
      <c r="QPR2" s="65"/>
      <c r="QPS2" s="65"/>
      <c r="QPT2" s="65"/>
      <c r="QPU2" s="65"/>
      <c r="QPV2" s="65"/>
      <c r="QPW2" s="65"/>
      <c r="QPX2" s="65"/>
      <c r="QPY2" s="65"/>
      <c r="QPZ2" s="65"/>
      <c r="QQA2" s="65"/>
      <c r="QQB2" s="65"/>
      <c r="QQC2" s="65"/>
      <c r="QQD2" s="65"/>
      <c r="QQE2" s="65"/>
      <c r="QQF2" s="65"/>
      <c r="QQG2" s="65"/>
      <c r="QQH2" s="65"/>
      <c r="QQI2" s="65"/>
      <c r="QQJ2" s="65"/>
      <c r="QQK2" s="65"/>
      <c r="QQL2" s="65"/>
      <c r="QQM2" s="65"/>
      <c r="QQN2" s="65"/>
      <c r="QQO2" s="65"/>
      <c r="QQP2" s="65"/>
      <c r="QQQ2" s="65"/>
      <c r="QQR2" s="65"/>
      <c r="QQS2" s="65"/>
      <c r="QQT2" s="65"/>
      <c r="QQU2" s="65"/>
      <c r="QQV2" s="65"/>
      <c r="QQW2" s="65"/>
      <c r="QQX2" s="65"/>
      <c r="QQY2" s="65"/>
      <c r="QQZ2" s="65"/>
      <c r="QRA2" s="65"/>
      <c r="QRB2" s="65"/>
      <c r="QRC2" s="65"/>
      <c r="QRD2" s="65"/>
      <c r="QRE2" s="65"/>
      <c r="QRF2" s="65"/>
      <c r="QRG2" s="65"/>
      <c r="QRH2" s="65"/>
      <c r="QRI2" s="65"/>
      <c r="QRJ2" s="65"/>
      <c r="QRK2" s="65"/>
      <c r="QRL2" s="65"/>
      <c r="QRM2" s="65"/>
      <c r="QRN2" s="65"/>
      <c r="QRO2" s="65"/>
      <c r="QRP2" s="65"/>
      <c r="QRQ2" s="65"/>
      <c r="QRR2" s="65"/>
      <c r="QRS2" s="65"/>
      <c r="QRT2" s="65"/>
      <c r="QRU2" s="65"/>
      <c r="QRV2" s="65"/>
      <c r="QRW2" s="65"/>
      <c r="QRX2" s="65"/>
      <c r="QRY2" s="65"/>
      <c r="QRZ2" s="65"/>
      <c r="QSA2" s="65"/>
      <c r="QSB2" s="65"/>
      <c r="QSC2" s="65"/>
      <c r="QSD2" s="65"/>
      <c r="QSE2" s="65"/>
      <c r="QSF2" s="65"/>
      <c r="QSG2" s="65"/>
      <c r="QSH2" s="65"/>
      <c r="QSI2" s="65"/>
      <c r="QSJ2" s="65"/>
      <c r="QSK2" s="65"/>
      <c r="QSL2" s="65"/>
      <c r="QSM2" s="65"/>
      <c r="QSN2" s="65"/>
      <c r="QSO2" s="65"/>
      <c r="QSP2" s="65"/>
      <c r="QSQ2" s="65"/>
      <c r="QSR2" s="65"/>
      <c r="QSS2" s="65"/>
      <c r="QST2" s="65"/>
      <c r="QSU2" s="65"/>
      <c r="QSV2" s="65"/>
      <c r="QSW2" s="65"/>
      <c r="QSX2" s="65"/>
      <c r="QSY2" s="65"/>
      <c r="QSZ2" s="65"/>
      <c r="QTA2" s="65"/>
      <c r="QTB2" s="65"/>
      <c r="QTC2" s="65"/>
      <c r="QTD2" s="65"/>
      <c r="QTE2" s="65"/>
      <c r="QTF2" s="65"/>
      <c r="QTG2" s="65"/>
      <c r="QTH2" s="65"/>
      <c r="QTI2" s="65"/>
      <c r="QTJ2" s="65"/>
      <c r="QTK2" s="65"/>
      <c r="QTL2" s="65"/>
      <c r="QTM2" s="65"/>
      <c r="QTN2" s="65"/>
      <c r="QTO2" s="65"/>
      <c r="QTP2" s="65"/>
      <c r="QTQ2" s="65"/>
      <c r="QTR2" s="65"/>
      <c r="QTS2" s="65"/>
      <c r="QTT2" s="65"/>
      <c r="QTU2" s="65"/>
      <c r="QTV2" s="65"/>
      <c r="QTW2" s="65"/>
      <c r="QTX2" s="65"/>
      <c r="QTY2" s="65"/>
      <c r="QTZ2" s="65"/>
      <c r="QUA2" s="65"/>
      <c r="QUB2" s="65"/>
      <c r="QUC2" s="65"/>
      <c r="QUD2" s="65"/>
      <c r="QUE2" s="65"/>
      <c r="QUF2" s="65"/>
      <c r="QUG2" s="65"/>
      <c r="QUH2" s="65"/>
      <c r="QUI2" s="65"/>
      <c r="QUJ2" s="65"/>
      <c r="QUK2" s="65"/>
      <c r="QUL2" s="65"/>
      <c r="QUM2" s="65"/>
      <c r="QUN2" s="65"/>
      <c r="QUO2" s="65"/>
      <c r="QUP2" s="65"/>
      <c r="QUQ2" s="65"/>
      <c r="QUR2" s="65"/>
      <c r="QUS2" s="65"/>
      <c r="QUT2" s="65"/>
      <c r="QUU2" s="65"/>
      <c r="QUV2" s="65"/>
      <c r="QUW2" s="65"/>
      <c r="QUX2" s="65"/>
      <c r="QUY2" s="65"/>
      <c r="QUZ2" s="65"/>
      <c r="QVA2" s="65"/>
      <c r="QVB2" s="65"/>
      <c r="QVC2" s="65"/>
      <c r="QVD2" s="65"/>
      <c r="QVE2" s="65"/>
      <c r="QVF2" s="65"/>
      <c r="QVG2" s="65"/>
      <c r="QVH2" s="65"/>
      <c r="QVI2" s="65"/>
      <c r="QVJ2" s="65"/>
      <c r="QVK2" s="65"/>
      <c r="QVL2" s="65"/>
      <c r="QVM2" s="65"/>
      <c r="QVN2" s="65"/>
      <c r="QVO2" s="65"/>
      <c r="QVP2" s="65"/>
      <c r="QVQ2" s="65"/>
      <c r="QVR2" s="65"/>
      <c r="QVS2" s="65"/>
      <c r="QVT2" s="65"/>
      <c r="QVU2" s="65"/>
      <c r="QVV2" s="65"/>
      <c r="QVW2" s="65"/>
      <c r="QVX2" s="65"/>
      <c r="QVY2" s="65"/>
      <c r="QVZ2" s="65"/>
      <c r="QWA2" s="65"/>
      <c r="QWB2" s="65"/>
      <c r="QWC2" s="65"/>
      <c r="QWD2" s="65"/>
      <c r="QWE2" s="65"/>
      <c r="QWF2" s="65"/>
      <c r="QWG2" s="65"/>
      <c r="QWH2" s="65"/>
      <c r="QWI2" s="65"/>
      <c r="QWJ2" s="65"/>
      <c r="QWK2" s="65"/>
      <c r="QWL2" s="65"/>
      <c r="QWM2" s="65"/>
      <c r="QWN2" s="65"/>
      <c r="QWO2" s="65"/>
      <c r="QWP2" s="65"/>
      <c r="QWQ2" s="65"/>
      <c r="QWR2" s="65"/>
      <c r="QWS2" s="65"/>
      <c r="QWT2" s="65"/>
      <c r="QWU2" s="65"/>
      <c r="QWV2" s="65"/>
      <c r="QWW2" s="65"/>
      <c r="QWX2" s="65"/>
      <c r="QWY2" s="65"/>
      <c r="QWZ2" s="65"/>
      <c r="QXA2" s="65"/>
      <c r="QXB2" s="65"/>
      <c r="QXC2" s="65"/>
      <c r="QXD2" s="65"/>
      <c r="QXE2" s="65"/>
      <c r="QXF2" s="65"/>
      <c r="QXG2" s="65"/>
      <c r="QXH2" s="65"/>
      <c r="QXI2" s="65"/>
      <c r="QXJ2" s="65"/>
      <c r="QXK2" s="65"/>
      <c r="QXL2" s="65"/>
      <c r="QXM2" s="65"/>
      <c r="QXN2" s="65"/>
      <c r="QXO2" s="65"/>
      <c r="QXP2" s="65"/>
      <c r="QXQ2" s="65"/>
      <c r="QXR2" s="65"/>
      <c r="QXS2" s="65"/>
      <c r="QXT2" s="65"/>
      <c r="QXU2" s="65"/>
      <c r="QXV2" s="65"/>
      <c r="QXW2" s="65"/>
      <c r="QXX2" s="65"/>
      <c r="QXY2" s="65"/>
      <c r="QXZ2" s="65"/>
      <c r="QYA2" s="65"/>
      <c r="QYB2" s="65"/>
      <c r="QYC2" s="65"/>
      <c r="QYD2" s="65"/>
      <c r="QYE2" s="65"/>
      <c r="QYF2" s="65"/>
      <c r="QYG2" s="65"/>
      <c r="QYH2" s="65"/>
      <c r="QYI2" s="65"/>
      <c r="QYJ2" s="65"/>
      <c r="QYK2" s="65"/>
      <c r="QYL2" s="65"/>
      <c r="QYM2" s="65"/>
      <c r="QYN2" s="65"/>
      <c r="QYO2" s="65"/>
      <c r="QYP2" s="65"/>
      <c r="QYQ2" s="65"/>
      <c r="QYR2" s="65"/>
      <c r="QYS2" s="65"/>
      <c r="QYT2" s="65"/>
      <c r="QYU2" s="65"/>
      <c r="QYV2" s="65"/>
      <c r="QYW2" s="65"/>
      <c r="QYX2" s="65"/>
      <c r="QYY2" s="65"/>
      <c r="QYZ2" s="65"/>
      <c r="QZA2" s="65"/>
      <c r="QZB2" s="65"/>
      <c r="QZC2" s="65"/>
      <c r="QZD2" s="65"/>
      <c r="QZE2" s="65"/>
      <c r="QZF2" s="65"/>
      <c r="QZG2" s="65"/>
      <c r="QZH2" s="65"/>
      <c r="QZI2" s="65"/>
      <c r="QZJ2" s="65"/>
      <c r="QZK2" s="65"/>
      <c r="QZL2" s="65"/>
      <c r="QZM2" s="65"/>
      <c r="QZN2" s="65"/>
      <c r="QZO2" s="65"/>
      <c r="QZP2" s="65"/>
      <c r="QZQ2" s="65"/>
      <c r="QZR2" s="65"/>
      <c r="QZS2" s="65"/>
      <c r="QZT2" s="65"/>
      <c r="QZU2" s="65"/>
      <c r="QZV2" s="65"/>
      <c r="QZW2" s="65"/>
      <c r="QZX2" s="65"/>
      <c r="QZY2" s="65"/>
      <c r="QZZ2" s="65"/>
      <c r="RAA2" s="65"/>
      <c r="RAB2" s="65"/>
      <c r="RAC2" s="65"/>
      <c r="RAD2" s="65"/>
      <c r="RAE2" s="65"/>
      <c r="RAF2" s="65"/>
      <c r="RAG2" s="65"/>
      <c r="RAH2" s="65"/>
      <c r="RAI2" s="65"/>
      <c r="RAJ2" s="65"/>
      <c r="RAK2" s="65"/>
      <c r="RAL2" s="65"/>
      <c r="RAM2" s="65"/>
      <c r="RAN2" s="65"/>
      <c r="RAO2" s="65"/>
      <c r="RAP2" s="65"/>
      <c r="RAQ2" s="65"/>
      <c r="RAR2" s="65"/>
      <c r="RAS2" s="65"/>
      <c r="RAT2" s="65"/>
      <c r="RAU2" s="65"/>
      <c r="RAV2" s="65"/>
      <c r="RAW2" s="65"/>
      <c r="RAX2" s="65"/>
      <c r="RAY2" s="65"/>
      <c r="RAZ2" s="65"/>
      <c r="RBA2" s="65"/>
      <c r="RBB2" s="65"/>
      <c r="RBC2" s="65"/>
      <c r="RBD2" s="65"/>
      <c r="RBE2" s="65"/>
      <c r="RBF2" s="65"/>
      <c r="RBG2" s="65"/>
      <c r="RBH2" s="65"/>
      <c r="RBI2" s="65"/>
      <c r="RBJ2" s="65"/>
      <c r="RBK2" s="65"/>
      <c r="RBL2" s="65"/>
      <c r="RBM2" s="65"/>
      <c r="RBN2" s="65"/>
      <c r="RBO2" s="65"/>
      <c r="RBP2" s="65"/>
      <c r="RBQ2" s="65"/>
      <c r="RBR2" s="65"/>
      <c r="RBS2" s="65"/>
      <c r="RBT2" s="65"/>
      <c r="RBU2" s="65"/>
      <c r="RBV2" s="65"/>
      <c r="RBW2" s="65"/>
      <c r="RBX2" s="65"/>
      <c r="RBY2" s="65"/>
      <c r="RBZ2" s="65"/>
      <c r="RCA2" s="65"/>
      <c r="RCB2" s="65"/>
      <c r="RCC2" s="65"/>
      <c r="RCD2" s="65"/>
      <c r="RCE2" s="65"/>
      <c r="RCF2" s="65"/>
      <c r="RCG2" s="65"/>
      <c r="RCH2" s="65"/>
      <c r="RCI2" s="65"/>
      <c r="RCJ2" s="65"/>
      <c r="RCK2" s="65"/>
      <c r="RCL2" s="65"/>
      <c r="RCM2" s="65"/>
      <c r="RCN2" s="65"/>
      <c r="RCO2" s="65"/>
      <c r="RCP2" s="65"/>
      <c r="RCQ2" s="65"/>
      <c r="RCR2" s="65"/>
      <c r="RCS2" s="65"/>
      <c r="RCT2" s="65"/>
      <c r="RCU2" s="65"/>
      <c r="RCV2" s="65"/>
      <c r="RCW2" s="65"/>
      <c r="RCX2" s="65"/>
      <c r="RCY2" s="65"/>
      <c r="RCZ2" s="65"/>
      <c r="RDA2" s="65"/>
      <c r="RDB2" s="65"/>
      <c r="RDC2" s="65"/>
      <c r="RDD2" s="65"/>
      <c r="RDE2" s="65"/>
      <c r="RDF2" s="65"/>
      <c r="RDG2" s="65"/>
      <c r="RDH2" s="65"/>
      <c r="RDI2" s="65"/>
      <c r="RDJ2" s="65"/>
      <c r="RDK2" s="65"/>
      <c r="RDL2" s="65"/>
      <c r="RDM2" s="65"/>
      <c r="RDN2" s="65"/>
      <c r="RDO2" s="65"/>
      <c r="RDP2" s="65"/>
      <c r="RDQ2" s="65"/>
      <c r="RDR2" s="65"/>
      <c r="RDS2" s="65"/>
      <c r="RDT2" s="65"/>
      <c r="RDU2" s="65"/>
      <c r="RDV2" s="65"/>
      <c r="RDW2" s="65"/>
      <c r="RDX2" s="65"/>
      <c r="RDY2" s="65"/>
      <c r="RDZ2" s="65"/>
      <c r="REA2" s="65"/>
      <c r="REB2" s="65"/>
      <c r="REC2" s="65"/>
      <c r="RED2" s="65"/>
      <c r="REE2" s="65"/>
      <c r="REF2" s="65"/>
      <c r="REG2" s="65"/>
      <c r="REH2" s="65"/>
      <c r="REI2" s="65"/>
      <c r="REJ2" s="65"/>
      <c r="REK2" s="65"/>
      <c r="REL2" s="65"/>
      <c r="REM2" s="65"/>
      <c r="REN2" s="65"/>
      <c r="REO2" s="65"/>
      <c r="REP2" s="65"/>
      <c r="REQ2" s="65"/>
      <c r="RER2" s="65"/>
      <c r="RES2" s="65"/>
      <c r="RET2" s="65"/>
      <c r="REU2" s="65"/>
      <c r="REV2" s="65"/>
      <c r="REW2" s="65"/>
      <c r="REX2" s="65"/>
      <c r="REY2" s="65"/>
      <c r="REZ2" s="65"/>
      <c r="RFA2" s="65"/>
      <c r="RFB2" s="65"/>
      <c r="RFC2" s="65"/>
      <c r="RFD2" s="65"/>
      <c r="RFE2" s="65"/>
      <c r="RFF2" s="65"/>
      <c r="RFG2" s="65"/>
      <c r="RFH2" s="65"/>
      <c r="RFI2" s="65"/>
      <c r="RFJ2" s="65"/>
      <c r="RFK2" s="65"/>
      <c r="RFL2" s="65"/>
      <c r="RFM2" s="65"/>
      <c r="RFN2" s="65"/>
      <c r="RFO2" s="65"/>
      <c r="RFP2" s="65"/>
      <c r="RFQ2" s="65"/>
      <c r="RFR2" s="65"/>
      <c r="RFS2" s="65"/>
      <c r="RFT2" s="65"/>
      <c r="RFU2" s="65"/>
      <c r="RFV2" s="65"/>
      <c r="RFW2" s="65"/>
      <c r="RFX2" s="65"/>
      <c r="RFY2" s="65"/>
      <c r="RFZ2" s="65"/>
      <c r="RGA2" s="65"/>
      <c r="RGB2" s="65"/>
      <c r="RGC2" s="65"/>
      <c r="RGD2" s="65"/>
      <c r="RGE2" s="65"/>
      <c r="RGF2" s="65"/>
      <c r="RGG2" s="65"/>
      <c r="RGH2" s="65"/>
      <c r="RGI2" s="65"/>
      <c r="RGJ2" s="65"/>
      <c r="RGK2" s="65"/>
      <c r="RGL2" s="65"/>
      <c r="RGM2" s="65"/>
      <c r="RGN2" s="65"/>
      <c r="RGO2" s="65"/>
      <c r="RGP2" s="65"/>
      <c r="RGQ2" s="65"/>
      <c r="RGR2" s="65"/>
      <c r="RGS2" s="65"/>
      <c r="RGT2" s="65"/>
      <c r="RGU2" s="65"/>
      <c r="RGV2" s="65"/>
      <c r="RGW2" s="65"/>
      <c r="RGX2" s="65"/>
      <c r="RGY2" s="65"/>
      <c r="RGZ2" s="65"/>
      <c r="RHA2" s="65"/>
      <c r="RHB2" s="65"/>
      <c r="RHC2" s="65"/>
      <c r="RHD2" s="65"/>
      <c r="RHE2" s="65"/>
      <c r="RHF2" s="65"/>
      <c r="RHG2" s="65"/>
      <c r="RHH2" s="65"/>
      <c r="RHI2" s="65"/>
      <c r="RHJ2" s="65"/>
      <c r="RHK2" s="65"/>
      <c r="RHL2" s="65"/>
      <c r="RHM2" s="65"/>
      <c r="RHN2" s="65"/>
      <c r="RHO2" s="65"/>
      <c r="RHP2" s="65"/>
      <c r="RHQ2" s="65"/>
      <c r="RHR2" s="65"/>
      <c r="RHS2" s="65"/>
      <c r="RHT2" s="65"/>
      <c r="RHU2" s="65"/>
      <c r="RHV2" s="65"/>
      <c r="RHW2" s="65"/>
      <c r="RHX2" s="65"/>
      <c r="RHY2" s="65"/>
      <c r="RHZ2" s="65"/>
      <c r="RIA2" s="65"/>
      <c r="RIB2" s="65"/>
      <c r="RIC2" s="65"/>
      <c r="RID2" s="65"/>
      <c r="RIE2" s="65"/>
      <c r="RIF2" s="65"/>
      <c r="RIG2" s="65"/>
      <c r="RIH2" s="65"/>
      <c r="RII2" s="65"/>
      <c r="RIJ2" s="65"/>
      <c r="RIK2" s="65"/>
      <c r="RIL2" s="65"/>
      <c r="RIM2" s="65"/>
      <c r="RIN2" s="65"/>
      <c r="RIO2" s="65"/>
      <c r="RIP2" s="65"/>
      <c r="RIQ2" s="65"/>
      <c r="RIR2" s="65"/>
      <c r="RIS2" s="65"/>
      <c r="RIT2" s="65"/>
      <c r="RIU2" s="65"/>
      <c r="RIV2" s="65"/>
      <c r="RIW2" s="65"/>
      <c r="RIX2" s="65"/>
      <c r="RIY2" s="65"/>
      <c r="RIZ2" s="65"/>
      <c r="RJA2" s="65"/>
      <c r="RJB2" s="65"/>
      <c r="RJC2" s="65"/>
      <c r="RJD2" s="65"/>
      <c r="RJE2" s="65"/>
      <c r="RJF2" s="65"/>
      <c r="RJG2" s="65"/>
      <c r="RJH2" s="65"/>
      <c r="RJI2" s="65"/>
      <c r="RJJ2" s="65"/>
      <c r="RJK2" s="65"/>
      <c r="RJL2" s="65"/>
      <c r="RJM2" s="65"/>
      <c r="RJN2" s="65"/>
      <c r="RJO2" s="65"/>
      <c r="RJP2" s="65"/>
      <c r="RJQ2" s="65"/>
      <c r="RJR2" s="65"/>
      <c r="RJS2" s="65"/>
      <c r="RJT2" s="65"/>
      <c r="RJU2" s="65"/>
      <c r="RJV2" s="65"/>
      <c r="RJW2" s="65"/>
      <c r="RJX2" s="65"/>
      <c r="RJY2" s="65"/>
      <c r="RJZ2" s="65"/>
      <c r="RKA2" s="65"/>
      <c r="RKB2" s="65"/>
      <c r="RKC2" s="65"/>
      <c r="RKD2" s="65"/>
      <c r="RKE2" s="65"/>
      <c r="RKF2" s="65"/>
      <c r="RKG2" s="65"/>
      <c r="RKH2" s="65"/>
      <c r="RKI2" s="65"/>
      <c r="RKJ2" s="65"/>
      <c r="RKK2" s="65"/>
      <c r="RKL2" s="65"/>
      <c r="RKM2" s="65"/>
      <c r="RKN2" s="65"/>
      <c r="RKO2" s="65"/>
      <c r="RKP2" s="65"/>
      <c r="RKQ2" s="65"/>
      <c r="RKR2" s="65"/>
      <c r="RKS2" s="65"/>
      <c r="RKT2" s="65"/>
      <c r="RKU2" s="65"/>
      <c r="RKV2" s="65"/>
      <c r="RKW2" s="65"/>
      <c r="RKX2" s="65"/>
      <c r="RKY2" s="65"/>
      <c r="RKZ2" s="65"/>
      <c r="RLA2" s="65"/>
      <c r="RLB2" s="65"/>
      <c r="RLC2" s="65"/>
      <c r="RLD2" s="65"/>
      <c r="RLE2" s="65"/>
      <c r="RLF2" s="65"/>
      <c r="RLG2" s="65"/>
      <c r="RLH2" s="65"/>
      <c r="RLI2" s="65"/>
      <c r="RLJ2" s="65"/>
      <c r="RLK2" s="65"/>
      <c r="RLL2" s="65"/>
      <c r="RLM2" s="65"/>
      <c r="RLN2" s="65"/>
      <c r="RLO2" s="65"/>
      <c r="RLP2" s="65"/>
      <c r="RLQ2" s="65"/>
      <c r="RLR2" s="65"/>
      <c r="RLS2" s="65"/>
      <c r="RLT2" s="65"/>
      <c r="RLU2" s="65"/>
      <c r="RLV2" s="65"/>
      <c r="RLW2" s="65"/>
      <c r="RLX2" s="65"/>
      <c r="RLY2" s="65"/>
      <c r="RLZ2" s="65"/>
      <c r="RMA2" s="65"/>
      <c r="RMB2" s="65"/>
      <c r="RMC2" s="65"/>
      <c r="RMD2" s="65"/>
      <c r="RME2" s="65"/>
      <c r="RMF2" s="65"/>
      <c r="RMG2" s="65"/>
      <c r="RMH2" s="65"/>
      <c r="RMI2" s="65"/>
      <c r="RMJ2" s="65"/>
      <c r="RMK2" s="65"/>
      <c r="RML2" s="65"/>
      <c r="RMM2" s="65"/>
      <c r="RMN2" s="65"/>
      <c r="RMO2" s="65"/>
      <c r="RMP2" s="65"/>
      <c r="RMQ2" s="65"/>
      <c r="RMR2" s="65"/>
      <c r="RMS2" s="65"/>
      <c r="RMT2" s="65"/>
      <c r="RMU2" s="65"/>
      <c r="RMV2" s="65"/>
      <c r="RMW2" s="65"/>
      <c r="RMX2" s="65"/>
      <c r="RMY2" s="65"/>
      <c r="RMZ2" s="65"/>
      <c r="RNA2" s="65"/>
      <c r="RNB2" s="65"/>
      <c r="RNC2" s="65"/>
      <c r="RND2" s="65"/>
      <c r="RNE2" s="65"/>
      <c r="RNF2" s="65"/>
      <c r="RNG2" s="65"/>
      <c r="RNH2" s="65"/>
      <c r="RNI2" s="65"/>
      <c r="RNJ2" s="65"/>
      <c r="RNK2" s="65"/>
      <c r="RNL2" s="65"/>
      <c r="RNM2" s="65"/>
      <c r="RNN2" s="65"/>
      <c r="RNO2" s="65"/>
      <c r="RNP2" s="65"/>
      <c r="RNQ2" s="65"/>
      <c r="RNR2" s="65"/>
      <c r="RNS2" s="65"/>
      <c r="RNT2" s="65"/>
      <c r="RNU2" s="65"/>
      <c r="RNV2" s="65"/>
      <c r="RNW2" s="65"/>
      <c r="RNX2" s="65"/>
      <c r="RNY2" s="65"/>
      <c r="RNZ2" s="65"/>
      <c r="ROA2" s="65"/>
      <c r="ROB2" s="65"/>
      <c r="ROC2" s="65"/>
      <c r="ROD2" s="65"/>
      <c r="ROE2" s="65"/>
      <c r="ROF2" s="65"/>
      <c r="ROG2" s="65"/>
      <c r="ROH2" s="65"/>
      <c r="ROI2" s="65"/>
      <c r="ROJ2" s="65"/>
      <c r="ROK2" s="65"/>
      <c r="ROL2" s="65"/>
      <c r="ROM2" s="65"/>
      <c r="RON2" s="65"/>
      <c r="ROO2" s="65"/>
      <c r="ROP2" s="65"/>
      <c r="ROQ2" s="65"/>
      <c r="ROR2" s="65"/>
      <c r="ROS2" s="65"/>
      <c r="ROT2" s="65"/>
      <c r="ROU2" s="65"/>
      <c r="ROV2" s="65"/>
      <c r="ROW2" s="65"/>
      <c r="ROX2" s="65"/>
      <c r="ROY2" s="65"/>
      <c r="ROZ2" s="65"/>
      <c r="RPA2" s="65"/>
      <c r="RPB2" s="65"/>
      <c r="RPC2" s="65"/>
      <c r="RPD2" s="65"/>
      <c r="RPE2" s="65"/>
      <c r="RPF2" s="65"/>
      <c r="RPG2" s="65"/>
      <c r="RPH2" s="65"/>
      <c r="RPI2" s="65"/>
      <c r="RPJ2" s="65"/>
      <c r="RPK2" s="65"/>
      <c r="RPL2" s="65"/>
      <c r="RPM2" s="65"/>
      <c r="RPN2" s="65"/>
      <c r="RPO2" s="65"/>
      <c r="RPP2" s="65"/>
      <c r="RPQ2" s="65"/>
      <c r="RPR2" s="65"/>
      <c r="RPS2" s="65"/>
      <c r="RPT2" s="65"/>
      <c r="RPU2" s="65"/>
      <c r="RPV2" s="65"/>
      <c r="RPW2" s="65"/>
      <c r="RPX2" s="65"/>
      <c r="RPY2" s="65"/>
      <c r="RPZ2" s="65"/>
      <c r="RQA2" s="65"/>
      <c r="RQB2" s="65"/>
      <c r="RQC2" s="65"/>
      <c r="RQD2" s="65"/>
      <c r="RQE2" s="65"/>
      <c r="RQF2" s="65"/>
      <c r="RQG2" s="65"/>
      <c r="RQH2" s="65"/>
      <c r="RQI2" s="65"/>
      <c r="RQJ2" s="65"/>
      <c r="RQK2" s="65"/>
      <c r="RQL2" s="65"/>
      <c r="RQM2" s="65"/>
      <c r="RQN2" s="65"/>
      <c r="RQO2" s="65"/>
      <c r="RQP2" s="65"/>
      <c r="RQQ2" s="65"/>
      <c r="RQR2" s="65"/>
      <c r="RQS2" s="65"/>
      <c r="RQT2" s="65"/>
      <c r="RQU2" s="65"/>
      <c r="RQV2" s="65"/>
      <c r="RQW2" s="65"/>
      <c r="RQX2" s="65"/>
      <c r="RQY2" s="65"/>
      <c r="RQZ2" s="65"/>
      <c r="RRA2" s="65"/>
      <c r="RRB2" s="65"/>
      <c r="RRC2" s="65"/>
      <c r="RRD2" s="65"/>
      <c r="RRE2" s="65"/>
      <c r="RRF2" s="65"/>
      <c r="RRG2" s="65"/>
      <c r="RRH2" s="65"/>
      <c r="RRI2" s="65"/>
      <c r="RRJ2" s="65"/>
      <c r="RRK2" s="65"/>
      <c r="RRL2" s="65"/>
      <c r="RRM2" s="65"/>
      <c r="RRN2" s="65"/>
      <c r="RRO2" s="65"/>
      <c r="RRP2" s="65"/>
      <c r="RRQ2" s="65"/>
      <c r="RRR2" s="65"/>
      <c r="RRS2" s="65"/>
      <c r="RRT2" s="65"/>
      <c r="RRU2" s="65"/>
      <c r="RRV2" s="65"/>
      <c r="RRW2" s="65"/>
      <c r="RRX2" s="65"/>
      <c r="RRY2" s="65"/>
      <c r="RRZ2" s="65"/>
      <c r="RSA2" s="65"/>
      <c r="RSB2" s="65"/>
      <c r="RSC2" s="65"/>
      <c r="RSD2" s="65"/>
      <c r="RSE2" s="65"/>
      <c r="RSF2" s="65"/>
      <c r="RSG2" s="65"/>
      <c r="RSH2" s="65"/>
      <c r="RSI2" s="65"/>
      <c r="RSJ2" s="65"/>
      <c r="RSK2" s="65"/>
      <c r="RSL2" s="65"/>
      <c r="RSM2" s="65"/>
      <c r="RSN2" s="65"/>
      <c r="RSO2" s="65"/>
      <c r="RSP2" s="65"/>
      <c r="RSQ2" s="65"/>
      <c r="RSR2" s="65"/>
      <c r="RSS2" s="65"/>
      <c r="RST2" s="65"/>
      <c r="RSU2" s="65"/>
      <c r="RSV2" s="65"/>
      <c r="RSW2" s="65"/>
      <c r="RSX2" s="65"/>
      <c r="RSY2" s="65"/>
      <c r="RSZ2" s="65"/>
      <c r="RTA2" s="65"/>
      <c r="RTB2" s="65"/>
      <c r="RTC2" s="65"/>
      <c r="RTD2" s="65"/>
      <c r="RTE2" s="65"/>
      <c r="RTF2" s="65"/>
      <c r="RTG2" s="65"/>
      <c r="RTH2" s="65"/>
      <c r="RTI2" s="65"/>
      <c r="RTJ2" s="65"/>
      <c r="RTK2" s="65"/>
      <c r="RTL2" s="65"/>
      <c r="RTM2" s="65"/>
      <c r="RTN2" s="65"/>
      <c r="RTO2" s="65"/>
      <c r="RTP2" s="65"/>
      <c r="RTQ2" s="65"/>
      <c r="RTR2" s="65"/>
      <c r="RTS2" s="65"/>
      <c r="RTT2" s="65"/>
      <c r="RTU2" s="65"/>
      <c r="RTV2" s="65"/>
      <c r="RTW2" s="65"/>
      <c r="RTX2" s="65"/>
      <c r="RTY2" s="65"/>
      <c r="RTZ2" s="65"/>
      <c r="RUA2" s="65"/>
      <c r="RUB2" s="65"/>
      <c r="RUC2" s="65"/>
      <c r="RUD2" s="65"/>
      <c r="RUE2" s="65"/>
      <c r="RUF2" s="65"/>
      <c r="RUG2" s="65"/>
      <c r="RUH2" s="65"/>
      <c r="RUI2" s="65"/>
      <c r="RUJ2" s="65"/>
      <c r="RUK2" s="65"/>
      <c r="RUL2" s="65"/>
      <c r="RUM2" s="65"/>
      <c r="RUN2" s="65"/>
      <c r="RUO2" s="65"/>
      <c r="RUP2" s="65"/>
      <c r="RUQ2" s="65"/>
      <c r="RUR2" s="65"/>
      <c r="RUS2" s="65"/>
      <c r="RUT2" s="65"/>
      <c r="RUU2" s="65"/>
      <c r="RUV2" s="65"/>
      <c r="RUW2" s="65"/>
      <c r="RUX2" s="65"/>
      <c r="RUY2" s="65"/>
      <c r="RUZ2" s="65"/>
      <c r="RVA2" s="65"/>
      <c r="RVB2" s="65"/>
      <c r="RVC2" s="65"/>
      <c r="RVD2" s="65"/>
      <c r="RVE2" s="65"/>
      <c r="RVF2" s="65"/>
      <c r="RVG2" s="65"/>
      <c r="RVH2" s="65"/>
      <c r="RVI2" s="65"/>
      <c r="RVJ2" s="65"/>
      <c r="RVK2" s="65"/>
      <c r="RVL2" s="65"/>
      <c r="RVM2" s="65"/>
      <c r="RVN2" s="65"/>
      <c r="RVO2" s="65"/>
      <c r="RVP2" s="65"/>
      <c r="RVQ2" s="65"/>
      <c r="RVR2" s="65"/>
      <c r="RVS2" s="65"/>
      <c r="RVT2" s="65"/>
      <c r="RVU2" s="65"/>
      <c r="RVV2" s="65"/>
      <c r="RVW2" s="65"/>
      <c r="RVX2" s="65"/>
      <c r="RVY2" s="65"/>
      <c r="RVZ2" s="65"/>
      <c r="RWA2" s="65"/>
      <c r="RWB2" s="65"/>
      <c r="RWC2" s="65"/>
      <c r="RWD2" s="65"/>
      <c r="RWE2" s="65"/>
      <c r="RWF2" s="65"/>
      <c r="RWG2" s="65"/>
      <c r="RWH2" s="65"/>
      <c r="RWI2" s="65"/>
      <c r="RWJ2" s="65"/>
      <c r="RWK2" s="65"/>
      <c r="RWL2" s="65"/>
      <c r="RWM2" s="65"/>
      <c r="RWN2" s="65"/>
      <c r="RWO2" s="65"/>
      <c r="RWP2" s="65"/>
      <c r="RWQ2" s="65"/>
      <c r="RWR2" s="65"/>
      <c r="RWS2" s="65"/>
      <c r="RWT2" s="65"/>
      <c r="RWU2" s="65"/>
      <c r="RWV2" s="65"/>
      <c r="RWW2" s="65"/>
      <c r="RWX2" s="65"/>
      <c r="RWY2" s="65"/>
      <c r="RWZ2" s="65"/>
      <c r="RXA2" s="65"/>
      <c r="RXB2" s="65"/>
      <c r="RXC2" s="65"/>
      <c r="RXD2" s="65"/>
      <c r="RXE2" s="65"/>
      <c r="RXF2" s="65"/>
      <c r="RXG2" s="65"/>
      <c r="RXH2" s="65"/>
      <c r="RXI2" s="65"/>
      <c r="RXJ2" s="65"/>
      <c r="RXK2" s="65"/>
      <c r="RXL2" s="65"/>
      <c r="RXM2" s="65"/>
      <c r="RXN2" s="65"/>
      <c r="RXO2" s="65"/>
      <c r="RXP2" s="65"/>
      <c r="RXQ2" s="65"/>
      <c r="RXR2" s="65"/>
      <c r="RXS2" s="65"/>
      <c r="RXT2" s="65"/>
      <c r="RXU2" s="65"/>
      <c r="RXV2" s="65"/>
      <c r="RXW2" s="65"/>
      <c r="RXX2" s="65"/>
      <c r="RXY2" s="65"/>
      <c r="RXZ2" s="65"/>
      <c r="RYA2" s="65"/>
      <c r="RYB2" s="65"/>
      <c r="RYC2" s="65"/>
      <c r="RYD2" s="65"/>
      <c r="RYE2" s="65"/>
      <c r="RYF2" s="65"/>
      <c r="RYG2" s="65"/>
      <c r="RYH2" s="65"/>
      <c r="RYI2" s="65"/>
      <c r="RYJ2" s="65"/>
      <c r="RYK2" s="65"/>
      <c r="RYL2" s="65"/>
      <c r="RYM2" s="65"/>
      <c r="RYN2" s="65"/>
      <c r="RYO2" s="65"/>
      <c r="RYP2" s="65"/>
      <c r="RYQ2" s="65"/>
      <c r="RYR2" s="65"/>
      <c r="RYS2" s="65"/>
      <c r="RYT2" s="65"/>
      <c r="RYU2" s="65"/>
      <c r="RYV2" s="65"/>
      <c r="RYW2" s="65"/>
      <c r="RYX2" s="65"/>
      <c r="RYY2" s="65"/>
      <c r="RYZ2" s="65"/>
      <c r="RZA2" s="65"/>
      <c r="RZB2" s="65"/>
      <c r="RZC2" s="65"/>
      <c r="RZD2" s="65"/>
      <c r="RZE2" s="65"/>
      <c r="RZF2" s="65"/>
      <c r="RZG2" s="65"/>
      <c r="RZH2" s="65"/>
      <c r="RZI2" s="65"/>
      <c r="RZJ2" s="65"/>
      <c r="RZK2" s="65"/>
      <c r="RZL2" s="65"/>
      <c r="RZM2" s="65"/>
      <c r="RZN2" s="65"/>
      <c r="RZO2" s="65"/>
      <c r="RZP2" s="65"/>
      <c r="RZQ2" s="65"/>
      <c r="RZR2" s="65"/>
      <c r="RZS2" s="65"/>
      <c r="RZT2" s="65"/>
      <c r="RZU2" s="65"/>
      <c r="RZV2" s="65"/>
      <c r="RZW2" s="65"/>
      <c r="RZX2" s="65"/>
      <c r="RZY2" s="65"/>
      <c r="RZZ2" s="65"/>
      <c r="SAA2" s="65"/>
      <c r="SAB2" s="65"/>
      <c r="SAC2" s="65"/>
      <c r="SAD2" s="65"/>
      <c r="SAE2" s="65"/>
      <c r="SAF2" s="65"/>
      <c r="SAG2" s="65"/>
      <c r="SAH2" s="65"/>
      <c r="SAI2" s="65"/>
      <c r="SAJ2" s="65"/>
      <c r="SAK2" s="65"/>
      <c r="SAL2" s="65"/>
      <c r="SAM2" s="65"/>
      <c r="SAN2" s="65"/>
      <c r="SAO2" s="65"/>
      <c r="SAP2" s="65"/>
      <c r="SAQ2" s="65"/>
      <c r="SAR2" s="65"/>
      <c r="SAS2" s="65"/>
      <c r="SAT2" s="65"/>
      <c r="SAU2" s="65"/>
      <c r="SAV2" s="65"/>
      <c r="SAW2" s="65"/>
      <c r="SAX2" s="65"/>
      <c r="SAY2" s="65"/>
      <c r="SAZ2" s="65"/>
      <c r="SBA2" s="65"/>
      <c r="SBB2" s="65"/>
      <c r="SBC2" s="65"/>
      <c r="SBD2" s="65"/>
      <c r="SBE2" s="65"/>
      <c r="SBF2" s="65"/>
      <c r="SBG2" s="65"/>
      <c r="SBH2" s="65"/>
      <c r="SBI2" s="65"/>
      <c r="SBJ2" s="65"/>
      <c r="SBK2" s="65"/>
      <c r="SBL2" s="65"/>
      <c r="SBM2" s="65"/>
      <c r="SBN2" s="65"/>
      <c r="SBO2" s="65"/>
      <c r="SBP2" s="65"/>
      <c r="SBQ2" s="65"/>
      <c r="SBR2" s="65"/>
      <c r="SBS2" s="65"/>
      <c r="SBT2" s="65"/>
      <c r="SBU2" s="65"/>
      <c r="SBV2" s="65"/>
      <c r="SBW2" s="65"/>
      <c r="SBX2" s="65"/>
      <c r="SBY2" s="65"/>
      <c r="SBZ2" s="65"/>
      <c r="SCA2" s="65"/>
      <c r="SCB2" s="65"/>
      <c r="SCC2" s="65"/>
      <c r="SCD2" s="65"/>
      <c r="SCE2" s="65"/>
      <c r="SCF2" s="65"/>
      <c r="SCG2" s="65"/>
      <c r="SCH2" s="65"/>
      <c r="SCI2" s="65"/>
      <c r="SCJ2" s="65"/>
      <c r="SCK2" s="65"/>
      <c r="SCL2" s="65"/>
      <c r="SCM2" s="65"/>
      <c r="SCN2" s="65"/>
      <c r="SCO2" s="65"/>
      <c r="SCP2" s="65"/>
      <c r="SCQ2" s="65"/>
      <c r="SCR2" s="65"/>
      <c r="SCS2" s="65"/>
      <c r="SCT2" s="65"/>
      <c r="SCU2" s="65"/>
      <c r="SCV2" s="65"/>
      <c r="SCW2" s="65"/>
      <c r="SCX2" s="65"/>
      <c r="SCY2" s="65"/>
      <c r="SCZ2" s="65"/>
      <c r="SDA2" s="65"/>
      <c r="SDB2" s="65"/>
      <c r="SDC2" s="65"/>
      <c r="SDD2" s="65"/>
      <c r="SDE2" s="65"/>
      <c r="SDF2" s="65"/>
      <c r="SDG2" s="65"/>
      <c r="SDH2" s="65"/>
      <c r="SDI2" s="65"/>
      <c r="SDJ2" s="65"/>
      <c r="SDK2" s="65"/>
      <c r="SDL2" s="65"/>
      <c r="SDM2" s="65"/>
      <c r="SDN2" s="65"/>
      <c r="SDO2" s="65"/>
      <c r="SDP2" s="65"/>
      <c r="SDQ2" s="65"/>
      <c r="SDR2" s="65"/>
      <c r="SDS2" s="65"/>
      <c r="SDT2" s="65"/>
      <c r="SDU2" s="65"/>
      <c r="SDV2" s="65"/>
      <c r="SDW2" s="65"/>
      <c r="SDX2" s="65"/>
      <c r="SDY2" s="65"/>
      <c r="SDZ2" s="65"/>
      <c r="SEA2" s="65"/>
      <c r="SEB2" s="65"/>
      <c r="SEC2" s="65"/>
      <c r="SED2" s="65"/>
      <c r="SEE2" s="65"/>
      <c r="SEF2" s="65"/>
      <c r="SEG2" s="65"/>
      <c r="SEH2" s="65"/>
      <c r="SEI2" s="65"/>
      <c r="SEJ2" s="65"/>
      <c r="SEK2" s="65"/>
      <c r="SEL2" s="65"/>
      <c r="SEM2" s="65"/>
      <c r="SEN2" s="65"/>
      <c r="SEO2" s="65"/>
      <c r="SEP2" s="65"/>
      <c r="SEQ2" s="65"/>
      <c r="SER2" s="65"/>
      <c r="SES2" s="65"/>
      <c r="SET2" s="65"/>
      <c r="SEU2" s="65"/>
      <c r="SEV2" s="65"/>
      <c r="SEW2" s="65"/>
      <c r="SEX2" s="65"/>
      <c r="SEY2" s="65"/>
      <c r="SEZ2" s="65"/>
      <c r="SFA2" s="65"/>
      <c r="SFB2" s="65"/>
      <c r="SFC2" s="65"/>
      <c r="SFD2" s="65"/>
      <c r="SFE2" s="65"/>
      <c r="SFF2" s="65"/>
      <c r="SFG2" s="65"/>
      <c r="SFH2" s="65"/>
      <c r="SFI2" s="65"/>
      <c r="SFJ2" s="65"/>
      <c r="SFK2" s="65"/>
      <c r="SFL2" s="65"/>
      <c r="SFM2" s="65"/>
      <c r="SFN2" s="65"/>
      <c r="SFO2" s="65"/>
      <c r="SFP2" s="65"/>
      <c r="SFQ2" s="65"/>
      <c r="SFR2" s="65"/>
      <c r="SFS2" s="65"/>
      <c r="SFT2" s="65"/>
      <c r="SFU2" s="65"/>
      <c r="SFV2" s="65"/>
      <c r="SFW2" s="65"/>
      <c r="SFX2" s="65"/>
      <c r="SFY2" s="65"/>
      <c r="SFZ2" s="65"/>
      <c r="SGA2" s="65"/>
      <c r="SGB2" s="65"/>
      <c r="SGC2" s="65"/>
      <c r="SGD2" s="65"/>
      <c r="SGE2" s="65"/>
      <c r="SGF2" s="65"/>
      <c r="SGG2" s="65"/>
      <c r="SGH2" s="65"/>
      <c r="SGI2" s="65"/>
      <c r="SGJ2" s="65"/>
      <c r="SGK2" s="65"/>
      <c r="SGL2" s="65"/>
      <c r="SGM2" s="65"/>
      <c r="SGN2" s="65"/>
      <c r="SGO2" s="65"/>
      <c r="SGP2" s="65"/>
      <c r="SGQ2" s="65"/>
      <c r="SGR2" s="65"/>
      <c r="SGS2" s="65"/>
      <c r="SGT2" s="65"/>
      <c r="SGU2" s="65"/>
      <c r="SGV2" s="65"/>
      <c r="SGW2" s="65"/>
      <c r="SGX2" s="65"/>
      <c r="SGY2" s="65"/>
      <c r="SGZ2" s="65"/>
      <c r="SHA2" s="65"/>
      <c r="SHB2" s="65"/>
      <c r="SHC2" s="65"/>
      <c r="SHD2" s="65"/>
      <c r="SHE2" s="65"/>
      <c r="SHF2" s="65"/>
      <c r="SHG2" s="65"/>
      <c r="SHH2" s="65"/>
      <c r="SHI2" s="65"/>
      <c r="SHJ2" s="65"/>
      <c r="SHK2" s="65"/>
      <c r="SHL2" s="65"/>
      <c r="SHM2" s="65"/>
      <c r="SHN2" s="65"/>
      <c r="SHO2" s="65"/>
      <c r="SHP2" s="65"/>
      <c r="SHQ2" s="65"/>
      <c r="SHR2" s="65"/>
      <c r="SHS2" s="65"/>
      <c r="SHT2" s="65"/>
      <c r="SHU2" s="65"/>
      <c r="SHV2" s="65"/>
      <c r="SHW2" s="65"/>
      <c r="SHX2" s="65"/>
      <c r="SHY2" s="65"/>
      <c r="SHZ2" s="65"/>
      <c r="SIA2" s="65"/>
      <c r="SIB2" s="65"/>
      <c r="SIC2" s="65"/>
      <c r="SID2" s="65"/>
      <c r="SIE2" s="65"/>
      <c r="SIF2" s="65"/>
      <c r="SIG2" s="65"/>
      <c r="SIH2" s="65"/>
      <c r="SII2" s="65"/>
      <c r="SIJ2" s="65"/>
      <c r="SIK2" s="65"/>
      <c r="SIL2" s="65"/>
      <c r="SIM2" s="65"/>
      <c r="SIN2" s="65"/>
      <c r="SIO2" s="65"/>
      <c r="SIP2" s="65"/>
      <c r="SIQ2" s="65"/>
      <c r="SIR2" s="65"/>
      <c r="SIS2" s="65"/>
      <c r="SIT2" s="65"/>
      <c r="SIU2" s="65"/>
      <c r="SIV2" s="65"/>
      <c r="SIW2" s="65"/>
      <c r="SIX2" s="65"/>
      <c r="SIY2" s="65"/>
      <c r="SIZ2" s="65"/>
      <c r="SJA2" s="65"/>
      <c r="SJB2" s="65"/>
      <c r="SJC2" s="65"/>
      <c r="SJD2" s="65"/>
      <c r="SJE2" s="65"/>
      <c r="SJF2" s="65"/>
      <c r="SJG2" s="65"/>
      <c r="SJH2" s="65"/>
      <c r="SJI2" s="65"/>
      <c r="SJJ2" s="65"/>
      <c r="SJK2" s="65"/>
      <c r="SJL2" s="65"/>
      <c r="SJM2" s="65"/>
      <c r="SJN2" s="65"/>
      <c r="SJO2" s="65"/>
      <c r="SJP2" s="65"/>
      <c r="SJQ2" s="65"/>
      <c r="SJR2" s="65"/>
      <c r="SJS2" s="65"/>
      <c r="SJT2" s="65"/>
      <c r="SJU2" s="65"/>
      <c r="SJV2" s="65"/>
      <c r="SJW2" s="65"/>
      <c r="SJX2" s="65"/>
      <c r="SJY2" s="65"/>
      <c r="SJZ2" s="65"/>
      <c r="SKA2" s="65"/>
      <c r="SKB2" s="65"/>
      <c r="SKC2" s="65"/>
      <c r="SKD2" s="65"/>
      <c r="SKE2" s="65"/>
      <c r="SKF2" s="65"/>
      <c r="SKG2" s="65"/>
      <c r="SKH2" s="65"/>
      <c r="SKI2" s="65"/>
      <c r="SKJ2" s="65"/>
      <c r="SKK2" s="65"/>
      <c r="SKL2" s="65"/>
      <c r="SKM2" s="65"/>
      <c r="SKN2" s="65"/>
      <c r="SKO2" s="65"/>
      <c r="SKP2" s="65"/>
      <c r="SKQ2" s="65"/>
      <c r="SKR2" s="65"/>
      <c r="SKS2" s="65"/>
      <c r="SKT2" s="65"/>
      <c r="SKU2" s="65"/>
      <c r="SKV2" s="65"/>
      <c r="SKW2" s="65"/>
      <c r="SKX2" s="65"/>
      <c r="SKY2" s="65"/>
      <c r="SKZ2" s="65"/>
      <c r="SLA2" s="65"/>
      <c r="SLB2" s="65"/>
      <c r="SLC2" s="65"/>
      <c r="SLD2" s="65"/>
      <c r="SLE2" s="65"/>
      <c r="SLF2" s="65"/>
      <c r="SLG2" s="65"/>
      <c r="SLH2" s="65"/>
      <c r="SLI2" s="65"/>
      <c r="SLJ2" s="65"/>
      <c r="SLK2" s="65"/>
      <c r="SLL2" s="65"/>
      <c r="SLM2" s="65"/>
      <c r="SLN2" s="65"/>
      <c r="SLO2" s="65"/>
      <c r="SLP2" s="65"/>
      <c r="SLQ2" s="65"/>
      <c r="SLR2" s="65"/>
      <c r="SLS2" s="65"/>
      <c r="SLT2" s="65"/>
      <c r="SLU2" s="65"/>
      <c r="SLV2" s="65"/>
      <c r="SLW2" s="65"/>
      <c r="SLX2" s="65"/>
      <c r="SLY2" s="65"/>
      <c r="SLZ2" s="65"/>
      <c r="SMA2" s="65"/>
      <c r="SMB2" s="65"/>
      <c r="SMC2" s="65"/>
      <c r="SMD2" s="65"/>
      <c r="SME2" s="65"/>
      <c r="SMF2" s="65"/>
      <c r="SMG2" s="65"/>
      <c r="SMH2" s="65"/>
      <c r="SMI2" s="65"/>
      <c r="SMJ2" s="65"/>
      <c r="SMK2" s="65"/>
      <c r="SML2" s="65"/>
      <c r="SMM2" s="65"/>
      <c r="SMN2" s="65"/>
      <c r="SMO2" s="65"/>
      <c r="SMP2" s="65"/>
      <c r="SMQ2" s="65"/>
      <c r="SMR2" s="65"/>
      <c r="SMS2" s="65"/>
      <c r="SMT2" s="65"/>
      <c r="SMU2" s="65"/>
      <c r="SMV2" s="65"/>
      <c r="SMW2" s="65"/>
      <c r="SMX2" s="65"/>
      <c r="SMY2" s="65"/>
      <c r="SMZ2" s="65"/>
      <c r="SNA2" s="65"/>
      <c r="SNB2" s="65"/>
      <c r="SNC2" s="65"/>
      <c r="SND2" s="65"/>
      <c r="SNE2" s="65"/>
      <c r="SNF2" s="65"/>
      <c r="SNG2" s="65"/>
      <c r="SNH2" s="65"/>
      <c r="SNI2" s="65"/>
      <c r="SNJ2" s="65"/>
      <c r="SNK2" s="65"/>
      <c r="SNL2" s="65"/>
      <c r="SNM2" s="65"/>
      <c r="SNN2" s="65"/>
      <c r="SNO2" s="65"/>
      <c r="SNP2" s="65"/>
      <c r="SNQ2" s="65"/>
      <c r="SNR2" s="65"/>
      <c r="SNS2" s="65"/>
      <c r="SNT2" s="65"/>
      <c r="SNU2" s="65"/>
      <c r="SNV2" s="65"/>
      <c r="SNW2" s="65"/>
      <c r="SNX2" s="65"/>
      <c r="SNY2" s="65"/>
      <c r="SNZ2" s="65"/>
      <c r="SOA2" s="65"/>
      <c r="SOB2" s="65"/>
      <c r="SOC2" s="65"/>
      <c r="SOD2" s="65"/>
      <c r="SOE2" s="65"/>
      <c r="SOF2" s="65"/>
      <c r="SOG2" s="65"/>
      <c r="SOH2" s="65"/>
      <c r="SOI2" s="65"/>
      <c r="SOJ2" s="65"/>
      <c r="SOK2" s="65"/>
      <c r="SOL2" s="65"/>
      <c r="SOM2" s="65"/>
      <c r="SON2" s="65"/>
      <c r="SOO2" s="65"/>
      <c r="SOP2" s="65"/>
      <c r="SOQ2" s="65"/>
      <c r="SOR2" s="65"/>
      <c r="SOS2" s="65"/>
      <c r="SOT2" s="65"/>
      <c r="SOU2" s="65"/>
      <c r="SOV2" s="65"/>
      <c r="SOW2" s="65"/>
      <c r="SOX2" s="65"/>
      <c r="SOY2" s="65"/>
      <c r="SOZ2" s="65"/>
      <c r="SPA2" s="65"/>
      <c r="SPB2" s="65"/>
      <c r="SPC2" s="65"/>
      <c r="SPD2" s="65"/>
      <c r="SPE2" s="65"/>
      <c r="SPF2" s="65"/>
      <c r="SPG2" s="65"/>
      <c r="SPH2" s="65"/>
      <c r="SPI2" s="65"/>
      <c r="SPJ2" s="65"/>
      <c r="SPK2" s="65"/>
      <c r="SPL2" s="65"/>
      <c r="SPM2" s="65"/>
      <c r="SPN2" s="65"/>
      <c r="SPO2" s="65"/>
      <c r="SPP2" s="65"/>
      <c r="SPQ2" s="65"/>
      <c r="SPR2" s="65"/>
      <c r="SPS2" s="65"/>
      <c r="SPT2" s="65"/>
      <c r="SPU2" s="65"/>
      <c r="SPV2" s="65"/>
      <c r="SPW2" s="65"/>
      <c r="SPX2" s="65"/>
      <c r="SPY2" s="65"/>
      <c r="SPZ2" s="65"/>
      <c r="SQA2" s="65"/>
      <c r="SQB2" s="65"/>
      <c r="SQC2" s="65"/>
      <c r="SQD2" s="65"/>
      <c r="SQE2" s="65"/>
      <c r="SQF2" s="65"/>
      <c r="SQG2" s="65"/>
      <c r="SQH2" s="65"/>
      <c r="SQI2" s="65"/>
      <c r="SQJ2" s="65"/>
      <c r="SQK2" s="65"/>
      <c r="SQL2" s="65"/>
      <c r="SQM2" s="65"/>
      <c r="SQN2" s="65"/>
      <c r="SQO2" s="65"/>
      <c r="SQP2" s="65"/>
      <c r="SQQ2" s="65"/>
      <c r="SQR2" s="65"/>
      <c r="SQS2" s="65"/>
      <c r="SQT2" s="65"/>
      <c r="SQU2" s="65"/>
      <c r="SQV2" s="65"/>
      <c r="SQW2" s="65"/>
      <c r="SQX2" s="65"/>
      <c r="SQY2" s="65"/>
      <c r="SQZ2" s="65"/>
      <c r="SRA2" s="65"/>
      <c r="SRB2" s="65"/>
      <c r="SRC2" s="65"/>
      <c r="SRD2" s="65"/>
      <c r="SRE2" s="65"/>
      <c r="SRF2" s="65"/>
      <c r="SRG2" s="65"/>
      <c r="SRH2" s="65"/>
      <c r="SRI2" s="65"/>
      <c r="SRJ2" s="65"/>
      <c r="SRK2" s="65"/>
      <c r="SRL2" s="65"/>
      <c r="SRM2" s="65"/>
      <c r="SRN2" s="65"/>
      <c r="SRO2" s="65"/>
      <c r="SRP2" s="65"/>
      <c r="SRQ2" s="65"/>
      <c r="SRR2" s="65"/>
      <c r="SRS2" s="65"/>
      <c r="SRT2" s="65"/>
      <c r="SRU2" s="65"/>
      <c r="SRV2" s="65"/>
      <c r="SRW2" s="65"/>
      <c r="SRX2" s="65"/>
      <c r="SRY2" s="65"/>
      <c r="SRZ2" s="65"/>
      <c r="SSA2" s="65"/>
      <c r="SSB2" s="65"/>
      <c r="SSC2" s="65"/>
      <c r="SSD2" s="65"/>
      <c r="SSE2" s="65"/>
      <c r="SSF2" s="65"/>
      <c r="SSG2" s="65"/>
      <c r="SSH2" s="65"/>
      <c r="SSI2" s="65"/>
      <c r="SSJ2" s="65"/>
      <c r="SSK2" s="65"/>
      <c r="SSL2" s="65"/>
      <c r="SSM2" s="65"/>
      <c r="SSN2" s="65"/>
      <c r="SSO2" s="65"/>
      <c r="SSP2" s="65"/>
      <c r="SSQ2" s="65"/>
      <c r="SSR2" s="65"/>
      <c r="SSS2" s="65"/>
      <c r="SST2" s="65"/>
      <c r="SSU2" s="65"/>
      <c r="SSV2" s="65"/>
      <c r="SSW2" s="65"/>
      <c r="SSX2" s="65"/>
      <c r="SSY2" s="65"/>
      <c r="SSZ2" s="65"/>
      <c r="STA2" s="65"/>
      <c r="STB2" s="65"/>
      <c r="STC2" s="65"/>
      <c r="STD2" s="65"/>
      <c r="STE2" s="65"/>
      <c r="STF2" s="65"/>
      <c r="STG2" s="65"/>
      <c r="STH2" s="65"/>
      <c r="STI2" s="65"/>
      <c r="STJ2" s="65"/>
      <c r="STK2" s="65"/>
      <c r="STL2" s="65"/>
      <c r="STM2" s="65"/>
      <c r="STN2" s="65"/>
      <c r="STO2" s="65"/>
      <c r="STP2" s="65"/>
      <c r="STQ2" s="65"/>
      <c r="STR2" s="65"/>
      <c r="STS2" s="65"/>
      <c r="STT2" s="65"/>
      <c r="STU2" s="65"/>
      <c r="STV2" s="65"/>
      <c r="STW2" s="65"/>
      <c r="STX2" s="65"/>
      <c r="STY2" s="65"/>
      <c r="STZ2" s="65"/>
      <c r="SUA2" s="65"/>
      <c r="SUB2" s="65"/>
      <c r="SUC2" s="65"/>
      <c r="SUD2" s="65"/>
      <c r="SUE2" s="65"/>
      <c r="SUF2" s="65"/>
      <c r="SUG2" s="65"/>
      <c r="SUH2" s="65"/>
      <c r="SUI2" s="65"/>
      <c r="SUJ2" s="65"/>
      <c r="SUK2" s="65"/>
      <c r="SUL2" s="65"/>
      <c r="SUM2" s="65"/>
      <c r="SUN2" s="65"/>
      <c r="SUO2" s="65"/>
      <c r="SUP2" s="65"/>
      <c r="SUQ2" s="65"/>
      <c r="SUR2" s="65"/>
      <c r="SUS2" s="65"/>
      <c r="SUT2" s="65"/>
      <c r="SUU2" s="65"/>
      <c r="SUV2" s="65"/>
      <c r="SUW2" s="65"/>
      <c r="SUX2" s="65"/>
      <c r="SUY2" s="65"/>
      <c r="SUZ2" s="65"/>
      <c r="SVA2" s="65"/>
      <c r="SVB2" s="65"/>
      <c r="SVC2" s="65"/>
      <c r="SVD2" s="65"/>
      <c r="SVE2" s="65"/>
      <c r="SVF2" s="65"/>
      <c r="SVG2" s="65"/>
      <c r="SVH2" s="65"/>
      <c r="SVI2" s="65"/>
      <c r="SVJ2" s="65"/>
      <c r="SVK2" s="65"/>
      <c r="SVL2" s="65"/>
      <c r="SVM2" s="65"/>
      <c r="SVN2" s="65"/>
      <c r="SVO2" s="65"/>
      <c r="SVP2" s="65"/>
      <c r="SVQ2" s="65"/>
      <c r="SVR2" s="65"/>
      <c r="SVS2" s="65"/>
      <c r="SVT2" s="65"/>
      <c r="SVU2" s="65"/>
      <c r="SVV2" s="65"/>
      <c r="SVW2" s="65"/>
      <c r="SVX2" s="65"/>
      <c r="SVY2" s="65"/>
      <c r="SVZ2" s="65"/>
      <c r="SWA2" s="65"/>
      <c r="SWB2" s="65"/>
      <c r="SWC2" s="65"/>
      <c r="SWD2" s="65"/>
      <c r="SWE2" s="65"/>
      <c r="SWF2" s="65"/>
      <c r="SWG2" s="65"/>
      <c r="SWH2" s="65"/>
      <c r="SWI2" s="65"/>
      <c r="SWJ2" s="65"/>
      <c r="SWK2" s="65"/>
      <c r="SWL2" s="65"/>
      <c r="SWM2" s="65"/>
      <c r="SWN2" s="65"/>
      <c r="SWO2" s="65"/>
      <c r="SWP2" s="65"/>
      <c r="SWQ2" s="65"/>
      <c r="SWR2" s="65"/>
      <c r="SWS2" s="65"/>
      <c r="SWT2" s="65"/>
      <c r="SWU2" s="65"/>
      <c r="SWV2" s="65"/>
      <c r="SWW2" s="65"/>
      <c r="SWX2" s="65"/>
      <c r="SWY2" s="65"/>
      <c r="SWZ2" s="65"/>
      <c r="SXA2" s="65"/>
      <c r="SXB2" s="65"/>
      <c r="SXC2" s="65"/>
      <c r="SXD2" s="65"/>
      <c r="SXE2" s="65"/>
      <c r="SXF2" s="65"/>
      <c r="SXG2" s="65"/>
      <c r="SXH2" s="65"/>
      <c r="SXI2" s="65"/>
      <c r="SXJ2" s="65"/>
      <c r="SXK2" s="65"/>
      <c r="SXL2" s="65"/>
      <c r="SXM2" s="65"/>
      <c r="SXN2" s="65"/>
      <c r="SXO2" s="65"/>
      <c r="SXP2" s="65"/>
      <c r="SXQ2" s="65"/>
      <c r="SXR2" s="65"/>
      <c r="SXS2" s="65"/>
      <c r="SXT2" s="65"/>
      <c r="SXU2" s="65"/>
      <c r="SXV2" s="65"/>
      <c r="SXW2" s="65"/>
      <c r="SXX2" s="65"/>
      <c r="SXY2" s="65"/>
      <c r="SXZ2" s="65"/>
      <c r="SYA2" s="65"/>
      <c r="SYB2" s="65"/>
      <c r="SYC2" s="65"/>
      <c r="SYD2" s="65"/>
      <c r="SYE2" s="65"/>
      <c r="SYF2" s="65"/>
      <c r="SYG2" s="65"/>
      <c r="SYH2" s="65"/>
      <c r="SYI2" s="65"/>
      <c r="SYJ2" s="65"/>
      <c r="SYK2" s="65"/>
      <c r="SYL2" s="65"/>
      <c r="SYM2" s="65"/>
      <c r="SYN2" s="65"/>
      <c r="SYO2" s="65"/>
      <c r="SYP2" s="65"/>
      <c r="SYQ2" s="65"/>
      <c r="SYR2" s="65"/>
      <c r="SYS2" s="65"/>
      <c r="SYT2" s="65"/>
      <c r="SYU2" s="65"/>
      <c r="SYV2" s="65"/>
      <c r="SYW2" s="65"/>
      <c r="SYX2" s="65"/>
      <c r="SYY2" s="65"/>
      <c r="SYZ2" s="65"/>
      <c r="SZA2" s="65"/>
      <c r="SZB2" s="65"/>
      <c r="SZC2" s="65"/>
      <c r="SZD2" s="65"/>
      <c r="SZE2" s="65"/>
      <c r="SZF2" s="65"/>
      <c r="SZG2" s="65"/>
      <c r="SZH2" s="65"/>
      <c r="SZI2" s="65"/>
      <c r="SZJ2" s="65"/>
      <c r="SZK2" s="65"/>
      <c r="SZL2" s="65"/>
      <c r="SZM2" s="65"/>
      <c r="SZN2" s="65"/>
      <c r="SZO2" s="65"/>
      <c r="SZP2" s="65"/>
      <c r="SZQ2" s="65"/>
      <c r="SZR2" s="65"/>
      <c r="SZS2" s="65"/>
      <c r="SZT2" s="65"/>
      <c r="SZU2" s="65"/>
      <c r="SZV2" s="65"/>
      <c r="SZW2" s="65"/>
      <c r="SZX2" s="65"/>
      <c r="SZY2" s="65"/>
      <c r="SZZ2" s="65"/>
      <c r="TAA2" s="65"/>
      <c r="TAB2" s="65"/>
      <c r="TAC2" s="65"/>
      <c r="TAD2" s="65"/>
      <c r="TAE2" s="65"/>
      <c r="TAF2" s="65"/>
      <c r="TAG2" s="65"/>
      <c r="TAH2" s="65"/>
      <c r="TAI2" s="65"/>
      <c r="TAJ2" s="65"/>
      <c r="TAK2" s="65"/>
      <c r="TAL2" s="65"/>
      <c r="TAM2" s="65"/>
      <c r="TAN2" s="65"/>
      <c r="TAO2" s="65"/>
      <c r="TAP2" s="65"/>
      <c r="TAQ2" s="65"/>
      <c r="TAR2" s="65"/>
      <c r="TAS2" s="65"/>
      <c r="TAT2" s="65"/>
      <c r="TAU2" s="65"/>
      <c r="TAV2" s="65"/>
      <c r="TAW2" s="65"/>
      <c r="TAX2" s="65"/>
      <c r="TAY2" s="65"/>
      <c r="TAZ2" s="65"/>
      <c r="TBA2" s="65"/>
      <c r="TBB2" s="65"/>
      <c r="TBC2" s="65"/>
      <c r="TBD2" s="65"/>
      <c r="TBE2" s="65"/>
      <c r="TBF2" s="65"/>
      <c r="TBG2" s="65"/>
      <c r="TBH2" s="65"/>
      <c r="TBI2" s="65"/>
      <c r="TBJ2" s="65"/>
      <c r="TBK2" s="65"/>
      <c r="TBL2" s="65"/>
      <c r="TBM2" s="65"/>
      <c r="TBN2" s="65"/>
      <c r="TBO2" s="65"/>
      <c r="TBP2" s="65"/>
      <c r="TBQ2" s="65"/>
      <c r="TBR2" s="65"/>
      <c r="TBS2" s="65"/>
      <c r="TBT2" s="65"/>
      <c r="TBU2" s="65"/>
      <c r="TBV2" s="65"/>
      <c r="TBW2" s="65"/>
      <c r="TBX2" s="65"/>
      <c r="TBY2" s="65"/>
      <c r="TBZ2" s="65"/>
      <c r="TCA2" s="65"/>
      <c r="TCB2" s="65"/>
      <c r="TCC2" s="65"/>
      <c r="TCD2" s="65"/>
      <c r="TCE2" s="65"/>
      <c r="TCF2" s="65"/>
      <c r="TCG2" s="65"/>
      <c r="TCH2" s="65"/>
      <c r="TCI2" s="65"/>
      <c r="TCJ2" s="65"/>
      <c r="TCK2" s="65"/>
      <c r="TCL2" s="65"/>
      <c r="TCM2" s="65"/>
      <c r="TCN2" s="65"/>
      <c r="TCO2" s="65"/>
      <c r="TCP2" s="65"/>
      <c r="TCQ2" s="65"/>
      <c r="TCR2" s="65"/>
      <c r="TCS2" s="65"/>
      <c r="TCT2" s="65"/>
      <c r="TCU2" s="65"/>
      <c r="TCV2" s="65"/>
      <c r="TCW2" s="65"/>
      <c r="TCX2" s="65"/>
      <c r="TCY2" s="65"/>
      <c r="TCZ2" s="65"/>
      <c r="TDA2" s="65"/>
      <c r="TDB2" s="65"/>
      <c r="TDC2" s="65"/>
      <c r="TDD2" s="65"/>
      <c r="TDE2" s="65"/>
      <c r="TDF2" s="65"/>
      <c r="TDG2" s="65"/>
      <c r="TDH2" s="65"/>
      <c r="TDI2" s="65"/>
      <c r="TDJ2" s="65"/>
      <c r="TDK2" s="65"/>
      <c r="TDL2" s="65"/>
      <c r="TDM2" s="65"/>
      <c r="TDN2" s="65"/>
      <c r="TDO2" s="65"/>
      <c r="TDP2" s="65"/>
      <c r="TDQ2" s="65"/>
      <c r="TDR2" s="65"/>
      <c r="TDS2" s="65"/>
      <c r="TDT2" s="65"/>
      <c r="TDU2" s="65"/>
      <c r="TDV2" s="65"/>
      <c r="TDW2" s="65"/>
      <c r="TDX2" s="65"/>
      <c r="TDY2" s="65"/>
      <c r="TDZ2" s="65"/>
      <c r="TEA2" s="65"/>
      <c r="TEB2" s="65"/>
      <c r="TEC2" s="65"/>
      <c r="TED2" s="65"/>
      <c r="TEE2" s="65"/>
      <c r="TEF2" s="65"/>
      <c r="TEG2" s="65"/>
      <c r="TEH2" s="65"/>
      <c r="TEI2" s="65"/>
      <c r="TEJ2" s="65"/>
      <c r="TEK2" s="65"/>
      <c r="TEL2" s="65"/>
      <c r="TEM2" s="65"/>
      <c r="TEN2" s="65"/>
      <c r="TEO2" s="65"/>
      <c r="TEP2" s="65"/>
      <c r="TEQ2" s="65"/>
      <c r="TER2" s="65"/>
      <c r="TES2" s="65"/>
      <c r="TET2" s="65"/>
      <c r="TEU2" s="65"/>
      <c r="TEV2" s="65"/>
      <c r="TEW2" s="65"/>
      <c r="TEX2" s="65"/>
      <c r="TEY2" s="65"/>
      <c r="TEZ2" s="65"/>
      <c r="TFA2" s="65"/>
      <c r="TFB2" s="65"/>
      <c r="TFC2" s="65"/>
      <c r="TFD2" s="65"/>
      <c r="TFE2" s="65"/>
      <c r="TFF2" s="65"/>
      <c r="TFG2" s="65"/>
      <c r="TFH2" s="65"/>
      <c r="TFI2" s="65"/>
      <c r="TFJ2" s="65"/>
      <c r="TFK2" s="65"/>
      <c r="TFL2" s="65"/>
      <c r="TFM2" s="65"/>
      <c r="TFN2" s="65"/>
      <c r="TFO2" s="65"/>
      <c r="TFP2" s="65"/>
      <c r="TFQ2" s="65"/>
      <c r="TFR2" s="65"/>
      <c r="TFS2" s="65"/>
      <c r="TFT2" s="65"/>
      <c r="TFU2" s="65"/>
      <c r="TFV2" s="65"/>
      <c r="TFW2" s="65"/>
      <c r="TFX2" s="65"/>
      <c r="TFY2" s="65"/>
      <c r="TFZ2" s="65"/>
      <c r="TGA2" s="65"/>
      <c r="TGB2" s="65"/>
      <c r="TGC2" s="65"/>
      <c r="TGD2" s="65"/>
      <c r="TGE2" s="65"/>
      <c r="TGF2" s="65"/>
      <c r="TGG2" s="65"/>
      <c r="TGH2" s="65"/>
      <c r="TGI2" s="65"/>
      <c r="TGJ2" s="65"/>
      <c r="TGK2" s="65"/>
      <c r="TGL2" s="65"/>
      <c r="TGM2" s="65"/>
      <c r="TGN2" s="65"/>
      <c r="TGO2" s="65"/>
      <c r="TGP2" s="65"/>
      <c r="TGQ2" s="65"/>
      <c r="TGR2" s="65"/>
      <c r="TGS2" s="65"/>
      <c r="TGT2" s="65"/>
      <c r="TGU2" s="65"/>
      <c r="TGV2" s="65"/>
      <c r="TGW2" s="65"/>
      <c r="TGX2" s="65"/>
      <c r="TGY2" s="65"/>
      <c r="TGZ2" s="65"/>
      <c r="THA2" s="65"/>
      <c r="THB2" s="65"/>
      <c r="THC2" s="65"/>
      <c r="THD2" s="65"/>
      <c r="THE2" s="65"/>
      <c r="THF2" s="65"/>
      <c r="THG2" s="65"/>
      <c r="THH2" s="65"/>
      <c r="THI2" s="65"/>
      <c r="THJ2" s="65"/>
      <c r="THK2" s="65"/>
      <c r="THL2" s="65"/>
      <c r="THM2" s="65"/>
      <c r="THN2" s="65"/>
      <c r="THO2" s="65"/>
      <c r="THP2" s="65"/>
      <c r="THQ2" s="65"/>
      <c r="THR2" s="65"/>
      <c r="THS2" s="65"/>
      <c r="THT2" s="65"/>
      <c r="THU2" s="65"/>
      <c r="THV2" s="65"/>
      <c r="THW2" s="65"/>
      <c r="THX2" s="65"/>
      <c r="THY2" s="65"/>
      <c r="THZ2" s="65"/>
      <c r="TIA2" s="65"/>
      <c r="TIB2" s="65"/>
      <c r="TIC2" s="65"/>
      <c r="TID2" s="65"/>
      <c r="TIE2" s="65"/>
      <c r="TIF2" s="65"/>
      <c r="TIG2" s="65"/>
      <c r="TIH2" s="65"/>
      <c r="TII2" s="65"/>
      <c r="TIJ2" s="65"/>
      <c r="TIK2" s="65"/>
      <c r="TIL2" s="65"/>
      <c r="TIM2" s="65"/>
      <c r="TIN2" s="65"/>
      <c r="TIO2" s="65"/>
      <c r="TIP2" s="65"/>
      <c r="TIQ2" s="65"/>
      <c r="TIR2" s="65"/>
      <c r="TIS2" s="65"/>
      <c r="TIT2" s="65"/>
      <c r="TIU2" s="65"/>
      <c r="TIV2" s="65"/>
      <c r="TIW2" s="65"/>
      <c r="TIX2" s="65"/>
      <c r="TIY2" s="65"/>
      <c r="TIZ2" s="65"/>
      <c r="TJA2" s="65"/>
      <c r="TJB2" s="65"/>
      <c r="TJC2" s="65"/>
      <c r="TJD2" s="65"/>
      <c r="TJE2" s="65"/>
      <c r="TJF2" s="65"/>
      <c r="TJG2" s="65"/>
      <c r="TJH2" s="65"/>
      <c r="TJI2" s="65"/>
      <c r="TJJ2" s="65"/>
      <c r="TJK2" s="65"/>
      <c r="TJL2" s="65"/>
      <c r="TJM2" s="65"/>
      <c r="TJN2" s="65"/>
      <c r="TJO2" s="65"/>
      <c r="TJP2" s="65"/>
      <c r="TJQ2" s="65"/>
      <c r="TJR2" s="65"/>
      <c r="TJS2" s="65"/>
      <c r="TJT2" s="65"/>
      <c r="TJU2" s="65"/>
      <c r="TJV2" s="65"/>
      <c r="TJW2" s="65"/>
      <c r="TJX2" s="65"/>
      <c r="TJY2" s="65"/>
      <c r="TJZ2" s="65"/>
      <c r="TKA2" s="65"/>
      <c r="TKB2" s="65"/>
      <c r="TKC2" s="65"/>
      <c r="TKD2" s="65"/>
      <c r="TKE2" s="65"/>
      <c r="TKF2" s="65"/>
      <c r="TKG2" s="65"/>
      <c r="TKH2" s="65"/>
      <c r="TKI2" s="65"/>
      <c r="TKJ2" s="65"/>
      <c r="TKK2" s="65"/>
      <c r="TKL2" s="65"/>
      <c r="TKM2" s="65"/>
      <c r="TKN2" s="65"/>
      <c r="TKO2" s="65"/>
      <c r="TKP2" s="65"/>
      <c r="TKQ2" s="65"/>
      <c r="TKR2" s="65"/>
      <c r="TKS2" s="65"/>
      <c r="TKT2" s="65"/>
      <c r="TKU2" s="65"/>
      <c r="TKV2" s="65"/>
      <c r="TKW2" s="65"/>
      <c r="TKX2" s="65"/>
      <c r="TKY2" s="65"/>
      <c r="TKZ2" s="65"/>
      <c r="TLA2" s="65"/>
      <c r="TLB2" s="65"/>
      <c r="TLC2" s="65"/>
      <c r="TLD2" s="65"/>
      <c r="TLE2" s="65"/>
      <c r="TLF2" s="65"/>
      <c r="TLG2" s="65"/>
      <c r="TLH2" s="65"/>
      <c r="TLI2" s="65"/>
      <c r="TLJ2" s="65"/>
      <c r="TLK2" s="65"/>
      <c r="TLL2" s="65"/>
      <c r="TLM2" s="65"/>
      <c r="TLN2" s="65"/>
      <c r="TLO2" s="65"/>
      <c r="TLP2" s="65"/>
      <c r="TLQ2" s="65"/>
      <c r="TLR2" s="65"/>
      <c r="TLS2" s="65"/>
      <c r="TLT2" s="65"/>
      <c r="TLU2" s="65"/>
      <c r="TLV2" s="65"/>
      <c r="TLW2" s="65"/>
      <c r="TLX2" s="65"/>
      <c r="TLY2" s="65"/>
      <c r="TLZ2" s="65"/>
      <c r="TMA2" s="65"/>
      <c r="TMB2" s="65"/>
      <c r="TMC2" s="65"/>
      <c r="TMD2" s="65"/>
      <c r="TME2" s="65"/>
      <c r="TMF2" s="65"/>
      <c r="TMG2" s="65"/>
      <c r="TMH2" s="65"/>
      <c r="TMI2" s="65"/>
      <c r="TMJ2" s="65"/>
      <c r="TMK2" s="65"/>
      <c r="TML2" s="65"/>
      <c r="TMM2" s="65"/>
      <c r="TMN2" s="65"/>
      <c r="TMO2" s="65"/>
      <c r="TMP2" s="65"/>
      <c r="TMQ2" s="65"/>
      <c r="TMR2" s="65"/>
      <c r="TMS2" s="65"/>
      <c r="TMT2" s="65"/>
      <c r="TMU2" s="65"/>
      <c r="TMV2" s="65"/>
      <c r="TMW2" s="65"/>
      <c r="TMX2" s="65"/>
      <c r="TMY2" s="65"/>
      <c r="TMZ2" s="65"/>
      <c r="TNA2" s="65"/>
      <c r="TNB2" s="65"/>
      <c r="TNC2" s="65"/>
      <c r="TND2" s="65"/>
      <c r="TNE2" s="65"/>
      <c r="TNF2" s="65"/>
      <c r="TNG2" s="65"/>
      <c r="TNH2" s="65"/>
      <c r="TNI2" s="65"/>
      <c r="TNJ2" s="65"/>
      <c r="TNK2" s="65"/>
      <c r="TNL2" s="65"/>
      <c r="TNM2" s="65"/>
      <c r="TNN2" s="65"/>
      <c r="TNO2" s="65"/>
      <c r="TNP2" s="65"/>
      <c r="TNQ2" s="65"/>
      <c r="TNR2" s="65"/>
      <c r="TNS2" s="65"/>
      <c r="TNT2" s="65"/>
      <c r="TNU2" s="65"/>
      <c r="TNV2" s="65"/>
      <c r="TNW2" s="65"/>
      <c r="TNX2" s="65"/>
      <c r="TNY2" s="65"/>
      <c r="TNZ2" s="65"/>
      <c r="TOA2" s="65"/>
      <c r="TOB2" s="65"/>
      <c r="TOC2" s="65"/>
      <c r="TOD2" s="65"/>
      <c r="TOE2" s="65"/>
      <c r="TOF2" s="65"/>
      <c r="TOG2" s="65"/>
      <c r="TOH2" s="65"/>
      <c r="TOI2" s="65"/>
      <c r="TOJ2" s="65"/>
      <c r="TOK2" s="65"/>
      <c r="TOL2" s="65"/>
      <c r="TOM2" s="65"/>
      <c r="TON2" s="65"/>
      <c r="TOO2" s="65"/>
      <c r="TOP2" s="65"/>
      <c r="TOQ2" s="65"/>
      <c r="TOR2" s="65"/>
      <c r="TOS2" s="65"/>
      <c r="TOT2" s="65"/>
      <c r="TOU2" s="65"/>
      <c r="TOV2" s="65"/>
      <c r="TOW2" s="65"/>
      <c r="TOX2" s="65"/>
      <c r="TOY2" s="65"/>
      <c r="TOZ2" s="65"/>
      <c r="TPA2" s="65"/>
      <c r="TPB2" s="65"/>
      <c r="TPC2" s="65"/>
      <c r="TPD2" s="65"/>
      <c r="TPE2" s="65"/>
      <c r="TPF2" s="65"/>
      <c r="TPG2" s="65"/>
      <c r="TPH2" s="65"/>
      <c r="TPI2" s="65"/>
      <c r="TPJ2" s="65"/>
      <c r="TPK2" s="65"/>
      <c r="TPL2" s="65"/>
      <c r="TPM2" s="65"/>
      <c r="TPN2" s="65"/>
      <c r="TPO2" s="65"/>
      <c r="TPP2" s="65"/>
      <c r="TPQ2" s="65"/>
      <c r="TPR2" s="65"/>
      <c r="TPS2" s="65"/>
      <c r="TPT2" s="65"/>
      <c r="TPU2" s="65"/>
      <c r="TPV2" s="65"/>
      <c r="TPW2" s="65"/>
      <c r="TPX2" s="65"/>
      <c r="TPY2" s="65"/>
      <c r="TPZ2" s="65"/>
      <c r="TQA2" s="65"/>
      <c r="TQB2" s="65"/>
      <c r="TQC2" s="65"/>
      <c r="TQD2" s="65"/>
      <c r="TQE2" s="65"/>
      <c r="TQF2" s="65"/>
      <c r="TQG2" s="65"/>
      <c r="TQH2" s="65"/>
      <c r="TQI2" s="65"/>
      <c r="TQJ2" s="65"/>
      <c r="TQK2" s="65"/>
      <c r="TQL2" s="65"/>
      <c r="TQM2" s="65"/>
      <c r="TQN2" s="65"/>
      <c r="TQO2" s="65"/>
      <c r="TQP2" s="65"/>
      <c r="TQQ2" s="65"/>
      <c r="TQR2" s="65"/>
      <c r="TQS2" s="65"/>
      <c r="TQT2" s="65"/>
      <c r="TQU2" s="65"/>
      <c r="TQV2" s="65"/>
      <c r="TQW2" s="65"/>
      <c r="TQX2" s="65"/>
      <c r="TQY2" s="65"/>
      <c r="TQZ2" s="65"/>
      <c r="TRA2" s="65"/>
      <c r="TRB2" s="65"/>
      <c r="TRC2" s="65"/>
      <c r="TRD2" s="65"/>
      <c r="TRE2" s="65"/>
      <c r="TRF2" s="65"/>
      <c r="TRG2" s="65"/>
      <c r="TRH2" s="65"/>
      <c r="TRI2" s="65"/>
      <c r="TRJ2" s="65"/>
      <c r="TRK2" s="65"/>
      <c r="TRL2" s="65"/>
      <c r="TRM2" s="65"/>
      <c r="TRN2" s="65"/>
      <c r="TRO2" s="65"/>
      <c r="TRP2" s="65"/>
      <c r="TRQ2" s="65"/>
      <c r="TRR2" s="65"/>
      <c r="TRS2" s="65"/>
      <c r="TRT2" s="65"/>
      <c r="TRU2" s="65"/>
      <c r="TRV2" s="65"/>
      <c r="TRW2" s="65"/>
      <c r="TRX2" s="65"/>
      <c r="TRY2" s="65"/>
      <c r="TRZ2" s="65"/>
      <c r="TSA2" s="65"/>
      <c r="TSB2" s="65"/>
      <c r="TSC2" s="65"/>
      <c r="TSD2" s="65"/>
      <c r="TSE2" s="65"/>
      <c r="TSF2" s="65"/>
      <c r="TSG2" s="65"/>
      <c r="TSH2" s="65"/>
      <c r="TSI2" s="65"/>
      <c r="TSJ2" s="65"/>
      <c r="TSK2" s="65"/>
      <c r="TSL2" s="65"/>
      <c r="TSM2" s="65"/>
      <c r="TSN2" s="65"/>
      <c r="TSO2" s="65"/>
      <c r="TSP2" s="65"/>
      <c r="TSQ2" s="65"/>
      <c r="TSR2" s="65"/>
      <c r="TSS2" s="65"/>
      <c r="TST2" s="65"/>
      <c r="TSU2" s="65"/>
      <c r="TSV2" s="65"/>
      <c r="TSW2" s="65"/>
      <c r="TSX2" s="65"/>
      <c r="TSY2" s="65"/>
      <c r="TSZ2" s="65"/>
      <c r="TTA2" s="65"/>
      <c r="TTB2" s="65"/>
      <c r="TTC2" s="65"/>
      <c r="TTD2" s="65"/>
      <c r="TTE2" s="65"/>
      <c r="TTF2" s="65"/>
      <c r="TTG2" s="65"/>
      <c r="TTH2" s="65"/>
      <c r="TTI2" s="65"/>
      <c r="TTJ2" s="65"/>
      <c r="TTK2" s="65"/>
      <c r="TTL2" s="65"/>
      <c r="TTM2" s="65"/>
      <c r="TTN2" s="65"/>
      <c r="TTO2" s="65"/>
      <c r="TTP2" s="65"/>
      <c r="TTQ2" s="65"/>
      <c r="TTR2" s="65"/>
      <c r="TTS2" s="65"/>
      <c r="TTT2" s="65"/>
      <c r="TTU2" s="65"/>
      <c r="TTV2" s="65"/>
      <c r="TTW2" s="65"/>
      <c r="TTX2" s="65"/>
      <c r="TTY2" s="65"/>
      <c r="TTZ2" s="65"/>
      <c r="TUA2" s="65"/>
      <c r="TUB2" s="65"/>
      <c r="TUC2" s="65"/>
      <c r="TUD2" s="65"/>
      <c r="TUE2" s="65"/>
      <c r="TUF2" s="65"/>
      <c r="TUG2" s="65"/>
      <c r="TUH2" s="65"/>
      <c r="TUI2" s="65"/>
      <c r="TUJ2" s="65"/>
      <c r="TUK2" s="65"/>
      <c r="TUL2" s="65"/>
      <c r="TUM2" s="65"/>
      <c r="TUN2" s="65"/>
      <c r="TUO2" s="65"/>
      <c r="TUP2" s="65"/>
      <c r="TUQ2" s="65"/>
      <c r="TUR2" s="65"/>
      <c r="TUS2" s="65"/>
      <c r="TUT2" s="65"/>
      <c r="TUU2" s="65"/>
      <c r="TUV2" s="65"/>
      <c r="TUW2" s="65"/>
      <c r="TUX2" s="65"/>
      <c r="TUY2" s="65"/>
      <c r="TUZ2" s="65"/>
      <c r="TVA2" s="65"/>
      <c r="TVB2" s="65"/>
      <c r="TVC2" s="65"/>
      <c r="TVD2" s="65"/>
      <c r="TVE2" s="65"/>
      <c r="TVF2" s="65"/>
      <c r="TVG2" s="65"/>
      <c r="TVH2" s="65"/>
      <c r="TVI2" s="65"/>
      <c r="TVJ2" s="65"/>
      <c r="TVK2" s="65"/>
      <c r="TVL2" s="65"/>
      <c r="TVM2" s="65"/>
      <c r="TVN2" s="65"/>
      <c r="TVO2" s="65"/>
      <c r="TVP2" s="65"/>
      <c r="TVQ2" s="65"/>
      <c r="TVR2" s="65"/>
      <c r="TVS2" s="65"/>
      <c r="TVT2" s="65"/>
      <c r="TVU2" s="65"/>
      <c r="TVV2" s="65"/>
      <c r="TVW2" s="65"/>
      <c r="TVX2" s="65"/>
      <c r="TVY2" s="65"/>
      <c r="TVZ2" s="65"/>
      <c r="TWA2" s="65"/>
      <c r="TWB2" s="65"/>
      <c r="TWC2" s="65"/>
      <c r="TWD2" s="65"/>
      <c r="TWE2" s="65"/>
      <c r="TWF2" s="65"/>
      <c r="TWG2" s="65"/>
      <c r="TWH2" s="65"/>
      <c r="TWI2" s="65"/>
      <c r="TWJ2" s="65"/>
      <c r="TWK2" s="65"/>
      <c r="TWL2" s="65"/>
      <c r="TWM2" s="65"/>
      <c r="TWN2" s="65"/>
      <c r="TWO2" s="65"/>
      <c r="TWP2" s="65"/>
      <c r="TWQ2" s="65"/>
      <c r="TWR2" s="65"/>
      <c r="TWS2" s="65"/>
      <c r="TWT2" s="65"/>
      <c r="TWU2" s="65"/>
      <c r="TWV2" s="65"/>
      <c r="TWW2" s="65"/>
      <c r="TWX2" s="65"/>
      <c r="TWY2" s="65"/>
      <c r="TWZ2" s="65"/>
      <c r="TXA2" s="65"/>
      <c r="TXB2" s="65"/>
      <c r="TXC2" s="65"/>
      <c r="TXD2" s="65"/>
      <c r="TXE2" s="65"/>
      <c r="TXF2" s="65"/>
      <c r="TXG2" s="65"/>
      <c r="TXH2" s="65"/>
      <c r="TXI2" s="65"/>
      <c r="TXJ2" s="65"/>
      <c r="TXK2" s="65"/>
      <c r="TXL2" s="65"/>
      <c r="TXM2" s="65"/>
      <c r="TXN2" s="65"/>
      <c r="TXO2" s="65"/>
      <c r="TXP2" s="65"/>
      <c r="TXQ2" s="65"/>
      <c r="TXR2" s="65"/>
      <c r="TXS2" s="65"/>
      <c r="TXT2" s="65"/>
      <c r="TXU2" s="65"/>
      <c r="TXV2" s="65"/>
      <c r="TXW2" s="65"/>
      <c r="TXX2" s="65"/>
      <c r="TXY2" s="65"/>
      <c r="TXZ2" s="65"/>
      <c r="TYA2" s="65"/>
      <c r="TYB2" s="65"/>
      <c r="TYC2" s="65"/>
      <c r="TYD2" s="65"/>
      <c r="TYE2" s="65"/>
      <c r="TYF2" s="65"/>
      <c r="TYG2" s="65"/>
      <c r="TYH2" s="65"/>
      <c r="TYI2" s="65"/>
      <c r="TYJ2" s="65"/>
      <c r="TYK2" s="65"/>
      <c r="TYL2" s="65"/>
      <c r="TYM2" s="65"/>
      <c r="TYN2" s="65"/>
      <c r="TYO2" s="65"/>
      <c r="TYP2" s="65"/>
      <c r="TYQ2" s="65"/>
      <c r="TYR2" s="65"/>
      <c r="TYS2" s="65"/>
      <c r="TYT2" s="65"/>
      <c r="TYU2" s="65"/>
      <c r="TYV2" s="65"/>
      <c r="TYW2" s="65"/>
      <c r="TYX2" s="65"/>
      <c r="TYY2" s="65"/>
      <c r="TYZ2" s="65"/>
      <c r="TZA2" s="65"/>
      <c r="TZB2" s="65"/>
      <c r="TZC2" s="65"/>
      <c r="TZD2" s="65"/>
      <c r="TZE2" s="65"/>
      <c r="TZF2" s="65"/>
      <c r="TZG2" s="65"/>
      <c r="TZH2" s="65"/>
      <c r="TZI2" s="65"/>
      <c r="TZJ2" s="65"/>
      <c r="TZK2" s="65"/>
      <c r="TZL2" s="65"/>
      <c r="TZM2" s="65"/>
      <c r="TZN2" s="65"/>
      <c r="TZO2" s="65"/>
      <c r="TZP2" s="65"/>
      <c r="TZQ2" s="65"/>
      <c r="TZR2" s="65"/>
      <c r="TZS2" s="65"/>
      <c r="TZT2" s="65"/>
      <c r="TZU2" s="65"/>
      <c r="TZV2" s="65"/>
      <c r="TZW2" s="65"/>
      <c r="TZX2" s="65"/>
      <c r="TZY2" s="65"/>
      <c r="TZZ2" s="65"/>
      <c r="UAA2" s="65"/>
      <c r="UAB2" s="65"/>
      <c r="UAC2" s="65"/>
      <c r="UAD2" s="65"/>
      <c r="UAE2" s="65"/>
      <c r="UAF2" s="65"/>
      <c r="UAG2" s="65"/>
      <c r="UAH2" s="65"/>
      <c r="UAI2" s="65"/>
      <c r="UAJ2" s="65"/>
      <c r="UAK2" s="65"/>
      <c r="UAL2" s="65"/>
      <c r="UAM2" s="65"/>
      <c r="UAN2" s="65"/>
      <c r="UAO2" s="65"/>
      <c r="UAP2" s="65"/>
      <c r="UAQ2" s="65"/>
      <c r="UAR2" s="65"/>
      <c r="UAS2" s="65"/>
      <c r="UAT2" s="65"/>
      <c r="UAU2" s="65"/>
      <c r="UAV2" s="65"/>
      <c r="UAW2" s="65"/>
      <c r="UAX2" s="65"/>
      <c r="UAY2" s="65"/>
      <c r="UAZ2" s="65"/>
      <c r="UBA2" s="65"/>
      <c r="UBB2" s="65"/>
      <c r="UBC2" s="65"/>
      <c r="UBD2" s="65"/>
      <c r="UBE2" s="65"/>
      <c r="UBF2" s="65"/>
      <c r="UBG2" s="65"/>
      <c r="UBH2" s="65"/>
      <c r="UBI2" s="65"/>
      <c r="UBJ2" s="65"/>
      <c r="UBK2" s="65"/>
      <c r="UBL2" s="65"/>
      <c r="UBM2" s="65"/>
      <c r="UBN2" s="65"/>
      <c r="UBO2" s="65"/>
      <c r="UBP2" s="65"/>
      <c r="UBQ2" s="65"/>
      <c r="UBR2" s="65"/>
      <c r="UBS2" s="65"/>
      <c r="UBT2" s="65"/>
      <c r="UBU2" s="65"/>
      <c r="UBV2" s="65"/>
      <c r="UBW2" s="65"/>
      <c r="UBX2" s="65"/>
      <c r="UBY2" s="65"/>
      <c r="UBZ2" s="65"/>
      <c r="UCA2" s="65"/>
      <c r="UCB2" s="65"/>
      <c r="UCC2" s="65"/>
      <c r="UCD2" s="65"/>
      <c r="UCE2" s="65"/>
      <c r="UCF2" s="65"/>
      <c r="UCG2" s="65"/>
      <c r="UCH2" s="65"/>
      <c r="UCI2" s="65"/>
      <c r="UCJ2" s="65"/>
      <c r="UCK2" s="65"/>
      <c r="UCL2" s="65"/>
      <c r="UCM2" s="65"/>
      <c r="UCN2" s="65"/>
      <c r="UCO2" s="65"/>
      <c r="UCP2" s="65"/>
      <c r="UCQ2" s="65"/>
      <c r="UCR2" s="65"/>
      <c r="UCS2" s="65"/>
      <c r="UCT2" s="65"/>
      <c r="UCU2" s="65"/>
      <c r="UCV2" s="65"/>
      <c r="UCW2" s="65"/>
      <c r="UCX2" s="65"/>
      <c r="UCY2" s="65"/>
      <c r="UCZ2" s="65"/>
      <c r="UDA2" s="65"/>
      <c r="UDB2" s="65"/>
      <c r="UDC2" s="65"/>
      <c r="UDD2" s="65"/>
      <c r="UDE2" s="65"/>
      <c r="UDF2" s="65"/>
      <c r="UDG2" s="65"/>
      <c r="UDH2" s="65"/>
      <c r="UDI2" s="65"/>
      <c r="UDJ2" s="65"/>
      <c r="UDK2" s="65"/>
      <c r="UDL2" s="65"/>
      <c r="UDM2" s="65"/>
      <c r="UDN2" s="65"/>
      <c r="UDO2" s="65"/>
      <c r="UDP2" s="65"/>
      <c r="UDQ2" s="65"/>
      <c r="UDR2" s="65"/>
      <c r="UDS2" s="65"/>
      <c r="UDT2" s="65"/>
      <c r="UDU2" s="65"/>
      <c r="UDV2" s="65"/>
      <c r="UDW2" s="65"/>
      <c r="UDX2" s="65"/>
      <c r="UDY2" s="65"/>
      <c r="UDZ2" s="65"/>
      <c r="UEA2" s="65"/>
      <c r="UEB2" s="65"/>
      <c r="UEC2" s="65"/>
      <c r="UED2" s="65"/>
      <c r="UEE2" s="65"/>
      <c r="UEF2" s="65"/>
      <c r="UEG2" s="65"/>
      <c r="UEH2" s="65"/>
      <c r="UEI2" s="65"/>
      <c r="UEJ2" s="65"/>
      <c r="UEK2" s="65"/>
      <c r="UEL2" s="65"/>
      <c r="UEM2" s="65"/>
      <c r="UEN2" s="65"/>
      <c r="UEO2" s="65"/>
      <c r="UEP2" s="65"/>
      <c r="UEQ2" s="65"/>
      <c r="UER2" s="65"/>
      <c r="UES2" s="65"/>
      <c r="UET2" s="65"/>
      <c r="UEU2" s="65"/>
      <c r="UEV2" s="65"/>
      <c r="UEW2" s="65"/>
      <c r="UEX2" s="65"/>
      <c r="UEY2" s="65"/>
      <c r="UEZ2" s="65"/>
      <c r="UFA2" s="65"/>
      <c r="UFB2" s="65"/>
      <c r="UFC2" s="65"/>
      <c r="UFD2" s="65"/>
      <c r="UFE2" s="65"/>
      <c r="UFF2" s="65"/>
      <c r="UFG2" s="65"/>
      <c r="UFH2" s="65"/>
      <c r="UFI2" s="65"/>
      <c r="UFJ2" s="65"/>
      <c r="UFK2" s="65"/>
      <c r="UFL2" s="65"/>
      <c r="UFM2" s="65"/>
      <c r="UFN2" s="65"/>
      <c r="UFO2" s="65"/>
      <c r="UFP2" s="65"/>
      <c r="UFQ2" s="65"/>
      <c r="UFR2" s="65"/>
      <c r="UFS2" s="65"/>
      <c r="UFT2" s="65"/>
      <c r="UFU2" s="65"/>
      <c r="UFV2" s="65"/>
      <c r="UFW2" s="65"/>
      <c r="UFX2" s="65"/>
      <c r="UFY2" s="65"/>
      <c r="UFZ2" s="65"/>
      <c r="UGA2" s="65"/>
      <c r="UGB2" s="65"/>
      <c r="UGC2" s="65"/>
      <c r="UGD2" s="65"/>
      <c r="UGE2" s="65"/>
      <c r="UGF2" s="65"/>
      <c r="UGG2" s="65"/>
      <c r="UGH2" s="65"/>
      <c r="UGI2" s="65"/>
      <c r="UGJ2" s="65"/>
      <c r="UGK2" s="65"/>
      <c r="UGL2" s="65"/>
      <c r="UGM2" s="65"/>
      <c r="UGN2" s="65"/>
      <c r="UGO2" s="65"/>
      <c r="UGP2" s="65"/>
      <c r="UGQ2" s="65"/>
      <c r="UGR2" s="65"/>
      <c r="UGS2" s="65"/>
      <c r="UGT2" s="65"/>
      <c r="UGU2" s="65"/>
      <c r="UGV2" s="65"/>
      <c r="UGW2" s="65"/>
      <c r="UGX2" s="65"/>
      <c r="UGY2" s="65"/>
      <c r="UGZ2" s="65"/>
      <c r="UHA2" s="65"/>
      <c r="UHB2" s="65"/>
      <c r="UHC2" s="65"/>
      <c r="UHD2" s="65"/>
      <c r="UHE2" s="65"/>
      <c r="UHF2" s="65"/>
      <c r="UHG2" s="65"/>
      <c r="UHH2" s="65"/>
      <c r="UHI2" s="65"/>
      <c r="UHJ2" s="65"/>
      <c r="UHK2" s="65"/>
      <c r="UHL2" s="65"/>
      <c r="UHM2" s="65"/>
      <c r="UHN2" s="65"/>
      <c r="UHO2" s="65"/>
      <c r="UHP2" s="65"/>
      <c r="UHQ2" s="65"/>
      <c r="UHR2" s="65"/>
      <c r="UHS2" s="65"/>
      <c r="UHT2" s="65"/>
      <c r="UHU2" s="65"/>
      <c r="UHV2" s="65"/>
      <c r="UHW2" s="65"/>
      <c r="UHX2" s="65"/>
      <c r="UHY2" s="65"/>
      <c r="UHZ2" s="65"/>
      <c r="UIA2" s="65"/>
      <c r="UIB2" s="65"/>
      <c r="UIC2" s="65"/>
      <c r="UID2" s="65"/>
      <c r="UIE2" s="65"/>
      <c r="UIF2" s="65"/>
      <c r="UIG2" s="65"/>
      <c r="UIH2" s="65"/>
      <c r="UII2" s="65"/>
      <c r="UIJ2" s="65"/>
      <c r="UIK2" s="65"/>
      <c r="UIL2" s="65"/>
      <c r="UIM2" s="65"/>
      <c r="UIN2" s="65"/>
      <c r="UIO2" s="65"/>
      <c r="UIP2" s="65"/>
      <c r="UIQ2" s="65"/>
      <c r="UIR2" s="65"/>
      <c r="UIS2" s="65"/>
      <c r="UIT2" s="65"/>
      <c r="UIU2" s="65"/>
      <c r="UIV2" s="65"/>
      <c r="UIW2" s="65"/>
      <c r="UIX2" s="65"/>
      <c r="UIY2" s="65"/>
      <c r="UIZ2" s="65"/>
      <c r="UJA2" s="65"/>
      <c r="UJB2" s="65"/>
      <c r="UJC2" s="65"/>
      <c r="UJD2" s="65"/>
      <c r="UJE2" s="65"/>
      <c r="UJF2" s="65"/>
      <c r="UJG2" s="65"/>
      <c r="UJH2" s="65"/>
      <c r="UJI2" s="65"/>
      <c r="UJJ2" s="65"/>
      <c r="UJK2" s="65"/>
      <c r="UJL2" s="65"/>
      <c r="UJM2" s="65"/>
      <c r="UJN2" s="65"/>
      <c r="UJO2" s="65"/>
      <c r="UJP2" s="65"/>
      <c r="UJQ2" s="65"/>
      <c r="UJR2" s="65"/>
      <c r="UJS2" s="65"/>
      <c r="UJT2" s="65"/>
      <c r="UJU2" s="65"/>
      <c r="UJV2" s="65"/>
      <c r="UJW2" s="65"/>
      <c r="UJX2" s="65"/>
      <c r="UJY2" s="65"/>
      <c r="UJZ2" s="65"/>
      <c r="UKA2" s="65"/>
      <c r="UKB2" s="65"/>
      <c r="UKC2" s="65"/>
      <c r="UKD2" s="65"/>
      <c r="UKE2" s="65"/>
      <c r="UKF2" s="65"/>
      <c r="UKG2" s="65"/>
      <c r="UKH2" s="65"/>
      <c r="UKI2" s="65"/>
      <c r="UKJ2" s="65"/>
      <c r="UKK2" s="65"/>
      <c r="UKL2" s="65"/>
      <c r="UKM2" s="65"/>
      <c r="UKN2" s="65"/>
      <c r="UKO2" s="65"/>
      <c r="UKP2" s="65"/>
      <c r="UKQ2" s="65"/>
      <c r="UKR2" s="65"/>
      <c r="UKS2" s="65"/>
      <c r="UKT2" s="65"/>
      <c r="UKU2" s="65"/>
      <c r="UKV2" s="65"/>
      <c r="UKW2" s="65"/>
      <c r="UKX2" s="65"/>
      <c r="UKY2" s="65"/>
      <c r="UKZ2" s="65"/>
      <c r="ULA2" s="65"/>
      <c r="ULB2" s="65"/>
      <c r="ULC2" s="65"/>
      <c r="ULD2" s="65"/>
      <c r="ULE2" s="65"/>
      <c r="ULF2" s="65"/>
      <c r="ULG2" s="65"/>
      <c r="ULH2" s="65"/>
      <c r="ULI2" s="65"/>
      <c r="ULJ2" s="65"/>
      <c r="ULK2" s="65"/>
      <c r="ULL2" s="65"/>
      <c r="ULM2" s="65"/>
      <c r="ULN2" s="65"/>
      <c r="ULO2" s="65"/>
      <c r="ULP2" s="65"/>
      <c r="ULQ2" s="65"/>
      <c r="ULR2" s="65"/>
      <c r="ULS2" s="65"/>
      <c r="ULT2" s="65"/>
      <c r="ULU2" s="65"/>
      <c r="ULV2" s="65"/>
      <c r="ULW2" s="65"/>
      <c r="ULX2" s="65"/>
      <c r="ULY2" s="65"/>
      <c r="ULZ2" s="65"/>
      <c r="UMA2" s="65"/>
      <c r="UMB2" s="65"/>
      <c r="UMC2" s="65"/>
      <c r="UMD2" s="65"/>
      <c r="UME2" s="65"/>
      <c r="UMF2" s="65"/>
      <c r="UMG2" s="65"/>
      <c r="UMH2" s="65"/>
      <c r="UMI2" s="65"/>
      <c r="UMJ2" s="65"/>
      <c r="UMK2" s="65"/>
      <c r="UML2" s="65"/>
      <c r="UMM2" s="65"/>
      <c r="UMN2" s="65"/>
      <c r="UMO2" s="65"/>
      <c r="UMP2" s="65"/>
      <c r="UMQ2" s="65"/>
      <c r="UMR2" s="65"/>
      <c r="UMS2" s="65"/>
      <c r="UMT2" s="65"/>
      <c r="UMU2" s="65"/>
      <c r="UMV2" s="65"/>
      <c r="UMW2" s="65"/>
      <c r="UMX2" s="65"/>
      <c r="UMY2" s="65"/>
      <c r="UMZ2" s="65"/>
      <c r="UNA2" s="65"/>
      <c r="UNB2" s="65"/>
      <c r="UNC2" s="65"/>
      <c r="UND2" s="65"/>
      <c r="UNE2" s="65"/>
      <c r="UNF2" s="65"/>
      <c r="UNG2" s="65"/>
      <c r="UNH2" s="65"/>
      <c r="UNI2" s="65"/>
      <c r="UNJ2" s="65"/>
      <c r="UNK2" s="65"/>
      <c r="UNL2" s="65"/>
      <c r="UNM2" s="65"/>
      <c r="UNN2" s="65"/>
      <c r="UNO2" s="65"/>
      <c r="UNP2" s="65"/>
      <c r="UNQ2" s="65"/>
      <c r="UNR2" s="65"/>
      <c r="UNS2" s="65"/>
      <c r="UNT2" s="65"/>
      <c r="UNU2" s="65"/>
      <c r="UNV2" s="65"/>
      <c r="UNW2" s="65"/>
      <c r="UNX2" s="65"/>
      <c r="UNY2" s="65"/>
      <c r="UNZ2" s="65"/>
      <c r="UOA2" s="65"/>
      <c r="UOB2" s="65"/>
      <c r="UOC2" s="65"/>
      <c r="UOD2" s="65"/>
      <c r="UOE2" s="65"/>
      <c r="UOF2" s="65"/>
      <c r="UOG2" s="65"/>
      <c r="UOH2" s="65"/>
      <c r="UOI2" s="65"/>
      <c r="UOJ2" s="65"/>
      <c r="UOK2" s="65"/>
      <c r="UOL2" s="65"/>
      <c r="UOM2" s="65"/>
      <c r="UON2" s="65"/>
      <c r="UOO2" s="65"/>
      <c r="UOP2" s="65"/>
      <c r="UOQ2" s="65"/>
      <c r="UOR2" s="65"/>
      <c r="UOS2" s="65"/>
      <c r="UOT2" s="65"/>
      <c r="UOU2" s="65"/>
      <c r="UOV2" s="65"/>
      <c r="UOW2" s="65"/>
      <c r="UOX2" s="65"/>
      <c r="UOY2" s="65"/>
      <c r="UOZ2" s="65"/>
      <c r="UPA2" s="65"/>
      <c r="UPB2" s="65"/>
      <c r="UPC2" s="65"/>
      <c r="UPD2" s="65"/>
      <c r="UPE2" s="65"/>
      <c r="UPF2" s="65"/>
      <c r="UPG2" s="65"/>
      <c r="UPH2" s="65"/>
      <c r="UPI2" s="65"/>
      <c r="UPJ2" s="65"/>
      <c r="UPK2" s="65"/>
      <c r="UPL2" s="65"/>
      <c r="UPM2" s="65"/>
      <c r="UPN2" s="65"/>
      <c r="UPO2" s="65"/>
      <c r="UPP2" s="65"/>
      <c r="UPQ2" s="65"/>
      <c r="UPR2" s="65"/>
      <c r="UPS2" s="65"/>
      <c r="UPT2" s="65"/>
      <c r="UPU2" s="65"/>
      <c r="UPV2" s="65"/>
      <c r="UPW2" s="65"/>
      <c r="UPX2" s="65"/>
      <c r="UPY2" s="65"/>
      <c r="UPZ2" s="65"/>
      <c r="UQA2" s="65"/>
      <c r="UQB2" s="65"/>
      <c r="UQC2" s="65"/>
      <c r="UQD2" s="65"/>
      <c r="UQE2" s="65"/>
      <c r="UQF2" s="65"/>
      <c r="UQG2" s="65"/>
      <c r="UQH2" s="65"/>
      <c r="UQI2" s="65"/>
      <c r="UQJ2" s="65"/>
      <c r="UQK2" s="65"/>
      <c r="UQL2" s="65"/>
      <c r="UQM2" s="65"/>
      <c r="UQN2" s="65"/>
      <c r="UQO2" s="65"/>
      <c r="UQP2" s="65"/>
      <c r="UQQ2" s="65"/>
      <c r="UQR2" s="65"/>
      <c r="UQS2" s="65"/>
      <c r="UQT2" s="65"/>
      <c r="UQU2" s="65"/>
      <c r="UQV2" s="65"/>
      <c r="UQW2" s="65"/>
      <c r="UQX2" s="65"/>
      <c r="UQY2" s="65"/>
      <c r="UQZ2" s="65"/>
      <c r="URA2" s="65"/>
      <c r="URB2" s="65"/>
      <c r="URC2" s="65"/>
      <c r="URD2" s="65"/>
      <c r="URE2" s="65"/>
      <c r="URF2" s="65"/>
      <c r="URG2" s="65"/>
      <c r="URH2" s="65"/>
      <c r="URI2" s="65"/>
      <c r="URJ2" s="65"/>
      <c r="URK2" s="65"/>
      <c r="URL2" s="65"/>
      <c r="URM2" s="65"/>
      <c r="URN2" s="65"/>
      <c r="URO2" s="65"/>
      <c r="URP2" s="65"/>
      <c r="URQ2" s="65"/>
      <c r="URR2" s="65"/>
      <c r="URS2" s="65"/>
      <c r="URT2" s="65"/>
      <c r="URU2" s="65"/>
      <c r="URV2" s="65"/>
      <c r="URW2" s="65"/>
      <c r="URX2" s="65"/>
      <c r="URY2" s="65"/>
      <c r="URZ2" s="65"/>
      <c r="USA2" s="65"/>
      <c r="USB2" s="65"/>
      <c r="USC2" s="65"/>
      <c r="USD2" s="65"/>
      <c r="USE2" s="65"/>
      <c r="USF2" s="65"/>
      <c r="USG2" s="65"/>
      <c r="USH2" s="65"/>
      <c r="USI2" s="65"/>
      <c r="USJ2" s="65"/>
      <c r="USK2" s="65"/>
      <c r="USL2" s="65"/>
      <c r="USM2" s="65"/>
      <c r="USN2" s="65"/>
      <c r="USO2" s="65"/>
      <c r="USP2" s="65"/>
      <c r="USQ2" s="65"/>
      <c r="USR2" s="65"/>
      <c r="USS2" s="65"/>
      <c r="UST2" s="65"/>
      <c r="USU2" s="65"/>
      <c r="USV2" s="65"/>
      <c r="USW2" s="65"/>
      <c r="USX2" s="65"/>
      <c r="USY2" s="65"/>
      <c r="USZ2" s="65"/>
      <c r="UTA2" s="65"/>
      <c r="UTB2" s="65"/>
      <c r="UTC2" s="65"/>
      <c r="UTD2" s="65"/>
      <c r="UTE2" s="65"/>
      <c r="UTF2" s="65"/>
      <c r="UTG2" s="65"/>
      <c r="UTH2" s="65"/>
      <c r="UTI2" s="65"/>
      <c r="UTJ2" s="65"/>
      <c r="UTK2" s="65"/>
      <c r="UTL2" s="65"/>
      <c r="UTM2" s="65"/>
      <c r="UTN2" s="65"/>
      <c r="UTO2" s="65"/>
      <c r="UTP2" s="65"/>
      <c r="UTQ2" s="65"/>
      <c r="UTR2" s="65"/>
      <c r="UTS2" s="65"/>
      <c r="UTT2" s="65"/>
      <c r="UTU2" s="65"/>
      <c r="UTV2" s="65"/>
      <c r="UTW2" s="65"/>
      <c r="UTX2" s="65"/>
      <c r="UTY2" s="65"/>
      <c r="UTZ2" s="65"/>
      <c r="UUA2" s="65"/>
      <c r="UUB2" s="65"/>
      <c r="UUC2" s="65"/>
      <c r="UUD2" s="65"/>
      <c r="UUE2" s="65"/>
      <c r="UUF2" s="65"/>
      <c r="UUG2" s="65"/>
      <c r="UUH2" s="65"/>
      <c r="UUI2" s="65"/>
      <c r="UUJ2" s="65"/>
      <c r="UUK2" s="65"/>
      <c r="UUL2" s="65"/>
      <c r="UUM2" s="65"/>
      <c r="UUN2" s="65"/>
      <c r="UUO2" s="65"/>
      <c r="UUP2" s="65"/>
      <c r="UUQ2" s="65"/>
      <c r="UUR2" s="65"/>
      <c r="UUS2" s="65"/>
      <c r="UUT2" s="65"/>
      <c r="UUU2" s="65"/>
      <c r="UUV2" s="65"/>
      <c r="UUW2" s="65"/>
      <c r="UUX2" s="65"/>
      <c r="UUY2" s="65"/>
      <c r="UUZ2" s="65"/>
      <c r="UVA2" s="65"/>
      <c r="UVB2" s="65"/>
      <c r="UVC2" s="65"/>
      <c r="UVD2" s="65"/>
      <c r="UVE2" s="65"/>
      <c r="UVF2" s="65"/>
      <c r="UVG2" s="65"/>
      <c r="UVH2" s="65"/>
      <c r="UVI2" s="65"/>
      <c r="UVJ2" s="65"/>
      <c r="UVK2" s="65"/>
      <c r="UVL2" s="65"/>
      <c r="UVM2" s="65"/>
      <c r="UVN2" s="65"/>
      <c r="UVO2" s="65"/>
      <c r="UVP2" s="65"/>
      <c r="UVQ2" s="65"/>
      <c r="UVR2" s="65"/>
      <c r="UVS2" s="65"/>
      <c r="UVT2" s="65"/>
      <c r="UVU2" s="65"/>
      <c r="UVV2" s="65"/>
      <c r="UVW2" s="65"/>
      <c r="UVX2" s="65"/>
      <c r="UVY2" s="65"/>
      <c r="UVZ2" s="65"/>
      <c r="UWA2" s="65"/>
      <c r="UWB2" s="65"/>
      <c r="UWC2" s="65"/>
      <c r="UWD2" s="65"/>
      <c r="UWE2" s="65"/>
      <c r="UWF2" s="65"/>
      <c r="UWG2" s="65"/>
      <c r="UWH2" s="65"/>
      <c r="UWI2" s="65"/>
      <c r="UWJ2" s="65"/>
      <c r="UWK2" s="65"/>
      <c r="UWL2" s="65"/>
      <c r="UWM2" s="65"/>
      <c r="UWN2" s="65"/>
      <c r="UWO2" s="65"/>
      <c r="UWP2" s="65"/>
      <c r="UWQ2" s="65"/>
      <c r="UWR2" s="65"/>
      <c r="UWS2" s="65"/>
      <c r="UWT2" s="65"/>
      <c r="UWU2" s="65"/>
      <c r="UWV2" s="65"/>
      <c r="UWW2" s="65"/>
      <c r="UWX2" s="65"/>
      <c r="UWY2" s="65"/>
      <c r="UWZ2" s="65"/>
      <c r="UXA2" s="65"/>
      <c r="UXB2" s="65"/>
      <c r="UXC2" s="65"/>
      <c r="UXD2" s="65"/>
      <c r="UXE2" s="65"/>
      <c r="UXF2" s="65"/>
      <c r="UXG2" s="65"/>
      <c r="UXH2" s="65"/>
      <c r="UXI2" s="65"/>
      <c r="UXJ2" s="65"/>
      <c r="UXK2" s="65"/>
      <c r="UXL2" s="65"/>
      <c r="UXM2" s="65"/>
      <c r="UXN2" s="65"/>
      <c r="UXO2" s="65"/>
      <c r="UXP2" s="65"/>
      <c r="UXQ2" s="65"/>
      <c r="UXR2" s="65"/>
      <c r="UXS2" s="65"/>
      <c r="UXT2" s="65"/>
      <c r="UXU2" s="65"/>
      <c r="UXV2" s="65"/>
      <c r="UXW2" s="65"/>
      <c r="UXX2" s="65"/>
      <c r="UXY2" s="65"/>
      <c r="UXZ2" s="65"/>
      <c r="UYA2" s="65"/>
      <c r="UYB2" s="65"/>
      <c r="UYC2" s="65"/>
      <c r="UYD2" s="65"/>
      <c r="UYE2" s="65"/>
      <c r="UYF2" s="65"/>
      <c r="UYG2" s="65"/>
      <c r="UYH2" s="65"/>
      <c r="UYI2" s="65"/>
      <c r="UYJ2" s="65"/>
      <c r="UYK2" s="65"/>
      <c r="UYL2" s="65"/>
      <c r="UYM2" s="65"/>
      <c r="UYN2" s="65"/>
      <c r="UYO2" s="65"/>
      <c r="UYP2" s="65"/>
      <c r="UYQ2" s="65"/>
      <c r="UYR2" s="65"/>
      <c r="UYS2" s="65"/>
      <c r="UYT2" s="65"/>
      <c r="UYU2" s="65"/>
      <c r="UYV2" s="65"/>
      <c r="UYW2" s="65"/>
      <c r="UYX2" s="65"/>
      <c r="UYY2" s="65"/>
      <c r="UYZ2" s="65"/>
      <c r="UZA2" s="65"/>
      <c r="UZB2" s="65"/>
      <c r="UZC2" s="65"/>
      <c r="UZD2" s="65"/>
      <c r="UZE2" s="65"/>
      <c r="UZF2" s="65"/>
      <c r="UZG2" s="65"/>
      <c r="UZH2" s="65"/>
      <c r="UZI2" s="65"/>
      <c r="UZJ2" s="65"/>
      <c r="UZK2" s="65"/>
      <c r="UZL2" s="65"/>
      <c r="UZM2" s="65"/>
      <c r="UZN2" s="65"/>
      <c r="UZO2" s="65"/>
      <c r="UZP2" s="65"/>
      <c r="UZQ2" s="65"/>
      <c r="UZR2" s="65"/>
      <c r="UZS2" s="65"/>
      <c r="UZT2" s="65"/>
      <c r="UZU2" s="65"/>
      <c r="UZV2" s="65"/>
      <c r="UZW2" s="65"/>
      <c r="UZX2" s="65"/>
      <c r="UZY2" s="65"/>
      <c r="UZZ2" s="65"/>
      <c r="VAA2" s="65"/>
      <c r="VAB2" s="65"/>
      <c r="VAC2" s="65"/>
      <c r="VAD2" s="65"/>
      <c r="VAE2" s="65"/>
      <c r="VAF2" s="65"/>
      <c r="VAG2" s="65"/>
      <c r="VAH2" s="65"/>
      <c r="VAI2" s="65"/>
      <c r="VAJ2" s="65"/>
      <c r="VAK2" s="65"/>
      <c r="VAL2" s="65"/>
      <c r="VAM2" s="65"/>
      <c r="VAN2" s="65"/>
      <c r="VAO2" s="65"/>
      <c r="VAP2" s="65"/>
      <c r="VAQ2" s="65"/>
      <c r="VAR2" s="65"/>
      <c r="VAS2" s="65"/>
      <c r="VAT2" s="65"/>
      <c r="VAU2" s="65"/>
      <c r="VAV2" s="65"/>
      <c r="VAW2" s="65"/>
      <c r="VAX2" s="65"/>
      <c r="VAY2" s="65"/>
      <c r="VAZ2" s="65"/>
      <c r="VBA2" s="65"/>
      <c r="VBB2" s="65"/>
      <c r="VBC2" s="65"/>
      <c r="VBD2" s="65"/>
      <c r="VBE2" s="65"/>
      <c r="VBF2" s="65"/>
      <c r="VBG2" s="65"/>
      <c r="VBH2" s="65"/>
      <c r="VBI2" s="65"/>
      <c r="VBJ2" s="65"/>
      <c r="VBK2" s="65"/>
      <c r="VBL2" s="65"/>
      <c r="VBM2" s="65"/>
      <c r="VBN2" s="65"/>
      <c r="VBO2" s="65"/>
      <c r="VBP2" s="65"/>
      <c r="VBQ2" s="65"/>
      <c r="VBR2" s="65"/>
      <c r="VBS2" s="65"/>
      <c r="VBT2" s="65"/>
      <c r="VBU2" s="65"/>
      <c r="VBV2" s="65"/>
      <c r="VBW2" s="65"/>
      <c r="VBX2" s="65"/>
      <c r="VBY2" s="65"/>
      <c r="VBZ2" s="65"/>
      <c r="VCA2" s="65"/>
      <c r="VCB2" s="65"/>
      <c r="VCC2" s="65"/>
      <c r="VCD2" s="65"/>
      <c r="VCE2" s="65"/>
      <c r="VCF2" s="65"/>
      <c r="VCG2" s="65"/>
      <c r="VCH2" s="65"/>
      <c r="VCI2" s="65"/>
      <c r="VCJ2" s="65"/>
      <c r="VCK2" s="65"/>
      <c r="VCL2" s="65"/>
      <c r="VCM2" s="65"/>
      <c r="VCN2" s="65"/>
      <c r="VCO2" s="65"/>
      <c r="VCP2" s="65"/>
      <c r="VCQ2" s="65"/>
      <c r="VCR2" s="65"/>
      <c r="VCS2" s="65"/>
      <c r="VCT2" s="65"/>
      <c r="VCU2" s="65"/>
      <c r="VCV2" s="65"/>
      <c r="VCW2" s="65"/>
      <c r="VCX2" s="65"/>
      <c r="VCY2" s="65"/>
      <c r="VCZ2" s="65"/>
      <c r="VDA2" s="65"/>
      <c r="VDB2" s="65"/>
      <c r="VDC2" s="65"/>
      <c r="VDD2" s="65"/>
      <c r="VDE2" s="65"/>
      <c r="VDF2" s="65"/>
      <c r="VDG2" s="65"/>
      <c r="VDH2" s="65"/>
      <c r="VDI2" s="65"/>
      <c r="VDJ2" s="65"/>
      <c r="VDK2" s="65"/>
      <c r="VDL2" s="65"/>
      <c r="VDM2" s="65"/>
      <c r="VDN2" s="65"/>
      <c r="VDO2" s="65"/>
      <c r="VDP2" s="65"/>
      <c r="VDQ2" s="65"/>
      <c r="VDR2" s="65"/>
      <c r="VDS2" s="65"/>
      <c r="VDT2" s="65"/>
      <c r="VDU2" s="65"/>
      <c r="VDV2" s="65"/>
      <c r="VDW2" s="65"/>
      <c r="VDX2" s="65"/>
      <c r="VDY2" s="65"/>
      <c r="VDZ2" s="65"/>
      <c r="VEA2" s="65"/>
      <c r="VEB2" s="65"/>
      <c r="VEC2" s="65"/>
      <c r="VED2" s="65"/>
      <c r="VEE2" s="65"/>
      <c r="VEF2" s="65"/>
      <c r="VEG2" s="65"/>
      <c r="VEH2" s="65"/>
      <c r="VEI2" s="65"/>
      <c r="VEJ2" s="65"/>
      <c r="VEK2" s="65"/>
      <c r="VEL2" s="65"/>
      <c r="VEM2" s="65"/>
      <c r="VEN2" s="65"/>
      <c r="VEO2" s="65"/>
      <c r="VEP2" s="65"/>
      <c r="VEQ2" s="65"/>
      <c r="VER2" s="65"/>
      <c r="VES2" s="65"/>
      <c r="VET2" s="65"/>
      <c r="VEU2" s="65"/>
      <c r="VEV2" s="65"/>
      <c r="VEW2" s="65"/>
      <c r="VEX2" s="65"/>
      <c r="VEY2" s="65"/>
      <c r="VEZ2" s="65"/>
      <c r="VFA2" s="65"/>
      <c r="VFB2" s="65"/>
      <c r="VFC2" s="65"/>
      <c r="VFD2" s="65"/>
      <c r="VFE2" s="65"/>
      <c r="VFF2" s="65"/>
      <c r="VFG2" s="65"/>
      <c r="VFH2" s="65"/>
      <c r="VFI2" s="65"/>
      <c r="VFJ2" s="65"/>
      <c r="VFK2" s="65"/>
      <c r="VFL2" s="65"/>
      <c r="VFM2" s="65"/>
      <c r="VFN2" s="65"/>
      <c r="VFO2" s="65"/>
      <c r="VFP2" s="65"/>
      <c r="VFQ2" s="65"/>
      <c r="VFR2" s="65"/>
      <c r="VFS2" s="65"/>
      <c r="VFT2" s="65"/>
      <c r="VFU2" s="65"/>
      <c r="VFV2" s="65"/>
      <c r="VFW2" s="65"/>
      <c r="VFX2" s="65"/>
      <c r="VFY2" s="65"/>
      <c r="VFZ2" s="65"/>
      <c r="VGA2" s="65"/>
      <c r="VGB2" s="65"/>
      <c r="VGC2" s="65"/>
      <c r="VGD2" s="65"/>
      <c r="VGE2" s="65"/>
      <c r="VGF2" s="65"/>
      <c r="VGG2" s="65"/>
      <c r="VGH2" s="65"/>
      <c r="VGI2" s="65"/>
      <c r="VGJ2" s="65"/>
      <c r="VGK2" s="65"/>
      <c r="VGL2" s="65"/>
      <c r="VGM2" s="65"/>
      <c r="VGN2" s="65"/>
      <c r="VGO2" s="65"/>
      <c r="VGP2" s="65"/>
      <c r="VGQ2" s="65"/>
      <c r="VGR2" s="65"/>
      <c r="VGS2" s="65"/>
      <c r="VGT2" s="65"/>
      <c r="VGU2" s="65"/>
      <c r="VGV2" s="65"/>
      <c r="VGW2" s="65"/>
      <c r="VGX2" s="65"/>
      <c r="VGY2" s="65"/>
      <c r="VGZ2" s="65"/>
      <c r="VHA2" s="65"/>
      <c r="VHB2" s="65"/>
      <c r="VHC2" s="65"/>
      <c r="VHD2" s="65"/>
      <c r="VHE2" s="65"/>
      <c r="VHF2" s="65"/>
      <c r="VHG2" s="65"/>
      <c r="VHH2" s="65"/>
      <c r="VHI2" s="65"/>
      <c r="VHJ2" s="65"/>
      <c r="VHK2" s="65"/>
      <c r="VHL2" s="65"/>
      <c r="VHM2" s="65"/>
      <c r="VHN2" s="65"/>
      <c r="VHO2" s="65"/>
      <c r="VHP2" s="65"/>
      <c r="VHQ2" s="65"/>
      <c r="VHR2" s="65"/>
      <c r="VHS2" s="65"/>
      <c r="VHT2" s="65"/>
      <c r="VHU2" s="65"/>
      <c r="VHV2" s="65"/>
      <c r="VHW2" s="65"/>
      <c r="VHX2" s="65"/>
      <c r="VHY2" s="65"/>
      <c r="VHZ2" s="65"/>
      <c r="VIA2" s="65"/>
      <c r="VIB2" s="65"/>
      <c r="VIC2" s="65"/>
      <c r="VID2" s="65"/>
      <c r="VIE2" s="65"/>
      <c r="VIF2" s="65"/>
      <c r="VIG2" s="65"/>
      <c r="VIH2" s="65"/>
      <c r="VII2" s="65"/>
      <c r="VIJ2" s="65"/>
      <c r="VIK2" s="65"/>
      <c r="VIL2" s="65"/>
      <c r="VIM2" s="65"/>
      <c r="VIN2" s="65"/>
      <c r="VIO2" s="65"/>
      <c r="VIP2" s="65"/>
      <c r="VIQ2" s="65"/>
      <c r="VIR2" s="65"/>
      <c r="VIS2" s="65"/>
      <c r="VIT2" s="65"/>
      <c r="VIU2" s="65"/>
      <c r="VIV2" s="65"/>
      <c r="VIW2" s="65"/>
      <c r="VIX2" s="65"/>
      <c r="VIY2" s="65"/>
      <c r="VIZ2" s="65"/>
      <c r="VJA2" s="65"/>
      <c r="VJB2" s="65"/>
      <c r="VJC2" s="65"/>
      <c r="VJD2" s="65"/>
      <c r="VJE2" s="65"/>
      <c r="VJF2" s="65"/>
      <c r="VJG2" s="65"/>
      <c r="VJH2" s="65"/>
      <c r="VJI2" s="65"/>
      <c r="VJJ2" s="65"/>
      <c r="VJK2" s="65"/>
      <c r="VJL2" s="65"/>
      <c r="VJM2" s="65"/>
      <c r="VJN2" s="65"/>
      <c r="VJO2" s="65"/>
      <c r="VJP2" s="65"/>
      <c r="VJQ2" s="65"/>
      <c r="VJR2" s="65"/>
      <c r="VJS2" s="65"/>
      <c r="VJT2" s="65"/>
      <c r="VJU2" s="65"/>
      <c r="VJV2" s="65"/>
      <c r="VJW2" s="65"/>
      <c r="VJX2" s="65"/>
      <c r="VJY2" s="65"/>
      <c r="VJZ2" s="65"/>
      <c r="VKA2" s="65"/>
      <c r="VKB2" s="65"/>
      <c r="VKC2" s="65"/>
      <c r="VKD2" s="65"/>
      <c r="VKE2" s="65"/>
      <c r="VKF2" s="65"/>
      <c r="VKG2" s="65"/>
      <c r="VKH2" s="65"/>
      <c r="VKI2" s="65"/>
      <c r="VKJ2" s="65"/>
      <c r="VKK2" s="65"/>
      <c r="VKL2" s="65"/>
      <c r="VKM2" s="65"/>
      <c r="VKN2" s="65"/>
      <c r="VKO2" s="65"/>
      <c r="VKP2" s="65"/>
      <c r="VKQ2" s="65"/>
      <c r="VKR2" s="65"/>
      <c r="VKS2" s="65"/>
      <c r="VKT2" s="65"/>
      <c r="VKU2" s="65"/>
      <c r="VKV2" s="65"/>
      <c r="VKW2" s="65"/>
      <c r="VKX2" s="65"/>
      <c r="VKY2" s="65"/>
      <c r="VKZ2" s="65"/>
      <c r="VLA2" s="65"/>
      <c r="VLB2" s="65"/>
      <c r="VLC2" s="65"/>
      <c r="VLD2" s="65"/>
      <c r="VLE2" s="65"/>
      <c r="VLF2" s="65"/>
      <c r="VLG2" s="65"/>
      <c r="VLH2" s="65"/>
      <c r="VLI2" s="65"/>
      <c r="VLJ2" s="65"/>
      <c r="VLK2" s="65"/>
      <c r="VLL2" s="65"/>
      <c r="VLM2" s="65"/>
      <c r="VLN2" s="65"/>
      <c r="VLO2" s="65"/>
      <c r="VLP2" s="65"/>
      <c r="VLQ2" s="65"/>
      <c r="VLR2" s="65"/>
      <c r="VLS2" s="65"/>
      <c r="VLT2" s="65"/>
      <c r="VLU2" s="65"/>
      <c r="VLV2" s="65"/>
      <c r="VLW2" s="65"/>
      <c r="VLX2" s="65"/>
      <c r="VLY2" s="65"/>
      <c r="VLZ2" s="65"/>
      <c r="VMA2" s="65"/>
      <c r="VMB2" s="65"/>
      <c r="VMC2" s="65"/>
      <c r="VMD2" s="65"/>
      <c r="VME2" s="65"/>
      <c r="VMF2" s="65"/>
      <c r="VMG2" s="65"/>
      <c r="VMH2" s="65"/>
      <c r="VMI2" s="65"/>
      <c r="VMJ2" s="65"/>
      <c r="VMK2" s="65"/>
      <c r="VML2" s="65"/>
      <c r="VMM2" s="65"/>
      <c r="VMN2" s="65"/>
      <c r="VMO2" s="65"/>
      <c r="VMP2" s="65"/>
      <c r="VMQ2" s="65"/>
      <c r="VMR2" s="65"/>
      <c r="VMS2" s="65"/>
      <c r="VMT2" s="65"/>
      <c r="VMU2" s="65"/>
      <c r="VMV2" s="65"/>
      <c r="VMW2" s="65"/>
      <c r="VMX2" s="65"/>
      <c r="VMY2" s="65"/>
      <c r="VMZ2" s="65"/>
      <c r="VNA2" s="65"/>
      <c r="VNB2" s="65"/>
      <c r="VNC2" s="65"/>
      <c r="VND2" s="65"/>
      <c r="VNE2" s="65"/>
      <c r="VNF2" s="65"/>
      <c r="VNG2" s="65"/>
      <c r="VNH2" s="65"/>
      <c r="VNI2" s="65"/>
      <c r="VNJ2" s="65"/>
      <c r="VNK2" s="65"/>
      <c r="VNL2" s="65"/>
      <c r="VNM2" s="65"/>
      <c r="VNN2" s="65"/>
      <c r="VNO2" s="65"/>
      <c r="VNP2" s="65"/>
      <c r="VNQ2" s="65"/>
      <c r="VNR2" s="65"/>
      <c r="VNS2" s="65"/>
      <c r="VNT2" s="65"/>
      <c r="VNU2" s="65"/>
      <c r="VNV2" s="65"/>
      <c r="VNW2" s="65"/>
      <c r="VNX2" s="65"/>
      <c r="VNY2" s="65"/>
      <c r="VNZ2" s="65"/>
      <c r="VOA2" s="65"/>
      <c r="VOB2" s="65"/>
      <c r="VOC2" s="65"/>
      <c r="VOD2" s="65"/>
      <c r="VOE2" s="65"/>
      <c r="VOF2" s="65"/>
      <c r="VOG2" s="65"/>
      <c r="VOH2" s="65"/>
      <c r="VOI2" s="65"/>
      <c r="VOJ2" s="65"/>
      <c r="VOK2" s="65"/>
      <c r="VOL2" s="65"/>
      <c r="VOM2" s="65"/>
      <c r="VON2" s="65"/>
      <c r="VOO2" s="65"/>
      <c r="VOP2" s="65"/>
      <c r="VOQ2" s="65"/>
      <c r="VOR2" s="65"/>
      <c r="VOS2" s="65"/>
      <c r="VOT2" s="65"/>
      <c r="VOU2" s="65"/>
      <c r="VOV2" s="65"/>
      <c r="VOW2" s="65"/>
      <c r="VOX2" s="65"/>
      <c r="VOY2" s="65"/>
      <c r="VOZ2" s="65"/>
      <c r="VPA2" s="65"/>
      <c r="VPB2" s="65"/>
      <c r="VPC2" s="65"/>
      <c r="VPD2" s="65"/>
      <c r="VPE2" s="65"/>
      <c r="VPF2" s="65"/>
      <c r="VPG2" s="65"/>
      <c r="VPH2" s="65"/>
      <c r="VPI2" s="65"/>
      <c r="VPJ2" s="65"/>
      <c r="VPK2" s="65"/>
      <c r="VPL2" s="65"/>
      <c r="VPM2" s="65"/>
      <c r="VPN2" s="65"/>
      <c r="VPO2" s="65"/>
      <c r="VPP2" s="65"/>
      <c r="VPQ2" s="65"/>
      <c r="VPR2" s="65"/>
      <c r="VPS2" s="65"/>
      <c r="VPT2" s="65"/>
      <c r="VPU2" s="65"/>
      <c r="VPV2" s="65"/>
      <c r="VPW2" s="65"/>
      <c r="VPX2" s="65"/>
      <c r="VPY2" s="65"/>
      <c r="VPZ2" s="65"/>
      <c r="VQA2" s="65"/>
      <c r="VQB2" s="65"/>
      <c r="VQC2" s="65"/>
      <c r="VQD2" s="65"/>
      <c r="VQE2" s="65"/>
      <c r="VQF2" s="65"/>
      <c r="VQG2" s="65"/>
      <c r="VQH2" s="65"/>
      <c r="VQI2" s="65"/>
      <c r="VQJ2" s="65"/>
      <c r="VQK2" s="65"/>
      <c r="VQL2" s="65"/>
      <c r="VQM2" s="65"/>
      <c r="VQN2" s="65"/>
      <c r="VQO2" s="65"/>
      <c r="VQP2" s="65"/>
      <c r="VQQ2" s="65"/>
      <c r="VQR2" s="65"/>
      <c r="VQS2" s="65"/>
      <c r="VQT2" s="65"/>
      <c r="VQU2" s="65"/>
      <c r="VQV2" s="65"/>
      <c r="VQW2" s="65"/>
      <c r="VQX2" s="65"/>
      <c r="VQY2" s="65"/>
      <c r="VQZ2" s="65"/>
      <c r="VRA2" s="65"/>
      <c r="VRB2" s="65"/>
      <c r="VRC2" s="65"/>
      <c r="VRD2" s="65"/>
      <c r="VRE2" s="65"/>
      <c r="VRF2" s="65"/>
      <c r="VRG2" s="65"/>
      <c r="VRH2" s="65"/>
      <c r="VRI2" s="65"/>
      <c r="VRJ2" s="65"/>
      <c r="VRK2" s="65"/>
      <c r="VRL2" s="65"/>
      <c r="VRM2" s="65"/>
      <c r="VRN2" s="65"/>
      <c r="VRO2" s="65"/>
      <c r="VRP2" s="65"/>
      <c r="VRQ2" s="65"/>
      <c r="VRR2" s="65"/>
      <c r="VRS2" s="65"/>
      <c r="VRT2" s="65"/>
      <c r="VRU2" s="65"/>
      <c r="VRV2" s="65"/>
      <c r="VRW2" s="65"/>
      <c r="VRX2" s="65"/>
      <c r="VRY2" s="65"/>
      <c r="VRZ2" s="65"/>
      <c r="VSA2" s="65"/>
      <c r="VSB2" s="65"/>
      <c r="VSC2" s="65"/>
      <c r="VSD2" s="65"/>
      <c r="VSE2" s="65"/>
      <c r="VSF2" s="65"/>
      <c r="VSG2" s="65"/>
      <c r="VSH2" s="65"/>
      <c r="VSI2" s="65"/>
      <c r="VSJ2" s="65"/>
      <c r="VSK2" s="65"/>
      <c r="VSL2" s="65"/>
      <c r="VSM2" s="65"/>
      <c r="VSN2" s="65"/>
      <c r="VSO2" s="65"/>
      <c r="VSP2" s="65"/>
      <c r="VSQ2" s="65"/>
      <c r="VSR2" s="65"/>
      <c r="VSS2" s="65"/>
      <c r="VST2" s="65"/>
      <c r="VSU2" s="65"/>
      <c r="VSV2" s="65"/>
      <c r="VSW2" s="65"/>
      <c r="VSX2" s="65"/>
      <c r="VSY2" s="65"/>
      <c r="VSZ2" s="65"/>
      <c r="VTA2" s="65"/>
      <c r="VTB2" s="65"/>
      <c r="VTC2" s="65"/>
      <c r="VTD2" s="65"/>
      <c r="VTE2" s="65"/>
      <c r="VTF2" s="65"/>
      <c r="VTG2" s="65"/>
      <c r="VTH2" s="65"/>
      <c r="VTI2" s="65"/>
      <c r="VTJ2" s="65"/>
      <c r="VTK2" s="65"/>
      <c r="VTL2" s="65"/>
      <c r="VTM2" s="65"/>
      <c r="VTN2" s="65"/>
      <c r="VTO2" s="65"/>
      <c r="VTP2" s="65"/>
      <c r="VTQ2" s="65"/>
      <c r="VTR2" s="65"/>
      <c r="VTS2" s="65"/>
      <c r="VTT2" s="65"/>
      <c r="VTU2" s="65"/>
      <c r="VTV2" s="65"/>
      <c r="VTW2" s="65"/>
      <c r="VTX2" s="65"/>
      <c r="VTY2" s="65"/>
      <c r="VTZ2" s="65"/>
      <c r="VUA2" s="65"/>
      <c r="VUB2" s="65"/>
      <c r="VUC2" s="65"/>
      <c r="VUD2" s="65"/>
      <c r="VUE2" s="65"/>
      <c r="VUF2" s="65"/>
      <c r="VUG2" s="65"/>
      <c r="VUH2" s="65"/>
      <c r="VUI2" s="65"/>
      <c r="VUJ2" s="65"/>
      <c r="VUK2" s="65"/>
      <c r="VUL2" s="65"/>
      <c r="VUM2" s="65"/>
      <c r="VUN2" s="65"/>
      <c r="VUO2" s="65"/>
      <c r="VUP2" s="65"/>
      <c r="VUQ2" s="65"/>
      <c r="VUR2" s="65"/>
      <c r="VUS2" s="65"/>
      <c r="VUT2" s="65"/>
      <c r="VUU2" s="65"/>
      <c r="VUV2" s="65"/>
      <c r="VUW2" s="65"/>
      <c r="VUX2" s="65"/>
      <c r="VUY2" s="65"/>
      <c r="VUZ2" s="65"/>
      <c r="VVA2" s="65"/>
      <c r="VVB2" s="65"/>
      <c r="VVC2" s="65"/>
      <c r="VVD2" s="65"/>
      <c r="VVE2" s="65"/>
      <c r="VVF2" s="65"/>
      <c r="VVG2" s="65"/>
      <c r="VVH2" s="65"/>
      <c r="VVI2" s="65"/>
      <c r="VVJ2" s="65"/>
      <c r="VVK2" s="65"/>
      <c r="VVL2" s="65"/>
      <c r="VVM2" s="65"/>
      <c r="VVN2" s="65"/>
      <c r="VVO2" s="65"/>
      <c r="VVP2" s="65"/>
      <c r="VVQ2" s="65"/>
      <c r="VVR2" s="65"/>
      <c r="VVS2" s="65"/>
      <c r="VVT2" s="65"/>
      <c r="VVU2" s="65"/>
      <c r="VVV2" s="65"/>
      <c r="VVW2" s="65"/>
      <c r="VVX2" s="65"/>
      <c r="VVY2" s="65"/>
      <c r="VVZ2" s="65"/>
      <c r="VWA2" s="65"/>
      <c r="VWB2" s="65"/>
      <c r="VWC2" s="65"/>
      <c r="VWD2" s="65"/>
      <c r="VWE2" s="65"/>
      <c r="VWF2" s="65"/>
      <c r="VWG2" s="65"/>
      <c r="VWH2" s="65"/>
      <c r="VWI2" s="65"/>
      <c r="VWJ2" s="65"/>
      <c r="VWK2" s="65"/>
      <c r="VWL2" s="65"/>
      <c r="VWM2" s="65"/>
      <c r="VWN2" s="65"/>
      <c r="VWO2" s="65"/>
      <c r="VWP2" s="65"/>
      <c r="VWQ2" s="65"/>
      <c r="VWR2" s="65"/>
      <c r="VWS2" s="65"/>
      <c r="VWT2" s="65"/>
      <c r="VWU2" s="65"/>
      <c r="VWV2" s="65"/>
      <c r="VWW2" s="65"/>
      <c r="VWX2" s="65"/>
      <c r="VWY2" s="65"/>
      <c r="VWZ2" s="65"/>
      <c r="VXA2" s="65"/>
      <c r="VXB2" s="65"/>
      <c r="VXC2" s="65"/>
      <c r="VXD2" s="65"/>
      <c r="VXE2" s="65"/>
      <c r="VXF2" s="65"/>
      <c r="VXG2" s="65"/>
      <c r="VXH2" s="65"/>
      <c r="VXI2" s="65"/>
      <c r="VXJ2" s="65"/>
      <c r="VXK2" s="65"/>
      <c r="VXL2" s="65"/>
      <c r="VXM2" s="65"/>
      <c r="VXN2" s="65"/>
      <c r="VXO2" s="65"/>
      <c r="VXP2" s="65"/>
      <c r="VXQ2" s="65"/>
      <c r="VXR2" s="65"/>
      <c r="VXS2" s="65"/>
      <c r="VXT2" s="65"/>
      <c r="VXU2" s="65"/>
      <c r="VXV2" s="65"/>
      <c r="VXW2" s="65"/>
      <c r="VXX2" s="65"/>
      <c r="VXY2" s="65"/>
      <c r="VXZ2" s="65"/>
      <c r="VYA2" s="65"/>
      <c r="VYB2" s="65"/>
      <c r="VYC2" s="65"/>
      <c r="VYD2" s="65"/>
      <c r="VYE2" s="65"/>
      <c r="VYF2" s="65"/>
      <c r="VYG2" s="65"/>
      <c r="VYH2" s="65"/>
      <c r="VYI2" s="65"/>
      <c r="VYJ2" s="65"/>
      <c r="VYK2" s="65"/>
      <c r="VYL2" s="65"/>
      <c r="VYM2" s="65"/>
      <c r="VYN2" s="65"/>
      <c r="VYO2" s="65"/>
      <c r="VYP2" s="65"/>
      <c r="VYQ2" s="65"/>
      <c r="VYR2" s="65"/>
      <c r="VYS2" s="65"/>
      <c r="VYT2" s="65"/>
      <c r="VYU2" s="65"/>
      <c r="VYV2" s="65"/>
      <c r="VYW2" s="65"/>
      <c r="VYX2" s="65"/>
      <c r="VYY2" s="65"/>
      <c r="VYZ2" s="65"/>
      <c r="VZA2" s="65"/>
      <c r="VZB2" s="65"/>
      <c r="VZC2" s="65"/>
      <c r="VZD2" s="65"/>
      <c r="VZE2" s="65"/>
      <c r="VZF2" s="65"/>
      <c r="VZG2" s="65"/>
      <c r="VZH2" s="65"/>
      <c r="VZI2" s="65"/>
      <c r="VZJ2" s="65"/>
      <c r="VZK2" s="65"/>
      <c r="VZL2" s="65"/>
      <c r="VZM2" s="65"/>
      <c r="VZN2" s="65"/>
      <c r="VZO2" s="65"/>
      <c r="VZP2" s="65"/>
      <c r="VZQ2" s="65"/>
      <c r="VZR2" s="65"/>
      <c r="VZS2" s="65"/>
      <c r="VZT2" s="65"/>
      <c r="VZU2" s="65"/>
      <c r="VZV2" s="65"/>
      <c r="VZW2" s="65"/>
      <c r="VZX2" s="65"/>
      <c r="VZY2" s="65"/>
      <c r="VZZ2" s="65"/>
      <c r="WAA2" s="65"/>
      <c r="WAB2" s="65"/>
      <c r="WAC2" s="65"/>
      <c r="WAD2" s="65"/>
      <c r="WAE2" s="65"/>
      <c r="WAF2" s="65"/>
      <c r="WAG2" s="65"/>
      <c r="WAH2" s="65"/>
      <c r="WAI2" s="65"/>
      <c r="WAJ2" s="65"/>
      <c r="WAK2" s="65"/>
      <c r="WAL2" s="65"/>
      <c r="WAM2" s="65"/>
      <c r="WAN2" s="65"/>
      <c r="WAO2" s="65"/>
      <c r="WAP2" s="65"/>
      <c r="WAQ2" s="65"/>
      <c r="WAR2" s="65"/>
      <c r="WAS2" s="65"/>
      <c r="WAT2" s="65"/>
      <c r="WAU2" s="65"/>
      <c r="WAV2" s="65"/>
      <c r="WAW2" s="65"/>
      <c r="WAX2" s="65"/>
      <c r="WAY2" s="65"/>
      <c r="WAZ2" s="65"/>
      <c r="WBA2" s="65"/>
      <c r="WBB2" s="65"/>
      <c r="WBC2" s="65"/>
      <c r="WBD2" s="65"/>
      <c r="WBE2" s="65"/>
      <c r="WBF2" s="65"/>
      <c r="WBG2" s="65"/>
      <c r="WBH2" s="65"/>
      <c r="WBI2" s="65"/>
      <c r="WBJ2" s="65"/>
      <c r="WBK2" s="65"/>
      <c r="WBL2" s="65"/>
      <c r="WBM2" s="65"/>
      <c r="WBN2" s="65"/>
      <c r="WBO2" s="65"/>
      <c r="WBP2" s="65"/>
      <c r="WBQ2" s="65"/>
      <c r="WBR2" s="65"/>
      <c r="WBS2" s="65"/>
      <c r="WBT2" s="65"/>
      <c r="WBU2" s="65"/>
      <c r="WBV2" s="65"/>
      <c r="WBW2" s="65"/>
      <c r="WBX2" s="65"/>
      <c r="WBY2" s="65"/>
      <c r="WBZ2" s="65"/>
      <c r="WCA2" s="65"/>
      <c r="WCB2" s="65"/>
      <c r="WCC2" s="65"/>
      <c r="WCD2" s="65"/>
      <c r="WCE2" s="65"/>
      <c r="WCF2" s="65"/>
      <c r="WCG2" s="65"/>
      <c r="WCH2" s="65"/>
      <c r="WCI2" s="65"/>
      <c r="WCJ2" s="65"/>
      <c r="WCK2" s="65"/>
      <c r="WCL2" s="65"/>
      <c r="WCM2" s="65"/>
      <c r="WCN2" s="65"/>
      <c r="WCO2" s="65"/>
      <c r="WCP2" s="65"/>
      <c r="WCQ2" s="65"/>
      <c r="WCR2" s="65"/>
      <c r="WCS2" s="65"/>
      <c r="WCT2" s="65"/>
      <c r="WCU2" s="65"/>
      <c r="WCV2" s="65"/>
      <c r="WCW2" s="65"/>
      <c r="WCX2" s="65"/>
      <c r="WCY2" s="65"/>
      <c r="WCZ2" s="65"/>
      <c r="WDA2" s="65"/>
      <c r="WDB2" s="65"/>
      <c r="WDC2" s="65"/>
      <c r="WDD2" s="65"/>
      <c r="WDE2" s="65"/>
      <c r="WDF2" s="65"/>
      <c r="WDG2" s="65"/>
      <c r="WDH2" s="65"/>
      <c r="WDI2" s="65"/>
      <c r="WDJ2" s="65"/>
      <c r="WDK2" s="65"/>
      <c r="WDL2" s="65"/>
      <c r="WDM2" s="65"/>
      <c r="WDN2" s="65"/>
      <c r="WDO2" s="65"/>
      <c r="WDP2" s="65"/>
      <c r="WDQ2" s="65"/>
      <c r="WDR2" s="65"/>
      <c r="WDS2" s="65"/>
      <c r="WDT2" s="65"/>
      <c r="WDU2" s="65"/>
      <c r="WDV2" s="65"/>
      <c r="WDW2" s="65"/>
      <c r="WDX2" s="65"/>
      <c r="WDY2" s="65"/>
      <c r="WDZ2" s="65"/>
      <c r="WEA2" s="65"/>
      <c r="WEB2" s="65"/>
      <c r="WEC2" s="65"/>
      <c r="WED2" s="65"/>
      <c r="WEE2" s="65"/>
      <c r="WEF2" s="65"/>
      <c r="WEG2" s="65"/>
      <c r="WEH2" s="65"/>
      <c r="WEI2" s="65"/>
      <c r="WEJ2" s="65"/>
      <c r="WEK2" s="65"/>
      <c r="WEL2" s="65"/>
      <c r="WEM2" s="65"/>
      <c r="WEN2" s="65"/>
      <c r="WEO2" s="65"/>
      <c r="WEP2" s="65"/>
      <c r="WEQ2" s="65"/>
      <c r="WER2" s="65"/>
      <c r="WES2" s="65"/>
      <c r="WET2" s="65"/>
      <c r="WEU2" s="65"/>
      <c r="WEV2" s="65"/>
      <c r="WEW2" s="65"/>
      <c r="WEX2" s="65"/>
      <c r="WEY2" s="65"/>
      <c r="WEZ2" s="65"/>
      <c r="WFA2" s="65"/>
      <c r="WFB2" s="65"/>
      <c r="WFC2" s="65"/>
      <c r="WFD2" s="65"/>
      <c r="WFE2" s="65"/>
      <c r="WFF2" s="65"/>
      <c r="WFG2" s="65"/>
      <c r="WFH2" s="65"/>
      <c r="WFI2" s="65"/>
      <c r="WFJ2" s="65"/>
      <c r="WFK2" s="65"/>
      <c r="WFL2" s="65"/>
      <c r="WFM2" s="65"/>
      <c r="WFN2" s="65"/>
      <c r="WFO2" s="65"/>
      <c r="WFP2" s="65"/>
      <c r="WFQ2" s="65"/>
      <c r="WFR2" s="65"/>
      <c r="WFS2" s="65"/>
      <c r="WFT2" s="65"/>
      <c r="WFU2" s="65"/>
      <c r="WFV2" s="65"/>
      <c r="WFW2" s="65"/>
      <c r="WFX2" s="65"/>
      <c r="WFY2" s="65"/>
      <c r="WFZ2" s="65"/>
      <c r="WGA2" s="65"/>
      <c r="WGB2" s="65"/>
      <c r="WGC2" s="65"/>
      <c r="WGD2" s="65"/>
      <c r="WGE2" s="65"/>
      <c r="WGF2" s="65"/>
      <c r="WGG2" s="65"/>
      <c r="WGH2" s="65"/>
      <c r="WGI2" s="65"/>
      <c r="WGJ2" s="65"/>
      <c r="WGK2" s="65"/>
      <c r="WGL2" s="65"/>
      <c r="WGM2" s="65"/>
      <c r="WGN2" s="65"/>
      <c r="WGO2" s="65"/>
      <c r="WGP2" s="65"/>
      <c r="WGQ2" s="65"/>
      <c r="WGR2" s="65"/>
      <c r="WGS2" s="65"/>
      <c r="WGT2" s="65"/>
      <c r="WGU2" s="65"/>
      <c r="WGV2" s="65"/>
      <c r="WGW2" s="65"/>
      <c r="WGX2" s="65"/>
      <c r="WGY2" s="65"/>
      <c r="WGZ2" s="65"/>
      <c r="WHA2" s="65"/>
      <c r="WHB2" s="65"/>
      <c r="WHC2" s="65"/>
      <c r="WHD2" s="65"/>
      <c r="WHE2" s="65"/>
      <c r="WHF2" s="65"/>
      <c r="WHG2" s="65"/>
      <c r="WHH2" s="65"/>
      <c r="WHI2" s="65"/>
      <c r="WHJ2" s="65"/>
      <c r="WHK2" s="65"/>
      <c r="WHL2" s="65"/>
      <c r="WHM2" s="65"/>
      <c r="WHN2" s="65"/>
      <c r="WHO2" s="65"/>
      <c r="WHP2" s="65"/>
      <c r="WHQ2" s="65"/>
      <c r="WHR2" s="65"/>
      <c r="WHS2" s="65"/>
      <c r="WHT2" s="65"/>
      <c r="WHU2" s="65"/>
      <c r="WHV2" s="65"/>
      <c r="WHW2" s="65"/>
      <c r="WHX2" s="65"/>
      <c r="WHY2" s="65"/>
      <c r="WHZ2" s="65"/>
      <c r="WIA2" s="65"/>
      <c r="WIB2" s="65"/>
      <c r="WIC2" s="65"/>
      <c r="WID2" s="65"/>
      <c r="WIE2" s="65"/>
      <c r="WIF2" s="65"/>
      <c r="WIG2" s="65"/>
      <c r="WIH2" s="65"/>
      <c r="WII2" s="65"/>
      <c r="WIJ2" s="65"/>
      <c r="WIK2" s="65"/>
      <c r="WIL2" s="65"/>
      <c r="WIM2" s="65"/>
      <c r="WIN2" s="65"/>
      <c r="WIO2" s="65"/>
      <c r="WIP2" s="65"/>
      <c r="WIQ2" s="65"/>
      <c r="WIR2" s="65"/>
      <c r="WIS2" s="65"/>
      <c r="WIT2" s="65"/>
      <c r="WIU2" s="65"/>
      <c r="WIV2" s="65"/>
      <c r="WIW2" s="65"/>
      <c r="WIX2" s="65"/>
      <c r="WIY2" s="65"/>
      <c r="WIZ2" s="65"/>
      <c r="WJA2" s="65"/>
      <c r="WJB2" s="65"/>
      <c r="WJC2" s="65"/>
      <c r="WJD2" s="65"/>
      <c r="WJE2" s="65"/>
      <c r="WJF2" s="65"/>
      <c r="WJG2" s="65"/>
      <c r="WJH2" s="65"/>
      <c r="WJI2" s="65"/>
      <c r="WJJ2" s="65"/>
      <c r="WJK2" s="65"/>
      <c r="WJL2" s="65"/>
      <c r="WJM2" s="65"/>
      <c r="WJN2" s="65"/>
      <c r="WJO2" s="65"/>
      <c r="WJP2" s="65"/>
      <c r="WJQ2" s="65"/>
      <c r="WJR2" s="65"/>
      <c r="WJS2" s="65"/>
      <c r="WJT2" s="65"/>
      <c r="WJU2" s="65"/>
      <c r="WJV2" s="65"/>
      <c r="WJW2" s="65"/>
      <c r="WJX2" s="65"/>
      <c r="WJY2" s="65"/>
      <c r="WJZ2" s="65"/>
      <c r="WKA2" s="65"/>
      <c r="WKB2" s="65"/>
      <c r="WKC2" s="65"/>
      <c r="WKD2" s="65"/>
      <c r="WKE2" s="65"/>
      <c r="WKF2" s="65"/>
      <c r="WKG2" s="65"/>
      <c r="WKH2" s="65"/>
      <c r="WKI2" s="65"/>
      <c r="WKJ2" s="65"/>
      <c r="WKK2" s="65"/>
      <c r="WKL2" s="65"/>
      <c r="WKM2" s="65"/>
      <c r="WKN2" s="65"/>
      <c r="WKO2" s="65"/>
      <c r="WKP2" s="65"/>
      <c r="WKQ2" s="65"/>
      <c r="WKR2" s="65"/>
      <c r="WKS2" s="65"/>
      <c r="WKT2" s="65"/>
      <c r="WKU2" s="65"/>
      <c r="WKV2" s="65"/>
      <c r="WKW2" s="65"/>
      <c r="WKX2" s="65"/>
      <c r="WKY2" s="65"/>
      <c r="WKZ2" s="65"/>
      <c r="WLA2" s="65"/>
      <c r="WLB2" s="65"/>
      <c r="WLC2" s="65"/>
      <c r="WLD2" s="65"/>
      <c r="WLE2" s="65"/>
      <c r="WLF2" s="65"/>
      <c r="WLG2" s="65"/>
      <c r="WLH2" s="65"/>
      <c r="WLI2" s="65"/>
      <c r="WLJ2" s="65"/>
      <c r="WLK2" s="65"/>
      <c r="WLL2" s="65"/>
      <c r="WLM2" s="65"/>
      <c r="WLN2" s="65"/>
      <c r="WLO2" s="65"/>
      <c r="WLP2" s="65"/>
      <c r="WLQ2" s="65"/>
      <c r="WLR2" s="65"/>
      <c r="WLS2" s="65"/>
      <c r="WLT2" s="65"/>
      <c r="WLU2" s="65"/>
      <c r="WLV2" s="65"/>
      <c r="WLW2" s="65"/>
      <c r="WLX2" s="65"/>
      <c r="WLY2" s="65"/>
      <c r="WLZ2" s="65"/>
      <c r="WMA2" s="65"/>
      <c r="WMB2" s="65"/>
      <c r="WMC2" s="65"/>
      <c r="WMD2" s="65"/>
      <c r="WME2" s="65"/>
      <c r="WMF2" s="65"/>
      <c r="WMG2" s="65"/>
      <c r="WMH2" s="65"/>
      <c r="WMI2" s="65"/>
      <c r="WMJ2" s="65"/>
      <c r="WMK2" s="65"/>
      <c r="WML2" s="65"/>
      <c r="WMM2" s="65"/>
      <c r="WMN2" s="65"/>
      <c r="WMO2" s="65"/>
      <c r="WMP2" s="65"/>
      <c r="WMQ2" s="65"/>
      <c r="WMR2" s="65"/>
      <c r="WMS2" s="65"/>
      <c r="WMT2" s="65"/>
      <c r="WMU2" s="65"/>
      <c r="WMV2" s="65"/>
      <c r="WMW2" s="65"/>
      <c r="WMX2" s="65"/>
      <c r="WMY2" s="65"/>
      <c r="WMZ2" s="65"/>
      <c r="WNA2" s="65"/>
      <c r="WNB2" s="65"/>
      <c r="WNC2" s="65"/>
      <c r="WND2" s="65"/>
      <c r="WNE2" s="65"/>
      <c r="WNF2" s="65"/>
      <c r="WNG2" s="65"/>
      <c r="WNH2" s="65"/>
      <c r="WNI2" s="65"/>
      <c r="WNJ2" s="65"/>
      <c r="WNK2" s="65"/>
      <c r="WNL2" s="65"/>
      <c r="WNM2" s="65"/>
      <c r="WNN2" s="65"/>
      <c r="WNO2" s="65"/>
      <c r="WNP2" s="65"/>
      <c r="WNQ2" s="65"/>
      <c r="WNR2" s="65"/>
      <c r="WNS2" s="65"/>
      <c r="WNT2" s="65"/>
      <c r="WNU2" s="65"/>
      <c r="WNV2" s="65"/>
      <c r="WNW2" s="65"/>
      <c r="WNX2" s="65"/>
      <c r="WNY2" s="65"/>
      <c r="WNZ2" s="65"/>
      <c r="WOA2" s="65"/>
      <c r="WOB2" s="65"/>
      <c r="WOC2" s="65"/>
      <c r="WOD2" s="65"/>
      <c r="WOE2" s="65"/>
      <c r="WOF2" s="65"/>
      <c r="WOG2" s="65"/>
      <c r="WOH2" s="65"/>
      <c r="WOI2" s="65"/>
      <c r="WOJ2" s="65"/>
      <c r="WOK2" s="65"/>
      <c r="WOL2" s="65"/>
      <c r="WOM2" s="65"/>
      <c r="WON2" s="65"/>
      <c r="WOO2" s="65"/>
      <c r="WOP2" s="65"/>
      <c r="WOQ2" s="65"/>
      <c r="WOR2" s="65"/>
      <c r="WOS2" s="65"/>
      <c r="WOT2" s="65"/>
      <c r="WOU2" s="65"/>
      <c r="WOV2" s="65"/>
      <c r="WOW2" s="65"/>
      <c r="WOX2" s="65"/>
      <c r="WOY2" s="65"/>
      <c r="WOZ2" s="65"/>
      <c r="WPA2" s="65"/>
      <c r="WPB2" s="65"/>
      <c r="WPC2" s="65"/>
      <c r="WPD2" s="65"/>
      <c r="WPE2" s="65"/>
      <c r="WPF2" s="65"/>
      <c r="WPG2" s="65"/>
      <c r="WPH2" s="65"/>
      <c r="WPI2" s="65"/>
      <c r="WPJ2" s="65"/>
      <c r="WPK2" s="65"/>
      <c r="WPL2" s="65"/>
      <c r="WPM2" s="65"/>
      <c r="WPN2" s="65"/>
      <c r="WPO2" s="65"/>
      <c r="WPP2" s="65"/>
      <c r="WPQ2" s="65"/>
      <c r="WPR2" s="65"/>
      <c r="WPS2" s="65"/>
      <c r="WPT2" s="65"/>
      <c r="WPU2" s="65"/>
      <c r="WPV2" s="65"/>
      <c r="WPW2" s="65"/>
      <c r="WPX2" s="65"/>
      <c r="WPY2" s="65"/>
      <c r="WPZ2" s="65"/>
      <c r="WQA2" s="65"/>
      <c r="WQB2" s="65"/>
      <c r="WQC2" s="65"/>
      <c r="WQD2" s="65"/>
      <c r="WQE2" s="65"/>
      <c r="WQF2" s="65"/>
      <c r="WQG2" s="65"/>
      <c r="WQH2" s="65"/>
      <c r="WQI2" s="65"/>
      <c r="WQJ2" s="65"/>
      <c r="WQK2" s="65"/>
      <c r="WQL2" s="65"/>
      <c r="WQM2" s="65"/>
      <c r="WQN2" s="65"/>
      <c r="WQO2" s="65"/>
      <c r="WQP2" s="65"/>
      <c r="WQQ2" s="65"/>
      <c r="WQR2" s="65"/>
      <c r="WQS2" s="65"/>
      <c r="WQT2" s="65"/>
      <c r="WQU2" s="65"/>
      <c r="WQV2" s="65"/>
      <c r="WQW2" s="65"/>
      <c r="WQX2" s="65"/>
      <c r="WQY2" s="65"/>
      <c r="WQZ2" s="65"/>
      <c r="WRA2" s="65"/>
      <c r="WRB2" s="65"/>
      <c r="WRC2" s="65"/>
      <c r="WRD2" s="65"/>
      <c r="WRE2" s="65"/>
      <c r="WRF2" s="65"/>
      <c r="WRG2" s="65"/>
      <c r="WRH2" s="65"/>
      <c r="WRI2" s="65"/>
      <c r="WRJ2" s="65"/>
      <c r="WRK2" s="65"/>
      <c r="WRL2" s="65"/>
      <c r="WRM2" s="65"/>
      <c r="WRN2" s="65"/>
      <c r="WRO2" s="65"/>
      <c r="WRP2" s="65"/>
      <c r="WRQ2" s="65"/>
      <c r="WRR2" s="65"/>
      <c r="WRS2" s="65"/>
      <c r="WRT2" s="65"/>
      <c r="WRU2" s="65"/>
      <c r="WRV2" s="65"/>
      <c r="WRW2" s="65"/>
      <c r="WRX2" s="65"/>
      <c r="WRY2" s="65"/>
      <c r="WRZ2" s="65"/>
      <c r="WSA2" s="65"/>
      <c r="WSB2" s="65"/>
      <c r="WSC2" s="65"/>
      <c r="WSD2" s="65"/>
      <c r="WSE2" s="65"/>
      <c r="WSF2" s="65"/>
      <c r="WSG2" s="65"/>
      <c r="WSH2" s="65"/>
      <c r="WSI2" s="65"/>
      <c r="WSJ2" s="65"/>
      <c r="WSK2" s="65"/>
      <c r="WSL2" s="65"/>
      <c r="WSM2" s="65"/>
      <c r="WSN2" s="65"/>
      <c r="WSO2" s="65"/>
      <c r="WSP2" s="65"/>
      <c r="WSQ2" s="65"/>
      <c r="WSR2" s="65"/>
      <c r="WSS2" s="65"/>
      <c r="WST2" s="65"/>
      <c r="WSU2" s="65"/>
      <c r="WSV2" s="65"/>
      <c r="WSW2" s="65"/>
      <c r="WSX2" s="65"/>
      <c r="WSY2" s="65"/>
      <c r="WSZ2" s="65"/>
      <c r="WTA2" s="65"/>
      <c r="WTB2" s="65"/>
      <c r="WTC2" s="65"/>
      <c r="WTD2" s="65"/>
      <c r="WTE2" s="65"/>
      <c r="WTF2" s="65"/>
      <c r="WTG2" s="65"/>
      <c r="WTH2" s="65"/>
      <c r="WTI2" s="65"/>
      <c r="WTJ2" s="65"/>
      <c r="WTK2" s="65"/>
      <c r="WTL2" s="65"/>
      <c r="WTM2" s="65"/>
      <c r="WTN2" s="65"/>
      <c r="WTO2" s="65"/>
      <c r="WTP2" s="65"/>
      <c r="WTQ2" s="65"/>
      <c r="WTR2" s="65"/>
      <c r="WTS2" s="65"/>
      <c r="WTT2" s="65"/>
      <c r="WTU2" s="65"/>
      <c r="WTV2" s="65"/>
      <c r="WTW2" s="65"/>
      <c r="WTX2" s="65"/>
      <c r="WTY2" s="65"/>
      <c r="WTZ2" s="65"/>
      <c r="WUA2" s="65"/>
      <c r="WUB2" s="65"/>
      <c r="WUC2" s="65"/>
      <c r="WUD2" s="65"/>
      <c r="WUE2" s="65"/>
      <c r="WUF2" s="65"/>
      <c r="WUG2" s="65"/>
      <c r="WUH2" s="65"/>
      <c r="WUI2" s="65"/>
      <c r="WUJ2" s="65"/>
      <c r="WUK2" s="65"/>
      <c r="WUL2" s="65"/>
      <c r="WUM2" s="65"/>
      <c r="WUN2" s="65"/>
      <c r="WUO2" s="65"/>
      <c r="WUP2" s="65"/>
      <c r="WUQ2" s="65"/>
      <c r="WUR2" s="65"/>
      <c r="WUS2" s="65"/>
      <c r="WUT2" s="65"/>
      <c r="WUU2" s="65"/>
      <c r="WUV2" s="65"/>
      <c r="WUW2" s="65"/>
      <c r="WUX2" s="65"/>
      <c r="WUY2" s="65"/>
      <c r="WUZ2" s="65"/>
      <c r="WVA2" s="65"/>
      <c r="WVB2" s="65"/>
      <c r="WVC2" s="65"/>
      <c r="WVD2" s="65"/>
      <c r="WVE2" s="65"/>
      <c r="WVF2" s="65"/>
      <c r="WVG2" s="65"/>
      <c r="WVH2" s="65"/>
      <c r="WVI2" s="65"/>
      <c r="WVJ2" s="65"/>
      <c r="WVK2" s="65"/>
      <c r="WVL2" s="65"/>
      <c r="WVM2" s="65"/>
      <c r="WVN2" s="65"/>
      <c r="WVO2" s="65"/>
      <c r="WVP2" s="65"/>
      <c r="WVQ2" s="65"/>
      <c r="WVR2" s="65"/>
      <c r="WVS2" s="65"/>
      <c r="WVT2" s="65"/>
      <c r="WVU2" s="65"/>
      <c r="WVV2" s="65"/>
      <c r="WVW2" s="65"/>
      <c r="WVX2" s="65"/>
      <c r="WVY2" s="65"/>
      <c r="WVZ2" s="65"/>
      <c r="WWA2" s="65"/>
      <c r="WWB2" s="65"/>
      <c r="WWC2" s="65"/>
      <c r="WWD2" s="65"/>
      <c r="WWE2" s="65"/>
      <c r="WWF2" s="65"/>
      <c r="WWG2" s="65"/>
      <c r="WWH2" s="65"/>
      <c r="WWI2" s="65"/>
      <c r="WWJ2" s="65"/>
      <c r="WWK2" s="65"/>
      <c r="WWL2" s="65"/>
      <c r="WWM2" s="65"/>
      <c r="WWN2" s="65"/>
      <c r="WWO2" s="65"/>
      <c r="WWP2" s="65"/>
      <c r="WWQ2" s="65"/>
      <c r="WWR2" s="65"/>
      <c r="WWS2" s="65"/>
      <c r="WWT2" s="65"/>
      <c r="WWU2" s="65"/>
      <c r="WWV2" s="65"/>
      <c r="WWW2" s="65"/>
      <c r="WWX2" s="65"/>
      <c r="WWY2" s="65"/>
      <c r="WWZ2" s="65"/>
      <c r="WXA2" s="65"/>
      <c r="WXB2" s="65"/>
      <c r="WXC2" s="65"/>
      <c r="WXD2" s="65"/>
      <c r="WXE2" s="65"/>
      <c r="WXF2" s="65"/>
      <c r="WXG2" s="65"/>
      <c r="WXH2" s="65"/>
      <c r="WXI2" s="65"/>
      <c r="WXJ2" s="65"/>
      <c r="WXK2" s="65"/>
      <c r="WXL2" s="65"/>
      <c r="WXM2" s="65"/>
      <c r="WXN2" s="65"/>
      <c r="WXO2" s="65"/>
      <c r="WXP2" s="65"/>
      <c r="WXQ2" s="65"/>
      <c r="WXR2" s="65"/>
      <c r="WXS2" s="65"/>
      <c r="WXT2" s="65"/>
      <c r="WXU2" s="65"/>
      <c r="WXV2" s="65"/>
      <c r="WXW2" s="65"/>
      <c r="WXX2" s="65"/>
      <c r="WXY2" s="65"/>
      <c r="WXZ2" s="65"/>
      <c r="WYA2" s="65"/>
      <c r="WYB2" s="65"/>
      <c r="WYC2" s="65"/>
      <c r="WYD2" s="65"/>
      <c r="WYE2" s="65"/>
      <c r="WYF2" s="65"/>
      <c r="WYG2" s="65"/>
      <c r="WYH2" s="65"/>
      <c r="WYI2" s="65"/>
      <c r="WYJ2" s="65"/>
      <c r="WYK2" s="65"/>
      <c r="WYL2" s="65"/>
      <c r="WYM2" s="65"/>
      <c r="WYN2" s="65"/>
      <c r="WYO2" s="65"/>
      <c r="WYP2" s="65"/>
      <c r="WYQ2" s="65"/>
      <c r="WYR2" s="65"/>
      <c r="WYS2" s="65"/>
      <c r="WYT2" s="65"/>
      <c r="WYU2" s="65"/>
      <c r="WYV2" s="65"/>
      <c r="WYW2" s="65"/>
      <c r="WYX2" s="65"/>
      <c r="WYY2" s="65"/>
      <c r="WYZ2" s="65"/>
      <c r="WZA2" s="65"/>
      <c r="WZB2" s="65"/>
      <c r="WZC2" s="65"/>
      <c r="WZD2" s="65"/>
      <c r="WZE2" s="65"/>
      <c r="WZF2" s="65"/>
      <c r="WZG2" s="65"/>
      <c r="WZH2" s="65"/>
      <c r="WZI2" s="65"/>
      <c r="WZJ2" s="65"/>
      <c r="WZK2" s="65"/>
      <c r="WZL2" s="65"/>
      <c r="WZM2" s="65"/>
      <c r="WZN2" s="65"/>
      <c r="WZO2" s="65"/>
      <c r="WZP2" s="65"/>
      <c r="WZQ2" s="65"/>
      <c r="WZR2" s="65"/>
      <c r="WZS2" s="65"/>
      <c r="WZT2" s="65"/>
      <c r="WZU2" s="65"/>
      <c r="WZV2" s="65"/>
      <c r="WZW2" s="65"/>
      <c r="WZX2" s="65"/>
      <c r="WZY2" s="65"/>
      <c r="WZZ2" s="65"/>
      <c r="XAA2" s="65"/>
      <c r="XAB2" s="65"/>
      <c r="XAC2" s="65"/>
      <c r="XAD2" s="65"/>
      <c r="XAE2" s="65"/>
      <c r="XAF2" s="65"/>
      <c r="XAG2" s="65"/>
      <c r="XAH2" s="65"/>
      <c r="XAI2" s="65"/>
      <c r="XAJ2" s="65"/>
      <c r="XAK2" s="65"/>
      <c r="XAL2" s="65"/>
      <c r="XAM2" s="65"/>
      <c r="XAN2" s="65"/>
      <c r="XAO2" s="65"/>
      <c r="XAP2" s="65"/>
      <c r="XAQ2" s="65"/>
      <c r="XAR2" s="65"/>
      <c r="XAS2" s="65"/>
      <c r="XAT2" s="65"/>
      <c r="XAU2" s="65"/>
      <c r="XAV2" s="65"/>
      <c r="XAW2" s="65"/>
      <c r="XAX2" s="65"/>
      <c r="XAY2" s="65"/>
      <c r="XAZ2" s="65"/>
      <c r="XBA2" s="65"/>
      <c r="XBB2" s="65"/>
      <c r="XBC2" s="65"/>
      <c r="XBD2" s="65"/>
      <c r="XBE2" s="65"/>
      <c r="XBF2" s="65"/>
      <c r="XBG2" s="65"/>
      <c r="XBH2" s="65"/>
      <c r="XBI2" s="65"/>
      <c r="XBJ2" s="65"/>
      <c r="XBK2" s="65"/>
      <c r="XBL2" s="65"/>
      <c r="XBM2" s="65"/>
      <c r="XBN2" s="65"/>
      <c r="XBO2" s="65"/>
      <c r="XBP2" s="65"/>
      <c r="XBQ2" s="65"/>
      <c r="XBR2" s="65"/>
      <c r="XBS2" s="65"/>
      <c r="XBT2" s="65"/>
      <c r="XBU2" s="65"/>
      <c r="XBV2" s="65"/>
      <c r="XBW2" s="65"/>
      <c r="XBX2" s="65"/>
      <c r="XBY2" s="65"/>
      <c r="XBZ2" s="65"/>
      <c r="XCA2" s="65"/>
      <c r="XCB2" s="65"/>
      <c r="XCC2" s="65"/>
      <c r="XCD2" s="65"/>
      <c r="XCE2" s="65"/>
      <c r="XCF2" s="65"/>
      <c r="XCG2" s="65"/>
      <c r="XCH2" s="65"/>
      <c r="XCI2" s="65"/>
      <c r="XCJ2" s="65"/>
      <c r="XCK2" s="65"/>
      <c r="XCL2" s="65"/>
      <c r="XCM2" s="65"/>
      <c r="XCN2" s="65"/>
      <c r="XCO2" s="65"/>
      <c r="XCP2" s="65"/>
      <c r="XCQ2" s="65"/>
      <c r="XCR2" s="65"/>
      <c r="XCS2" s="65"/>
      <c r="XCT2" s="65"/>
      <c r="XCU2" s="65"/>
      <c r="XCV2" s="65"/>
      <c r="XCW2" s="65"/>
      <c r="XCX2" s="65"/>
      <c r="XCY2" s="65"/>
      <c r="XCZ2" s="65"/>
      <c r="XDA2" s="65"/>
      <c r="XDB2" s="65"/>
      <c r="XDC2" s="65"/>
      <c r="XDD2" s="65"/>
      <c r="XDE2" s="65"/>
      <c r="XDF2" s="65"/>
      <c r="XDG2" s="65"/>
      <c r="XDH2" s="65"/>
      <c r="XDI2" s="65"/>
      <c r="XDJ2" s="65"/>
      <c r="XDK2" s="65"/>
      <c r="XDL2" s="65"/>
      <c r="XDM2" s="65"/>
      <c r="XDN2" s="65"/>
      <c r="XDO2" s="65"/>
      <c r="XDP2" s="65"/>
      <c r="XDQ2" s="65"/>
      <c r="XDR2" s="65"/>
      <c r="XDS2" s="65"/>
      <c r="XDT2" s="65"/>
      <c r="XDU2" s="65"/>
      <c r="XDV2" s="65"/>
      <c r="XDW2" s="65"/>
      <c r="XDX2" s="65"/>
      <c r="XDY2" s="65"/>
      <c r="XDZ2" s="65"/>
      <c r="XEA2" s="65"/>
      <c r="XEB2" s="65"/>
      <c r="XEC2" s="65"/>
      <c r="XED2" s="65"/>
      <c r="XEE2" s="65"/>
      <c r="XEF2" s="65"/>
      <c r="XEG2" s="65"/>
      <c r="XEH2" s="65"/>
      <c r="XEI2" s="65"/>
      <c r="XEJ2" s="65"/>
      <c r="XEK2" s="65"/>
      <c r="XEL2" s="65"/>
      <c r="XEM2" s="65"/>
      <c r="XEN2" s="65"/>
      <c r="XEO2" s="65"/>
      <c r="XEP2" s="65"/>
      <c r="XEQ2" s="65"/>
      <c r="XER2" s="65"/>
      <c r="XES2" s="65"/>
      <c r="XET2" s="65"/>
      <c r="XEU2" s="65"/>
      <c r="XEV2" s="65"/>
    </row>
    <row r="5" spans="1:16376" ht="18">
      <c r="A5" t="s">
        <v>17</v>
      </c>
      <c r="B5" s="1">
        <v>43292.776944444442</v>
      </c>
      <c r="C5">
        <v>1288</v>
      </c>
      <c r="D5" t="str">
        <f>VLOOKUP(C5,$G$5:$H$12,2,FALSE)</f>
        <v>문정중교 사거리</v>
      </c>
      <c r="E5" s="35" t="str">
        <f ca="1">_xlfn.FORMULATEXT(D5)</f>
        <v>=VLOOKUP(C5,$G$5:$H$12,2,FALSE)</v>
      </c>
      <c r="G5">
        <v>1288</v>
      </c>
      <c r="H5" t="s">
        <v>18</v>
      </c>
    </row>
    <row r="6" spans="1:16376">
      <c r="A6" t="s">
        <v>20</v>
      </c>
      <c r="B6" s="1">
        <v>43311.811331018522</v>
      </c>
      <c r="C6">
        <v>509</v>
      </c>
      <c r="D6" t="str">
        <f t="shared" ref="D6:D13" si="0">VLOOKUP(C6,$G$5:$H$12,2,FALSE)</f>
        <v>이마트 버스정류소 옆</v>
      </c>
      <c r="G6">
        <v>509</v>
      </c>
      <c r="H6" t="s">
        <v>21</v>
      </c>
    </row>
    <row r="7" spans="1:16376">
      <c r="A7" t="s">
        <v>23</v>
      </c>
      <c r="B7" s="1">
        <v>43298.875810185185</v>
      </c>
      <c r="C7">
        <v>1967</v>
      </c>
      <c r="D7" t="str">
        <f t="shared" si="0"/>
        <v>참새공원(백곡경노당)</v>
      </c>
      <c r="G7">
        <v>1967</v>
      </c>
      <c r="H7" t="s">
        <v>24</v>
      </c>
    </row>
    <row r="8" spans="1:16376">
      <c r="A8" t="s">
        <v>26</v>
      </c>
      <c r="B8" s="1">
        <v>43290.093101851853</v>
      </c>
      <c r="C8">
        <v>1208</v>
      </c>
      <c r="D8" t="e">
        <f t="shared" si="0"/>
        <v>#N/A</v>
      </c>
      <c r="G8">
        <v>368</v>
      </c>
      <c r="H8" t="s">
        <v>30</v>
      </c>
    </row>
    <row r="9" spans="1:16376">
      <c r="A9" t="s">
        <v>29</v>
      </c>
      <c r="B9" s="1">
        <v>43294.545023148145</v>
      </c>
      <c r="C9">
        <v>368</v>
      </c>
      <c r="D9" t="str">
        <f t="shared" si="0"/>
        <v>SK 서린빌딩 앞</v>
      </c>
      <c r="G9">
        <v>1336</v>
      </c>
      <c r="H9" t="s">
        <v>33</v>
      </c>
    </row>
    <row r="10" spans="1:16376">
      <c r="A10" t="s">
        <v>32</v>
      </c>
      <c r="B10" s="1">
        <v>43293.785833333335</v>
      </c>
      <c r="C10">
        <v>1336</v>
      </c>
      <c r="D10" t="str">
        <f t="shared" si="0"/>
        <v>성북3교 위</v>
      </c>
      <c r="G10">
        <v>828</v>
      </c>
      <c r="H10" t="s">
        <v>36</v>
      </c>
    </row>
    <row r="11" spans="1:16376">
      <c r="A11" t="s">
        <v>35</v>
      </c>
      <c r="B11" s="1">
        <v>43310.243530092594</v>
      </c>
      <c r="C11">
        <v>828</v>
      </c>
      <c r="D11" t="str">
        <f t="shared" si="0"/>
        <v>숙대입구역 8번</v>
      </c>
      <c r="G11">
        <v>1113</v>
      </c>
      <c r="H11" t="s">
        <v>39</v>
      </c>
    </row>
    <row r="12" spans="1:16376">
      <c r="A12" t="s">
        <v>38</v>
      </c>
      <c r="B12" s="1">
        <v>43293.510983796295</v>
      </c>
      <c r="C12">
        <v>1113</v>
      </c>
      <c r="D12" t="str">
        <f t="shared" si="0"/>
        <v>서남환경공원 버스정류장</v>
      </c>
      <c r="G12">
        <v>2139</v>
      </c>
      <c r="H12" t="s">
        <v>41</v>
      </c>
    </row>
    <row r="13" spans="1:16376">
      <c r="A13" t="s">
        <v>40</v>
      </c>
      <c r="B13" s="1">
        <v>43294.332268518519</v>
      </c>
      <c r="C13">
        <v>2139</v>
      </c>
      <c r="D13" t="str">
        <f t="shared" si="0"/>
        <v>서울신성초등학교</v>
      </c>
    </row>
    <row r="14" spans="1:16376">
      <c r="B14" s="1"/>
    </row>
    <row r="15" spans="1:16376">
      <c r="B15" s="1"/>
    </row>
    <row r="16" spans="1:16376" ht="18">
      <c r="B16" s="1"/>
      <c r="C16">
        <f ca="1">INT(RAND()*30)+70</f>
        <v>71</v>
      </c>
      <c r="D16" t="str">
        <f ca="1">VLOOKUP(C16,$G$17:$H$20,2, TRUE)</f>
        <v>C</v>
      </c>
      <c r="E16" s="35" t="str">
        <f ca="1">_xlfn.FORMULATEXT(D16)</f>
        <v>=VLOOKUP(C16,$G$17:$H$20,2, TRUE)</v>
      </c>
    </row>
    <row r="17" spans="1:16376">
      <c r="B17" s="1"/>
      <c r="C17">
        <f t="shared" ref="C17:C21" ca="1" si="1">INT(RAND()*30)+70</f>
        <v>93</v>
      </c>
      <c r="D17" t="str">
        <f t="shared" ref="D17:D21" ca="1" si="2">VLOOKUP(C17,$G$17:$H$20,2, TRUE)</f>
        <v>A</v>
      </c>
      <c r="G17">
        <v>70</v>
      </c>
      <c r="H17" t="s">
        <v>777</v>
      </c>
    </row>
    <row r="18" spans="1:16376">
      <c r="B18" s="1"/>
      <c r="C18">
        <f t="shared" ca="1" si="1"/>
        <v>80</v>
      </c>
      <c r="D18" t="str">
        <f t="shared" ca="1" si="2"/>
        <v>B</v>
      </c>
      <c r="G18">
        <v>80</v>
      </c>
      <c r="H18" t="s">
        <v>778</v>
      </c>
    </row>
    <row r="19" spans="1:16376">
      <c r="B19" s="1"/>
      <c r="C19">
        <f t="shared" ca="1" si="1"/>
        <v>97</v>
      </c>
      <c r="D19" t="str">
        <f t="shared" ca="1" si="2"/>
        <v>A</v>
      </c>
      <c r="G19">
        <v>90</v>
      </c>
      <c r="H19" t="s">
        <v>779</v>
      </c>
    </row>
    <row r="20" spans="1:16376">
      <c r="B20" s="1"/>
      <c r="C20">
        <f t="shared" ca="1" si="1"/>
        <v>70</v>
      </c>
      <c r="D20" t="str">
        <f t="shared" ca="1" si="2"/>
        <v>C</v>
      </c>
    </row>
    <row r="21" spans="1:16376">
      <c r="B21" s="1"/>
      <c r="C21">
        <f t="shared" ca="1" si="1"/>
        <v>85</v>
      </c>
      <c r="D21" t="str">
        <f t="shared" ca="1" si="2"/>
        <v>B</v>
      </c>
    </row>
    <row r="22" spans="1:16376">
      <c r="B22" s="1"/>
    </row>
    <row r="23" spans="1:16376">
      <c r="B23" s="1"/>
    </row>
    <row r="24" spans="1:16376" ht="25.2">
      <c r="A24" s="65" t="s">
        <v>794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65"/>
      <c r="DF24" s="65"/>
      <c r="DG24" s="65"/>
      <c r="DH24" s="65"/>
      <c r="DI24" s="65"/>
      <c r="DJ24" s="65"/>
      <c r="DK24" s="65"/>
      <c r="DL24" s="65"/>
      <c r="DM24" s="65"/>
      <c r="DN24" s="65"/>
      <c r="DO24" s="65"/>
      <c r="DP24" s="65"/>
      <c r="DQ24" s="65"/>
      <c r="DR24" s="65"/>
      <c r="DS24" s="65"/>
      <c r="DT24" s="65"/>
      <c r="DU24" s="65"/>
      <c r="DV24" s="65"/>
      <c r="DW24" s="65"/>
      <c r="DX24" s="65"/>
      <c r="DY24" s="65"/>
      <c r="DZ24" s="65"/>
      <c r="EA24" s="65"/>
      <c r="EB24" s="65"/>
      <c r="EC24" s="65"/>
      <c r="ED24" s="65"/>
      <c r="EE24" s="65"/>
      <c r="EF24" s="65"/>
      <c r="EG24" s="65"/>
      <c r="EH24" s="65"/>
      <c r="EI24" s="65"/>
      <c r="EJ24" s="65"/>
      <c r="EK24" s="65"/>
      <c r="EL24" s="65"/>
      <c r="EM24" s="65"/>
      <c r="EN24" s="65"/>
      <c r="EO24" s="65"/>
      <c r="EP24" s="65"/>
      <c r="EQ24" s="65"/>
      <c r="ER24" s="65"/>
      <c r="ES24" s="65"/>
      <c r="ET24" s="65"/>
      <c r="EU24" s="65"/>
      <c r="EV24" s="65"/>
      <c r="EW24" s="65"/>
      <c r="EX24" s="65"/>
      <c r="EY24" s="65"/>
      <c r="EZ24" s="65"/>
      <c r="FA24" s="65"/>
      <c r="FB24" s="65"/>
      <c r="FC24" s="65"/>
      <c r="FD24" s="65"/>
      <c r="FE24" s="65"/>
      <c r="FF24" s="65"/>
      <c r="FG24" s="65"/>
      <c r="FH24" s="65"/>
      <c r="FI24" s="65"/>
      <c r="FJ24" s="65"/>
      <c r="FK24" s="65"/>
      <c r="FL24" s="65"/>
      <c r="FM24" s="65"/>
      <c r="FN24" s="65"/>
      <c r="FO24" s="65"/>
      <c r="FP24" s="65"/>
      <c r="FQ24" s="65"/>
      <c r="FR24" s="65"/>
      <c r="FS24" s="65"/>
      <c r="FT24" s="65"/>
      <c r="FU24" s="65"/>
      <c r="FV24" s="65"/>
      <c r="FW24" s="65"/>
      <c r="FX24" s="65"/>
      <c r="FY24" s="65"/>
      <c r="FZ24" s="65"/>
      <c r="GA24" s="65"/>
      <c r="GB24" s="65"/>
      <c r="GC24" s="65"/>
      <c r="GD24" s="65"/>
      <c r="GE24" s="65"/>
      <c r="GF24" s="65"/>
      <c r="GG24" s="65"/>
      <c r="GH24" s="65"/>
      <c r="GI24" s="65"/>
      <c r="GJ24" s="65"/>
      <c r="GK24" s="65"/>
      <c r="GL24" s="65"/>
      <c r="GM24" s="65"/>
      <c r="GN24" s="65"/>
      <c r="GO24" s="65"/>
      <c r="GP24" s="65"/>
      <c r="GQ24" s="65"/>
      <c r="GR24" s="65"/>
      <c r="GS24" s="65"/>
      <c r="GT24" s="65"/>
      <c r="GU24" s="65"/>
      <c r="GV24" s="65"/>
      <c r="GW24" s="65"/>
      <c r="GX24" s="65"/>
      <c r="GY24" s="65"/>
      <c r="GZ24" s="65"/>
      <c r="HA24" s="65"/>
      <c r="HB24" s="65"/>
      <c r="HC24" s="65"/>
      <c r="HD24" s="65"/>
      <c r="HE24" s="65"/>
      <c r="HF24" s="65"/>
      <c r="HG24" s="65"/>
      <c r="HH24" s="65"/>
      <c r="HI24" s="65"/>
      <c r="HJ24" s="65"/>
      <c r="HK24" s="65"/>
      <c r="HL24" s="65"/>
      <c r="HM24" s="65"/>
      <c r="HN24" s="65"/>
      <c r="HO24" s="65"/>
      <c r="HP24" s="65"/>
      <c r="HQ24" s="65"/>
      <c r="HR24" s="65"/>
      <c r="HS24" s="65"/>
      <c r="HT24" s="65"/>
      <c r="HU24" s="65"/>
      <c r="HV24" s="65"/>
      <c r="HW24" s="65"/>
      <c r="HX24" s="65"/>
      <c r="HY24" s="65"/>
      <c r="HZ24" s="65"/>
      <c r="IA24" s="65"/>
      <c r="IB24" s="65"/>
      <c r="IC24" s="65"/>
      <c r="ID24" s="65"/>
      <c r="IE24" s="65"/>
      <c r="IF24" s="65"/>
      <c r="IG24" s="65"/>
      <c r="IH24" s="65"/>
      <c r="II24" s="65"/>
      <c r="IJ24" s="65"/>
      <c r="IK24" s="65"/>
      <c r="IL24" s="65"/>
      <c r="IM24" s="65"/>
      <c r="IN24" s="65"/>
      <c r="IO24" s="65"/>
      <c r="IP24" s="65"/>
      <c r="IQ24" s="65"/>
      <c r="IR24" s="65"/>
      <c r="IS24" s="65"/>
      <c r="IT24" s="65"/>
      <c r="IU24" s="65"/>
      <c r="IV24" s="65"/>
      <c r="IW24" s="65"/>
      <c r="IX24" s="65"/>
      <c r="IY24" s="65"/>
      <c r="IZ24" s="65"/>
      <c r="JA24" s="65"/>
      <c r="JB24" s="65"/>
      <c r="JC24" s="65"/>
      <c r="JD24" s="65"/>
      <c r="JE24" s="65"/>
      <c r="JF24" s="65"/>
      <c r="JG24" s="65"/>
      <c r="JH24" s="65"/>
      <c r="JI24" s="65"/>
      <c r="JJ24" s="65"/>
      <c r="JK24" s="65"/>
      <c r="JL24" s="65"/>
      <c r="JM24" s="65"/>
      <c r="JN24" s="65"/>
      <c r="JO24" s="65"/>
      <c r="JP24" s="65"/>
      <c r="JQ24" s="65"/>
      <c r="JR24" s="65"/>
      <c r="JS24" s="65"/>
      <c r="JT24" s="65"/>
      <c r="JU24" s="65"/>
      <c r="JV24" s="65"/>
      <c r="JW24" s="65"/>
      <c r="JX24" s="65"/>
      <c r="JY24" s="65"/>
      <c r="JZ24" s="65"/>
      <c r="KA24" s="65"/>
      <c r="KB24" s="65"/>
      <c r="KC24" s="65"/>
      <c r="KD24" s="65"/>
      <c r="KE24" s="65"/>
      <c r="KF24" s="65"/>
      <c r="KG24" s="65"/>
      <c r="KH24" s="65"/>
      <c r="KI24" s="65"/>
      <c r="KJ24" s="65"/>
      <c r="KK24" s="65"/>
      <c r="KL24" s="65"/>
      <c r="KM24" s="65"/>
      <c r="KN24" s="65"/>
      <c r="KO24" s="65"/>
      <c r="KP24" s="65"/>
      <c r="KQ24" s="65"/>
      <c r="KR24" s="65"/>
      <c r="KS24" s="65"/>
      <c r="KT24" s="65"/>
      <c r="KU24" s="65"/>
      <c r="KV24" s="65"/>
      <c r="KW24" s="65"/>
      <c r="KX24" s="65"/>
      <c r="KY24" s="65"/>
      <c r="KZ24" s="65"/>
      <c r="LA24" s="65"/>
      <c r="LB24" s="65"/>
      <c r="LC24" s="65"/>
      <c r="LD24" s="65"/>
      <c r="LE24" s="65"/>
      <c r="LF24" s="65"/>
      <c r="LG24" s="65"/>
      <c r="LH24" s="65"/>
      <c r="LI24" s="65"/>
      <c r="LJ24" s="65"/>
      <c r="LK24" s="65"/>
      <c r="LL24" s="65"/>
      <c r="LM24" s="65"/>
      <c r="LN24" s="65"/>
      <c r="LO24" s="65"/>
      <c r="LP24" s="65"/>
      <c r="LQ24" s="65"/>
      <c r="LR24" s="65"/>
      <c r="LS24" s="65"/>
      <c r="LT24" s="65"/>
      <c r="LU24" s="65"/>
      <c r="LV24" s="65"/>
      <c r="LW24" s="65"/>
      <c r="LX24" s="65"/>
      <c r="LY24" s="65"/>
      <c r="LZ24" s="65"/>
      <c r="MA24" s="65"/>
      <c r="MB24" s="65"/>
      <c r="MC24" s="65"/>
      <c r="MD24" s="65"/>
      <c r="ME24" s="65"/>
      <c r="MF24" s="65"/>
      <c r="MG24" s="65"/>
      <c r="MH24" s="65"/>
      <c r="MI24" s="65"/>
      <c r="MJ24" s="65"/>
      <c r="MK24" s="65"/>
      <c r="ML24" s="65"/>
      <c r="MM24" s="65"/>
      <c r="MN24" s="65"/>
      <c r="MO24" s="65"/>
      <c r="MP24" s="65"/>
      <c r="MQ24" s="65"/>
      <c r="MR24" s="65"/>
      <c r="MS24" s="65"/>
      <c r="MT24" s="65"/>
      <c r="MU24" s="65"/>
      <c r="MV24" s="65"/>
      <c r="MW24" s="65"/>
      <c r="MX24" s="65"/>
      <c r="MY24" s="65"/>
      <c r="MZ24" s="65"/>
      <c r="NA24" s="65"/>
      <c r="NB24" s="65"/>
      <c r="NC24" s="65"/>
      <c r="ND24" s="65"/>
      <c r="NE24" s="65"/>
      <c r="NF24" s="65"/>
      <c r="NG24" s="65"/>
      <c r="NH24" s="65"/>
      <c r="NI24" s="65"/>
      <c r="NJ24" s="65"/>
      <c r="NK24" s="65"/>
      <c r="NL24" s="65"/>
      <c r="NM24" s="65"/>
      <c r="NN24" s="65"/>
      <c r="NO24" s="65"/>
      <c r="NP24" s="65"/>
      <c r="NQ24" s="65"/>
      <c r="NR24" s="65"/>
      <c r="NS24" s="65"/>
      <c r="NT24" s="65"/>
      <c r="NU24" s="65"/>
      <c r="NV24" s="65"/>
      <c r="NW24" s="65"/>
      <c r="NX24" s="65"/>
      <c r="NY24" s="65"/>
      <c r="NZ24" s="65"/>
      <c r="OA24" s="65"/>
      <c r="OB24" s="65"/>
      <c r="OC24" s="65"/>
      <c r="OD24" s="65"/>
      <c r="OE24" s="65"/>
      <c r="OF24" s="65"/>
      <c r="OG24" s="65"/>
      <c r="OH24" s="65"/>
      <c r="OI24" s="65"/>
      <c r="OJ24" s="65"/>
      <c r="OK24" s="65"/>
      <c r="OL24" s="65"/>
      <c r="OM24" s="65"/>
      <c r="ON24" s="65"/>
      <c r="OO24" s="65"/>
      <c r="OP24" s="65"/>
      <c r="OQ24" s="65"/>
      <c r="OR24" s="65"/>
      <c r="OS24" s="65"/>
      <c r="OT24" s="65"/>
      <c r="OU24" s="65"/>
      <c r="OV24" s="65"/>
      <c r="OW24" s="65"/>
      <c r="OX24" s="65"/>
      <c r="OY24" s="65"/>
      <c r="OZ24" s="65"/>
      <c r="PA24" s="65"/>
      <c r="PB24" s="65"/>
      <c r="PC24" s="65"/>
      <c r="PD24" s="65"/>
      <c r="PE24" s="65"/>
      <c r="PF24" s="65"/>
      <c r="PG24" s="65"/>
      <c r="PH24" s="65"/>
      <c r="PI24" s="65"/>
      <c r="PJ24" s="65"/>
      <c r="PK24" s="65"/>
      <c r="PL24" s="65"/>
      <c r="PM24" s="65"/>
      <c r="PN24" s="65"/>
      <c r="PO24" s="65"/>
      <c r="PP24" s="65"/>
      <c r="PQ24" s="65"/>
      <c r="PR24" s="65"/>
      <c r="PS24" s="65"/>
      <c r="PT24" s="65"/>
      <c r="PU24" s="65"/>
      <c r="PV24" s="65"/>
      <c r="PW24" s="65"/>
      <c r="PX24" s="65"/>
      <c r="PY24" s="65"/>
      <c r="PZ24" s="65"/>
      <c r="QA24" s="65"/>
      <c r="QB24" s="65"/>
      <c r="QC24" s="65"/>
      <c r="QD24" s="65"/>
      <c r="QE24" s="65"/>
      <c r="QF24" s="65"/>
      <c r="QG24" s="65"/>
      <c r="QH24" s="65"/>
      <c r="QI24" s="65"/>
      <c r="QJ24" s="65"/>
      <c r="QK24" s="65"/>
      <c r="QL24" s="65"/>
      <c r="QM24" s="65"/>
      <c r="QN24" s="65"/>
      <c r="QO24" s="65"/>
      <c r="QP24" s="65"/>
      <c r="QQ24" s="65"/>
      <c r="QR24" s="65"/>
      <c r="QS24" s="65"/>
      <c r="QT24" s="65"/>
      <c r="QU24" s="65"/>
      <c r="QV24" s="65"/>
      <c r="QW24" s="65"/>
      <c r="QX24" s="65"/>
      <c r="QY24" s="65"/>
      <c r="QZ24" s="65"/>
      <c r="RA24" s="65"/>
      <c r="RB24" s="65"/>
      <c r="RC24" s="65"/>
      <c r="RD24" s="65"/>
      <c r="RE24" s="65"/>
      <c r="RF24" s="65"/>
      <c r="RG24" s="65"/>
      <c r="RH24" s="65"/>
      <c r="RI24" s="65"/>
      <c r="RJ24" s="65"/>
      <c r="RK24" s="65"/>
      <c r="RL24" s="65"/>
      <c r="RM24" s="65"/>
      <c r="RN24" s="65"/>
      <c r="RO24" s="65"/>
      <c r="RP24" s="65"/>
      <c r="RQ24" s="65"/>
      <c r="RR24" s="65"/>
      <c r="RS24" s="65"/>
      <c r="RT24" s="65"/>
      <c r="RU24" s="65"/>
      <c r="RV24" s="65"/>
      <c r="RW24" s="65"/>
      <c r="RX24" s="65"/>
      <c r="RY24" s="65"/>
      <c r="RZ24" s="65"/>
      <c r="SA24" s="65"/>
      <c r="SB24" s="65"/>
      <c r="SC24" s="65"/>
      <c r="SD24" s="65"/>
      <c r="SE24" s="65"/>
      <c r="SF24" s="65"/>
      <c r="SG24" s="65"/>
      <c r="SH24" s="65"/>
      <c r="SI24" s="65"/>
      <c r="SJ24" s="65"/>
      <c r="SK24" s="65"/>
      <c r="SL24" s="65"/>
      <c r="SM24" s="65"/>
      <c r="SN24" s="65"/>
      <c r="SO24" s="65"/>
      <c r="SP24" s="65"/>
      <c r="SQ24" s="65"/>
      <c r="SR24" s="65"/>
      <c r="SS24" s="65"/>
      <c r="ST24" s="65"/>
      <c r="SU24" s="65"/>
      <c r="SV24" s="65"/>
      <c r="SW24" s="65"/>
      <c r="SX24" s="65"/>
      <c r="SY24" s="65"/>
      <c r="SZ24" s="65"/>
      <c r="TA24" s="65"/>
      <c r="TB24" s="65"/>
      <c r="TC24" s="65"/>
      <c r="TD24" s="65"/>
      <c r="TE24" s="65"/>
      <c r="TF24" s="65"/>
      <c r="TG24" s="65"/>
      <c r="TH24" s="65"/>
      <c r="TI24" s="65"/>
      <c r="TJ24" s="65"/>
      <c r="TK24" s="65"/>
      <c r="TL24" s="65"/>
      <c r="TM24" s="65"/>
      <c r="TN24" s="65"/>
      <c r="TO24" s="65"/>
      <c r="TP24" s="65"/>
      <c r="TQ24" s="65"/>
      <c r="TR24" s="65"/>
      <c r="TS24" s="65"/>
      <c r="TT24" s="65"/>
      <c r="TU24" s="65"/>
      <c r="TV24" s="65"/>
      <c r="TW24" s="65"/>
      <c r="TX24" s="65"/>
      <c r="TY24" s="65"/>
      <c r="TZ24" s="65"/>
      <c r="UA24" s="65"/>
      <c r="UB24" s="65"/>
      <c r="UC24" s="65"/>
      <c r="UD24" s="65"/>
      <c r="UE24" s="65"/>
      <c r="UF24" s="65"/>
      <c r="UG24" s="65"/>
      <c r="UH24" s="65"/>
      <c r="UI24" s="65"/>
      <c r="UJ24" s="65"/>
      <c r="UK24" s="65"/>
      <c r="UL24" s="65"/>
      <c r="UM24" s="65"/>
      <c r="UN24" s="65"/>
      <c r="UO24" s="65"/>
      <c r="UP24" s="65"/>
      <c r="UQ24" s="65"/>
      <c r="UR24" s="65"/>
      <c r="US24" s="65"/>
      <c r="UT24" s="65"/>
      <c r="UU24" s="65"/>
      <c r="UV24" s="65"/>
      <c r="UW24" s="65"/>
      <c r="UX24" s="65"/>
      <c r="UY24" s="65"/>
      <c r="UZ24" s="65"/>
      <c r="VA24" s="65"/>
      <c r="VB24" s="65"/>
      <c r="VC24" s="65"/>
      <c r="VD24" s="65"/>
      <c r="VE24" s="65"/>
      <c r="VF24" s="65"/>
      <c r="VG24" s="65"/>
      <c r="VH24" s="65"/>
      <c r="VI24" s="65"/>
      <c r="VJ24" s="65"/>
      <c r="VK24" s="65"/>
      <c r="VL24" s="65"/>
      <c r="VM24" s="65"/>
      <c r="VN24" s="65"/>
      <c r="VO24" s="65"/>
      <c r="VP24" s="65"/>
      <c r="VQ24" s="65"/>
      <c r="VR24" s="65"/>
      <c r="VS24" s="65"/>
      <c r="VT24" s="65"/>
      <c r="VU24" s="65"/>
      <c r="VV24" s="65"/>
      <c r="VW24" s="65"/>
      <c r="VX24" s="65"/>
      <c r="VY24" s="65"/>
      <c r="VZ24" s="65"/>
      <c r="WA24" s="65"/>
      <c r="WB24" s="65"/>
      <c r="WC24" s="65"/>
      <c r="WD24" s="65"/>
      <c r="WE24" s="65"/>
      <c r="WF24" s="65"/>
      <c r="WG24" s="65"/>
      <c r="WH24" s="65"/>
      <c r="WI24" s="65"/>
      <c r="WJ24" s="65"/>
      <c r="WK24" s="65"/>
      <c r="WL24" s="65"/>
      <c r="WM24" s="65"/>
      <c r="WN24" s="65"/>
      <c r="WO24" s="65"/>
      <c r="WP24" s="65"/>
      <c r="WQ24" s="65"/>
      <c r="WR24" s="65"/>
      <c r="WS24" s="65"/>
      <c r="WT24" s="65"/>
      <c r="WU24" s="65"/>
      <c r="WV24" s="65"/>
      <c r="WW24" s="65"/>
      <c r="WX24" s="65"/>
      <c r="WY24" s="65"/>
      <c r="WZ24" s="65"/>
      <c r="XA24" s="65"/>
      <c r="XB24" s="65"/>
      <c r="XC24" s="65"/>
      <c r="XD24" s="65"/>
      <c r="XE24" s="65"/>
      <c r="XF24" s="65"/>
      <c r="XG24" s="65"/>
      <c r="XH24" s="65"/>
      <c r="XI24" s="65"/>
      <c r="XJ24" s="65"/>
      <c r="XK24" s="65"/>
      <c r="XL24" s="65"/>
      <c r="XM24" s="65"/>
      <c r="XN24" s="65"/>
      <c r="XO24" s="65"/>
      <c r="XP24" s="65"/>
      <c r="XQ24" s="65"/>
      <c r="XR24" s="65"/>
      <c r="XS24" s="65"/>
      <c r="XT24" s="65"/>
      <c r="XU24" s="65"/>
      <c r="XV24" s="65"/>
      <c r="XW24" s="65"/>
      <c r="XX24" s="65"/>
      <c r="XY24" s="65"/>
      <c r="XZ24" s="65"/>
      <c r="YA24" s="65"/>
      <c r="YB24" s="65"/>
      <c r="YC24" s="65"/>
      <c r="YD24" s="65"/>
      <c r="YE24" s="65"/>
      <c r="YF24" s="65"/>
      <c r="YG24" s="65"/>
      <c r="YH24" s="65"/>
      <c r="YI24" s="65"/>
      <c r="YJ24" s="65"/>
      <c r="YK24" s="65"/>
      <c r="YL24" s="65"/>
      <c r="YM24" s="65"/>
      <c r="YN24" s="65"/>
      <c r="YO24" s="65"/>
      <c r="YP24" s="65"/>
      <c r="YQ24" s="65"/>
      <c r="YR24" s="65"/>
      <c r="YS24" s="65"/>
      <c r="YT24" s="65"/>
      <c r="YU24" s="65"/>
      <c r="YV24" s="65"/>
      <c r="YW24" s="65"/>
      <c r="YX24" s="65"/>
      <c r="YY24" s="65"/>
      <c r="YZ24" s="65"/>
      <c r="ZA24" s="65"/>
      <c r="ZB24" s="65"/>
      <c r="ZC24" s="65"/>
      <c r="ZD24" s="65"/>
      <c r="ZE24" s="65"/>
      <c r="ZF24" s="65"/>
      <c r="ZG24" s="65"/>
      <c r="ZH24" s="65"/>
      <c r="ZI24" s="65"/>
      <c r="ZJ24" s="65"/>
      <c r="ZK24" s="65"/>
      <c r="ZL24" s="65"/>
      <c r="ZM24" s="65"/>
      <c r="ZN24" s="65"/>
      <c r="ZO24" s="65"/>
      <c r="ZP24" s="65"/>
      <c r="ZQ24" s="65"/>
      <c r="ZR24" s="65"/>
      <c r="ZS24" s="65"/>
      <c r="ZT24" s="65"/>
      <c r="ZU24" s="65"/>
      <c r="ZV24" s="65"/>
      <c r="ZW24" s="65"/>
      <c r="ZX24" s="65"/>
      <c r="ZY24" s="65"/>
      <c r="ZZ24" s="65"/>
      <c r="AAA24" s="65"/>
      <c r="AAB24" s="65"/>
      <c r="AAC24" s="65"/>
      <c r="AAD24" s="65"/>
      <c r="AAE24" s="65"/>
      <c r="AAF24" s="65"/>
      <c r="AAG24" s="65"/>
      <c r="AAH24" s="65"/>
      <c r="AAI24" s="65"/>
      <c r="AAJ24" s="65"/>
      <c r="AAK24" s="65"/>
      <c r="AAL24" s="65"/>
      <c r="AAM24" s="65"/>
      <c r="AAN24" s="65"/>
      <c r="AAO24" s="65"/>
      <c r="AAP24" s="65"/>
      <c r="AAQ24" s="65"/>
      <c r="AAR24" s="65"/>
      <c r="AAS24" s="65"/>
      <c r="AAT24" s="65"/>
      <c r="AAU24" s="65"/>
      <c r="AAV24" s="65"/>
      <c r="AAW24" s="65"/>
      <c r="AAX24" s="65"/>
      <c r="AAY24" s="65"/>
      <c r="AAZ24" s="65"/>
      <c r="ABA24" s="65"/>
      <c r="ABB24" s="65"/>
      <c r="ABC24" s="65"/>
      <c r="ABD24" s="65"/>
      <c r="ABE24" s="65"/>
      <c r="ABF24" s="65"/>
      <c r="ABG24" s="65"/>
      <c r="ABH24" s="65"/>
      <c r="ABI24" s="65"/>
      <c r="ABJ24" s="65"/>
      <c r="ABK24" s="65"/>
      <c r="ABL24" s="65"/>
      <c r="ABM24" s="65"/>
      <c r="ABN24" s="65"/>
      <c r="ABO24" s="65"/>
      <c r="ABP24" s="65"/>
      <c r="ABQ24" s="65"/>
      <c r="ABR24" s="65"/>
      <c r="ABS24" s="65"/>
      <c r="ABT24" s="65"/>
      <c r="ABU24" s="65"/>
      <c r="ABV24" s="65"/>
      <c r="ABW24" s="65"/>
      <c r="ABX24" s="65"/>
      <c r="ABY24" s="65"/>
      <c r="ABZ24" s="65"/>
      <c r="ACA24" s="65"/>
      <c r="ACB24" s="65"/>
      <c r="ACC24" s="65"/>
      <c r="ACD24" s="65"/>
      <c r="ACE24" s="65"/>
      <c r="ACF24" s="65"/>
      <c r="ACG24" s="65"/>
      <c r="ACH24" s="65"/>
      <c r="ACI24" s="65"/>
      <c r="ACJ24" s="65"/>
      <c r="ACK24" s="65"/>
      <c r="ACL24" s="65"/>
      <c r="ACM24" s="65"/>
      <c r="ACN24" s="65"/>
      <c r="ACO24" s="65"/>
      <c r="ACP24" s="65"/>
      <c r="ACQ24" s="65"/>
      <c r="ACR24" s="65"/>
      <c r="ACS24" s="65"/>
      <c r="ACT24" s="65"/>
      <c r="ACU24" s="65"/>
      <c r="ACV24" s="65"/>
      <c r="ACW24" s="65"/>
      <c r="ACX24" s="65"/>
      <c r="ACY24" s="65"/>
      <c r="ACZ24" s="65"/>
      <c r="ADA24" s="65"/>
      <c r="ADB24" s="65"/>
      <c r="ADC24" s="65"/>
      <c r="ADD24" s="65"/>
      <c r="ADE24" s="65"/>
      <c r="ADF24" s="65"/>
      <c r="ADG24" s="65"/>
      <c r="ADH24" s="65"/>
      <c r="ADI24" s="65"/>
      <c r="ADJ24" s="65"/>
      <c r="ADK24" s="65"/>
      <c r="ADL24" s="65"/>
      <c r="ADM24" s="65"/>
      <c r="ADN24" s="65"/>
      <c r="ADO24" s="65"/>
      <c r="ADP24" s="65"/>
      <c r="ADQ24" s="65"/>
      <c r="ADR24" s="65"/>
      <c r="ADS24" s="65"/>
      <c r="ADT24" s="65"/>
      <c r="ADU24" s="65"/>
      <c r="ADV24" s="65"/>
      <c r="ADW24" s="65"/>
      <c r="ADX24" s="65"/>
      <c r="ADY24" s="65"/>
      <c r="ADZ24" s="65"/>
      <c r="AEA24" s="65"/>
      <c r="AEB24" s="65"/>
      <c r="AEC24" s="65"/>
      <c r="AED24" s="65"/>
      <c r="AEE24" s="65"/>
      <c r="AEF24" s="65"/>
      <c r="AEG24" s="65"/>
      <c r="AEH24" s="65"/>
      <c r="AEI24" s="65"/>
      <c r="AEJ24" s="65"/>
      <c r="AEK24" s="65"/>
      <c r="AEL24" s="65"/>
      <c r="AEM24" s="65"/>
      <c r="AEN24" s="65"/>
      <c r="AEO24" s="65"/>
      <c r="AEP24" s="65"/>
      <c r="AEQ24" s="65"/>
      <c r="AER24" s="65"/>
      <c r="AES24" s="65"/>
      <c r="AET24" s="65"/>
      <c r="AEU24" s="65"/>
      <c r="AEV24" s="65"/>
      <c r="AEW24" s="65"/>
      <c r="AEX24" s="65"/>
      <c r="AEY24" s="65"/>
      <c r="AEZ24" s="65"/>
      <c r="AFA24" s="65"/>
      <c r="AFB24" s="65"/>
      <c r="AFC24" s="65"/>
      <c r="AFD24" s="65"/>
      <c r="AFE24" s="65"/>
      <c r="AFF24" s="65"/>
      <c r="AFG24" s="65"/>
      <c r="AFH24" s="65"/>
      <c r="AFI24" s="65"/>
      <c r="AFJ24" s="65"/>
      <c r="AFK24" s="65"/>
      <c r="AFL24" s="65"/>
      <c r="AFM24" s="65"/>
      <c r="AFN24" s="65"/>
      <c r="AFO24" s="65"/>
      <c r="AFP24" s="65"/>
      <c r="AFQ24" s="65"/>
      <c r="AFR24" s="65"/>
      <c r="AFS24" s="65"/>
      <c r="AFT24" s="65"/>
      <c r="AFU24" s="65"/>
      <c r="AFV24" s="65"/>
      <c r="AFW24" s="65"/>
      <c r="AFX24" s="65"/>
      <c r="AFY24" s="65"/>
      <c r="AFZ24" s="65"/>
      <c r="AGA24" s="65"/>
      <c r="AGB24" s="65"/>
      <c r="AGC24" s="65"/>
      <c r="AGD24" s="65"/>
      <c r="AGE24" s="65"/>
      <c r="AGF24" s="65"/>
      <c r="AGG24" s="65"/>
      <c r="AGH24" s="65"/>
      <c r="AGI24" s="65"/>
      <c r="AGJ24" s="65"/>
      <c r="AGK24" s="65"/>
      <c r="AGL24" s="65"/>
      <c r="AGM24" s="65"/>
      <c r="AGN24" s="65"/>
      <c r="AGO24" s="65"/>
      <c r="AGP24" s="65"/>
      <c r="AGQ24" s="65"/>
      <c r="AGR24" s="65"/>
      <c r="AGS24" s="65"/>
      <c r="AGT24" s="65"/>
      <c r="AGU24" s="65"/>
      <c r="AGV24" s="65"/>
      <c r="AGW24" s="65"/>
      <c r="AGX24" s="65"/>
      <c r="AGY24" s="65"/>
      <c r="AGZ24" s="65"/>
      <c r="AHA24" s="65"/>
      <c r="AHB24" s="65"/>
      <c r="AHC24" s="65"/>
      <c r="AHD24" s="65"/>
      <c r="AHE24" s="65"/>
      <c r="AHF24" s="65"/>
      <c r="AHG24" s="65"/>
      <c r="AHH24" s="65"/>
      <c r="AHI24" s="65"/>
      <c r="AHJ24" s="65"/>
      <c r="AHK24" s="65"/>
      <c r="AHL24" s="65"/>
      <c r="AHM24" s="65"/>
      <c r="AHN24" s="65"/>
      <c r="AHO24" s="65"/>
      <c r="AHP24" s="65"/>
      <c r="AHQ24" s="65"/>
      <c r="AHR24" s="65"/>
      <c r="AHS24" s="65"/>
      <c r="AHT24" s="65"/>
      <c r="AHU24" s="65"/>
      <c r="AHV24" s="65"/>
      <c r="AHW24" s="65"/>
      <c r="AHX24" s="65"/>
      <c r="AHY24" s="65"/>
      <c r="AHZ24" s="65"/>
      <c r="AIA24" s="65"/>
      <c r="AIB24" s="65"/>
      <c r="AIC24" s="65"/>
      <c r="AID24" s="65"/>
      <c r="AIE24" s="65"/>
      <c r="AIF24" s="65"/>
      <c r="AIG24" s="65"/>
      <c r="AIH24" s="65"/>
      <c r="AII24" s="65"/>
      <c r="AIJ24" s="65"/>
      <c r="AIK24" s="65"/>
      <c r="AIL24" s="65"/>
      <c r="AIM24" s="65"/>
      <c r="AIN24" s="65"/>
      <c r="AIO24" s="65"/>
      <c r="AIP24" s="65"/>
      <c r="AIQ24" s="65"/>
      <c r="AIR24" s="65"/>
      <c r="AIS24" s="65"/>
      <c r="AIT24" s="65"/>
      <c r="AIU24" s="65"/>
      <c r="AIV24" s="65"/>
      <c r="AIW24" s="65"/>
      <c r="AIX24" s="65"/>
      <c r="AIY24" s="65"/>
      <c r="AIZ24" s="65"/>
      <c r="AJA24" s="65"/>
      <c r="AJB24" s="65"/>
      <c r="AJC24" s="65"/>
      <c r="AJD24" s="65"/>
      <c r="AJE24" s="65"/>
      <c r="AJF24" s="65"/>
      <c r="AJG24" s="65"/>
      <c r="AJH24" s="65"/>
      <c r="AJI24" s="65"/>
      <c r="AJJ24" s="65"/>
      <c r="AJK24" s="65"/>
      <c r="AJL24" s="65"/>
      <c r="AJM24" s="65"/>
      <c r="AJN24" s="65"/>
      <c r="AJO24" s="65"/>
      <c r="AJP24" s="65"/>
      <c r="AJQ24" s="65"/>
      <c r="AJR24" s="65"/>
      <c r="AJS24" s="65"/>
      <c r="AJT24" s="65"/>
      <c r="AJU24" s="65"/>
      <c r="AJV24" s="65"/>
      <c r="AJW24" s="65"/>
      <c r="AJX24" s="65"/>
      <c r="AJY24" s="65"/>
      <c r="AJZ24" s="65"/>
      <c r="AKA24" s="65"/>
      <c r="AKB24" s="65"/>
      <c r="AKC24" s="65"/>
      <c r="AKD24" s="65"/>
      <c r="AKE24" s="65"/>
      <c r="AKF24" s="65"/>
      <c r="AKG24" s="65"/>
      <c r="AKH24" s="65"/>
      <c r="AKI24" s="65"/>
      <c r="AKJ24" s="65"/>
      <c r="AKK24" s="65"/>
      <c r="AKL24" s="65"/>
      <c r="AKM24" s="65"/>
      <c r="AKN24" s="65"/>
      <c r="AKO24" s="65"/>
      <c r="AKP24" s="65"/>
      <c r="AKQ24" s="65"/>
      <c r="AKR24" s="65"/>
      <c r="AKS24" s="65"/>
      <c r="AKT24" s="65"/>
      <c r="AKU24" s="65"/>
      <c r="AKV24" s="65"/>
      <c r="AKW24" s="65"/>
      <c r="AKX24" s="65"/>
      <c r="AKY24" s="65"/>
      <c r="AKZ24" s="65"/>
      <c r="ALA24" s="65"/>
      <c r="ALB24" s="65"/>
      <c r="ALC24" s="65"/>
      <c r="ALD24" s="65"/>
      <c r="ALE24" s="65"/>
      <c r="ALF24" s="65"/>
      <c r="ALG24" s="65"/>
      <c r="ALH24" s="65"/>
      <c r="ALI24" s="65"/>
      <c r="ALJ24" s="65"/>
      <c r="ALK24" s="65"/>
      <c r="ALL24" s="65"/>
      <c r="ALM24" s="65"/>
      <c r="ALN24" s="65"/>
      <c r="ALO24" s="65"/>
      <c r="ALP24" s="65"/>
      <c r="ALQ24" s="65"/>
      <c r="ALR24" s="65"/>
      <c r="ALS24" s="65"/>
      <c r="ALT24" s="65"/>
      <c r="ALU24" s="65"/>
      <c r="ALV24" s="65"/>
      <c r="ALW24" s="65"/>
      <c r="ALX24" s="65"/>
      <c r="ALY24" s="65"/>
      <c r="ALZ24" s="65"/>
      <c r="AMA24" s="65"/>
      <c r="AMB24" s="65"/>
      <c r="AMC24" s="65"/>
      <c r="AMD24" s="65"/>
      <c r="AME24" s="65"/>
      <c r="AMF24" s="65"/>
      <c r="AMG24" s="65"/>
      <c r="AMH24" s="65"/>
      <c r="AMI24" s="65"/>
      <c r="AMJ24" s="65"/>
      <c r="AMK24" s="65"/>
      <c r="AML24" s="65"/>
      <c r="AMM24" s="65"/>
      <c r="AMN24" s="65"/>
      <c r="AMO24" s="65"/>
      <c r="AMP24" s="65"/>
      <c r="AMQ24" s="65"/>
      <c r="AMR24" s="65"/>
      <c r="AMS24" s="65"/>
      <c r="AMT24" s="65"/>
      <c r="AMU24" s="65"/>
      <c r="AMV24" s="65"/>
      <c r="AMW24" s="65"/>
      <c r="AMX24" s="65"/>
      <c r="AMY24" s="65"/>
      <c r="AMZ24" s="65"/>
      <c r="ANA24" s="65"/>
      <c r="ANB24" s="65"/>
      <c r="ANC24" s="65"/>
      <c r="AND24" s="65"/>
      <c r="ANE24" s="65"/>
      <c r="ANF24" s="65"/>
      <c r="ANG24" s="65"/>
      <c r="ANH24" s="65"/>
      <c r="ANI24" s="65"/>
      <c r="ANJ24" s="65"/>
      <c r="ANK24" s="65"/>
      <c r="ANL24" s="65"/>
      <c r="ANM24" s="65"/>
      <c r="ANN24" s="65"/>
      <c r="ANO24" s="65"/>
      <c r="ANP24" s="65"/>
      <c r="ANQ24" s="65"/>
      <c r="ANR24" s="65"/>
      <c r="ANS24" s="65"/>
      <c r="ANT24" s="65"/>
      <c r="ANU24" s="65"/>
      <c r="ANV24" s="65"/>
      <c r="ANW24" s="65"/>
      <c r="ANX24" s="65"/>
      <c r="ANY24" s="65"/>
      <c r="ANZ24" s="65"/>
      <c r="AOA24" s="65"/>
      <c r="AOB24" s="65"/>
      <c r="AOC24" s="65"/>
      <c r="AOD24" s="65"/>
      <c r="AOE24" s="65"/>
      <c r="AOF24" s="65"/>
      <c r="AOG24" s="65"/>
      <c r="AOH24" s="65"/>
      <c r="AOI24" s="65"/>
      <c r="AOJ24" s="65"/>
      <c r="AOK24" s="65"/>
      <c r="AOL24" s="65"/>
      <c r="AOM24" s="65"/>
      <c r="AON24" s="65"/>
      <c r="AOO24" s="65"/>
      <c r="AOP24" s="65"/>
      <c r="AOQ24" s="65"/>
      <c r="AOR24" s="65"/>
      <c r="AOS24" s="65"/>
      <c r="AOT24" s="65"/>
      <c r="AOU24" s="65"/>
      <c r="AOV24" s="65"/>
      <c r="AOW24" s="65"/>
      <c r="AOX24" s="65"/>
      <c r="AOY24" s="65"/>
      <c r="AOZ24" s="65"/>
      <c r="APA24" s="65"/>
      <c r="APB24" s="65"/>
      <c r="APC24" s="65"/>
      <c r="APD24" s="65"/>
      <c r="APE24" s="65"/>
      <c r="APF24" s="65"/>
      <c r="APG24" s="65"/>
      <c r="APH24" s="65"/>
      <c r="API24" s="65"/>
      <c r="APJ24" s="65"/>
      <c r="APK24" s="65"/>
      <c r="APL24" s="65"/>
      <c r="APM24" s="65"/>
      <c r="APN24" s="65"/>
      <c r="APO24" s="65"/>
      <c r="APP24" s="65"/>
      <c r="APQ24" s="65"/>
      <c r="APR24" s="65"/>
      <c r="APS24" s="65"/>
      <c r="APT24" s="65"/>
      <c r="APU24" s="65"/>
      <c r="APV24" s="65"/>
      <c r="APW24" s="65"/>
      <c r="APX24" s="65"/>
      <c r="APY24" s="65"/>
      <c r="APZ24" s="65"/>
      <c r="AQA24" s="65"/>
      <c r="AQB24" s="65"/>
      <c r="AQC24" s="65"/>
      <c r="AQD24" s="65"/>
      <c r="AQE24" s="65"/>
      <c r="AQF24" s="65"/>
      <c r="AQG24" s="65"/>
      <c r="AQH24" s="65"/>
      <c r="AQI24" s="65"/>
      <c r="AQJ24" s="65"/>
      <c r="AQK24" s="65"/>
      <c r="AQL24" s="65"/>
      <c r="AQM24" s="65"/>
      <c r="AQN24" s="65"/>
      <c r="AQO24" s="65"/>
      <c r="AQP24" s="65"/>
      <c r="AQQ24" s="65"/>
      <c r="AQR24" s="65"/>
      <c r="AQS24" s="65"/>
      <c r="AQT24" s="65"/>
      <c r="AQU24" s="65"/>
      <c r="AQV24" s="65"/>
      <c r="AQW24" s="65"/>
      <c r="AQX24" s="65"/>
      <c r="AQY24" s="65"/>
      <c r="AQZ24" s="65"/>
      <c r="ARA24" s="65"/>
      <c r="ARB24" s="65"/>
      <c r="ARC24" s="65"/>
      <c r="ARD24" s="65"/>
      <c r="ARE24" s="65"/>
      <c r="ARF24" s="65"/>
      <c r="ARG24" s="65"/>
      <c r="ARH24" s="65"/>
      <c r="ARI24" s="65"/>
      <c r="ARJ24" s="65"/>
      <c r="ARK24" s="65"/>
      <c r="ARL24" s="65"/>
      <c r="ARM24" s="65"/>
      <c r="ARN24" s="65"/>
      <c r="ARO24" s="65"/>
      <c r="ARP24" s="65"/>
      <c r="ARQ24" s="65"/>
      <c r="ARR24" s="65"/>
      <c r="ARS24" s="65"/>
      <c r="ART24" s="65"/>
      <c r="ARU24" s="65"/>
      <c r="ARV24" s="65"/>
      <c r="ARW24" s="65"/>
      <c r="ARX24" s="65"/>
      <c r="ARY24" s="65"/>
      <c r="ARZ24" s="65"/>
      <c r="ASA24" s="65"/>
      <c r="ASB24" s="65"/>
      <c r="ASC24" s="65"/>
      <c r="ASD24" s="65"/>
      <c r="ASE24" s="65"/>
      <c r="ASF24" s="65"/>
      <c r="ASG24" s="65"/>
      <c r="ASH24" s="65"/>
      <c r="ASI24" s="65"/>
      <c r="ASJ24" s="65"/>
      <c r="ASK24" s="65"/>
      <c r="ASL24" s="65"/>
      <c r="ASM24" s="65"/>
      <c r="ASN24" s="65"/>
      <c r="ASO24" s="65"/>
      <c r="ASP24" s="65"/>
      <c r="ASQ24" s="65"/>
      <c r="ASR24" s="65"/>
      <c r="ASS24" s="65"/>
      <c r="AST24" s="65"/>
      <c r="ASU24" s="65"/>
      <c r="ASV24" s="65"/>
      <c r="ASW24" s="65"/>
      <c r="ASX24" s="65"/>
      <c r="ASY24" s="65"/>
      <c r="ASZ24" s="65"/>
      <c r="ATA24" s="65"/>
      <c r="ATB24" s="65"/>
      <c r="ATC24" s="65"/>
      <c r="ATD24" s="65"/>
      <c r="ATE24" s="65"/>
      <c r="ATF24" s="65"/>
      <c r="ATG24" s="65"/>
      <c r="ATH24" s="65"/>
      <c r="ATI24" s="65"/>
      <c r="ATJ24" s="65"/>
      <c r="ATK24" s="65"/>
      <c r="ATL24" s="65"/>
      <c r="ATM24" s="65"/>
      <c r="ATN24" s="65"/>
      <c r="ATO24" s="65"/>
      <c r="ATP24" s="65"/>
      <c r="ATQ24" s="65"/>
      <c r="ATR24" s="65"/>
      <c r="ATS24" s="65"/>
      <c r="ATT24" s="65"/>
      <c r="ATU24" s="65"/>
      <c r="ATV24" s="65"/>
      <c r="ATW24" s="65"/>
      <c r="ATX24" s="65"/>
      <c r="ATY24" s="65"/>
      <c r="ATZ24" s="65"/>
      <c r="AUA24" s="65"/>
      <c r="AUB24" s="65"/>
      <c r="AUC24" s="65"/>
      <c r="AUD24" s="65"/>
      <c r="AUE24" s="65"/>
      <c r="AUF24" s="65"/>
      <c r="AUG24" s="65"/>
      <c r="AUH24" s="65"/>
      <c r="AUI24" s="65"/>
      <c r="AUJ24" s="65"/>
      <c r="AUK24" s="65"/>
      <c r="AUL24" s="65"/>
      <c r="AUM24" s="65"/>
      <c r="AUN24" s="65"/>
      <c r="AUO24" s="65"/>
      <c r="AUP24" s="65"/>
      <c r="AUQ24" s="65"/>
      <c r="AUR24" s="65"/>
      <c r="AUS24" s="65"/>
      <c r="AUT24" s="65"/>
      <c r="AUU24" s="65"/>
      <c r="AUV24" s="65"/>
      <c r="AUW24" s="65"/>
      <c r="AUX24" s="65"/>
      <c r="AUY24" s="65"/>
      <c r="AUZ24" s="65"/>
      <c r="AVA24" s="65"/>
      <c r="AVB24" s="65"/>
      <c r="AVC24" s="65"/>
      <c r="AVD24" s="65"/>
      <c r="AVE24" s="65"/>
      <c r="AVF24" s="65"/>
      <c r="AVG24" s="65"/>
      <c r="AVH24" s="65"/>
      <c r="AVI24" s="65"/>
      <c r="AVJ24" s="65"/>
      <c r="AVK24" s="65"/>
      <c r="AVL24" s="65"/>
      <c r="AVM24" s="65"/>
      <c r="AVN24" s="65"/>
      <c r="AVO24" s="65"/>
      <c r="AVP24" s="65"/>
      <c r="AVQ24" s="65"/>
      <c r="AVR24" s="65"/>
      <c r="AVS24" s="65"/>
      <c r="AVT24" s="65"/>
      <c r="AVU24" s="65"/>
      <c r="AVV24" s="65"/>
      <c r="AVW24" s="65"/>
      <c r="AVX24" s="65"/>
      <c r="AVY24" s="65"/>
      <c r="AVZ24" s="65"/>
      <c r="AWA24" s="65"/>
      <c r="AWB24" s="65"/>
      <c r="AWC24" s="65"/>
      <c r="AWD24" s="65"/>
      <c r="AWE24" s="65"/>
      <c r="AWF24" s="65"/>
      <c r="AWG24" s="65"/>
      <c r="AWH24" s="65"/>
      <c r="AWI24" s="65"/>
      <c r="AWJ24" s="65"/>
      <c r="AWK24" s="65"/>
      <c r="AWL24" s="65"/>
      <c r="AWM24" s="65"/>
      <c r="AWN24" s="65"/>
      <c r="AWO24" s="65"/>
      <c r="AWP24" s="65"/>
      <c r="AWQ24" s="65"/>
      <c r="AWR24" s="65"/>
      <c r="AWS24" s="65"/>
      <c r="AWT24" s="65"/>
      <c r="AWU24" s="65"/>
      <c r="AWV24" s="65"/>
      <c r="AWW24" s="65"/>
      <c r="AWX24" s="65"/>
      <c r="AWY24" s="65"/>
      <c r="AWZ24" s="65"/>
      <c r="AXA24" s="65"/>
      <c r="AXB24" s="65"/>
      <c r="AXC24" s="65"/>
      <c r="AXD24" s="65"/>
      <c r="AXE24" s="65"/>
      <c r="AXF24" s="65"/>
      <c r="AXG24" s="65"/>
      <c r="AXH24" s="65"/>
      <c r="AXI24" s="65"/>
      <c r="AXJ24" s="65"/>
      <c r="AXK24" s="65"/>
      <c r="AXL24" s="65"/>
      <c r="AXM24" s="65"/>
      <c r="AXN24" s="65"/>
      <c r="AXO24" s="65"/>
      <c r="AXP24" s="65"/>
      <c r="AXQ24" s="65"/>
      <c r="AXR24" s="65"/>
      <c r="AXS24" s="65"/>
      <c r="AXT24" s="65"/>
      <c r="AXU24" s="65"/>
      <c r="AXV24" s="65"/>
      <c r="AXW24" s="65"/>
      <c r="AXX24" s="65"/>
      <c r="AXY24" s="65"/>
      <c r="AXZ24" s="65"/>
      <c r="AYA24" s="65"/>
      <c r="AYB24" s="65"/>
      <c r="AYC24" s="65"/>
      <c r="AYD24" s="65"/>
      <c r="AYE24" s="65"/>
      <c r="AYF24" s="65"/>
      <c r="AYG24" s="65"/>
      <c r="AYH24" s="65"/>
      <c r="AYI24" s="65"/>
      <c r="AYJ24" s="65"/>
      <c r="AYK24" s="65"/>
      <c r="AYL24" s="65"/>
      <c r="AYM24" s="65"/>
      <c r="AYN24" s="65"/>
      <c r="AYO24" s="65"/>
      <c r="AYP24" s="65"/>
      <c r="AYQ24" s="65"/>
      <c r="AYR24" s="65"/>
      <c r="AYS24" s="65"/>
      <c r="AYT24" s="65"/>
      <c r="AYU24" s="65"/>
      <c r="AYV24" s="65"/>
      <c r="AYW24" s="65"/>
      <c r="AYX24" s="65"/>
      <c r="AYY24" s="65"/>
      <c r="AYZ24" s="65"/>
      <c r="AZA24" s="65"/>
      <c r="AZB24" s="65"/>
      <c r="AZC24" s="65"/>
      <c r="AZD24" s="65"/>
      <c r="AZE24" s="65"/>
      <c r="AZF24" s="65"/>
      <c r="AZG24" s="65"/>
      <c r="AZH24" s="65"/>
      <c r="AZI24" s="65"/>
      <c r="AZJ24" s="65"/>
      <c r="AZK24" s="65"/>
      <c r="AZL24" s="65"/>
      <c r="AZM24" s="65"/>
      <c r="AZN24" s="65"/>
      <c r="AZO24" s="65"/>
      <c r="AZP24" s="65"/>
      <c r="AZQ24" s="65"/>
      <c r="AZR24" s="65"/>
      <c r="AZS24" s="65"/>
      <c r="AZT24" s="65"/>
      <c r="AZU24" s="65"/>
      <c r="AZV24" s="65"/>
      <c r="AZW24" s="65"/>
      <c r="AZX24" s="65"/>
      <c r="AZY24" s="65"/>
      <c r="AZZ24" s="65"/>
      <c r="BAA24" s="65"/>
      <c r="BAB24" s="65"/>
      <c r="BAC24" s="65"/>
      <c r="BAD24" s="65"/>
      <c r="BAE24" s="65"/>
      <c r="BAF24" s="65"/>
      <c r="BAG24" s="65"/>
      <c r="BAH24" s="65"/>
      <c r="BAI24" s="65"/>
      <c r="BAJ24" s="65"/>
      <c r="BAK24" s="65"/>
      <c r="BAL24" s="65"/>
      <c r="BAM24" s="65"/>
      <c r="BAN24" s="65"/>
      <c r="BAO24" s="65"/>
      <c r="BAP24" s="65"/>
      <c r="BAQ24" s="65"/>
      <c r="BAR24" s="65"/>
      <c r="BAS24" s="65"/>
      <c r="BAT24" s="65"/>
      <c r="BAU24" s="65"/>
      <c r="BAV24" s="65"/>
      <c r="BAW24" s="65"/>
      <c r="BAX24" s="65"/>
      <c r="BAY24" s="65"/>
      <c r="BAZ24" s="65"/>
      <c r="BBA24" s="65"/>
      <c r="BBB24" s="65"/>
      <c r="BBC24" s="65"/>
      <c r="BBD24" s="65"/>
      <c r="BBE24" s="65"/>
      <c r="BBF24" s="65"/>
      <c r="BBG24" s="65"/>
      <c r="BBH24" s="65"/>
      <c r="BBI24" s="65"/>
      <c r="BBJ24" s="65"/>
      <c r="BBK24" s="65"/>
      <c r="BBL24" s="65"/>
      <c r="BBM24" s="65"/>
      <c r="BBN24" s="65"/>
      <c r="BBO24" s="65"/>
      <c r="BBP24" s="65"/>
      <c r="BBQ24" s="65"/>
      <c r="BBR24" s="65"/>
      <c r="BBS24" s="65"/>
      <c r="BBT24" s="65"/>
      <c r="BBU24" s="65"/>
      <c r="BBV24" s="65"/>
      <c r="BBW24" s="65"/>
      <c r="BBX24" s="65"/>
      <c r="BBY24" s="65"/>
      <c r="BBZ24" s="65"/>
      <c r="BCA24" s="65"/>
      <c r="BCB24" s="65"/>
      <c r="BCC24" s="65"/>
      <c r="BCD24" s="65"/>
      <c r="BCE24" s="65"/>
      <c r="BCF24" s="65"/>
      <c r="BCG24" s="65"/>
      <c r="BCH24" s="65"/>
      <c r="BCI24" s="65"/>
      <c r="BCJ24" s="65"/>
      <c r="BCK24" s="65"/>
      <c r="BCL24" s="65"/>
      <c r="BCM24" s="65"/>
      <c r="BCN24" s="65"/>
      <c r="BCO24" s="65"/>
      <c r="BCP24" s="65"/>
      <c r="BCQ24" s="65"/>
      <c r="BCR24" s="65"/>
      <c r="BCS24" s="65"/>
      <c r="BCT24" s="65"/>
      <c r="BCU24" s="65"/>
      <c r="BCV24" s="65"/>
      <c r="BCW24" s="65"/>
      <c r="BCX24" s="65"/>
      <c r="BCY24" s="65"/>
      <c r="BCZ24" s="65"/>
      <c r="BDA24" s="65"/>
      <c r="BDB24" s="65"/>
      <c r="BDC24" s="65"/>
      <c r="BDD24" s="65"/>
      <c r="BDE24" s="65"/>
      <c r="BDF24" s="65"/>
      <c r="BDG24" s="65"/>
      <c r="BDH24" s="65"/>
      <c r="BDI24" s="65"/>
      <c r="BDJ24" s="65"/>
      <c r="BDK24" s="65"/>
      <c r="BDL24" s="65"/>
      <c r="BDM24" s="65"/>
      <c r="BDN24" s="65"/>
      <c r="BDO24" s="65"/>
      <c r="BDP24" s="65"/>
      <c r="BDQ24" s="65"/>
      <c r="BDR24" s="65"/>
      <c r="BDS24" s="65"/>
      <c r="BDT24" s="65"/>
      <c r="BDU24" s="65"/>
      <c r="BDV24" s="65"/>
      <c r="BDW24" s="65"/>
      <c r="BDX24" s="65"/>
      <c r="BDY24" s="65"/>
      <c r="BDZ24" s="65"/>
      <c r="BEA24" s="65"/>
      <c r="BEB24" s="65"/>
      <c r="BEC24" s="65"/>
      <c r="BED24" s="65"/>
      <c r="BEE24" s="65"/>
      <c r="BEF24" s="65"/>
      <c r="BEG24" s="65"/>
      <c r="BEH24" s="65"/>
      <c r="BEI24" s="65"/>
      <c r="BEJ24" s="65"/>
      <c r="BEK24" s="65"/>
      <c r="BEL24" s="65"/>
      <c r="BEM24" s="65"/>
      <c r="BEN24" s="65"/>
      <c r="BEO24" s="65"/>
      <c r="BEP24" s="65"/>
      <c r="BEQ24" s="65"/>
      <c r="BER24" s="65"/>
      <c r="BES24" s="65"/>
      <c r="BET24" s="65"/>
      <c r="BEU24" s="65"/>
      <c r="BEV24" s="65"/>
      <c r="BEW24" s="65"/>
      <c r="BEX24" s="65"/>
      <c r="BEY24" s="65"/>
      <c r="BEZ24" s="65"/>
      <c r="BFA24" s="65"/>
      <c r="BFB24" s="65"/>
      <c r="BFC24" s="65"/>
      <c r="BFD24" s="65"/>
      <c r="BFE24" s="65"/>
      <c r="BFF24" s="65"/>
      <c r="BFG24" s="65"/>
      <c r="BFH24" s="65"/>
      <c r="BFI24" s="65"/>
      <c r="BFJ24" s="65"/>
      <c r="BFK24" s="65"/>
      <c r="BFL24" s="65"/>
      <c r="BFM24" s="65"/>
      <c r="BFN24" s="65"/>
      <c r="BFO24" s="65"/>
      <c r="BFP24" s="65"/>
      <c r="BFQ24" s="65"/>
      <c r="BFR24" s="65"/>
      <c r="BFS24" s="65"/>
      <c r="BFT24" s="65"/>
      <c r="BFU24" s="65"/>
      <c r="BFV24" s="65"/>
      <c r="BFW24" s="65"/>
      <c r="BFX24" s="65"/>
      <c r="BFY24" s="65"/>
      <c r="BFZ24" s="65"/>
      <c r="BGA24" s="65"/>
      <c r="BGB24" s="65"/>
      <c r="BGC24" s="65"/>
      <c r="BGD24" s="65"/>
      <c r="BGE24" s="65"/>
      <c r="BGF24" s="65"/>
      <c r="BGG24" s="65"/>
      <c r="BGH24" s="65"/>
      <c r="BGI24" s="65"/>
      <c r="BGJ24" s="65"/>
      <c r="BGK24" s="65"/>
      <c r="BGL24" s="65"/>
      <c r="BGM24" s="65"/>
      <c r="BGN24" s="65"/>
      <c r="BGO24" s="65"/>
      <c r="BGP24" s="65"/>
      <c r="BGQ24" s="65"/>
      <c r="BGR24" s="65"/>
      <c r="BGS24" s="65"/>
      <c r="BGT24" s="65"/>
      <c r="BGU24" s="65"/>
      <c r="BGV24" s="65"/>
      <c r="BGW24" s="65"/>
      <c r="BGX24" s="65"/>
      <c r="BGY24" s="65"/>
      <c r="BGZ24" s="65"/>
      <c r="BHA24" s="65"/>
      <c r="BHB24" s="65"/>
      <c r="BHC24" s="65"/>
      <c r="BHD24" s="65"/>
      <c r="BHE24" s="65"/>
      <c r="BHF24" s="65"/>
      <c r="BHG24" s="65"/>
      <c r="BHH24" s="65"/>
      <c r="BHI24" s="65"/>
      <c r="BHJ24" s="65"/>
      <c r="BHK24" s="65"/>
      <c r="BHL24" s="65"/>
      <c r="BHM24" s="65"/>
      <c r="BHN24" s="65"/>
      <c r="BHO24" s="65"/>
      <c r="BHP24" s="65"/>
      <c r="BHQ24" s="65"/>
      <c r="BHR24" s="65"/>
      <c r="BHS24" s="65"/>
      <c r="BHT24" s="65"/>
      <c r="BHU24" s="65"/>
      <c r="BHV24" s="65"/>
      <c r="BHW24" s="65"/>
      <c r="BHX24" s="65"/>
      <c r="BHY24" s="65"/>
      <c r="BHZ24" s="65"/>
      <c r="BIA24" s="65"/>
      <c r="BIB24" s="65"/>
      <c r="BIC24" s="65"/>
      <c r="BID24" s="65"/>
      <c r="BIE24" s="65"/>
      <c r="BIF24" s="65"/>
      <c r="BIG24" s="65"/>
      <c r="BIH24" s="65"/>
      <c r="BII24" s="65"/>
      <c r="BIJ24" s="65"/>
      <c r="BIK24" s="65"/>
      <c r="BIL24" s="65"/>
      <c r="BIM24" s="65"/>
      <c r="BIN24" s="65"/>
      <c r="BIO24" s="65"/>
      <c r="BIP24" s="65"/>
      <c r="BIQ24" s="65"/>
      <c r="BIR24" s="65"/>
      <c r="BIS24" s="65"/>
      <c r="BIT24" s="65"/>
      <c r="BIU24" s="65"/>
      <c r="BIV24" s="65"/>
      <c r="BIW24" s="65"/>
      <c r="BIX24" s="65"/>
      <c r="BIY24" s="65"/>
      <c r="BIZ24" s="65"/>
      <c r="BJA24" s="65"/>
      <c r="BJB24" s="65"/>
      <c r="BJC24" s="65"/>
      <c r="BJD24" s="65"/>
      <c r="BJE24" s="65"/>
      <c r="BJF24" s="65"/>
      <c r="BJG24" s="65"/>
      <c r="BJH24" s="65"/>
      <c r="BJI24" s="65"/>
      <c r="BJJ24" s="65"/>
      <c r="BJK24" s="65"/>
      <c r="BJL24" s="65"/>
      <c r="BJM24" s="65"/>
      <c r="BJN24" s="65"/>
      <c r="BJO24" s="65"/>
      <c r="BJP24" s="65"/>
      <c r="BJQ24" s="65"/>
      <c r="BJR24" s="65"/>
      <c r="BJS24" s="65"/>
      <c r="BJT24" s="65"/>
      <c r="BJU24" s="65"/>
      <c r="BJV24" s="65"/>
      <c r="BJW24" s="65"/>
      <c r="BJX24" s="65"/>
      <c r="BJY24" s="65"/>
      <c r="BJZ24" s="65"/>
      <c r="BKA24" s="65"/>
      <c r="BKB24" s="65"/>
      <c r="BKC24" s="65"/>
      <c r="BKD24" s="65"/>
      <c r="BKE24" s="65"/>
      <c r="BKF24" s="65"/>
      <c r="BKG24" s="65"/>
      <c r="BKH24" s="65"/>
      <c r="BKI24" s="65"/>
      <c r="BKJ24" s="65"/>
      <c r="BKK24" s="65"/>
      <c r="BKL24" s="65"/>
      <c r="BKM24" s="65"/>
      <c r="BKN24" s="65"/>
      <c r="BKO24" s="65"/>
      <c r="BKP24" s="65"/>
      <c r="BKQ24" s="65"/>
      <c r="BKR24" s="65"/>
      <c r="BKS24" s="65"/>
      <c r="BKT24" s="65"/>
      <c r="BKU24" s="65"/>
      <c r="BKV24" s="65"/>
      <c r="BKW24" s="65"/>
      <c r="BKX24" s="65"/>
      <c r="BKY24" s="65"/>
      <c r="BKZ24" s="65"/>
      <c r="BLA24" s="65"/>
      <c r="BLB24" s="65"/>
      <c r="BLC24" s="65"/>
      <c r="BLD24" s="65"/>
      <c r="BLE24" s="65"/>
      <c r="BLF24" s="65"/>
      <c r="BLG24" s="65"/>
      <c r="BLH24" s="65"/>
      <c r="BLI24" s="65"/>
      <c r="BLJ24" s="65"/>
      <c r="BLK24" s="65"/>
      <c r="BLL24" s="65"/>
      <c r="BLM24" s="65"/>
      <c r="BLN24" s="65"/>
      <c r="BLO24" s="65"/>
      <c r="BLP24" s="65"/>
      <c r="BLQ24" s="65"/>
      <c r="BLR24" s="65"/>
      <c r="BLS24" s="65"/>
      <c r="BLT24" s="65"/>
      <c r="BLU24" s="65"/>
      <c r="BLV24" s="65"/>
      <c r="BLW24" s="65"/>
      <c r="BLX24" s="65"/>
      <c r="BLY24" s="65"/>
      <c r="BLZ24" s="65"/>
      <c r="BMA24" s="65"/>
      <c r="BMB24" s="65"/>
      <c r="BMC24" s="65"/>
      <c r="BMD24" s="65"/>
      <c r="BME24" s="65"/>
      <c r="BMF24" s="65"/>
      <c r="BMG24" s="65"/>
      <c r="BMH24" s="65"/>
      <c r="BMI24" s="65"/>
      <c r="BMJ24" s="65"/>
      <c r="BMK24" s="65"/>
      <c r="BML24" s="65"/>
      <c r="BMM24" s="65"/>
      <c r="BMN24" s="65"/>
      <c r="BMO24" s="65"/>
      <c r="BMP24" s="65"/>
      <c r="BMQ24" s="65"/>
      <c r="BMR24" s="65"/>
      <c r="BMS24" s="65"/>
      <c r="BMT24" s="65"/>
      <c r="BMU24" s="65"/>
      <c r="BMV24" s="65"/>
      <c r="BMW24" s="65"/>
      <c r="BMX24" s="65"/>
      <c r="BMY24" s="65"/>
      <c r="BMZ24" s="65"/>
      <c r="BNA24" s="65"/>
      <c r="BNB24" s="65"/>
      <c r="BNC24" s="65"/>
      <c r="BND24" s="65"/>
      <c r="BNE24" s="65"/>
      <c r="BNF24" s="65"/>
      <c r="BNG24" s="65"/>
      <c r="BNH24" s="65"/>
      <c r="BNI24" s="65"/>
      <c r="BNJ24" s="65"/>
      <c r="BNK24" s="65"/>
      <c r="BNL24" s="65"/>
      <c r="BNM24" s="65"/>
      <c r="BNN24" s="65"/>
      <c r="BNO24" s="65"/>
      <c r="BNP24" s="65"/>
      <c r="BNQ24" s="65"/>
      <c r="BNR24" s="65"/>
      <c r="BNS24" s="65"/>
      <c r="BNT24" s="65"/>
      <c r="BNU24" s="65"/>
      <c r="BNV24" s="65"/>
      <c r="BNW24" s="65"/>
      <c r="BNX24" s="65"/>
      <c r="BNY24" s="65"/>
      <c r="BNZ24" s="65"/>
      <c r="BOA24" s="65"/>
      <c r="BOB24" s="65"/>
      <c r="BOC24" s="65"/>
      <c r="BOD24" s="65"/>
      <c r="BOE24" s="65"/>
      <c r="BOF24" s="65"/>
      <c r="BOG24" s="65"/>
      <c r="BOH24" s="65"/>
      <c r="BOI24" s="65"/>
      <c r="BOJ24" s="65"/>
      <c r="BOK24" s="65"/>
      <c r="BOL24" s="65"/>
      <c r="BOM24" s="65"/>
      <c r="BON24" s="65"/>
      <c r="BOO24" s="65"/>
      <c r="BOP24" s="65"/>
      <c r="BOQ24" s="65"/>
      <c r="BOR24" s="65"/>
      <c r="BOS24" s="65"/>
      <c r="BOT24" s="65"/>
      <c r="BOU24" s="65"/>
      <c r="BOV24" s="65"/>
      <c r="BOW24" s="65"/>
      <c r="BOX24" s="65"/>
      <c r="BOY24" s="65"/>
      <c r="BOZ24" s="65"/>
      <c r="BPA24" s="65"/>
      <c r="BPB24" s="65"/>
      <c r="BPC24" s="65"/>
      <c r="BPD24" s="65"/>
      <c r="BPE24" s="65"/>
      <c r="BPF24" s="65"/>
      <c r="BPG24" s="65"/>
      <c r="BPH24" s="65"/>
      <c r="BPI24" s="65"/>
      <c r="BPJ24" s="65"/>
      <c r="BPK24" s="65"/>
      <c r="BPL24" s="65"/>
      <c r="BPM24" s="65"/>
      <c r="BPN24" s="65"/>
      <c r="BPO24" s="65"/>
      <c r="BPP24" s="65"/>
      <c r="BPQ24" s="65"/>
      <c r="BPR24" s="65"/>
      <c r="BPS24" s="65"/>
      <c r="BPT24" s="65"/>
      <c r="BPU24" s="65"/>
      <c r="BPV24" s="65"/>
      <c r="BPW24" s="65"/>
      <c r="BPX24" s="65"/>
      <c r="BPY24" s="65"/>
      <c r="BPZ24" s="65"/>
      <c r="BQA24" s="65"/>
      <c r="BQB24" s="65"/>
      <c r="BQC24" s="65"/>
      <c r="BQD24" s="65"/>
      <c r="BQE24" s="65"/>
      <c r="BQF24" s="65"/>
      <c r="BQG24" s="65"/>
      <c r="BQH24" s="65"/>
      <c r="BQI24" s="65"/>
      <c r="BQJ24" s="65"/>
      <c r="BQK24" s="65"/>
      <c r="BQL24" s="65"/>
      <c r="BQM24" s="65"/>
      <c r="BQN24" s="65"/>
      <c r="BQO24" s="65"/>
      <c r="BQP24" s="65"/>
      <c r="BQQ24" s="65"/>
      <c r="BQR24" s="65"/>
      <c r="BQS24" s="65"/>
      <c r="BQT24" s="65"/>
      <c r="BQU24" s="65"/>
      <c r="BQV24" s="65"/>
      <c r="BQW24" s="65"/>
      <c r="BQX24" s="65"/>
      <c r="BQY24" s="65"/>
      <c r="BQZ24" s="65"/>
      <c r="BRA24" s="65"/>
      <c r="BRB24" s="65"/>
      <c r="BRC24" s="65"/>
      <c r="BRD24" s="65"/>
      <c r="BRE24" s="65"/>
      <c r="BRF24" s="65"/>
      <c r="BRG24" s="65"/>
      <c r="BRH24" s="65"/>
      <c r="BRI24" s="65"/>
      <c r="BRJ24" s="65"/>
      <c r="BRK24" s="65"/>
      <c r="BRL24" s="65"/>
      <c r="BRM24" s="65"/>
      <c r="BRN24" s="65"/>
      <c r="BRO24" s="65"/>
      <c r="BRP24" s="65"/>
      <c r="BRQ24" s="65"/>
      <c r="BRR24" s="65"/>
      <c r="BRS24" s="65"/>
      <c r="BRT24" s="65"/>
      <c r="BRU24" s="65"/>
      <c r="BRV24" s="65"/>
      <c r="BRW24" s="65"/>
      <c r="BRX24" s="65"/>
      <c r="BRY24" s="65"/>
      <c r="BRZ24" s="65"/>
      <c r="BSA24" s="65"/>
      <c r="BSB24" s="65"/>
      <c r="BSC24" s="65"/>
      <c r="BSD24" s="65"/>
      <c r="BSE24" s="65"/>
      <c r="BSF24" s="65"/>
      <c r="BSG24" s="65"/>
      <c r="BSH24" s="65"/>
      <c r="BSI24" s="65"/>
      <c r="BSJ24" s="65"/>
      <c r="BSK24" s="65"/>
      <c r="BSL24" s="65"/>
      <c r="BSM24" s="65"/>
      <c r="BSN24" s="65"/>
      <c r="BSO24" s="65"/>
      <c r="BSP24" s="65"/>
      <c r="BSQ24" s="65"/>
      <c r="BSR24" s="65"/>
      <c r="BSS24" s="65"/>
      <c r="BST24" s="65"/>
      <c r="BSU24" s="65"/>
      <c r="BSV24" s="65"/>
      <c r="BSW24" s="65"/>
      <c r="BSX24" s="65"/>
      <c r="BSY24" s="65"/>
      <c r="BSZ24" s="65"/>
      <c r="BTA24" s="65"/>
      <c r="BTB24" s="65"/>
      <c r="BTC24" s="65"/>
      <c r="BTD24" s="65"/>
      <c r="BTE24" s="65"/>
      <c r="BTF24" s="65"/>
      <c r="BTG24" s="65"/>
      <c r="BTH24" s="65"/>
      <c r="BTI24" s="65"/>
      <c r="BTJ24" s="65"/>
      <c r="BTK24" s="65"/>
      <c r="BTL24" s="65"/>
      <c r="BTM24" s="65"/>
      <c r="BTN24" s="65"/>
      <c r="BTO24" s="65"/>
      <c r="BTP24" s="65"/>
      <c r="BTQ24" s="65"/>
      <c r="BTR24" s="65"/>
      <c r="BTS24" s="65"/>
      <c r="BTT24" s="65"/>
      <c r="BTU24" s="65"/>
      <c r="BTV24" s="65"/>
      <c r="BTW24" s="65"/>
      <c r="BTX24" s="65"/>
      <c r="BTY24" s="65"/>
      <c r="BTZ24" s="65"/>
      <c r="BUA24" s="65"/>
      <c r="BUB24" s="65"/>
      <c r="BUC24" s="65"/>
      <c r="BUD24" s="65"/>
      <c r="BUE24" s="65"/>
      <c r="BUF24" s="65"/>
      <c r="BUG24" s="65"/>
      <c r="BUH24" s="65"/>
      <c r="BUI24" s="65"/>
      <c r="BUJ24" s="65"/>
      <c r="BUK24" s="65"/>
      <c r="BUL24" s="65"/>
      <c r="BUM24" s="65"/>
      <c r="BUN24" s="65"/>
      <c r="BUO24" s="65"/>
      <c r="BUP24" s="65"/>
      <c r="BUQ24" s="65"/>
      <c r="BUR24" s="65"/>
      <c r="BUS24" s="65"/>
      <c r="BUT24" s="65"/>
      <c r="BUU24" s="65"/>
      <c r="BUV24" s="65"/>
      <c r="BUW24" s="65"/>
      <c r="BUX24" s="65"/>
      <c r="BUY24" s="65"/>
      <c r="BUZ24" s="65"/>
      <c r="BVA24" s="65"/>
      <c r="BVB24" s="65"/>
      <c r="BVC24" s="65"/>
      <c r="BVD24" s="65"/>
      <c r="BVE24" s="65"/>
      <c r="BVF24" s="65"/>
      <c r="BVG24" s="65"/>
      <c r="BVH24" s="65"/>
      <c r="BVI24" s="65"/>
      <c r="BVJ24" s="65"/>
      <c r="BVK24" s="65"/>
      <c r="BVL24" s="65"/>
      <c r="BVM24" s="65"/>
      <c r="BVN24" s="65"/>
      <c r="BVO24" s="65"/>
      <c r="BVP24" s="65"/>
      <c r="BVQ24" s="65"/>
      <c r="BVR24" s="65"/>
      <c r="BVS24" s="65"/>
      <c r="BVT24" s="65"/>
      <c r="BVU24" s="65"/>
      <c r="BVV24" s="65"/>
      <c r="BVW24" s="65"/>
      <c r="BVX24" s="65"/>
      <c r="BVY24" s="65"/>
      <c r="BVZ24" s="65"/>
      <c r="BWA24" s="65"/>
      <c r="BWB24" s="65"/>
      <c r="BWC24" s="65"/>
      <c r="BWD24" s="65"/>
      <c r="BWE24" s="65"/>
      <c r="BWF24" s="65"/>
      <c r="BWG24" s="65"/>
      <c r="BWH24" s="65"/>
      <c r="BWI24" s="65"/>
      <c r="BWJ24" s="65"/>
      <c r="BWK24" s="65"/>
      <c r="BWL24" s="65"/>
      <c r="BWM24" s="65"/>
      <c r="BWN24" s="65"/>
      <c r="BWO24" s="65"/>
      <c r="BWP24" s="65"/>
      <c r="BWQ24" s="65"/>
      <c r="BWR24" s="65"/>
      <c r="BWS24" s="65"/>
      <c r="BWT24" s="65"/>
      <c r="BWU24" s="65"/>
      <c r="BWV24" s="65"/>
      <c r="BWW24" s="65"/>
      <c r="BWX24" s="65"/>
      <c r="BWY24" s="65"/>
      <c r="BWZ24" s="65"/>
      <c r="BXA24" s="65"/>
      <c r="BXB24" s="65"/>
      <c r="BXC24" s="65"/>
      <c r="BXD24" s="65"/>
      <c r="BXE24" s="65"/>
      <c r="BXF24" s="65"/>
      <c r="BXG24" s="65"/>
      <c r="BXH24" s="65"/>
      <c r="BXI24" s="65"/>
      <c r="BXJ24" s="65"/>
      <c r="BXK24" s="65"/>
      <c r="BXL24" s="65"/>
      <c r="BXM24" s="65"/>
      <c r="BXN24" s="65"/>
      <c r="BXO24" s="65"/>
      <c r="BXP24" s="65"/>
      <c r="BXQ24" s="65"/>
      <c r="BXR24" s="65"/>
      <c r="BXS24" s="65"/>
      <c r="BXT24" s="65"/>
      <c r="BXU24" s="65"/>
      <c r="BXV24" s="65"/>
      <c r="BXW24" s="65"/>
      <c r="BXX24" s="65"/>
      <c r="BXY24" s="65"/>
      <c r="BXZ24" s="65"/>
      <c r="BYA24" s="65"/>
      <c r="BYB24" s="65"/>
      <c r="BYC24" s="65"/>
      <c r="BYD24" s="65"/>
      <c r="BYE24" s="65"/>
      <c r="BYF24" s="65"/>
      <c r="BYG24" s="65"/>
      <c r="BYH24" s="65"/>
      <c r="BYI24" s="65"/>
      <c r="BYJ24" s="65"/>
      <c r="BYK24" s="65"/>
      <c r="BYL24" s="65"/>
      <c r="BYM24" s="65"/>
      <c r="BYN24" s="65"/>
      <c r="BYO24" s="65"/>
      <c r="BYP24" s="65"/>
      <c r="BYQ24" s="65"/>
      <c r="BYR24" s="65"/>
      <c r="BYS24" s="65"/>
      <c r="BYT24" s="65"/>
      <c r="BYU24" s="65"/>
      <c r="BYV24" s="65"/>
      <c r="BYW24" s="65"/>
      <c r="BYX24" s="65"/>
      <c r="BYY24" s="65"/>
      <c r="BYZ24" s="65"/>
      <c r="BZA24" s="65"/>
      <c r="BZB24" s="65"/>
      <c r="BZC24" s="65"/>
      <c r="BZD24" s="65"/>
      <c r="BZE24" s="65"/>
      <c r="BZF24" s="65"/>
      <c r="BZG24" s="65"/>
      <c r="BZH24" s="65"/>
      <c r="BZI24" s="65"/>
      <c r="BZJ24" s="65"/>
      <c r="BZK24" s="65"/>
      <c r="BZL24" s="65"/>
      <c r="BZM24" s="65"/>
      <c r="BZN24" s="65"/>
      <c r="BZO24" s="65"/>
      <c r="BZP24" s="65"/>
      <c r="BZQ24" s="65"/>
      <c r="BZR24" s="65"/>
      <c r="BZS24" s="65"/>
      <c r="BZT24" s="65"/>
      <c r="BZU24" s="65"/>
      <c r="BZV24" s="65"/>
      <c r="BZW24" s="65"/>
      <c r="BZX24" s="65"/>
      <c r="BZY24" s="65"/>
      <c r="BZZ24" s="65"/>
      <c r="CAA24" s="65"/>
      <c r="CAB24" s="65"/>
      <c r="CAC24" s="65"/>
      <c r="CAD24" s="65"/>
      <c r="CAE24" s="65"/>
      <c r="CAF24" s="65"/>
      <c r="CAG24" s="65"/>
      <c r="CAH24" s="65"/>
      <c r="CAI24" s="65"/>
      <c r="CAJ24" s="65"/>
      <c r="CAK24" s="65"/>
      <c r="CAL24" s="65"/>
      <c r="CAM24" s="65"/>
      <c r="CAN24" s="65"/>
      <c r="CAO24" s="65"/>
      <c r="CAP24" s="65"/>
      <c r="CAQ24" s="65"/>
      <c r="CAR24" s="65"/>
      <c r="CAS24" s="65"/>
      <c r="CAT24" s="65"/>
      <c r="CAU24" s="65"/>
      <c r="CAV24" s="65"/>
      <c r="CAW24" s="65"/>
      <c r="CAX24" s="65"/>
      <c r="CAY24" s="65"/>
      <c r="CAZ24" s="65"/>
      <c r="CBA24" s="65"/>
      <c r="CBB24" s="65"/>
      <c r="CBC24" s="65"/>
      <c r="CBD24" s="65"/>
      <c r="CBE24" s="65"/>
      <c r="CBF24" s="65"/>
      <c r="CBG24" s="65"/>
      <c r="CBH24" s="65"/>
      <c r="CBI24" s="65"/>
      <c r="CBJ24" s="65"/>
      <c r="CBK24" s="65"/>
      <c r="CBL24" s="65"/>
      <c r="CBM24" s="65"/>
      <c r="CBN24" s="65"/>
      <c r="CBO24" s="65"/>
      <c r="CBP24" s="65"/>
      <c r="CBQ24" s="65"/>
      <c r="CBR24" s="65"/>
      <c r="CBS24" s="65"/>
      <c r="CBT24" s="65"/>
      <c r="CBU24" s="65"/>
      <c r="CBV24" s="65"/>
      <c r="CBW24" s="65"/>
      <c r="CBX24" s="65"/>
      <c r="CBY24" s="65"/>
      <c r="CBZ24" s="65"/>
      <c r="CCA24" s="65"/>
      <c r="CCB24" s="65"/>
      <c r="CCC24" s="65"/>
      <c r="CCD24" s="65"/>
      <c r="CCE24" s="65"/>
      <c r="CCF24" s="65"/>
      <c r="CCG24" s="65"/>
      <c r="CCH24" s="65"/>
      <c r="CCI24" s="65"/>
      <c r="CCJ24" s="65"/>
      <c r="CCK24" s="65"/>
      <c r="CCL24" s="65"/>
      <c r="CCM24" s="65"/>
      <c r="CCN24" s="65"/>
      <c r="CCO24" s="65"/>
      <c r="CCP24" s="65"/>
      <c r="CCQ24" s="65"/>
      <c r="CCR24" s="65"/>
      <c r="CCS24" s="65"/>
      <c r="CCT24" s="65"/>
      <c r="CCU24" s="65"/>
      <c r="CCV24" s="65"/>
      <c r="CCW24" s="65"/>
      <c r="CCX24" s="65"/>
      <c r="CCY24" s="65"/>
      <c r="CCZ24" s="65"/>
      <c r="CDA24" s="65"/>
      <c r="CDB24" s="65"/>
      <c r="CDC24" s="65"/>
      <c r="CDD24" s="65"/>
      <c r="CDE24" s="65"/>
      <c r="CDF24" s="65"/>
      <c r="CDG24" s="65"/>
      <c r="CDH24" s="65"/>
      <c r="CDI24" s="65"/>
      <c r="CDJ24" s="65"/>
      <c r="CDK24" s="65"/>
      <c r="CDL24" s="65"/>
      <c r="CDM24" s="65"/>
      <c r="CDN24" s="65"/>
      <c r="CDO24" s="65"/>
      <c r="CDP24" s="65"/>
      <c r="CDQ24" s="65"/>
      <c r="CDR24" s="65"/>
      <c r="CDS24" s="65"/>
      <c r="CDT24" s="65"/>
      <c r="CDU24" s="65"/>
      <c r="CDV24" s="65"/>
      <c r="CDW24" s="65"/>
      <c r="CDX24" s="65"/>
      <c r="CDY24" s="65"/>
      <c r="CDZ24" s="65"/>
      <c r="CEA24" s="65"/>
      <c r="CEB24" s="65"/>
      <c r="CEC24" s="65"/>
      <c r="CED24" s="65"/>
      <c r="CEE24" s="65"/>
      <c r="CEF24" s="65"/>
      <c r="CEG24" s="65"/>
      <c r="CEH24" s="65"/>
      <c r="CEI24" s="65"/>
      <c r="CEJ24" s="65"/>
      <c r="CEK24" s="65"/>
      <c r="CEL24" s="65"/>
      <c r="CEM24" s="65"/>
      <c r="CEN24" s="65"/>
      <c r="CEO24" s="65"/>
      <c r="CEP24" s="65"/>
      <c r="CEQ24" s="65"/>
      <c r="CER24" s="65"/>
      <c r="CES24" s="65"/>
      <c r="CET24" s="65"/>
      <c r="CEU24" s="65"/>
      <c r="CEV24" s="65"/>
      <c r="CEW24" s="65"/>
      <c r="CEX24" s="65"/>
      <c r="CEY24" s="65"/>
      <c r="CEZ24" s="65"/>
      <c r="CFA24" s="65"/>
      <c r="CFB24" s="65"/>
      <c r="CFC24" s="65"/>
      <c r="CFD24" s="65"/>
      <c r="CFE24" s="65"/>
      <c r="CFF24" s="65"/>
      <c r="CFG24" s="65"/>
      <c r="CFH24" s="65"/>
      <c r="CFI24" s="65"/>
      <c r="CFJ24" s="65"/>
      <c r="CFK24" s="65"/>
      <c r="CFL24" s="65"/>
      <c r="CFM24" s="65"/>
      <c r="CFN24" s="65"/>
      <c r="CFO24" s="65"/>
      <c r="CFP24" s="65"/>
      <c r="CFQ24" s="65"/>
      <c r="CFR24" s="65"/>
      <c r="CFS24" s="65"/>
      <c r="CFT24" s="65"/>
      <c r="CFU24" s="65"/>
      <c r="CFV24" s="65"/>
      <c r="CFW24" s="65"/>
      <c r="CFX24" s="65"/>
      <c r="CFY24" s="65"/>
      <c r="CFZ24" s="65"/>
      <c r="CGA24" s="65"/>
      <c r="CGB24" s="65"/>
      <c r="CGC24" s="65"/>
      <c r="CGD24" s="65"/>
      <c r="CGE24" s="65"/>
      <c r="CGF24" s="65"/>
      <c r="CGG24" s="65"/>
      <c r="CGH24" s="65"/>
      <c r="CGI24" s="65"/>
      <c r="CGJ24" s="65"/>
      <c r="CGK24" s="65"/>
      <c r="CGL24" s="65"/>
      <c r="CGM24" s="65"/>
      <c r="CGN24" s="65"/>
      <c r="CGO24" s="65"/>
      <c r="CGP24" s="65"/>
      <c r="CGQ24" s="65"/>
      <c r="CGR24" s="65"/>
      <c r="CGS24" s="65"/>
      <c r="CGT24" s="65"/>
      <c r="CGU24" s="65"/>
      <c r="CGV24" s="65"/>
      <c r="CGW24" s="65"/>
      <c r="CGX24" s="65"/>
      <c r="CGY24" s="65"/>
      <c r="CGZ24" s="65"/>
      <c r="CHA24" s="65"/>
      <c r="CHB24" s="65"/>
      <c r="CHC24" s="65"/>
      <c r="CHD24" s="65"/>
      <c r="CHE24" s="65"/>
      <c r="CHF24" s="65"/>
      <c r="CHG24" s="65"/>
      <c r="CHH24" s="65"/>
      <c r="CHI24" s="65"/>
      <c r="CHJ24" s="65"/>
      <c r="CHK24" s="65"/>
      <c r="CHL24" s="65"/>
      <c r="CHM24" s="65"/>
      <c r="CHN24" s="65"/>
      <c r="CHO24" s="65"/>
      <c r="CHP24" s="65"/>
      <c r="CHQ24" s="65"/>
      <c r="CHR24" s="65"/>
      <c r="CHS24" s="65"/>
      <c r="CHT24" s="65"/>
      <c r="CHU24" s="65"/>
      <c r="CHV24" s="65"/>
      <c r="CHW24" s="65"/>
      <c r="CHX24" s="65"/>
      <c r="CHY24" s="65"/>
      <c r="CHZ24" s="65"/>
      <c r="CIA24" s="65"/>
      <c r="CIB24" s="65"/>
      <c r="CIC24" s="65"/>
      <c r="CID24" s="65"/>
      <c r="CIE24" s="65"/>
      <c r="CIF24" s="65"/>
      <c r="CIG24" s="65"/>
      <c r="CIH24" s="65"/>
      <c r="CII24" s="65"/>
      <c r="CIJ24" s="65"/>
      <c r="CIK24" s="65"/>
      <c r="CIL24" s="65"/>
      <c r="CIM24" s="65"/>
      <c r="CIN24" s="65"/>
      <c r="CIO24" s="65"/>
      <c r="CIP24" s="65"/>
      <c r="CIQ24" s="65"/>
      <c r="CIR24" s="65"/>
      <c r="CIS24" s="65"/>
      <c r="CIT24" s="65"/>
      <c r="CIU24" s="65"/>
      <c r="CIV24" s="65"/>
      <c r="CIW24" s="65"/>
      <c r="CIX24" s="65"/>
      <c r="CIY24" s="65"/>
      <c r="CIZ24" s="65"/>
      <c r="CJA24" s="65"/>
      <c r="CJB24" s="65"/>
      <c r="CJC24" s="65"/>
      <c r="CJD24" s="65"/>
      <c r="CJE24" s="65"/>
      <c r="CJF24" s="65"/>
      <c r="CJG24" s="65"/>
      <c r="CJH24" s="65"/>
      <c r="CJI24" s="65"/>
      <c r="CJJ24" s="65"/>
      <c r="CJK24" s="65"/>
      <c r="CJL24" s="65"/>
      <c r="CJM24" s="65"/>
      <c r="CJN24" s="65"/>
      <c r="CJO24" s="65"/>
      <c r="CJP24" s="65"/>
      <c r="CJQ24" s="65"/>
      <c r="CJR24" s="65"/>
      <c r="CJS24" s="65"/>
      <c r="CJT24" s="65"/>
      <c r="CJU24" s="65"/>
      <c r="CJV24" s="65"/>
      <c r="CJW24" s="65"/>
      <c r="CJX24" s="65"/>
      <c r="CJY24" s="65"/>
      <c r="CJZ24" s="65"/>
      <c r="CKA24" s="65"/>
      <c r="CKB24" s="65"/>
      <c r="CKC24" s="65"/>
      <c r="CKD24" s="65"/>
      <c r="CKE24" s="65"/>
      <c r="CKF24" s="65"/>
      <c r="CKG24" s="65"/>
      <c r="CKH24" s="65"/>
      <c r="CKI24" s="65"/>
      <c r="CKJ24" s="65"/>
      <c r="CKK24" s="65"/>
      <c r="CKL24" s="65"/>
      <c r="CKM24" s="65"/>
      <c r="CKN24" s="65"/>
      <c r="CKO24" s="65"/>
      <c r="CKP24" s="65"/>
      <c r="CKQ24" s="65"/>
      <c r="CKR24" s="65"/>
      <c r="CKS24" s="65"/>
      <c r="CKT24" s="65"/>
      <c r="CKU24" s="65"/>
      <c r="CKV24" s="65"/>
      <c r="CKW24" s="65"/>
      <c r="CKX24" s="65"/>
      <c r="CKY24" s="65"/>
      <c r="CKZ24" s="65"/>
      <c r="CLA24" s="65"/>
      <c r="CLB24" s="65"/>
      <c r="CLC24" s="65"/>
      <c r="CLD24" s="65"/>
      <c r="CLE24" s="65"/>
      <c r="CLF24" s="65"/>
      <c r="CLG24" s="65"/>
      <c r="CLH24" s="65"/>
      <c r="CLI24" s="65"/>
      <c r="CLJ24" s="65"/>
      <c r="CLK24" s="65"/>
      <c r="CLL24" s="65"/>
      <c r="CLM24" s="65"/>
      <c r="CLN24" s="65"/>
      <c r="CLO24" s="65"/>
      <c r="CLP24" s="65"/>
      <c r="CLQ24" s="65"/>
      <c r="CLR24" s="65"/>
      <c r="CLS24" s="65"/>
      <c r="CLT24" s="65"/>
      <c r="CLU24" s="65"/>
      <c r="CLV24" s="65"/>
      <c r="CLW24" s="65"/>
      <c r="CLX24" s="65"/>
      <c r="CLY24" s="65"/>
      <c r="CLZ24" s="65"/>
      <c r="CMA24" s="65"/>
      <c r="CMB24" s="65"/>
      <c r="CMC24" s="65"/>
      <c r="CMD24" s="65"/>
      <c r="CME24" s="65"/>
      <c r="CMF24" s="65"/>
      <c r="CMG24" s="65"/>
      <c r="CMH24" s="65"/>
      <c r="CMI24" s="65"/>
      <c r="CMJ24" s="65"/>
      <c r="CMK24" s="65"/>
      <c r="CML24" s="65"/>
      <c r="CMM24" s="65"/>
      <c r="CMN24" s="65"/>
      <c r="CMO24" s="65"/>
      <c r="CMP24" s="65"/>
      <c r="CMQ24" s="65"/>
      <c r="CMR24" s="65"/>
      <c r="CMS24" s="65"/>
      <c r="CMT24" s="65"/>
      <c r="CMU24" s="65"/>
      <c r="CMV24" s="65"/>
      <c r="CMW24" s="65"/>
      <c r="CMX24" s="65"/>
      <c r="CMY24" s="65"/>
      <c r="CMZ24" s="65"/>
      <c r="CNA24" s="65"/>
      <c r="CNB24" s="65"/>
      <c r="CNC24" s="65"/>
      <c r="CND24" s="65"/>
      <c r="CNE24" s="65"/>
      <c r="CNF24" s="65"/>
      <c r="CNG24" s="65"/>
      <c r="CNH24" s="65"/>
      <c r="CNI24" s="65"/>
      <c r="CNJ24" s="65"/>
      <c r="CNK24" s="65"/>
      <c r="CNL24" s="65"/>
      <c r="CNM24" s="65"/>
      <c r="CNN24" s="65"/>
      <c r="CNO24" s="65"/>
      <c r="CNP24" s="65"/>
      <c r="CNQ24" s="65"/>
      <c r="CNR24" s="65"/>
      <c r="CNS24" s="65"/>
      <c r="CNT24" s="65"/>
      <c r="CNU24" s="65"/>
      <c r="CNV24" s="65"/>
      <c r="CNW24" s="65"/>
      <c r="CNX24" s="65"/>
      <c r="CNY24" s="65"/>
      <c r="CNZ24" s="65"/>
      <c r="COA24" s="65"/>
      <c r="COB24" s="65"/>
      <c r="COC24" s="65"/>
      <c r="COD24" s="65"/>
      <c r="COE24" s="65"/>
      <c r="COF24" s="65"/>
      <c r="COG24" s="65"/>
      <c r="COH24" s="65"/>
      <c r="COI24" s="65"/>
      <c r="COJ24" s="65"/>
      <c r="COK24" s="65"/>
      <c r="COL24" s="65"/>
      <c r="COM24" s="65"/>
      <c r="CON24" s="65"/>
      <c r="COO24" s="65"/>
      <c r="COP24" s="65"/>
      <c r="COQ24" s="65"/>
      <c r="COR24" s="65"/>
      <c r="COS24" s="65"/>
      <c r="COT24" s="65"/>
      <c r="COU24" s="65"/>
      <c r="COV24" s="65"/>
      <c r="COW24" s="65"/>
      <c r="COX24" s="65"/>
      <c r="COY24" s="65"/>
      <c r="COZ24" s="65"/>
      <c r="CPA24" s="65"/>
      <c r="CPB24" s="65"/>
      <c r="CPC24" s="65"/>
      <c r="CPD24" s="65"/>
      <c r="CPE24" s="65"/>
      <c r="CPF24" s="65"/>
      <c r="CPG24" s="65"/>
      <c r="CPH24" s="65"/>
      <c r="CPI24" s="65"/>
      <c r="CPJ24" s="65"/>
      <c r="CPK24" s="65"/>
      <c r="CPL24" s="65"/>
      <c r="CPM24" s="65"/>
      <c r="CPN24" s="65"/>
      <c r="CPO24" s="65"/>
      <c r="CPP24" s="65"/>
      <c r="CPQ24" s="65"/>
      <c r="CPR24" s="65"/>
      <c r="CPS24" s="65"/>
      <c r="CPT24" s="65"/>
      <c r="CPU24" s="65"/>
      <c r="CPV24" s="65"/>
      <c r="CPW24" s="65"/>
      <c r="CPX24" s="65"/>
      <c r="CPY24" s="65"/>
      <c r="CPZ24" s="65"/>
      <c r="CQA24" s="65"/>
      <c r="CQB24" s="65"/>
      <c r="CQC24" s="65"/>
      <c r="CQD24" s="65"/>
      <c r="CQE24" s="65"/>
      <c r="CQF24" s="65"/>
      <c r="CQG24" s="65"/>
      <c r="CQH24" s="65"/>
      <c r="CQI24" s="65"/>
      <c r="CQJ24" s="65"/>
      <c r="CQK24" s="65"/>
      <c r="CQL24" s="65"/>
      <c r="CQM24" s="65"/>
      <c r="CQN24" s="65"/>
      <c r="CQO24" s="65"/>
      <c r="CQP24" s="65"/>
      <c r="CQQ24" s="65"/>
      <c r="CQR24" s="65"/>
      <c r="CQS24" s="65"/>
      <c r="CQT24" s="65"/>
      <c r="CQU24" s="65"/>
      <c r="CQV24" s="65"/>
      <c r="CQW24" s="65"/>
      <c r="CQX24" s="65"/>
      <c r="CQY24" s="65"/>
      <c r="CQZ24" s="65"/>
      <c r="CRA24" s="65"/>
      <c r="CRB24" s="65"/>
      <c r="CRC24" s="65"/>
      <c r="CRD24" s="65"/>
      <c r="CRE24" s="65"/>
      <c r="CRF24" s="65"/>
      <c r="CRG24" s="65"/>
      <c r="CRH24" s="65"/>
      <c r="CRI24" s="65"/>
      <c r="CRJ24" s="65"/>
      <c r="CRK24" s="65"/>
      <c r="CRL24" s="65"/>
      <c r="CRM24" s="65"/>
      <c r="CRN24" s="65"/>
      <c r="CRO24" s="65"/>
      <c r="CRP24" s="65"/>
      <c r="CRQ24" s="65"/>
      <c r="CRR24" s="65"/>
      <c r="CRS24" s="65"/>
      <c r="CRT24" s="65"/>
      <c r="CRU24" s="65"/>
      <c r="CRV24" s="65"/>
      <c r="CRW24" s="65"/>
      <c r="CRX24" s="65"/>
      <c r="CRY24" s="65"/>
      <c r="CRZ24" s="65"/>
      <c r="CSA24" s="65"/>
      <c r="CSB24" s="65"/>
      <c r="CSC24" s="65"/>
      <c r="CSD24" s="65"/>
      <c r="CSE24" s="65"/>
      <c r="CSF24" s="65"/>
      <c r="CSG24" s="65"/>
      <c r="CSH24" s="65"/>
      <c r="CSI24" s="65"/>
      <c r="CSJ24" s="65"/>
      <c r="CSK24" s="65"/>
      <c r="CSL24" s="65"/>
      <c r="CSM24" s="65"/>
      <c r="CSN24" s="65"/>
      <c r="CSO24" s="65"/>
      <c r="CSP24" s="65"/>
      <c r="CSQ24" s="65"/>
      <c r="CSR24" s="65"/>
      <c r="CSS24" s="65"/>
      <c r="CST24" s="65"/>
      <c r="CSU24" s="65"/>
      <c r="CSV24" s="65"/>
      <c r="CSW24" s="65"/>
      <c r="CSX24" s="65"/>
      <c r="CSY24" s="65"/>
      <c r="CSZ24" s="65"/>
      <c r="CTA24" s="65"/>
      <c r="CTB24" s="65"/>
      <c r="CTC24" s="65"/>
      <c r="CTD24" s="65"/>
      <c r="CTE24" s="65"/>
      <c r="CTF24" s="65"/>
      <c r="CTG24" s="65"/>
      <c r="CTH24" s="65"/>
      <c r="CTI24" s="65"/>
      <c r="CTJ24" s="65"/>
      <c r="CTK24" s="65"/>
      <c r="CTL24" s="65"/>
      <c r="CTM24" s="65"/>
      <c r="CTN24" s="65"/>
      <c r="CTO24" s="65"/>
      <c r="CTP24" s="65"/>
      <c r="CTQ24" s="65"/>
      <c r="CTR24" s="65"/>
      <c r="CTS24" s="65"/>
      <c r="CTT24" s="65"/>
      <c r="CTU24" s="65"/>
      <c r="CTV24" s="65"/>
      <c r="CTW24" s="65"/>
      <c r="CTX24" s="65"/>
      <c r="CTY24" s="65"/>
      <c r="CTZ24" s="65"/>
      <c r="CUA24" s="65"/>
      <c r="CUB24" s="65"/>
      <c r="CUC24" s="65"/>
      <c r="CUD24" s="65"/>
      <c r="CUE24" s="65"/>
      <c r="CUF24" s="65"/>
      <c r="CUG24" s="65"/>
      <c r="CUH24" s="65"/>
      <c r="CUI24" s="65"/>
      <c r="CUJ24" s="65"/>
      <c r="CUK24" s="65"/>
      <c r="CUL24" s="65"/>
      <c r="CUM24" s="65"/>
      <c r="CUN24" s="65"/>
      <c r="CUO24" s="65"/>
      <c r="CUP24" s="65"/>
      <c r="CUQ24" s="65"/>
      <c r="CUR24" s="65"/>
      <c r="CUS24" s="65"/>
      <c r="CUT24" s="65"/>
      <c r="CUU24" s="65"/>
      <c r="CUV24" s="65"/>
      <c r="CUW24" s="65"/>
      <c r="CUX24" s="65"/>
      <c r="CUY24" s="65"/>
      <c r="CUZ24" s="65"/>
      <c r="CVA24" s="65"/>
      <c r="CVB24" s="65"/>
      <c r="CVC24" s="65"/>
      <c r="CVD24" s="65"/>
      <c r="CVE24" s="65"/>
      <c r="CVF24" s="65"/>
      <c r="CVG24" s="65"/>
      <c r="CVH24" s="65"/>
      <c r="CVI24" s="65"/>
      <c r="CVJ24" s="65"/>
      <c r="CVK24" s="65"/>
      <c r="CVL24" s="65"/>
      <c r="CVM24" s="65"/>
      <c r="CVN24" s="65"/>
      <c r="CVO24" s="65"/>
      <c r="CVP24" s="65"/>
      <c r="CVQ24" s="65"/>
      <c r="CVR24" s="65"/>
      <c r="CVS24" s="65"/>
      <c r="CVT24" s="65"/>
      <c r="CVU24" s="65"/>
      <c r="CVV24" s="65"/>
      <c r="CVW24" s="65"/>
      <c r="CVX24" s="65"/>
      <c r="CVY24" s="65"/>
      <c r="CVZ24" s="65"/>
      <c r="CWA24" s="65"/>
      <c r="CWB24" s="65"/>
      <c r="CWC24" s="65"/>
      <c r="CWD24" s="65"/>
      <c r="CWE24" s="65"/>
      <c r="CWF24" s="65"/>
      <c r="CWG24" s="65"/>
      <c r="CWH24" s="65"/>
      <c r="CWI24" s="65"/>
      <c r="CWJ24" s="65"/>
      <c r="CWK24" s="65"/>
      <c r="CWL24" s="65"/>
      <c r="CWM24" s="65"/>
      <c r="CWN24" s="65"/>
      <c r="CWO24" s="65"/>
      <c r="CWP24" s="65"/>
      <c r="CWQ24" s="65"/>
      <c r="CWR24" s="65"/>
      <c r="CWS24" s="65"/>
      <c r="CWT24" s="65"/>
      <c r="CWU24" s="65"/>
      <c r="CWV24" s="65"/>
      <c r="CWW24" s="65"/>
      <c r="CWX24" s="65"/>
      <c r="CWY24" s="65"/>
      <c r="CWZ24" s="65"/>
      <c r="CXA24" s="65"/>
      <c r="CXB24" s="65"/>
      <c r="CXC24" s="65"/>
      <c r="CXD24" s="65"/>
      <c r="CXE24" s="65"/>
      <c r="CXF24" s="65"/>
      <c r="CXG24" s="65"/>
      <c r="CXH24" s="65"/>
      <c r="CXI24" s="65"/>
      <c r="CXJ24" s="65"/>
      <c r="CXK24" s="65"/>
      <c r="CXL24" s="65"/>
      <c r="CXM24" s="65"/>
      <c r="CXN24" s="65"/>
      <c r="CXO24" s="65"/>
      <c r="CXP24" s="65"/>
      <c r="CXQ24" s="65"/>
      <c r="CXR24" s="65"/>
      <c r="CXS24" s="65"/>
      <c r="CXT24" s="65"/>
      <c r="CXU24" s="65"/>
      <c r="CXV24" s="65"/>
      <c r="CXW24" s="65"/>
      <c r="CXX24" s="65"/>
      <c r="CXY24" s="65"/>
      <c r="CXZ24" s="65"/>
      <c r="CYA24" s="65"/>
      <c r="CYB24" s="65"/>
      <c r="CYC24" s="65"/>
      <c r="CYD24" s="65"/>
      <c r="CYE24" s="65"/>
      <c r="CYF24" s="65"/>
      <c r="CYG24" s="65"/>
      <c r="CYH24" s="65"/>
      <c r="CYI24" s="65"/>
      <c r="CYJ24" s="65"/>
      <c r="CYK24" s="65"/>
      <c r="CYL24" s="65"/>
      <c r="CYM24" s="65"/>
      <c r="CYN24" s="65"/>
      <c r="CYO24" s="65"/>
      <c r="CYP24" s="65"/>
      <c r="CYQ24" s="65"/>
      <c r="CYR24" s="65"/>
      <c r="CYS24" s="65"/>
      <c r="CYT24" s="65"/>
      <c r="CYU24" s="65"/>
      <c r="CYV24" s="65"/>
      <c r="CYW24" s="65"/>
      <c r="CYX24" s="65"/>
      <c r="CYY24" s="65"/>
      <c r="CYZ24" s="65"/>
      <c r="CZA24" s="65"/>
      <c r="CZB24" s="65"/>
      <c r="CZC24" s="65"/>
      <c r="CZD24" s="65"/>
      <c r="CZE24" s="65"/>
      <c r="CZF24" s="65"/>
      <c r="CZG24" s="65"/>
      <c r="CZH24" s="65"/>
      <c r="CZI24" s="65"/>
      <c r="CZJ24" s="65"/>
      <c r="CZK24" s="65"/>
      <c r="CZL24" s="65"/>
      <c r="CZM24" s="65"/>
      <c r="CZN24" s="65"/>
      <c r="CZO24" s="65"/>
      <c r="CZP24" s="65"/>
      <c r="CZQ24" s="65"/>
      <c r="CZR24" s="65"/>
      <c r="CZS24" s="65"/>
      <c r="CZT24" s="65"/>
      <c r="CZU24" s="65"/>
      <c r="CZV24" s="65"/>
      <c r="CZW24" s="65"/>
      <c r="CZX24" s="65"/>
      <c r="CZY24" s="65"/>
      <c r="CZZ24" s="65"/>
      <c r="DAA24" s="65"/>
      <c r="DAB24" s="65"/>
      <c r="DAC24" s="65"/>
      <c r="DAD24" s="65"/>
      <c r="DAE24" s="65"/>
      <c r="DAF24" s="65"/>
      <c r="DAG24" s="65"/>
      <c r="DAH24" s="65"/>
      <c r="DAI24" s="65"/>
      <c r="DAJ24" s="65"/>
      <c r="DAK24" s="65"/>
      <c r="DAL24" s="65"/>
      <c r="DAM24" s="65"/>
      <c r="DAN24" s="65"/>
      <c r="DAO24" s="65"/>
      <c r="DAP24" s="65"/>
      <c r="DAQ24" s="65"/>
      <c r="DAR24" s="65"/>
      <c r="DAS24" s="65"/>
      <c r="DAT24" s="65"/>
      <c r="DAU24" s="65"/>
      <c r="DAV24" s="65"/>
      <c r="DAW24" s="65"/>
      <c r="DAX24" s="65"/>
      <c r="DAY24" s="65"/>
      <c r="DAZ24" s="65"/>
      <c r="DBA24" s="65"/>
      <c r="DBB24" s="65"/>
      <c r="DBC24" s="65"/>
      <c r="DBD24" s="65"/>
      <c r="DBE24" s="65"/>
      <c r="DBF24" s="65"/>
      <c r="DBG24" s="65"/>
      <c r="DBH24" s="65"/>
      <c r="DBI24" s="65"/>
      <c r="DBJ24" s="65"/>
      <c r="DBK24" s="65"/>
      <c r="DBL24" s="65"/>
      <c r="DBM24" s="65"/>
      <c r="DBN24" s="65"/>
      <c r="DBO24" s="65"/>
      <c r="DBP24" s="65"/>
      <c r="DBQ24" s="65"/>
      <c r="DBR24" s="65"/>
      <c r="DBS24" s="65"/>
      <c r="DBT24" s="65"/>
      <c r="DBU24" s="65"/>
      <c r="DBV24" s="65"/>
      <c r="DBW24" s="65"/>
      <c r="DBX24" s="65"/>
      <c r="DBY24" s="65"/>
      <c r="DBZ24" s="65"/>
      <c r="DCA24" s="65"/>
      <c r="DCB24" s="65"/>
      <c r="DCC24" s="65"/>
      <c r="DCD24" s="65"/>
      <c r="DCE24" s="65"/>
      <c r="DCF24" s="65"/>
      <c r="DCG24" s="65"/>
      <c r="DCH24" s="65"/>
      <c r="DCI24" s="65"/>
      <c r="DCJ24" s="65"/>
      <c r="DCK24" s="65"/>
      <c r="DCL24" s="65"/>
      <c r="DCM24" s="65"/>
      <c r="DCN24" s="65"/>
      <c r="DCO24" s="65"/>
      <c r="DCP24" s="65"/>
      <c r="DCQ24" s="65"/>
      <c r="DCR24" s="65"/>
      <c r="DCS24" s="65"/>
      <c r="DCT24" s="65"/>
      <c r="DCU24" s="65"/>
      <c r="DCV24" s="65"/>
      <c r="DCW24" s="65"/>
      <c r="DCX24" s="65"/>
      <c r="DCY24" s="65"/>
      <c r="DCZ24" s="65"/>
      <c r="DDA24" s="65"/>
      <c r="DDB24" s="65"/>
      <c r="DDC24" s="65"/>
      <c r="DDD24" s="65"/>
      <c r="DDE24" s="65"/>
      <c r="DDF24" s="65"/>
      <c r="DDG24" s="65"/>
      <c r="DDH24" s="65"/>
      <c r="DDI24" s="65"/>
      <c r="DDJ24" s="65"/>
      <c r="DDK24" s="65"/>
      <c r="DDL24" s="65"/>
      <c r="DDM24" s="65"/>
      <c r="DDN24" s="65"/>
      <c r="DDO24" s="65"/>
      <c r="DDP24" s="65"/>
      <c r="DDQ24" s="65"/>
      <c r="DDR24" s="65"/>
      <c r="DDS24" s="65"/>
      <c r="DDT24" s="65"/>
      <c r="DDU24" s="65"/>
      <c r="DDV24" s="65"/>
      <c r="DDW24" s="65"/>
      <c r="DDX24" s="65"/>
      <c r="DDY24" s="65"/>
      <c r="DDZ24" s="65"/>
      <c r="DEA24" s="65"/>
      <c r="DEB24" s="65"/>
      <c r="DEC24" s="65"/>
      <c r="DED24" s="65"/>
      <c r="DEE24" s="65"/>
      <c r="DEF24" s="65"/>
      <c r="DEG24" s="65"/>
      <c r="DEH24" s="65"/>
      <c r="DEI24" s="65"/>
      <c r="DEJ24" s="65"/>
      <c r="DEK24" s="65"/>
      <c r="DEL24" s="65"/>
      <c r="DEM24" s="65"/>
      <c r="DEN24" s="65"/>
      <c r="DEO24" s="65"/>
      <c r="DEP24" s="65"/>
      <c r="DEQ24" s="65"/>
      <c r="DER24" s="65"/>
      <c r="DES24" s="65"/>
      <c r="DET24" s="65"/>
      <c r="DEU24" s="65"/>
      <c r="DEV24" s="65"/>
      <c r="DEW24" s="65"/>
      <c r="DEX24" s="65"/>
      <c r="DEY24" s="65"/>
      <c r="DEZ24" s="65"/>
      <c r="DFA24" s="65"/>
      <c r="DFB24" s="65"/>
      <c r="DFC24" s="65"/>
      <c r="DFD24" s="65"/>
      <c r="DFE24" s="65"/>
      <c r="DFF24" s="65"/>
      <c r="DFG24" s="65"/>
      <c r="DFH24" s="65"/>
      <c r="DFI24" s="65"/>
      <c r="DFJ24" s="65"/>
      <c r="DFK24" s="65"/>
      <c r="DFL24" s="65"/>
      <c r="DFM24" s="65"/>
      <c r="DFN24" s="65"/>
      <c r="DFO24" s="65"/>
      <c r="DFP24" s="65"/>
      <c r="DFQ24" s="65"/>
      <c r="DFR24" s="65"/>
      <c r="DFS24" s="65"/>
      <c r="DFT24" s="65"/>
      <c r="DFU24" s="65"/>
      <c r="DFV24" s="65"/>
      <c r="DFW24" s="65"/>
      <c r="DFX24" s="65"/>
      <c r="DFY24" s="65"/>
      <c r="DFZ24" s="65"/>
      <c r="DGA24" s="65"/>
      <c r="DGB24" s="65"/>
      <c r="DGC24" s="65"/>
      <c r="DGD24" s="65"/>
      <c r="DGE24" s="65"/>
      <c r="DGF24" s="65"/>
      <c r="DGG24" s="65"/>
      <c r="DGH24" s="65"/>
      <c r="DGI24" s="65"/>
      <c r="DGJ24" s="65"/>
      <c r="DGK24" s="65"/>
      <c r="DGL24" s="65"/>
      <c r="DGM24" s="65"/>
      <c r="DGN24" s="65"/>
      <c r="DGO24" s="65"/>
      <c r="DGP24" s="65"/>
      <c r="DGQ24" s="65"/>
      <c r="DGR24" s="65"/>
      <c r="DGS24" s="65"/>
      <c r="DGT24" s="65"/>
      <c r="DGU24" s="65"/>
      <c r="DGV24" s="65"/>
      <c r="DGW24" s="65"/>
      <c r="DGX24" s="65"/>
      <c r="DGY24" s="65"/>
      <c r="DGZ24" s="65"/>
      <c r="DHA24" s="65"/>
      <c r="DHB24" s="65"/>
      <c r="DHC24" s="65"/>
      <c r="DHD24" s="65"/>
      <c r="DHE24" s="65"/>
      <c r="DHF24" s="65"/>
      <c r="DHG24" s="65"/>
      <c r="DHH24" s="65"/>
      <c r="DHI24" s="65"/>
      <c r="DHJ24" s="65"/>
      <c r="DHK24" s="65"/>
      <c r="DHL24" s="65"/>
      <c r="DHM24" s="65"/>
      <c r="DHN24" s="65"/>
      <c r="DHO24" s="65"/>
      <c r="DHP24" s="65"/>
      <c r="DHQ24" s="65"/>
      <c r="DHR24" s="65"/>
      <c r="DHS24" s="65"/>
      <c r="DHT24" s="65"/>
      <c r="DHU24" s="65"/>
      <c r="DHV24" s="65"/>
      <c r="DHW24" s="65"/>
      <c r="DHX24" s="65"/>
      <c r="DHY24" s="65"/>
      <c r="DHZ24" s="65"/>
      <c r="DIA24" s="65"/>
      <c r="DIB24" s="65"/>
      <c r="DIC24" s="65"/>
      <c r="DID24" s="65"/>
      <c r="DIE24" s="65"/>
      <c r="DIF24" s="65"/>
      <c r="DIG24" s="65"/>
      <c r="DIH24" s="65"/>
      <c r="DII24" s="65"/>
      <c r="DIJ24" s="65"/>
      <c r="DIK24" s="65"/>
      <c r="DIL24" s="65"/>
      <c r="DIM24" s="65"/>
      <c r="DIN24" s="65"/>
      <c r="DIO24" s="65"/>
      <c r="DIP24" s="65"/>
      <c r="DIQ24" s="65"/>
      <c r="DIR24" s="65"/>
      <c r="DIS24" s="65"/>
      <c r="DIT24" s="65"/>
      <c r="DIU24" s="65"/>
      <c r="DIV24" s="65"/>
      <c r="DIW24" s="65"/>
      <c r="DIX24" s="65"/>
      <c r="DIY24" s="65"/>
      <c r="DIZ24" s="65"/>
      <c r="DJA24" s="65"/>
      <c r="DJB24" s="65"/>
      <c r="DJC24" s="65"/>
      <c r="DJD24" s="65"/>
      <c r="DJE24" s="65"/>
      <c r="DJF24" s="65"/>
      <c r="DJG24" s="65"/>
      <c r="DJH24" s="65"/>
      <c r="DJI24" s="65"/>
      <c r="DJJ24" s="65"/>
      <c r="DJK24" s="65"/>
      <c r="DJL24" s="65"/>
      <c r="DJM24" s="65"/>
      <c r="DJN24" s="65"/>
      <c r="DJO24" s="65"/>
      <c r="DJP24" s="65"/>
      <c r="DJQ24" s="65"/>
      <c r="DJR24" s="65"/>
      <c r="DJS24" s="65"/>
      <c r="DJT24" s="65"/>
      <c r="DJU24" s="65"/>
      <c r="DJV24" s="65"/>
      <c r="DJW24" s="65"/>
      <c r="DJX24" s="65"/>
      <c r="DJY24" s="65"/>
      <c r="DJZ24" s="65"/>
      <c r="DKA24" s="65"/>
      <c r="DKB24" s="65"/>
      <c r="DKC24" s="65"/>
      <c r="DKD24" s="65"/>
      <c r="DKE24" s="65"/>
      <c r="DKF24" s="65"/>
      <c r="DKG24" s="65"/>
      <c r="DKH24" s="65"/>
      <c r="DKI24" s="65"/>
      <c r="DKJ24" s="65"/>
      <c r="DKK24" s="65"/>
      <c r="DKL24" s="65"/>
      <c r="DKM24" s="65"/>
      <c r="DKN24" s="65"/>
      <c r="DKO24" s="65"/>
      <c r="DKP24" s="65"/>
      <c r="DKQ24" s="65"/>
      <c r="DKR24" s="65"/>
      <c r="DKS24" s="65"/>
      <c r="DKT24" s="65"/>
      <c r="DKU24" s="65"/>
      <c r="DKV24" s="65"/>
      <c r="DKW24" s="65"/>
      <c r="DKX24" s="65"/>
      <c r="DKY24" s="65"/>
      <c r="DKZ24" s="65"/>
      <c r="DLA24" s="65"/>
      <c r="DLB24" s="65"/>
      <c r="DLC24" s="65"/>
      <c r="DLD24" s="65"/>
      <c r="DLE24" s="65"/>
      <c r="DLF24" s="65"/>
      <c r="DLG24" s="65"/>
      <c r="DLH24" s="65"/>
      <c r="DLI24" s="65"/>
      <c r="DLJ24" s="65"/>
      <c r="DLK24" s="65"/>
      <c r="DLL24" s="65"/>
      <c r="DLM24" s="65"/>
      <c r="DLN24" s="65"/>
      <c r="DLO24" s="65"/>
      <c r="DLP24" s="65"/>
      <c r="DLQ24" s="65"/>
      <c r="DLR24" s="65"/>
      <c r="DLS24" s="65"/>
      <c r="DLT24" s="65"/>
      <c r="DLU24" s="65"/>
      <c r="DLV24" s="65"/>
      <c r="DLW24" s="65"/>
      <c r="DLX24" s="65"/>
      <c r="DLY24" s="65"/>
      <c r="DLZ24" s="65"/>
      <c r="DMA24" s="65"/>
      <c r="DMB24" s="65"/>
      <c r="DMC24" s="65"/>
      <c r="DMD24" s="65"/>
      <c r="DME24" s="65"/>
      <c r="DMF24" s="65"/>
      <c r="DMG24" s="65"/>
      <c r="DMH24" s="65"/>
      <c r="DMI24" s="65"/>
      <c r="DMJ24" s="65"/>
      <c r="DMK24" s="65"/>
      <c r="DML24" s="65"/>
      <c r="DMM24" s="65"/>
      <c r="DMN24" s="65"/>
      <c r="DMO24" s="65"/>
      <c r="DMP24" s="65"/>
      <c r="DMQ24" s="65"/>
      <c r="DMR24" s="65"/>
      <c r="DMS24" s="65"/>
      <c r="DMT24" s="65"/>
      <c r="DMU24" s="65"/>
      <c r="DMV24" s="65"/>
      <c r="DMW24" s="65"/>
      <c r="DMX24" s="65"/>
      <c r="DMY24" s="65"/>
      <c r="DMZ24" s="65"/>
      <c r="DNA24" s="65"/>
      <c r="DNB24" s="65"/>
      <c r="DNC24" s="65"/>
      <c r="DND24" s="65"/>
      <c r="DNE24" s="65"/>
      <c r="DNF24" s="65"/>
      <c r="DNG24" s="65"/>
      <c r="DNH24" s="65"/>
      <c r="DNI24" s="65"/>
      <c r="DNJ24" s="65"/>
      <c r="DNK24" s="65"/>
      <c r="DNL24" s="65"/>
      <c r="DNM24" s="65"/>
      <c r="DNN24" s="65"/>
      <c r="DNO24" s="65"/>
      <c r="DNP24" s="65"/>
      <c r="DNQ24" s="65"/>
      <c r="DNR24" s="65"/>
      <c r="DNS24" s="65"/>
      <c r="DNT24" s="65"/>
      <c r="DNU24" s="65"/>
      <c r="DNV24" s="65"/>
      <c r="DNW24" s="65"/>
      <c r="DNX24" s="65"/>
      <c r="DNY24" s="65"/>
      <c r="DNZ24" s="65"/>
      <c r="DOA24" s="65"/>
      <c r="DOB24" s="65"/>
      <c r="DOC24" s="65"/>
      <c r="DOD24" s="65"/>
      <c r="DOE24" s="65"/>
      <c r="DOF24" s="65"/>
      <c r="DOG24" s="65"/>
      <c r="DOH24" s="65"/>
      <c r="DOI24" s="65"/>
      <c r="DOJ24" s="65"/>
      <c r="DOK24" s="65"/>
      <c r="DOL24" s="65"/>
      <c r="DOM24" s="65"/>
      <c r="DON24" s="65"/>
      <c r="DOO24" s="65"/>
      <c r="DOP24" s="65"/>
      <c r="DOQ24" s="65"/>
      <c r="DOR24" s="65"/>
      <c r="DOS24" s="65"/>
      <c r="DOT24" s="65"/>
      <c r="DOU24" s="65"/>
      <c r="DOV24" s="65"/>
      <c r="DOW24" s="65"/>
      <c r="DOX24" s="65"/>
      <c r="DOY24" s="65"/>
      <c r="DOZ24" s="65"/>
      <c r="DPA24" s="65"/>
      <c r="DPB24" s="65"/>
      <c r="DPC24" s="65"/>
      <c r="DPD24" s="65"/>
      <c r="DPE24" s="65"/>
      <c r="DPF24" s="65"/>
      <c r="DPG24" s="65"/>
      <c r="DPH24" s="65"/>
      <c r="DPI24" s="65"/>
      <c r="DPJ24" s="65"/>
      <c r="DPK24" s="65"/>
      <c r="DPL24" s="65"/>
      <c r="DPM24" s="65"/>
      <c r="DPN24" s="65"/>
      <c r="DPO24" s="65"/>
      <c r="DPP24" s="65"/>
      <c r="DPQ24" s="65"/>
      <c r="DPR24" s="65"/>
      <c r="DPS24" s="65"/>
      <c r="DPT24" s="65"/>
      <c r="DPU24" s="65"/>
      <c r="DPV24" s="65"/>
      <c r="DPW24" s="65"/>
      <c r="DPX24" s="65"/>
      <c r="DPY24" s="65"/>
      <c r="DPZ24" s="65"/>
      <c r="DQA24" s="65"/>
      <c r="DQB24" s="65"/>
      <c r="DQC24" s="65"/>
      <c r="DQD24" s="65"/>
      <c r="DQE24" s="65"/>
      <c r="DQF24" s="65"/>
      <c r="DQG24" s="65"/>
      <c r="DQH24" s="65"/>
      <c r="DQI24" s="65"/>
      <c r="DQJ24" s="65"/>
      <c r="DQK24" s="65"/>
      <c r="DQL24" s="65"/>
      <c r="DQM24" s="65"/>
      <c r="DQN24" s="65"/>
      <c r="DQO24" s="65"/>
      <c r="DQP24" s="65"/>
      <c r="DQQ24" s="65"/>
      <c r="DQR24" s="65"/>
      <c r="DQS24" s="65"/>
      <c r="DQT24" s="65"/>
      <c r="DQU24" s="65"/>
      <c r="DQV24" s="65"/>
      <c r="DQW24" s="65"/>
      <c r="DQX24" s="65"/>
      <c r="DQY24" s="65"/>
      <c r="DQZ24" s="65"/>
      <c r="DRA24" s="65"/>
      <c r="DRB24" s="65"/>
      <c r="DRC24" s="65"/>
      <c r="DRD24" s="65"/>
      <c r="DRE24" s="65"/>
      <c r="DRF24" s="65"/>
      <c r="DRG24" s="65"/>
      <c r="DRH24" s="65"/>
      <c r="DRI24" s="65"/>
      <c r="DRJ24" s="65"/>
      <c r="DRK24" s="65"/>
      <c r="DRL24" s="65"/>
      <c r="DRM24" s="65"/>
      <c r="DRN24" s="65"/>
      <c r="DRO24" s="65"/>
      <c r="DRP24" s="65"/>
      <c r="DRQ24" s="65"/>
      <c r="DRR24" s="65"/>
      <c r="DRS24" s="65"/>
      <c r="DRT24" s="65"/>
      <c r="DRU24" s="65"/>
      <c r="DRV24" s="65"/>
      <c r="DRW24" s="65"/>
      <c r="DRX24" s="65"/>
      <c r="DRY24" s="65"/>
      <c r="DRZ24" s="65"/>
      <c r="DSA24" s="65"/>
      <c r="DSB24" s="65"/>
      <c r="DSC24" s="65"/>
      <c r="DSD24" s="65"/>
      <c r="DSE24" s="65"/>
      <c r="DSF24" s="65"/>
      <c r="DSG24" s="65"/>
      <c r="DSH24" s="65"/>
      <c r="DSI24" s="65"/>
      <c r="DSJ24" s="65"/>
      <c r="DSK24" s="65"/>
      <c r="DSL24" s="65"/>
      <c r="DSM24" s="65"/>
      <c r="DSN24" s="65"/>
      <c r="DSO24" s="65"/>
      <c r="DSP24" s="65"/>
      <c r="DSQ24" s="65"/>
      <c r="DSR24" s="65"/>
      <c r="DSS24" s="65"/>
      <c r="DST24" s="65"/>
      <c r="DSU24" s="65"/>
      <c r="DSV24" s="65"/>
      <c r="DSW24" s="65"/>
      <c r="DSX24" s="65"/>
      <c r="DSY24" s="65"/>
      <c r="DSZ24" s="65"/>
      <c r="DTA24" s="65"/>
      <c r="DTB24" s="65"/>
      <c r="DTC24" s="65"/>
      <c r="DTD24" s="65"/>
      <c r="DTE24" s="65"/>
      <c r="DTF24" s="65"/>
      <c r="DTG24" s="65"/>
      <c r="DTH24" s="65"/>
      <c r="DTI24" s="65"/>
      <c r="DTJ24" s="65"/>
      <c r="DTK24" s="65"/>
      <c r="DTL24" s="65"/>
      <c r="DTM24" s="65"/>
      <c r="DTN24" s="65"/>
      <c r="DTO24" s="65"/>
      <c r="DTP24" s="65"/>
      <c r="DTQ24" s="65"/>
      <c r="DTR24" s="65"/>
      <c r="DTS24" s="65"/>
      <c r="DTT24" s="65"/>
      <c r="DTU24" s="65"/>
      <c r="DTV24" s="65"/>
      <c r="DTW24" s="65"/>
      <c r="DTX24" s="65"/>
      <c r="DTY24" s="65"/>
      <c r="DTZ24" s="65"/>
      <c r="DUA24" s="65"/>
      <c r="DUB24" s="65"/>
      <c r="DUC24" s="65"/>
      <c r="DUD24" s="65"/>
      <c r="DUE24" s="65"/>
      <c r="DUF24" s="65"/>
      <c r="DUG24" s="65"/>
      <c r="DUH24" s="65"/>
      <c r="DUI24" s="65"/>
      <c r="DUJ24" s="65"/>
      <c r="DUK24" s="65"/>
      <c r="DUL24" s="65"/>
      <c r="DUM24" s="65"/>
      <c r="DUN24" s="65"/>
      <c r="DUO24" s="65"/>
      <c r="DUP24" s="65"/>
      <c r="DUQ24" s="65"/>
      <c r="DUR24" s="65"/>
      <c r="DUS24" s="65"/>
      <c r="DUT24" s="65"/>
      <c r="DUU24" s="65"/>
      <c r="DUV24" s="65"/>
      <c r="DUW24" s="65"/>
      <c r="DUX24" s="65"/>
      <c r="DUY24" s="65"/>
      <c r="DUZ24" s="65"/>
      <c r="DVA24" s="65"/>
      <c r="DVB24" s="65"/>
      <c r="DVC24" s="65"/>
      <c r="DVD24" s="65"/>
      <c r="DVE24" s="65"/>
      <c r="DVF24" s="65"/>
      <c r="DVG24" s="65"/>
      <c r="DVH24" s="65"/>
      <c r="DVI24" s="65"/>
      <c r="DVJ24" s="65"/>
      <c r="DVK24" s="65"/>
      <c r="DVL24" s="65"/>
      <c r="DVM24" s="65"/>
      <c r="DVN24" s="65"/>
      <c r="DVO24" s="65"/>
      <c r="DVP24" s="65"/>
      <c r="DVQ24" s="65"/>
      <c r="DVR24" s="65"/>
      <c r="DVS24" s="65"/>
      <c r="DVT24" s="65"/>
      <c r="DVU24" s="65"/>
      <c r="DVV24" s="65"/>
      <c r="DVW24" s="65"/>
      <c r="DVX24" s="65"/>
      <c r="DVY24" s="65"/>
      <c r="DVZ24" s="65"/>
      <c r="DWA24" s="65"/>
      <c r="DWB24" s="65"/>
      <c r="DWC24" s="65"/>
      <c r="DWD24" s="65"/>
      <c r="DWE24" s="65"/>
      <c r="DWF24" s="65"/>
      <c r="DWG24" s="65"/>
      <c r="DWH24" s="65"/>
      <c r="DWI24" s="65"/>
      <c r="DWJ24" s="65"/>
      <c r="DWK24" s="65"/>
      <c r="DWL24" s="65"/>
      <c r="DWM24" s="65"/>
      <c r="DWN24" s="65"/>
      <c r="DWO24" s="65"/>
      <c r="DWP24" s="65"/>
      <c r="DWQ24" s="65"/>
      <c r="DWR24" s="65"/>
      <c r="DWS24" s="65"/>
      <c r="DWT24" s="65"/>
      <c r="DWU24" s="65"/>
      <c r="DWV24" s="65"/>
      <c r="DWW24" s="65"/>
      <c r="DWX24" s="65"/>
      <c r="DWY24" s="65"/>
      <c r="DWZ24" s="65"/>
      <c r="DXA24" s="65"/>
      <c r="DXB24" s="65"/>
      <c r="DXC24" s="65"/>
      <c r="DXD24" s="65"/>
      <c r="DXE24" s="65"/>
      <c r="DXF24" s="65"/>
      <c r="DXG24" s="65"/>
      <c r="DXH24" s="65"/>
      <c r="DXI24" s="65"/>
      <c r="DXJ24" s="65"/>
      <c r="DXK24" s="65"/>
      <c r="DXL24" s="65"/>
      <c r="DXM24" s="65"/>
      <c r="DXN24" s="65"/>
      <c r="DXO24" s="65"/>
      <c r="DXP24" s="65"/>
      <c r="DXQ24" s="65"/>
      <c r="DXR24" s="65"/>
      <c r="DXS24" s="65"/>
      <c r="DXT24" s="65"/>
      <c r="DXU24" s="65"/>
      <c r="DXV24" s="65"/>
      <c r="DXW24" s="65"/>
      <c r="DXX24" s="65"/>
      <c r="DXY24" s="65"/>
      <c r="DXZ24" s="65"/>
      <c r="DYA24" s="65"/>
      <c r="DYB24" s="65"/>
      <c r="DYC24" s="65"/>
      <c r="DYD24" s="65"/>
      <c r="DYE24" s="65"/>
      <c r="DYF24" s="65"/>
      <c r="DYG24" s="65"/>
      <c r="DYH24" s="65"/>
      <c r="DYI24" s="65"/>
      <c r="DYJ24" s="65"/>
      <c r="DYK24" s="65"/>
      <c r="DYL24" s="65"/>
      <c r="DYM24" s="65"/>
      <c r="DYN24" s="65"/>
      <c r="DYO24" s="65"/>
      <c r="DYP24" s="65"/>
      <c r="DYQ24" s="65"/>
      <c r="DYR24" s="65"/>
      <c r="DYS24" s="65"/>
      <c r="DYT24" s="65"/>
      <c r="DYU24" s="65"/>
      <c r="DYV24" s="65"/>
      <c r="DYW24" s="65"/>
      <c r="DYX24" s="65"/>
      <c r="DYY24" s="65"/>
      <c r="DYZ24" s="65"/>
      <c r="DZA24" s="65"/>
      <c r="DZB24" s="65"/>
      <c r="DZC24" s="65"/>
      <c r="DZD24" s="65"/>
      <c r="DZE24" s="65"/>
      <c r="DZF24" s="65"/>
      <c r="DZG24" s="65"/>
      <c r="DZH24" s="65"/>
      <c r="DZI24" s="65"/>
      <c r="DZJ24" s="65"/>
      <c r="DZK24" s="65"/>
      <c r="DZL24" s="65"/>
      <c r="DZM24" s="65"/>
      <c r="DZN24" s="65"/>
      <c r="DZO24" s="65"/>
      <c r="DZP24" s="65"/>
      <c r="DZQ24" s="65"/>
      <c r="DZR24" s="65"/>
      <c r="DZS24" s="65"/>
      <c r="DZT24" s="65"/>
      <c r="DZU24" s="65"/>
      <c r="DZV24" s="65"/>
      <c r="DZW24" s="65"/>
      <c r="DZX24" s="65"/>
      <c r="DZY24" s="65"/>
      <c r="DZZ24" s="65"/>
      <c r="EAA24" s="65"/>
      <c r="EAB24" s="65"/>
      <c r="EAC24" s="65"/>
      <c r="EAD24" s="65"/>
      <c r="EAE24" s="65"/>
      <c r="EAF24" s="65"/>
      <c r="EAG24" s="65"/>
      <c r="EAH24" s="65"/>
      <c r="EAI24" s="65"/>
      <c r="EAJ24" s="65"/>
      <c r="EAK24" s="65"/>
      <c r="EAL24" s="65"/>
      <c r="EAM24" s="65"/>
      <c r="EAN24" s="65"/>
      <c r="EAO24" s="65"/>
      <c r="EAP24" s="65"/>
      <c r="EAQ24" s="65"/>
      <c r="EAR24" s="65"/>
      <c r="EAS24" s="65"/>
      <c r="EAT24" s="65"/>
      <c r="EAU24" s="65"/>
      <c r="EAV24" s="65"/>
      <c r="EAW24" s="65"/>
      <c r="EAX24" s="65"/>
      <c r="EAY24" s="65"/>
      <c r="EAZ24" s="65"/>
      <c r="EBA24" s="65"/>
      <c r="EBB24" s="65"/>
      <c r="EBC24" s="65"/>
      <c r="EBD24" s="65"/>
      <c r="EBE24" s="65"/>
      <c r="EBF24" s="65"/>
      <c r="EBG24" s="65"/>
      <c r="EBH24" s="65"/>
      <c r="EBI24" s="65"/>
      <c r="EBJ24" s="65"/>
      <c r="EBK24" s="65"/>
      <c r="EBL24" s="65"/>
      <c r="EBM24" s="65"/>
      <c r="EBN24" s="65"/>
      <c r="EBO24" s="65"/>
      <c r="EBP24" s="65"/>
      <c r="EBQ24" s="65"/>
      <c r="EBR24" s="65"/>
      <c r="EBS24" s="65"/>
      <c r="EBT24" s="65"/>
      <c r="EBU24" s="65"/>
      <c r="EBV24" s="65"/>
      <c r="EBW24" s="65"/>
      <c r="EBX24" s="65"/>
      <c r="EBY24" s="65"/>
      <c r="EBZ24" s="65"/>
      <c r="ECA24" s="65"/>
      <c r="ECB24" s="65"/>
      <c r="ECC24" s="65"/>
      <c r="ECD24" s="65"/>
      <c r="ECE24" s="65"/>
      <c r="ECF24" s="65"/>
      <c r="ECG24" s="65"/>
      <c r="ECH24" s="65"/>
      <c r="ECI24" s="65"/>
      <c r="ECJ24" s="65"/>
      <c r="ECK24" s="65"/>
      <c r="ECL24" s="65"/>
      <c r="ECM24" s="65"/>
      <c r="ECN24" s="65"/>
      <c r="ECO24" s="65"/>
      <c r="ECP24" s="65"/>
      <c r="ECQ24" s="65"/>
      <c r="ECR24" s="65"/>
      <c r="ECS24" s="65"/>
      <c r="ECT24" s="65"/>
      <c r="ECU24" s="65"/>
      <c r="ECV24" s="65"/>
      <c r="ECW24" s="65"/>
      <c r="ECX24" s="65"/>
      <c r="ECY24" s="65"/>
      <c r="ECZ24" s="65"/>
      <c r="EDA24" s="65"/>
      <c r="EDB24" s="65"/>
      <c r="EDC24" s="65"/>
      <c r="EDD24" s="65"/>
      <c r="EDE24" s="65"/>
      <c r="EDF24" s="65"/>
      <c r="EDG24" s="65"/>
      <c r="EDH24" s="65"/>
      <c r="EDI24" s="65"/>
      <c r="EDJ24" s="65"/>
      <c r="EDK24" s="65"/>
      <c r="EDL24" s="65"/>
      <c r="EDM24" s="65"/>
      <c r="EDN24" s="65"/>
      <c r="EDO24" s="65"/>
      <c r="EDP24" s="65"/>
      <c r="EDQ24" s="65"/>
      <c r="EDR24" s="65"/>
      <c r="EDS24" s="65"/>
      <c r="EDT24" s="65"/>
      <c r="EDU24" s="65"/>
      <c r="EDV24" s="65"/>
      <c r="EDW24" s="65"/>
      <c r="EDX24" s="65"/>
      <c r="EDY24" s="65"/>
      <c r="EDZ24" s="65"/>
      <c r="EEA24" s="65"/>
      <c r="EEB24" s="65"/>
      <c r="EEC24" s="65"/>
      <c r="EED24" s="65"/>
      <c r="EEE24" s="65"/>
      <c r="EEF24" s="65"/>
      <c r="EEG24" s="65"/>
      <c r="EEH24" s="65"/>
      <c r="EEI24" s="65"/>
      <c r="EEJ24" s="65"/>
      <c r="EEK24" s="65"/>
      <c r="EEL24" s="65"/>
      <c r="EEM24" s="65"/>
      <c r="EEN24" s="65"/>
      <c r="EEO24" s="65"/>
      <c r="EEP24" s="65"/>
      <c r="EEQ24" s="65"/>
      <c r="EER24" s="65"/>
      <c r="EES24" s="65"/>
      <c r="EET24" s="65"/>
      <c r="EEU24" s="65"/>
      <c r="EEV24" s="65"/>
      <c r="EEW24" s="65"/>
      <c r="EEX24" s="65"/>
      <c r="EEY24" s="65"/>
      <c r="EEZ24" s="65"/>
      <c r="EFA24" s="65"/>
      <c r="EFB24" s="65"/>
      <c r="EFC24" s="65"/>
      <c r="EFD24" s="65"/>
      <c r="EFE24" s="65"/>
      <c r="EFF24" s="65"/>
      <c r="EFG24" s="65"/>
      <c r="EFH24" s="65"/>
      <c r="EFI24" s="65"/>
      <c r="EFJ24" s="65"/>
      <c r="EFK24" s="65"/>
      <c r="EFL24" s="65"/>
      <c r="EFM24" s="65"/>
      <c r="EFN24" s="65"/>
      <c r="EFO24" s="65"/>
      <c r="EFP24" s="65"/>
      <c r="EFQ24" s="65"/>
      <c r="EFR24" s="65"/>
      <c r="EFS24" s="65"/>
      <c r="EFT24" s="65"/>
      <c r="EFU24" s="65"/>
      <c r="EFV24" s="65"/>
      <c r="EFW24" s="65"/>
      <c r="EFX24" s="65"/>
      <c r="EFY24" s="65"/>
      <c r="EFZ24" s="65"/>
      <c r="EGA24" s="65"/>
      <c r="EGB24" s="65"/>
      <c r="EGC24" s="65"/>
      <c r="EGD24" s="65"/>
      <c r="EGE24" s="65"/>
      <c r="EGF24" s="65"/>
      <c r="EGG24" s="65"/>
      <c r="EGH24" s="65"/>
      <c r="EGI24" s="65"/>
      <c r="EGJ24" s="65"/>
      <c r="EGK24" s="65"/>
      <c r="EGL24" s="65"/>
      <c r="EGM24" s="65"/>
      <c r="EGN24" s="65"/>
      <c r="EGO24" s="65"/>
      <c r="EGP24" s="65"/>
      <c r="EGQ24" s="65"/>
      <c r="EGR24" s="65"/>
      <c r="EGS24" s="65"/>
      <c r="EGT24" s="65"/>
      <c r="EGU24" s="65"/>
      <c r="EGV24" s="65"/>
      <c r="EGW24" s="65"/>
      <c r="EGX24" s="65"/>
      <c r="EGY24" s="65"/>
      <c r="EGZ24" s="65"/>
      <c r="EHA24" s="65"/>
      <c r="EHB24" s="65"/>
      <c r="EHC24" s="65"/>
      <c r="EHD24" s="65"/>
      <c r="EHE24" s="65"/>
      <c r="EHF24" s="65"/>
      <c r="EHG24" s="65"/>
      <c r="EHH24" s="65"/>
      <c r="EHI24" s="65"/>
      <c r="EHJ24" s="65"/>
      <c r="EHK24" s="65"/>
      <c r="EHL24" s="65"/>
      <c r="EHM24" s="65"/>
      <c r="EHN24" s="65"/>
      <c r="EHO24" s="65"/>
      <c r="EHP24" s="65"/>
      <c r="EHQ24" s="65"/>
      <c r="EHR24" s="65"/>
      <c r="EHS24" s="65"/>
      <c r="EHT24" s="65"/>
      <c r="EHU24" s="65"/>
      <c r="EHV24" s="65"/>
      <c r="EHW24" s="65"/>
      <c r="EHX24" s="65"/>
      <c r="EHY24" s="65"/>
      <c r="EHZ24" s="65"/>
      <c r="EIA24" s="65"/>
      <c r="EIB24" s="65"/>
      <c r="EIC24" s="65"/>
      <c r="EID24" s="65"/>
      <c r="EIE24" s="65"/>
      <c r="EIF24" s="65"/>
      <c r="EIG24" s="65"/>
      <c r="EIH24" s="65"/>
      <c r="EII24" s="65"/>
      <c r="EIJ24" s="65"/>
      <c r="EIK24" s="65"/>
      <c r="EIL24" s="65"/>
      <c r="EIM24" s="65"/>
      <c r="EIN24" s="65"/>
      <c r="EIO24" s="65"/>
      <c r="EIP24" s="65"/>
      <c r="EIQ24" s="65"/>
      <c r="EIR24" s="65"/>
      <c r="EIS24" s="65"/>
      <c r="EIT24" s="65"/>
      <c r="EIU24" s="65"/>
      <c r="EIV24" s="65"/>
      <c r="EIW24" s="65"/>
      <c r="EIX24" s="65"/>
      <c r="EIY24" s="65"/>
      <c r="EIZ24" s="65"/>
      <c r="EJA24" s="65"/>
      <c r="EJB24" s="65"/>
      <c r="EJC24" s="65"/>
      <c r="EJD24" s="65"/>
      <c r="EJE24" s="65"/>
      <c r="EJF24" s="65"/>
      <c r="EJG24" s="65"/>
      <c r="EJH24" s="65"/>
      <c r="EJI24" s="65"/>
      <c r="EJJ24" s="65"/>
      <c r="EJK24" s="65"/>
      <c r="EJL24" s="65"/>
      <c r="EJM24" s="65"/>
      <c r="EJN24" s="65"/>
      <c r="EJO24" s="65"/>
      <c r="EJP24" s="65"/>
      <c r="EJQ24" s="65"/>
      <c r="EJR24" s="65"/>
      <c r="EJS24" s="65"/>
      <c r="EJT24" s="65"/>
      <c r="EJU24" s="65"/>
      <c r="EJV24" s="65"/>
      <c r="EJW24" s="65"/>
      <c r="EJX24" s="65"/>
      <c r="EJY24" s="65"/>
      <c r="EJZ24" s="65"/>
      <c r="EKA24" s="65"/>
      <c r="EKB24" s="65"/>
      <c r="EKC24" s="65"/>
      <c r="EKD24" s="65"/>
      <c r="EKE24" s="65"/>
      <c r="EKF24" s="65"/>
      <c r="EKG24" s="65"/>
      <c r="EKH24" s="65"/>
      <c r="EKI24" s="65"/>
      <c r="EKJ24" s="65"/>
      <c r="EKK24" s="65"/>
      <c r="EKL24" s="65"/>
      <c r="EKM24" s="65"/>
      <c r="EKN24" s="65"/>
      <c r="EKO24" s="65"/>
      <c r="EKP24" s="65"/>
      <c r="EKQ24" s="65"/>
      <c r="EKR24" s="65"/>
      <c r="EKS24" s="65"/>
      <c r="EKT24" s="65"/>
      <c r="EKU24" s="65"/>
      <c r="EKV24" s="65"/>
      <c r="EKW24" s="65"/>
      <c r="EKX24" s="65"/>
      <c r="EKY24" s="65"/>
      <c r="EKZ24" s="65"/>
      <c r="ELA24" s="65"/>
      <c r="ELB24" s="65"/>
      <c r="ELC24" s="65"/>
      <c r="ELD24" s="65"/>
      <c r="ELE24" s="65"/>
      <c r="ELF24" s="65"/>
      <c r="ELG24" s="65"/>
      <c r="ELH24" s="65"/>
      <c r="ELI24" s="65"/>
      <c r="ELJ24" s="65"/>
      <c r="ELK24" s="65"/>
      <c r="ELL24" s="65"/>
      <c r="ELM24" s="65"/>
      <c r="ELN24" s="65"/>
      <c r="ELO24" s="65"/>
      <c r="ELP24" s="65"/>
      <c r="ELQ24" s="65"/>
      <c r="ELR24" s="65"/>
      <c r="ELS24" s="65"/>
      <c r="ELT24" s="65"/>
      <c r="ELU24" s="65"/>
      <c r="ELV24" s="65"/>
      <c r="ELW24" s="65"/>
      <c r="ELX24" s="65"/>
      <c r="ELY24" s="65"/>
      <c r="ELZ24" s="65"/>
      <c r="EMA24" s="65"/>
      <c r="EMB24" s="65"/>
      <c r="EMC24" s="65"/>
      <c r="EMD24" s="65"/>
      <c r="EME24" s="65"/>
      <c r="EMF24" s="65"/>
      <c r="EMG24" s="65"/>
      <c r="EMH24" s="65"/>
      <c r="EMI24" s="65"/>
      <c r="EMJ24" s="65"/>
      <c r="EMK24" s="65"/>
      <c r="EML24" s="65"/>
      <c r="EMM24" s="65"/>
      <c r="EMN24" s="65"/>
      <c r="EMO24" s="65"/>
      <c r="EMP24" s="65"/>
      <c r="EMQ24" s="65"/>
      <c r="EMR24" s="65"/>
      <c r="EMS24" s="65"/>
      <c r="EMT24" s="65"/>
      <c r="EMU24" s="65"/>
      <c r="EMV24" s="65"/>
      <c r="EMW24" s="65"/>
      <c r="EMX24" s="65"/>
      <c r="EMY24" s="65"/>
      <c r="EMZ24" s="65"/>
      <c r="ENA24" s="65"/>
      <c r="ENB24" s="65"/>
      <c r="ENC24" s="65"/>
      <c r="END24" s="65"/>
      <c r="ENE24" s="65"/>
      <c r="ENF24" s="65"/>
      <c r="ENG24" s="65"/>
      <c r="ENH24" s="65"/>
      <c r="ENI24" s="65"/>
      <c r="ENJ24" s="65"/>
      <c r="ENK24" s="65"/>
      <c r="ENL24" s="65"/>
      <c r="ENM24" s="65"/>
      <c r="ENN24" s="65"/>
      <c r="ENO24" s="65"/>
      <c r="ENP24" s="65"/>
      <c r="ENQ24" s="65"/>
      <c r="ENR24" s="65"/>
      <c r="ENS24" s="65"/>
      <c r="ENT24" s="65"/>
      <c r="ENU24" s="65"/>
      <c r="ENV24" s="65"/>
      <c r="ENW24" s="65"/>
      <c r="ENX24" s="65"/>
      <c r="ENY24" s="65"/>
      <c r="ENZ24" s="65"/>
      <c r="EOA24" s="65"/>
      <c r="EOB24" s="65"/>
      <c r="EOC24" s="65"/>
      <c r="EOD24" s="65"/>
      <c r="EOE24" s="65"/>
      <c r="EOF24" s="65"/>
      <c r="EOG24" s="65"/>
      <c r="EOH24" s="65"/>
      <c r="EOI24" s="65"/>
      <c r="EOJ24" s="65"/>
      <c r="EOK24" s="65"/>
      <c r="EOL24" s="65"/>
      <c r="EOM24" s="65"/>
      <c r="EON24" s="65"/>
      <c r="EOO24" s="65"/>
      <c r="EOP24" s="65"/>
      <c r="EOQ24" s="65"/>
      <c r="EOR24" s="65"/>
      <c r="EOS24" s="65"/>
      <c r="EOT24" s="65"/>
      <c r="EOU24" s="65"/>
      <c r="EOV24" s="65"/>
      <c r="EOW24" s="65"/>
      <c r="EOX24" s="65"/>
      <c r="EOY24" s="65"/>
      <c r="EOZ24" s="65"/>
      <c r="EPA24" s="65"/>
      <c r="EPB24" s="65"/>
      <c r="EPC24" s="65"/>
      <c r="EPD24" s="65"/>
      <c r="EPE24" s="65"/>
      <c r="EPF24" s="65"/>
      <c r="EPG24" s="65"/>
      <c r="EPH24" s="65"/>
      <c r="EPI24" s="65"/>
      <c r="EPJ24" s="65"/>
      <c r="EPK24" s="65"/>
      <c r="EPL24" s="65"/>
      <c r="EPM24" s="65"/>
      <c r="EPN24" s="65"/>
      <c r="EPO24" s="65"/>
      <c r="EPP24" s="65"/>
      <c r="EPQ24" s="65"/>
      <c r="EPR24" s="65"/>
      <c r="EPS24" s="65"/>
      <c r="EPT24" s="65"/>
      <c r="EPU24" s="65"/>
      <c r="EPV24" s="65"/>
      <c r="EPW24" s="65"/>
      <c r="EPX24" s="65"/>
      <c r="EPY24" s="65"/>
      <c r="EPZ24" s="65"/>
      <c r="EQA24" s="65"/>
      <c r="EQB24" s="65"/>
      <c r="EQC24" s="65"/>
      <c r="EQD24" s="65"/>
      <c r="EQE24" s="65"/>
      <c r="EQF24" s="65"/>
      <c r="EQG24" s="65"/>
      <c r="EQH24" s="65"/>
      <c r="EQI24" s="65"/>
      <c r="EQJ24" s="65"/>
      <c r="EQK24" s="65"/>
      <c r="EQL24" s="65"/>
      <c r="EQM24" s="65"/>
      <c r="EQN24" s="65"/>
      <c r="EQO24" s="65"/>
      <c r="EQP24" s="65"/>
      <c r="EQQ24" s="65"/>
      <c r="EQR24" s="65"/>
      <c r="EQS24" s="65"/>
      <c r="EQT24" s="65"/>
      <c r="EQU24" s="65"/>
      <c r="EQV24" s="65"/>
      <c r="EQW24" s="65"/>
      <c r="EQX24" s="65"/>
      <c r="EQY24" s="65"/>
      <c r="EQZ24" s="65"/>
      <c r="ERA24" s="65"/>
      <c r="ERB24" s="65"/>
      <c r="ERC24" s="65"/>
      <c r="ERD24" s="65"/>
      <c r="ERE24" s="65"/>
      <c r="ERF24" s="65"/>
      <c r="ERG24" s="65"/>
      <c r="ERH24" s="65"/>
      <c r="ERI24" s="65"/>
      <c r="ERJ24" s="65"/>
      <c r="ERK24" s="65"/>
      <c r="ERL24" s="65"/>
      <c r="ERM24" s="65"/>
      <c r="ERN24" s="65"/>
      <c r="ERO24" s="65"/>
      <c r="ERP24" s="65"/>
      <c r="ERQ24" s="65"/>
      <c r="ERR24" s="65"/>
      <c r="ERS24" s="65"/>
      <c r="ERT24" s="65"/>
      <c r="ERU24" s="65"/>
      <c r="ERV24" s="65"/>
      <c r="ERW24" s="65"/>
      <c r="ERX24" s="65"/>
      <c r="ERY24" s="65"/>
      <c r="ERZ24" s="65"/>
      <c r="ESA24" s="65"/>
      <c r="ESB24" s="65"/>
      <c r="ESC24" s="65"/>
      <c r="ESD24" s="65"/>
      <c r="ESE24" s="65"/>
      <c r="ESF24" s="65"/>
      <c r="ESG24" s="65"/>
      <c r="ESH24" s="65"/>
      <c r="ESI24" s="65"/>
      <c r="ESJ24" s="65"/>
      <c r="ESK24" s="65"/>
      <c r="ESL24" s="65"/>
      <c r="ESM24" s="65"/>
      <c r="ESN24" s="65"/>
      <c r="ESO24" s="65"/>
      <c r="ESP24" s="65"/>
      <c r="ESQ24" s="65"/>
      <c r="ESR24" s="65"/>
      <c r="ESS24" s="65"/>
      <c r="EST24" s="65"/>
      <c r="ESU24" s="65"/>
      <c r="ESV24" s="65"/>
      <c r="ESW24" s="65"/>
      <c r="ESX24" s="65"/>
      <c r="ESY24" s="65"/>
      <c r="ESZ24" s="65"/>
      <c r="ETA24" s="65"/>
      <c r="ETB24" s="65"/>
      <c r="ETC24" s="65"/>
      <c r="ETD24" s="65"/>
      <c r="ETE24" s="65"/>
      <c r="ETF24" s="65"/>
      <c r="ETG24" s="65"/>
      <c r="ETH24" s="65"/>
      <c r="ETI24" s="65"/>
      <c r="ETJ24" s="65"/>
      <c r="ETK24" s="65"/>
      <c r="ETL24" s="65"/>
      <c r="ETM24" s="65"/>
      <c r="ETN24" s="65"/>
      <c r="ETO24" s="65"/>
      <c r="ETP24" s="65"/>
      <c r="ETQ24" s="65"/>
      <c r="ETR24" s="65"/>
      <c r="ETS24" s="65"/>
      <c r="ETT24" s="65"/>
      <c r="ETU24" s="65"/>
      <c r="ETV24" s="65"/>
      <c r="ETW24" s="65"/>
      <c r="ETX24" s="65"/>
      <c r="ETY24" s="65"/>
      <c r="ETZ24" s="65"/>
      <c r="EUA24" s="65"/>
      <c r="EUB24" s="65"/>
      <c r="EUC24" s="65"/>
      <c r="EUD24" s="65"/>
      <c r="EUE24" s="65"/>
      <c r="EUF24" s="65"/>
      <c r="EUG24" s="65"/>
      <c r="EUH24" s="65"/>
      <c r="EUI24" s="65"/>
      <c r="EUJ24" s="65"/>
      <c r="EUK24" s="65"/>
      <c r="EUL24" s="65"/>
      <c r="EUM24" s="65"/>
      <c r="EUN24" s="65"/>
      <c r="EUO24" s="65"/>
      <c r="EUP24" s="65"/>
      <c r="EUQ24" s="65"/>
      <c r="EUR24" s="65"/>
      <c r="EUS24" s="65"/>
      <c r="EUT24" s="65"/>
      <c r="EUU24" s="65"/>
      <c r="EUV24" s="65"/>
      <c r="EUW24" s="65"/>
      <c r="EUX24" s="65"/>
      <c r="EUY24" s="65"/>
      <c r="EUZ24" s="65"/>
      <c r="EVA24" s="65"/>
      <c r="EVB24" s="65"/>
      <c r="EVC24" s="65"/>
      <c r="EVD24" s="65"/>
      <c r="EVE24" s="65"/>
      <c r="EVF24" s="65"/>
      <c r="EVG24" s="65"/>
      <c r="EVH24" s="65"/>
      <c r="EVI24" s="65"/>
      <c r="EVJ24" s="65"/>
      <c r="EVK24" s="65"/>
      <c r="EVL24" s="65"/>
      <c r="EVM24" s="65"/>
      <c r="EVN24" s="65"/>
      <c r="EVO24" s="65"/>
      <c r="EVP24" s="65"/>
      <c r="EVQ24" s="65"/>
      <c r="EVR24" s="65"/>
      <c r="EVS24" s="65"/>
      <c r="EVT24" s="65"/>
      <c r="EVU24" s="65"/>
      <c r="EVV24" s="65"/>
      <c r="EVW24" s="65"/>
      <c r="EVX24" s="65"/>
      <c r="EVY24" s="65"/>
      <c r="EVZ24" s="65"/>
      <c r="EWA24" s="65"/>
      <c r="EWB24" s="65"/>
      <c r="EWC24" s="65"/>
      <c r="EWD24" s="65"/>
      <c r="EWE24" s="65"/>
      <c r="EWF24" s="65"/>
      <c r="EWG24" s="65"/>
      <c r="EWH24" s="65"/>
      <c r="EWI24" s="65"/>
      <c r="EWJ24" s="65"/>
      <c r="EWK24" s="65"/>
      <c r="EWL24" s="65"/>
      <c r="EWM24" s="65"/>
      <c r="EWN24" s="65"/>
      <c r="EWO24" s="65"/>
      <c r="EWP24" s="65"/>
      <c r="EWQ24" s="65"/>
      <c r="EWR24" s="65"/>
      <c r="EWS24" s="65"/>
      <c r="EWT24" s="65"/>
      <c r="EWU24" s="65"/>
      <c r="EWV24" s="65"/>
      <c r="EWW24" s="65"/>
      <c r="EWX24" s="65"/>
      <c r="EWY24" s="65"/>
      <c r="EWZ24" s="65"/>
      <c r="EXA24" s="65"/>
      <c r="EXB24" s="65"/>
      <c r="EXC24" s="65"/>
      <c r="EXD24" s="65"/>
      <c r="EXE24" s="65"/>
      <c r="EXF24" s="65"/>
      <c r="EXG24" s="65"/>
      <c r="EXH24" s="65"/>
      <c r="EXI24" s="65"/>
      <c r="EXJ24" s="65"/>
      <c r="EXK24" s="65"/>
      <c r="EXL24" s="65"/>
      <c r="EXM24" s="65"/>
      <c r="EXN24" s="65"/>
      <c r="EXO24" s="65"/>
      <c r="EXP24" s="65"/>
      <c r="EXQ24" s="65"/>
      <c r="EXR24" s="65"/>
      <c r="EXS24" s="65"/>
      <c r="EXT24" s="65"/>
      <c r="EXU24" s="65"/>
      <c r="EXV24" s="65"/>
      <c r="EXW24" s="65"/>
      <c r="EXX24" s="65"/>
      <c r="EXY24" s="65"/>
      <c r="EXZ24" s="65"/>
      <c r="EYA24" s="65"/>
      <c r="EYB24" s="65"/>
      <c r="EYC24" s="65"/>
      <c r="EYD24" s="65"/>
      <c r="EYE24" s="65"/>
      <c r="EYF24" s="65"/>
      <c r="EYG24" s="65"/>
      <c r="EYH24" s="65"/>
      <c r="EYI24" s="65"/>
      <c r="EYJ24" s="65"/>
      <c r="EYK24" s="65"/>
      <c r="EYL24" s="65"/>
      <c r="EYM24" s="65"/>
      <c r="EYN24" s="65"/>
      <c r="EYO24" s="65"/>
      <c r="EYP24" s="65"/>
      <c r="EYQ24" s="65"/>
      <c r="EYR24" s="65"/>
      <c r="EYS24" s="65"/>
      <c r="EYT24" s="65"/>
      <c r="EYU24" s="65"/>
      <c r="EYV24" s="65"/>
      <c r="EYW24" s="65"/>
      <c r="EYX24" s="65"/>
      <c r="EYY24" s="65"/>
      <c r="EYZ24" s="65"/>
      <c r="EZA24" s="65"/>
      <c r="EZB24" s="65"/>
      <c r="EZC24" s="65"/>
      <c r="EZD24" s="65"/>
      <c r="EZE24" s="65"/>
      <c r="EZF24" s="65"/>
      <c r="EZG24" s="65"/>
      <c r="EZH24" s="65"/>
      <c r="EZI24" s="65"/>
      <c r="EZJ24" s="65"/>
      <c r="EZK24" s="65"/>
      <c r="EZL24" s="65"/>
      <c r="EZM24" s="65"/>
      <c r="EZN24" s="65"/>
      <c r="EZO24" s="65"/>
      <c r="EZP24" s="65"/>
      <c r="EZQ24" s="65"/>
      <c r="EZR24" s="65"/>
      <c r="EZS24" s="65"/>
      <c r="EZT24" s="65"/>
      <c r="EZU24" s="65"/>
      <c r="EZV24" s="65"/>
      <c r="EZW24" s="65"/>
      <c r="EZX24" s="65"/>
      <c r="EZY24" s="65"/>
      <c r="EZZ24" s="65"/>
      <c r="FAA24" s="65"/>
      <c r="FAB24" s="65"/>
      <c r="FAC24" s="65"/>
      <c r="FAD24" s="65"/>
      <c r="FAE24" s="65"/>
      <c r="FAF24" s="65"/>
      <c r="FAG24" s="65"/>
      <c r="FAH24" s="65"/>
      <c r="FAI24" s="65"/>
      <c r="FAJ24" s="65"/>
      <c r="FAK24" s="65"/>
      <c r="FAL24" s="65"/>
      <c r="FAM24" s="65"/>
      <c r="FAN24" s="65"/>
      <c r="FAO24" s="65"/>
      <c r="FAP24" s="65"/>
      <c r="FAQ24" s="65"/>
      <c r="FAR24" s="65"/>
      <c r="FAS24" s="65"/>
      <c r="FAT24" s="65"/>
      <c r="FAU24" s="65"/>
      <c r="FAV24" s="65"/>
      <c r="FAW24" s="65"/>
      <c r="FAX24" s="65"/>
      <c r="FAY24" s="65"/>
      <c r="FAZ24" s="65"/>
      <c r="FBA24" s="65"/>
      <c r="FBB24" s="65"/>
      <c r="FBC24" s="65"/>
      <c r="FBD24" s="65"/>
      <c r="FBE24" s="65"/>
      <c r="FBF24" s="65"/>
      <c r="FBG24" s="65"/>
      <c r="FBH24" s="65"/>
      <c r="FBI24" s="65"/>
      <c r="FBJ24" s="65"/>
      <c r="FBK24" s="65"/>
      <c r="FBL24" s="65"/>
      <c r="FBM24" s="65"/>
      <c r="FBN24" s="65"/>
      <c r="FBO24" s="65"/>
      <c r="FBP24" s="65"/>
      <c r="FBQ24" s="65"/>
      <c r="FBR24" s="65"/>
      <c r="FBS24" s="65"/>
      <c r="FBT24" s="65"/>
      <c r="FBU24" s="65"/>
      <c r="FBV24" s="65"/>
      <c r="FBW24" s="65"/>
      <c r="FBX24" s="65"/>
      <c r="FBY24" s="65"/>
      <c r="FBZ24" s="65"/>
      <c r="FCA24" s="65"/>
      <c r="FCB24" s="65"/>
      <c r="FCC24" s="65"/>
      <c r="FCD24" s="65"/>
      <c r="FCE24" s="65"/>
      <c r="FCF24" s="65"/>
      <c r="FCG24" s="65"/>
      <c r="FCH24" s="65"/>
      <c r="FCI24" s="65"/>
      <c r="FCJ24" s="65"/>
      <c r="FCK24" s="65"/>
      <c r="FCL24" s="65"/>
      <c r="FCM24" s="65"/>
      <c r="FCN24" s="65"/>
      <c r="FCO24" s="65"/>
      <c r="FCP24" s="65"/>
      <c r="FCQ24" s="65"/>
      <c r="FCR24" s="65"/>
      <c r="FCS24" s="65"/>
      <c r="FCT24" s="65"/>
      <c r="FCU24" s="65"/>
      <c r="FCV24" s="65"/>
      <c r="FCW24" s="65"/>
      <c r="FCX24" s="65"/>
      <c r="FCY24" s="65"/>
      <c r="FCZ24" s="65"/>
      <c r="FDA24" s="65"/>
      <c r="FDB24" s="65"/>
      <c r="FDC24" s="65"/>
      <c r="FDD24" s="65"/>
      <c r="FDE24" s="65"/>
      <c r="FDF24" s="65"/>
      <c r="FDG24" s="65"/>
      <c r="FDH24" s="65"/>
      <c r="FDI24" s="65"/>
      <c r="FDJ24" s="65"/>
      <c r="FDK24" s="65"/>
      <c r="FDL24" s="65"/>
      <c r="FDM24" s="65"/>
      <c r="FDN24" s="65"/>
      <c r="FDO24" s="65"/>
      <c r="FDP24" s="65"/>
      <c r="FDQ24" s="65"/>
      <c r="FDR24" s="65"/>
      <c r="FDS24" s="65"/>
      <c r="FDT24" s="65"/>
      <c r="FDU24" s="65"/>
      <c r="FDV24" s="65"/>
      <c r="FDW24" s="65"/>
      <c r="FDX24" s="65"/>
      <c r="FDY24" s="65"/>
      <c r="FDZ24" s="65"/>
      <c r="FEA24" s="65"/>
      <c r="FEB24" s="65"/>
      <c r="FEC24" s="65"/>
      <c r="FED24" s="65"/>
      <c r="FEE24" s="65"/>
      <c r="FEF24" s="65"/>
      <c r="FEG24" s="65"/>
      <c r="FEH24" s="65"/>
      <c r="FEI24" s="65"/>
      <c r="FEJ24" s="65"/>
      <c r="FEK24" s="65"/>
      <c r="FEL24" s="65"/>
      <c r="FEM24" s="65"/>
      <c r="FEN24" s="65"/>
      <c r="FEO24" s="65"/>
      <c r="FEP24" s="65"/>
      <c r="FEQ24" s="65"/>
      <c r="FER24" s="65"/>
      <c r="FES24" s="65"/>
      <c r="FET24" s="65"/>
      <c r="FEU24" s="65"/>
      <c r="FEV24" s="65"/>
      <c r="FEW24" s="65"/>
      <c r="FEX24" s="65"/>
      <c r="FEY24" s="65"/>
      <c r="FEZ24" s="65"/>
      <c r="FFA24" s="65"/>
      <c r="FFB24" s="65"/>
      <c r="FFC24" s="65"/>
      <c r="FFD24" s="65"/>
      <c r="FFE24" s="65"/>
      <c r="FFF24" s="65"/>
      <c r="FFG24" s="65"/>
      <c r="FFH24" s="65"/>
      <c r="FFI24" s="65"/>
      <c r="FFJ24" s="65"/>
      <c r="FFK24" s="65"/>
      <c r="FFL24" s="65"/>
      <c r="FFM24" s="65"/>
      <c r="FFN24" s="65"/>
      <c r="FFO24" s="65"/>
      <c r="FFP24" s="65"/>
      <c r="FFQ24" s="65"/>
      <c r="FFR24" s="65"/>
      <c r="FFS24" s="65"/>
      <c r="FFT24" s="65"/>
      <c r="FFU24" s="65"/>
      <c r="FFV24" s="65"/>
      <c r="FFW24" s="65"/>
      <c r="FFX24" s="65"/>
      <c r="FFY24" s="65"/>
      <c r="FFZ24" s="65"/>
      <c r="FGA24" s="65"/>
      <c r="FGB24" s="65"/>
      <c r="FGC24" s="65"/>
      <c r="FGD24" s="65"/>
      <c r="FGE24" s="65"/>
      <c r="FGF24" s="65"/>
      <c r="FGG24" s="65"/>
      <c r="FGH24" s="65"/>
      <c r="FGI24" s="65"/>
      <c r="FGJ24" s="65"/>
      <c r="FGK24" s="65"/>
      <c r="FGL24" s="65"/>
      <c r="FGM24" s="65"/>
      <c r="FGN24" s="65"/>
      <c r="FGO24" s="65"/>
      <c r="FGP24" s="65"/>
      <c r="FGQ24" s="65"/>
      <c r="FGR24" s="65"/>
      <c r="FGS24" s="65"/>
      <c r="FGT24" s="65"/>
      <c r="FGU24" s="65"/>
      <c r="FGV24" s="65"/>
      <c r="FGW24" s="65"/>
      <c r="FGX24" s="65"/>
      <c r="FGY24" s="65"/>
      <c r="FGZ24" s="65"/>
      <c r="FHA24" s="65"/>
      <c r="FHB24" s="65"/>
      <c r="FHC24" s="65"/>
      <c r="FHD24" s="65"/>
      <c r="FHE24" s="65"/>
      <c r="FHF24" s="65"/>
      <c r="FHG24" s="65"/>
      <c r="FHH24" s="65"/>
      <c r="FHI24" s="65"/>
      <c r="FHJ24" s="65"/>
      <c r="FHK24" s="65"/>
      <c r="FHL24" s="65"/>
      <c r="FHM24" s="65"/>
      <c r="FHN24" s="65"/>
      <c r="FHO24" s="65"/>
      <c r="FHP24" s="65"/>
      <c r="FHQ24" s="65"/>
      <c r="FHR24" s="65"/>
      <c r="FHS24" s="65"/>
      <c r="FHT24" s="65"/>
      <c r="FHU24" s="65"/>
      <c r="FHV24" s="65"/>
      <c r="FHW24" s="65"/>
      <c r="FHX24" s="65"/>
      <c r="FHY24" s="65"/>
      <c r="FHZ24" s="65"/>
      <c r="FIA24" s="65"/>
      <c r="FIB24" s="65"/>
      <c r="FIC24" s="65"/>
      <c r="FID24" s="65"/>
      <c r="FIE24" s="65"/>
      <c r="FIF24" s="65"/>
      <c r="FIG24" s="65"/>
      <c r="FIH24" s="65"/>
      <c r="FII24" s="65"/>
      <c r="FIJ24" s="65"/>
      <c r="FIK24" s="65"/>
      <c r="FIL24" s="65"/>
      <c r="FIM24" s="65"/>
      <c r="FIN24" s="65"/>
      <c r="FIO24" s="65"/>
      <c r="FIP24" s="65"/>
      <c r="FIQ24" s="65"/>
      <c r="FIR24" s="65"/>
      <c r="FIS24" s="65"/>
      <c r="FIT24" s="65"/>
      <c r="FIU24" s="65"/>
      <c r="FIV24" s="65"/>
      <c r="FIW24" s="65"/>
      <c r="FIX24" s="65"/>
      <c r="FIY24" s="65"/>
      <c r="FIZ24" s="65"/>
      <c r="FJA24" s="65"/>
      <c r="FJB24" s="65"/>
      <c r="FJC24" s="65"/>
      <c r="FJD24" s="65"/>
      <c r="FJE24" s="65"/>
      <c r="FJF24" s="65"/>
      <c r="FJG24" s="65"/>
      <c r="FJH24" s="65"/>
      <c r="FJI24" s="65"/>
      <c r="FJJ24" s="65"/>
      <c r="FJK24" s="65"/>
      <c r="FJL24" s="65"/>
      <c r="FJM24" s="65"/>
      <c r="FJN24" s="65"/>
      <c r="FJO24" s="65"/>
      <c r="FJP24" s="65"/>
      <c r="FJQ24" s="65"/>
      <c r="FJR24" s="65"/>
      <c r="FJS24" s="65"/>
      <c r="FJT24" s="65"/>
      <c r="FJU24" s="65"/>
      <c r="FJV24" s="65"/>
      <c r="FJW24" s="65"/>
      <c r="FJX24" s="65"/>
      <c r="FJY24" s="65"/>
      <c r="FJZ24" s="65"/>
      <c r="FKA24" s="65"/>
      <c r="FKB24" s="65"/>
      <c r="FKC24" s="65"/>
      <c r="FKD24" s="65"/>
      <c r="FKE24" s="65"/>
      <c r="FKF24" s="65"/>
      <c r="FKG24" s="65"/>
      <c r="FKH24" s="65"/>
      <c r="FKI24" s="65"/>
      <c r="FKJ24" s="65"/>
      <c r="FKK24" s="65"/>
      <c r="FKL24" s="65"/>
      <c r="FKM24" s="65"/>
      <c r="FKN24" s="65"/>
      <c r="FKO24" s="65"/>
      <c r="FKP24" s="65"/>
      <c r="FKQ24" s="65"/>
      <c r="FKR24" s="65"/>
      <c r="FKS24" s="65"/>
      <c r="FKT24" s="65"/>
      <c r="FKU24" s="65"/>
      <c r="FKV24" s="65"/>
      <c r="FKW24" s="65"/>
      <c r="FKX24" s="65"/>
      <c r="FKY24" s="65"/>
      <c r="FKZ24" s="65"/>
      <c r="FLA24" s="65"/>
      <c r="FLB24" s="65"/>
      <c r="FLC24" s="65"/>
      <c r="FLD24" s="65"/>
      <c r="FLE24" s="65"/>
      <c r="FLF24" s="65"/>
      <c r="FLG24" s="65"/>
      <c r="FLH24" s="65"/>
      <c r="FLI24" s="65"/>
      <c r="FLJ24" s="65"/>
      <c r="FLK24" s="65"/>
      <c r="FLL24" s="65"/>
      <c r="FLM24" s="65"/>
      <c r="FLN24" s="65"/>
      <c r="FLO24" s="65"/>
      <c r="FLP24" s="65"/>
      <c r="FLQ24" s="65"/>
      <c r="FLR24" s="65"/>
      <c r="FLS24" s="65"/>
      <c r="FLT24" s="65"/>
      <c r="FLU24" s="65"/>
      <c r="FLV24" s="65"/>
      <c r="FLW24" s="65"/>
      <c r="FLX24" s="65"/>
      <c r="FLY24" s="65"/>
      <c r="FLZ24" s="65"/>
      <c r="FMA24" s="65"/>
      <c r="FMB24" s="65"/>
      <c r="FMC24" s="65"/>
      <c r="FMD24" s="65"/>
      <c r="FME24" s="65"/>
      <c r="FMF24" s="65"/>
      <c r="FMG24" s="65"/>
      <c r="FMH24" s="65"/>
      <c r="FMI24" s="65"/>
      <c r="FMJ24" s="65"/>
      <c r="FMK24" s="65"/>
      <c r="FML24" s="65"/>
      <c r="FMM24" s="65"/>
      <c r="FMN24" s="65"/>
      <c r="FMO24" s="65"/>
      <c r="FMP24" s="65"/>
      <c r="FMQ24" s="65"/>
      <c r="FMR24" s="65"/>
      <c r="FMS24" s="65"/>
      <c r="FMT24" s="65"/>
      <c r="FMU24" s="65"/>
      <c r="FMV24" s="65"/>
      <c r="FMW24" s="65"/>
      <c r="FMX24" s="65"/>
      <c r="FMY24" s="65"/>
      <c r="FMZ24" s="65"/>
      <c r="FNA24" s="65"/>
      <c r="FNB24" s="65"/>
      <c r="FNC24" s="65"/>
      <c r="FND24" s="65"/>
      <c r="FNE24" s="65"/>
      <c r="FNF24" s="65"/>
      <c r="FNG24" s="65"/>
      <c r="FNH24" s="65"/>
      <c r="FNI24" s="65"/>
      <c r="FNJ24" s="65"/>
      <c r="FNK24" s="65"/>
      <c r="FNL24" s="65"/>
      <c r="FNM24" s="65"/>
      <c r="FNN24" s="65"/>
      <c r="FNO24" s="65"/>
      <c r="FNP24" s="65"/>
      <c r="FNQ24" s="65"/>
      <c r="FNR24" s="65"/>
      <c r="FNS24" s="65"/>
      <c r="FNT24" s="65"/>
      <c r="FNU24" s="65"/>
      <c r="FNV24" s="65"/>
      <c r="FNW24" s="65"/>
      <c r="FNX24" s="65"/>
      <c r="FNY24" s="65"/>
      <c r="FNZ24" s="65"/>
      <c r="FOA24" s="65"/>
      <c r="FOB24" s="65"/>
      <c r="FOC24" s="65"/>
      <c r="FOD24" s="65"/>
      <c r="FOE24" s="65"/>
      <c r="FOF24" s="65"/>
      <c r="FOG24" s="65"/>
      <c r="FOH24" s="65"/>
      <c r="FOI24" s="65"/>
      <c r="FOJ24" s="65"/>
      <c r="FOK24" s="65"/>
      <c r="FOL24" s="65"/>
      <c r="FOM24" s="65"/>
      <c r="FON24" s="65"/>
      <c r="FOO24" s="65"/>
      <c r="FOP24" s="65"/>
      <c r="FOQ24" s="65"/>
      <c r="FOR24" s="65"/>
      <c r="FOS24" s="65"/>
      <c r="FOT24" s="65"/>
      <c r="FOU24" s="65"/>
      <c r="FOV24" s="65"/>
      <c r="FOW24" s="65"/>
      <c r="FOX24" s="65"/>
      <c r="FOY24" s="65"/>
      <c r="FOZ24" s="65"/>
      <c r="FPA24" s="65"/>
      <c r="FPB24" s="65"/>
      <c r="FPC24" s="65"/>
      <c r="FPD24" s="65"/>
      <c r="FPE24" s="65"/>
      <c r="FPF24" s="65"/>
      <c r="FPG24" s="65"/>
      <c r="FPH24" s="65"/>
      <c r="FPI24" s="65"/>
      <c r="FPJ24" s="65"/>
      <c r="FPK24" s="65"/>
      <c r="FPL24" s="65"/>
      <c r="FPM24" s="65"/>
      <c r="FPN24" s="65"/>
      <c r="FPO24" s="65"/>
      <c r="FPP24" s="65"/>
      <c r="FPQ24" s="65"/>
      <c r="FPR24" s="65"/>
      <c r="FPS24" s="65"/>
      <c r="FPT24" s="65"/>
      <c r="FPU24" s="65"/>
      <c r="FPV24" s="65"/>
      <c r="FPW24" s="65"/>
      <c r="FPX24" s="65"/>
      <c r="FPY24" s="65"/>
      <c r="FPZ24" s="65"/>
      <c r="FQA24" s="65"/>
      <c r="FQB24" s="65"/>
      <c r="FQC24" s="65"/>
      <c r="FQD24" s="65"/>
      <c r="FQE24" s="65"/>
      <c r="FQF24" s="65"/>
      <c r="FQG24" s="65"/>
      <c r="FQH24" s="65"/>
      <c r="FQI24" s="65"/>
      <c r="FQJ24" s="65"/>
      <c r="FQK24" s="65"/>
      <c r="FQL24" s="65"/>
      <c r="FQM24" s="65"/>
      <c r="FQN24" s="65"/>
      <c r="FQO24" s="65"/>
      <c r="FQP24" s="65"/>
      <c r="FQQ24" s="65"/>
      <c r="FQR24" s="65"/>
      <c r="FQS24" s="65"/>
      <c r="FQT24" s="65"/>
      <c r="FQU24" s="65"/>
      <c r="FQV24" s="65"/>
      <c r="FQW24" s="65"/>
      <c r="FQX24" s="65"/>
      <c r="FQY24" s="65"/>
      <c r="FQZ24" s="65"/>
      <c r="FRA24" s="65"/>
      <c r="FRB24" s="65"/>
      <c r="FRC24" s="65"/>
      <c r="FRD24" s="65"/>
      <c r="FRE24" s="65"/>
      <c r="FRF24" s="65"/>
      <c r="FRG24" s="65"/>
      <c r="FRH24" s="65"/>
      <c r="FRI24" s="65"/>
      <c r="FRJ24" s="65"/>
      <c r="FRK24" s="65"/>
      <c r="FRL24" s="65"/>
      <c r="FRM24" s="65"/>
      <c r="FRN24" s="65"/>
      <c r="FRO24" s="65"/>
      <c r="FRP24" s="65"/>
      <c r="FRQ24" s="65"/>
      <c r="FRR24" s="65"/>
      <c r="FRS24" s="65"/>
      <c r="FRT24" s="65"/>
      <c r="FRU24" s="65"/>
      <c r="FRV24" s="65"/>
      <c r="FRW24" s="65"/>
      <c r="FRX24" s="65"/>
      <c r="FRY24" s="65"/>
      <c r="FRZ24" s="65"/>
      <c r="FSA24" s="65"/>
      <c r="FSB24" s="65"/>
      <c r="FSC24" s="65"/>
      <c r="FSD24" s="65"/>
      <c r="FSE24" s="65"/>
      <c r="FSF24" s="65"/>
      <c r="FSG24" s="65"/>
      <c r="FSH24" s="65"/>
      <c r="FSI24" s="65"/>
      <c r="FSJ24" s="65"/>
      <c r="FSK24" s="65"/>
      <c r="FSL24" s="65"/>
      <c r="FSM24" s="65"/>
      <c r="FSN24" s="65"/>
      <c r="FSO24" s="65"/>
      <c r="FSP24" s="65"/>
      <c r="FSQ24" s="65"/>
      <c r="FSR24" s="65"/>
      <c r="FSS24" s="65"/>
      <c r="FST24" s="65"/>
      <c r="FSU24" s="65"/>
      <c r="FSV24" s="65"/>
      <c r="FSW24" s="65"/>
      <c r="FSX24" s="65"/>
      <c r="FSY24" s="65"/>
      <c r="FSZ24" s="65"/>
      <c r="FTA24" s="65"/>
      <c r="FTB24" s="65"/>
      <c r="FTC24" s="65"/>
      <c r="FTD24" s="65"/>
      <c r="FTE24" s="65"/>
      <c r="FTF24" s="65"/>
      <c r="FTG24" s="65"/>
      <c r="FTH24" s="65"/>
      <c r="FTI24" s="65"/>
      <c r="FTJ24" s="65"/>
      <c r="FTK24" s="65"/>
      <c r="FTL24" s="65"/>
      <c r="FTM24" s="65"/>
      <c r="FTN24" s="65"/>
      <c r="FTO24" s="65"/>
      <c r="FTP24" s="65"/>
      <c r="FTQ24" s="65"/>
      <c r="FTR24" s="65"/>
      <c r="FTS24" s="65"/>
      <c r="FTT24" s="65"/>
      <c r="FTU24" s="65"/>
      <c r="FTV24" s="65"/>
      <c r="FTW24" s="65"/>
      <c r="FTX24" s="65"/>
      <c r="FTY24" s="65"/>
      <c r="FTZ24" s="65"/>
      <c r="FUA24" s="65"/>
      <c r="FUB24" s="65"/>
      <c r="FUC24" s="65"/>
      <c r="FUD24" s="65"/>
      <c r="FUE24" s="65"/>
      <c r="FUF24" s="65"/>
      <c r="FUG24" s="65"/>
      <c r="FUH24" s="65"/>
      <c r="FUI24" s="65"/>
      <c r="FUJ24" s="65"/>
      <c r="FUK24" s="65"/>
      <c r="FUL24" s="65"/>
      <c r="FUM24" s="65"/>
      <c r="FUN24" s="65"/>
      <c r="FUO24" s="65"/>
      <c r="FUP24" s="65"/>
      <c r="FUQ24" s="65"/>
      <c r="FUR24" s="65"/>
      <c r="FUS24" s="65"/>
      <c r="FUT24" s="65"/>
      <c r="FUU24" s="65"/>
      <c r="FUV24" s="65"/>
      <c r="FUW24" s="65"/>
      <c r="FUX24" s="65"/>
      <c r="FUY24" s="65"/>
      <c r="FUZ24" s="65"/>
      <c r="FVA24" s="65"/>
      <c r="FVB24" s="65"/>
      <c r="FVC24" s="65"/>
      <c r="FVD24" s="65"/>
      <c r="FVE24" s="65"/>
      <c r="FVF24" s="65"/>
      <c r="FVG24" s="65"/>
      <c r="FVH24" s="65"/>
      <c r="FVI24" s="65"/>
      <c r="FVJ24" s="65"/>
      <c r="FVK24" s="65"/>
      <c r="FVL24" s="65"/>
      <c r="FVM24" s="65"/>
      <c r="FVN24" s="65"/>
      <c r="FVO24" s="65"/>
      <c r="FVP24" s="65"/>
      <c r="FVQ24" s="65"/>
      <c r="FVR24" s="65"/>
      <c r="FVS24" s="65"/>
      <c r="FVT24" s="65"/>
      <c r="FVU24" s="65"/>
      <c r="FVV24" s="65"/>
      <c r="FVW24" s="65"/>
      <c r="FVX24" s="65"/>
      <c r="FVY24" s="65"/>
      <c r="FVZ24" s="65"/>
      <c r="FWA24" s="65"/>
      <c r="FWB24" s="65"/>
      <c r="FWC24" s="65"/>
      <c r="FWD24" s="65"/>
      <c r="FWE24" s="65"/>
      <c r="FWF24" s="65"/>
      <c r="FWG24" s="65"/>
      <c r="FWH24" s="65"/>
      <c r="FWI24" s="65"/>
      <c r="FWJ24" s="65"/>
      <c r="FWK24" s="65"/>
      <c r="FWL24" s="65"/>
      <c r="FWM24" s="65"/>
      <c r="FWN24" s="65"/>
      <c r="FWO24" s="65"/>
      <c r="FWP24" s="65"/>
      <c r="FWQ24" s="65"/>
      <c r="FWR24" s="65"/>
      <c r="FWS24" s="65"/>
      <c r="FWT24" s="65"/>
      <c r="FWU24" s="65"/>
      <c r="FWV24" s="65"/>
      <c r="FWW24" s="65"/>
      <c r="FWX24" s="65"/>
      <c r="FWY24" s="65"/>
      <c r="FWZ24" s="65"/>
      <c r="FXA24" s="65"/>
      <c r="FXB24" s="65"/>
      <c r="FXC24" s="65"/>
      <c r="FXD24" s="65"/>
      <c r="FXE24" s="65"/>
      <c r="FXF24" s="65"/>
      <c r="FXG24" s="65"/>
      <c r="FXH24" s="65"/>
      <c r="FXI24" s="65"/>
      <c r="FXJ24" s="65"/>
      <c r="FXK24" s="65"/>
      <c r="FXL24" s="65"/>
      <c r="FXM24" s="65"/>
      <c r="FXN24" s="65"/>
      <c r="FXO24" s="65"/>
      <c r="FXP24" s="65"/>
      <c r="FXQ24" s="65"/>
      <c r="FXR24" s="65"/>
      <c r="FXS24" s="65"/>
      <c r="FXT24" s="65"/>
      <c r="FXU24" s="65"/>
      <c r="FXV24" s="65"/>
      <c r="FXW24" s="65"/>
      <c r="FXX24" s="65"/>
      <c r="FXY24" s="65"/>
      <c r="FXZ24" s="65"/>
      <c r="FYA24" s="65"/>
      <c r="FYB24" s="65"/>
      <c r="FYC24" s="65"/>
      <c r="FYD24" s="65"/>
      <c r="FYE24" s="65"/>
      <c r="FYF24" s="65"/>
      <c r="FYG24" s="65"/>
      <c r="FYH24" s="65"/>
      <c r="FYI24" s="65"/>
      <c r="FYJ24" s="65"/>
      <c r="FYK24" s="65"/>
      <c r="FYL24" s="65"/>
      <c r="FYM24" s="65"/>
      <c r="FYN24" s="65"/>
      <c r="FYO24" s="65"/>
      <c r="FYP24" s="65"/>
      <c r="FYQ24" s="65"/>
      <c r="FYR24" s="65"/>
      <c r="FYS24" s="65"/>
      <c r="FYT24" s="65"/>
      <c r="FYU24" s="65"/>
      <c r="FYV24" s="65"/>
      <c r="FYW24" s="65"/>
      <c r="FYX24" s="65"/>
      <c r="FYY24" s="65"/>
      <c r="FYZ24" s="65"/>
      <c r="FZA24" s="65"/>
      <c r="FZB24" s="65"/>
      <c r="FZC24" s="65"/>
      <c r="FZD24" s="65"/>
      <c r="FZE24" s="65"/>
      <c r="FZF24" s="65"/>
      <c r="FZG24" s="65"/>
      <c r="FZH24" s="65"/>
      <c r="FZI24" s="65"/>
      <c r="FZJ24" s="65"/>
      <c r="FZK24" s="65"/>
      <c r="FZL24" s="65"/>
      <c r="FZM24" s="65"/>
      <c r="FZN24" s="65"/>
      <c r="FZO24" s="65"/>
      <c r="FZP24" s="65"/>
      <c r="FZQ24" s="65"/>
      <c r="FZR24" s="65"/>
      <c r="FZS24" s="65"/>
      <c r="FZT24" s="65"/>
      <c r="FZU24" s="65"/>
      <c r="FZV24" s="65"/>
      <c r="FZW24" s="65"/>
      <c r="FZX24" s="65"/>
      <c r="FZY24" s="65"/>
      <c r="FZZ24" s="65"/>
      <c r="GAA24" s="65"/>
      <c r="GAB24" s="65"/>
      <c r="GAC24" s="65"/>
      <c r="GAD24" s="65"/>
      <c r="GAE24" s="65"/>
      <c r="GAF24" s="65"/>
      <c r="GAG24" s="65"/>
      <c r="GAH24" s="65"/>
      <c r="GAI24" s="65"/>
      <c r="GAJ24" s="65"/>
      <c r="GAK24" s="65"/>
      <c r="GAL24" s="65"/>
      <c r="GAM24" s="65"/>
      <c r="GAN24" s="65"/>
      <c r="GAO24" s="65"/>
      <c r="GAP24" s="65"/>
      <c r="GAQ24" s="65"/>
      <c r="GAR24" s="65"/>
      <c r="GAS24" s="65"/>
      <c r="GAT24" s="65"/>
      <c r="GAU24" s="65"/>
      <c r="GAV24" s="65"/>
      <c r="GAW24" s="65"/>
      <c r="GAX24" s="65"/>
      <c r="GAY24" s="65"/>
      <c r="GAZ24" s="65"/>
      <c r="GBA24" s="65"/>
      <c r="GBB24" s="65"/>
      <c r="GBC24" s="65"/>
      <c r="GBD24" s="65"/>
      <c r="GBE24" s="65"/>
      <c r="GBF24" s="65"/>
      <c r="GBG24" s="65"/>
      <c r="GBH24" s="65"/>
      <c r="GBI24" s="65"/>
      <c r="GBJ24" s="65"/>
      <c r="GBK24" s="65"/>
      <c r="GBL24" s="65"/>
      <c r="GBM24" s="65"/>
      <c r="GBN24" s="65"/>
      <c r="GBO24" s="65"/>
      <c r="GBP24" s="65"/>
      <c r="GBQ24" s="65"/>
      <c r="GBR24" s="65"/>
      <c r="GBS24" s="65"/>
      <c r="GBT24" s="65"/>
      <c r="GBU24" s="65"/>
      <c r="GBV24" s="65"/>
      <c r="GBW24" s="65"/>
      <c r="GBX24" s="65"/>
      <c r="GBY24" s="65"/>
      <c r="GBZ24" s="65"/>
      <c r="GCA24" s="65"/>
      <c r="GCB24" s="65"/>
      <c r="GCC24" s="65"/>
      <c r="GCD24" s="65"/>
      <c r="GCE24" s="65"/>
      <c r="GCF24" s="65"/>
      <c r="GCG24" s="65"/>
      <c r="GCH24" s="65"/>
      <c r="GCI24" s="65"/>
      <c r="GCJ24" s="65"/>
      <c r="GCK24" s="65"/>
      <c r="GCL24" s="65"/>
      <c r="GCM24" s="65"/>
      <c r="GCN24" s="65"/>
      <c r="GCO24" s="65"/>
      <c r="GCP24" s="65"/>
      <c r="GCQ24" s="65"/>
      <c r="GCR24" s="65"/>
      <c r="GCS24" s="65"/>
      <c r="GCT24" s="65"/>
      <c r="GCU24" s="65"/>
      <c r="GCV24" s="65"/>
      <c r="GCW24" s="65"/>
      <c r="GCX24" s="65"/>
      <c r="GCY24" s="65"/>
      <c r="GCZ24" s="65"/>
      <c r="GDA24" s="65"/>
      <c r="GDB24" s="65"/>
      <c r="GDC24" s="65"/>
      <c r="GDD24" s="65"/>
      <c r="GDE24" s="65"/>
      <c r="GDF24" s="65"/>
      <c r="GDG24" s="65"/>
      <c r="GDH24" s="65"/>
      <c r="GDI24" s="65"/>
      <c r="GDJ24" s="65"/>
      <c r="GDK24" s="65"/>
      <c r="GDL24" s="65"/>
      <c r="GDM24" s="65"/>
      <c r="GDN24" s="65"/>
      <c r="GDO24" s="65"/>
      <c r="GDP24" s="65"/>
      <c r="GDQ24" s="65"/>
      <c r="GDR24" s="65"/>
      <c r="GDS24" s="65"/>
      <c r="GDT24" s="65"/>
      <c r="GDU24" s="65"/>
      <c r="GDV24" s="65"/>
      <c r="GDW24" s="65"/>
      <c r="GDX24" s="65"/>
      <c r="GDY24" s="65"/>
      <c r="GDZ24" s="65"/>
      <c r="GEA24" s="65"/>
      <c r="GEB24" s="65"/>
      <c r="GEC24" s="65"/>
      <c r="GED24" s="65"/>
      <c r="GEE24" s="65"/>
      <c r="GEF24" s="65"/>
      <c r="GEG24" s="65"/>
      <c r="GEH24" s="65"/>
      <c r="GEI24" s="65"/>
      <c r="GEJ24" s="65"/>
      <c r="GEK24" s="65"/>
      <c r="GEL24" s="65"/>
      <c r="GEM24" s="65"/>
      <c r="GEN24" s="65"/>
      <c r="GEO24" s="65"/>
      <c r="GEP24" s="65"/>
      <c r="GEQ24" s="65"/>
      <c r="GER24" s="65"/>
      <c r="GES24" s="65"/>
      <c r="GET24" s="65"/>
      <c r="GEU24" s="65"/>
      <c r="GEV24" s="65"/>
      <c r="GEW24" s="65"/>
      <c r="GEX24" s="65"/>
      <c r="GEY24" s="65"/>
      <c r="GEZ24" s="65"/>
      <c r="GFA24" s="65"/>
      <c r="GFB24" s="65"/>
      <c r="GFC24" s="65"/>
      <c r="GFD24" s="65"/>
      <c r="GFE24" s="65"/>
      <c r="GFF24" s="65"/>
      <c r="GFG24" s="65"/>
      <c r="GFH24" s="65"/>
      <c r="GFI24" s="65"/>
      <c r="GFJ24" s="65"/>
      <c r="GFK24" s="65"/>
      <c r="GFL24" s="65"/>
      <c r="GFM24" s="65"/>
      <c r="GFN24" s="65"/>
      <c r="GFO24" s="65"/>
      <c r="GFP24" s="65"/>
      <c r="GFQ24" s="65"/>
      <c r="GFR24" s="65"/>
      <c r="GFS24" s="65"/>
      <c r="GFT24" s="65"/>
      <c r="GFU24" s="65"/>
      <c r="GFV24" s="65"/>
      <c r="GFW24" s="65"/>
      <c r="GFX24" s="65"/>
      <c r="GFY24" s="65"/>
      <c r="GFZ24" s="65"/>
      <c r="GGA24" s="65"/>
      <c r="GGB24" s="65"/>
      <c r="GGC24" s="65"/>
      <c r="GGD24" s="65"/>
      <c r="GGE24" s="65"/>
      <c r="GGF24" s="65"/>
      <c r="GGG24" s="65"/>
      <c r="GGH24" s="65"/>
      <c r="GGI24" s="65"/>
      <c r="GGJ24" s="65"/>
      <c r="GGK24" s="65"/>
      <c r="GGL24" s="65"/>
      <c r="GGM24" s="65"/>
      <c r="GGN24" s="65"/>
      <c r="GGO24" s="65"/>
      <c r="GGP24" s="65"/>
      <c r="GGQ24" s="65"/>
      <c r="GGR24" s="65"/>
      <c r="GGS24" s="65"/>
      <c r="GGT24" s="65"/>
      <c r="GGU24" s="65"/>
      <c r="GGV24" s="65"/>
      <c r="GGW24" s="65"/>
      <c r="GGX24" s="65"/>
      <c r="GGY24" s="65"/>
      <c r="GGZ24" s="65"/>
      <c r="GHA24" s="65"/>
      <c r="GHB24" s="65"/>
      <c r="GHC24" s="65"/>
      <c r="GHD24" s="65"/>
      <c r="GHE24" s="65"/>
      <c r="GHF24" s="65"/>
      <c r="GHG24" s="65"/>
      <c r="GHH24" s="65"/>
      <c r="GHI24" s="65"/>
      <c r="GHJ24" s="65"/>
      <c r="GHK24" s="65"/>
      <c r="GHL24" s="65"/>
      <c r="GHM24" s="65"/>
      <c r="GHN24" s="65"/>
      <c r="GHO24" s="65"/>
      <c r="GHP24" s="65"/>
      <c r="GHQ24" s="65"/>
      <c r="GHR24" s="65"/>
      <c r="GHS24" s="65"/>
      <c r="GHT24" s="65"/>
      <c r="GHU24" s="65"/>
      <c r="GHV24" s="65"/>
      <c r="GHW24" s="65"/>
      <c r="GHX24" s="65"/>
      <c r="GHY24" s="65"/>
      <c r="GHZ24" s="65"/>
      <c r="GIA24" s="65"/>
      <c r="GIB24" s="65"/>
      <c r="GIC24" s="65"/>
      <c r="GID24" s="65"/>
      <c r="GIE24" s="65"/>
      <c r="GIF24" s="65"/>
      <c r="GIG24" s="65"/>
      <c r="GIH24" s="65"/>
      <c r="GII24" s="65"/>
      <c r="GIJ24" s="65"/>
      <c r="GIK24" s="65"/>
      <c r="GIL24" s="65"/>
      <c r="GIM24" s="65"/>
      <c r="GIN24" s="65"/>
      <c r="GIO24" s="65"/>
      <c r="GIP24" s="65"/>
      <c r="GIQ24" s="65"/>
      <c r="GIR24" s="65"/>
      <c r="GIS24" s="65"/>
      <c r="GIT24" s="65"/>
      <c r="GIU24" s="65"/>
      <c r="GIV24" s="65"/>
      <c r="GIW24" s="65"/>
      <c r="GIX24" s="65"/>
      <c r="GIY24" s="65"/>
      <c r="GIZ24" s="65"/>
      <c r="GJA24" s="65"/>
      <c r="GJB24" s="65"/>
      <c r="GJC24" s="65"/>
      <c r="GJD24" s="65"/>
      <c r="GJE24" s="65"/>
      <c r="GJF24" s="65"/>
      <c r="GJG24" s="65"/>
      <c r="GJH24" s="65"/>
      <c r="GJI24" s="65"/>
      <c r="GJJ24" s="65"/>
      <c r="GJK24" s="65"/>
      <c r="GJL24" s="65"/>
      <c r="GJM24" s="65"/>
      <c r="GJN24" s="65"/>
      <c r="GJO24" s="65"/>
      <c r="GJP24" s="65"/>
      <c r="GJQ24" s="65"/>
      <c r="GJR24" s="65"/>
      <c r="GJS24" s="65"/>
      <c r="GJT24" s="65"/>
      <c r="GJU24" s="65"/>
      <c r="GJV24" s="65"/>
      <c r="GJW24" s="65"/>
      <c r="GJX24" s="65"/>
      <c r="GJY24" s="65"/>
      <c r="GJZ24" s="65"/>
      <c r="GKA24" s="65"/>
      <c r="GKB24" s="65"/>
      <c r="GKC24" s="65"/>
      <c r="GKD24" s="65"/>
      <c r="GKE24" s="65"/>
      <c r="GKF24" s="65"/>
      <c r="GKG24" s="65"/>
      <c r="GKH24" s="65"/>
      <c r="GKI24" s="65"/>
      <c r="GKJ24" s="65"/>
      <c r="GKK24" s="65"/>
      <c r="GKL24" s="65"/>
      <c r="GKM24" s="65"/>
      <c r="GKN24" s="65"/>
      <c r="GKO24" s="65"/>
      <c r="GKP24" s="65"/>
      <c r="GKQ24" s="65"/>
      <c r="GKR24" s="65"/>
      <c r="GKS24" s="65"/>
      <c r="GKT24" s="65"/>
      <c r="GKU24" s="65"/>
      <c r="GKV24" s="65"/>
      <c r="GKW24" s="65"/>
      <c r="GKX24" s="65"/>
      <c r="GKY24" s="65"/>
      <c r="GKZ24" s="65"/>
      <c r="GLA24" s="65"/>
      <c r="GLB24" s="65"/>
      <c r="GLC24" s="65"/>
      <c r="GLD24" s="65"/>
      <c r="GLE24" s="65"/>
      <c r="GLF24" s="65"/>
      <c r="GLG24" s="65"/>
      <c r="GLH24" s="65"/>
      <c r="GLI24" s="65"/>
      <c r="GLJ24" s="65"/>
      <c r="GLK24" s="65"/>
      <c r="GLL24" s="65"/>
      <c r="GLM24" s="65"/>
      <c r="GLN24" s="65"/>
      <c r="GLO24" s="65"/>
      <c r="GLP24" s="65"/>
      <c r="GLQ24" s="65"/>
      <c r="GLR24" s="65"/>
      <c r="GLS24" s="65"/>
      <c r="GLT24" s="65"/>
      <c r="GLU24" s="65"/>
      <c r="GLV24" s="65"/>
      <c r="GLW24" s="65"/>
      <c r="GLX24" s="65"/>
      <c r="GLY24" s="65"/>
      <c r="GLZ24" s="65"/>
      <c r="GMA24" s="65"/>
      <c r="GMB24" s="65"/>
      <c r="GMC24" s="65"/>
      <c r="GMD24" s="65"/>
      <c r="GME24" s="65"/>
      <c r="GMF24" s="65"/>
      <c r="GMG24" s="65"/>
      <c r="GMH24" s="65"/>
      <c r="GMI24" s="65"/>
      <c r="GMJ24" s="65"/>
      <c r="GMK24" s="65"/>
      <c r="GML24" s="65"/>
      <c r="GMM24" s="65"/>
      <c r="GMN24" s="65"/>
      <c r="GMO24" s="65"/>
      <c r="GMP24" s="65"/>
      <c r="GMQ24" s="65"/>
      <c r="GMR24" s="65"/>
      <c r="GMS24" s="65"/>
      <c r="GMT24" s="65"/>
      <c r="GMU24" s="65"/>
      <c r="GMV24" s="65"/>
      <c r="GMW24" s="65"/>
      <c r="GMX24" s="65"/>
      <c r="GMY24" s="65"/>
      <c r="GMZ24" s="65"/>
      <c r="GNA24" s="65"/>
      <c r="GNB24" s="65"/>
      <c r="GNC24" s="65"/>
      <c r="GND24" s="65"/>
      <c r="GNE24" s="65"/>
      <c r="GNF24" s="65"/>
      <c r="GNG24" s="65"/>
      <c r="GNH24" s="65"/>
      <c r="GNI24" s="65"/>
      <c r="GNJ24" s="65"/>
      <c r="GNK24" s="65"/>
      <c r="GNL24" s="65"/>
      <c r="GNM24" s="65"/>
      <c r="GNN24" s="65"/>
      <c r="GNO24" s="65"/>
      <c r="GNP24" s="65"/>
      <c r="GNQ24" s="65"/>
      <c r="GNR24" s="65"/>
      <c r="GNS24" s="65"/>
      <c r="GNT24" s="65"/>
      <c r="GNU24" s="65"/>
      <c r="GNV24" s="65"/>
      <c r="GNW24" s="65"/>
      <c r="GNX24" s="65"/>
      <c r="GNY24" s="65"/>
      <c r="GNZ24" s="65"/>
      <c r="GOA24" s="65"/>
      <c r="GOB24" s="65"/>
      <c r="GOC24" s="65"/>
      <c r="GOD24" s="65"/>
      <c r="GOE24" s="65"/>
      <c r="GOF24" s="65"/>
      <c r="GOG24" s="65"/>
      <c r="GOH24" s="65"/>
      <c r="GOI24" s="65"/>
      <c r="GOJ24" s="65"/>
      <c r="GOK24" s="65"/>
      <c r="GOL24" s="65"/>
      <c r="GOM24" s="65"/>
      <c r="GON24" s="65"/>
      <c r="GOO24" s="65"/>
      <c r="GOP24" s="65"/>
      <c r="GOQ24" s="65"/>
      <c r="GOR24" s="65"/>
      <c r="GOS24" s="65"/>
      <c r="GOT24" s="65"/>
      <c r="GOU24" s="65"/>
      <c r="GOV24" s="65"/>
      <c r="GOW24" s="65"/>
      <c r="GOX24" s="65"/>
      <c r="GOY24" s="65"/>
      <c r="GOZ24" s="65"/>
      <c r="GPA24" s="65"/>
      <c r="GPB24" s="65"/>
      <c r="GPC24" s="65"/>
      <c r="GPD24" s="65"/>
      <c r="GPE24" s="65"/>
      <c r="GPF24" s="65"/>
      <c r="GPG24" s="65"/>
      <c r="GPH24" s="65"/>
      <c r="GPI24" s="65"/>
      <c r="GPJ24" s="65"/>
      <c r="GPK24" s="65"/>
      <c r="GPL24" s="65"/>
      <c r="GPM24" s="65"/>
      <c r="GPN24" s="65"/>
      <c r="GPO24" s="65"/>
      <c r="GPP24" s="65"/>
      <c r="GPQ24" s="65"/>
      <c r="GPR24" s="65"/>
      <c r="GPS24" s="65"/>
      <c r="GPT24" s="65"/>
      <c r="GPU24" s="65"/>
      <c r="GPV24" s="65"/>
      <c r="GPW24" s="65"/>
      <c r="GPX24" s="65"/>
      <c r="GPY24" s="65"/>
      <c r="GPZ24" s="65"/>
      <c r="GQA24" s="65"/>
      <c r="GQB24" s="65"/>
      <c r="GQC24" s="65"/>
      <c r="GQD24" s="65"/>
      <c r="GQE24" s="65"/>
      <c r="GQF24" s="65"/>
      <c r="GQG24" s="65"/>
      <c r="GQH24" s="65"/>
      <c r="GQI24" s="65"/>
      <c r="GQJ24" s="65"/>
      <c r="GQK24" s="65"/>
      <c r="GQL24" s="65"/>
      <c r="GQM24" s="65"/>
      <c r="GQN24" s="65"/>
      <c r="GQO24" s="65"/>
      <c r="GQP24" s="65"/>
      <c r="GQQ24" s="65"/>
      <c r="GQR24" s="65"/>
      <c r="GQS24" s="65"/>
      <c r="GQT24" s="65"/>
      <c r="GQU24" s="65"/>
      <c r="GQV24" s="65"/>
      <c r="GQW24" s="65"/>
      <c r="GQX24" s="65"/>
      <c r="GQY24" s="65"/>
      <c r="GQZ24" s="65"/>
      <c r="GRA24" s="65"/>
      <c r="GRB24" s="65"/>
      <c r="GRC24" s="65"/>
      <c r="GRD24" s="65"/>
      <c r="GRE24" s="65"/>
      <c r="GRF24" s="65"/>
      <c r="GRG24" s="65"/>
      <c r="GRH24" s="65"/>
      <c r="GRI24" s="65"/>
      <c r="GRJ24" s="65"/>
      <c r="GRK24" s="65"/>
      <c r="GRL24" s="65"/>
      <c r="GRM24" s="65"/>
      <c r="GRN24" s="65"/>
      <c r="GRO24" s="65"/>
      <c r="GRP24" s="65"/>
      <c r="GRQ24" s="65"/>
      <c r="GRR24" s="65"/>
      <c r="GRS24" s="65"/>
      <c r="GRT24" s="65"/>
      <c r="GRU24" s="65"/>
      <c r="GRV24" s="65"/>
      <c r="GRW24" s="65"/>
      <c r="GRX24" s="65"/>
      <c r="GRY24" s="65"/>
      <c r="GRZ24" s="65"/>
      <c r="GSA24" s="65"/>
      <c r="GSB24" s="65"/>
      <c r="GSC24" s="65"/>
      <c r="GSD24" s="65"/>
      <c r="GSE24" s="65"/>
      <c r="GSF24" s="65"/>
      <c r="GSG24" s="65"/>
      <c r="GSH24" s="65"/>
      <c r="GSI24" s="65"/>
      <c r="GSJ24" s="65"/>
      <c r="GSK24" s="65"/>
      <c r="GSL24" s="65"/>
      <c r="GSM24" s="65"/>
      <c r="GSN24" s="65"/>
      <c r="GSO24" s="65"/>
      <c r="GSP24" s="65"/>
      <c r="GSQ24" s="65"/>
      <c r="GSR24" s="65"/>
      <c r="GSS24" s="65"/>
      <c r="GST24" s="65"/>
      <c r="GSU24" s="65"/>
      <c r="GSV24" s="65"/>
      <c r="GSW24" s="65"/>
      <c r="GSX24" s="65"/>
      <c r="GSY24" s="65"/>
      <c r="GSZ24" s="65"/>
      <c r="GTA24" s="65"/>
      <c r="GTB24" s="65"/>
      <c r="GTC24" s="65"/>
      <c r="GTD24" s="65"/>
      <c r="GTE24" s="65"/>
      <c r="GTF24" s="65"/>
      <c r="GTG24" s="65"/>
      <c r="GTH24" s="65"/>
      <c r="GTI24" s="65"/>
      <c r="GTJ24" s="65"/>
      <c r="GTK24" s="65"/>
      <c r="GTL24" s="65"/>
      <c r="GTM24" s="65"/>
      <c r="GTN24" s="65"/>
      <c r="GTO24" s="65"/>
      <c r="GTP24" s="65"/>
      <c r="GTQ24" s="65"/>
      <c r="GTR24" s="65"/>
      <c r="GTS24" s="65"/>
      <c r="GTT24" s="65"/>
      <c r="GTU24" s="65"/>
      <c r="GTV24" s="65"/>
      <c r="GTW24" s="65"/>
      <c r="GTX24" s="65"/>
      <c r="GTY24" s="65"/>
      <c r="GTZ24" s="65"/>
      <c r="GUA24" s="65"/>
      <c r="GUB24" s="65"/>
      <c r="GUC24" s="65"/>
      <c r="GUD24" s="65"/>
      <c r="GUE24" s="65"/>
      <c r="GUF24" s="65"/>
      <c r="GUG24" s="65"/>
      <c r="GUH24" s="65"/>
      <c r="GUI24" s="65"/>
      <c r="GUJ24" s="65"/>
      <c r="GUK24" s="65"/>
      <c r="GUL24" s="65"/>
      <c r="GUM24" s="65"/>
      <c r="GUN24" s="65"/>
      <c r="GUO24" s="65"/>
      <c r="GUP24" s="65"/>
      <c r="GUQ24" s="65"/>
      <c r="GUR24" s="65"/>
      <c r="GUS24" s="65"/>
      <c r="GUT24" s="65"/>
      <c r="GUU24" s="65"/>
      <c r="GUV24" s="65"/>
      <c r="GUW24" s="65"/>
      <c r="GUX24" s="65"/>
      <c r="GUY24" s="65"/>
      <c r="GUZ24" s="65"/>
      <c r="GVA24" s="65"/>
      <c r="GVB24" s="65"/>
      <c r="GVC24" s="65"/>
      <c r="GVD24" s="65"/>
      <c r="GVE24" s="65"/>
      <c r="GVF24" s="65"/>
      <c r="GVG24" s="65"/>
      <c r="GVH24" s="65"/>
      <c r="GVI24" s="65"/>
      <c r="GVJ24" s="65"/>
      <c r="GVK24" s="65"/>
      <c r="GVL24" s="65"/>
      <c r="GVM24" s="65"/>
      <c r="GVN24" s="65"/>
      <c r="GVO24" s="65"/>
      <c r="GVP24" s="65"/>
      <c r="GVQ24" s="65"/>
      <c r="GVR24" s="65"/>
      <c r="GVS24" s="65"/>
      <c r="GVT24" s="65"/>
      <c r="GVU24" s="65"/>
      <c r="GVV24" s="65"/>
      <c r="GVW24" s="65"/>
      <c r="GVX24" s="65"/>
      <c r="GVY24" s="65"/>
      <c r="GVZ24" s="65"/>
      <c r="GWA24" s="65"/>
      <c r="GWB24" s="65"/>
      <c r="GWC24" s="65"/>
      <c r="GWD24" s="65"/>
      <c r="GWE24" s="65"/>
      <c r="GWF24" s="65"/>
      <c r="GWG24" s="65"/>
      <c r="GWH24" s="65"/>
      <c r="GWI24" s="65"/>
      <c r="GWJ24" s="65"/>
      <c r="GWK24" s="65"/>
      <c r="GWL24" s="65"/>
      <c r="GWM24" s="65"/>
      <c r="GWN24" s="65"/>
      <c r="GWO24" s="65"/>
      <c r="GWP24" s="65"/>
      <c r="GWQ24" s="65"/>
      <c r="GWR24" s="65"/>
      <c r="GWS24" s="65"/>
      <c r="GWT24" s="65"/>
      <c r="GWU24" s="65"/>
      <c r="GWV24" s="65"/>
      <c r="GWW24" s="65"/>
      <c r="GWX24" s="65"/>
      <c r="GWY24" s="65"/>
      <c r="GWZ24" s="65"/>
      <c r="GXA24" s="65"/>
      <c r="GXB24" s="65"/>
      <c r="GXC24" s="65"/>
      <c r="GXD24" s="65"/>
      <c r="GXE24" s="65"/>
      <c r="GXF24" s="65"/>
      <c r="GXG24" s="65"/>
      <c r="GXH24" s="65"/>
      <c r="GXI24" s="65"/>
      <c r="GXJ24" s="65"/>
      <c r="GXK24" s="65"/>
      <c r="GXL24" s="65"/>
      <c r="GXM24" s="65"/>
      <c r="GXN24" s="65"/>
      <c r="GXO24" s="65"/>
      <c r="GXP24" s="65"/>
      <c r="GXQ24" s="65"/>
      <c r="GXR24" s="65"/>
      <c r="GXS24" s="65"/>
      <c r="GXT24" s="65"/>
      <c r="GXU24" s="65"/>
      <c r="GXV24" s="65"/>
      <c r="GXW24" s="65"/>
      <c r="GXX24" s="65"/>
      <c r="GXY24" s="65"/>
      <c r="GXZ24" s="65"/>
      <c r="GYA24" s="65"/>
      <c r="GYB24" s="65"/>
      <c r="GYC24" s="65"/>
      <c r="GYD24" s="65"/>
      <c r="GYE24" s="65"/>
      <c r="GYF24" s="65"/>
      <c r="GYG24" s="65"/>
      <c r="GYH24" s="65"/>
      <c r="GYI24" s="65"/>
      <c r="GYJ24" s="65"/>
      <c r="GYK24" s="65"/>
      <c r="GYL24" s="65"/>
      <c r="GYM24" s="65"/>
      <c r="GYN24" s="65"/>
      <c r="GYO24" s="65"/>
      <c r="GYP24" s="65"/>
      <c r="GYQ24" s="65"/>
      <c r="GYR24" s="65"/>
      <c r="GYS24" s="65"/>
      <c r="GYT24" s="65"/>
      <c r="GYU24" s="65"/>
      <c r="GYV24" s="65"/>
      <c r="GYW24" s="65"/>
      <c r="GYX24" s="65"/>
      <c r="GYY24" s="65"/>
      <c r="GYZ24" s="65"/>
      <c r="GZA24" s="65"/>
      <c r="GZB24" s="65"/>
      <c r="GZC24" s="65"/>
      <c r="GZD24" s="65"/>
      <c r="GZE24" s="65"/>
      <c r="GZF24" s="65"/>
      <c r="GZG24" s="65"/>
      <c r="GZH24" s="65"/>
      <c r="GZI24" s="65"/>
      <c r="GZJ24" s="65"/>
      <c r="GZK24" s="65"/>
      <c r="GZL24" s="65"/>
      <c r="GZM24" s="65"/>
      <c r="GZN24" s="65"/>
      <c r="GZO24" s="65"/>
      <c r="GZP24" s="65"/>
      <c r="GZQ24" s="65"/>
      <c r="GZR24" s="65"/>
      <c r="GZS24" s="65"/>
      <c r="GZT24" s="65"/>
      <c r="GZU24" s="65"/>
      <c r="GZV24" s="65"/>
      <c r="GZW24" s="65"/>
      <c r="GZX24" s="65"/>
      <c r="GZY24" s="65"/>
      <c r="GZZ24" s="65"/>
      <c r="HAA24" s="65"/>
      <c r="HAB24" s="65"/>
      <c r="HAC24" s="65"/>
      <c r="HAD24" s="65"/>
      <c r="HAE24" s="65"/>
      <c r="HAF24" s="65"/>
      <c r="HAG24" s="65"/>
      <c r="HAH24" s="65"/>
      <c r="HAI24" s="65"/>
      <c r="HAJ24" s="65"/>
      <c r="HAK24" s="65"/>
      <c r="HAL24" s="65"/>
      <c r="HAM24" s="65"/>
      <c r="HAN24" s="65"/>
      <c r="HAO24" s="65"/>
      <c r="HAP24" s="65"/>
      <c r="HAQ24" s="65"/>
      <c r="HAR24" s="65"/>
      <c r="HAS24" s="65"/>
      <c r="HAT24" s="65"/>
      <c r="HAU24" s="65"/>
      <c r="HAV24" s="65"/>
      <c r="HAW24" s="65"/>
      <c r="HAX24" s="65"/>
      <c r="HAY24" s="65"/>
      <c r="HAZ24" s="65"/>
      <c r="HBA24" s="65"/>
      <c r="HBB24" s="65"/>
      <c r="HBC24" s="65"/>
      <c r="HBD24" s="65"/>
      <c r="HBE24" s="65"/>
      <c r="HBF24" s="65"/>
      <c r="HBG24" s="65"/>
      <c r="HBH24" s="65"/>
      <c r="HBI24" s="65"/>
      <c r="HBJ24" s="65"/>
      <c r="HBK24" s="65"/>
      <c r="HBL24" s="65"/>
      <c r="HBM24" s="65"/>
      <c r="HBN24" s="65"/>
      <c r="HBO24" s="65"/>
      <c r="HBP24" s="65"/>
      <c r="HBQ24" s="65"/>
      <c r="HBR24" s="65"/>
      <c r="HBS24" s="65"/>
      <c r="HBT24" s="65"/>
      <c r="HBU24" s="65"/>
      <c r="HBV24" s="65"/>
      <c r="HBW24" s="65"/>
      <c r="HBX24" s="65"/>
      <c r="HBY24" s="65"/>
      <c r="HBZ24" s="65"/>
      <c r="HCA24" s="65"/>
      <c r="HCB24" s="65"/>
      <c r="HCC24" s="65"/>
      <c r="HCD24" s="65"/>
      <c r="HCE24" s="65"/>
      <c r="HCF24" s="65"/>
      <c r="HCG24" s="65"/>
      <c r="HCH24" s="65"/>
      <c r="HCI24" s="65"/>
      <c r="HCJ24" s="65"/>
      <c r="HCK24" s="65"/>
      <c r="HCL24" s="65"/>
      <c r="HCM24" s="65"/>
      <c r="HCN24" s="65"/>
      <c r="HCO24" s="65"/>
      <c r="HCP24" s="65"/>
      <c r="HCQ24" s="65"/>
      <c r="HCR24" s="65"/>
      <c r="HCS24" s="65"/>
      <c r="HCT24" s="65"/>
      <c r="HCU24" s="65"/>
      <c r="HCV24" s="65"/>
      <c r="HCW24" s="65"/>
      <c r="HCX24" s="65"/>
      <c r="HCY24" s="65"/>
      <c r="HCZ24" s="65"/>
      <c r="HDA24" s="65"/>
      <c r="HDB24" s="65"/>
      <c r="HDC24" s="65"/>
      <c r="HDD24" s="65"/>
      <c r="HDE24" s="65"/>
      <c r="HDF24" s="65"/>
      <c r="HDG24" s="65"/>
      <c r="HDH24" s="65"/>
      <c r="HDI24" s="65"/>
      <c r="HDJ24" s="65"/>
      <c r="HDK24" s="65"/>
      <c r="HDL24" s="65"/>
      <c r="HDM24" s="65"/>
      <c r="HDN24" s="65"/>
      <c r="HDO24" s="65"/>
      <c r="HDP24" s="65"/>
      <c r="HDQ24" s="65"/>
      <c r="HDR24" s="65"/>
      <c r="HDS24" s="65"/>
      <c r="HDT24" s="65"/>
      <c r="HDU24" s="65"/>
      <c r="HDV24" s="65"/>
      <c r="HDW24" s="65"/>
      <c r="HDX24" s="65"/>
      <c r="HDY24" s="65"/>
      <c r="HDZ24" s="65"/>
      <c r="HEA24" s="65"/>
      <c r="HEB24" s="65"/>
      <c r="HEC24" s="65"/>
      <c r="HED24" s="65"/>
      <c r="HEE24" s="65"/>
      <c r="HEF24" s="65"/>
      <c r="HEG24" s="65"/>
      <c r="HEH24" s="65"/>
      <c r="HEI24" s="65"/>
      <c r="HEJ24" s="65"/>
      <c r="HEK24" s="65"/>
      <c r="HEL24" s="65"/>
      <c r="HEM24" s="65"/>
      <c r="HEN24" s="65"/>
      <c r="HEO24" s="65"/>
      <c r="HEP24" s="65"/>
      <c r="HEQ24" s="65"/>
      <c r="HER24" s="65"/>
      <c r="HES24" s="65"/>
      <c r="HET24" s="65"/>
      <c r="HEU24" s="65"/>
      <c r="HEV24" s="65"/>
      <c r="HEW24" s="65"/>
      <c r="HEX24" s="65"/>
      <c r="HEY24" s="65"/>
      <c r="HEZ24" s="65"/>
      <c r="HFA24" s="65"/>
      <c r="HFB24" s="65"/>
      <c r="HFC24" s="65"/>
      <c r="HFD24" s="65"/>
      <c r="HFE24" s="65"/>
      <c r="HFF24" s="65"/>
      <c r="HFG24" s="65"/>
      <c r="HFH24" s="65"/>
      <c r="HFI24" s="65"/>
      <c r="HFJ24" s="65"/>
      <c r="HFK24" s="65"/>
      <c r="HFL24" s="65"/>
      <c r="HFM24" s="65"/>
      <c r="HFN24" s="65"/>
      <c r="HFO24" s="65"/>
      <c r="HFP24" s="65"/>
      <c r="HFQ24" s="65"/>
      <c r="HFR24" s="65"/>
      <c r="HFS24" s="65"/>
      <c r="HFT24" s="65"/>
      <c r="HFU24" s="65"/>
      <c r="HFV24" s="65"/>
      <c r="HFW24" s="65"/>
      <c r="HFX24" s="65"/>
      <c r="HFY24" s="65"/>
      <c r="HFZ24" s="65"/>
      <c r="HGA24" s="65"/>
      <c r="HGB24" s="65"/>
      <c r="HGC24" s="65"/>
      <c r="HGD24" s="65"/>
      <c r="HGE24" s="65"/>
      <c r="HGF24" s="65"/>
      <c r="HGG24" s="65"/>
      <c r="HGH24" s="65"/>
      <c r="HGI24" s="65"/>
      <c r="HGJ24" s="65"/>
      <c r="HGK24" s="65"/>
      <c r="HGL24" s="65"/>
      <c r="HGM24" s="65"/>
      <c r="HGN24" s="65"/>
      <c r="HGO24" s="65"/>
      <c r="HGP24" s="65"/>
      <c r="HGQ24" s="65"/>
      <c r="HGR24" s="65"/>
      <c r="HGS24" s="65"/>
      <c r="HGT24" s="65"/>
      <c r="HGU24" s="65"/>
      <c r="HGV24" s="65"/>
      <c r="HGW24" s="65"/>
      <c r="HGX24" s="65"/>
      <c r="HGY24" s="65"/>
      <c r="HGZ24" s="65"/>
      <c r="HHA24" s="65"/>
      <c r="HHB24" s="65"/>
      <c r="HHC24" s="65"/>
      <c r="HHD24" s="65"/>
      <c r="HHE24" s="65"/>
      <c r="HHF24" s="65"/>
      <c r="HHG24" s="65"/>
      <c r="HHH24" s="65"/>
      <c r="HHI24" s="65"/>
      <c r="HHJ24" s="65"/>
      <c r="HHK24" s="65"/>
      <c r="HHL24" s="65"/>
      <c r="HHM24" s="65"/>
      <c r="HHN24" s="65"/>
      <c r="HHO24" s="65"/>
      <c r="HHP24" s="65"/>
      <c r="HHQ24" s="65"/>
      <c r="HHR24" s="65"/>
      <c r="HHS24" s="65"/>
      <c r="HHT24" s="65"/>
      <c r="HHU24" s="65"/>
      <c r="HHV24" s="65"/>
      <c r="HHW24" s="65"/>
      <c r="HHX24" s="65"/>
      <c r="HHY24" s="65"/>
      <c r="HHZ24" s="65"/>
      <c r="HIA24" s="65"/>
      <c r="HIB24" s="65"/>
      <c r="HIC24" s="65"/>
      <c r="HID24" s="65"/>
      <c r="HIE24" s="65"/>
      <c r="HIF24" s="65"/>
      <c r="HIG24" s="65"/>
      <c r="HIH24" s="65"/>
      <c r="HII24" s="65"/>
      <c r="HIJ24" s="65"/>
      <c r="HIK24" s="65"/>
      <c r="HIL24" s="65"/>
      <c r="HIM24" s="65"/>
      <c r="HIN24" s="65"/>
      <c r="HIO24" s="65"/>
      <c r="HIP24" s="65"/>
      <c r="HIQ24" s="65"/>
      <c r="HIR24" s="65"/>
      <c r="HIS24" s="65"/>
      <c r="HIT24" s="65"/>
      <c r="HIU24" s="65"/>
      <c r="HIV24" s="65"/>
      <c r="HIW24" s="65"/>
      <c r="HIX24" s="65"/>
      <c r="HIY24" s="65"/>
      <c r="HIZ24" s="65"/>
      <c r="HJA24" s="65"/>
      <c r="HJB24" s="65"/>
      <c r="HJC24" s="65"/>
      <c r="HJD24" s="65"/>
      <c r="HJE24" s="65"/>
      <c r="HJF24" s="65"/>
      <c r="HJG24" s="65"/>
      <c r="HJH24" s="65"/>
      <c r="HJI24" s="65"/>
      <c r="HJJ24" s="65"/>
      <c r="HJK24" s="65"/>
      <c r="HJL24" s="65"/>
      <c r="HJM24" s="65"/>
      <c r="HJN24" s="65"/>
      <c r="HJO24" s="65"/>
      <c r="HJP24" s="65"/>
      <c r="HJQ24" s="65"/>
      <c r="HJR24" s="65"/>
      <c r="HJS24" s="65"/>
      <c r="HJT24" s="65"/>
      <c r="HJU24" s="65"/>
      <c r="HJV24" s="65"/>
      <c r="HJW24" s="65"/>
      <c r="HJX24" s="65"/>
      <c r="HJY24" s="65"/>
      <c r="HJZ24" s="65"/>
      <c r="HKA24" s="65"/>
      <c r="HKB24" s="65"/>
      <c r="HKC24" s="65"/>
      <c r="HKD24" s="65"/>
      <c r="HKE24" s="65"/>
      <c r="HKF24" s="65"/>
      <c r="HKG24" s="65"/>
      <c r="HKH24" s="65"/>
      <c r="HKI24" s="65"/>
      <c r="HKJ24" s="65"/>
      <c r="HKK24" s="65"/>
      <c r="HKL24" s="65"/>
      <c r="HKM24" s="65"/>
      <c r="HKN24" s="65"/>
      <c r="HKO24" s="65"/>
      <c r="HKP24" s="65"/>
      <c r="HKQ24" s="65"/>
      <c r="HKR24" s="65"/>
      <c r="HKS24" s="65"/>
      <c r="HKT24" s="65"/>
      <c r="HKU24" s="65"/>
      <c r="HKV24" s="65"/>
      <c r="HKW24" s="65"/>
      <c r="HKX24" s="65"/>
      <c r="HKY24" s="65"/>
      <c r="HKZ24" s="65"/>
      <c r="HLA24" s="65"/>
      <c r="HLB24" s="65"/>
      <c r="HLC24" s="65"/>
      <c r="HLD24" s="65"/>
      <c r="HLE24" s="65"/>
      <c r="HLF24" s="65"/>
      <c r="HLG24" s="65"/>
      <c r="HLH24" s="65"/>
      <c r="HLI24" s="65"/>
      <c r="HLJ24" s="65"/>
      <c r="HLK24" s="65"/>
      <c r="HLL24" s="65"/>
      <c r="HLM24" s="65"/>
      <c r="HLN24" s="65"/>
      <c r="HLO24" s="65"/>
      <c r="HLP24" s="65"/>
      <c r="HLQ24" s="65"/>
      <c r="HLR24" s="65"/>
      <c r="HLS24" s="65"/>
      <c r="HLT24" s="65"/>
      <c r="HLU24" s="65"/>
      <c r="HLV24" s="65"/>
      <c r="HLW24" s="65"/>
      <c r="HLX24" s="65"/>
      <c r="HLY24" s="65"/>
      <c r="HLZ24" s="65"/>
      <c r="HMA24" s="65"/>
      <c r="HMB24" s="65"/>
      <c r="HMC24" s="65"/>
      <c r="HMD24" s="65"/>
      <c r="HME24" s="65"/>
      <c r="HMF24" s="65"/>
      <c r="HMG24" s="65"/>
      <c r="HMH24" s="65"/>
      <c r="HMI24" s="65"/>
      <c r="HMJ24" s="65"/>
      <c r="HMK24" s="65"/>
      <c r="HML24" s="65"/>
      <c r="HMM24" s="65"/>
      <c r="HMN24" s="65"/>
      <c r="HMO24" s="65"/>
      <c r="HMP24" s="65"/>
      <c r="HMQ24" s="65"/>
      <c r="HMR24" s="65"/>
      <c r="HMS24" s="65"/>
      <c r="HMT24" s="65"/>
      <c r="HMU24" s="65"/>
      <c r="HMV24" s="65"/>
      <c r="HMW24" s="65"/>
      <c r="HMX24" s="65"/>
      <c r="HMY24" s="65"/>
      <c r="HMZ24" s="65"/>
      <c r="HNA24" s="65"/>
      <c r="HNB24" s="65"/>
      <c r="HNC24" s="65"/>
      <c r="HND24" s="65"/>
      <c r="HNE24" s="65"/>
      <c r="HNF24" s="65"/>
      <c r="HNG24" s="65"/>
      <c r="HNH24" s="65"/>
      <c r="HNI24" s="65"/>
      <c r="HNJ24" s="65"/>
      <c r="HNK24" s="65"/>
      <c r="HNL24" s="65"/>
      <c r="HNM24" s="65"/>
      <c r="HNN24" s="65"/>
      <c r="HNO24" s="65"/>
      <c r="HNP24" s="65"/>
      <c r="HNQ24" s="65"/>
      <c r="HNR24" s="65"/>
      <c r="HNS24" s="65"/>
      <c r="HNT24" s="65"/>
      <c r="HNU24" s="65"/>
      <c r="HNV24" s="65"/>
      <c r="HNW24" s="65"/>
      <c r="HNX24" s="65"/>
      <c r="HNY24" s="65"/>
      <c r="HNZ24" s="65"/>
      <c r="HOA24" s="65"/>
      <c r="HOB24" s="65"/>
      <c r="HOC24" s="65"/>
      <c r="HOD24" s="65"/>
      <c r="HOE24" s="65"/>
      <c r="HOF24" s="65"/>
      <c r="HOG24" s="65"/>
      <c r="HOH24" s="65"/>
      <c r="HOI24" s="65"/>
      <c r="HOJ24" s="65"/>
      <c r="HOK24" s="65"/>
      <c r="HOL24" s="65"/>
      <c r="HOM24" s="65"/>
      <c r="HON24" s="65"/>
      <c r="HOO24" s="65"/>
      <c r="HOP24" s="65"/>
      <c r="HOQ24" s="65"/>
      <c r="HOR24" s="65"/>
      <c r="HOS24" s="65"/>
      <c r="HOT24" s="65"/>
      <c r="HOU24" s="65"/>
      <c r="HOV24" s="65"/>
      <c r="HOW24" s="65"/>
      <c r="HOX24" s="65"/>
      <c r="HOY24" s="65"/>
      <c r="HOZ24" s="65"/>
      <c r="HPA24" s="65"/>
      <c r="HPB24" s="65"/>
      <c r="HPC24" s="65"/>
      <c r="HPD24" s="65"/>
      <c r="HPE24" s="65"/>
      <c r="HPF24" s="65"/>
      <c r="HPG24" s="65"/>
      <c r="HPH24" s="65"/>
      <c r="HPI24" s="65"/>
      <c r="HPJ24" s="65"/>
      <c r="HPK24" s="65"/>
      <c r="HPL24" s="65"/>
      <c r="HPM24" s="65"/>
      <c r="HPN24" s="65"/>
      <c r="HPO24" s="65"/>
      <c r="HPP24" s="65"/>
      <c r="HPQ24" s="65"/>
      <c r="HPR24" s="65"/>
      <c r="HPS24" s="65"/>
      <c r="HPT24" s="65"/>
      <c r="HPU24" s="65"/>
      <c r="HPV24" s="65"/>
      <c r="HPW24" s="65"/>
      <c r="HPX24" s="65"/>
      <c r="HPY24" s="65"/>
      <c r="HPZ24" s="65"/>
      <c r="HQA24" s="65"/>
      <c r="HQB24" s="65"/>
      <c r="HQC24" s="65"/>
      <c r="HQD24" s="65"/>
      <c r="HQE24" s="65"/>
      <c r="HQF24" s="65"/>
      <c r="HQG24" s="65"/>
      <c r="HQH24" s="65"/>
      <c r="HQI24" s="65"/>
      <c r="HQJ24" s="65"/>
      <c r="HQK24" s="65"/>
      <c r="HQL24" s="65"/>
      <c r="HQM24" s="65"/>
      <c r="HQN24" s="65"/>
      <c r="HQO24" s="65"/>
      <c r="HQP24" s="65"/>
      <c r="HQQ24" s="65"/>
      <c r="HQR24" s="65"/>
      <c r="HQS24" s="65"/>
      <c r="HQT24" s="65"/>
      <c r="HQU24" s="65"/>
      <c r="HQV24" s="65"/>
      <c r="HQW24" s="65"/>
      <c r="HQX24" s="65"/>
      <c r="HQY24" s="65"/>
      <c r="HQZ24" s="65"/>
      <c r="HRA24" s="65"/>
      <c r="HRB24" s="65"/>
      <c r="HRC24" s="65"/>
      <c r="HRD24" s="65"/>
      <c r="HRE24" s="65"/>
      <c r="HRF24" s="65"/>
      <c r="HRG24" s="65"/>
      <c r="HRH24" s="65"/>
      <c r="HRI24" s="65"/>
      <c r="HRJ24" s="65"/>
      <c r="HRK24" s="65"/>
      <c r="HRL24" s="65"/>
      <c r="HRM24" s="65"/>
      <c r="HRN24" s="65"/>
      <c r="HRO24" s="65"/>
      <c r="HRP24" s="65"/>
      <c r="HRQ24" s="65"/>
      <c r="HRR24" s="65"/>
      <c r="HRS24" s="65"/>
      <c r="HRT24" s="65"/>
      <c r="HRU24" s="65"/>
      <c r="HRV24" s="65"/>
      <c r="HRW24" s="65"/>
      <c r="HRX24" s="65"/>
      <c r="HRY24" s="65"/>
      <c r="HRZ24" s="65"/>
      <c r="HSA24" s="65"/>
      <c r="HSB24" s="65"/>
      <c r="HSC24" s="65"/>
      <c r="HSD24" s="65"/>
      <c r="HSE24" s="65"/>
      <c r="HSF24" s="65"/>
      <c r="HSG24" s="65"/>
      <c r="HSH24" s="65"/>
      <c r="HSI24" s="65"/>
      <c r="HSJ24" s="65"/>
      <c r="HSK24" s="65"/>
      <c r="HSL24" s="65"/>
      <c r="HSM24" s="65"/>
      <c r="HSN24" s="65"/>
      <c r="HSO24" s="65"/>
      <c r="HSP24" s="65"/>
      <c r="HSQ24" s="65"/>
      <c r="HSR24" s="65"/>
      <c r="HSS24" s="65"/>
      <c r="HST24" s="65"/>
      <c r="HSU24" s="65"/>
      <c r="HSV24" s="65"/>
      <c r="HSW24" s="65"/>
      <c r="HSX24" s="65"/>
      <c r="HSY24" s="65"/>
      <c r="HSZ24" s="65"/>
      <c r="HTA24" s="65"/>
      <c r="HTB24" s="65"/>
      <c r="HTC24" s="65"/>
      <c r="HTD24" s="65"/>
      <c r="HTE24" s="65"/>
      <c r="HTF24" s="65"/>
      <c r="HTG24" s="65"/>
      <c r="HTH24" s="65"/>
      <c r="HTI24" s="65"/>
      <c r="HTJ24" s="65"/>
      <c r="HTK24" s="65"/>
      <c r="HTL24" s="65"/>
      <c r="HTM24" s="65"/>
      <c r="HTN24" s="65"/>
      <c r="HTO24" s="65"/>
      <c r="HTP24" s="65"/>
      <c r="HTQ24" s="65"/>
      <c r="HTR24" s="65"/>
      <c r="HTS24" s="65"/>
      <c r="HTT24" s="65"/>
      <c r="HTU24" s="65"/>
      <c r="HTV24" s="65"/>
      <c r="HTW24" s="65"/>
      <c r="HTX24" s="65"/>
      <c r="HTY24" s="65"/>
      <c r="HTZ24" s="65"/>
      <c r="HUA24" s="65"/>
      <c r="HUB24" s="65"/>
      <c r="HUC24" s="65"/>
      <c r="HUD24" s="65"/>
      <c r="HUE24" s="65"/>
      <c r="HUF24" s="65"/>
      <c r="HUG24" s="65"/>
      <c r="HUH24" s="65"/>
      <c r="HUI24" s="65"/>
      <c r="HUJ24" s="65"/>
      <c r="HUK24" s="65"/>
      <c r="HUL24" s="65"/>
      <c r="HUM24" s="65"/>
      <c r="HUN24" s="65"/>
      <c r="HUO24" s="65"/>
      <c r="HUP24" s="65"/>
      <c r="HUQ24" s="65"/>
      <c r="HUR24" s="65"/>
      <c r="HUS24" s="65"/>
      <c r="HUT24" s="65"/>
      <c r="HUU24" s="65"/>
      <c r="HUV24" s="65"/>
      <c r="HUW24" s="65"/>
      <c r="HUX24" s="65"/>
      <c r="HUY24" s="65"/>
      <c r="HUZ24" s="65"/>
      <c r="HVA24" s="65"/>
      <c r="HVB24" s="65"/>
      <c r="HVC24" s="65"/>
      <c r="HVD24" s="65"/>
      <c r="HVE24" s="65"/>
      <c r="HVF24" s="65"/>
      <c r="HVG24" s="65"/>
      <c r="HVH24" s="65"/>
      <c r="HVI24" s="65"/>
      <c r="HVJ24" s="65"/>
      <c r="HVK24" s="65"/>
      <c r="HVL24" s="65"/>
      <c r="HVM24" s="65"/>
      <c r="HVN24" s="65"/>
      <c r="HVO24" s="65"/>
      <c r="HVP24" s="65"/>
      <c r="HVQ24" s="65"/>
      <c r="HVR24" s="65"/>
      <c r="HVS24" s="65"/>
      <c r="HVT24" s="65"/>
      <c r="HVU24" s="65"/>
      <c r="HVV24" s="65"/>
      <c r="HVW24" s="65"/>
      <c r="HVX24" s="65"/>
      <c r="HVY24" s="65"/>
      <c r="HVZ24" s="65"/>
      <c r="HWA24" s="65"/>
      <c r="HWB24" s="65"/>
      <c r="HWC24" s="65"/>
      <c r="HWD24" s="65"/>
      <c r="HWE24" s="65"/>
      <c r="HWF24" s="65"/>
      <c r="HWG24" s="65"/>
      <c r="HWH24" s="65"/>
      <c r="HWI24" s="65"/>
      <c r="HWJ24" s="65"/>
      <c r="HWK24" s="65"/>
      <c r="HWL24" s="65"/>
      <c r="HWM24" s="65"/>
      <c r="HWN24" s="65"/>
      <c r="HWO24" s="65"/>
      <c r="HWP24" s="65"/>
      <c r="HWQ24" s="65"/>
      <c r="HWR24" s="65"/>
      <c r="HWS24" s="65"/>
      <c r="HWT24" s="65"/>
      <c r="HWU24" s="65"/>
      <c r="HWV24" s="65"/>
      <c r="HWW24" s="65"/>
      <c r="HWX24" s="65"/>
      <c r="HWY24" s="65"/>
      <c r="HWZ24" s="65"/>
      <c r="HXA24" s="65"/>
      <c r="HXB24" s="65"/>
      <c r="HXC24" s="65"/>
      <c r="HXD24" s="65"/>
      <c r="HXE24" s="65"/>
      <c r="HXF24" s="65"/>
      <c r="HXG24" s="65"/>
      <c r="HXH24" s="65"/>
      <c r="HXI24" s="65"/>
      <c r="HXJ24" s="65"/>
      <c r="HXK24" s="65"/>
      <c r="HXL24" s="65"/>
      <c r="HXM24" s="65"/>
      <c r="HXN24" s="65"/>
      <c r="HXO24" s="65"/>
      <c r="HXP24" s="65"/>
      <c r="HXQ24" s="65"/>
      <c r="HXR24" s="65"/>
      <c r="HXS24" s="65"/>
      <c r="HXT24" s="65"/>
      <c r="HXU24" s="65"/>
      <c r="HXV24" s="65"/>
      <c r="HXW24" s="65"/>
      <c r="HXX24" s="65"/>
      <c r="HXY24" s="65"/>
      <c r="HXZ24" s="65"/>
      <c r="HYA24" s="65"/>
      <c r="HYB24" s="65"/>
      <c r="HYC24" s="65"/>
      <c r="HYD24" s="65"/>
      <c r="HYE24" s="65"/>
      <c r="HYF24" s="65"/>
      <c r="HYG24" s="65"/>
      <c r="HYH24" s="65"/>
      <c r="HYI24" s="65"/>
      <c r="HYJ24" s="65"/>
      <c r="HYK24" s="65"/>
      <c r="HYL24" s="65"/>
      <c r="HYM24" s="65"/>
      <c r="HYN24" s="65"/>
      <c r="HYO24" s="65"/>
      <c r="HYP24" s="65"/>
      <c r="HYQ24" s="65"/>
      <c r="HYR24" s="65"/>
      <c r="HYS24" s="65"/>
      <c r="HYT24" s="65"/>
      <c r="HYU24" s="65"/>
      <c r="HYV24" s="65"/>
      <c r="HYW24" s="65"/>
      <c r="HYX24" s="65"/>
      <c r="HYY24" s="65"/>
      <c r="HYZ24" s="65"/>
      <c r="HZA24" s="65"/>
      <c r="HZB24" s="65"/>
      <c r="HZC24" s="65"/>
      <c r="HZD24" s="65"/>
      <c r="HZE24" s="65"/>
      <c r="HZF24" s="65"/>
      <c r="HZG24" s="65"/>
      <c r="HZH24" s="65"/>
      <c r="HZI24" s="65"/>
      <c r="HZJ24" s="65"/>
      <c r="HZK24" s="65"/>
      <c r="HZL24" s="65"/>
      <c r="HZM24" s="65"/>
      <c r="HZN24" s="65"/>
      <c r="HZO24" s="65"/>
      <c r="HZP24" s="65"/>
      <c r="HZQ24" s="65"/>
      <c r="HZR24" s="65"/>
      <c r="HZS24" s="65"/>
      <c r="HZT24" s="65"/>
      <c r="HZU24" s="65"/>
      <c r="HZV24" s="65"/>
      <c r="HZW24" s="65"/>
      <c r="HZX24" s="65"/>
      <c r="HZY24" s="65"/>
      <c r="HZZ24" s="65"/>
      <c r="IAA24" s="65"/>
      <c r="IAB24" s="65"/>
      <c r="IAC24" s="65"/>
      <c r="IAD24" s="65"/>
      <c r="IAE24" s="65"/>
      <c r="IAF24" s="65"/>
      <c r="IAG24" s="65"/>
      <c r="IAH24" s="65"/>
      <c r="IAI24" s="65"/>
      <c r="IAJ24" s="65"/>
      <c r="IAK24" s="65"/>
      <c r="IAL24" s="65"/>
      <c r="IAM24" s="65"/>
      <c r="IAN24" s="65"/>
      <c r="IAO24" s="65"/>
      <c r="IAP24" s="65"/>
      <c r="IAQ24" s="65"/>
      <c r="IAR24" s="65"/>
      <c r="IAS24" s="65"/>
      <c r="IAT24" s="65"/>
      <c r="IAU24" s="65"/>
      <c r="IAV24" s="65"/>
      <c r="IAW24" s="65"/>
      <c r="IAX24" s="65"/>
      <c r="IAY24" s="65"/>
      <c r="IAZ24" s="65"/>
      <c r="IBA24" s="65"/>
      <c r="IBB24" s="65"/>
      <c r="IBC24" s="65"/>
      <c r="IBD24" s="65"/>
      <c r="IBE24" s="65"/>
      <c r="IBF24" s="65"/>
      <c r="IBG24" s="65"/>
      <c r="IBH24" s="65"/>
      <c r="IBI24" s="65"/>
      <c r="IBJ24" s="65"/>
      <c r="IBK24" s="65"/>
      <c r="IBL24" s="65"/>
      <c r="IBM24" s="65"/>
      <c r="IBN24" s="65"/>
      <c r="IBO24" s="65"/>
      <c r="IBP24" s="65"/>
      <c r="IBQ24" s="65"/>
      <c r="IBR24" s="65"/>
      <c r="IBS24" s="65"/>
      <c r="IBT24" s="65"/>
      <c r="IBU24" s="65"/>
      <c r="IBV24" s="65"/>
      <c r="IBW24" s="65"/>
      <c r="IBX24" s="65"/>
      <c r="IBY24" s="65"/>
      <c r="IBZ24" s="65"/>
      <c r="ICA24" s="65"/>
      <c r="ICB24" s="65"/>
      <c r="ICC24" s="65"/>
      <c r="ICD24" s="65"/>
      <c r="ICE24" s="65"/>
      <c r="ICF24" s="65"/>
      <c r="ICG24" s="65"/>
      <c r="ICH24" s="65"/>
      <c r="ICI24" s="65"/>
      <c r="ICJ24" s="65"/>
      <c r="ICK24" s="65"/>
      <c r="ICL24" s="65"/>
      <c r="ICM24" s="65"/>
      <c r="ICN24" s="65"/>
      <c r="ICO24" s="65"/>
      <c r="ICP24" s="65"/>
      <c r="ICQ24" s="65"/>
      <c r="ICR24" s="65"/>
      <c r="ICS24" s="65"/>
      <c r="ICT24" s="65"/>
      <c r="ICU24" s="65"/>
      <c r="ICV24" s="65"/>
      <c r="ICW24" s="65"/>
      <c r="ICX24" s="65"/>
      <c r="ICY24" s="65"/>
      <c r="ICZ24" s="65"/>
      <c r="IDA24" s="65"/>
      <c r="IDB24" s="65"/>
      <c r="IDC24" s="65"/>
      <c r="IDD24" s="65"/>
      <c r="IDE24" s="65"/>
      <c r="IDF24" s="65"/>
      <c r="IDG24" s="65"/>
      <c r="IDH24" s="65"/>
      <c r="IDI24" s="65"/>
      <c r="IDJ24" s="65"/>
      <c r="IDK24" s="65"/>
      <c r="IDL24" s="65"/>
      <c r="IDM24" s="65"/>
      <c r="IDN24" s="65"/>
      <c r="IDO24" s="65"/>
      <c r="IDP24" s="65"/>
      <c r="IDQ24" s="65"/>
      <c r="IDR24" s="65"/>
      <c r="IDS24" s="65"/>
      <c r="IDT24" s="65"/>
      <c r="IDU24" s="65"/>
      <c r="IDV24" s="65"/>
      <c r="IDW24" s="65"/>
      <c r="IDX24" s="65"/>
      <c r="IDY24" s="65"/>
      <c r="IDZ24" s="65"/>
      <c r="IEA24" s="65"/>
      <c r="IEB24" s="65"/>
      <c r="IEC24" s="65"/>
      <c r="IED24" s="65"/>
      <c r="IEE24" s="65"/>
      <c r="IEF24" s="65"/>
      <c r="IEG24" s="65"/>
      <c r="IEH24" s="65"/>
      <c r="IEI24" s="65"/>
      <c r="IEJ24" s="65"/>
      <c r="IEK24" s="65"/>
      <c r="IEL24" s="65"/>
      <c r="IEM24" s="65"/>
      <c r="IEN24" s="65"/>
      <c r="IEO24" s="65"/>
      <c r="IEP24" s="65"/>
      <c r="IEQ24" s="65"/>
      <c r="IER24" s="65"/>
      <c r="IES24" s="65"/>
      <c r="IET24" s="65"/>
      <c r="IEU24" s="65"/>
      <c r="IEV24" s="65"/>
      <c r="IEW24" s="65"/>
      <c r="IEX24" s="65"/>
      <c r="IEY24" s="65"/>
      <c r="IEZ24" s="65"/>
      <c r="IFA24" s="65"/>
      <c r="IFB24" s="65"/>
      <c r="IFC24" s="65"/>
      <c r="IFD24" s="65"/>
      <c r="IFE24" s="65"/>
      <c r="IFF24" s="65"/>
      <c r="IFG24" s="65"/>
      <c r="IFH24" s="65"/>
      <c r="IFI24" s="65"/>
      <c r="IFJ24" s="65"/>
      <c r="IFK24" s="65"/>
      <c r="IFL24" s="65"/>
      <c r="IFM24" s="65"/>
      <c r="IFN24" s="65"/>
      <c r="IFO24" s="65"/>
      <c r="IFP24" s="65"/>
      <c r="IFQ24" s="65"/>
      <c r="IFR24" s="65"/>
      <c r="IFS24" s="65"/>
      <c r="IFT24" s="65"/>
      <c r="IFU24" s="65"/>
      <c r="IFV24" s="65"/>
      <c r="IFW24" s="65"/>
      <c r="IFX24" s="65"/>
      <c r="IFY24" s="65"/>
      <c r="IFZ24" s="65"/>
      <c r="IGA24" s="65"/>
      <c r="IGB24" s="65"/>
      <c r="IGC24" s="65"/>
      <c r="IGD24" s="65"/>
      <c r="IGE24" s="65"/>
      <c r="IGF24" s="65"/>
      <c r="IGG24" s="65"/>
      <c r="IGH24" s="65"/>
      <c r="IGI24" s="65"/>
      <c r="IGJ24" s="65"/>
      <c r="IGK24" s="65"/>
      <c r="IGL24" s="65"/>
      <c r="IGM24" s="65"/>
      <c r="IGN24" s="65"/>
      <c r="IGO24" s="65"/>
      <c r="IGP24" s="65"/>
      <c r="IGQ24" s="65"/>
      <c r="IGR24" s="65"/>
      <c r="IGS24" s="65"/>
      <c r="IGT24" s="65"/>
      <c r="IGU24" s="65"/>
      <c r="IGV24" s="65"/>
      <c r="IGW24" s="65"/>
      <c r="IGX24" s="65"/>
      <c r="IGY24" s="65"/>
      <c r="IGZ24" s="65"/>
      <c r="IHA24" s="65"/>
      <c r="IHB24" s="65"/>
      <c r="IHC24" s="65"/>
      <c r="IHD24" s="65"/>
      <c r="IHE24" s="65"/>
      <c r="IHF24" s="65"/>
      <c r="IHG24" s="65"/>
      <c r="IHH24" s="65"/>
      <c r="IHI24" s="65"/>
      <c r="IHJ24" s="65"/>
      <c r="IHK24" s="65"/>
      <c r="IHL24" s="65"/>
      <c r="IHM24" s="65"/>
      <c r="IHN24" s="65"/>
      <c r="IHO24" s="65"/>
      <c r="IHP24" s="65"/>
      <c r="IHQ24" s="65"/>
      <c r="IHR24" s="65"/>
      <c r="IHS24" s="65"/>
      <c r="IHT24" s="65"/>
      <c r="IHU24" s="65"/>
      <c r="IHV24" s="65"/>
      <c r="IHW24" s="65"/>
      <c r="IHX24" s="65"/>
      <c r="IHY24" s="65"/>
      <c r="IHZ24" s="65"/>
      <c r="IIA24" s="65"/>
      <c r="IIB24" s="65"/>
      <c r="IIC24" s="65"/>
      <c r="IID24" s="65"/>
      <c r="IIE24" s="65"/>
      <c r="IIF24" s="65"/>
      <c r="IIG24" s="65"/>
      <c r="IIH24" s="65"/>
      <c r="III24" s="65"/>
      <c r="IIJ24" s="65"/>
      <c r="IIK24" s="65"/>
      <c r="IIL24" s="65"/>
      <c r="IIM24" s="65"/>
      <c r="IIN24" s="65"/>
      <c r="IIO24" s="65"/>
      <c r="IIP24" s="65"/>
      <c r="IIQ24" s="65"/>
      <c r="IIR24" s="65"/>
      <c r="IIS24" s="65"/>
      <c r="IIT24" s="65"/>
      <c r="IIU24" s="65"/>
      <c r="IIV24" s="65"/>
      <c r="IIW24" s="65"/>
      <c r="IIX24" s="65"/>
      <c r="IIY24" s="65"/>
      <c r="IIZ24" s="65"/>
      <c r="IJA24" s="65"/>
      <c r="IJB24" s="65"/>
      <c r="IJC24" s="65"/>
      <c r="IJD24" s="65"/>
      <c r="IJE24" s="65"/>
      <c r="IJF24" s="65"/>
      <c r="IJG24" s="65"/>
      <c r="IJH24" s="65"/>
      <c r="IJI24" s="65"/>
      <c r="IJJ24" s="65"/>
      <c r="IJK24" s="65"/>
      <c r="IJL24" s="65"/>
      <c r="IJM24" s="65"/>
      <c r="IJN24" s="65"/>
      <c r="IJO24" s="65"/>
      <c r="IJP24" s="65"/>
      <c r="IJQ24" s="65"/>
      <c r="IJR24" s="65"/>
      <c r="IJS24" s="65"/>
      <c r="IJT24" s="65"/>
      <c r="IJU24" s="65"/>
      <c r="IJV24" s="65"/>
      <c r="IJW24" s="65"/>
      <c r="IJX24" s="65"/>
      <c r="IJY24" s="65"/>
      <c r="IJZ24" s="65"/>
      <c r="IKA24" s="65"/>
      <c r="IKB24" s="65"/>
      <c r="IKC24" s="65"/>
      <c r="IKD24" s="65"/>
      <c r="IKE24" s="65"/>
      <c r="IKF24" s="65"/>
      <c r="IKG24" s="65"/>
      <c r="IKH24" s="65"/>
      <c r="IKI24" s="65"/>
      <c r="IKJ24" s="65"/>
      <c r="IKK24" s="65"/>
      <c r="IKL24" s="65"/>
      <c r="IKM24" s="65"/>
      <c r="IKN24" s="65"/>
      <c r="IKO24" s="65"/>
      <c r="IKP24" s="65"/>
      <c r="IKQ24" s="65"/>
      <c r="IKR24" s="65"/>
      <c r="IKS24" s="65"/>
      <c r="IKT24" s="65"/>
      <c r="IKU24" s="65"/>
      <c r="IKV24" s="65"/>
      <c r="IKW24" s="65"/>
      <c r="IKX24" s="65"/>
      <c r="IKY24" s="65"/>
      <c r="IKZ24" s="65"/>
      <c r="ILA24" s="65"/>
      <c r="ILB24" s="65"/>
      <c r="ILC24" s="65"/>
      <c r="ILD24" s="65"/>
      <c r="ILE24" s="65"/>
      <c r="ILF24" s="65"/>
      <c r="ILG24" s="65"/>
      <c r="ILH24" s="65"/>
      <c r="ILI24" s="65"/>
      <c r="ILJ24" s="65"/>
      <c r="ILK24" s="65"/>
      <c r="ILL24" s="65"/>
      <c r="ILM24" s="65"/>
      <c r="ILN24" s="65"/>
      <c r="ILO24" s="65"/>
      <c r="ILP24" s="65"/>
      <c r="ILQ24" s="65"/>
      <c r="ILR24" s="65"/>
      <c r="ILS24" s="65"/>
      <c r="ILT24" s="65"/>
      <c r="ILU24" s="65"/>
      <c r="ILV24" s="65"/>
      <c r="ILW24" s="65"/>
      <c r="ILX24" s="65"/>
      <c r="ILY24" s="65"/>
      <c r="ILZ24" s="65"/>
      <c r="IMA24" s="65"/>
      <c r="IMB24" s="65"/>
      <c r="IMC24" s="65"/>
      <c r="IMD24" s="65"/>
      <c r="IME24" s="65"/>
      <c r="IMF24" s="65"/>
      <c r="IMG24" s="65"/>
      <c r="IMH24" s="65"/>
      <c r="IMI24" s="65"/>
      <c r="IMJ24" s="65"/>
      <c r="IMK24" s="65"/>
      <c r="IML24" s="65"/>
      <c r="IMM24" s="65"/>
      <c r="IMN24" s="65"/>
      <c r="IMO24" s="65"/>
      <c r="IMP24" s="65"/>
      <c r="IMQ24" s="65"/>
      <c r="IMR24" s="65"/>
      <c r="IMS24" s="65"/>
      <c r="IMT24" s="65"/>
      <c r="IMU24" s="65"/>
      <c r="IMV24" s="65"/>
      <c r="IMW24" s="65"/>
      <c r="IMX24" s="65"/>
      <c r="IMY24" s="65"/>
      <c r="IMZ24" s="65"/>
      <c r="INA24" s="65"/>
      <c r="INB24" s="65"/>
      <c r="INC24" s="65"/>
      <c r="IND24" s="65"/>
      <c r="INE24" s="65"/>
      <c r="INF24" s="65"/>
      <c r="ING24" s="65"/>
      <c r="INH24" s="65"/>
      <c r="INI24" s="65"/>
      <c r="INJ24" s="65"/>
      <c r="INK24" s="65"/>
      <c r="INL24" s="65"/>
      <c r="INM24" s="65"/>
      <c r="INN24" s="65"/>
      <c r="INO24" s="65"/>
      <c r="INP24" s="65"/>
      <c r="INQ24" s="65"/>
      <c r="INR24" s="65"/>
      <c r="INS24" s="65"/>
      <c r="INT24" s="65"/>
      <c r="INU24" s="65"/>
      <c r="INV24" s="65"/>
      <c r="INW24" s="65"/>
      <c r="INX24" s="65"/>
      <c r="INY24" s="65"/>
      <c r="INZ24" s="65"/>
      <c r="IOA24" s="65"/>
      <c r="IOB24" s="65"/>
      <c r="IOC24" s="65"/>
      <c r="IOD24" s="65"/>
      <c r="IOE24" s="65"/>
      <c r="IOF24" s="65"/>
      <c r="IOG24" s="65"/>
      <c r="IOH24" s="65"/>
      <c r="IOI24" s="65"/>
      <c r="IOJ24" s="65"/>
      <c r="IOK24" s="65"/>
      <c r="IOL24" s="65"/>
      <c r="IOM24" s="65"/>
      <c r="ION24" s="65"/>
      <c r="IOO24" s="65"/>
      <c r="IOP24" s="65"/>
      <c r="IOQ24" s="65"/>
      <c r="IOR24" s="65"/>
      <c r="IOS24" s="65"/>
      <c r="IOT24" s="65"/>
      <c r="IOU24" s="65"/>
      <c r="IOV24" s="65"/>
      <c r="IOW24" s="65"/>
      <c r="IOX24" s="65"/>
      <c r="IOY24" s="65"/>
      <c r="IOZ24" s="65"/>
      <c r="IPA24" s="65"/>
      <c r="IPB24" s="65"/>
      <c r="IPC24" s="65"/>
      <c r="IPD24" s="65"/>
      <c r="IPE24" s="65"/>
      <c r="IPF24" s="65"/>
      <c r="IPG24" s="65"/>
      <c r="IPH24" s="65"/>
      <c r="IPI24" s="65"/>
      <c r="IPJ24" s="65"/>
      <c r="IPK24" s="65"/>
      <c r="IPL24" s="65"/>
      <c r="IPM24" s="65"/>
      <c r="IPN24" s="65"/>
      <c r="IPO24" s="65"/>
      <c r="IPP24" s="65"/>
      <c r="IPQ24" s="65"/>
      <c r="IPR24" s="65"/>
      <c r="IPS24" s="65"/>
      <c r="IPT24" s="65"/>
      <c r="IPU24" s="65"/>
      <c r="IPV24" s="65"/>
      <c r="IPW24" s="65"/>
      <c r="IPX24" s="65"/>
      <c r="IPY24" s="65"/>
      <c r="IPZ24" s="65"/>
      <c r="IQA24" s="65"/>
      <c r="IQB24" s="65"/>
      <c r="IQC24" s="65"/>
      <c r="IQD24" s="65"/>
      <c r="IQE24" s="65"/>
      <c r="IQF24" s="65"/>
      <c r="IQG24" s="65"/>
      <c r="IQH24" s="65"/>
      <c r="IQI24" s="65"/>
      <c r="IQJ24" s="65"/>
      <c r="IQK24" s="65"/>
      <c r="IQL24" s="65"/>
      <c r="IQM24" s="65"/>
      <c r="IQN24" s="65"/>
      <c r="IQO24" s="65"/>
      <c r="IQP24" s="65"/>
      <c r="IQQ24" s="65"/>
      <c r="IQR24" s="65"/>
      <c r="IQS24" s="65"/>
      <c r="IQT24" s="65"/>
      <c r="IQU24" s="65"/>
      <c r="IQV24" s="65"/>
      <c r="IQW24" s="65"/>
      <c r="IQX24" s="65"/>
      <c r="IQY24" s="65"/>
      <c r="IQZ24" s="65"/>
      <c r="IRA24" s="65"/>
      <c r="IRB24" s="65"/>
      <c r="IRC24" s="65"/>
      <c r="IRD24" s="65"/>
      <c r="IRE24" s="65"/>
      <c r="IRF24" s="65"/>
      <c r="IRG24" s="65"/>
      <c r="IRH24" s="65"/>
      <c r="IRI24" s="65"/>
      <c r="IRJ24" s="65"/>
      <c r="IRK24" s="65"/>
      <c r="IRL24" s="65"/>
      <c r="IRM24" s="65"/>
      <c r="IRN24" s="65"/>
      <c r="IRO24" s="65"/>
      <c r="IRP24" s="65"/>
      <c r="IRQ24" s="65"/>
      <c r="IRR24" s="65"/>
      <c r="IRS24" s="65"/>
      <c r="IRT24" s="65"/>
      <c r="IRU24" s="65"/>
      <c r="IRV24" s="65"/>
      <c r="IRW24" s="65"/>
      <c r="IRX24" s="65"/>
      <c r="IRY24" s="65"/>
      <c r="IRZ24" s="65"/>
      <c r="ISA24" s="65"/>
      <c r="ISB24" s="65"/>
      <c r="ISC24" s="65"/>
      <c r="ISD24" s="65"/>
      <c r="ISE24" s="65"/>
      <c r="ISF24" s="65"/>
      <c r="ISG24" s="65"/>
      <c r="ISH24" s="65"/>
      <c r="ISI24" s="65"/>
      <c r="ISJ24" s="65"/>
      <c r="ISK24" s="65"/>
      <c r="ISL24" s="65"/>
      <c r="ISM24" s="65"/>
      <c r="ISN24" s="65"/>
      <c r="ISO24" s="65"/>
      <c r="ISP24" s="65"/>
      <c r="ISQ24" s="65"/>
      <c r="ISR24" s="65"/>
      <c r="ISS24" s="65"/>
      <c r="IST24" s="65"/>
      <c r="ISU24" s="65"/>
      <c r="ISV24" s="65"/>
      <c r="ISW24" s="65"/>
      <c r="ISX24" s="65"/>
      <c r="ISY24" s="65"/>
      <c r="ISZ24" s="65"/>
      <c r="ITA24" s="65"/>
      <c r="ITB24" s="65"/>
      <c r="ITC24" s="65"/>
      <c r="ITD24" s="65"/>
      <c r="ITE24" s="65"/>
      <c r="ITF24" s="65"/>
      <c r="ITG24" s="65"/>
      <c r="ITH24" s="65"/>
      <c r="ITI24" s="65"/>
      <c r="ITJ24" s="65"/>
      <c r="ITK24" s="65"/>
      <c r="ITL24" s="65"/>
      <c r="ITM24" s="65"/>
      <c r="ITN24" s="65"/>
      <c r="ITO24" s="65"/>
      <c r="ITP24" s="65"/>
      <c r="ITQ24" s="65"/>
      <c r="ITR24" s="65"/>
      <c r="ITS24" s="65"/>
      <c r="ITT24" s="65"/>
      <c r="ITU24" s="65"/>
      <c r="ITV24" s="65"/>
      <c r="ITW24" s="65"/>
      <c r="ITX24" s="65"/>
      <c r="ITY24" s="65"/>
      <c r="ITZ24" s="65"/>
      <c r="IUA24" s="65"/>
      <c r="IUB24" s="65"/>
      <c r="IUC24" s="65"/>
      <c r="IUD24" s="65"/>
      <c r="IUE24" s="65"/>
      <c r="IUF24" s="65"/>
      <c r="IUG24" s="65"/>
      <c r="IUH24" s="65"/>
      <c r="IUI24" s="65"/>
      <c r="IUJ24" s="65"/>
      <c r="IUK24" s="65"/>
      <c r="IUL24" s="65"/>
      <c r="IUM24" s="65"/>
      <c r="IUN24" s="65"/>
      <c r="IUO24" s="65"/>
      <c r="IUP24" s="65"/>
      <c r="IUQ24" s="65"/>
      <c r="IUR24" s="65"/>
      <c r="IUS24" s="65"/>
      <c r="IUT24" s="65"/>
      <c r="IUU24" s="65"/>
      <c r="IUV24" s="65"/>
      <c r="IUW24" s="65"/>
      <c r="IUX24" s="65"/>
      <c r="IUY24" s="65"/>
      <c r="IUZ24" s="65"/>
      <c r="IVA24" s="65"/>
      <c r="IVB24" s="65"/>
      <c r="IVC24" s="65"/>
      <c r="IVD24" s="65"/>
      <c r="IVE24" s="65"/>
      <c r="IVF24" s="65"/>
      <c r="IVG24" s="65"/>
      <c r="IVH24" s="65"/>
      <c r="IVI24" s="65"/>
      <c r="IVJ24" s="65"/>
      <c r="IVK24" s="65"/>
      <c r="IVL24" s="65"/>
      <c r="IVM24" s="65"/>
      <c r="IVN24" s="65"/>
      <c r="IVO24" s="65"/>
      <c r="IVP24" s="65"/>
      <c r="IVQ24" s="65"/>
      <c r="IVR24" s="65"/>
      <c r="IVS24" s="65"/>
      <c r="IVT24" s="65"/>
      <c r="IVU24" s="65"/>
      <c r="IVV24" s="65"/>
      <c r="IVW24" s="65"/>
      <c r="IVX24" s="65"/>
      <c r="IVY24" s="65"/>
      <c r="IVZ24" s="65"/>
      <c r="IWA24" s="65"/>
      <c r="IWB24" s="65"/>
      <c r="IWC24" s="65"/>
      <c r="IWD24" s="65"/>
      <c r="IWE24" s="65"/>
      <c r="IWF24" s="65"/>
      <c r="IWG24" s="65"/>
      <c r="IWH24" s="65"/>
      <c r="IWI24" s="65"/>
      <c r="IWJ24" s="65"/>
      <c r="IWK24" s="65"/>
      <c r="IWL24" s="65"/>
      <c r="IWM24" s="65"/>
      <c r="IWN24" s="65"/>
      <c r="IWO24" s="65"/>
      <c r="IWP24" s="65"/>
      <c r="IWQ24" s="65"/>
      <c r="IWR24" s="65"/>
      <c r="IWS24" s="65"/>
      <c r="IWT24" s="65"/>
      <c r="IWU24" s="65"/>
      <c r="IWV24" s="65"/>
      <c r="IWW24" s="65"/>
      <c r="IWX24" s="65"/>
      <c r="IWY24" s="65"/>
      <c r="IWZ24" s="65"/>
      <c r="IXA24" s="65"/>
      <c r="IXB24" s="65"/>
      <c r="IXC24" s="65"/>
      <c r="IXD24" s="65"/>
      <c r="IXE24" s="65"/>
      <c r="IXF24" s="65"/>
      <c r="IXG24" s="65"/>
      <c r="IXH24" s="65"/>
      <c r="IXI24" s="65"/>
      <c r="IXJ24" s="65"/>
      <c r="IXK24" s="65"/>
      <c r="IXL24" s="65"/>
      <c r="IXM24" s="65"/>
      <c r="IXN24" s="65"/>
      <c r="IXO24" s="65"/>
      <c r="IXP24" s="65"/>
      <c r="IXQ24" s="65"/>
      <c r="IXR24" s="65"/>
      <c r="IXS24" s="65"/>
      <c r="IXT24" s="65"/>
      <c r="IXU24" s="65"/>
      <c r="IXV24" s="65"/>
      <c r="IXW24" s="65"/>
      <c r="IXX24" s="65"/>
      <c r="IXY24" s="65"/>
      <c r="IXZ24" s="65"/>
      <c r="IYA24" s="65"/>
      <c r="IYB24" s="65"/>
      <c r="IYC24" s="65"/>
      <c r="IYD24" s="65"/>
      <c r="IYE24" s="65"/>
      <c r="IYF24" s="65"/>
      <c r="IYG24" s="65"/>
      <c r="IYH24" s="65"/>
      <c r="IYI24" s="65"/>
      <c r="IYJ24" s="65"/>
      <c r="IYK24" s="65"/>
      <c r="IYL24" s="65"/>
      <c r="IYM24" s="65"/>
      <c r="IYN24" s="65"/>
      <c r="IYO24" s="65"/>
      <c r="IYP24" s="65"/>
      <c r="IYQ24" s="65"/>
      <c r="IYR24" s="65"/>
      <c r="IYS24" s="65"/>
      <c r="IYT24" s="65"/>
      <c r="IYU24" s="65"/>
      <c r="IYV24" s="65"/>
      <c r="IYW24" s="65"/>
      <c r="IYX24" s="65"/>
      <c r="IYY24" s="65"/>
      <c r="IYZ24" s="65"/>
      <c r="IZA24" s="65"/>
      <c r="IZB24" s="65"/>
      <c r="IZC24" s="65"/>
      <c r="IZD24" s="65"/>
      <c r="IZE24" s="65"/>
      <c r="IZF24" s="65"/>
      <c r="IZG24" s="65"/>
      <c r="IZH24" s="65"/>
      <c r="IZI24" s="65"/>
      <c r="IZJ24" s="65"/>
      <c r="IZK24" s="65"/>
      <c r="IZL24" s="65"/>
      <c r="IZM24" s="65"/>
      <c r="IZN24" s="65"/>
      <c r="IZO24" s="65"/>
      <c r="IZP24" s="65"/>
      <c r="IZQ24" s="65"/>
      <c r="IZR24" s="65"/>
      <c r="IZS24" s="65"/>
      <c r="IZT24" s="65"/>
      <c r="IZU24" s="65"/>
      <c r="IZV24" s="65"/>
      <c r="IZW24" s="65"/>
      <c r="IZX24" s="65"/>
      <c r="IZY24" s="65"/>
      <c r="IZZ24" s="65"/>
      <c r="JAA24" s="65"/>
      <c r="JAB24" s="65"/>
      <c r="JAC24" s="65"/>
      <c r="JAD24" s="65"/>
      <c r="JAE24" s="65"/>
      <c r="JAF24" s="65"/>
      <c r="JAG24" s="65"/>
      <c r="JAH24" s="65"/>
      <c r="JAI24" s="65"/>
      <c r="JAJ24" s="65"/>
      <c r="JAK24" s="65"/>
      <c r="JAL24" s="65"/>
      <c r="JAM24" s="65"/>
      <c r="JAN24" s="65"/>
      <c r="JAO24" s="65"/>
      <c r="JAP24" s="65"/>
      <c r="JAQ24" s="65"/>
      <c r="JAR24" s="65"/>
      <c r="JAS24" s="65"/>
      <c r="JAT24" s="65"/>
      <c r="JAU24" s="65"/>
      <c r="JAV24" s="65"/>
      <c r="JAW24" s="65"/>
      <c r="JAX24" s="65"/>
      <c r="JAY24" s="65"/>
      <c r="JAZ24" s="65"/>
      <c r="JBA24" s="65"/>
      <c r="JBB24" s="65"/>
      <c r="JBC24" s="65"/>
      <c r="JBD24" s="65"/>
      <c r="JBE24" s="65"/>
      <c r="JBF24" s="65"/>
      <c r="JBG24" s="65"/>
      <c r="JBH24" s="65"/>
      <c r="JBI24" s="65"/>
      <c r="JBJ24" s="65"/>
      <c r="JBK24" s="65"/>
      <c r="JBL24" s="65"/>
      <c r="JBM24" s="65"/>
      <c r="JBN24" s="65"/>
      <c r="JBO24" s="65"/>
      <c r="JBP24" s="65"/>
      <c r="JBQ24" s="65"/>
      <c r="JBR24" s="65"/>
      <c r="JBS24" s="65"/>
      <c r="JBT24" s="65"/>
      <c r="JBU24" s="65"/>
      <c r="JBV24" s="65"/>
      <c r="JBW24" s="65"/>
      <c r="JBX24" s="65"/>
      <c r="JBY24" s="65"/>
      <c r="JBZ24" s="65"/>
      <c r="JCA24" s="65"/>
      <c r="JCB24" s="65"/>
      <c r="JCC24" s="65"/>
      <c r="JCD24" s="65"/>
      <c r="JCE24" s="65"/>
      <c r="JCF24" s="65"/>
      <c r="JCG24" s="65"/>
      <c r="JCH24" s="65"/>
      <c r="JCI24" s="65"/>
      <c r="JCJ24" s="65"/>
      <c r="JCK24" s="65"/>
      <c r="JCL24" s="65"/>
      <c r="JCM24" s="65"/>
      <c r="JCN24" s="65"/>
      <c r="JCO24" s="65"/>
      <c r="JCP24" s="65"/>
      <c r="JCQ24" s="65"/>
      <c r="JCR24" s="65"/>
      <c r="JCS24" s="65"/>
      <c r="JCT24" s="65"/>
      <c r="JCU24" s="65"/>
      <c r="JCV24" s="65"/>
      <c r="JCW24" s="65"/>
      <c r="JCX24" s="65"/>
      <c r="JCY24" s="65"/>
      <c r="JCZ24" s="65"/>
      <c r="JDA24" s="65"/>
      <c r="JDB24" s="65"/>
      <c r="JDC24" s="65"/>
      <c r="JDD24" s="65"/>
      <c r="JDE24" s="65"/>
      <c r="JDF24" s="65"/>
      <c r="JDG24" s="65"/>
      <c r="JDH24" s="65"/>
      <c r="JDI24" s="65"/>
      <c r="JDJ24" s="65"/>
      <c r="JDK24" s="65"/>
      <c r="JDL24" s="65"/>
      <c r="JDM24" s="65"/>
      <c r="JDN24" s="65"/>
      <c r="JDO24" s="65"/>
      <c r="JDP24" s="65"/>
      <c r="JDQ24" s="65"/>
      <c r="JDR24" s="65"/>
      <c r="JDS24" s="65"/>
      <c r="JDT24" s="65"/>
      <c r="JDU24" s="65"/>
      <c r="JDV24" s="65"/>
      <c r="JDW24" s="65"/>
      <c r="JDX24" s="65"/>
      <c r="JDY24" s="65"/>
      <c r="JDZ24" s="65"/>
      <c r="JEA24" s="65"/>
      <c r="JEB24" s="65"/>
      <c r="JEC24" s="65"/>
      <c r="JED24" s="65"/>
      <c r="JEE24" s="65"/>
      <c r="JEF24" s="65"/>
      <c r="JEG24" s="65"/>
      <c r="JEH24" s="65"/>
      <c r="JEI24" s="65"/>
      <c r="JEJ24" s="65"/>
      <c r="JEK24" s="65"/>
      <c r="JEL24" s="65"/>
      <c r="JEM24" s="65"/>
      <c r="JEN24" s="65"/>
      <c r="JEO24" s="65"/>
      <c r="JEP24" s="65"/>
      <c r="JEQ24" s="65"/>
      <c r="JER24" s="65"/>
      <c r="JES24" s="65"/>
      <c r="JET24" s="65"/>
      <c r="JEU24" s="65"/>
      <c r="JEV24" s="65"/>
      <c r="JEW24" s="65"/>
      <c r="JEX24" s="65"/>
      <c r="JEY24" s="65"/>
      <c r="JEZ24" s="65"/>
      <c r="JFA24" s="65"/>
      <c r="JFB24" s="65"/>
      <c r="JFC24" s="65"/>
      <c r="JFD24" s="65"/>
      <c r="JFE24" s="65"/>
      <c r="JFF24" s="65"/>
      <c r="JFG24" s="65"/>
      <c r="JFH24" s="65"/>
      <c r="JFI24" s="65"/>
      <c r="JFJ24" s="65"/>
      <c r="JFK24" s="65"/>
      <c r="JFL24" s="65"/>
      <c r="JFM24" s="65"/>
      <c r="JFN24" s="65"/>
      <c r="JFO24" s="65"/>
      <c r="JFP24" s="65"/>
      <c r="JFQ24" s="65"/>
      <c r="JFR24" s="65"/>
      <c r="JFS24" s="65"/>
      <c r="JFT24" s="65"/>
      <c r="JFU24" s="65"/>
      <c r="JFV24" s="65"/>
      <c r="JFW24" s="65"/>
      <c r="JFX24" s="65"/>
      <c r="JFY24" s="65"/>
      <c r="JFZ24" s="65"/>
      <c r="JGA24" s="65"/>
      <c r="JGB24" s="65"/>
      <c r="JGC24" s="65"/>
      <c r="JGD24" s="65"/>
      <c r="JGE24" s="65"/>
      <c r="JGF24" s="65"/>
      <c r="JGG24" s="65"/>
      <c r="JGH24" s="65"/>
      <c r="JGI24" s="65"/>
      <c r="JGJ24" s="65"/>
      <c r="JGK24" s="65"/>
      <c r="JGL24" s="65"/>
      <c r="JGM24" s="65"/>
      <c r="JGN24" s="65"/>
      <c r="JGO24" s="65"/>
      <c r="JGP24" s="65"/>
      <c r="JGQ24" s="65"/>
      <c r="JGR24" s="65"/>
      <c r="JGS24" s="65"/>
      <c r="JGT24" s="65"/>
      <c r="JGU24" s="65"/>
      <c r="JGV24" s="65"/>
      <c r="JGW24" s="65"/>
      <c r="JGX24" s="65"/>
      <c r="JGY24" s="65"/>
      <c r="JGZ24" s="65"/>
      <c r="JHA24" s="65"/>
      <c r="JHB24" s="65"/>
      <c r="JHC24" s="65"/>
      <c r="JHD24" s="65"/>
      <c r="JHE24" s="65"/>
      <c r="JHF24" s="65"/>
      <c r="JHG24" s="65"/>
      <c r="JHH24" s="65"/>
      <c r="JHI24" s="65"/>
      <c r="JHJ24" s="65"/>
      <c r="JHK24" s="65"/>
      <c r="JHL24" s="65"/>
      <c r="JHM24" s="65"/>
      <c r="JHN24" s="65"/>
      <c r="JHO24" s="65"/>
      <c r="JHP24" s="65"/>
      <c r="JHQ24" s="65"/>
      <c r="JHR24" s="65"/>
      <c r="JHS24" s="65"/>
      <c r="JHT24" s="65"/>
      <c r="JHU24" s="65"/>
      <c r="JHV24" s="65"/>
      <c r="JHW24" s="65"/>
      <c r="JHX24" s="65"/>
      <c r="JHY24" s="65"/>
      <c r="JHZ24" s="65"/>
      <c r="JIA24" s="65"/>
      <c r="JIB24" s="65"/>
      <c r="JIC24" s="65"/>
      <c r="JID24" s="65"/>
      <c r="JIE24" s="65"/>
      <c r="JIF24" s="65"/>
      <c r="JIG24" s="65"/>
      <c r="JIH24" s="65"/>
      <c r="JII24" s="65"/>
      <c r="JIJ24" s="65"/>
      <c r="JIK24" s="65"/>
      <c r="JIL24" s="65"/>
      <c r="JIM24" s="65"/>
      <c r="JIN24" s="65"/>
      <c r="JIO24" s="65"/>
      <c r="JIP24" s="65"/>
      <c r="JIQ24" s="65"/>
      <c r="JIR24" s="65"/>
      <c r="JIS24" s="65"/>
      <c r="JIT24" s="65"/>
      <c r="JIU24" s="65"/>
      <c r="JIV24" s="65"/>
      <c r="JIW24" s="65"/>
      <c r="JIX24" s="65"/>
      <c r="JIY24" s="65"/>
      <c r="JIZ24" s="65"/>
      <c r="JJA24" s="65"/>
      <c r="JJB24" s="65"/>
      <c r="JJC24" s="65"/>
      <c r="JJD24" s="65"/>
      <c r="JJE24" s="65"/>
      <c r="JJF24" s="65"/>
      <c r="JJG24" s="65"/>
      <c r="JJH24" s="65"/>
      <c r="JJI24" s="65"/>
      <c r="JJJ24" s="65"/>
      <c r="JJK24" s="65"/>
      <c r="JJL24" s="65"/>
      <c r="JJM24" s="65"/>
      <c r="JJN24" s="65"/>
      <c r="JJO24" s="65"/>
      <c r="JJP24" s="65"/>
      <c r="JJQ24" s="65"/>
      <c r="JJR24" s="65"/>
      <c r="JJS24" s="65"/>
      <c r="JJT24" s="65"/>
      <c r="JJU24" s="65"/>
      <c r="JJV24" s="65"/>
      <c r="JJW24" s="65"/>
      <c r="JJX24" s="65"/>
      <c r="JJY24" s="65"/>
      <c r="JJZ24" s="65"/>
      <c r="JKA24" s="65"/>
      <c r="JKB24" s="65"/>
      <c r="JKC24" s="65"/>
      <c r="JKD24" s="65"/>
      <c r="JKE24" s="65"/>
      <c r="JKF24" s="65"/>
      <c r="JKG24" s="65"/>
      <c r="JKH24" s="65"/>
      <c r="JKI24" s="65"/>
      <c r="JKJ24" s="65"/>
      <c r="JKK24" s="65"/>
      <c r="JKL24" s="65"/>
      <c r="JKM24" s="65"/>
      <c r="JKN24" s="65"/>
      <c r="JKO24" s="65"/>
      <c r="JKP24" s="65"/>
      <c r="JKQ24" s="65"/>
      <c r="JKR24" s="65"/>
      <c r="JKS24" s="65"/>
      <c r="JKT24" s="65"/>
      <c r="JKU24" s="65"/>
      <c r="JKV24" s="65"/>
      <c r="JKW24" s="65"/>
      <c r="JKX24" s="65"/>
      <c r="JKY24" s="65"/>
      <c r="JKZ24" s="65"/>
      <c r="JLA24" s="65"/>
      <c r="JLB24" s="65"/>
      <c r="JLC24" s="65"/>
      <c r="JLD24" s="65"/>
      <c r="JLE24" s="65"/>
      <c r="JLF24" s="65"/>
      <c r="JLG24" s="65"/>
      <c r="JLH24" s="65"/>
      <c r="JLI24" s="65"/>
      <c r="JLJ24" s="65"/>
      <c r="JLK24" s="65"/>
      <c r="JLL24" s="65"/>
      <c r="JLM24" s="65"/>
      <c r="JLN24" s="65"/>
      <c r="JLO24" s="65"/>
      <c r="JLP24" s="65"/>
      <c r="JLQ24" s="65"/>
      <c r="JLR24" s="65"/>
      <c r="JLS24" s="65"/>
      <c r="JLT24" s="65"/>
      <c r="JLU24" s="65"/>
      <c r="JLV24" s="65"/>
      <c r="JLW24" s="65"/>
      <c r="JLX24" s="65"/>
      <c r="JLY24" s="65"/>
      <c r="JLZ24" s="65"/>
      <c r="JMA24" s="65"/>
      <c r="JMB24" s="65"/>
      <c r="JMC24" s="65"/>
      <c r="JMD24" s="65"/>
      <c r="JME24" s="65"/>
      <c r="JMF24" s="65"/>
      <c r="JMG24" s="65"/>
      <c r="JMH24" s="65"/>
      <c r="JMI24" s="65"/>
      <c r="JMJ24" s="65"/>
      <c r="JMK24" s="65"/>
      <c r="JML24" s="65"/>
      <c r="JMM24" s="65"/>
      <c r="JMN24" s="65"/>
      <c r="JMO24" s="65"/>
      <c r="JMP24" s="65"/>
      <c r="JMQ24" s="65"/>
      <c r="JMR24" s="65"/>
      <c r="JMS24" s="65"/>
      <c r="JMT24" s="65"/>
      <c r="JMU24" s="65"/>
      <c r="JMV24" s="65"/>
      <c r="JMW24" s="65"/>
      <c r="JMX24" s="65"/>
      <c r="JMY24" s="65"/>
      <c r="JMZ24" s="65"/>
      <c r="JNA24" s="65"/>
      <c r="JNB24" s="65"/>
      <c r="JNC24" s="65"/>
      <c r="JND24" s="65"/>
      <c r="JNE24" s="65"/>
      <c r="JNF24" s="65"/>
      <c r="JNG24" s="65"/>
      <c r="JNH24" s="65"/>
      <c r="JNI24" s="65"/>
      <c r="JNJ24" s="65"/>
      <c r="JNK24" s="65"/>
      <c r="JNL24" s="65"/>
      <c r="JNM24" s="65"/>
      <c r="JNN24" s="65"/>
      <c r="JNO24" s="65"/>
      <c r="JNP24" s="65"/>
      <c r="JNQ24" s="65"/>
      <c r="JNR24" s="65"/>
      <c r="JNS24" s="65"/>
      <c r="JNT24" s="65"/>
      <c r="JNU24" s="65"/>
      <c r="JNV24" s="65"/>
      <c r="JNW24" s="65"/>
      <c r="JNX24" s="65"/>
      <c r="JNY24" s="65"/>
      <c r="JNZ24" s="65"/>
      <c r="JOA24" s="65"/>
      <c r="JOB24" s="65"/>
      <c r="JOC24" s="65"/>
      <c r="JOD24" s="65"/>
      <c r="JOE24" s="65"/>
      <c r="JOF24" s="65"/>
      <c r="JOG24" s="65"/>
      <c r="JOH24" s="65"/>
      <c r="JOI24" s="65"/>
      <c r="JOJ24" s="65"/>
      <c r="JOK24" s="65"/>
      <c r="JOL24" s="65"/>
      <c r="JOM24" s="65"/>
      <c r="JON24" s="65"/>
      <c r="JOO24" s="65"/>
      <c r="JOP24" s="65"/>
      <c r="JOQ24" s="65"/>
      <c r="JOR24" s="65"/>
      <c r="JOS24" s="65"/>
      <c r="JOT24" s="65"/>
      <c r="JOU24" s="65"/>
      <c r="JOV24" s="65"/>
      <c r="JOW24" s="65"/>
      <c r="JOX24" s="65"/>
      <c r="JOY24" s="65"/>
      <c r="JOZ24" s="65"/>
      <c r="JPA24" s="65"/>
      <c r="JPB24" s="65"/>
      <c r="JPC24" s="65"/>
      <c r="JPD24" s="65"/>
      <c r="JPE24" s="65"/>
      <c r="JPF24" s="65"/>
      <c r="JPG24" s="65"/>
      <c r="JPH24" s="65"/>
      <c r="JPI24" s="65"/>
      <c r="JPJ24" s="65"/>
      <c r="JPK24" s="65"/>
      <c r="JPL24" s="65"/>
      <c r="JPM24" s="65"/>
      <c r="JPN24" s="65"/>
      <c r="JPO24" s="65"/>
      <c r="JPP24" s="65"/>
      <c r="JPQ24" s="65"/>
      <c r="JPR24" s="65"/>
      <c r="JPS24" s="65"/>
      <c r="JPT24" s="65"/>
      <c r="JPU24" s="65"/>
      <c r="JPV24" s="65"/>
      <c r="JPW24" s="65"/>
      <c r="JPX24" s="65"/>
      <c r="JPY24" s="65"/>
      <c r="JPZ24" s="65"/>
      <c r="JQA24" s="65"/>
      <c r="JQB24" s="65"/>
      <c r="JQC24" s="65"/>
      <c r="JQD24" s="65"/>
      <c r="JQE24" s="65"/>
      <c r="JQF24" s="65"/>
      <c r="JQG24" s="65"/>
      <c r="JQH24" s="65"/>
      <c r="JQI24" s="65"/>
      <c r="JQJ24" s="65"/>
      <c r="JQK24" s="65"/>
      <c r="JQL24" s="65"/>
      <c r="JQM24" s="65"/>
      <c r="JQN24" s="65"/>
      <c r="JQO24" s="65"/>
      <c r="JQP24" s="65"/>
      <c r="JQQ24" s="65"/>
      <c r="JQR24" s="65"/>
      <c r="JQS24" s="65"/>
      <c r="JQT24" s="65"/>
      <c r="JQU24" s="65"/>
      <c r="JQV24" s="65"/>
      <c r="JQW24" s="65"/>
      <c r="JQX24" s="65"/>
      <c r="JQY24" s="65"/>
      <c r="JQZ24" s="65"/>
      <c r="JRA24" s="65"/>
      <c r="JRB24" s="65"/>
      <c r="JRC24" s="65"/>
      <c r="JRD24" s="65"/>
      <c r="JRE24" s="65"/>
      <c r="JRF24" s="65"/>
      <c r="JRG24" s="65"/>
      <c r="JRH24" s="65"/>
      <c r="JRI24" s="65"/>
      <c r="JRJ24" s="65"/>
      <c r="JRK24" s="65"/>
      <c r="JRL24" s="65"/>
      <c r="JRM24" s="65"/>
      <c r="JRN24" s="65"/>
      <c r="JRO24" s="65"/>
      <c r="JRP24" s="65"/>
      <c r="JRQ24" s="65"/>
      <c r="JRR24" s="65"/>
      <c r="JRS24" s="65"/>
      <c r="JRT24" s="65"/>
      <c r="JRU24" s="65"/>
      <c r="JRV24" s="65"/>
      <c r="JRW24" s="65"/>
      <c r="JRX24" s="65"/>
      <c r="JRY24" s="65"/>
      <c r="JRZ24" s="65"/>
      <c r="JSA24" s="65"/>
      <c r="JSB24" s="65"/>
      <c r="JSC24" s="65"/>
      <c r="JSD24" s="65"/>
      <c r="JSE24" s="65"/>
      <c r="JSF24" s="65"/>
      <c r="JSG24" s="65"/>
      <c r="JSH24" s="65"/>
      <c r="JSI24" s="65"/>
      <c r="JSJ24" s="65"/>
      <c r="JSK24" s="65"/>
      <c r="JSL24" s="65"/>
      <c r="JSM24" s="65"/>
      <c r="JSN24" s="65"/>
      <c r="JSO24" s="65"/>
      <c r="JSP24" s="65"/>
      <c r="JSQ24" s="65"/>
      <c r="JSR24" s="65"/>
      <c r="JSS24" s="65"/>
      <c r="JST24" s="65"/>
      <c r="JSU24" s="65"/>
      <c r="JSV24" s="65"/>
      <c r="JSW24" s="65"/>
      <c r="JSX24" s="65"/>
      <c r="JSY24" s="65"/>
      <c r="JSZ24" s="65"/>
      <c r="JTA24" s="65"/>
      <c r="JTB24" s="65"/>
      <c r="JTC24" s="65"/>
      <c r="JTD24" s="65"/>
      <c r="JTE24" s="65"/>
      <c r="JTF24" s="65"/>
      <c r="JTG24" s="65"/>
      <c r="JTH24" s="65"/>
      <c r="JTI24" s="65"/>
      <c r="JTJ24" s="65"/>
      <c r="JTK24" s="65"/>
      <c r="JTL24" s="65"/>
      <c r="JTM24" s="65"/>
      <c r="JTN24" s="65"/>
      <c r="JTO24" s="65"/>
      <c r="JTP24" s="65"/>
      <c r="JTQ24" s="65"/>
      <c r="JTR24" s="65"/>
      <c r="JTS24" s="65"/>
      <c r="JTT24" s="65"/>
      <c r="JTU24" s="65"/>
      <c r="JTV24" s="65"/>
      <c r="JTW24" s="65"/>
      <c r="JTX24" s="65"/>
      <c r="JTY24" s="65"/>
      <c r="JTZ24" s="65"/>
      <c r="JUA24" s="65"/>
      <c r="JUB24" s="65"/>
      <c r="JUC24" s="65"/>
      <c r="JUD24" s="65"/>
      <c r="JUE24" s="65"/>
      <c r="JUF24" s="65"/>
      <c r="JUG24" s="65"/>
      <c r="JUH24" s="65"/>
      <c r="JUI24" s="65"/>
      <c r="JUJ24" s="65"/>
      <c r="JUK24" s="65"/>
      <c r="JUL24" s="65"/>
      <c r="JUM24" s="65"/>
      <c r="JUN24" s="65"/>
      <c r="JUO24" s="65"/>
      <c r="JUP24" s="65"/>
      <c r="JUQ24" s="65"/>
      <c r="JUR24" s="65"/>
      <c r="JUS24" s="65"/>
      <c r="JUT24" s="65"/>
      <c r="JUU24" s="65"/>
      <c r="JUV24" s="65"/>
      <c r="JUW24" s="65"/>
      <c r="JUX24" s="65"/>
      <c r="JUY24" s="65"/>
      <c r="JUZ24" s="65"/>
      <c r="JVA24" s="65"/>
      <c r="JVB24" s="65"/>
      <c r="JVC24" s="65"/>
      <c r="JVD24" s="65"/>
      <c r="JVE24" s="65"/>
      <c r="JVF24" s="65"/>
      <c r="JVG24" s="65"/>
      <c r="JVH24" s="65"/>
      <c r="JVI24" s="65"/>
      <c r="JVJ24" s="65"/>
      <c r="JVK24" s="65"/>
      <c r="JVL24" s="65"/>
      <c r="JVM24" s="65"/>
      <c r="JVN24" s="65"/>
      <c r="JVO24" s="65"/>
      <c r="JVP24" s="65"/>
      <c r="JVQ24" s="65"/>
      <c r="JVR24" s="65"/>
      <c r="JVS24" s="65"/>
      <c r="JVT24" s="65"/>
      <c r="JVU24" s="65"/>
      <c r="JVV24" s="65"/>
      <c r="JVW24" s="65"/>
      <c r="JVX24" s="65"/>
      <c r="JVY24" s="65"/>
      <c r="JVZ24" s="65"/>
      <c r="JWA24" s="65"/>
      <c r="JWB24" s="65"/>
      <c r="JWC24" s="65"/>
      <c r="JWD24" s="65"/>
      <c r="JWE24" s="65"/>
      <c r="JWF24" s="65"/>
      <c r="JWG24" s="65"/>
      <c r="JWH24" s="65"/>
      <c r="JWI24" s="65"/>
      <c r="JWJ24" s="65"/>
      <c r="JWK24" s="65"/>
      <c r="JWL24" s="65"/>
      <c r="JWM24" s="65"/>
      <c r="JWN24" s="65"/>
      <c r="JWO24" s="65"/>
      <c r="JWP24" s="65"/>
      <c r="JWQ24" s="65"/>
      <c r="JWR24" s="65"/>
      <c r="JWS24" s="65"/>
      <c r="JWT24" s="65"/>
      <c r="JWU24" s="65"/>
      <c r="JWV24" s="65"/>
      <c r="JWW24" s="65"/>
      <c r="JWX24" s="65"/>
      <c r="JWY24" s="65"/>
      <c r="JWZ24" s="65"/>
      <c r="JXA24" s="65"/>
      <c r="JXB24" s="65"/>
      <c r="JXC24" s="65"/>
      <c r="JXD24" s="65"/>
      <c r="JXE24" s="65"/>
      <c r="JXF24" s="65"/>
      <c r="JXG24" s="65"/>
      <c r="JXH24" s="65"/>
      <c r="JXI24" s="65"/>
      <c r="JXJ24" s="65"/>
      <c r="JXK24" s="65"/>
      <c r="JXL24" s="65"/>
      <c r="JXM24" s="65"/>
      <c r="JXN24" s="65"/>
      <c r="JXO24" s="65"/>
      <c r="JXP24" s="65"/>
      <c r="JXQ24" s="65"/>
      <c r="JXR24" s="65"/>
      <c r="JXS24" s="65"/>
      <c r="JXT24" s="65"/>
      <c r="JXU24" s="65"/>
      <c r="JXV24" s="65"/>
      <c r="JXW24" s="65"/>
      <c r="JXX24" s="65"/>
      <c r="JXY24" s="65"/>
      <c r="JXZ24" s="65"/>
      <c r="JYA24" s="65"/>
      <c r="JYB24" s="65"/>
      <c r="JYC24" s="65"/>
      <c r="JYD24" s="65"/>
      <c r="JYE24" s="65"/>
      <c r="JYF24" s="65"/>
      <c r="JYG24" s="65"/>
      <c r="JYH24" s="65"/>
      <c r="JYI24" s="65"/>
      <c r="JYJ24" s="65"/>
      <c r="JYK24" s="65"/>
      <c r="JYL24" s="65"/>
      <c r="JYM24" s="65"/>
      <c r="JYN24" s="65"/>
      <c r="JYO24" s="65"/>
      <c r="JYP24" s="65"/>
      <c r="JYQ24" s="65"/>
      <c r="JYR24" s="65"/>
      <c r="JYS24" s="65"/>
      <c r="JYT24" s="65"/>
      <c r="JYU24" s="65"/>
      <c r="JYV24" s="65"/>
      <c r="JYW24" s="65"/>
      <c r="JYX24" s="65"/>
      <c r="JYY24" s="65"/>
      <c r="JYZ24" s="65"/>
      <c r="JZA24" s="65"/>
      <c r="JZB24" s="65"/>
      <c r="JZC24" s="65"/>
      <c r="JZD24" s="65"/>
      <c r="JZE24" s="65"/>
      <c r="JZF24" s="65"/>
      <c r="JZG24" s="65"/>
      <c r="JZH24" s="65"/>
      <c r="JZI24" s="65"/>
      <c r="JZJ24" s="65"/>
      <c r="JZK24" s="65"/>
      <c r="JZL24" s="65"/>
      <c r="JZM24" s="65"/>
      <c r="JZN24" s="65"/>
      <c r="JZO24" s="65"/>
      <c r="JZP24" s="65"/>
      <c r="JZQ24" s="65"/>
      <c r="JZR24" s="65"/>
      <c r="JZS24" s="65"/>
      <c r="JZT24" s="65"/>
      <c r="JZU24" s="65"/>
      <c r="JZV24" s="65"/>
      <c r="JZW24" s="65"/>
      <c r="JZX24" s="65"/>
      <c r="JZY24" s="65"/>
      <c r="JZZ24" s="65"/>
      <c r="KAA24" s="65"/>
      <c r="KAB24" s="65"/>
      <c r="KAC24" s="65"/>
      <c r="KAD24" s="65"/>
      <c r="KAE24" s="65"/>
      <c r="KAF24" s="65"/>
      <c r="KAG24" s="65"/>
      <c r="KAH24" s="65"/>
      <c r="KAI24" s="65"/>
      <c r="KAJ24" s="65"/>
      <c r="KAK24" s="65"/>
      <c r="KAL24" s="65"/>
      <c r="KAM24" s="65"/>
      <c r="KAN24" s="65"/>
      <c r="KAO24" s="65"/>
      <c r="KAP24" s="65"/>
      <c r="KAQ24" s="65"/>
      <c r="KAR24" s="65"/>
      <c r="KAS24" s="65"/>
      <c r="KAT24" s="65"/>
      <c r="KAU24" s="65"/>
      <c r="KAV24" s="65"/>
      <c r="KAW24" s="65"/>
      <c r="KAX24" s="65"/>
      <c r="KAY24" s="65"/>
      <c r="KAZ24" s="65"/>
      <c r="KBA24" s="65"/>
      <c r="KBB24" s="65"/>
      <c r="KBC24" s="65"/>
      <c r="KBD24" s="65"/>
      <c r="KBE24" s="65"/>
      <c r="KBF24" s="65"/>
      <c r="KBG24" s="65"/>
      <c r="KBH24" s="65"/>
      <c r="KBI24" s="65"/>
      <c r="KBJ24" s="65"/>
      <c r="KBK24" s="65"/>
      <c r="KBL24" s="65"/>
      <c r="KBM24" s="65"/>
      <c r="KBN24" s="65"/>
      <c r="KBO24" s="65"/>
      <c r="KBP24" s="65"/>
      <c r="KBQ24" s="65"/>
      <c r="KBR24" s="65"/>
      <c r="KBS24" s="65"/>
      <c r="KBT24" s="65"/>
      <c r="KBU24" s="65"/>
      <c r="KBV24" s="65"/>
      <c r="KBW24" s="65"/>
      <c r="KBX24" s="65"/>
      <c r="KBY24" s="65"/>
      <c r="KBZ24" s="65"/>
      <c r="KCA24" s="65"/>
      <c r="KCB24" s="65"/>
      <c r="KCC24" s="65"/>
      <c r="KCD24" s="65"/>
      <c r="KCE24" s="65"/>
      <c r="KCF24" s="65"/>
      <c r="KCG24" s="65"/>
      <c r="KCH24" s="65"/>
      <c r="KCI24" s="65"/>
      <c r="KCJ24" s="65"/>
      <c r="KCK24" s="65"/>
      <c r="KCL24" s="65"/>
      <c r="KCM24" s="65"/>
      <c r="KCN24" s="65"/>
      <c r="KCO24" s="65"/>
      <c r="KCP24" s="65"/>
      <c r="KCQ24" s="65"/>
      <c r="KCR24" s="65"/>
      <c r="KCS24" s="65"/>
      <c r="KCT24" s="65"/>
      <c r="KCU24" s="65"/>
      <c r="KCV24" s="65"/>
      <c r="KCW24" s="65"/>
      <c r="KCX24" s="65"/>
      <c r="KCY24" s="65"/>
      <c r="KCZ24" s="65"/>
      <c r="KDA24" s="65"/>
      <c r="KDB24" s="65"/>
      <c r="KDC24" s="65"/>
      <c r="KDD24" s="65"/>
      <c r="KDE24" s="65"/>
      <c r="KDF24" s="65"/>
      <c r="KDG24" s="65"/>
      <c r="KDH24" s="65"/>
      <c r="KDI24" s="65"/>
      <c r="KDJ24" s="65"/>
      <c r="KDK24" s="65"/>
      <c r="KDL24" s="65"/>
      <c r="KDM24" s="65"/>
      <c r="KDN24" s="65"/>
      <c r="KDO24" s="65"/>
      <c r="KDP24" s="65"/>
      <c r="KDQ24" s="65"/>
      <c r="KDR24" s="65"/>
      <c r="KDS24" s="65"/>
      <c r="KDT24" s="65"/>
      <c r="KDU24" s="65"/>
      <c r="KDV24" s="65"/>
      <c r="KDW24" s="65"/>
      <c r="KDX24" s="65"/>
      <c r="KDY24" s="65"/>
      <c r="KDZ24" s="65"/>
      <c r="KEA24" s="65"/>
      <c r="KEB24" s="65"/>
      <c r="KEC24" s="65"/>
      <c r="KED24" s="65"/>
      <c r="KEE24" s="65"/>
      <c r="KEF24" s="65"/>
      <c r="KEG24" s="65"/>
      <c r="KEH24" s="65"/>
      <c r="KEI24" s="65"/>
      <c r="KEJ24" s="65"/>
      <c r="KEK24" s="65"/>
      <c r="KEL24" s="65"/>
      <c r="KEM24" s="65"/>
      <c r="KEN24" s="65"/>
      <c r="KEO24" s="65"/>
      <c r="KEP24" s="65"/>
      <c r="KEQ24" s="65"/>
      <c r="KER24" s="65"/>
      <c r="KES24" s="65"/>
      <c r="KET24" s="65"/>
      <c r="KEU24" s="65"/>
      <c r="KEV24" s="65"/>
      <c r="KEW24" s="65"/>
      <c r="KEX24" s="65"/>
      <c r="KEY24" s="65"/>
      <c r="KEZ24" s="65"/>
      <c r="KFA24" s="65"/>
      <c r="KFB24" s="65"/>
      <c r="KFC24" s="65"/>
      <c r="KFD24" s="65"/>
      <c r="KFE24" s="65"/>
      <c r="KFF24" s="65"/>
      <c r="KFG24" s="65"/>
      <c r="KFH24" s="65"/>
      <c r="KFI24" s="65"/>
      <c r="KFJ24" s="65"/>
      <c r="KFK24" s="65"/>
      <c r="KFL24" s="65"/>
      <c r="KFM24" s="65"/>
      <c r="KFN24" s="65"/>
      <c r="KFO24" s="65"/>
      <c r="KFP24" s="65"/>
      <c r="KFQ24" s="65"/>
      <c r="KFR24" s="65"/>
      <c r="KFS24" s="65"/>
      <c r="KFT24" s="65"/>
      <c r="KFU24" s="65"/>
      <c r="KFV24" s="65"/>
      <c r="KFW24" s="65"/>
      <c r="KFX24" s="65"/>
      <c r="KFY24" s="65"/>
      <c r="KFZ24" s="65"/>
      <c r="KGA24" s="65"/>
      <c r="KGB24" s="65"/>
      <c r="KGC24" s="65"/>
      <c r="KGD24" s="65"/>
      <c r="KGE24" s="65"/>
      <c r="KGF24" s="65"/>
      <c r="KGG24" s="65"/>
      <c r="KGH24" s="65"/>
      <c r="KGI24" s="65"/>
      <c r="KGJ24" s="65"/>
      <c r="KGK24" s="65"/>
      <c r="KGL24" s="65"/>
      <c r="KGM24" s="65"/>
      <c r="KGN24" s="65"/>
      <c r="KGO24" s="65"/>
      <c r="KGP24" s="65"/>
      <c r="KGQ24" s="65"/>
      <c r="KGR24" s="65"/>
      <c r="KGS24" s="65"/>
      <c r="KGT24" s="65"/>
      <c r="KGU24" s="65"/>
      <c r="KGV24" s="65"/>
      <c r="KGW24" s="65"/>
      <c r="KGX24" s="65"/>
      <c r="KGY24" s="65"/>
      <c r="KGZ24" s="65"/>
      <c r="KHA24" s="65"/>
      <c r="KHB24" s="65"/>
      <c r="KHC24" s="65"/>
      <c r="KHD24" s="65"/>
      <c r="KHE24" s="65"/>
      <c r="KHF24" s="65"/>
      <c r="KHG24" s="65"/>
      <c r="KHH24" s="65"/>
      <c r="KHI24" s="65"/>
      <c r="KHJ24" s="65"/>
      <c r="KHK24" s="65"/>
      <c r="KHL24" s="65"/>
      <c r="KHM24" s="65"/>
      <c r="KHN24" s="65"/>
      <c r="KHO24" s="65"/>
      <c r="KHP24" s="65"/>
      <c r="KHQ24" s="65"/>
      <c r="KHR24" s="65"/>
      <c r="KHS24" s="65"/>
      <c r="KHT24" s="65"/>
      <c r="KHU24" s="65"/>
      <c r="KHV24" s="65"/>
      <c r="KHW24" s="65"/>
      <c r="KHX24" s="65"/>
      <c r="KHY24" s="65"/>
      <c r="KHZ24" s="65"/>
      <c r="KIA24" s="65"/>
      <c r="KIB24" s="65"/>
      <c r="KIC24" s="65"/>
      <c r="KID24" s="65"/>
      <c r="KIE24" s="65"/>
      <c r="KIF24" s="65"/>
      <c r="KIG24" s="65"/>
      <c r="KIH24" s="65"/>
      <c r="KII24" s="65"/>
      <c r="KIJ24" s="65"/>
      <c r="KIK24" s="65"/>
      <c r="KIL24" s="65"/>
      <c r="KIM24" s="65"/>
      <c r="KIN24" s="65"/>
      <c r="KIO24" s="65"/>
      <c r="KIP24" s="65"/>
      <c r="KIQ24" s="65"/>
      <c r="KIR24" s="65"/>
      <c r="KIS24" s="65"/>
      <c r="KIT24" s="65"/>
      <c r="KIU24" s="65"/>
      <c r="KIV24" s="65"/>
      <c r="KIW24" s="65"/>
      <c r="KIX24" s="65"/>
      <c r="KIY24" s="65"/>
      <c r="KIZ24" s="65"/>
      <c r="KJA24" s="65"/>
      <c r="KJB24" s="65"/>
      <c r="KJC24" s="65"/>
      <c r="KJD24" s="65"/>
      <c r="KJE24" s="65"/>
      <c r="KJF24" s="65"/>
      <c r="KJG24" s="65"/>
      <c r="KJH24" s="65"/>
      <c r="KJI24" s="65"/>
      <c r="KJJ24" s="65"/>
      <c r="KJK24" s="65"/>
      <c r="KJL24" s="65"/>
      <c r="KJM24" s="65"/>
      <c r="KJN24" s="65"/>
      <c r="KJO24" s="65"/>
      <c r="KJP24" s="65"/>
      <c r="KJQ24" s="65"/>
      <c r="KJR24" s="65"/>
      <c r="KJS24" s="65"/>
      <c r="KJT24" s="65"/>
      <c r="KJU24" s="65"/>
      <c r="KJV24" s="65"/>
      <c r="KJW24" s="65"/>
      <c r="KJX24" s="65"/>
      <c r="KJY24" s="65"/>
      <c r="KJZ24" s="65"/>
      <c r="KKA24" s="65"/>
      <c r="KKB24" s="65"/>
      <c r="KKC24" s="65"/>
      <c r="KKD24" s="65"/>
      <c r="KKE24" s="65"/>
      <c r="KKF24" s="65"/>
      <c r="KKG24" s="65"/>
      <c r="KKH24" s="65"/>
      <c r="KKI24" s="65"/>
      <c r="KKJ24" s="65"/>
      <c r="KKK24" s="65"/>
      <c r="KKL24" s="65"/>
      <c r="KKM24" s="65"/>
      <c r="KKN24" s="65"/>
      <c r="KKO24" s="65"/>
      <c r="KKP24" s="65"/>
      <c r="KKQ24" s="65"/>
      <c r="KKR24" s="65"/>
      <c r="KKS24" s="65"/>
      <c r="KKT24" s="65"/>
      <c r="KKU24" s="65"/>
      <c r="KKV24" s="65"/>
      <c r="KKW24" s="65"/>
      <c r="KKX24" s="65"/>
      <c r="KKY24" s="65"/>
      <c r="KKZ24" s="65"/>
      <c r="KLA24" s="65"/>
      <c r="KLB24" s="65"/>
      <c r="KLC24" s="65"/>
      <c r="KLD24" s="65"/>
      <c r="KLE24" s="65"/>
      <c r="KLF24" s="65"/>
      <c r="KLG24" s="65"/>
      <c r="KLH24" s="65"/>
      <c r="KLI24" s="65"/>
      <c r="KLJ24" s="65"/>
      <c r="KLK24" s="65"/>
      <c r="KLL24" s="65"/>
      <c r="KLM24" s="65"/>
      <c r="KLN24" s="65"/>
      <c r="KLO24" s="65"/>
      <c r="KLP24" s="65"/>
      <c r="KLQ24" s="65"/>
      <c r="KLR24" s="65"/>
      <c r="KLS24" s="65"/>
      <c r="KLT24" s="65"/>
      <c r="KLU24" s="65"/>
      <c r="KLV24" s="65"/>
      <c r="KLW24" s="65"/>
      <c r="KLX24" s="65"/>
      <c r="KLY24" s="65"/>
      <c r="KLZ24" s="65"/>
      <c r="KMA24" s="65"/>
      <c r="KMB24" s="65"/>
      <c r="KMC24" s="65"/>
      <c r="KMD24" s="65"/>
      <c r="KME24" s="65"/>
      <c r="KMF24" s="65"/>
      <c r="KMG24" s="65"/>
      <c r="KMH24" s="65"/>
      <c r="KMI24" s="65"/>
      <c r="KMJ24" s="65"/>
      <c r="KMK24" s="65"/>
      <c r="KML24" s="65"/>
      <c r="KMM24" s="65"/>
      <c r="KMN24" s="65"/>
      <c r="KMO24" s="65"/>
      <c r="KMP24" s="65"/>
      <c r="KMQ24" s="65"/>
      <c r="KMR24" s="65"/>
      <c r="KMS24" s="65"/>
      <c r="KMT24" s="65"/>
      <c r="KMU24" s="65"/>
      <c r="KMV24" s="65"/>
      <c r="KMW24" s="65"/>
      <c r="KMX24" s="65"/>
      <c r="KMY24" s="65"/>
      <c r="KMZ24" s="65"/>
      <c r="KNA24" s="65"/>
      <c r="KNB24" s="65"/>
      <c r="KNC24" s="65"/>
      <c r="KND24" s="65"/>
      <c r="KNE24" s="65"/>
      <c r="KNF24" s="65"/>
      <c r="KNG24" s="65"/>
      <c r="KNH24" s="65"/>
      <c r="KNI24" s="65"/>
      <c r="KNJ24" s="65"/>
      <c r="KNK24" s="65"/>
      <c r="KNL24" s="65"/>
      <c r="KNM24" s="65"/>
      <c r="KNN24" s="65"/>
      <c r="KNO24" s="65"/>
      <c r="KNP24" s="65"/>
      <c r="KNQ24" s="65"/>
      <c r="KNR24" s="65"/>
      <c r="KNS24" s="65"/>
      <c r="KNT24" s="65"/>
      <c r="KNU24" s="65"/>
      <c r="KNV24" s="65"/>
      <c r="KNW24" s="65"/>
      <c r="KNX24" s="65"/>
      <c r="KNY24" s="65"/>
      <c r="KNZ24" s="65"/>
      <c r="KOA24" s="65"/>
      <c r="KOB24" s="65"/>
      <c r="KOC24" s="65"/>
      <c r="KOD24" s="65"/>
      <c r="KOE24" s="65"/>
      <c r="KOF24" s="65"/>
      <c r="KOG24" s="65"/>
      <c r="KOH24" s="65"/>
      <c r="KOI24" s="65"/>
      <c r="KOJ24" s="65"/>
      <c r="KOK24" s="65"/>
      <c r="KOL24" s="65"/>
      <c r="KOM24" s="65"/>
      <c r="KON24" s="65"/>
      <c r="KOO24" s="65"/>
      <c r="KOP24" s="65"/>
      <c r="KOQ24" s="65"/>
      <c r="KOR24" s="65"/>
      <c r="KOS24" s="65"/>
      <c r="KOT24" s="65"/>
      <c r="KOU24" s="65"/>
      <c r="KOV24" s="65"/>
      <c r="KOW24" s="65"/>
      <c r="KOX24" s="65"/>
      <c r="KOY24" s="65"/>
      <c r="KOZ24" s="65"/>
      <c r="KPA24" s="65"/>
      <c r="KPB24" s="65"/>
      <c r="KPC24" s="65"/>
      <c r="KPD24" s="65"/>
      <c r="KPE24" s="65"/>
      <c r="KPF24" s="65"/>
      <c r="KPG24" s="65"/>
      <c r="KPH24" s="65"/>
      <c r="KPI24" s="65"/>
      <c r="KPJ24" s="65"/>
      <c r="KPK24" s="65"/>
      <c r="KPL24" s="65"/>
      <c r="KPM24" s="65"/>
      <c r="KPN24" s="65"/>
      <c r="KPO24" s="65"/>
      <c r="KPP24" s="65"/>
      <c r="KPQ24" s="65"/>
      <c r="KPR24" s="65"/>
      <c r="KPS24" s="65"/>
      <c r="KPT24" s="65"/>
      <c r="KPU24" s="65"/>
      <c r="KPV24" s="65"/>
      <c r="KPW24" s="65"/>
      <c r="KPX24" s="65"/>
      <c r="KPY24" s="65"/>
      <c r="KPZ24" s="65"/>
      <c r="KQA24" s="65"/>
      <c r="KQB24" s="65"/>
      <c r="KQC24" s="65"/>
      <c r="KQD24" s="65"/>
      <c r="KQE24" s="65"/>
      <c r="KQF24" s="65"/>
      <c r="KQG24" s="65"/>
      <c r="KQH24" s="65"/>
      <c r="KQI24" s="65"/>
      <c r="KQJ24" s="65"/>
      <c r="KQK24" s="65"/>
      <c r="KQL24" s="65"/>
      <c r="KQM24" s="65"/>
      <c r="KQN24" s="65"/>
      <c r="KQO24" s="65"/>
      <c r="KQP24" s="65"/>
      <c r="KQQ24" s="65"/>
      <c r="KQR24" s="65"/>
      <c r="KQS24" s="65"/>
      <c r="KQT24" s="65"/>
      <c r="KQU24" s="65"/>
      <c r="KQV24" s="65"/>
      <c r="KQW24" s="65"/>
      <c r="KQX24" s="65"/>
      <c r="KQY24" s="65"/>
      <c r="KQZ24" s="65"/>
      <c r="KRA24" s="65"/>
      <c r="KRB24" s="65"/>
      <c r="KRC24" s="65"/>
      <c r="KRD24" s="65"/>
      <c r="KRE24" s="65"/>
      <c r="KRF24" s="65"/>
      <c r="KRG24" s="65"/>
      <c r="KRH24" s="65"/>
      <c r="KRI24" s="65"/>
      <c r="KRJ24" s="65"/>
      <c r="KRK24" s="65"/>
      <c r="KRL24" s="65"/>
      <c r="KRM24" s="65"/>
      <c r="KRN24" s="65"/>
      <c r="KRO24" s="65"/>
      <c r="KRP24" s="65"/>
      <c r="KRQ24" s="65"/>
      <c r="KRR24" s="65"/>
      <c r="KRS24" s="65"/>
      <c r="KRT24" s="65"/>
      <c r="KRU24" s="65"/>
      <c r="KRV24" s="65"/>
      <c r="KRW24" s="65"/>
      <c r="KRX24" s="65"/>
      <c r="KRY24" s="65"/>
      <c r="KRZ24" s="65"/>
      <c r="KSA24" s="65"/>
      <c r="KSB24" s="65"/>
      <c r="KSC24" s="65"/>
      <c r="KSD24" s="65"/>
      <c r="KSE24" s="65"/>
      <c r="KSF24" s="65"/>
      <c r="KSG24" s="65"/>
      <c r="KSH24" s="65"/>
      <c r="KSI24" s="65"/>
      <c r="KSJ24" s="65"/>
      <c r="KSK24" s="65"/>
      <c r="KSL24" s="65"/>
      <c r="KSM24" s="65"/>
      <c r="KSN24" s="65"/>
      <c r="KSO24" s="65"/>
      <c r="KSP24" s="65"/>
      <c r="KSQ24" s="65"/>
      <c r="KSR24" s="65"/>
      <c r="KSS24" s="65"/>
      <c r="KST24" s="65"/>
      <c r="KSU24" s="65"/>
      <c r="KSV24" s="65"/>
      <c r="KSW24" s="65"/>
      <c r="KSX24" s="65"/>
      <c r="KSY24" s="65"/>
      <c r="KSZ24" s="65"/>
      <c r="KTA24" s="65"/>
      <c r="KTB24" s="65"/>
      <c r="KTC24" s="65"/>
      <c r="KTD24" s="65"/>
      <c r="KTE24" s="65"/>
      <c r="KTF24" s="65"/>
      <c r="KTG24" s="65"/>
      <c r="KTH24" s="65"/>
      <c r="KTI24" s="65"/>
      <c r="KTJ24" s="65"/>
      <c r="KTK24" s="65"/>
      <c r="KTL24" s="65"/>
      <c r="KTM24" s="65"/>
      <c r="KTN24" s="65"/>
      <c r="KTO24" s="65"/>
      <c r="KTP24" s="65"/>
      <c r="KTQ24" s="65"/>
      <c r="KTR24" s="65"/>
      <c r="KTS24" s="65"/>
      <c r="KTT24" s="65"/>
      <c r="KTU24" s="65"/>
      <c r="KTV24" s="65"/>
      <c r="KTW24" s="65"/>
      <c r="KTX24" s="65"/>
      <c r="KTY24" s="65"/>
      <c r="KTZ24" s="65"/>
      <c r="KUA24" s="65"/>
      <c r="KUB24" s="65"/>
      <c r="KUC24" s="65"/>
      <c r="KUD24" s="65"/>
      <c r="KUE24" s="65"/>
      <c r="KUF24" s="65"/>
      <c r="KUG24" s="65"/>
      <c r="KUH24" s="65"/>
      <c r="KUI24" s="65"/>
      <c r="KUJ24" s="65"/>
      <c r="KUK24" s="65"/>
      <c r="KUL24" s="65"/>
      <c r="KUM24" s="65"/>
      <c r="KUN24" s="65"/>
      <c r="KUO24" s="65"/>
      <c r="KUP24" s="65"/>
      <c r="KUQ24" s="65"/>
      <c r="KUR24" s="65"/>
      <c r="KUS24" s="65"/>
      <c r="KUT24" s="65"/>
      <c r="KUU24" s="65"/>
      <c r="KUV24" s="65"/>
      <c r="KUW24" s="65"/>
      <c r="KUX24" s="65"/>
      <c r="KUY24" s="65"/>
      <c r="KUZ24" s="65"/>
      <c r="KVA24" s="65"/>
      <c r="KVB24" s="65"/>
      <c r="KVC24" s="65"/>
      <c r="KVD24" s="65"/>
      <c r="KVE24" s="65"/>
      <c r="KVF24" s="65"/>
      <c r="KVG24" s="65"/>
      <c r="KVH24" s="65"/>
      <c r="KVI24" s="65"/>
      <c r="KVJ24" s="65"/>
      <c r="KVK24" s="65"/>
      <c r="KVL24" s="65"/>
      <c r="KVM24" s="65"/>
      <c r="KVN24" s="65"/>
      <c r="KVO24" s="65"/>
      <c r="KVP24" s="65"/>
      <c r="KVQ24" s="65"/>
      <c r="KVR24" s="65"/>
      <c r="KVS24" s="65"/>
      <c r="KVT24" s="65"/>
      <c r="KVU24" s="65"/>
      <c r="KVV24" s="65"/>
      <c r="KVW24" s="65"/>
      <c r="KVX24" s="65"/>
      <c r="KVY24" s="65"/>
      <c r="KVZ24" s="65"/>
      <c r="KWA24" s="65"/>
      <c r="KWB24" s="65"/>
      <c r="KWC24" s="65"/>
      <c r="KWD24" s="65"/>
      <c r="KWE24" s="65"/>
      <c r="KWF24" s="65"/>
      <c r="KWG24" s="65"/>
      <c r="KWH24" s="65"/>
      <c r="KWI24" s="65"/>
      <c r="KWJ24" s="65"/>
      <c r="KWK24" s="65"/>
      <c r="KWL24" s="65"/>
      <c r="KWM24" s="65"/>
      <c r="KWN24" s="65"/>
      <c r="KWO24" s="65"/>
      <c r="KWP24" s="65"/>
      <c r="KWQ24" s="65"/>
      <c r="KWR24" s="65"/>
      <c r="KWS24" s="65"/>
      <c r="KWT24" s="65"/>
      <c r="KWU24" s="65"/>
      <c r="KWV24" s="65"/>
      <c r="KWW24" s="65"/>
      <c r="KWX24" s="65"/>
      <c r="KWY24" s="65"/>
      <c r="KWZ24" s="65"/>
      <c r="KXA24" s="65"/>
      <c r="KXB24" s="65"/>
      <c r="KXC24" s="65"/>
      <c r="KXD24" s="65"/>
      <c r="KXE24" s="65"/>
      <c r="KXF24" s="65"/>
      <c r="KXG24" s="65"/>
      <c r="KXH24" s="65"/>
      <c r="KXI24" s="65"/>
      <c r="KXJ24" s="65"/>
      <c r="KXK24" s="65"/>
      <c r="KXL24" s="65"/>
      <c r="KXM24" s="65"/>
      <c r="KXN24" s="65"/>
      <c r="KXO24" s="65"/>
      <c r="KXP24" s="65"/>
      <c r="KXQ24" s="65"/>
      <c r="KXR24" s="65"/>
      <c r="KXS24" s="65"/>
      <c r="KXT24" s="65"/>
      <c r="KXU24" s="65"/>
      <c r="KXV24" s="65"/>
      <c r="KXW24" s="65"/>
      <c r="KXX24" s="65"/>
      <c r="KXY24" s="65"/>
      <c r="KXZ24" s="65"/>
      <c r="KYA24" s="65"/>
      <c r="KYB24" s="65"/>
      <c r="KYC24" s="65"/>
      <c r="KYD24" s="65"/>
      <c r="KYE24" s="65"/>
      <c r="KYF24" s="65"/>
      <c r="KYG24" s="65"/>
      <c r="KYH24" s="65"/>
      <c r="KYI24" s="65"/>
      <c r="KYJ24" s="65"/>
      <c r="KYK24" s="65"/>
      <c r="KYL24" s="65"/>
      <c r="KYM24" s="65"/>
      <c r="KYN24" s="65"/>
      <c r="KYO24" s="65"/>
      <c r="KYP24" s="65"/>
      <c r="KYQ24" s="65"/>
      <c r="KYR24" s="65"/>
      <c r="KYS24" s="65"/>
      <c r="KYT24" s="65"/>
      <c r="KYU24" s="65"/>
      <c r="KYV24" s="65"/>
      <c r="KYW24" s="65"/>
      <c r="KYX24" s="65"/>
      <c r="KYY24" s="65"/>
      <c r="KYZ24" s="65"/>
      <c r="KZA24" s="65"/>
      <c r="KZB24" s="65"/>
      <c r="KZC24" s="65"/>
      <c r="KZD24" s="65"/>
      <c r="KZE24" s="65"/>
      <c r="KZF24" s="65"/>
      <c r="KZG24" s="65"/>
      <c r="KZH24" s="65"/>
      <c r="KZI24" s="65"/>
      <c r="KZJ24" s="65"/>
      <c r="KZK24" s="65"/>
      <c r="KZL24" s="65"/>
      <c r="KZM24" s="65"/>
      <c r="KZN24" s="65"/>
      <c r="KZO24" s="65"/>
      <c r="KZP24" s="65"/>
      <c r="KZQ24" s="65"/>
      <c r="KZR24" s="65"/>
      <c r="KZS24" s="65"/>
      <c r="KZT24" s="65"/>
      <c r="KZU24" s="65"/>
      <c r="KZV24" s="65"/>
      <c r="KZW24" s="65"/>
      <c r="KZX24" s="65"/>
      <c r="KZY24" s="65"/>
      <c r="KZZ24" s="65"/>
      <c r="LAA24" s="65"/>
      <c r="LAB24" s="65"/>
      <c r="LAC24" s="65"/>
      <c r="LAD24" s="65"/>
      <c r="LAE24" s="65"/>
      <c r="LAF24" s="65"/>
      <c r="LAG24" s="65"/>
      <c r="LAH24" s="65"/>
      <c r="LAI24" s="65"/>
      <c r="LAJ24" s="65"/>
      <c r="LAK24" s="65"/>
      <c r="LAL24" s="65"/>
      <c r="LAM24" s="65"/>
      <c r="LAN24" s="65"/>
      <c r="LAO24" s="65"/>
      <c r="LAP24" s="65"/>
      <c r="LAQ24" s="65"/>
      <c r="LAR24" s="65"/>
      <c r="LAS24" s="65"/>
      <c r="LAT24" s="65"/>
      <c r="LAU24" s="65"/>
      <c r="LAV24" s="65"/>
      <c r="LAW24" s="65"/>
      <c r="LAX24" s="65"/>
      <c r="LAY24" s="65"/>
      <c r="LAZ24" s="65"/>
      <c r="LBA24" s="65"/>
      <c r="LBB24" s="65"/>
      <c r="LBC24" s="65"/>
      <c r="LBD24" s="65"/>
      <c r="LBE24" s="65"/>
      <c r="LBF24" s="65"/>
      <c r="LBG24" s="65"/>
      <c r="LBH24" s="65"/>
      <c r="LBI24" s="65"/>
      <c r="LBJ24" s="65"/>
      <c r="LBK24" s="65"/>
      <c r="LBL24" s="65"/>
      <c r="LBM24" s="65"/>
      <c r="LBN24" s="65"/>
      <c r="LBO24" s="65"/>
      <c r="LBP24" s="65"/>
      <c r="LBQ24" s="65"/>
      <c r="LBR24" s="65"/>
      <c r="LBS24" s="65"/>
      <c r="LBT24" s="65"/>
      <c r="LBU24" s="65"/>
      <c r="LBV24" s="65"/>
      <c r="LBW24" s="65"/>
      <c r="LBX24" s="65"/>
      <c r="LBY24" s="65"/>
      <c r="LBZ24" s="65"/>
      <c r="LCA24" s="65"/>
      <c r="LCB24" s="65"/>
      <c r="LCC24" s="65"/>
      <c r="LCD24" s="65"/>
      <c r="LCE24" s="65"/>
      <c r="LCF24" s="65"/>
      <c r="LCG24" s="65"/>
      <c r="LCH24" s="65"/>
      <c r="LCI24" s="65"/>
      <c r="LCJ24" s="65"/>
      <c r="LCK24" s="65"/>
      <c r="LCL24" s="65"/>
      <c r="LCM24" s="65"/>
      <c r="LCN24" s="65"/>
      <c r="LCO24" s="65"/>
      <c r="LCP24" s="65"/>
      <c r="LCQ24" s="65"/>
      <c r="LCR24" s="65"/>
      <c r="LCS24" s="65"/>
      <c r="LCT24" s="65"/>
      <c r="LCU24" s="65"/>
      <c r="LCV24" s="65"/>
      <c r="LCW24" s="65"/>
      <c r="LCX24" s="65"/>
      <c r="LCY24" s="65"/>
      <c r="LCZ24" s="65"/>
      <c r="LDA24" s="65"/>
      <c r="LDB24" s="65"/>
      <c r="LDC24" s="65"/>
      <c r="LDD24" s="65"/>
      <c r="LDE24" s="65"/>
      <c r="LDF24" s="65"/>
      <c r="LDG24" s="65"/>
      <c r="LDH24" s="65"/>
      <c r="LDI24" s="65"/>
      <c r="LDJ24" s="65"/>
      <c r="LDK24" s="65"/>
      <c r="LDL24" s="65"/>
      <c r="LDM24" s="65"/>
      <c r="LDN24" s="65"/>
      <c r="LDO24" s="65"/>
      <c r="LDP24" s="65"/>
      <c r="LDQ24" s="65"/>
      <c r="LDR24" s="65"/>
      <c r="LDS24" s="65"/>
      <c r="LDT24" s="65"/>
      <c r="LDU24" s="65"/>
      <c r="LDV24" s="65"/>
      <c r="LDW24" s="65"/>
      <c r="LDX24" s="65"/>
      <c r="LDY24" s="65"/>
      <c r="LDZ24" s="65"/>
      <c r="LEA24" s="65"/>
      <c r="LEB24" s="65"/>
      <c r="LEC24" s="65"/>
      <c r="LED24" s="65"/>
      <c r="LEE24" s="65"/>
      <c r="LEF24" s="65"/>
      <c r="LEG24" s="65"/>
      <c r="LEH24" s="65"/>
      <c r="LEI24" s="65"/>
      <c r="LEJ24" s="65"/>
      <c r="LEK24" s="65"/>
      <c r="LEL24" s="65"/>
      <c r="LEM24" s="65"/>
      <c r="LEN24" s="65"/>
      <c r="LEO24" s="65"/>
      <c r="LEP24" s="65"/>
      <c r="LEQ24" s="65"/>
      <c r="LER24" s="65"/>
      <c r="LES24" s="65"/>
      <c r="LET24" s="65"/>
      <c r="LEU24" s="65"/>
      <c r="LEV24" s="65"/>
      <c r="LEW24" s="65"/>
      <c r="LEX24" s="65"/>
      <c r="LEY24" s="65"/>
      <c r="LEZ24" s="65"/>
      <c r="LFA24" s="65"/>
      <c r="LFB24" s="65"/>
      <c r="LFC24" s="65"/>
      <c r="LFD24" s="65"/>
      <c r="LFE24" s="65"/>
      <c r="LFF24" s="65"/>
      <c r="LFG24" s="65"/>
      <c r="LFH24" s="65"/>
      <c r="LFI24" s="65"/>
      <c r="LFJ24" s="65"/>
      <c r="LFK24" s="65"/>
      <c r="LFL24" s="65"/>
      <c r="LFM24" s="65"/>
      <c r="LFN24" s="65"/>
      <c r="LFO24" s="65"/>
      <c r="LFP24" s="65"/>
      <c r="LFQ24" s="65"/>
      <c r="LFR24" s="65"/>
      <c r="LFS24" s="65"/>
      <c r="LFT24" s="65"/>
      <c r="LFU24" s="65"/>
      <c r="LFV24" s="65"/>
      <c r="LFW24" s="65"/>
      <c r="LFX24" s="65"/>
      <c r="LFY24" s="65"/>
      <c r="LFZ24" s="65"/>
      <c r="LGA24" s="65"/>
      <c r="LGB24" s="65"/>
      <c r="LGC24" s="65"/>
      <c r="LGD24" s="65"/>
      <c r="LGE24" s="65"/>
      <c r="LGF24" s="65"/>
      <c r="LGG24" s="65"/>
      <c r="LGH24" s="65"/>
      <c r="LGI24" s="65"/>
      <c r="LGJ24" s="65"/>
      <c r="LGK24" s="65"/>
      <c r="LGL24" s="65"/>
      <c r="LGM24" s="65"/>
      <c r="LGN24" s="65"/>
      <c r="LGO24" s="65"/>
      <c r="LGP24" s="65"/>
      <c r="LGQ24" s="65"/>
      <c r="LGR24" s="65"/>
      <c r="LGS24" s="65"/>
      <c r="LGT24" s="65"/>
      <c r="LGU24" s="65"/>
      <c r="LGV24" s="65"/>
      <c r="LGW24" s="65"/>
      <c r="LGX24" s="65"/>
      <c r="LGY24" s="65"/>
      <c r="LGZ24" s="65"/>
      <c r="LHA24" s="65"/>
      <c r="LHB24" s="65"/>
      <c r="LHC24" s="65"/>
      <c r="LHD24" s="65"/>
      <c r="LHE24" s="65"/>
      <c r="LHF24" s="65"/>
      <c r="LHG24" s="65"/>
      <c r="LHH24" s="65"/>
      <c r="LHI24" s="65"/>
      <c r="LHJ24" s="65"/>
      <c r="LHK24" s="65"/>
      <c r="LHL24" s="65"/>
      <c r="LHM24" s="65"/>
      <c r="LHN24" s="65"/>
      <c r="LHO24" s="65"/>
      <c r="LHP24" s="65"/>
      <c r="LHQ24" s="65"/>
      <c r="LHR24" s="65"/>
      <c r="LHS24" s="65"/>
      <c r="LHT24" s="65"/>
      <c r="LHU24" s="65"/>
      <c r="LHV24" s="65"/>
      <c r="LHW24" s="65"/>
      <c r="LHX24" s="65"/>
      <c r="LHY24" s="65"/>
      <c r="LHZ24" s="65"/>
      <c r="LIA24" s="65"/>
      <c r="LIB24" s="65"/>
      <c r="LIC24" s="65"/>
      <c r="LID24" s="65"/>
      <c r="LIE24" s="65"/>
      <c r="LIF24" s="65"/>
      <c r="LIG24" s="65"/>
      <c r="LIH24" s="65"/>
      <c r="LII24" s="65"/>
      <c r="LIJ24" s="65"/>
      <c r="LIK24" s="65"/>
      <c r="LIL24" s="65"/>
      <c r="LIM24" s="65"/>
      <c r="LIN24" s="65"/>
      <c r="LIO24" s="65"/>
      <c r="LIP24" s="65"/>
      <c r="LIQ24" s="65"/>
      <c r="LIR24" s="65"/>
      <c r="LIS24" s="65"/>
      <c r="LIT24" s="65"/>
      <c r="LIU24" s="65"/>
      <c r="LIV24" s="65"/>
      <c r="LIW24" s="65"/>
      <c r="LIX24" s="65"/>
      <c r="LIY24" s="65"/>
      <c r="LIZ24" s="65"/>
      <c r="LJA24" s="65"/>
      <c r="LJB24" s="65"/>
      <c r="LJC24" s="65"/>
      <c r="LJD24" s="65"/>
      <c r="LJE24" s="65"/>
      <c r="LJF24" s="65"/>
      <c r="LJG24" s="65"/>
      <c r="LJH24" s="65"/>
      <c r="LJI24" s="65"/>
      <c r="LJJ24" s="65"/>
      <c r="LJK24" s="65"/>
      <c r="LJL24" s="65"/>
      <c r="LJM24" s="65"/>
      <c r="LJN24" s="65"/>
      <c r="LJO24" s="65"/>
      <c r="LJP24" s="65"/>
      <c r="LJQ24" s="65"/>
      <c r="LJR24" s="65"/>
      <c r="LJS24" s="65"/>
      <c r="LJT24" s="65"/>
      <c r="LJU24" s="65"/>
      <c r="LJV24" s="65"/>
      <c r="LJW24" s="65"/>
      <c r="LJX24" s="65"/>
      <c r="LJY24" s="65"/>
      <c r="LJZ24" s="65"/>
      <c r="LKA24" s="65"/>
      <c r="LKB24" s="65"/>
      <c r="LKC24" s="65"/>
      <c r="LKD24" s="65"/>
      <c r="LKE24" s="65"/>
      <c r="LKF24" s="65"/>
      <c r="LKG24" s="65"/>
      <c r="LKH24" s="65"/>
      <c r="LKI24" s="65"/>
      <c r="LKJ24" s="65"/>
      <c r="LKK24" s="65"/>
      <c r="LKL24" s="65"/>
      <c r="LKM24" s="65"/>
      <c r="LKN24" s="65"/>
      <c r="LKO24" s="65"/>
      <c r="LKP24" s="65"/>
      <c r="LKQ24" s="65"/>
      <c r="LKR24" s="65"/>
      <c r="LKS24" s="65"/>
      <c r="LKT24" s="65"/>
      <c r="LKU24" s="65"/>
      <c r="LKV24" s="65"/>
      <c r="LKW24" s="65"/>
      <c r="LKX24" s="65"/>
      <c r="LKY24" s="65"/>
      <c r="LKZ24" s="65"/>
      <c r="LLA24" s="65"/>
      <c r="LLB24" s="65"/>
      <c r="LLC24" s="65"/>
      <c r="LLD24" s="65"/>
      <c r="LLE24" s="65"/>
      <c r="LLF24" s="65"/>
      <c r="LLG24" s="65"/>
      <c r="LLH24" s="65"/>
      <c r="LLI24" s="65"/>
      <c r="LLJ24" s="65"/>
      <c r="LLK24" s="65"/>
      <c r="LLL24" s="65"/>
      <c r="LLM24" s="65"/>
      <c r="LLN24" s="65"/>
      <c r="LLO24" s="65"/>
      <c r="LLP24" s="65"/>
      <c r="LLQ24" s="65"/>
      <c r="LLR24" s="65"/>
      <c r="LLS24" s="65"/>
      <c r="LLT24" s="65"/>
      <c r="LLU24" s="65"/>
      <c r="LLV24" s="65"/>
      <c r="LLW24" s="65"/>
      <c r="LLX24" s="65"/>
      <c r="LLY24" s="65"/>
      <c r="LLZ24" s="65"/>
      <c r="LMA24" s="65"/>
      <c r="LMB24" s="65"/>
      <c r="LMC24" s="65"/>
      <c r="LMD24" s="65"/>
      <c r="LME24" s="65"/>
      <c r="LMF24" s="65"/>
      <c r="LMG24" s="65"/>
      <c r="LMH24" s="65"/>
      <c r="LMI24" s="65"/>
      <c r="LMJ24" s="65"/>
      <c r="LMK24" s="65"/>
      <c r="LML24" s="65"/>
      <c r="LMM24" s="65"/>
      <c r="LMN24" s="65"/>
      <c r="LMO24" s="65"/>
      <c r="LMP24" s="65"/>
      <c r="LMQ24" s="65"/>
      <c r="LMR24" s="65"/>
      <c r="LMS24" s="65"/>
      <c r="LMT24" s="65"/>
      <c r="LMU24" s="65"/>
      <c r="LMV24" s="65"/>
      <c r="LMW24" s="65"/>
      <c r="LMX24" s="65"/>
      <c r="LMY24" s="65"/>
      <c r="LMZ24" s="65"/>
      <c r="LNA24" s="65"/>
      <c r="LNB24" s="65"/>
      <c r="LNC24" s="65"/>
      <c r="LND24" s="65"/>
      <c r="LNE24" s="65"/>
      <c r="LNF24" s="65"/>
      <c r="LNG24" s="65"/>
      <c r="LNH24" s="65"/>
      <c r="LNI24" s="65"/>
      <c r="LNJ24" s="65"/>
      <c r="LNK24" s="65"/>
      <c r="LNL24" s="65"/>
      <c r="LNM24" s="65"/>
      <c r="LNN24" s="65"/>
      <c r="LNO24" s="65"/>
      <c r="LNP24" s="65"/>
      <c r="LNQ24" s="65"/>
      <c r="LNR24" s="65"/>
      <c r="LNS24" s="65"/>
      <c r="LNT24" s="65"/>
      <c r="LNU24" s="65"/>
      <c r="LNV24" s="65"/>
      <c r="LNW24" s="65"/>
      <c r="LNX24" s="65"/>
      <c r="LNY24" s="65"/>
      <c r="LNZ24" s="65"/>
      <c r="LOA24" s="65"/>
      <c r="LOB24" s="65"/>
      <c r="LOC24" s="65"/>
      <c r="LOD24" s="65"/>
      <c r="LOE24" s="65"/>
      <c r="LOF24" s="65"/>
      <c r="LOG24" s="65"/>
      <c r="LOH24" s="65"/>
      <c r="LOI24" s="65"/>
      <c r="LOJ24" s="65"/>
      <c r="LOK24" s="65"/>
      <c r="LOL24" s="65"/>
      <c r="LOM24" s="65"/>
      <c r="LON24" s="65"/>
      <c r="LOO24" s="65"/>
      <c r="LOP24" s="65"/>
      <c r="LOQ24" s="65"/>
      <c r="LOR24" s="65"/>
      <c r="LOS24" s="65"/>
      <c r="LOT24" s="65"/>
      <c r="LOU24" s="65"/>
      <c r="LOV24" s="65"/>
      <c r="LOW24" s="65"/>
      <c r="LOX24" s="65"/>
      <c r="LOY24" s="65"/>
      <c r="LOZ24" s="65"/>
      <c r="LPA24" s="65"/>
      <c r="LPB24" s="65"/>
      <c r="LPC24" s="65"/>
      <c r="LPD24" s="65"/>
      <c r="LPE24" s="65"/>
      <c r="LPF24" s="65"/>
      <c r="LPG24" s="65"/>
      <c r="LPH24" s="65"/>
      <c r="LPI24" s="65"/>
      <c r="LPJ24" s="65"/>
      <c r="LPK24" s="65"/>
      <c r="LPL24" s="65"/>
      <c r="LPM24" s="65"/>
      <c r="LPN24" s="65"/>
      <c r="LPO24" s="65"/>
      <c r="LPP24" s="65"/>
      <c r="LPQ24" s="65"/>
      <c r="LPR24" s="65"/>
      <c r="LPS24" s="65"/>
      <c r="LPT24" s="65"/>
      <c r="LPU24" s="65"/>
      <c r="LPV24" s="65"/>
      <c r="LPW24" s="65"/>
      <c r="LPX24" s="65"/>
      <c r="LPY24" s="65"/>
      <c r="LPZ24" s="65"/>
      <c r="LQA24" s="65"/>
      <c r="LQB24" s="65"/>
      <c r="LQC24" s="65"/>
      <c r="LQD24" s="65"/>
      <c r="LQE24" s="65"/>
      <c r="LQF24" s="65"/>
      <c r="LQG24" s="65"/>
      <c r="LQH24" s="65"/>
      <c r="LQI24" s="65"/>
      <c r="LQJ24" s="65"/>
      <c r="LQK24" s="65"/>
      <c r="LQL24" s="65"/>
      <c r="LQM24" s="65"/>
      <c r="LQN24" s="65"/>
      <c r="LQO24" s="65"/>
      <c r="LQP24" s="65"/>
      <c r="LQQ24" s="65"/>
      <c r="LQR24" s="65"/>
      <c r="LQS24" s="65"/>
      <c r="LQT24" s="65"/>
      <c r="LQU24" s="65"/>
      <c r="LQV24" s="65"/>
      <c r="LQW24" s="65"/>
      <c r="LQX24" s="65"/>
      <c r="LQY24" s="65"/>
      <c r="LQZ24" s="65"/>
      <c r="LRA24" s="65"/>
      <c r="LRB24" s="65"/>
      <c r="LRC24" s="65"/>
      <c r="LRD24" s="65"/>
      <c r="LRE24" s="65"/>
      <c r="LRF24" s="65"/>
      <c r="LRG24" s="65"/>
      <c r="LRH24" s="65"/>
      <c r="LRI24" s="65"/>
      <c r="LRJ24" s="65"/>
      <c r="LRK24" s="65"/>
      <c r="LRL24" s="65"/>
      <c r="LRM24" s="65"/>
      <c r="LRN24" s="65"/>
      <c r="LRO24" s="65"/>
      <c r="LRP24" s="65"/>
      <c r="LRQ24" s="65"/>
      <c r="LRR24" s="65"/>
      <c r="LRS24" s="65"/>
      <c r="LRT24" s="65"/>
      <c r="LRU24" s="65"/>
      <c r="LRV24" s="65"/>
      <c r="LRW24" s="65"/>
      <c r="LRX24" s="65"/>
      <c r="LRY24" s="65"/>
      <c r="LRZ24" s="65"/>
      <c r="LSA24" s="65"/>
      <c r="LSB24" s="65"/>
      <c r="LSC24" s="65"/>
      <c r="LSD24" s="65"/>
      <c r="LSE24" s="65"/>
      <c r="LSF24" s="65"/>
      <c r="LSG24" s="65"/>
      <c r="LSH24" s="65"/>
      <c r="LSI24" s="65"/>
      <c r="LSJ24" s="65"/>
      <c r="LSK24" s="65"/>
      <c r="LSL24" s="65"/>
      <c r="LSM24" s="65"/>
      <c r="LSN24" s="65"/>
      <c r="LSO24" s="65"/>
      <c r="LSP24" s="65"/>
      <c r="LSQ24" s="65"/>
      <c r="LSR24" s="65"/>
      <c r="LSS24" s="65"/>
      <c r="LST24" s="65"/>
      <c r="LSU24" s="65"/>
      <c r="LSV24" s="65"/>
      <c r="LSW24" s="65"/>
      <c r="LSX24" s="65"/>
      <c r="LSY24" s="65"/>
      <c r="LSZ24" s="65"/>
      <c r="LTA24" s="65"/>
      <c r="LTB24" s="65"/>
      <c r="LTC24" s="65"/>
      <c r="LTD24" s="65"/>
      <c r="LTE24" s="65"/>
      <c r="LTF24" s="65"/>
      <c r="LTG24" s="65"/>
      <c r="LTH24" s="65"/>
      <c r="LTI24" s="65"/>
      <c r="LTJ24" s="65"/>
      <c r="LTK24" s="65"/>
      <c r="LTL24" s="65"/>
      <c r="LTM24" s="65"/>
      <c r="LTN24" s="65"/>
      <c r="LTO24" s="65"/>
      <c r="LTP24" s="65"/>
      <c r="LTQ24" s="65"/>
      <c r="LTR24" s="65"/>
      <c r="LTS24" s="65"/>
      <c r="LTT24" s="65"/>
      <c r="LTU24" s="65"/>
      <c r="LTV24" s="65"/>
      <c r="LTW24" s="65"/>
      <c r="LTX24" s="65"/>
      <c r="LTY24" s="65"/>
      <c r="LTZ24" s="65"/>
      <c r="LUA24" s="65"/>
      <c r="LUB24" s="65"/>
      <c r="LUC24" s="65"/>
      <c r="LUD24" s="65"/>
      <c r="LUE24" s="65"/>
      <c r="LUF24" s="65"/>
      <c r="LUG24" s="65"/>
      <c r="LUH24" s="65"/>
      <c r="LUI24" s="65"/>
      <c r="LUJ24" s="65"/>
      <c r="LUK24" s="65"/>
      <c r="LUL24" s="65"/>
      <c r="LUM24" s="65"/>
      <c r="LUN24" s="65"/>
      <c r="LUO24" s="65"/>
      <c r="LUP24" s="65"/>
      <c r="LUQ24" s="65"/>
      <c r="LUR24" s="65"/>
      <c r="LUS24" s="65"/>
      <c r="LUT24" s="65"/>
      <c r="LUU24" s="65"/>
      <c r="LUV24" s="65"/>
      <c r="LUW24" s="65"/>
      <c r="LUX24" s="65"/>
      <c r="LUY24" s="65"/>
      <c r="LUZ24" s="65"/>
      <c r="LVA24" s="65"/>
      <c r="LVB24" s="65"/>
      <c r="LVC24" s="65"/>
      <c r="LVD24" s="65"/>
      <c r="LVE24" s="65"/>
      <c r="LVF24" s="65"/>
      <c r="LVG24" s="65"/>
      <c r="LVH24" s="65"/>
      <c r="LVI24" s="65"/>
      <c r="LVJ24" s="65"/>
      <c r="LVK24" s="65"/>
      <c r="LVL24" s="65"/>
      <c r="LVM24" s="65"/>
      <c r="LVN24" s="65"/>
      <c r="LVO24" s="65"/>
      <c r="LVP24" s="65"/>
      <c r="LVQ24" s="65"/>
      <c r="LVR24" s="65"/>
      <c r="LVS24" s="65"/>
      <c r="LVT24" s="65"/>
      <c r="LVU24" s="65"/>
      <c r="LVV24" s="65"/>
      <c r="LVW24" s="65"/>
      <c r="LVX24" s="65"/>
      <c r="LVY24" s="65"/>
      <c r="LVZ24" s="65"/>
      <c r="LWA24" s="65"/>
      <c r="LWB24" s="65"/>
      <c r="LWC24" s="65"/>
      <c r="LWD24" s="65"/>
      <c r="LWE24" s="65"/>
      <c r="LWF24" s="65"/>
      <c r="LWG24" s="65"/>
      <c r="LWH24" s="65"/>
      <c r="LWI24" s="65"/>
      <c r="LWJ24" s="65"/>
      <c r="LWK24" s="65"/>
      <c r="LWL24" s="65"/>
      <c r="LWM24" s="65"/>
      <c r="LWN24" s="65"/>
      <c r="LWO24" s="65"/>
      <c r="LWP24" s="65"/>
      <c r="LWQ24" s="65"/>
      <c r="LWR24" s="65"/>
      <c r="LWS24" s="65"/>
      <c r="LWT24" s="65"/>
      <c r="LWU24" s="65"/>
      <c r="LWV24" s="65"/>
      <c r="LWW24" s="65"/>
      <c r="LWX24" s="65"/>
      <c r="LWY24" s="65"/>
      <c r="LWZ24" s="65"/>
      <c r="LXA24" s="65"/>
      <c r="LXB24" s="65"/>
      <c r="LXC24" s="65"/>
      <c r="LXD24" s="65"/>
      <c r="LXE24" s="65"/>
      <c r="LXF24" s="65"/>
      <c r="LXG24" s="65"/>
      <c r="LXH24" s="65"/>
      <c r="LXI24" s="65"/>
      <c r="LXJ24" s="65"/>
      <c r="LXK24" s="65"/>
      <c r="LXL24" s="65"/>
      <c r="LXM24" s="65"/>
      <c r="LXN24" s="65"/>
      <c r="LXO24" s="65"/>
      <c r="LXP24" s="65"/>
      <c r="LXQ24" s="65"/>
      <c r="LXR24" s="65"/>
      <c r="LXS24" s="65"/>
      <c r="LXT24" s="65"/>
      <c r="LXU24" s="65"/>
      <c r="LXV24" s="65"/>
      <c r="LXW24" s="65"/>
      <c r="LXX24" s="65"/>
      <c r="LXY24" s="65"/>
      <c r="LXZ24" s="65"/>
      <c r="LYA24" s="65"/>
      <c r="LYB24" s="65"/>
      <c r="LYC24" s="65"/>
      <c r="LYD24" s="65"/>
      <c r="LYE24" s="65"/>
      <c r="LYF24" s="65"/>
      <c r="LYG24" s="65"/>
      <c r="LYH24" s="65"/>
      <c r="LYI24" s="65"/>
      <c r="LYJ24" s="65"/>
      <c r="LYK24" s="65"/>
      <c r="LYL24" s="65"/>
      <c r="LYM24" s="65"/>
      <c r="LYN24" s="65"/>
      <c r="LYO24" s="65"/>
      <c r="LYP24" s="65"/>
      <c r="LYQ24" s="65"/>
      <c r="LYR24" s="65"/>
      <c r="LYS24" s="65"/>
      <c r="LYT24" s="65"/>
      <c r="LYU24" s="65"/>
      <c r="LYV24" s="65"/>
      <c r="LYW24" s="65"/>
      <c r="LYX24" s="65"/>
      <c r="LYY24" s="65"/>
      <c r="LYZ24" s="65"/>
      <c r="LZA24" s="65"/>
      <c r="LZB24" s="65"/>
      <c r="LZC24" s="65"/>
      <c r="LZD24" s="65"/>
      <c r="LZE24" s="65"/>
      <c r="LZF24" s="65"/>
      <c r="LZG24" s="65"/>
      <c r="LZH24" s="65"/>
      <c r="LZI24" s="65"/>
      <c r="LZJ24" s="65"/>
      <c r="LZK24" s="65"/>
      <c r="LZL24" s="65"/>
      <c r="LZM24" s="65"/>
      <c r="LZN24" s="65"/>
      <c r="LZO24" s="65"/>
      <c r="LZP24" s="65"/>
      <c r="LZQ24" s="65"/>
      <c r="LZR24" s="65"/>
      <c r="LZS24" s="65"/>
      <c r="LZT24" s="65"/>
      <c r="LZU24" s="65"/>
      <c r="LZV24" s="65"/>
      <c r="LZW24" s="65"/>
      <c r="LZX24" s="65"/>
      <c r="LZY24" s="65"/>
      <c r="LZZ24" s="65"/>
      <c r="MAA24" s="65"/>
      <c r="MAB24" s="65"/>
      <c r="MAC24" s="65"/>
      <c r="MAD24" s="65"/>
      <c r="MAE24" s="65"/>
      <c r="MAF24" s="65"/>
      <c r="MAG24" s="65"/>
      <c r="MAH24" s="65"/>
      <c r="MAI24" s="65"/>
      <c r="MAJ24" s="65"/>
      <c r="MAK24" s="65"/>
      <c r="MAL24" s="65"/>
      <c r="MAM24" s="65"/>
      <c r="MAN24" s="65"/>
      <c r="MAO24" s="65"/>
      <c r="MAP24" s="65"/>
      <c r="MAQ24" s="65"/>
      <c r="MAR24" s="65"/>
      <c r="MAS24" s="65"/>
      <c r="MAT24" s="65"/>
      <c r="MAU24" s="65"/>
      <c r="MAV24" s="65"/>
      <c r="MAW24" s="65"/>
      <c r="MAX24" s="65"/>
      <c r="MAY24" s="65"/>
      <c r="MAZ24" s="65"/>
      <c r="MBA24" s="65"/>
      <c r="MBB24" s="65"/>
      <c r="MBC24" s="65"/>
      <c r="MBD24" s="65"/>
      <c r="MBE24" s="65"/>
      <c r="MBF24" s="65"/>
      <c r="MBG24" s="65"/>
      <c r="MBH24" s="65"/>
      <c r="MBI24" s="65"/>
      <c r="MBJ24" s="65"/>
      <c r="MBK24" s="65"/>
      <c r="MBL24" s="65"/>
      <c r="MBM24" s="65"/>
      <c r="MBN24" s="65"/>
      <c r="MBO24" s="65"/>
      <c r="MBP24" s="65"/>
      <c r="MBQ24" s="65"/>
      <c r="MBR24" s="65"/>
      <c r="MBS24" s="65"/>
      <c r="MBT24" s="65"/>
      <c r="MBU24" s="65"/>
      <c r="MBV24" s="65"/>
      <c r="MBW24" s="65"/>
      <c r="MBX24" s="65"/>
      <c r="MBY24" s="65"/>
      <c r="MBZ24" s="65"/>
      <c r="MCA24" s="65"/>
      <c r="MCB24" s="65"/>
      <c r="MCC24" s="65"/>
      <c r="MCD24" s="65"/>
      <c r="MCE24" s="65"/>
      <c r="MCF24" s="65"/>
      <c r="MCG24" s="65"/>
      <c r="MCH24" s="65"/>
      <c r="MCI24" s="65"/>
      <c r="MCJ24" s="65"/>
      <c r="MCK24" s="65"/>
      <c r="MCL24" s="65"/>
      <c r="MCM24" s="65"/>
      <c r="MCN24" s="65"/>
      <c r="MCO24" s="65"/>
      <c r="MCP24" s="65"/>
      <c r="MCQ24" s="65"/>
      <c r="MCR24" s="65"/>
      <c r="MCS24" s="65"/>
      <c r="MCT24" s="65"/>
      <c r="MCU24" s="65"/>
      <c r="MCV24" s="65"/>
      <c r="MCW24" s="65"/>
      <c r="MCX24" s="65"/>
      <c r="MCY24" s="65"/>
      <c r="MCZ24" s="65"/>
      <c r="MDA24" s="65"/>
      <c r="MDB24" s="65"/>
      <c r="MDC24" s="65"/>
      <c r="MDD24" s="65"/>
      <c r="MDE24" s="65"/>
      <c r="MDF24" s="65"/>
      <c r="MDG24" s="65"/>
      <c r="MDH24" s="65"/>
      <c r="MDI24" s="65"/>
      <c r="MDJ24" s="65"/>
      <c r="MDK24" s="65"/>
      <c r="MDL24" s="65"/>
      <c r="MDM24" s="65"/>
      <c r="MDN24" s="65"/>
      <c r="MDO24" s="65"/>
      <c r="MDP24" s="65"/>
      <c r="MDQ24" s="65"/>
      <c r="MDR24" s="65"/>
      <c r="MDS24" s="65"/>
      <c r="MDT24" s="65"/>
      <c r="MDU24" s="65"/>
      <c r="MDV24" s="65"/>
      <c r="MDW24" s="65"/>
      <c r="MDX24" s="65"/>
      <c r="MDY24" s="65"/>
      <c r="MDZ24" s="65"/>
      <c r="MEA24" s="65"/>
      <c r="MEB24" s="65"/>
      <c r="MEC24" s="65"/>
      <c r="MED24" s="65"/>
      <c r="MEE24" s="65"/>
      <c r="MEF24" s="65"/>
      <c r="MEG24" s="65"/>
      <c r="MEH24" s="65"/>
      <c r="MEI24" s="65"/>
      <c r="MEJ24" s="65"/>
      <c r="MEK24" s="65"/>
      <c r="MEL24" s="65"/>
      <c r="MEM24" s="65"/>
      <c r="MEN24" s="65"/>
      <c r="MEO24" s="65"/>
      <c r="MEP24" s="65"/>
      <c r="MEQ24" s="65"/>
      <c r="MER24" s="65"/>
      <c r="MES24" s="65"/>
      <c r="MET24" s="65"/>
      <c r="MEU24" s="65"/>
      <c r="MEV24" s="65"/>
      <c r="MEW24" s="65"/>
      <c r="MEX24" s="65"/>
      <c r="MEY24" s="65"/>
      <c r="MEZ24" s="65"/>
      <c r="MFA24" s="65"/>
      <c r="MFB24" s="65"/>
      <c r="MFC24" s="65"/>
      <c r="MFD24" s="65"/>
      <c r="MFE24" s="65"/>
      <c r="MFF24" s="65"/>
      <c r="MFG24" s="65"/>
      <c r="MFH24" s="65"/>
      <c r="MFI24" s="65"/>
      <c r="MFJ24" s="65"/>
      <c r="MFK24" s="65"/>
      <c r="MFL24" s="65"/>
      <c r="MFM24" s="65"/>
      <c r="MFN24" s="65"/>
      <c r="MFO24" s="65"/>
      <c r="MFP24" s="65"/>
      <c r="MFQ24" s="65"/>
      <c r="MFR24" s="65"/>
      <c r="MFS24" s="65"/>
      <c r="MFT24" s="65"/>
      <c r="MFU24" s="65"/>
      <c r="MFV24" s="65"/>
      <c r="MFW24" s="65"/>
      <c r="MFX24" s="65"/>
      <c r="MFY24" s="65"/>
      <c r="MFZ24" s="65"/>
      <c r="MGA24" s="65"/>
      <c r="MGB24" s="65"/>
      <c r="MGC24" s="65"/>
      <c r="MGD24" s="65"/>
      <c r="MGE24" s="65"/>
      <c r="MGF24" s="65"/>
      <c r="MGG24" s="65"/>
      <c r="MGH24" s="65"/>
      <c r="MGI24" s="65"/>
      <c r="MGJ24" s="65"/>
      <c r="MGK24" s="65"/>
      <c r="MGL24" s="65"/>
      <c r="MGM24" s="65"/>
      <c r="MGN24" s="65"/>
      <c r="MGO24" s="65"/>
      <c r="MGP24" s="65"/>
      <c r="MGQ24" s="65"/>
      <c r="MGR24" s="65"/>
      <c r="MGS24" s="65"/>
      <c r="MGT24" s="65"/>
      <c r="MGU24" s="65"/>
      <c r="MGV24" s="65"/>
      <c r="MGW24" s="65"/>
      <c r="MGX24" s="65"/>
      <c r="MGY24" s="65"/>
      <c r="MGZ24" s="65"/>
      <c r="MHA24" s="65"/>
      <c r="MHB24" s="65"/>
      <c r="MHC24" s="65"/>
      <c r="MHD24" s="65"/>
      <c r="MHE24" s="65"/>
      <c r="MHF24" s="65"/>
      <c r="MHG24" s="65"/>
      <c r="MHH24" s="65"/>
      <c r="MHI24" s="65"/>
      <c r="MHJ24" s="65"/>
      <c r="MHK24" s="65"/>
      <c r="MHL24" s="65"/>
      <c r="MHM24" s="65"/>
      <c r="MHN24" s="65"/>
      <c r="MHO24" s="65"/>
      <c r="MHP24" s="65"/>
      <c r="MHQ24" s="65"/>
      <c r="MHR24" s="65"/>
      <c r="MHS24" s="65"/>
      <c r="MHT24" s="65"/>
      <c r="MHU24" s="65"/>
      <c r="MHV24" s="65"/>
      <c r="MHW24" s="65"/>
      <c r="MHX24" s="65"/>
      <c r="MHY24" s="65"/>
      <c r="MHZ24" s="65"/>
      <c r="MIA24" s="65"/>
      <c r="MIB24" s="65"/>
      <c r="MIC24" s="65"/>
      <c r="MID24" s="65"/>
      <c r="MIE24" s="65"/>
      <c r="MIF24" s="65"/>
      <c r="MIG24" s="65"/>
      <c r="MIH24" s="65"/>
      <c r="MII24" s="65"/>
      <c r="MIJ24" s="65"/>
      <c r="MIK24" s="65"/>
      <c r="MIL24" s="65"/>
      <c r="MIM24" s="65"/>
      <c r="MIN24" s="65"/>
      <c r="MIO24" s="65"/>
      <c r="MIP24" s="65"/>
      <c r="MIQ24" s="65"/>
      <c r="MIR24" s="65"/>
      <c r="MIS24" s="65"/>
      <c r="MIT24" s="65"/>
      <c r="MIU24" s="65"/>
      <c r="MIV24" s="65"/>
      <c r="MIW24" s="65"/>
      <c r="MIX24" s="65"/>
      <c r="MIY24" s="65"/>
      <c r="MIZ24" s="65"/>
      <c r="MJA24" s="65"/>
      <c r="MJB24" s="65"/>
      <c r="MJC24" s="65"/>
      <c r="MJD24" s="65"/>
      <c r="MJE24" s="65"/>
      <c r="MJF24" s="65"/>
      <c r="MJG24" s="65"/>
      <c r="MJH24" s="65"/>
      <c r="MJI24" s="65"/>
      <c r="MJJ24" s="65"/>
      <c r="MJK24" s="65"/>
      <c r="MJL24" s="65"/>
      <c r="MJM24" s="65"/>
      <c r="MJN24" s="65"/>
      <c r="MJO24" s="65"/>
      <c r="MJP24" s="65"/>
      <c r="MJQ24" s="65"/>
      <c r="MJR24" s="65"/>
      <c r="MJS24" s="65"/>
      <c r="MJT24" s="65"/>
      <c r="MJU24" s="65"/>
      <c r="MJV24" s="65"/>
      <c r="MJW24" s="65"/>
      <c r="MJX24" s="65"/>
      <c r="MJY24" s="65"/>
      <c r="MJZ24" s="65"/>
      <c r="MKA24" s="65"/>
      <c r="MKB24" s="65"/>
      <c r="MKC24" s="65"/>
      <c r="MKD24" s="65"/>
      <c r="MKE24" s="65"/>
      <c r="MKF24" s="65"/>
      <c r="MKG24" s="65"/>
      <c r="MKH24" s="65"/>
      <c r="MKI24" s="65"/>
      <c r="MKJ24" s="65"/>
      <c r="MKK24" s="65"/>
      <c r="MKL24" s="65"/>
      <c r="MKM24" s="65"/>
      <c r="MKN24" s="65"/>
      <c r="MKO24" s="65"/>
      <c r="MKP24" s="65"/>
      <c r="MKQ24" s="65"/>
      <c r="MKR24" s="65"/>
      <c r="MKS24" s="65"/>
      <c r="MKT24" s="65"/>
      <c r="MKU24" s="65"/>
      <c r="MKV24" s="65"/>
      <c r="MKW24" s="65"/>
      <c r="MKX24" s="65"/>
      <c r="MKY24" s="65"/>
      <c r="MKZ24" s="65"/>
      <c r="MLA24" s="65"/>
      <c r="MLB24" s="65"/>
      <c r="MLC24" s="65"/>
      <c r="MLD24" s="65"/>
      <c r="MLE24" s="65"/>
      <c r="MLF24" s="65"/>
      <c r="MLG24" s="65"/>
      <c r="MLH24" s="65"/>
      <c r="MLI24" s="65"/>
      <c r="MLJ24" s="65"/>
      <c r="MLK24" s="65"/>
      <c r="MLL24" s="65"/>
      <c r="MLM24" s="65"/>
      <c r="MLN24" s="65"/>
      <c r="MLO24" s="65"/>
      <c r="MLP24" s="65"/>
      <c r="MLQ24" s="65"/>
      <c r="MLR24" s="65"/>
      <c r="MLS24" s="65"/>
      <c r="MLT24" s="65"/>
      <c r="MLU24" s="65"/>
      <c r="MLV24" s="65"/>
      <c r="MLW24" s="65"/>
      <c r="MLX24" s="65"/>
      <c r="MLY24" s="65"/>
      <c r="MLZ24" s="65"/>
      <c r="MMA24" s="65"/>
      <c r="MMB24" s="65"/>
      <c r="MMC24" s="65"/>
      <c r="MMD24" s="65"/>
      <c r="MME24" s="65"/>
      <c r="MMF24" s="65"/>
      <c r="MMG24" s="65"/>
      <c r="MMH24" s="65"/>
      <c r="MMI24" s="65"/>
      <c r="MMJ24" s="65"/>
      <c r="MMK24" s="65"/>
      <c r="MML24" s="65"/>
      <c r="MMM24" s="65"/>
      <c r="MMN24" s="65"/>
      <c r="MMO24" s="65"/>
      <c r="MMP24" s="65"/>
      <c r="MMQ24" s="65"/>
      <c r="MMR24" s="65"/>
      <c r="MMS24" s="65"/>
      <c r="MMT24" s="65"/>
      <c r="MMU24" s="65"/>
      <c r="MMV24" s="65"/>
      <c r="MMW24" s="65"/>
      <c r="MMX24" s="65"/>
      <c r="MMY24" s="65"/>
      <c r="MMZ24" s="65"/>
      <c r="MNA24" s="65"/>
      <c r="MNB24" s="65"/>
      <c r="MNC24" s="65"/>
      <c r="MND24" s="65"/>
      <c r="MNE24" s="65"/>
      <c r="MNF24" s="65"/>
      <c r="MNG24" s="65"/>
      <c r="MNH24" s="65"/>
      <c r="MNI24" s="65"/>
      <c r="MNJ24" s="65"/>
      <c r="MNK24" s="65"/>
      <c r="MNL24" s="65"/>
      <c r="MNM24" s="65"/>
      <c r="MNN24" s="65"/>
      <c r="MNO24" s="65"/>
      <c r="MNP24" s="65"/>
      <c r="MNQ24" s="65"/>
      <c r="MNR24" s="65"/>
      <c r="MNS24" s="65"/>
      <c r="MNT24" s="65"/>
      <c r="MNU24" s="65"/>
      <c r="MNV24" s="65"/>
      <c r="MNW24" s="65"/>
      <c r="MNX24" s="65"/>
      <c r="MNY24" s="65"/>
      <c r="MNZ24" s="65"/>
      <c r="MOA24" s="65"/>
      <c r="MOB24" s="65"/>
      <c r="MOC24" s="65"/>
      <c r="MOD24" s="65"/>
      <c r="MOE24" s="65"/>
      <c r="MOF24" s="65"/>
      <c r="MOG24" s="65"/>
      <c r="MOH24" s="65"/>
      <c r="MOI24" s="65"/>
      <c r="MOJ24" s="65"/>
      <c r="MOK24" s="65"/>
      <c r="MOL24" s="65"/>
      <c r="MOM24" s="65"/>
      <c r="MON24" s="65"/>
      <c r="MOO24" s="65"/>
      <c r="MOP24" s="65"/>
      <c r="MOQ24" s="65"/>
      <c r="MOR24" s="65"/>
      <c r="MOS24" s="65"/>
      <c r="MOT24" s="65"/>
      <c r="MOU24" s="65"/>
      <c r="MOV24" s="65"/>
      <c r="MOW24" s="65"/>
      <c r="MOX24" s="65"/>
      <c r="MOY24" s="65"/>
      <c r="MOZ24" s="65"/>
      <c r="MPA24" s="65"/>
      <c r="MPB24" s="65"/>
      <c r="MPC24" s="65"/>
      <c r="MPD24" s="65"/>
      <c r="MPE24" s="65"/>
      <c r="MPF24" s="65"/>
      <c r="MPG24" s="65"/>
      <c r="MPH24" s="65"/>
      <c r="MPI24" s="65"/>
      <c r="MPJ24" s="65"/>
      <c r="MPK24" s="65"/>
      <c r="MPL24" s="65"/>
      <c r="MPM24" s="65"/>
      <c r="MPN24" s="65"/>
      <c r="MPO24" s="65"/>
      <c r="MPP24" s="65"/>
      <c r="MPQ24" s="65"/>
      <c r="MPR24" s="65"/>
      <c r="MPS24" s="65"/>
      <c r="MPT24" s="65"/>
      <c r="MPU24" s="65"/>
      <c r="MPV24" s="65"/>
      <c r="MPW24" s="65"/>
      <c r="MPX24" s="65"/>
      <c r="MPY24" s="65"/>
      <c r="MPZ24" s="65"/>
      <c r="MQA24" s="65"/>
      <c r="MQB24" s="65"/>
      <c r="MQC24" s="65"/>
      <c r="MQD24" s="65"/>
      <c r="MQE24" s="65"/>
      <c r="MQF24" s="65"/>
      <c r="MQG24" s="65"/>
      <c r="MQH24" s="65"/>
      <c r="MQI24" s="65"/>
      <c r="MQJ24" s="65"/>
      <c r="MQK24" s="65"/>
      <c r="MQL24" s="65"/>
      <c r="MQM24" s="65"/>
      <c r="MQN24" s="65"/>
      <c r="MQO24" s="65"/>
      <c r="MQP24" s="65"/>
      <c r="MQQ24" s="65"/>
      <c r="MQR24" s="65"/>
      <c r="MQS24" s="65"/>
      <c r="MQT24" s="65"/>
      <c r="MQU24" s="65"/>
      <c r="MQV24" s="65"/>
      <c r="MQW24" s="65"/>
      <c r="MQX24" s="65"/>
      <c r="MQY24" s="65"/>
      <c r="MQZ24" s="65"/>
      <c r="MRA24" s="65"/>
      <c r="MRB24" s="65"/>
      <c r="MRC24" s="65"/>
      <c r="MRD24" s="65"/>
      <c r="MRE24" s="65"/>
      <c r="MRF24" s="65"/>
      <c r="MRG24" s="65"/>
      <c r="MRH24" s="65"/>
      <c r="MRI24" s="65"/>
      <c r="MRJ24" s="65"/>
      <c r="MRK24" s="65"/>
      <c r="MRL24" s="65"/>
      <c r="MRM24" s="65"/>
      <c r="MRN24" s="65"/>
      <c r="MRO24" s="65"/>
      <c r="MRP24" s="65"/>
      <c r="MRQ24" s="65"/>
      <c r="MRR24" s="65"/>
      <c r="MRS24" s="65"/>
      <c r="MRT24" s="65"/>
      <c r="MRU24" s="65"/>
      <c r="MRV24" s="65"/>
      <c r="MRW24" s="65"/>
      <c r="MRX24" s="65"/>
      <c r="MRY24" s="65"/>
      <c r="MRZ24" s="65"/>
      <c r="MSA24" s="65"/>
      <c r="MSB24" s="65"/>
      <c r="MSC24" s="65"/>
      <c r="MSD24" s="65"/>
      <c r="MSE24" s="65"/>
      <c r="MSF24" s="65"/>
      <c r="MSG24" s="65"/>
      <c r="MSH24" s="65"/>
      <c r="MSI24" s="65"/>
      <c r="MSJ24" s="65"/>
      <c r="MSK24" s="65"/>
      <c r="MSL24" s="65"/>
      <c r="MSM24" s="65"/>
      <c r="MSN24" s="65"/>
      <c r="MSO24" s="65"/>
      <c r="MSP24" s="65"/>
      <c r="MSQ24" s="65"/>
      <c r="MSR24" s="65"/>
      <c r="MSS24" s="65"/>
      <c r="MST24" s="65"/>
      <c r="MSU24" s="65"/>
      <c r="MSV24" s="65"/>
      <c r="MSW24" s="65"/>
      <c r="MSX24" s="65"/>
      <c r="MSY24" s="65"/>
      <c r="MSZ24" s="65"/>
      <c r="MTA24" s="65"/>
      <c r="MTB24" s="65"/>
      <c r="MTC24" s="65"/>
      <c r="MTD24" s="65"/>
      <c r="MTE24" s="65"/>
      <c r="MTF24" s="65"/>
      <c r="MTG24" s="65"/>
      <c r="MTH24" s="65"/>
      <c r="MTI24" s="65"/>
      <c r="MTJ24" s="65"/>
      <c r="MTK24" s="65"/>
      <c r="MTL24" s="65"/>
      <c r="MTM24" s="65"/>
      <c r="MTN24" s="65"/>
      <c r="MTO24" s="65"/>
      <c r="MTP24" s="65"/>
      <c r="MTQ24" s="65"/>
      <c r="MTR24" s="65"/>
      <c r="MTS24" s="65"/>
      <c r="MTT24" s="65"/>
      <c r="MTU24" s="65"/>
      <c r="MTV24" s="65"/>
      <c r="MTW24" s="65"/>
      <c r="MTX24" s="65"/>
      <c r="MTY24" s="65"/>
      <c r="MTZ24" s="65"/>
      <c r="MUA24" s="65"/>
      <c r="MUB24" s="65"/>
      <c r="MUC24" s="65"/>
      <c r="MUD24" s="65"/>
      <c r="MUE24" s="65"/>
      <c r="MUF24" s="65"/>
      <c r="MUG24" s="65"/>
      <c r="MUH24" s="65"/>
      <c r="MUI24" s="65"/>
      <c r="MUJ24" s="65"/>
      <c r="MUK24" s="65"/>
      <c r="MUL24" s="65"/>
      <c r="MUM24" s="65"/>
      <c r="MUN24" s="65"/>
      <c r="MUO24" s="65"/>
      <c r="MUP24" s="65"/>
      <c r="MUQ24" s="65"/>
      <c r="MUR24" s="65"/>
      <c r="MUS24" s="65"/>
      <c r="MUT24" s="65"/>
      <c r="MUU24" s="65"/>
      <c r="MUV24" s="65"/>
      <c r="MUW24" s="65"/>
      <c r="MUX24" s="65"/>
      <c r="MUY24" s="65"/>
      <c r="MUZ24" s="65"/>
      <c r="MVA24" s="65"/>
      <c r="MVB24" s="65"/>
      <c r="MVC24" s="65"/>
      <c r="MVD24" s="65"/>
      <c r="MVE24" s="65"/>
      <c r="MVF24" s="65"/>
      <c r="MVG24" s="65"/>
      <c r="MVH24" s="65"/>
      <c r="MVI24" s="65"/>
      <c r="MVJ24" s="65"/>
      <c r="MVK24" s="65"/>
      <c r="MVL24" s="65"/>
      <c r="MVM24" s="65"/>
      <c r="MVN24" s="65"/>
      <c r="MVO24" s="65"/>
      <c r="MVP24" s="65"/>
      <c r="MVQ24" s="65"/>
      <c r="MVR24" s="65"/>
      <c r="MVS24" s="65"/>
      <c r="MVT24" s="65"/>
      <c r="MVU24" s="65"/>
      <c r="MVV24" s="65"/>
      <c r="MVW24" s="65"/>
      <c r="MVX24" s="65"/>
      <c r="MVY24" s="65"/>
      <c r="MVZ24" s="65"/>
      <c r="MWA24" s="65"/>
      <c r="MWB24" s="65"/>
      <c r="MWC24" s="65"/>
      <c r="MWD24" s="65"/>
      <c r="MWE24" s="65"/>
      <c r="MWF24" s="65"/>
      <c r="MWG24" s="65"/>
      <c r="MWH24" s="65"/>
      <c r="MWI24" s="65"/>
      <c r="MWJ24" s="65"/>
      <c r="MWK24" s="65"/>
      <c r="MWL24" s="65"/>
      <c r="MWM24" s="65"/>
      <c r="MWN24" s="65"/>
      <c r="MWO24" s="65"/>
      <c r="MWP24" s="65"/>
      <c r="MWQ24" s="65"/>
      <c r="MWR24" s="65"/>
      <c r="MWS24" s="65"/>
      <c r="MWT24" s="65"/>
      <c r="MWU24" s="65"/>
      <c r="MWV24" s="65"/>
      <c r="MWW24" s="65"/>
      <c r="MWX24" s="65"/>
      <c r="MWY24" s="65"/>
      <c r="MWZ24" s="65"/>
      <c r="MXA24" s="65"/>
      <c r="MXB24" s="65"/>
      <c r="MXC24" s="65"/>
      <c r="MXD24" s="65"/>
      <c r="MXE24" s="65"/>
      <c r="MXF24" s="65"/>
      <c r="MXG24" s="65"/>
      <c r="MXH24" s="65"/>
      <c r="MXI24" s="65"/>
      <c r="MXJ24" s="65"/>
      <c r="MXK24" s="65"/>
      <c r="MXL24" s="65"/>
      <c r="MXM24" s="65"/>
      <c r="MXN24" s="65"/>
      <c r="MXO24" s="65"/>
      <c r="MXP24" s="65"/>
      <c r="MXQ24" s="65"/>
      <c r="MXR24" s="65"/>
      <c r="MXS24" s="65"/>
      <c r="MXT24" s="65"/>
      <c r="MXU24" s="65"/>
      <c r="MXV24" s="65"/>
      <c r="MXW24" s="65"/>
      <c r="MXX24" s="65"/>
      <c r="MXY24" s="65"/>
      <c r="MXZ24" s="65"/>
      <c r="MYA24" s="65"/>
      <c r="MYB24" s="65"/>
      <c r="MYC24" s="65"/>
      <c r="MYD24" s="65"/>
      <c r="MYE24" s="65"/>
      <c r="MYF24" s="65"/>
      <c r="MYG24" s="65"/>
      <c r="MYH24" s="65"/>
      <c r="MYI24" s="65"/>
      <c r="MYJ24" s="65"/>
      <c r="MYK24" s="65"/>
      <c r="MYL24" s="65"/>
      <c r="MYM24" s="65"/>
      <c r="MYN24" s="65"/>
      <c r="MYO24" s="65"/>
      <c r="MYP24" s="65"/>
      <c r="MYQ24" s="65"/>
      <c r="MYR24" s="65"/>
      <c r="MYS24" s="65"/>
      <c r="MYT24" s="65"/>
      <c r="MYU24" s="65"/>
      <c r="MYV24" s="65"/>
      <c r="MYW24" s="65"/>
      <c r="MYX24" s="65"/>
      <c r="MYY24" s="65"/>
      <c r="MYZ24" s="65"/>
      <c r="MZA24" s="65"/>
      <c r="MZB24" s="65"/>
      <c r="MZC24" s="65"/>
      <c r="MZD24" s="65"/>
      <c r="MZE24" s="65"/>
      <c r="MZF24" s="65"/>
      <c r="MZG24" s="65"/>
      <c r="MZH24" s="65"/>
      <c r="MZI24" s="65"/>
      <c r="MZJ24" s="65"/>
      <c r="MZK24" s="65"/>
      <c r="MZL24" s="65"/>
      <c r="MZM24" s="65"/>
      <c r="MZN24" s="65"/>
      <c r="MZO24" s="65"/>
      <c r="MZP24" s="65"/>
      <c r="MZQ24" s="65"/>
      <c r="MZR24" s="65"/>
      <c r="MZS24" s="65"/>
      <c r="MZT24" s="65"/>
      <c r="MZU24" s="65"/>
      <c r="MZV24" s="65"/>
      <c r="MZW24" s="65"/>
      <c r="MZX24" s="65"/>
      <c r="MZY24" s="65"/>
      <c r="MZZ24" s="65"/>
      <c r="NAA24" s="65"/>
      <c r="NAB24" s="65"/>
      <c r="NAC24" s="65"/>
      <c r="NAD24" s="65"/>
      <c r="NAE24" s="65"/>
      <c r="NAF24" s="65"/>
      <c r="NAG24" s="65"/>
      <c r="NAH24" s="65"/>
      <c r="NAI24" s="65"/>
      <c r="NAJ24" s="65"/>
      <c r="NAK24" s="65"/>
      <c r="NAL24" s="65"/>
      <c r="NAM24" s="65"/>
      <c r="NAN24" s="65"/>
      <c r="NAO24" s="65"/>
      <c r="NAP24" s="65"/>
      <c r="NAQ24" s="65"/>
      <c r="NAR24" s="65"/>
      <c r="NAS24" s="65"/>
      <c r="NAT24" s="65"/>
      <c r="NAU24" s="65"/>
      <c r="NAV24" s="65"/>
      <c r="NAW24" s="65"/>
      <c r="NAX24" s="65"/>
      <c r="NAY24" s="65"/>
      <c r="NAZ24" s="65"/>
      <c r="NBA24" s="65"/>
      <c r="NBB24" s="65"/>
      <c r="NBC24" s="65"/>
      <c r="NBD24" s="65"/>
      <c r="NBE24" s="65"/>
      <c r="NBF24" s="65"/>
      <c r="NBG24" s="65"/>
      <c r="NBH24" s="65"/>
      <c r="NBI24" s="65"/>
      <c r="NBJ24" s="65"/>
      <c r="NBK24" s="65"/>
      <c r="NBL24" s="65"/>
      <c r="NBM24" s="65"/>
      <c r="NBN24" s="65"/>
      <c r="NBO24" s="65"/>
      <c r="NBP24" s="65"/>
      <c r="NBQ24" s="65"/>
      <c r="NBR24" s="65"/>
      <c r="NBS24" s="65"/>
      <c r="NBT24" s="65"/>
      <c r="NBU24" s="65"/>
      <c r="NBV24" s="65"/>
      <c r="NBW24" s="65"/>
      <c r="NBX24" s="65"/>
      <c r="NBY24" s="65"/>
      <c r="NBZ24" s="65"/>
      <c r="NCA24" s="65"/>
      <c r="NCB24" s="65"/>
      <c r="NCC24" s="65"/>
      <c r="NCD24" s="65"/>
      <c r="NCE24" s="65"/>
      <c r="NCF24" s="65"/>
      <c r="NCG24" s="65"/>
      <c r="NCH24" s="65"/>
      <c r="NCI24" s="65"/>
      <c r="NCJ24" s="65"/>
      <c r="NCK24" s="65"/>
      <c r="NCL24" s="65"/>
      <c r="NCM24" s="65"/>
      <c r="NCN24" s="65"/>
      <c r="NCO24" s="65"/>
      <c r="NCP24" s="65"/>
      <c r="NCQ24" s="65"/>
      <c r="NCR24" s="65"/>
      <c r="NCS24" s="65"/>
      <c r="NCT24" s="65"/>
      <c r="NCU24" s="65"/>
      <c r="NCV24" s="65"/>
      <c r="NCW24" s="65"/>
      <c r="NCX24" s="65"/>
      <c r="NCY24" s="65"/>
      <c r="NCZ24" s="65"/>
      <c r="NDA24" s="65"/>
      <c r="NDB24" s="65"/>
      <c r="NDC24" s="65"/>
      <c r="NDD24" s="65"/>
      <c r="NDE24" s="65"/>
      <c r="NDF24" s="65"/>
      <c r="NDG24" s="65"/>
      <c r="NDH24" s="65"/>
      <c r="NDI24" s="65"/>
      <c r="NDJ24" s="65"/>
      <c r="NDK24" s="65"/>
      <c r="NDL24" s="65"/>
      <c r="NDM24" s="65"/>
      <c r="NDN24" s="65"/>
      <c r="NDO24" s="65"/>
      <c r="NDP24" s="65"/>
      <c r="NDQ24" s="65"/>
      <c r="NDR24" s="65"/>
      <c r="NDS24" s="65"/>
      <c r="NDT24" s="65"/>
      <c r="NDU24" s="65"/>
      <c r="NDV24" s="65"/>
      <c r="NDW24" s="65"/>
      <c r="NDX24" s="65"/>
      <c r="NDY24" s="65"/>
      <c r="NDZ24" s="65"/>
      <c r="NEA24" s="65"/>
      <c r="NEB24" s="65"/>
      <c r="NEC24" s="65"/>
      <c r="NED24" s="65"/>
      <c r="NEE24" s="65"/>
      <c r="NEF24" s="65"/>
      <c r="NEG24" s="65"/>
      <c r="NEH24" s="65"/>
      <c r="NEI24" s="65"/>
      <c r="NEJ24" s="65"/>
      <c r="NEK24" s="65"/>
      <c r="NEL24" s="65"/>
      <c r="NEM24" s="65"/>
      <c r="NEN24" s="65"/>
      <c r="NEO24" s="65"/>
      <c r="NEP24" s="65"/>
      <c r="NEQ24" s="65"/>
      <c r="NER24" s="65"/>
      <c r="NES24" s="65"/>
      <c r="NET24" s="65"/>
      <c r="NEU24" s="65"/>
      <c r="NEV24" s="65"/>
      <c r="NEW24" s="65"/>
      <c r="NEX24" s="65"/>
      <c r="NEY24" s="65"/>
      <c r="NEZ24" s="65"/>
      <c r="NFA24" s="65"/>
      <c r="NFB24" s="65"/>
      <c r="NFC24" s="65"/>
      <c r="NFD24" s="65"/>
      <c r="NFE24" s="65"/>
      <c r="NFF24" s="65"/>
      <c r="NFG24" s="65"/>
      <c r="NFH24" s="65"/>
      <c r="NFI24" s="65"/>
      <c r="NFJ24" s="65"/>
      <c r="NFK24" s="65"/>
      <c r="NFL24" s="65"/>
      <c r="NFM24" s="65"/>
      <c r="NFN24" s="65"/>
      <c r="NFO24" s="65"/>
      <c r="NFP24" s="65"/>
      <c r="NFQ24" s="65"/>
      <c r="NFR24" s="65"/>
      <c r="NFS24" s="65"/>
      <c r="NFT24" s="65"/>
      <c r="NFU24" s="65"/>
      <c r="NFV24" s="65"/>
      <c r="NFW24" s="65"/>
      <c r="NFX24" s="65"/>
      <c r="NFY24" s="65"/>
      <c r="NFZ24" s="65"/>
      <c r="NGA24" s="65"/>
      <c r="NGB24" s="65"/>
      <c r="NGC24" s="65"/>
      <c r="NGD24" s="65"/>
      <c r="NGE24" s="65"/>
      <c r="NGF24" s="65"/>
      <c r="NGG24" s="65"/>
      <c r="NGH24" s="65"/>
      <c r="NGI24" s="65"/>
      <c r="NGJ24" s="65"/>
      <c r="NGK24" s="65"/>
      <c r="NGL24" s="65"/>
      <c r="NGM24" s="65"/>
      <c r="NGN24" s="65"/>
      <c r="NGO24" s="65"/>
      <c r="NGP24" s="65"/>
      <c r="NGQ24" s="65"/>
      <c r="NGR24" s="65"/>
      <c r="NGS24" s="65"/>
      <c r="NGT24" s="65"/>
      <c r="NGU24" s="65"/>
      <c r="NGV24" s="65"/>
      <c r="NGW24" s="65"/>
      <c r="NGX24" s="65"/>
      <c r="NGY24" s="65"/>
      <c r="NGZ24" s="65"/>
      <c r="NHA24" s="65"/>
      <c r="NHB24" s="65"/>
      <c r="NHC24" s="65"/>
      <c r="NHD24" s="65"/>
      <c r="NHE24" s="65"/>
      <c r="NHF24" s="65"/>
      <c r="NHG24" s="65"/>
      <c r="NHH24" s="65"/>
      <c r="NHI24" s="65"/>
      <c r="NHJ24" s="65"/>
      <c r="NHK24" s="65"/>
      <c r="NHL24" s="65"/>
      <c r="NHM24" s="65"/>
      <c r="NHN24" s="65"/>
      <c r="NHO24" s="65"/>
      <c r="NHP24" s="65"/>
      <c r="NHQ24" s="65"/>
      <c r="NHR24" s="65"/>
      <c r="NHS24" s="65"/>
      <c r="NHT24" s="65"/>
      <c r="NHU24" s="65"/>
      <c r="NHV24" s="65"/>
      <c r="NHW24" s="65"/>
      <c r="NHX24" s="65"/>
      <c r="NHY24" s="65"/>
      <c r="NHZ24" s="65"/>
      <c r="NIA24" s="65"/>
      <c r="NIB24" s="65"/>
      <c r="NIC24" s="65"/>
      <c r="NID24" s="65"/>
      <c r="NIE24" s="65"/>
      <c r="NIF24" s="65"/>
      <c r="NIG24" s="65"/>
      <c r="NIH24" s="65"/>
      <c r="NII24" s="65"/>
      <c r="NIJ24" s="65"/>
      <c r="NIK24" s="65"/>
      <c r="NIL24" s="65"/>
      <c r="NIM24" s="65"/>
      <c r="NIN24" s="65"/>
      <c r="NIO24" s="65"/>
      <c r="NIP24" s="65"/>
      <c r="NIQ24" s="65"/>
      <c r="NIR24" s="65"/>
      <c r="NIS24" s="65"/>
      <c r="NIT24" s="65"/>
      <c r="NIU24" s="65"/>
      <c r="NIV24" s="65"/>
      <c r="NIW24" s="65"/>
      <c r="NIX24" s="65"/>
      <c r="NIY24" s="65"/>
      <c r="NIZ24" s="65"/>
      <c r="NJA24" s="65"/>
      <c r="NJB24" s="65"/>
      <c r="NJC24" s="65"/>
      <c r="NJD24" s="65"/>
      <c r="NJE24" s="65"/>
      <c r="NJF24" s="65"/>
      <c r="NJG24" s="65"/>
      <c r="NJH24" s="65"/>
      <c r="NJI24" s="65"/>
      <c r="NJJ24" s="65"/>
      <c r="NJK24" s="65"/>
      <c r="NJL24" s="65"/>
      <c r="NJM24" s="65"/>
      <c r="NJN24" s="65"/>
      <c r="NJO24" s="65"/>
      <c r="NJP24" s="65"/>
      <c r="NJQ24" s="65"/>
      <c r="NJR24" s="65"/>
      <c r="NJS24" s="65"/>
      <c r="NJT24" s="65"/>
      <c r="NJU24" s="65"/>
      <c r="NJV24" s="65"/>
      <c r="NJW24" s="65"/>
      <c r="NJX24" s="65"/>
      <c r="NJY24" s="65"/>
      <c r="NJZ24" s="65"/>
      <c r="NKA24" s="65"/>
      <c r="NKB24" s="65"/>
      <c r="NKC24" s="65"/>
      <c r="NKD24" s="65"/>
      <c r="NKE24" s="65"/>
      <c r="NKF24" s="65"/>
      <c r="NKG24" s="65"/>
      <c r="NKH24" s="65"/>
      <c r="NKI24" s="65"/>
      <c r="NKJ24" s="65"/>
      <c r="NKK24" s="65"/>
      <c r="NKL24" s="65"/>
      <c r="NKM24" s="65"/>
      <c r="NKN24" s="65"/>
      <c r="NKO24" s="65"/>
      <c r="NKP24" s="65"/>
      <c r="NKQ24" s="65"/>
      <c r="NKR24" s="65"/>
      <c r="NKS24" s="65"/>
      <c r="NKT24" s="65"/>
      <c r="NKU24" s="65"/>
      <c r="NKV24" s="65"/>
      <c r="NKW24" s="65"/>
      <c r="NKX24" s="65"/>
      <c r="NKY24" s="65"/>
      <c r="NKZ24" s="65"/>
      <c r="NLA24" s="65"/>
      <c r="NLB24" s="65"/>
      <c r="NLC24" s="65"/>
      <c r="NLD24" s="65"/>
      <c r="NLE24" s="65"/>
      <c r="NLF24" s="65"/>
      <c r="NLG24" s="65"/>
      <c r="NLH24" s="65"/>
      <c r="NLI24" s="65"/>
      <c r="NLJ24" s="65"/>
      <c r="NLK24" s="65"/>
      <c r="NLL24" s="65"/>
      <c r="NLM24" s="65"/>
      <c r="NLN24" s="65"/>
      <c r="NLO24" s="65"/>
      <c r="NLP24" s="65"/>
      <c r="NLQ24" s="65"/>
      <c r="NLR24" s="65"/>
      <c r="NLS24" s="65"/>
      <c r="NLT24" s="65"/>
      <c r="NLU24" s="65"/>
      <c r="NLV24" s="65"/>
      <c r="NLW24" s="65"/>
      <c r="NLX24" s="65"/>
      <c r="NLY24" s="65"/>
      <c r="NLZ24" s="65"/>
      <c r="NMA24" s="65"/>
      <c r="NMB24" s="65"/>
      <c r="NMC24" s="65"/>
      <c r="NMD24" s="65"/>
      <c r="NME24" s="65"/>
      <c r="NMF24" s="65"/>
      <c r="NMG24" s="65"/>
      <c r="NMH24" s="65"/>
      <c r="NMI24" s="65"/>
      <c r="NMJ24" s="65"/>
      <c r="NMK24" s="65"/>
      <c r="NML24" s="65"/>
      <c r="NMM24" s="65"/>
      <c r="NMN24" s="65"/>
      <c r="NMO24" s="65"/>
      <c r="NMP24" s="65"/>
      <c r="NMQ24" s="65"/>
      <c r="NMR24" s="65"/>
      <c r="NMS24" s="65"/>
      <c r="NMT24" s="65"/>
      <c r="NMU24" s="65"/>
      <c r="NMV24" s="65"/>
      <c r="NMW24" s="65"/>
      <c r="NMX24" s="65"/>
      <c r="NMY24" s="65"/>
      <c r="NMZ24" s="65"/>
      <c r="NNA24" s="65"/>
      <c r="NNB24" s="65"/>
      <c r="NNC24" s="65"/>
      <c r="NND24" s="65"/>
      <c r="NNE24" s="65"/>
      <c r="NNF24" s="65"/>
      <c r="NNG24" s="65"/>
      <c r="NNH24" s="65"/>
      <c r="NNI24" s="65"/>
      <c r="NNJ24" s="65"/>
      <c r="NNK24" s="65"/>
      <c r="NNL24" s="65"/>
      <c r="NNM24" s="65"/>
      <c r="NNN24" s="65"/>
      <c r="NNO24" s="65"/>
      <c r="NNP24" s="65"/>
      <c r="NNQ24" s="65"/>
      <c r="NNR24" s="65"/>
      <c r="NNS24" s="65"/>
      <c r="NNT24" s="65"/>
      <c r="NNU24" s="65"/>
      <c r="NNV24" s="65"/>
      <c r="NNW24" s="65"/>
      <c r="NNX24" s="65"/>
      <c r="NNY24" s="65"/>
      <c r="NNZ24" s="65"/>
      <c r="NOA24" s="65"/>
      <c r="NOB24" s="65"/>
      <c r="NOC24" s="65"/>
      <c r="NOD24" s="65"/>
      <c r="NOE24" s="65"/>
      <c r="NOF24" s="65"/>
      <c r="NOG24" s="65"/>
      <c r="NOH24" s="65"/>
      <c r="NOI24" s="65"/>
      <c r="NOJ24" s="65"/>
      <c r="NOK24" s="65"/>
      <c r="NOL24" s="65"/>
      <c r="NOM24" s="65"/>
      <c r="NON24" s="65"/>
      <c r="NOO24" s="65"/>
      <c r="NOP24" s="65"/>
      <c r="NOQ24" s="65"/>
      <c r="NOR24" s="65"/>
      <c r="NOS24" s="65"/>
      <c r="NOT24" s="65"/>
      <c r="NOU24" s="65"/>
      <c r="NOV24" s="65"/>
      <c r="NOW24" s="65"/>
      <c r="NOX24" s="65"/>
      <c r="NOY24" s="65"/>
      <c r="NOZ24" s="65"/>
      <c r="NPA24" s="65"/>
      <c r="NPB24" s="65"/>
      <c r="NPC24" s="65"/>
      <c r="NPD24" s="65"/>
      <c r="NPE24" s="65"/>
      <c r="NPF24" s="65"/>
      <c r="NPG24" s="65"/>
      <c r="NPH24" s="65"/>
      <c r="NPI24" s="65"/>
      <c r="NPJ24" s="65"/>
      <c r="NPK24" s="65"/>
      <c r="NPL24" s="65"/>
      <c r="NPM24" s="65"/>
      <c r="NPN24" s="65"/>
      <c r="NPO24" s="65"/>
      <c r="NPP24" s="65"/>
      <c r="NPQ24" s="65"/>
      <c r="NPR24" s="65"/>
      <c r="NPS24" s="65"/>
      <c r="NPT24" s="65"/>
      <c r="NPU24" s="65"/>
      <c r="NPV24" s="65"/>
      <c r="NPW24" s="65"/>
      <c r="NPX24" s="65"/>
      <c r="NPY24" s="65"/>
      <c r="NPZ24" s="65"/>
      <c r="NQA24" s="65"/>
      <c r="NQB24" s="65"/>
      <c r="NQC24" s="65"/>
      <c r="NQD24" s="65"/>
      <c r="NQE24" s="65"/>
      <c r="NQF24" s="65"/>
      <c r="NQG24" s="65"/>
      <c r="NQH24" s="65"/>
      <c r="NQI24" s="65"/>
      <c r="NQJ24" s="65"/>
      <c r="NQK24" s="65"/>
      <c r="NQL24" s="65"/>
      <c r="NQM24" s="65"/>
      <c r="NQN24" s="65"/>
      <c r="NQO24" s="65"/>
      <c r="NQP24" s="65"/>
      <c r="NQQ24" s="65"/>
      <c r="NQR24" s="65"/>
      <c r="NQS24" s="65"/>
      <c r="NQT24" s="65"/>
      <c r="NQU24" s="65"/>
      <c r="NQV24" s="65"/>
      <c r="NQW24" s="65"/>
      <c r="NQX24" s="65"/>
      <c r="NQY24" s="65"/>
      <c r="NQZ24" s="65"/>
      <c r="NRA24" s="65"/>
      <c r="NRB24" s="65"/>
      <c r="NRC24" s="65"/>
      <c r="NRD24" s="65"/>
      <c r="NRE24" s="65"/>
      <c r="NRF24" s="65"/>
      <c r="NRG24" s="65"/>
      <c r="NRH24" s="65"/>
      <c r="NRI24" s="65"/>
      <c r="NRJ24" s="65"/>
      <c r="NRK24" s="65"/>
      <c r="NRL24" s="65"/>
      <c r="NRM24" s="65"/>
      <c r="NRN24" s="65"/>
      <c r="NRO24" s="65"/>
      <c r="NRP24" s="65"/>
      <c r="NRQ24" s="65"/>
      <c r="NRR24" s="65"/>
      <c r="NRS24" s="65"/>
      <c r="NRT24" s="65"/>
      <c r="NRU24" s="65"/>
      <c r="NRV24" s="65"/>
      <c r="NRW24" s="65"/>
      <c r="NRX24" s="65"/>
      <c r="NRY24" s="65"/>
      <c r="NRZ24" s="65"/>
      <c r="NSA24" s="65"/>
      <c r="NSB24" s="65"/>
      <c r="NSC24" s="65"/>
      <c r="NSD24" s="65"/>
      <c r="NSE24" s="65"/>
      <c r="NSF24" s="65"/>
      <c r="NSG24" s="65"/>
      <c r="NSH24" s="65"/>
      <c r="NSI24" s="65"/>
      <c r="NSJ24" s="65"/>
      <c r="NSK24" s="65"/>
      <c r="NSL24" s="65"/>
      <c r="NSM24" s="65"/>
      <c r="NSN24" s="65"/>
      <c r="NSO24" s="65"/>
      <c r="NSP24" s="65"/>
      <c r="NSQ24" s="65"/>
      <c r="NSR24" s="65"/>
      <c r="NSS24" s="65"/>
      <c r="NST24" s="65"/>
      <c r="NSU24" s="65"/>
      <c r="NSV24" s="65"/>
      <c r="NSW24" s="65"/>
      <c r="NSX24" s="65"/>
      <c r="NSY24" s="65"/>
      <c r="NSZ24" s="65"/>
      <c r="NTA24" s="65"/>
      <c r="NTB24" s="65"/>
      <c r="NTC24" s="65"/>
      <c r="NTD24" s="65"/>
      <c r="NTE24" s="65"/>
      <c r="NTF24" s="65"/>
      <c r="NTG24" s="65"/>
      <c r="NTH24" s="65"/>
      <c r="NTI24" s="65"/>
      <c r="NTJ24" s="65"/>
      <c r="NTK24" s="65"/>
      <c r="NTL24" s="65"/>
      <c r="NTM24" s="65"/>
      <c r="NTN24" s="65"/>
      <c r="NTO24" s="65"/>
      <c r="NTP24" s="65"/>
      <c r="NTQ24" s="65"/>
      <c r="NTR24" s="65"/>
      <c r="NTS24" s="65"/>
      <c r="NTT24" s="65"/>
      <c r="NTU24" s="65"/>
      <c r="NTV24" s="65"/>
      <c r="NTW24" s="65"/>
      <c r="NTX24" s="65"/>
      <c r="NTY24" s="65"/>
      <c r="NTZ24" s="65"/>
      <c r="NUA24" s="65"/>
      <c r="NUB24" s="65"/>
      <c r="NUC24" s="65"/>
      <c r="NUD24" s="65"/>
      <c r="NUE24" s="65"/>
      <c r="NUF24" s="65"/>
      <c r="NUG24" s="65"/>
      <c r="NUH24" s="65"/>
      <c r="NUI24" s="65"/>
      <c r="NUJ24" s="65"/>
      <c r="NUK24" s="65"/>
      <c r="NUL24" s="65"/>
      <c r="NUM24" s="65"/>
      <c r="NUN24" s="65"/>
      <c r="NUO24" s="65"/>
      <c r="NUP24" s="65"/>
      <c r="NUQ24" s="65"/>
      <c r="NUR24" s="65"/>
      <c r="NUS24" s="65"/>
      <c r="NUT24" s="65"/>
      <c r="NUU24" s="65"/>
      <c r="NUV24" s="65"/>
      <c r="NUW24" s="65"/>
      <c r="NUX24" s="65"/>
      <c r="NUY24" s="65"/>
      <c r="NUZ24" s="65"/>
      <c r="NVA24" s="65"/>
      <c r="NVB24" s="65"/>
      <c r="NVC24" s="65"/>
      <c r="NVD24" s="65"/>
      <c r="NVE24" s="65"/>
      <c r="NVF24" s="65"/>
      <c r="NVG24" s="65"/>
      <c r="NVH24" s="65"/>
      <c r="NVI24" s="65"/>
      <c r="NVJ24" s="65"/>
      <c r="NVK24" s="65"/>
      <c r="NVL24" s="65"/>
      <c r="NVM24" s="65"/>
      <c r="NVN24" s="65"/>
      <c r="NVO24" s="65"/>
      <c r="NVP24" s="65"/>
      <c r="NVQ24" s="65"/>
      <c r="NVR24" s="65"/>
      <c r="NVS24" s="65"/>
      <c r="NVT24" s="65"/>
      <c r="NVU24" s="65"/>
      <c r="NVV24" s="65"/>
      <c r="NVW24" s="65"/>
      <c r="NVX24" s="65"/>
      <c r="NVY24" s="65"/>
      <c r="NVZ24" s="65"/>
      <c r="NWA24" s="65"/>
      <c r="NWB24" s="65"/>
      <c r="NWC24" s="65"/>
      <c r="NWD24" s="65"/>
      <c r="NWE24" s="65"/>
      <c r="NWF24" s="65"/>
      <c r="NWG24" s="65"/>
      <c r="NWH24" s="65"/>
      <c r="NWI24" s="65"/>
      <c r="NWJ24" s="65"/>
      <c r="NWK24" s="65"/>
      <c r="NWL24" s="65"/>
      <c r="NWM24" s="65"/>
      <c r="NWN24" s="65"/>
      <c r="NWO24" s="65"/>
      <c r="NWP24" s="65"/>
      <c r="NWQ24" s="65"/>
      <c r="NWR24" s="65"/>
      <c r="NWS24" s="65"/>
      <c r="NWT24" s="65"/>
      <c r="NWU24" s="65"/>
      <c r="NWV24" s="65"/>
      <c r="NWW24" s="65"/>
      <c r="NWX24" s="65"/>
      <c r="NWY24" s="65"/>
      <c r="NWZ24" s="65"/>
      <c r="NXA24" s="65"/>
      <c r="NXB24" s="65"/>
      <c r="NXC24" s="65"/>
      <c r="NXD24" s="65"/>
      <c r="NXE24" s="65"/>
      <c r="NXF24" s="65"/>
      <c r="NXG24" s="65"/>
      <c r="NXH24" s="65"/>
      <c r="NXI24" s="65"/>
      <c r="NXJ24" s="65"/>
      <c r="NXK24" s="65"/>
      <c r="NXL24" s="65"/>
      <c r="NXM24" s="65"/>
      <c r="NXN24" s="65"/>
      <c r="NXO24" s="65"/>
      <c r="NXP24" s="65"/>
      <c r="NXQ24" s="65"/>
      <c r="NXR24" s="65"/>
      <c r="NXS24" s="65"/>
      <c r="NXT24" s="65"/>
      <c r="NXU24" s="65"/>
      <c r="NXV24" s="65"/>
      <c r="NXW24" s="65"/>
      <c r="NXX24" s="65"/>
      <c r="NXY24" s="65"/>
      <c r="NXZ24" s="65"/>
      <c r="NYA24" s="65"/>
      <c r="NYB24" s="65"/>
      <c r="NYC24" s="65"/>
      <c r="NYD24" s="65"/>
      <c r="NYE24" s="65"/>
      <c r="NYF24" s="65"/>
      <c r="NYG24" s="65"/>
      <c r="NYH24" s="65"/>
      <c r="NYI24" s="65"/>
      <c r="NYJ24" s="65"/>
      <c r="NYK24" s="65"/>
      <c r="NYL24" s="65"/>
      <c r="NYM24" s="65"/>
      <c r="NYN24" s="65"/>
      <c r="NYO24" s="65"/>
      <c r="NYP24" s="65"/>
      <c r="NYQ24" s="65"/>
      <c r="NYR24" s="65"/>
      <c r="NYS24" s="65"/>
      <c r="NYT24" s="65"/>
      <c r="NYU24" s="65"/>
      <c r="NYV24" s="65"/>
      <c r="NYW24" s="65"/>
      <c r="NYX24" s="65"/>
      <c r="NYY24" s="65"/>
      <c r="NYZ24" s="65"/>
      <c r="NZA24" s="65"/>
      <c r="NZB24" s="65"/>
      <c r="NZC24" s="65"/>
      <c r="NZD24" s="65"/>
      <c r="NZE24" s="65"/>
      <c r="NZF24" s="65"/>
      <c r="NZG24" s="65"/>
      <c r="NZH24" s="65"/>
      <c r="NZI24" s="65"/>
      <c r="NZJ24" s="65"/>
      <c r="NZK24" s="65"/>
      <c r="NZL24" s="65"/>
      <c r="NZM24" s="65"/>
      <c r="NZN24" s="65"/>
      <c r="NZO24" s="65"/>
      <c r="NZP24" s="65"/>
      <c r="NZQ24" s="65"/>
      <c r="NZR24" s="65"/>
      <c r="NZS24" s="65"/>
      <c r="NZT24" s="65"/>
      <c r="NZU24" s="65"/>
      <c r="NZV24" s="65"/>
      <c r="NZW24" s="65"/>
      <c r="NZX24" s="65"/>
      <c r="NZY24" s="65"/>
      <c r="NZZ24" s="65"/>
      <c r="OAA24" s="65"/>
      <c r="OAB24" s="65"/>
      <c r="OAC24" s="65"/>
      <c r="OAD24" s="65"/>
      <c r="OAE24" s="65"/>
      <c r="OAF24" s="65"/>
      <c r="OAG24" s="65"/>
      <c r="OAH24" s="65"/>
      <c r="OAI24" s="65"/>
      <c r="OAJ24" s="65"/>
      <c r="OAK24" s="65"/>
      <c r="OAL24" s="65"/>
      <c r="OAM24" s="65"/>
      <c r="OAN24" s="65"/>
      <c r="OAO24" s="65"/>
      <c r="OAP24" s="65"/>
      <c r="OAQ24" s="65"/>
      <c r="OAR24" s="65"/>
      <c r="OAS24" s="65"/>
      <c r="OAT24" s="65"/>
      <c r="OAU24" s="65"/>
      <c r="OAV24" s="65"/>
      <c r="OAW24" s="65"/>
      <c r="OAX24" s="65"/>
      <c r="OAY24" s="65"/>
      <c r="OAZ24" s="65"/>
      <c r="OBA24" s="65"/>
      <c r="OBB24" s="65"/>
      <c r="OBC24" s="65"/>
      <c r="OBD24" s="65"/>
      <c r="OBE24" s="65"/>
      <c r="OBF24" s="65"/>
      <c r="OBG24" s="65"/>
      <c r="OBH24" s="65"/>
      <c r="OBI24" s="65"/>
      <c r="OBJ24" s="65"/>
      <c r="OBK24" s="65"/>
      <c r="OBL24" s="65"/>
      <c r="OBM24" s="65"/>
      <c r="OBN24" s="65"/>
      <c r="OBO24" s="65"/>
      <c r="OBP24" s="65"/>
      <c r="OBQ24" s="65"/>
      <c r="OBR24" s="65"/>
      <c r="OBS24" s="65"/>
      <c r="OBT24" s="65"/>
      <c r="OBU24" s="65"/>
      <c r="OBV24" s="65"/>
      <c r="OBW24" s="65"/>
      <c r="OBX24" s="65"/>
      <c r="OBY24" s="65"/>
      <c r="OBZ24" s="65"/>
      <c r="OCA24" s="65"/>
      <c r="OCB24" s="65"/>
      <c r="OCC24" s="65"/>
      <c r="OCD24" s="65"/>
      <c r="OCE24" s="65"/>
      <c r="OCF24" s="65"/>
      <c r="OCG24" s="65"/>
      <c r="OCH24" s="65"/>
      <c r="OCI24" s="65"/>
      <c r="OCJ24" s="65"/>
      <c r="OCK24" s="65"/>
      <c r="OCL24" s="65"/>
      <c r="OCM24" s="65"/>
      <c r="OCN24" s="65"/>
      <c r="OCO24" s="65"/>
      <c r="OCP24" s="65"/>
      <c r="OCQ24" s="65"/>
      <c r="OCR24" s="65"/>
      <c r="OCS24" s="65"/>
      <c r="OCT24" s="65"/>
      <c r="OCU24" s="65"/>
      <c r="OCV24" s="65"/>
      <c r="OCW24" s="65"/>
      <c r="OCX24" s="65"/>
      <c r="OCY24" s="65"/>
      <c r="OCZ24" s="65"/>
      <c r="ODA24" s="65"/>
      <c r="ODB24" s="65"/>
      <c r="ODC24" s="65"/>
      <c r="ODD24" s="65"/>
      <c r="ODE24" s="65"/>
      <c r="ODF24" s="65"/>
      <c r="ODG24" s="65"/>
      <c r="ODH24" s="65"/>
      <c r="ODI24" s="65"/>
      <c r="ODJ24" s="65"/>
      <c r="ODK24" s="65"/>
      <c r="ODL24" s="65"/>
      <c r="ODM24" s="65"/>
      <c r="ODN24" s="65"/>
      <c r="ODO24" s="65"/>
      <c r="ODP24" s="65"/>
      <c r="ODQ24" s="65"/>
      <c r="ODR24" s="65"/>
      <c r="ODS24" s="65"/>
      <c r="ODT24" s="65"/>
      <c r="ODU24" s="65"/>
      <c r="ODV24" s="65"/>
      <c r="ODW24" s="65"/>
      <c r="ODX24" s="65"/>
      <c r="ODY24" s="65"/>
      <c r="ODZ24" s="65"/>
      <c r="OEA24" s="65"/>
      <c r="OEB24" s="65"/>
      <c r="OEC24" s="65"/>
      <c r="OED24" s="65"/>
      <c r="OEE24" s="65"/>
      <c r="OEF24" s="65"/>
      <c r="OEG24" s="65"/>
      <c r="OEH24" s="65"/>
      <c r="OEI24" s="65"/>
      <c r="OEJ24" s="65"/>
      <c r="OEK24" s="65"/>
      <c r="OEL24" s="65"/>
      <c r="OEM24" s="65"/>
      <c r="OEN24" s="65"/>
      <c r="OEO24" s="65"/>
      <c r="OEP24" s="65"/>
      <c r="OEQ24" s="65"/>
      <c r="OER24" s="65"/>
      <c r="OES24" s="65"/>
      <c r="OET24" s="65"/>
      <c r="OEU24" s="65"/>
      <c r="OEV24" s="65"/>
      <c r="OEW24" s="65"/>
      <c r="OEX24" s="65"/>
      <c r="OEY24" s="65"/>
      <c r="OEZ24" s="65"/>
      <c r="OFA24" s="65"/>
      <c r="OFB24" s="65"/>
      <c r="OFC24" s="65"/>
      <c r="OFD24" s="65"/>
      <c r="OFE24" s="65"/>
      <c r="OFF24" s="65"/>
      <c r="OFG24" s="65"/>
      <c r="OFH24" s="65"/>
      <c r="OFI24" s="65"/>
      <c r="OFJ24" s="65"/>
      <c r="OFK24" s="65"/>
      <c r="OFL24" s="65"/>
      <c r="OFM24" s="65"/>
      <c r="OFN24" s="65"/>
      <c r="OFO24" s="65"/>
      <c r="OFP24" s="65"/>
      <c r="OFQ24" s="65"/>
      <c r="OFR24" s="65"/>
      <c r="OFS24" s="65"/>
      <c r="OFT24" s="65"/>
      <c r="OFU24" s="65"/>
      <c r="OFV24" s="65"/>
      <c r="OFW24" s="65"/>
      <c r="OFX24" s="65"/>
      <c r="OFY24" s="65"/>
      <c r="OFZ24" s="65"/>
      <c r="OGA24" s="65"/>
      <c r="OGB24" s="65"/>
      <c r="OGC24" s="65"/>
      <c r="OGD24" s="65"/>
      <c r="OGE24" s="65"/>
      <c r="OGF24" s="65"/>
      <c r="OGG24" s="65"/>
      <c r="OGH24" s="65"/>
      <c r="OGI24" s="65"/>
      <c r="OGJ24" s="65"/>
      <c r="OGK24" s="65"/>
      <c r="OGL24" s="65"/>
      <c r="OGM24" s="65"/>
      <c r="OGN24" s="65"/>
      <c r="OGO24" s="65"/>
      <c r="OGP24" s="65"/>
      <c r="OGQ24" s="65"/>
      <c r="OGR24" s="65"/>
      <c r="OGS24" s="65"/>
      <c r="OGT24" s="65"/>
      <c r="OGU24" s="65"/>
      <c r="OGV24" s="65"/>
      <c r="OGW24" s="65"/>
      <c r="OGX24" s="65"/>
      <c r="OGY24" s="65"/>
      <c r="OGZ24" s="65"/>
      <c r="OHA24" s="65"/>
      <c r="OHB24" s="65"/>
      <c r="OHC24" s="65"/>
      <c r="OHD24" s="65"/>
      <c r="OHE24" s="65"/>
      <c r="OHF24" s="65"/>
      <c r="OHG24" s="65"/>
      <c r="OHH24" s="65"/>
      <c r="OHI24" s="65"/>
      <c r="OHJ24" s="65"/>
      <c r="OHK24" s="65"/>
      <c r="OHL24" s="65"/>
      <c r="OHM24" s="65"/>
      <c r="OHN24" s="65"/>
      <c r="OHO24" s="65"/>
      <c r="OHP24" s="65"/>
      <c r="OHQ24" s="65"/>
      <c r="OHR24" s="65"/>
      <c r="OHS24" s="65"/>
      <c r="OHT24" s="65"/>
      <c r="OHU24" s="65"/>
      <c r="OHV24" s="65"/>
      <c r="OHW24" s="65"/>
      <c r="OHX24" s="65"/>
      <c r="OHY24" s="65"/>
      <c r="OHZ24" s="65"/>
      <c r="OIA24" s="65"/>
      <c r="OIB24" s="65"/>
      <c r="OIC24" s="65"/>
      <c r="OID24" s="65"/>
      <c r="OIE24" s="65"/>
      <c r="OIF24" s="65"/>
      <c r="OIG24" s="65"/>
      <c r="OIH24" s="65"/>
      <c r="OII24" s="65"/>
      <c r="OIJ24" s="65"/>
      <c r="OIK24" s="65"/>
      <c r="OIL24" s="65"/>
      <c r="OIM24" s="65"/>
      <c r="OIN24" s="65"/>
      <c r="OIO24" s="65"/>
      <c r="OIP24" s="65"/>
      <c r="OIQ24" s="65"/>
      <c r="OIR24" s="65"/>
      <c r="OIS24" s="65"/>
      <c r="OIT24" s="65"/>
      <c r="OIU24" s="65"/>
      <c r="OIV24" s="65"/>
      <c r="OIW24" s="65"/>
      <c r="OIX24" s="65"/>
      <c r="OIY24" s="65"/>
      <c r="OIZ24" s="65"/>
      <c r="OJA24" s="65"/>
      <c r="OJB24" s="65"/>
      <c r="OJC24" s="65"/>
      <c r="OJD24" s="65"/>
      <c r="OJE24" s="65"/>
      <c r="OJF24" s="65"/>
      <c r="OJG24" s="65"/>
      <c r="OJH24" s="65"/>
      <c r="OJI24" s="65"/>
      <c r="OJJ24" s="65"/>
      <c r="OJK24" s="65"/>
      <c r="OJL24" s="65"/>
      <c r="OJM24" s="65"/>
      <c r="OJN24" s="65"/>
      <c r="OJO24" s="65"/>
      <c r="OJP24" s="65"/>
      <c r="OJQ24" s="65"/>
      <c r="OJR24" s="65"/>
      <c r="OJS24" s="65"/>
      <c r="OJT24" s="65"/>
      <c r="OJU24" s="65"/>
      <c r="OJV24" s="65"/>
      <c r="OJW24" s="65"/>
      <c r="OJX24" s="65"/>
      <c r="OJY24" s="65"/>
      <c r="OJZ24" s="65"/>
      <c r="OKA24" s="65"/>
      <c r="OKB24" s="65"/>
      <c r="OKC24" s="65"/>
      <c r="OKD24" s="65"/>
      <c r="OKE24" s="65"/>
      <c r="OKF24" s="65"/>
      <c r="OKG24" s="65"/>
      <c r="OKH24" s="65"/>
      <c r="OKI24" s="65"/>
      <c r="OKJ24" s="65"/>
      <c r="OKK24" s="65"/>
      <c r="OKL24" s="65"/>
      <c r="OKM24" s="65"/>
      <c r="OKN24" s="65"/>
      <c r="OKO24" s="65"/>
      <c r="OKP24" s="65"/>
      <c r="OKQ24" s="65"/>
      <c r="OKR24" s="65"/>
      <c r="OKS24" s="65"/>
      <c r="OKT24" s="65"/>
      <c r="OKU24" s="65"/>
      <c r="OKV24" s="65"/>
      <c r="OKW24" s="65"/>
      <c r="OKX24" s="65"/>
      <c r="OKY24" s="65"/>
      <c r="OKZ24" s="65"/>
      <c r="OLA24" s="65"/>
      <c r="OLB24" s="65"/>
      <c r="OLC24" s="65"/>
      <c r="OLD24" s="65"/>
      <c r="OLE24" s="65"/>
      <c r="OLF24" s="65"/>
      <c r="OLG24" s="65"/>
      <c r="OLH24" s="65"/>
      <c r="OLI24" s="65"/>
      <c r="OLJ24" s="65"/>
      <c r="OLK24" s="65"/>
      <c r="OLL24" s="65"/>
      <c r="OLM24" s="65"/>
      <c r="OLN24" s="65"/>
      <c r="OLO24" s="65"/>
      <c r="OLP24" s="65"/>
      <c r="OLQ24" s="65"/>
      <c r="OLR24" s="65"/>
      <c r="OLS24" s="65"/>
      <c r="OLT24" s="65"/>
      <c r="OLU24" s="65"/>
      <c r="OLV24" s="65"/>
      <c r="OLW24" s="65"/>
      <c r="OLX24" s="65"/>
      <c r="OLY24" s="65"/>
      <c r="OLZ24" s="65"/>
      <c r="OMA24" s="65"/>
      <c r="OMB24" s="65"/>
      <c r="OMC24" s="65"/>
      <c r="OMD24" s="65"/>
      <c r="OME24" s="65"/>
      <c r="OMF24" s="65"/>
      <c r="OMG24" s="65"/>
      <c r="OMH24" s="65"/>
      <c r="OMI24" s="65"/>
      <c r="OMJ24" s="65"/>
      <c r="OMK24" s="65"/>
      <c r="OML24" s="65"/>
      <c r="OMM24" s="65"/>
      <c r="OMN24" s="65"/>
      <c r="OMO24" s="65"/>
      <c r="OMP24" s="65"/>
      <c r="OMQ24" s="65"/>
      <c r="OMR24" s="65"/>
      <c r="OMS24" s="65"/>
      <c r="OMT24" s="65"/>
      <c r="OMU24" s="65"/>
      <c r="OMV24" s="65"/>
      <c r="OMW24" s="65"/>
      <c r="OMX24" s="65"/>
      <c r="OMY24" s="65"/>
      <c r="OMZ24" s="65"/>
      <c r="ONA24" s="65"/>
      <c r="ONB24" s="65"/>
      <c r="ONC24" s="65"/>
      <c r="OND24" s="65"/>
      <c r="ONE24" s="65"/>
      <c r="ONF24" s="65"/>
      <c r="ONG24" s="65"/>
      <c r="ONH24" s="65"/>
      <c r="ONI24" s="65"/>
      <c r="ONJ24" s="65"/>
      <c r="ONK24" s="65"/>
      <c r="ONL24" s="65"/>
      <c r="ONM24" s="65"/>
      <c r="ONN24" s="65"/>
      <c r="ONO24" s="65"/>
      <c r="ONP24" s="65"/>
      <c r="ONQ24" s="65"/>
      <c r="ONR24" s="65"/>
      <c r="ONS24" s="65"/>
      <c r="ONT24" s="65"/>
      <c r="ONU24" s="65"/>
      <c r="ONV24" s="65"/>
      <c r="ONW24" s="65"/>
      <c r="ONX24" s="65"/>
      <c r="ONY24" s="65"/>
      <c r="ONZ24" s="65"/>
      <c r="OOA24" s="65"/>
      <c r="OOB24" s="65"/>
      <c r="OOC24" s="65"/>
      <c r="OOD24" s="65"/>
      <c r="OOE24" s="65"/>
      <c r="OOF24" s="65"/>
      <c r="OOG24" s="65"/>
      <c r="OOH24" s="65"/>
      <c r="OOI24" s="65"/>
      <c r="OOJ24" s="65"/>
      <c r="OOK24" s="65"/>
      <c r="OOL24" s="65"/>
      <c r="OOM24" s="65"/>
      <c r="OON24" s="65"/>
      <c r="OOO24" s="65"/>
      <c r="OOP24" s="65"/>
      <c r="OOQ24" s="65"/>
      <c r="OOR24" s="65"/>
      <c r="OOS24" s="65"/>
      <c r="OOT24" s="65"/>
      <c r="OOU24" s="65"/>
      <c r="OOV24" s="65"/>
      <c r="OOW24" s="65"/>
      <c r="OOX24" s="65"/>
      <c r="OOY24" s="65"/>
      <c r="OOZ24" s="65"/>
      <c r="OPA24" s="65"/>
      <c r="OPB24" s="65"/>
      <c r="OPC24" s="65"/>
      <c r="OPD24" s="65"/>
      <c r="OPE24" s="65"/>
      <c r="OPF24" s="65"/>
      <c r="OPG24" s="65"/>
      <c r="OPH24" s="65"/>
      <c r="OPI24" s="65"/>
      <c r="OPJ24" s="65"/>
      <c r="OPK24" s="65"/>
      <c r="OPL24" s="65"/>
      <c r="OPM24" s="65"/>
      <c r="OPN24" s="65"/>
      <c r="OPO24" s="65"/>
      <c r="OPP24" s="65"/>
      <c r="OPQ24" s="65"/>
      <c r="OPR24" s="65"/>
      <c r="OPS24" s="65"/>
      <c r="OPT24" s="65"/>
      <c r="OPU24" s="65"/>
      <c r="OPV24" s="65"/>
      <c r="OPW24" s="65"/>
      <c r="OPX24" s="65"/>
      <c r="OPY24" s="65"/>
      <c r="OPZ24" s="65"/>
      <c r="OQA24" s="65"/>
      <c r="OQB24" s="65"/>
      <c r="OQC24" s="65"/>
      <c r="OQD24" s="65"/>
      <c r="OQE24" s="65"/>
      <c r="OQF24" s="65"/>
      <c r="OQG24" s="65"/>
      <c r="OQH24" s="65"/>
      <c r="OQI24" s="65"/>
      <c r="OQJ24" s="65"/>
      <c r="OQK24" s="65"/>
      <c r="OQL24" s="65"/>
      <c r="OQM24" s="65"/>
      <c r="OQN24" s="65"/>
      <c r="OQO24" s="65"/>
      <c r="OQP24" s="65"/>
      <c r="OQQ24" s="65"/>
      <c r="OQR24" s="65"/>
      <c r="OQS24" s="65"/>
      <c r="OQT24" s="65"/>
      <c r="OQU24" s="65"/>
      <c r="OQV24" s="65"/>
      <c r="OQW24" s="65"/>
      <c r="OQX24" s="65"/>
      <c r="OQY24" s="65"/>
      <c r="OQZ24" s="65"/>
      <c r="ORA24" s="65"/>
      <c r="ORB24" s="65"/>
      <c r="ORC24" s="65"/>
      <c r="ORD24" s="65"/>
      <c r="ORE24" s="65"/>
      <c r="ORF24" s="65"/>
      <c r="ORG24" s="65"/>
      <c r="ORH24" s="65"/>
      <c r="ORI24" s="65"/>
      <c r="ORJ24" s="65"/>
      <c r="ORK24" s="65"/>
      <c r="ORL24" s="65"/>
      <c r="ORM24" s="65"/>
      <c r="ORN24" s="65"/>
      <c r="ORO24" s="65"/>
      <c r="ORP24" s="65"/>
      <c r="ORQ24" s="65"/>
      <c r="ORR24" s="65"/>
      <c r="ORS24" s="65"/>
      <c r="ORT24" s="65"/>
      <c r="ORU24" s="65"/>
      <c r="ORV24" s="65"/>
      <c r="ORW24" s="65"/>
      <c r="ORX24" s="65"/>
      <c r="ORY24" s="65"/>
      <c r="ORZ24" s="65"/>
      <c r="OSA24" s="65"/>
      <c r="OSB24" s="65"/>
      <c r="OSC24" s="65"/>
      <c r="OSD24" s="65"/>
      <c r="OSE24" s="65"/>
      <c r="OSF24" s="65"/>
      <c r="OSG24" s="65"/>
      <c r="OSH24" s="65"/>
      <c r="OSI24" s="65"/>
      <c r="OSJ24" s="65"/>
      <c r="OSK24" s="65"/>
      <c r="OSL24" s="65"/>
      <c r="OSM24" s="65"/>
      <c r="OSN24" s="65"/>
      <c r="OSO24" s="65"/>
      <c r="OSP24" s="65"/>
      <c r="OSQ24" s="65"/>
      <c r="OSR24" s="65"/>
      <c r="OSS24" s="65"/>
      <c r="OST24" s="65"/>
      <c r="OSU24" s="65"/>
      <c r="OSV24" s="65"/>
      <c r="OSW24" s="65"/>
      <c r="OSX24" s="65"/>
      <c r="OSY24" s="65"/>
      <c r="OSZ24" s="65"/>
      <c r="OTA24" s="65"/>
      <c r="OTB24" s="65"/>
      <c r="OTC24" s="65"/>
      <c r="OTD24" s="65"/>
      <c r="OTE24" s="65"/>
      <c r="OTF24" s="65"/>
      <c r="OTG24" s="65"/>
      <c r="OTH24" s="65"/>
      <c r="OTI24" s="65"/>
      <c r="OTJ24" s="65"/>
      <c r="OTK24" s="65"/>
      <c r="OTL24" s="65"/>
      <c r="OTM24" s="65"/>
      <c r="OTN24" s="65"/>
      <c r="OTO24" s="65"/>
      <c r="OTP24" s="65"/>
      <c r="OTQ24" s="65"/>
      <c r="OTR24" s="65"/>
      <c r="OTS24" s="65"/>
      <c r="OTT24" s="65"/>
      <c r="OTU24" s="65"/>
      <c r="OTV24" s="65"/>
      <c r="OTW24" s="65"/>
      <c r="OTX24" s="65"/>
      <c r="OTY24" s="65"/>
      <c r="OTZ24" s="65"/>
      <c r="OUA24" s="65"/>
      <c r="OUB24" s="65"/>
      <c r="OUC24" s="65"/>
      <c r="OUD24" s="65"/>
      <c r="OUE24" s="65"/>
      <c r="OUF24" s="65"/>
      <c r="OUG24" s="65"/>
      <c r="OUH24" s="65"/>
      <c r="OUI24" s="65"/>
      <c r="OUJ24" s="65"/>
      <c r="OUK24" s="65"/>
      <c r="OUL24" s="65"/>
      <c r="OUM24" s="65"/>
      <c r="OUN24" s="65"/>
      <c r="OUO24" s="65"/>
      <c r="OUP24" s="65"/>
      <c r="OUQ24" s="65"/>
      <c r="OUR24" s="65"/>
      <c r="OUS24" s="65"/>
      <c r="OUT24" s="65"/>
      <c r="OUU24" s="65"/>
      <c r="OUV24" s="65"/>
      <c r="OUW24" s="65"/>
      <c r="OUX24" s="65"/>
      <c r="OUY24" s="65"/>
      <c r="OUZ24" s="65"/>
      <c r="OVA24" s="65"/>
      <c r="OVB24" s="65"/>
      <c r="OVC24" s="65"/>
      <c r="OVD24" s="65"/>
      <c r="OVE24" s="65"/>
      <c r="OVF24" s="65"/>
      <c r="OVG24" s="65"/>
      <c r="OVH24" s="65"/>
      <c r="OVI24" s="65"/>
      <c r="OVJ24" s="65"/>
      <c r="OVK24" s="65"/>
      <c r="OVL24" s="65"/>
      <c r="OVM24" s="65"/>
      <c r="OVN24" s="65"/>
      <c r="OVO24" s="65"/>
      <c r="OVP24" s="65"/>
      <c r="OVQ24" s="65"/>
      <c r="OVR24" s="65"/>
      <c r="OVS24" s="65"/>
      <c r="OVT24" s="65"/>
      <c r="OVU24" s="65"/>
      <c r="OVV24" s="65"/>
      <c r="OVW24" s="65"/>
      <c r="OVX24" s="65"/>
      <c r="OVY24" s="65"/>
      <c r="OVZ24" s="65"/>
      <c r="OWA24" s="65"/>
      <c r="OWB24" s="65"/>
      <c r="OWC24" s="65"/>
      <c r="OWD24" s="65"/>
      <c r="OWE24" s="65"/>
      <c r="OWF24" s="65"/>
      <c r="OWG24" s="65"/>
      <c r="OWH24" s="65"/>
      <c r="OWI24" s="65"/>
      <c r="OWJ24" s="65"/>
      <c r="OWK24" s="65"/>
      <c r="OWL24" s="65"/>
      <c r="OWM24" s="65"/>
      <c r="OWN24" s="65"/>
      <c r="OWO24" s="65"/>
      <c r="OWP24" s="65"/>
      <c r="OWQ24" s="65"/>
      <c r="OWR24" s="65"/>
      <c r="OWS24" s="65"/>
      <c r="OWT24" s="65"/>
      <c r="OWU24" s="65"/>
      <c r="OWV24" s="65"/>
      <c r="OWW24" s="65"/>
      <c r="OWX24" s="65"/>
      <c r="OWY24" s="65"/>
      <c r="OWZ24" s="65"/>
      <c r="OXA24" s="65"/>
      <c r="OXB24" s="65"/>
      <c r="OXC24" s="65"/>
      <c r="OXD24" s="65"/>
      <c r="OXE24" s="65"/>
      <c r="OXF24" s="65"/>
      <c r="OXG24" s="65"/>
      <c r="OXH24" s="65"/>
      <c r="OXI24" s="65"/>
      <c r="OXJ24" s="65"/>
      <c r="OXK24" s="65"/>
      <c r="OXL24" s="65"/>
      <c r="OXM24" s="65"/>
      <c r="OXN24" s="65"/>
      <c r="OXO24" s="65"/>
      <c r="OXP24" s="65"/>
      <c r="OXQ24" s="65"/>
      <c r="OXR24" s="65"/>
      <c r="OXS24" s="65"/>
      <c r="OXT24" s="65"/>
      <c r="OXU24" s="65"/>
      <c r="OXV24" s="65"/>
      <c r="OXW24" s="65"/>
      <c r="OXX24" s="65"/>
      <c r="OXY24" s="65"/>
      <c r="OXZ24" s="65"/>
      <c r="OYA24" s="65"/>
      <c r="OYB24" s="65"/>
      <c r="OYC24" s="65"/>
      <c r="OYD24" s="65"/>
      <c r="OYE24" s="65"/>
      <c r="OYF24" s="65"/>
      <c r="OYG24" s="65"/>
      <c r="OYH24" s="65"/>
      <c r="OYI24" s="65"/>
      <c r="OYJ24" s="65"/>
      <c r="OYK24" s="65"/>
      <c r="OYL24" s="65"/>
      <c r="OYM24" s="65"/>
      <c r="OYN24" s="65"/>
      <c r="OYO24" s="65"/>
      <c r="OYP24" s="65"/>
      <c r="OYQ24" s="65"/>
      <c r="OYR24" s="65"/>
      <c r="OYS24" s="65"/>
      <c r="OYT24" s="65"/>
      <c r="OYU24" s="65"/>
      <c r="OYV24" s="65"/>
      <c r="OYW24" s="65"/>
      <c r="OYX24" s="65"/>
      <c r="OYY24" s="65"/>
      <c r="OYZ24" s="65"/>
      <c r="OZA24" s="65"/>
      <c r="OZB24" s="65"/>
      <c r="OZC24" s="65"/>
      <c r="OZD24" s="65"/>
      <c r="OZE24" s="65"/>
      <c r="OZF24" s="65"/>
      <c r="OZG24" s="65"/>
      <c r="OZH24" s="65"/>
      <c r="OZI24" s="65"/>
      <c r="OZJ24" s="65"/>
      <c r="OZK24" s="65"/>
      <c r="OZL24" s="65"/>
      <c r="OZM24" s="65"/>
      <c r="OZN24" s="65"/>
      <c r="OZO24" s="65"/>
      <c r="OZP24" s="65"/>
      <c r="OZQ24" s="65"/>
      <c r="OZR24" s="65"/>
      <c r="OZS24" s="65"/>
      <c r="OZT24" s="65"/>
      <c r="OZU24" s="65"/>
      <c r="OZV24" s="65"/>
      <c r="OZW24" s="65"/>
      <c r="OZX24" s="65"/>
      <c r="OZY24" s="65"/>
      <c r="OZZ24" s="65"/>
      <c r="PAA24" s="65"/>
      <c r="PAB24" s="65"/>
      <c r="PAC24" s="65"/>
      <c r="PAD24" s="65"/>
      <c r="PAE24" s="65"/>
      <c r="PAF24" s="65"/>
      <c r="PAG24" s="65"/>
      <c r="PAH24" s="65"/>
      <c r="PAI24" s="65"/>
      <c r="PAJ24" s="65"/>
      <c r="PAK24" s="65"/>
      <c r="PAL24" s="65"/>
      <c r="PAM24" s="65"/>
      <c r="PAN24" s="65"/>
      <c r="PAO24" s="65"/>
      <c r="PAP24" s="65"/>
      <c r="PAQ24" s="65"/>
      <c r="PAR24" s="65"/>
      <c r="PAS24" s="65"/>
      <c r="PAT24" s="65"/>
      <c r="PAU24" s="65"/>
      <c r="PAV24" s="65"/>
      <c r="PAW24" s="65"/>
      <c r="PAX24" s="65"/>
      <c r="PAY24" s="65"/>
      <c r="PAZ24" s="65"/>
      <c r="PBA24" s="65"/>
      <c r="PBB24" s="65"/>
      <c r="PBC24" s="65"/>
      <c r="PBD24" s="65"/>
      <c r="PBE24" s="65"/>
      <c r="PBF24" s="65"/>
      <c r="PBG24" s="65"/>
      <c r="PBH24" s="65"/>
      <c r="PBI24" s="65"/>
      <c r="PBJ24" s="65"/>
      <c r="PBK24" s="65"/>
      <c r="PBL24" s="65"/>
      <c r="PBM24" s="65"/>
      <c r="PBN24" s="65"/>
      <c r="PBO24" s="65"/>
      <c r="PBP24" s="65"/>
      <c r="PBQ24" s="65"/>
      <c r="PBR24" s="65"/>
      <c r="PBS24" s="65"/>
      <c r="PBT24" s="65"/>
      <c r="PBU24" s="65"/>
      <c r="PBV24" s="65"/>
      <c r="PBW24" s="65"/>
      <c r="PBX24" s="65"/>
      <c r="PBY24" s="65"/>
      <c r="PBZ24" s="65"/>
      <c r="PCA24" s="65"/>
      <c r="PCB24" s="65"/>
      <c r="PCC24" s="65"/>
      <c r="PCD24" s="65"/>
      <c r="PCE24" s="65"/>
      <c r="PCF24" s="65"/>
      <c r="PCG24" s="65"/>
      <c r="PCH24" s="65"/>
      <c r="PCI24" s="65"/>
      <c r="PCJ24" s="65"/>
      <c r="PCK24" s="65"/>
      <c r="PCL24" s="65"/>
      <c r="PCM24" s="65"/>
      <c r="PCN24" s="65"/>
      <c r="PCO24" s="65"/>
      <c r="PCP24" s="65"/>
      <c r="PCQ24" s="65"/>
      <c r="PCR24" s="65"/>
      <c r="PCS24" s="65"/>
      <c r="PCT24" s="65"/>
      <c r="PCU24" s="65"/>
      <c r="PCV24" s="65"/>
      <c r="PCW24" s="65"/>
      <c r="PCX24" s="65"/>
      <c r="PCY24" s="65"/>
      <c r="PCZ24" s="65"/>
      <c r="PDA24" s="65"/>
      <c r="PDB24" s="65"/>
      <c r="PDC24" s="65"/>
      <c r="PDD24" s="65"/>
      <c r="PDE24" s="65"/>
      <c r="PDF24" s="65"/>
      <c r="PDG24" s="65"/>
      <c r="PDH24" s="65"/>
      <c r="PDI24" s="65"/>
      <c r="PDJ24" s="65"/>
      <c r="PDK24" s="65"/>
      <c r="PDL24" s="65"/>
      <c r="PDM24" s="65"/>
      <c r="PDN24" s="65"/>
      <c r="PDO24" s="65"/>
      <c r="PDP24" s="65"/>
      <c r="PDQ24" s="65"/>
      <c r="PDR24" s="65"/>
      <c r="PDS24" s="65"/>
      <c r="PDT24" s="65"/>
      <c r="PDU24" s="65"/>
      <c r="PDV24" s="65"/>
      <c r="PDW24" s="65"/>
      <c r="PDX24" s="65"/>
      <c r="PDY24" s="65"/>
      <c r="PDZ24" s="65"/>
      <c r="PEA24" s="65"/>
      <c r="PEB24" s="65"/>
      <c r="PEC24" s="65"/>
      <c r="PED24" s="65"/>
      <c r="PEE24" s="65"/>
      <c r="PEF24" s="65"/>
      <c r="PEG24" s="65"/>
      <c r="PEH24" s="65"/>
      <c r="PEI24" s="65"/>
      <c r="PEJ24" s="65"/>
      <c r="PEK24" s="65"/>
      <c r="PEL24" s="65"/>
      <c r="PEM24" s="65"/>
      <c r="PEN24" s="65"/>
      <c r="PEO24" s="65"/>
      <c r="PEP24" s="65"/>
      <c r="PEQ24" s="65"/>
      <c r="PER24" s="65"/>
      <c r="PES24" s="65"/>
      <c r="PET24" s="65"/>
      <c r="PEU24" s="65"/>
      <c r="PEV24" s="65"/>
      <c r="PEW24" s="65"/>
      <c r="PEX24" s="65"/>
      <c r="PEY24" s="65"/>
      <c r="PEZ24" s="65"/>
      <c r="PFA24" s="65"/>
      <c r="PFB24" s="65"/>
      <c r="PFC24" s="65"/>
      <c r="PFD24" s="65"/>
      <c r="PFE24" s="65"/>
      <c r="PFF24" s="65"/>
      <c r="PFG24" s="65"/>
      <c r="PFH24" s="65"/>
      <c r="PFI24" s="65"/>
      <c r="PFJ24" s="65"/>
      <c r="PFK24" s="65"/>
      <c r="PFL24" s="65"/>
      <c r="PFM24" s="65"/>
      <c r="PFN24" s="65"/>
      <c r="PFO24" s="65"/>
      <c r="PFP24" s="65"/>
      <c r="PFQ24" s="65"/>
      <c r="PFR24" s="65"/>
      <c r="PFS24" s="65"/>
      <c r="PFT24" s="65"/>
      <c r="PFU24" s="65"/>
      <c r="PFV24" s="65"/>
      <c r="PFW24" s="65"/>
      <c r="PFX24" s="65"/>
      <c r="PFY24" s="65"/>
      <c r="PFZ24" s="65"/>
      <c r="PGA24" s="65"/>
      <c r="PGB24" s="65"/>
      <c r="PGC24" s="65"/>
      <c r="PGD24" s="65"/>
      <c r="PGE24" s="65"/>
      <c r="PGF24" s="65"/>
      <c r="PGG24" s="65"/>
      <c r="PGH24" s="65"/>
      <c r="PGI24" s="65"/>
      <c r="PGJ24" s="65"/>
      <c r="PGK24" s="65"/>
      <c r="PGL24" s="65"/>
      <c r="PGM24" s="65"/>
      <c r="PGN24" s="65"/>
      <c r="PGO24" s="65"/>
      <c r="PGP24" s="65"/>
      <c r="PGQ24" s="65"/>
      <c r="PGR24" s="65"/>
      <c r="PGS24" s="65"/>
      <c r="PGT24" s="65"/>
      <c r="PGU24" s="65"/>
      <c r="PGV24" s="65"/>
      <c r="PGW24" s="65"/>
      <c r="PGX24" s="65"/>
      <c r="PGY24" s="65"/>
      <c r="PGZ24" s="65"/>
      <c r="PHA24" s="65"/>
      <c r="PHB24" s="65"/>
      <c r="PHC24" s="65"/>
      <c r="PHD24" s="65"/>
      <c r="PHE24" s="65"/>
      <c r="PHF24" s="65"/>
      <c r="PHG24" s="65"/>
      <c r="PHH24" s="65"/>
      <c r="PHI24" s="65"/>
      <c r="PHJ24" s="65"/>
      <c r="PHK24" s="65"/>
      <c r="PHL24" s="65"/>
      <c r="PHM24" s="65"/>
      <c r="PHN24" s="65"/>
      <c r="PHO24" s="65"/>
      <c r="PHP24" s="65"/>
      <c r="PHQ24" s="65"/>
      <c r="PHR24" s="65"/>
      <c r="PHS24" s="65"/>
      <c r="PHT24" s="65"/>
      <c r="PHU24" s="65"/>
      <c r="PHV24" s="65"/>
      <c r="PHW24" s="65"/>
      <c r="PHX24" s="65"/>
      <c r="PHY24" s="65"/>
      <c r="PHZ24" s="65"/>
      <c r="PIA24" s="65"/>
      <c r="PIB24" s="65"/>
      <c r="PIC24" s="65"/>
      <c r="PID24" s="65"/>
      <c r="PIE24" s="65"/>
      <c r="PIF24" s="65"/>
      <c r="PIG24" s="65"/>
      <c r="PIH24" s="65"/>
      <c r="PII24" s="65"/>
      <c r="PIJ24" s="65"/>
      <c r="PIK24" s="65"/>
      <c r="PIL24" s="65"/>
      <c r="PIM24" s="65"/>
      <c r="PIN24" s="65"/>
      <c r="PIO24" s="65"/>
      <c r="PIP24" s="65"/>
      <c r="PIQ24" s="65"/>
      <c r="PIR24" s="65"/>
      <c r="PIS24" s="65"/>
      <c r="PIT24" s="65"/>
      <c r="PIU24" s="65"/>
      <c r="PIV24" s="65"/>
      <c r="PIW24" s="65"/>
      <c r="PIX24" s="65"/>
      <c r="PIY24" s="65"/>
      <c r="PIZ24" s="65"/>
      <c r="PJA24" s="65"/>
      <c r="PJB24" s="65"/>
      <c r="PJC24" s="65"/>
      <c r="PJD24" s="65"/>
      <c r="PJE24" s="65"/>
      <c r="PJF24" s="65"/>
      <c r="PJG24" s="65"/>
      <c r="PJH24" s="65"/>
      <c r="PJI24" s="65"/>
      <c r="PJJ24" s="65"/>
      <c r="PJK24" s="65"/>
      <c r="PJL24" s="65"/>
      <c r="PJM24" s="65"/>
      <c r="PJN24" s="65"/>
      <c r="PJO24" s="65"/>
      <c r="PJP24" s="65"/>
      <c r="PJQ24" s="65"/>
      <c r="PJR24" s="65"/>
      <c r="PJS24" s="65"/>
      <c r="PJT24" s="65"/>
      <c r="PJU24" s="65"/>
      <c r="PJV24" s="65"/>
      <c r="PJW24" s="65"/>
      <c r="PJX24" s="65"/>
      <c r="PJY24" s="65"/>
      <c r="PJZ24" s="65"/>
      <c r="PKA24" s="65"/>
      <c r="PKB24" s="65"/>
      <c r="PKC24" s="65"/>
      <c r="PKD24" s="65"/>
      <c r="PKE24" s="65"/>
      <c r="PKF24" s="65"/>
      <c r="PKG24" s="65"/>
      <c r="PKH24" s="65"/>
      <c r="PKI24" s="65"/>
      <c r="PKJ24" s="65"/>
      <c r="PKK24" s="65"/>
      <c r="PKL24" s="65"/>
      <c r="PKM24" s="65"/>
      <c r="PKN24" s="65"/>
      <c r="PKO24" s="65"/>
      <c r="PKP24" s="65"/>
      <c r="PKQ24" s="65"/>
      <c r="PKR24" s="65"/>
      <c r="PKS24" s="65"/>
      <c r="PKT24" s="65"/>
      <c r="PKU24" s="65"/>
      <c r="PKV24" s="65"/>
      <c r="PKW24" s="65"/>
      <c r="PKX24" s="65"/>
      <c r="PKY24" s="65"/>
      <c r="PKZ24" s="65"/>
      <c r="PLA24" s="65"/>
      <c r="PLB24" s="65"/>
      <c r="PLC24" s="65"/>
      <c r="PLD24" s="65"/>
      <c r="PLE24" s="65"/>
      <c r="PLF24" s="65"/>
      <c r="PLG24" s="65"/>
      <c r="PLH24" s="65"/>
      <c r="PLI24" s="65"/>
      <c r="PLJ24" s="65"/>
      <c r="PLK24" s="65"/>
      <c r="PLL24" s="65"/>
      <c r="PLM24" s="65"/>
      <c r="PLN24" s="65"/>
      <c r="PLO24" s="65"/>
      <c r="PLP24" s="65"/>
      <c r="PLQ24" s="65"/>
      <c r="PLR24" s="65"/>
      <c r="PLS24" s="65"/>
      <c r="PLT24" s="65"/>
      <c r="PLU24" s="65"/>
      <c r="PLV24" s="65"/>
      <c r="PLW24" s="65"/>
      <c r="PLX24" s="65"/>
      <c r="PLY24" s="65"/>
      <c r="PLZ24" s="65"/>
      <c r="PMA24" s="65"/>
      <c r="PMB24" s="65"/>
      <c r="PMC24" s="65"/>
      <c r="PMD24" s="65"/>
      <c r="PME24" s="65"/>
      <c r="PMF24" s="65"/>
      <c r="PMG24" s="65"/>
      <c r="PMH24" s="65"/>
      <c r="PMI24" s="65"/>
      <c r="PMJ24" s="65"/>
      <c r="PMK24" s="65"/>
      <c r="PML24" s="65"/>
      <c r="PMM24" s="65"/>
      <c r="PMN24" s="65"/>
      <c r="PMO24" s="65"/>
      <c r="PMP24" s="65"/>
      <c r="PMQ24" s="65"/>
      <c r="PMR24" s="65"/>
      <c r="PMS24" s="65"/>
      <c r="PMT24" s="65"/>
      <c r="PMU24" s="65"/>
      <c r="PMV24" s="65"/>
      <c r="PMW24" s="65"/>
      <c r="PMX24" s="65"/>
      <c r="PMY24" s="65"/>
      <c r="PMZ24" s="65"/>
      <c r="PNA24" s="65"/>
      <c r="PNB24" s="65"/>
      <c r="PNC24" s="65"/>
      <c r="PND24" s="65"/>
      <c r="PNE24" s="65"/>
      <c r="PNF24" s="65"/>
      <c r="PNG24" s="65"/>
      <c r="PNH24" s="65"/>
      <c r="PNI24" s="65"/>
      <c r="PNJ24" s="65"/>
      <c r="PNK24" s="65"/>
      <c r="PNL24" s="65"/>
      <c r="PNM24" s="65"/>
      <c r="PNN24" s="65"/>
      <c r="PNO24" s="65"/>
      <c r="PNP24" s="65"/>
      <c r="PNQ24" s="65"/>
      <c r="PNR24" s="65"/>
      <c r="PNS24" s="65"/>
      <c r="PNT24" s="65"/>
      <c r="PNU24" s="65"/>
      <c r="PNV24" s="65"/>
      <c r="PNW24" s="65"/>
      <c r="PNX24" s="65"/>
      <c r="PNY24" s="65"/>
      <c r="PNZ24" s="65"/>
      <c r="POA24" s="65"/>
      <c r="POB24" s="65"/>
      <c r="POC24" s="65"/>
      <c r="POD24" s="65"/>
      <c r="POE24" s="65"/>
      <c r="POF24" s="65"/>
      <c r="POG24" s="65"/>
      <c r="POH24" s="65"/>
      <c r="POI24" s="65"/>
      <c r="POJ24" s="65"/>
      <c r="POK24" s="65"/>
      <c r="POL24" s="65"/>
      <c r="POM24" s="65"/>
      <c r="PON24" s="65"/>
      <c r="POO24" s="65"/>
      <c r="POP24" s="65"/>
      <c r="POQ24" s="65"/>
      <c r="POR24" s="65"/>
      <c r="POS24" s="65"/>
      <c r="POT24" s="65"/>
      <c r="POU24" s="65"/>
      <c r="POV24" s="65"/>
      <c r="POW24" s="65"/>
      <c r="POX24" s="65"/>
      <c r="POY24" s="65"/>
      <c r="POZ24" s="65"/>
      <c r="PPA24" s="65"/>
      <c r="PPB24" s="65"/>
      <c r="PPC24" s="65"/>
      <c r="PPD24" s="65"/>
      <c r="PPE24" s="65"/>
      <c r="PPF24" s="65"/>
      <c r="PPG24" s="65"/>
      <c r="PPH24" s="65"/>
      <c r="PPI24" s="65"/>
      <c r="PPJ24" s="65"/>
      <c r="PPK24" s="65"/>
      <c r="PPL24" s="65"/>
      <c r="PPM24" s="65"/>
      <c r="PPN24" s="65"/>
      <c r="PPO24" s="65"/>
      <c r="PPP24" s="65"/>
      <c r="PPQ24" s="65"/>
      <c r="PPR24" s="65"/>
      <c r="PPS24" s="65"/>
      <c r="PPT24" s="65"/>
      <c r="PPU24" s="65"/>
      <c r="PPV24" s="65"/>
      <c r="PPW24" s="65"/>
      <c r="PPX24" s="65"/>
      <c r="PPY24" s="65"/>
      <c r="PPZ24" s="65"/>
      <c r="PQA24" s="65"/>
      <c r="PQB24" s="65"/>
      <c r="PQC24" s="65"/>
      <c r="PQD24" s="65"/>
      <c r="PQE24" s="65"/>
      <c r="PQF24" s="65"/>
      <c r="PQG24" s="65"/>
      <c r="PQH24" s="65"/>
      <c r="PQI24" s="65"/>
      <c r="PQJ24" s="65"/>
      <c r="PQK24" s="65"/>
      <c r="PQL24" s="65"/>
      <c r="PQM24" s="65"/>
      <c r="PQN24" s="65"/>
      <c r="PQO24" s="65"/>
      <c r="PQP24" s="65"/>
      <c r="PQQ24" s="65"/>
      <c r="PQR24" s="65"/>
      <c r="PQS24" s="65"/>
      <c r="PQT24" s="65"/>
      <c r="PQU24" s="65"/>
      <c r="PQV24" s="65"/>
      <c r="PQW24" s="65"/>
      <c r="PQX24" s="65"/>
      <c r="PQY24" s="65"/>
      <c r="PQZ24" s="65"/>
      <c r="PRA24" s="65"/>
      <c r="PRB24" s="65"/>
      <c r="PRC24" s="65"/>
      <c r="PRD24" s="65"/>
      <c r="PRE24" s="65"/>
      <c r="PRF24" s="65"/>
      <c r="PRG24" s="65"/>
      <c r="PRH24" s="65"/>
      <c r="PRI24" s="65"/>
      <c r="PRJ24" s="65"/>
      <c r="PRK24" s="65"/>
      <c r="PRL24" s="65"/>
      <c r="PRM24" s="65"/>
      <c r="PRN24" s="65"/>
      <c r="PRO24" s="65"/>
      <c r="PRP24" s="65"/>
      <c r="PRQ24" s="65"/>
      <c r="PRR24" s="65"/>
      <c r="PRS24" s="65"/>
      <c r="PRT24" s="65"/>
      <c r="PRU24" s="65"/>
      <c r="PRV24" s="65"/>
      <c r="PRW24" s="65"/>
      <c r="PRX24" s="65"/>
      <c r="PRY24" s="65"/>
      <c r="PRZ24" s="65"/>
      <c r="PSA24" s="65"/>
      <c r="PSB24" s="65"/>
      <c r="PSC24" s="65"/>
      <c r="PSD24" s="65"/>
      <c r="PSE24" s="65"/>
      <c r="PSF24" s="65"/>
      <c r="PSG24" s="65"/>
      <c r="PSH24" s="65"/>
      <c r="PSI24" s="65"/>
      <c r="PSJ24" s="65"/>
      <c r="PSK24" s="65"/>
      <c r="PSL24" s="65"/>
      <c r="PSM24" s="65"/>
      <c r="PSN24" s="65"/>
      <c r="PSO24" s="65"/>
      <c r="PSP24" s="65"/>
      <c r="PSQ24" s="65"/>
      <c r="PSR24" s="65"/>
      <c r="PSS24" s="65"/>
      <c r="PST24" s="65"/>
      <c r="PSU24" s="65"/>
      <c r="PSV24" s="65"/>
      <c r="PSW24" s="65"/>
      <c r="PSX24" s="65"/>
      <c r="PSY24" s="65"/>
      <c r="PSZ24" s="65"/>
      <c r="PTA24" s="65"/>
      <c r="PTB24" s="65"/>
      <c r="PTC24" s="65"/>
      <c r="PTD24" s="65"/>
      <c r="PTE24" s="65"/>
      <c r="PTF24" s="65"/>
      <c r="PTG24" s="65"/>
      <c r="PTH24" s="65"/>
      <c r="PTI24" s="65"/>
      <c r="PTJ24" s="65"/>
      <c r="PTK24" s="65"/>
      <c r="PTL24" s="65"/>
      <c r="PTM24" s="65"/>
      <c r="PTN24" s="65"/>
      <c r="PTO24" s="65"/>
      <c r="PTP24" s="65"/>
      <c r="PTQ24" s="65"/>
      <c r="PTR24" s="65"/>
      <c r="PTS24" s="65"/>
      <c r="PTT24" s="65"/>
      <c r="PTU24" s="65"/>
      <c r="PTV24" s="65"/>
      <c r="PTW24" s="65"/>
      <c r="PTX24" s="65"/>
      <c r="PTY24" s="65"/>
      <c r="PTZ24" s="65"/>
      <c r="PUA24" s="65"/>
      <c r="PUB24" s="65"/>
      <c r="PUC24" s="65"/>
      <c r="PUD24" s="65"/>
      <c r="PUE24" s="65"/>
      <c r="PUF24" s="65"/>
      <c r="PUG24" s="65"/>
      <c r="PUH24" s="65"/>
      <c r="PUI24" s="65"/>
      <c r="PUJ24" s="65"/>
      <c r="PUK24" s="65"/>
      <c r="PUL24" s="65"/>
      <c r="PUM24" s="65"/>
      <c r="PUN24" s="65"/>
      <c r="PUO24" s="65"/>
      <c r="PUP24" s="65"/>
      <c r="PUQ24" s="65"/>
      <c r="PUR24" s="65"/>
      <c r="PUS24" s="65"/>
      <c r="PUT24" s="65"/>
      <c r="PUU24" s="65"/>
      <c r="PUV24" s="65"/>
      <c r="PUW24" s="65"/>
      <c r="PUX24" s="65"/>
      <c r="PUY24" s="65"/>
      <c r="PUZ24" s="65"/>
      <c r="PVA24" s="65"/>
      <c r="PVB24" s="65"/>
      <c r="PVC24" s="65"/>
      <c r="PVD24" s="65"/>
      <c r="PVE24" s="65"/>
      <c r="PVF24" s="65"/>
      <c r="PVG24" s="65"/>
      <c r="PVH24" s="65"/>
      <c r="PVI24" s="65"/>
      <c r="PVJ24" s="65"/>
      <c r="PVK24" s="65"/>
      <c r="PVL24" s="65"/>
      <c r="PVM24" s="65"/>
      <c r="PVN24" s="65"/>
      <c r="PVO24" s="65"/>
      <c r="PVP24" s="65"/>
      <c r="PVQ24" s="65"/>
      <c r="PVR24" s="65"/>
      <c r="PVS24" s="65"/>
      <c r="PVT24" s="65"/>
      <c r="PVU24" s="65"/>
      <c r="PVV24" s="65"/>
      <c r="PVW24" s="65"/>
      <c r="PVX24" s="65"/>
      <c r="PVY24" s="65"/>
      <c r="PVZ24" s="65"/>
      <c r="PWA24" s="65"/>
      <c r="PWB24" s="65"/>
      <c r="PWC24" s="65"/>
      <c r="PWD24" s="65"/>
      <c r="PWE24" s="65"/>
      <c r="PWF24" s="65"/>
      <c r="PWG24" s="65"/>
      <c r="PWH24" s="65"/>
      <c r="PWI24" s="65"/>
      <c r="PWJ24" s="65"/>
      <c r="PWK24" s="65"/>
      <c r="PWL24" s="65"/>
      <c r="PWM24" s="65"/>
      <c r="PWN24" s="65"/>
      <c r="PWO24" s="65"/>
      <c r="PWP24" s="65"/>
      <c r="PWQ24" s="65"/>
      <c r="PWR24" s="65"/>
      <c r="PWS24" s="65"/>
      <c r="PWT24" s="65"/>
      <c r="PWU24" s="65"/>
      <c r="PWV24" s="65"/>
      <c r="PWW24" s="65"/>
      <c r="PWX24" s="65"/>
      <c r="PWY24" s="65"/>
      <c r="PWZ24" s="65"/>
      <c r="PXA24" s="65"/>
      <c r="PXB24" s="65"/>
      <c r="PXC24" s="65"/>
      <c r="PXD24" s="65"/>
      <c r="PXE24" s="65"/>
      <c r="PXF24" s="65"/>
      <c r="PXG24" s="65"/>
      <c r="PXH24" s="65"/>
      <c r="PXI24" s="65"/>
      <c r="PXJ24" s="65"/>
      <c r="PXK24" s="65"/>
      <c r="PXL24" s="65"/>
      <c r="PXM24" s="65"/>
      <c r="PXN24" s="65"/>
      <c r="PXO24" s="65"/>
      <c r="PXP24" s="65"/>
      <c r="PXQ24" s="65"/>
      <c r="PXR24" s="65"/>
      <c r="PXS24" s="65"/>
      <c r="PXT24" s="65"/>
      <c r="PXU24" s="65"/>
      <c r="PXV24" s="65"/>
      <c r="PXW24" s="65"/>
      <c r="PXX24" s="65"/>
      <c r="PXY24" s="65"/>
      <c r="PXZ24" s="65"/>
      <c r="PYA24" s="65"/>
      <c r="PYB24" s="65"/>
      <c r="PYC24" s="65"/>
      <c r="PYD24" s="65"/>
      <c r="PYE24" s="65"/>
      <c r="PYF24" s="65"/>
      <c r="PYG24" s="65"/>
      <c r="PYH24" s="65"/>
      <c r="PYI24" s="65"/>
      <c r="PYJ24" s="65"/>
      <c r="PYK24" s="65"/>
      <c r="PYL24" s="65"/>
      <c r="PYM24" s="65"/>
      <c r="PYN24" s="65"/>
      <c r="PYO24" s="65"/>
      <c r="PYP24" s="65"/>
      <c r="PYQ24" s="65"/>
      <c r="PYR24" s="65"/>
      <c r="PYS24" s="65"/>
      <c r="PYT24" s="65"/>
      <c r="PYU24" s="65"/>
      <c r="PYV24" s="65"/>
      <c r="PYW24" s="65"/>
      <c r="PYX24" s="65"/>
      <c r="PYY24" s="65"/>
      <c r="PYZ24" s="65"/>
      <c r="PZA24" s="65"/>
      <c r="PZB24" s="65"/>
      <c r="PZC24" s="65"/>
      <c r="PZD24" s="65"/>
      <c r="PZE24" s="65"/>
      <c r="PZF24" s="65"/>
      <c r="PZG24" s="65"/>
      <c r="PZH24" s="65"/>
      <c r="PZI24" s="65"/>
      <c r="PZJ24" s="65"/>
      <c r="PZK24" s="65"/>
      <c r="PZL24" s="65"/>
      <c r="PZM24" s="65"/>
      <c r="PZN24" s="65"/>
      <c r="PZO24" s="65"/>
      <c r="PZP24" s="65"/>
      <c r="PZQ24" s="65"/>
      <c r="PZR24" s="65"/>
      <c r="PZS24" s="65"/>
      <c r="PZT24" s="65"/>
      <c r="PZU24" s="65"/>
      <c r="PZV24" s="65"/>
      <c r="PZW24" s="65"/>
      <c r="PZX24" s="65"/>
      <c r="PZY24" s="65"/>
      <c r="PZZ24" s="65"/>
      <c r="QAA24" s="65"/>
      <c r="QAB24" s="65"/>
      <c r="QAC24" s="65"/>
      <c r="QAD24" s="65"/>
      <c r="QAE24" s="65"/>
      <c r="QAF24" s="65"/>
      <c r="QAG24" s="65"/>
      <c r="QAH24" s="65"/>
      <c r="QAI24" s="65"/>
      <c r="QAJ24" s="65"/>
      <c r="QAK24" s="65"/>
      <c r="QAL24" s="65"/>
      <c r="QAM24" s="65"/>
      <c r="QAN24" s="65"/>
      <c r="QAO24" s="65"/>
      <c r="QAP24" s="65"/>
      <c r="QAQ24" s="65"/>
      <c r="QAR24" s="65"/>
      <c r="QAS24" s="65"/>
      <c r="QAT24" s="65"/>
      <c r="QAU24" s="65"/>
      <c r="QAV24" s="65"/>
      <c r="QAW24" s="65"/>
      <c r="QAX24" s="65"/>
      <c r="QAY24" s="65"/>
      <c r="QAZ24" s="65"/>
      <c r="QBA24" s="65"/>
      <c r="QBB24" s="65"/>
      <c r="QBC24" s="65"/>
      <c r="QBD24" s="65"/>
      <c r="QBE24" s="65"/>
      <c r="QBF24" s="65"/>
      <c r="QBG24" s="65"/>
      <c r="QBH24" s="65"/>
      <c r="QBI24" s="65"/>
      <c r="QBJ24" s="65"/>
      <c r="QBK24" s="65"/>
      <c r="QBL24" s="65"/>
      <c r="QBM24" s="65"/>
      <c r="QBN24" s="65"/>
      <c r="QBO24" s="65"/>
      <c r="QBP24" s="65"/>
      <c r="QBQ24" s="65"/>
      <c r="QBR24" s="65"/>
      <c r="QBS24" s="65"/>
      <c r="QBT24" s="65"/>
      <c r="QBU24" s="65"/>
      <c r="QBV24" s="65"/>
      <c r="QBW24" s="65"/>
      <c r="QBX24" s="65"/>
      <c r="QBY24" s="65"/>
      <c r="QBZ24" s="65"/>
      <c r="QCA24" s="65"/>
      <c r="QCB24" s="65"/>
      <c r="QCC24" s="65"/>
      <c r="QCD24" s="65"/>
      <c r="QCE24" s="65"/>
      <c r="QCF24" s="65"/>
      <c r="QCG24" s="65"/>
      <c r="QCH24" s="65"/>
      <c r="QCI24" s="65"/>
      <c r="QCJ24" s="65"/>
      <c r="QCK24" s="65"/>
      <c r="QCL24" s="65"/>
      <c r="QCM24" s="65"/>
      <c r="QCN24" s="65"/>
      <c r="QCO24" s="65"/>
      <c r="QCP24" s="65"/>
      <c r="QCQ24" s="65"/>
      <c r="QCR24" s="65"/>
      <c r="QCS24" s="65"/>
      <c r="QCT24" s="65"/>
      <c r="QCU24" s="65"/>
      <c r="QCV24" s="65"/>
      <c r="QCW24" s="65"/>
      <c r="QCX24" s="65"/>
      <c r="QCY24" s="65"/>
      <c r="QCZ24" s="65"/>
      <c r="QDA24" s="65"/>
      <c r="QDB24" s="65"/>
      <c r="QDC24" s="65"/>
      <c r="QDD24" s="65"/>
      <c r="QDE24" s="65"/>
      <c r="QDF24" s="65"/>
      <c r="QDG24" s="65"/>
      <c r="QDH24" s="65"/>
      <c r="QDI24" s="65"/>
      <c r="QDJ24" s="65"/>
      <c r="QDK24" s="65"/>
      <c r="QDL24" s="65"/>
      <c r="QDM24" s="65"/>
      <c r="QDN24" s="65"/>
      <c r="QDO24" s="65"/>
      <c r="QDP24" s="65"/>
      <c r="QDQ24" s="65"/>
      <c r="QDR24" s="65"/>
      <c r="QDS24" s="65"/>
      <c r="QDT24" s="65"/>
      <c r="QDU24" s="65"/>
      <c r="QDV24" s="65"/>
      <c r="QDW24" s="65"/>
      <c r="QDX24" s="65"/>
      <c r="QDY24" s="65"/>
      <c r="QDZ24" s="65"/>
      <c r="QEA24" s="65"/>
      <c r="QEB24" s="65"/>
      <c r="QEC24" s="65"/>
      <c r="QED24" s="65"/>
      <c r="QEE24" s="65"/>
      <c r="QEF24" s="65"/>
      <c r="QEG24" s="65"/>
      <c r="QEH24" s="65"/>
      <c r="QEI24" s="65"/>
      <c r="QEJ24" s="65"/>
      <c r="QEK24" s="65"/>
      <c r="QEL24" s="65"/>
      <c r="QEM24" s="65"/>
      <c r="QEN24" s="65"/>
      <c r="QEO24" s="65"/>
      <c r="QEP24" s="65"/>
      <c r="QEQ24" s="65"/>
      <c r="QER24" s="65"/>
      <c r="QES24" s="65"/>
      <c r="QET24" s="65"/>
      <c r="QEU24" s="65"/>
      <c r="QEV24" s="65"/>
      <c r="QEW24" s="65"/>
      <c r="QEX24" s="65"/>
      <c r="QEY24" s="65"/>
      <c r="QEZ24" s="65"/>
      <c r="QFA24" s="65"/>
      <c r="QFB24" s="65"/>
      <c r="QFC24" s="65"/>
      <c r="QFD24" s="65"/>
      <c r="QFE24" s="65"/>
      <c r="QFF24" s="65"/>
      <c r="QFG24" s="65"/>
      <c r="QFH24" s="65"/>
      <c r="QFI24" s="65"/>
      <c r="QFJ24" s="65"/>
      <c r="QFK24" s="65"/>
      <c r="QFL24" s="65"/>
      <c r="QFM24" s="65"/>
      <c r="QFN24" s="65"/>
      <c r="QFO24" s="65"/>
      <c r="QFP24" s="65"/>
      <c r="QFQ24" s="65"/>
      <c r="QFR24" s="65"/>
      <c r="QFS24" s="65"/>
      <c r="QFT24" s="65"/>
      <c r="QFU24" s="65"/>
      <c r="QFV24" s="65"/>
      <c r="QFW24" s="65"/>
      <c r="QFX24" s="65"/>
      <c r="QFY24" s="65"/>
      <c r="QFZ24" s="65"/>
      <c r="QGA24" s="65"/>
      <c r="QGB24" s="65"/>
      <c r="QGC24" s="65"/>
      <c r="QGD24" s="65"/>
      <c r="QGE24" s="65"/>
      <c r="QGF24" s="65"/>
      <c r="QGG24" s="65"/>
      <c r="QGH24" s="65"/>
      <c r="QGI24" s="65"/>
      <c r="QGJ24" s="65"/>
      <c r="QGK24" s="65"/>
      <c r="QGL24" s="65"/>
      <c r="QGM24" s="65"/>
      <c r="QGN24" s="65"/>
      <c r="QGO24" s="65"/>
      <c r="QGP24" s="65"/>
      <c r="QGQ24" s="65"/>
      <c r="QGR24" s="65"/>
      <c r="QGS24" s="65"/>
      <c r="QGT24" s="65"/>
      <c r="QGU24" s="65"/>
      <c r="QGV24" s="65"/>
      <c r="QGW24" s="65"/>
      <c r="QGX24" s="65"/>
      <c r="QGY24" s="65"/>
      <c r="QGZ24" s="65"/>
      <c r="QHA24" s="65"/>
      <c r="QHB24" s="65"/>
      <c r="QHC24" s="65"/>
      <c r="QHD24" s="65"/>
      <c r="QHE24" s="65"/>
      <c r="QHF24" s="65"/>
      <c r="QHG24" s="65"/>
      <c r="QHH24" s="65"/>
      <c r="QHI24" s="65"/>
      <c r="QHJ24" s="65"/>
      <c r="QHK24" s="65"/>
      <c r="QHL24" s="65"/>
      <c r="QHM24" s="65"/>
      <c r="QHN24" s="65"/>
      <c r="QHO24" s="65"/>
      <c r="QHP24" s="65"/>
      <c r="QHQ24" s="65"/>
      <c r="QHR24" s="65"/>
      <c r="QHS24" s="65"/>
      <c r="QHT24" s="65"/>
      <c r="QHU24" s="65"/>
      <c r="QHV24" s="65"/>
      <c r="QHW24" s="65"/>
      <c r="QHX24" s="65"/>
      <c r="QHY24" s="65"/>
      <c r="QHZ24" s="65"/>
      <c r="QIA24" s="65"/>
      <c r="QIB24" s="65"/>
      <c r="QIC24" s="65"/>
      <c r="QID24" s="65"/>
      <c r="QIE24" s="65"/>
      <c r="QIF24" s="65"/>
      <c r="QIG24" s="65"/>
      <c r="QIH24" s="65"/>
      <c r="QII24" s="65"/>
      <c r="QIJ24" s="65"/>
      <c r="QIK24" s="65"/>
      <c r="QIL24" s="65"/>
      <c r="QIM24" s="65"/>
      <c r="QIN24" s="65"/>
      <c r="QIO24" s="65"/>
      <c r="QIP24" s="65"/>
      <c r="QIQ24" s="65"/>
      <c r="QIR24" s="65"/>
      <c r="QIS24" s="65"/>
      <c r="QIT24" s="65"/>
      <c r="QIU24" s="65"/>
      <c r="QIV24" s="65"/>
      <c r="QIW24" s="65"/>
      <c r="QIX24" s="65"/>
      <c r="QIY24" s="65"/>
      <c r="QIZ24" s="65"/>
      <c r="QJA24" s="65"/>
      <c r="QJB24" s="65"/>
      <c r="QJC24" s="65"/>
      <c r="QJD24" s="65"/>
      <c r="QJE24" s="65"/>
      <c r="QJF24" s="65"/>
      <c r="QJG24" s="65"/>
      <c r="QJH24" s="65"/>
      <c r="QJI24" s="65"/>
      <c r="QJJ24" s="65"/>
      <c r="QJK24" s="65"/>
      <c r="QJL24" s="65"/>
      <c r="QJM24" s="65"/>
      <c r="QJN24" s="65"/>
      <c r="QJO24" s="65"/>
      <c r="QJP24" s="65"/>
      <c r="QJQ24" s="65"/>
      <c r="QJR24" s="65"/>
      <c r="QJS24" s="65"/>
      <c r="QJT24" s="65"/>
      <c r="QJU24" s="65"/>
      <c r="QJV24" s="65"/>
      <c r="QJW24" s="65"/>
      <c r="QJX24" s="65"/>
      <c r="QJY24" s="65"/>
      <c r="QJZ24" s="65"/>
      <c r="QKA24" s="65"/>
      <c r="QKB24" s="65"/>
      <c r="QKC24" s="65"/>
      <c r="QKD24" s="65"/>
      <c r="QKE24" s="65"/>
      <c r="QKF24" s="65"/>
      <c r="QKG24" s="65"/>
      <c r="QKH24" s="65"/>
      <c r="QKI24" s="65"/>
      <c r="QKJ24" s="65"/>
      <c r="QKK24" s="65"/>
      <c r="QKL24" s="65"/>
      <c r="QKM24" s="65"/>
      <c r="QKN24" s="65"/>
      <c r="QKO24" s="65"/>
      <c r="QKP24" s="65"/>
      <c r="QKQ24" s="65"/>
      <c r="QKR24" s="65"/>
      <c r="QKS24" s="65"/>
      <c r="QKT24" s="65"/>
      <c r="QKU24" s="65"/>
      <c r="QKV24" s="65"/>
      <c r="QKW24" s="65"/>
      <c r="QKX24" s="65"/>
      <c r="QKY24" s="65"/>
      <c r="QKZ24" s="65"/>
      <c r="QLA24" s="65"/>
      <c r="QLB24" s="65"/>
      <c r="QLC24" s="65"/>
      <c r="QLD24" s="65"/>
      <c r="QLE24" s="65"/>
      <c r="QLF24" s="65"/>
      <c r="QLG24" s="65"/>
      <c r="QLH24" s="65"/>
      <c r="QLI24" s="65"/>
      <c r="QLJ24" s="65"/>
      <c r="QLK24" s="65"/>
      <c r="QLL24" s="65"/>
      <c r="QLM24" s="65"/>
      <c r="QLN24" s="65"/>
      <c r="QLO24" s="65"/>
      <c r="QLP24" s="65"/>
      <c r="QLQ24" s="65"/>
      <c r="QLR24" s="65"/>
      <c r="QLS24" s="65"/>
      <c r="QLT24" s="65"/>
      <c r="QLU24" s="65"/>
      <c r="QLV24" s="65"/>
      <c r="QLW24" s="65"/>
      <c r="QLX24" s="65"/>
      <c r="QLY24" s="65"/>
      <c r="QLZ24" s="65"/>
      <c r="QMA24" s="65"/>
      <c r="QMB24" s="65"/>
      <c r="QMC24" s="65"/>
      <c r="QMD24" s="65"/>
      <c r="QME24" s="65"/>
      <c r="QMF24" s="65"/>
      <c r="QMG24" s="65"/>
      <c r="QMH24" s="65"/>
      <c r="QMI24" s="65"/>
      <c r="QMJ24" s="65"/>
      <c r="QMK24" s="65"/>
      <c r="QML24" s="65"/>
      <c r="QMM24" s="65"/>
      <c r="QMN24" s="65"/>
      <c r="QMO24" s="65"/>
      <c r="QMP24" s="65"/>
      <c r="QMQ24" s="65"/>
      <c r="QMR24" s="65"/>
      <c r="QMS24" s="65"/>
      <c r="QMT24" s="65"/>
      <c r="QMU24" s="65"/>
      <c r="QMV24" s="65"/>
      <c r="QMW24" s="65"/>
      <c r="QMX24" s="65"/>
      <c r="QMY24" s="65"/>
      <c r="QMZ24" s="65"/>
      <c r="QNA24" s="65"/>
      <c r="QNB24" s="65"/>
      <c r="QNC24" s="65"/>
      <c r="QND24" s="65"/>
      <c r="QNE24" s="65"/>
      <c r="QNF24" s="65"/>
      <c r="QNG24" s="65"/>
      <c r="QNH24" s="65"/>
      <c r="QNI24" s="65"/>
      <c r="QNJ24" s="65"/>
      <c r="QNK24" s="65"/>
      <c r="QNL24" s="65"/>
      <c r="QNM24" s="65"/>
      <c r="QNN24" s="65"/>
      <c r="QNO24" s="65"/>
      <c r="QNP24" s="65"/>
      <c r="QNQ24" s="65"/>
      <c r="QNR24" s="65"/>
      <c r="QNS24" s="65"/>
      <c r="QNT24" s="65"/>
      <c r="QNU24" s="65"/>
      <c r="QNV24" s="65"/>
      <c r="QNW24" s="65"/>
      <c r="QNX24" s="65"/>
      <c r="QNY24" s="65"/>
      <c r="QNZ24" s="65"/>
      <c r="QOA24" s="65"/>
      <c r="QOB24" s="65"/>
      <c r="QOC24" s="65"/>
      <c r="QOD24" s="65"/>
      <c r="QOE24" s="65"/>
      <c r="QOF24" s="65"/>
      <c r="QOG24" s="65"/>
      <c r="QOH24" s="65"/>
      <c r="QOI24" s="65"/>
      <c r="QOJ24" s="65"/>
      <c r="QOK24" s="65"/>
      <c r="QOL24" s="65"/>
      <c r="QOM24" s="65"/>
      <c r="QON24" s="65"/>
      <c r="QOO24" s="65"/>
      <c r="QOP24" s="65"/>
      <c r="QOQ24" s="65"/>
      <c r="QOR24" s="65"/>
      <c r="QOS24" s="65"/>
      <c r="QOT24" s="65"/>
      <c r="QOU24" s="65"/>
      <c r="QOV24" s="65"/>
      <c r="QOW24" s="65"/>
      <c r="QOX24" s="65"/>
      <c r="QOY24" s="65"/>
      <c r="QOZ24" s="65"/>
      <c r="QPA24" s="65"/>
      <c r="QPB24" s="65"/>
      <c r="QPC24" s="65"/>
      <c r="QPD24" s="65"/>
      <c r="QPE24" s="65"/>
      <c r="QPF24" s="65"/>
      <c r="QPG24" s="65"/>
      <c r="QPH24" s="65"/>
      <c r="QPI24" s="65"/>
      <c r="QPJ24" s="65"/>
      <c r="QPK24" s="65"/>
      <c r="QPL24" s="65"/>
      <c r="QPM24" s="65"/>
      <c r="QPN24" s="65"/>
      <c r="QPO24" s="65"/>
      <c r="QPP24" s="65"/>
      <c r="QPQ24" s="65"/>
      <c r="QPR24" s="65"/>
      <c r="QPS24" s="65"/>
      <c r="QPT24" s="65"/>
      <c r="QPU24" s="65"/>
      <c r="QPV24" s="65"/>
      <c r="QPW24" s="65"/>
      <c r="QPX24" s="65"/>
      <c r="QPY24" s="65"/>
      <c r="QPZ24" s="65"/>
      <c r="QQA24" s="65"/>
      <c r="QQB24" s="65"/>
      <c r="QQC24" s="65"/>
      <c r="QQD24" s="65"/>
      <c r="QQE24" s="65"/>
      <c r="QQF24" s="65"/>
      <c r="QQG24" s="65"/>
      <c r="QQH24" s="65"/>
      <c r="QQI24" s="65"/>
      <c r="QQJ24" s="65"/>
      <c r="QQK24" s="65"/>
      <c r="QQL24" s="65"/>
      <c r="QQM24" s="65"/>
      <c r="QQN24" s="65"/>
      <c r="QQO24" s="65"/>
      <c r="QQP24" s="65"/>
      <c r="QQQ24" s="65"/>
      <c r="QQR24" s="65"/>
      <c r="QQS24" s="65"/>
      <c r="QQT24" s="65"/>
      <c r="QQU24" s="65"/>
      <c r="QQV24" s="65"/>
      <c r="QQW24" s="65"/>
      <c r="QQX24" s="65"/>
      <c r="QQY24" s="65"/>
      <c r="QQZ24" s="65"/>
      <c r="QRA24" s="65"/>
      <c r="QRB24" s="65"/>
      <c r="QRC24" s="65"/>
      <c r="QRD24" s="65"/>
      <c r="QRE24" s="65"/>
      <c r="QRF24" s="65"/>
      <c r="QRG24" s="65"/>
      <c r="QRH24" s="65"/>
      <c r="QRI24" s="65"/>
      <c r="QRJ24" s="65"/>
      <c r="QRK24" s="65"/>
      <c r="QRL24" s="65"/>
      <c r="QRM24" s="65"/>
      <c r="QRN24" s="65"/>
      <c r="QRO24" s="65"/>
      <c r="QRP24" s="65"/>
      <c r="QRQ24" s="65"/>
      <c r="QRR24" s="65"/>
      <c r="QRS24" s="65"/>
      <c r="QRT24" s="65"/>
      <c r="QRU24" s="65"/>
      <c r="QRV24" s="65"/>
      <c r="QRW24" s="65"/>
      <c r="QRX24" s="65"/>
      <c r="QRY24" s="65"/>
      <c r="QRZ24" s="65"/>
      <c r="QSA24" s="65"/>
      <c r="QSB24" s="65"/>
      <c r="QSC24" s="65"/>
      <c r="QSD24" s="65"/>
      <c r="QSE24" s="65"/>
      <c r="QSF24" s="65"/>
      <c r="QSG24" s="65"/>
      <c r="QSH24" s="65"/>
      <c r="QSI24" s="65"/>
      <c r="QSJ24" s="65"/>
      <c r="QSK24" s="65"/>
      <c r="QSL24" s="65"/>
      <c r="QSM24" s="65"/>
      <c r="QSN24" s="65"/>
      <c r="QSO24" s="65"/>
      <c r="QSP24" s="65"/>
      <c r="QSQ24" s="65"/>
      <c r="QSR24" s="65"/>
      <c r="QSS24" s="65"/>
      <c r="QST24" s="65"/>
      <c r="QSU24" s="65"/>
      <c r="QSV24" s="65"/>
      <c r="QSW24" s="65"/>
      <c r="QSX24" s="65"/>
      <c r="QSY24" s="65"/>
      <c r="QSZ24" s="65"/>
      <c r="QTA24" s="65"/>
      <c r="QTB24" s="65"/>
      <c r="QTC24" s="65"/>
      <c r="QTD24" s="65"/>
      <c r="QTE24" s="65"/>
      <c r="QTF24" s="65"/>
      <c r="QTG24" s="65"/>
      <c r="QTH24" s="65"/>
      <c r="QTI24" s="65"/>
      <c r="QTJ24" s="65"/>
      <c r="QTK24" s="65"/>
      <c r="QTL24" s="65"/>
      <c r="QTM24" s="65"/>
      <c r="QTN24" s="65"/>
      <c r="QTO24" s="65"/>
      <c r="QTP24" s="65"/>
      <c r="QTQ24" s="65"/>
      <c r="QTR24" s="65"/>
      <c r="QTS24" s="65"/>
      <c r="QTT24" s="65"/>
      <c r="QTU24" s="65"/>
      <c r="QTV24" s="65"/>
      <c r="QTW24" s="65"/>
      <c r="QTX24" s="65"/>
      <c r="QTY24" s="65"/>
      <c r="QTZ24" s="65"/>
      <c r="QUA24" s="65"/>
      <c r="QUB24" s="65"/>
      <c r="QUC24" s="65"/>
      <c r="QUD24" s="65"/>
      <c r="QUE24" s="65"/>
      <c r="QUF24" s="65"/>
      <c r="QUG24" s="65"/>
      <c r="QUH24" s="65"/>
      <c r="QUI24" s="65"/>
      <c r="QUJ24" s="65"/>
      <c r="QUK24" s="65"/>
      <c r="QUL24" s="65"/>
      <c r="QUM24" s="65"/>
      <c r="QUN24" s="65"/>
      <c r="QUO24" s="65"/>
      <c r="QUP24" s="65"/>
      <c r="QUQ24" s="65"/>
      <c r="QUR24" s="65"/>
      <c r="QUS24" s="65"/>
      <c r="QUT24" s="65"/>
      <c r="QUU24" s="65"/>
      <c r="QUV24" s="65"/>
      <c r="QUW24" s="65"/>
      <c r="QUX24" s="65"/>
      <c r="QUY24" s="65"/>
      <c r="QUZ24" s="65"/>
      <c r="QVA24" s="65"/>
      <c r="QVB24" s="65"/>
      <c r="QVC24" s="65"/>
      <c r="QVD24" s="65"/>
      <c r="QVE24" s="65"/>
      <c r="QVF24" s="65"/>
      <c r="QVG24" s="65"/>
      <c r="QVH24" s="65"/>
      <c r="QVI24" s="65"/>
      <c r="QVJ24" s="65"/>
      <c r="QVK24" s="65"/>
      <c r="QVL24" s="65"/>
      <c r="QVM24" s="65"/>
      <c r="QVN24" s="65"/>
      <c r="QVO24" s="65"/>
      <c r="QVP24" s="65"/>
      <c r="QVQ24" s="65"/>
      <c r="QVR24" s="65"/>
      <c r="QVS24" s="65"/>
      <c r="QVT24" s="65"/>
      <c r="QVU24" s="65"/>
      <c r="QVV24" s="65"/>
      <c r="QVW24" s="65"/>
      <c r="QVX24" s="65"/>
      <c r="QVY24" s="65"/>
      <c r="QVZ24" s="65"/>
      <c r="QWA24" s="65"/>
      <c r="QWB24" s="65"/>
      <c r="QWC24" s="65"/>
      <c r="QWD24" s="65"/>
      <c r="QWE24" s="65"/>
      <c r="QWF24" s="65"/>
      <c r="QWG24" s="65"/>
      <c r="QWH24" s="65"/>
      <c r="QWI24" s="65"/>
      <c r="QWJ24" s="65"/>
      <c r="QWK24" s="65"/>
      <c r="QWL24" s="65"/>
      <c r="QWM24" s="65"/>
      <c r="QWN24" s="65"/>
      <c r="QWO24" s="65"/>
      <c r="QWP24" s="65"/>
      <c r="QWQ24" s="65"/>
      <c r="QWR24" s="65"/>
      <c r="QWS24" s="65"/>
      <c r="QWT24" s="65"/>
      <c r="QWU24" s="65"/>
      <c r="QWV24" s="65"/>
      <c r="QWW24" s="65"/>
      <c r="QWX24" s="65"/>
      <c r="QWY24" s="65"/>
      <c r="QWZ24" s="65"/>
      <c r="QXA24" s="65"/>
      <c r="QXB24" s="65"/>
      <c r="QXC24" s="65"/>
      <c r="QXD24" s="65"/>
      <c r="QXE24" s="65"/>
      <c r="QXF24" s="65"/>
      <c r="QXG24" s="65"/>
      <c r="QXH24" s="65"/>
      <c r="QXI24" s="65"/>
      <c r="QXJ24" s="65"/>
      <c r="QXK24" s="65"/>
      <c r="QXL24" s="65"/>
      <c r="QXM24" s="65"/>
      <c r="QXN24" s="65"/>
      <c r="QXO24" s="65"/>
      <c r="QXP24" s="65"/>
      <c r="QXQ24" s="65"/>
      <c r="QXR24" s="65"/>
      <c r="QXS24" s="65"/>
      <c r="QXT24" s="65"/>
      <c r="QXU24" s="65"/>
      <c r="QXV24" s="65"/>
      <c r="QXW24" s="65"/>
      <c r="QXX24" s="65"/>
      <c r="QXY24" s="65"/>
      <c r="QXZ24" s="65"/>
      <c r="QYA24" s="65"/>
      <c r="QYB24" s="65"/>
      <c r="QYC24" s="65"/>
      <c r="QYD24" s="65"/>
      <c r="QYE24" s="65"/>
      <c r="QYF24" s="65"/>
      <c r="QYG24" s="65"/>
      <c r="QYH24" s="65"/>
      <c r="QYI24" s="65"/>
      <c r="QYJ24" s="65"/>
      <c r="QYK24" s="65"/>
      <c r="QYL24" s="65"/>
      <c r="QYM24" s="65"/>
      <c r="QYN24" s="65"/>
      <c r="QYO24" s="65"/>
      <c r="QYP24" s="65"/>
      <c r="QYQ24" s="65"/>
      <c r="QYR24" s="65"/>
      <c r="QYS24" s="65"/>
      <c r="QYT24" s="65"/>
      <c r="QYU24" s="65"/>
      <c r="QYV24" s="65"/>
      <c r="QYW24" s="65"/>
      <c r="QYX24" s="65"/>
      <c r="QYY24" s="65"/>
      <c r="QYZ24" s="65"/>
      <c r="QZA24" s="65"/>
      <c r="QZB24" s="65"/>
      <c r="QZC24" s="65"/>
      <c r="QZD24" s="65"/>
      <c r="QZE24" s="65"/>
      <c r="QZF24" s="65"/>
      <c r="QZG24" s="65"/>
      <c r="QZH24" s="65"/>
      <c r="QZI24" s="65"/>
      <c r="QZJ24" s="65"/>
      <c r="QZK24" s="65"/>
      <c r="QZL24" s="65"/>
      <c r="QZM24" s="65"/>
      <c r="QZN24" s="65"/>
      <c r="QZO24" s="65"/>
      <c r="QZP24" s="65"/>
      <c r="QZQ24" s="65"/>
      <c r="QZR24" s="65"/>
      <c r="QZS24" s="65"/>
      <c r="QZT24" s="65"/>
      <c r="QZU24" s="65"/>
      <c r="QZV24" s="65"/>
      <c r="QZW24" s="65"/>
      <c r="QZX24" s="65"/>
      <c r="QZY24" s="65"/>
      <c r="QZZ24" s="65"/>
      <c r="RAA24" s="65"/>
      <c r="RAB24" s="65"/>
      <c r="RAC24" s="65"/>
      <c r="RAD24" s="65"/>
      <c r="RAE24" s="65"/>
      <c r="RAF24" s="65"/>
      <c r="RAG24" s="65"/>
      <c r="RAH24" s="65"/>
      <c r="RAI24" s="65"/>
      <c r="RAJ24" s="65"/>
      <c r="RAK24" s="65"/>
      <c r="RAL24" s="65"/>
      <c r="RAM24" s="65"/>
      <c r="RAN24" s="65"/>
      <c r="RAO24" s="65"/>
      <c r="RAP24" s="65"/>
      <c r="RAQ24" s="65"/>
      <c r="RAR24" s="65"/>
      <c r="RAS24" s="65"/>
      <c r="RAT24" s="65"/>
      <c r="RAU24" s="65"/>
      <c r="RAV24" s="65"/>
      <c r="RAW24" s="65"/>
      <c r="RAX24" s="65"/>
      <c r="RAY24" s="65"/>
      <c r="RAZ24" s="65"/>
      <c r="RBA24" s="65"/>
      <c r="RBB24" s="65"/>
      <c r="RBC24" s="65"/>
      <c r="RBD24" s="65"/>
      <c r="RBE24" s="65"/>
      <c r="RBF24" s="65"/>
      <c r="RBG24" s="65"/>
      <c r="RBH24" s="65"/>
      <c r="RBI24" s="65"/>
      <c r="RBJ24" s="65"/>
      <c r="RBK24" s="65"/>
      <c r="RBL24" s="65"/>
      <c r="RBM24" s="65"/>
      <c r="RBN24" s="65"/>
      <c r="RBO24" s="65"/>
      <c r="RBP24" s="65"/>
      <c r="RBQ24" s="65"/>
      <c r="RBR24" s="65"/>
      <c r="RBS24" s="65"/>
      <c r="RBT24" s="65"/>
      <c r="RBU24" s="65"/>
      <c r="RBV24" s="65"/>
      <c r="RBW24" s="65"/>
      <c r="RBX24" s="65"/>
      <c r="RBY24" s="65"/>
      <c r="RBZ24" s="65"/>
      <c r="RCA24" s="65"/>
      <c r="RCB24" s="65"/>
      <c r="RCC24" s="65"/>
      <c r="RCD24" s="65"/>
      <c r="RCE24" s="65"/>
      <c r="RCF24" s="65"/>
      <c r="RCG24" s="65"/>
      <c r="RCH24" s="65"/>
      <c r="RCI24" s="65"/>
      <c r="RCJ24" s="65"/>
      <c r="RCK24" s="65"/>
      <c r="RCL24" s="65"/>
      <c r="RCM24" s="65"/>
      <c r="RCN24" s="65"/>
      <c r="RCO24" s="65"/>
      <c r="RCP24" s="65"/>
      <c r="RCQ24" s="65"/>
      <c r="RCR24" s="65"/>
      <c r="RCS24" s="65"/>
      <c r="RCT24" s="65"/>
      <c r="RCU24" s="65"/>
      <c r="RCV24" s="65"/>
      <c r="RCW24" s="65"/>
      <c r="RCX24" s="65"/>
      <c r="RCY24" s="65"/>
      <c r="RCZ24" s="65"/>
      <c r="RDA24" s="65"/>
      <c r="RDB24" s="65"/>
      <c r="RDC24" s="65"/>
      <c r="RDD24" s="65"/>
      <c r="RDE24" s="65"/>
      <c r="RDF24" s="65"/>
      <c r="RDG24" s="65"/>
      <c r="RDH24" s="65"/>
      <c r="RDI24" s="65"/>
      <c r="RDJ24" s="65"/>
      <c r="RDK24" s="65"/>
      <c r="RDL24" s="65"/>
      <c r="RDM24" s="65"/>
      <c r="RDN24" s="65"/>
      <c r="RDO24" s="65"/>
      <c r="RDP24" s="65"/>
      <c r="RDQ24" s="65"/>
      <c r="RDR24" s="65"/>
      <c r="RDS24" s="65"/>
      <c r="RDT24" s="65"/>
      <c r="RDU24" s="65"/>
      <c r="RDV24" s="65"/>
      <c r="RDW24" s="65"/>
      <c r="RDX24" s="65"/>
      <c r="RDY24" s="65"/>
      <c r="RDZ24" s="65"/>
      <c r="REA24" s="65"/>
      <c r="REB24" s="65"/>
      <c r="REC24" s="65"/>
      <c r="RED24" s="65"/>
      <c r="REE24" s="65"/>
      <c r="REF24" s="65"/>
      <c r="REG24" s="65"/>
      <c r="REH24" s="65"/>
      <c r="REI24" s="65"/>
      <c r="REJ24" s="65"/>
      <c r="REK24" s="65"/>
      <c r="REL24" s="65"/>
      <c r="REM24" s="65"/>
      <c r="REN24" s="65"/>
      <c r="REO24" s="65"/>
      <c r="REP24" s="65"/>
      <c r="REQ24" s="65"/>
      <c r="RER24" s="65"/>
      <c r="RES24" s="65"/>
      <c r="RET24" s="65"/>
      <c r="REU24" s="65"/>
      <c r="REV24" s="65"/>
      <c r="REW24" s="65"/>
      <c r="REX24" s="65"/>
      <c r="REY24" s="65"/>
      <c r="REZ24" s="65"/>
      <c r="RFA24" s="65"/>
      <c r="RFB24" s="65"/>
      <c r="RFC24" s="65"/>
      <c r="RFD24" s="65"/>
      <c r="RFE24" s="65"/>
      <c r="RFF24" s="65"/>
      <c r="RFG24" s="65"/>
      <c r="RFH24" s="65"/>
      <c r="RFI24" s="65"/>
      <c r="RFJ24" s="65"/>
      <c r="RFK24" s="65"/>
      <c r="RFL24" s="65"/>
      <c r="RFM24" s="65"/>
      <c r="RFN24" s="65"/>
      <c r="RFO24" s="65"/>
      <c r="RFP24" s="65"/>
      <c r="RFQ24" s="65"/>
      <c r="RFR24" s="65"/>
      <c r="RFS24" s="65"/>
      <c r="RFT24" s="65"/>
      <c r="RFU24" s="65"/>
      <c r="RFV24" s="65"/>
      <c r="RFW24" s="65"/>
      <c r="RFX24" s="65"/>
      <c r="RFY24" s="65"/>
      <c r="RFZ24" s="65"/>
      <c r="RGA24" s="65"/>
      <c r="RGB24" s="65"/>
      <c r="RGC24" s="65"/>
      <c r="RGD24" s="65"/>
      <c r="RGE24" s="65"/>
      <c r="RGF24" s="65"/>
      <c r="RGG24" s="65"/>
      <c r="RGH24" s="65"/>
      <c r="RGI24" s="65"/>
      <c r="RGJ24" s="65"/>
      <c r="RGK24" s="65"/>
      <c r="RGL24" s="65"/>
      <c r="RGM24" s="65"/>
      <c r="RGN24" s="65"/>
      <c r="RGO24" s="65"/>
      <c r="RGP24" s="65"/>
      <c r="RGQ24" s="65"/>
      <c r="RGR24" s="65"/>
      <c r="RGS24" s="65"/>
      <c r="RGT24" s="65"/>
      <c r="RGU24" s="65"/>
      <c r="RGV24" s="65"/>
      <c r="RGW24" s="65"/>
      <c r="RGX24" s="65"/>
      <c r="RGY24" s="65"/>
      <c r="RGZ24" s="65"/>
      <c r="RHA24" s="65"/>
      <c r="RHB24" s="65"/>
      <c r="RHC24" s="65"/>
      <c r="RHD24" s="65"/>
      <c r="RHE24" s="65"/>
      <c r="RHF24" s="65"/>
      <c r="RHG24" s="65"/>
      <c r="RHH24" s="65"/>
      <c r="RHI24" s="65"/>
      <c r="RHJ24" s="65"/>
      <c r="RHK24" s="65"/>
      <c r="RHL24" s="65"/>
      <c r="RHM24" s="65"/>
      <c r="RHN24" s="65"/>
      <c r="RHO24" s="65"/>
      <c r="RHP24" s="65"/>
      <c r="RHQ24" s="65"/>
      <c r="RHR24" s="65"/>
      <c r="RHS24" s="65"/>
      <c r="RHT24" s="65"/>
      <c r="RHU24" s="65"/>
      <c r="RHV24" s="65"/>
      <c r="RHW24" s="65"/>
      <c r="RHX24" s="65"/>
      <c r="RHY24" s="65"/>
      <c r="RHZ24" s="65"/>
      <c r="RIA24" s="65"/>
      <c r="RIB24" s="65"/>
      <c r="RIC24" s="65"/>
      <c r="RID24" s="65"/>
      <c r="RIE24" s="65"/>
      <c r="RIF24" s="65"/>
      <c r="RIG24" s="65"/>
      <c r="RIH24" s="65"/>
      <c r="RII24" s="65"/>
      <c r="RIJ24" s="65"/>
      <c r="RIK24" s="65"/>
      <c r="RIL24" s="65"/>
      <c r="RIM24" s="65"/>
      <c r="RIN24" s="65"/>
      <c r="RIO24" s="65"/>
      <c r="RIP24" s="65"/>
      <c r="RIQ24" s="65"/>
      <c r="RIR24" s="65"/>
      <c r="RIS24" s="65"/>
      <c r="RIT24" s="65"/>
      <c r="RIU24" s="65"/>
      <c r="RIV24" s="65"/>
      <c r="RIW24" s="65"/>
      <c r="RIX24" s="65"/>
      <c r="RIY24" s="65"/>
      <c r="RIZ24" s="65"/>
      <c r="RJA24" s="65"/>
      <c r="RJB24" s="65"/>
      <c r="RJC24" s="65"/>
      <c r="RJD24" s="65"/>
      <c r="RJE24" s="65"/>
      <c r="RJF24" s="65"/>
      <c r="RJG24" s="65"/>
      <c r="RJH24" s="65"/>
      <c r="RJI24" s="65"/>
      <c r="RJJ24" s="65"/>
      <c r="RJK24" s="65"/>
      <c r="RJL24" s="65"/>
      <c r="RJM24" s="65"/>
      <c r="RJN24" s="65"/>
      <c r="RJO24" s="65"/>
      <c r="RJP24" s="65"/>
      <c r="RJQ24" s="65"/>
      <c r="RJR24" s="65"/>
      <c r="RJS24" s="65"/>
      <c r="RJT24" s="65"/>
      <c r="RJU24" s="65"/>
      <c r="RJV24" s="65"/>
      <c r="RJW24" s="65"/>
      <c r="RJX24" s="65"/>
      <c r="RJY24" s="65"/>
      <c r="RJZ24" s="65"/>
      <c r="RKA24" s="65"/>
      <c r="RKB24" s="65"/>
      <c r="RKC24" s="65"/>
      <c r="RKD24" s="65"/>
      <c r="RKE24" s="65"/>
      <c r="RKF24" s="65"/>
      <c r="RKG24" s="65"/>
      <c r="RKH24" s="65"/>
      <c r="RKI24" s="65"/>
      <c r="RKJ24" s="65"/>
      <c r="RKK24" s="65"/>
      <c r="RKL24" s="65"/>
      <c r="RKM24" s="65"/>
      <c r="RKN24" s="65"/>
      <c r="RKO24" s="65"/>
      <c r="RKP24" s="65"/>
      <c r="RKQ24" s="65"/>
      <c r="RKR24" s="65"/>
      <c r="RKS24" s="65"/>
      <c r="RKT24" s="65"/>
      <c r="RKU24" s="65"/>
      <c r="RKV24" s="65"/>
      <c r="RKW24" s="65"/>
      <c r="RKX24" s="65"/>
      <c r="RKY24" s="65"/>
      <c r="RKZ24" s="65"/>
      <c r="RLA24" s="65"/>
      <c r="RLB24" s="65"/>
      <c r="RLC24" s="65"/>
      <c r="RLD24" s="65"/>
      <c r="RLE24" s="65"/>
      <c r="RLF24" s="65"/>
      <c r="RLG24" s="65"/>
      <c r="RLH24" s="65"/>
      <c r="RLI24" s="65"/>
      <c r="RLJ24" s="65"/>
      <c r="RLK24" s="65"/>
      <c r="RLL24" s="65"/>
      <c r="RLM24" s="65"/>
      <c r="RLN24" s="65"/>
      <c r="RLO24" s="65"/>
      <c r="RLP24" s="65"/>
      <c r="RLQ24" s="65"/>
      <c r="RLR24" s="65"/>
      <c r="RLS24" s="65"/>
      <c r="RLT24" s="65"/>
      <c r="RLU24" s="65"/>
      <c r="RLV24" s="65"/>
      <c r="RLW24" s="65"/>
      <c r="RLX24" s="65"/>
      <c r="RLY24" s="65"/>
      <c r="RLZ24" s="65"/>
      <c r="RMA24" s="65"/>
      <c r="RMB24" s="65"/>
      <c r="RMC24" s="65"/>
      <c r="RMD24" s="65"/>
      <c r="RME24" s="65"/>
      <c r="RMF24" s="65"/>
      <c r="RMG24" s="65"/>
      <c r="RMH24" s="65"/>
      <c r="RMI24" s="65"/>
      <c r="RMJ24" s="65"/>
      <c r="RMK24" s="65"/>
      <c r="RML24" s="65"/>
      <c r="RMM24" s="65"/>
      <c r="RMN24" s="65"/>
      <c r="RMO24" s="65"/>
      <c r="RMP24" s="65"/>
      <c r="RMQ24" s="65"/>
      <c r="RMR24" s="65"/>
      <c r="RMS24" s="65"/>
      <c r="RMT24" s="65"/>
      <c r="RMU24" s="65"/>
      <c r="RMV24" s="65"/>
      <c r="RMW24" s="65"/>
      <c r="RMX24" s="65"/>
      <c r="RMY24" s="65"/>
      <c r="RMZ24" s="65"/>
      <c r="RNA24" s="65"/>
      <c r="RNB24" s="65"/>
      <c r="RNC24" s="65"/>
      <c r="RND24" s="65"/>
      <c r="RNE24" s="65"/>
      <c r="RNF24" s="65"/>
      <c r="RNG24" s="65"/>
      <c r="RNH24" s="65"/>
      <c r="RNI24" s="65"/>
      <c r="RNJ24" s="65"/>
      <c r="RNK24" s="65"/>
      <c r="RNL24" s="65"/>
      <c r="RNM24" s="65"/>
      <c r="RNN24" s="65"/>
      <c r="RNO24" s="65"/>
      <c r="RNP24" s="65"/>
      <c r="RNQ24" s="65"/>
      <c r="RNR24" s="65"/>
      <c r="RNS24" s="65"/>
      <c r="RNT24" s="65"/>
      <c r="RNU24" s="65"/>
      <c r="RNV24" s="65"/>
      <c r="RNW24" s="65"/>
      <c r="RNX24" s="65"/>
      <c r="RNY24" s="65"/>
      <c r="RNZ24" s="65"/>
      <c r="ROA24" s="65"/>
      <c r="ROB24" s="65"/>
      <c r="ROC24" s="65"/>
      <c r="ROD24" s="65"/>
      <c r="ROE24" s="65"/>
      <c r="ROF24" s="65"/>
      <c r="ROG24" s="65"/>
      <c r="ROH24" s="65"/>
      <c r="ROI24" s="65"/>
      <c r="ROJ24" s="65"/>
      <c r="ROK24" s="65"/>
      <c r="ROL24" s="65"/>
      <c r="ROM24" s="65"/>
      <c r="RON24" s="65"/>
      <c r="ROO24" s="65"/>
      <c r="ROP24" s="65"/>
      <c r="ROQ24" s="65"/>
      <c r="ROR24" s="65"/>
      <c r="ROS24" s="65"/>
      <c r="ROT24" s="65"/>
      <c r="ROU24" s="65"/>
      <c r="ROV24" s="65"/>
      <c r="ROW24" s="65"/>
      <c r="ROX24" s="65"/>
      <c r="ROY24" s="65"/>
      <c r="ROZ24" s="65"/>
      <c r="RPA24" s="65"/>
      <c r="RPB24" s="65"/>
      <c r="RPC24" s="65"/>
      <c r="RPD24" s="65"/>
      <c r="RPE24" s="65"/>
      <c r="RPF24" s="65"/>
      <c r="RPG24" s="65"/>
      <c r="RPH24" s="65"/>
      <c r="RPI24" s="65"/>
      <c r="RPJ24" s="65"/>
      <c r="RPK24" s="65"/>
      <c r="RPL24" s="65"/>
      <c r="RPM24" s="65"/>
      <c r="RPN24" s="65"/>
      <c r="RPO24" s="65"/>
      <c r="RPP24" s="65"/>
      <c r="RPQ24" s="65"/>
      <c r="RPR24" s="65"/>
      <c r="RPS24" s="65"/>
      <c r="RPT24" s="65"/>
      <c r="RPU24" s="65"/>
      <c r="RPV24" s="65"/>
      <c r="RPW24" s="65"/>
      <c r="RPX24" s="65"/>
      <c r="RPY24" s="65"/>
      <c r="RPZ24" s="65"/>
      <c r="RQA24" s="65"/>
      <c r="RQB24" s="65"/>
      <c r="RQC24" s="65"/>
      <c r="RQD24" s="65"/>
      <c r="RQE24" s="65"/>
      <c r="RQF24" s="65"/>
      <c r="RQG24" s="65"/>
      <c r="RQH24" s="65"/>
      <c r="RQI24" s="65"/>
      <c r="RQJ24" s="65"/>
      <c r="RQK24" s="65"/>
      <c r="RQL24" s="65"/>
      <c r="RQM24" s="65"/>
      <c r="RQN24" s="65"/>
      <c r="RQO24" s="65"/>
      <c r="RQP24" s="65"/>
      <c r="RQQ24" s="65"/>
      <c r="RQR24" s="65"/>
      <c r="RQS24" s="65"/>
      <c r="RQT24" s="65"/>
      <c r="RQU24" s="65"/>
      <c r="RQV24" s="65"/>
      <c r="RQW24" s="65"/>
      <c r="RQX24" s="65"/>
      <c r="RQY24" s="65"/>
      <c r="RQZ24" s="65"/>
      <c r="RRA24" s="65"/>
      <c r="RRB24" s="65"/>
      <c r="RRC24" s="65"/>
      <c r="RRD24" s="65"/>
      <c r="RRE24" s="65"/>
      <c r="RRF24" s="65"/>
      <c r="RRG24" s="65"/>
      <c r="RRH24" s="65"/>
      <c r="RRI24" s="65"/>
      <c r="RRJ24" s="65"/>
      <c r="RRK24" s="65"/>
      <c r="RRL24" s="65"/>
      <c r="RRM24" s="65"/>
      <c r="RRN24" s="65"/>
      <c r="RRO24" s="65"/>
      <c r="RRP24" s="65"/>
      <c r="RRQ24" s="65"/>
      <c r="RRR24" s="65"/>
      <c r="RRS24" s="65"/>
      <c r="RRT24" s="65"/>
      <c r="RRU24" s="65"/>
      <c r="RRV24" s="65"/>
      <c r="RRW24" s="65"/>
      <c r="RRX24" s="65"/>
      <c r="RRY24" s="65"/>
      <c r="RRZ24" s="65"/>
      <c r="RSA24" s="65"/>
      <c r="RSB24" s="65"/>
      <c r="RSC24" s="65"/>
      <c r="RSD24" s="65"/>
      <c r="RSE24" s="65"/>
      <c r="RSF24" s="65"/>
      <c r="RSG24" s="65"/>
      <c r="RSH24" s="65"/>
      <c r="RSI24" s="65"/>
      <c r="RSJ24" s="65"/>
      <c r="RSK24" s="65"/>
      <c r="RSL24" s="65"/>
      <c r="RSM24" s="65"/>
      <c r="RSN24" s="65"/>
      <c r="RSO24" s="65"/>
      <c r="RSP24" s="65"/>
      <c r="RSQ24" s="65"/>
      <c r="RSR24" s="65"/>
      <c r="RSS24" s="65"/>
      <c r="RST24" s="65"/>
      <c r="RSU24" s="65"/>
      <c r="RSV24" s="65"/>
      <c r="RSW24" s="65"/>
      <c r="RSX24" s="65"/>
      <c r="RSY24" s="65"/>
      <c r="RSZ24" s="65"/>
      <c r="RTA24" s="65"/>
      <c r="RTB24" s="65"/>
      <c r="RTC24" s="65"/>
      <c r="RTD24" s="65"/>
      <c r="RTE24" s="65"/>
      <c r="RTF24" s="65"/>
      <c r="RTG24" s="65"/>
      <c r="RTH24" s="65"/>
      <c r="RTI24" s="65"/>
      <c r="RTJ24" s="65"/>
      <c r="RTK24" s="65"/>
      <c r="RTL24" s="65"/>
      <c r="RTM24" s="65"/>
      <c r="RTN24" s="65"/>
      <c r="RTO24" s="65"/>
      <c r="RTP24" s="65"/>
      <c r="RTQ24" s="65"/>
      <c r="RTR24" s="65"/>
      <c r="RTS24" s="65"/>
      <c r="RTT24" s="65"/>
      <c r="RTU24" s="65"/>
      <c r="RTV24" s="65"/>
      <c r="RTW24" s="65"/>
      <c r="RTX24" s="65"/>
      <c r="RTY24" s="65"/>
      <c r="RTZ24" s="65"/>
      <c r="RUA24" s="65"/>
      <c r="RUB24" s="65"/>
      <c r="RUC24" s="65"/>
      <c r="RUD24" s="65"/>
      <c r="RUE24" s="65"/>
      <c r="RUF24" s="65"/>
      <c r="RUG24" s="65"/>
      <c r="RUH24" s="65"/>
      <c r="RUI24" s="65"/>
      <c r="RUJ24" s="65"/>
      <c r="RUK24" s="65"/>
      <c r="RUL24" s="65"/>
      <c r="RUM24" s="65"/>
      <c r="RUN24" s="65"/>
      <c r="RUO24" s="65"/>
      <c r="RUP24" s="65"/>
      <c r="RUQ24" s="65"/>
      <c r="RUR24" s="65"/>
      <c r="RUS24" s="65"/>
      <c r="RUT24" s="65"/>
      <c r="RUU24" s="65"/>
      <c r="RUV24" s="65"/>
      <c r="RUW24" s="65"/>
      <c r="RUX24" s="65"/>
      <c r="RUY24" s="65"/>
      <c r="RUZ24" s="65"/>
      <c r="RVA24" s="65"/>
      <c r="RVB24" s="65"/>
      <c r="RVC24" s="65"/>
      <c r="RVD24" s="65"/>
      <c r="RVE24" s="65"/>
      <c r="RVF24" s="65"/>
      <c r="RVG24" s="65"/>
      <c r="RVH24" s="65"/>
      <c r="RVI24" s="65"/>
      <c r="RVJ24" s="65"/>
      <c r="RVK24" s="65"/>
      <c r="RVL24" s="65"/>
      <c r="RVM24" s="65"/>
      <c r="RVN24" s="65"/>
      <c r="RVO24" s="65"/>
      <c r="RVP24" s="65"/>
      <c r="RVQ24" s="65"/>
      <c r="RVR24" s="65"/>
      <c r="RVS24" s="65"/>
      <c r="RVT24" s="65"/>
      <c r="RVU24" s="65"/>
      <c r="RVV24" s="65"/>
      <c r="RVW24" s="65"/>
      <c r="RVX24" s="65"/>
      <c r="RVY24" s="65"/>
      <c r="RVZ24" s="65"/>
      <c r="RWA24" s="65"/>
      <c r="RWB24" s="65"/>
      <c r="RWC24" s="65"/>
      <c r="RWD24" s="65"/>
      <c r="RWE24" s="65"/>
      <c r="RWF24" s="65"/>
      <c r="RWG24" s="65"/>
      <c r="RWH24" s="65"/>
      <c r="RWI24" s="65"/>
      <c r="RWJ24" s="65"/>
      <c r="RWK24" s="65"/>
      <c r="RWL24" s="65"/>
      <c r="RWM24" s="65"/>
      <c r="RWN24" s="65"/>
      <c r="RWO24" s="65"/>
      <c r="RWP24" s="65"/>
      <c r="RWQ24" s="65"/>
      <c r="RWR24" s="65"/>
      <c r="RWS24" s="65"/>
      <c r="RWT24" s="65"/>
      <c r="RWU24" s="65"/>
      <c r="RWV24" s="65"/>
      <c r="RWW24" s="65"/>
      <c r="RWX24" s="65"/>
      <c r="RWY24" s="65"/>
      <c r="RWZ24" s="65"/>
      <c r="RXA24" s="65"/>
      <c r="RXB24" s="65"/>
      <c r="RXC24" s="65"/>
      <c r="RXD24" s="65"/>
      <c r="RXE24" s="65"/>
      <c r="RXF24" s="65"/>
      <c r="RXG24" s="65"/>
      <c r="RXH24" s="65"/>
      <c r="RXI24" s="65"/>
      <c r="RXJ24" s="65"/>
      <c r="RXK24" s="65"/>
      <c r="RXL24" s="65"/>
      <c r="RXM24" s="65"/>
      <c r="RXN24" s="65"/>
      <c r="RXO24" s="65"/>
      <c r="RXP24" s="65"/>
      <c r="RXQ24" s="65"/>
      <c r="RXR24" s="65"/>
      <c r="RXS24" s="65"/>
      <c r="RXT24" s="65"/>
      <c r="RXU24" s="65"/>
      <c r="RXV24" s="65"/>
      <c r="RXW24" s="65"/>
      <c r="RXX24" s="65"/>
      <c r="RXY24" s="65"/>
      <c r="RXZ24" s="65"/>
      <c r="RYA24" s="65"/>
      <c r="RYB24" s="65"/>
      <c r="RYC24" s="65"/>
      <c r="RYD24" s="65"/>
      <c r="RYE24" s="65"/>
      <c r="RYF24" s="65"/>
      <c r="RYG24" s="65"/>
      <c r="RYH24" s="65"/>
      <c r="RYI24" s="65"/>
      <c r="RYJ24" s="65"/>
      <c r="RYK24" s="65"/>
      <c r="RYL24" s="65"/>
      <c r="RYM24" s="65"/>
      <c r="RYN24" s="65"/>
      <c r="RYO24" s="65"/>
      <c r="RYP24" s="65"/>
      <c r="RYQ24" s="65"/>
      <c r="RYR24" s="65"/>
      <c r="RYS24" s="65"/>
      <c r="RYT24" s="65"/>
      <c r="RYU24" s="65"/>
      <c r="RYV24" s="65"/>
      <c r="RYW24" s="65"/>
      <c r="RYX24" s="65"/>
      <c r="RYY24" s="65"/>
      <c r="RYZ24" s="65"/>
      <c r="RZA24" s="65"/>
      <c r="RZB24" s="65"/>
      <c r="RZC24" s="65"/>
      <c r="RZD24" s="65"/>
      <c r="RZE24" s="65"/>
      <c r="RZF24" s="65"/>
      <c r="RZG24" s="65"/>
      <c r="RZH24" s="65"/>
      <c r="RZI24" s="65"/>
      <c r="RZJ24" s="65"/>
      <c r="RZK24" s="65"/>
      <c r="RZL24" s="65"/>
      <c r="RZM24" s="65"/>
      <c r="RZN24" s="65"/>
      <c r="RZO24" s="65"/>
      <c r="RZP24" s="65"/>
      <c r="RZQ24" s="65"/>
      <c r="RZR24" s="65"/>
      <c r="RZS24" s="65"/>
      <c r="RZT24" s="65"/>
      <c r="RZU24" s="65"/>
      <c r="RZV24" s="65"/>
      <c r="RZW24" s="65"/>
      <c r="RZX24" s="65"/>
      <c r="RZY24" s="65"/>
      <c r="RZZ24" s="65"/>
      <c r="SAA24" s="65"/>
      <c r="SAB24" s="65"/>
      <c r="SAC24" s="65"/>
      <c r="SAD24" s="65"/>
      <c r="SAE24" s="65"/>
      <c r="SAF24" s="65"/>
      <c r="SAG24" s="65"/>
      <c r="SAH24" s="65"/>
      <c r="SAI24" s="65"/>
      <c r="SAJ24" s="65"/>
      <c r="SAK24" s="65"/>
      <c r="SAL24" s="65"/>
      <c r="SAM24" s="65"/>
      <c r="SAN24" s="65"/>
      <c r="SAO24" s="65"/>
      <c r="SAP24" s="65"/>
      <c r="SAQ24" s="65"/>
      <c r="SAR24" s="65"/>
      <c r="SAS24" s="65"/>
      <c r="SAT24" s="65"/>
      <c r="SAU24" s="65"/>
      <c r="SAV24" s="65"/>
      <c r="SAW24" s="65"/>
      <c r="SAX24" s="65"/>
      <c r="SAY24" s="65"/>
      <c r="SAZ24" s="65"/>
      <c r="SBA24" s="65"/>
      <c r="SBB24" s="65"/>
      <c r="SBC24" s="65"/>
      <c r="SBD24" s="65"/>
      <c r="SBE24" s="65"/>
      <c r="SBF24" s="65"/>
      <c r="SBG24" s="65"/>
      <c r="SBH24" s="65"/>
      <c r="SBI24" s="65"/>
      <c r="SBJ24" s="65"/>
      <c r="SBK24" s="65"/>
      <c r="SBL24" s="65"/>
      <c r="SBM24" s="65"/>
      <c r="SBN24" s="65"/>
      <c r="SBO24" s="65"/>
      <c r="SBP24" s="65"/>
      <c r="SBQ24" s="65"/>
      <c r="SBR24" s="65"/>
      <c r="SBS24" s="65"/>
      <c r="SBT24" s="65"/>
      <c r="SBU24" s="65"/>
      <c r="SBV24" s="65"/>
      <c r="SBW24" s="65"/>
      <c r="SBX24" s="65"/>
      <c r="SBY24" s="65"/>
      <c r="SBZ24" s="65"/>
      <c r="SCA24" s="65"/>
      <c r="SCB24" s="65"/>
      <c r="SCC24" s="65"/>
      <c r="SCD24" s="65"/>
      <c r="SCE24" s="65"/>
      <c r="SCF24" s="65"/>
      <c r="SCG24" s="65"/>
      <c r="SCH24" s="65"/>
      <c r="SCI24" s="65"/>
      <c r="SCJ24" s="65"/>
      <c r="SCK24" s="65"/>
      <c r="SCL24" s="65"/>
      <c r="SCM24" s="65"/>
      <c r="SCN24" s="65"/>
      <c r="SCO24" s="65"/>
      <c r="SCP24" s="65"/>
      <c r="SCQ24" s="65"/>
      <c r="SCR24" s="65"/>
      <c r="SCS24" s="65"/>
      <c r="SCT24" s="65"/>
      <c r="SCU24" s="65"/>
      <c r="SCV24" s="65"/>
      <c r="SCW24" s="65"/>
      <c r="SCX24" s="65"/>
      <c r="SCY24" s="65"/>
      <c r="SCZ24" s="65"/>
      <c r="SDA24" s="65"/>
      <c r="SDB24" s="65"/>
      <c r="SDC24" s="65"/>
      <c r="SDD24" s="65"/>
      <c r="SDE24" s="65"/>
      <c r="SDF24" s="65"/>
      <c r="SDG24" s="65"/>
      <c r="SDH24" s="65"/>
      <c r="SDI24" s="65"/>
      <c r="SDJ24" s="65"/>
      <c r="SDK24" s="65"/>
      <c r="SDL24" s="65"/>
      <c r="SDM24" s="65"/>
      <c r="SDN24" s="65"/>
      <c r="SDO24" s="65"/>
      <c r="SDP24" s="65"/>
      <c r="SDQ24" s="65"/>
      <c r="SDR24" s="65"/>
      <c r="SDS24" s="65"/>
      <c r="SDT24" s="65"/>
      <c r="SDU24" s="65"/>
      <c r="SDV24" s="65"/>
      <c r="SDW24" s="65"/>
      <c r="SDX24" s="65"/>
      <c r="SDY24" s="65"/>
      <c r="SDZ24" s="65"/>
      <c r="SEA24" s="65"/>
      <c r="SEB24" s="65"/>
      <c r="SEC24" s="65"/>
      <c r="SED24" s="65"/>
      <c r="SEE24" s="65"/>
      <c r="SEF24" s="65"/>
      <c r="SEG24" s="65"/>
      <c r="SEH24" s="65"/>
      <c r="SEI24" s="65"/>
      <c r="SEJ24" s="65"/>
      <c r="SEK24" s="65"/>
      <c r="SEL24" s="65"/>
      <c r="SEM24" s="65"/>
      <c r="SEN24" s="65"/>
      <c r="SEO24" s="65"/>
      <c r="SEP24" s="65"/>
      <c r="SEQ24" s="65"/>
      <c r="SER24" s="65"/>
      <c r="SES24" s="65"/>
      <c r="SET24" s="65"/>
      <c r="SEU24" s="65"/>
      <c r="SEV24" s="65"/>
      <c r="SEW24" s="65"/>
      <c r="SEX24" s="65"/>
      <c r="SEY24" s="65"/>
      <c r="SEZ24" s="65"/>
      <c r="SFA24" s="65"/>
      <c r="SFB24" s="65"/>
      <c r="SFC24" s="65"/>
      <c r="SFD24" s="65"/>
      <c r="SFE24" s="65"/>
      <c r="SFF24" s="65"/>
      <c r="SFG24" s="65"/>
      <c r="SFH24" s="65"/>
      <c r="SFI24" s="65"/>
      <c r="SFJ24" s="65"/>
      <c r="SFK24" s="65"/>
      <c r="SFL24" s="65"/>
      <c r="SFM24" s="65"/>
      <c r="SFN24" s="65"/>
      <c r="SFO24" s="65"/>
      <c r="SFP24" s="65"/>
      <c r="SFQ24" s="65"/>
      <c r="SFR24" s="65"/>
      <c r="SFS24" s="65"/>
      <c r="SFT24" s="65"/>
      <c r="SFU24" s="65"/>
      <c r="SFV24" s="65"/>
      <c r="SFW24" s="65"/>
      <c r="SFX24" s="65"/>
      <c r="SFY24" s="65"/>
      <c r="SFZ24" s="65"/>
      <c r="SGA24" s="65"/>
      <c r="SGB24" s="65"/>
      <c r="SGC24" s="65"/>
      <c r="SGD24" s="65"/>
      <c r="SGE24" s="65"/>
      <c r="SGF24" s="65"/>
      <c r="SGG24" s="65"/>
      <c r="SGH24" s="65"/>
      <c r="SGI24" s="65"/>
      <c r="SGJ24" s="65"/>
      <c r="SGK24" s="65"/>
      <c r="SGL24" s="65"/>
      <c r="SGM24" s="65"/>
      <c r="SGN24" s="65"/>
      <c r="SGO24" s="65"/>
      <c r="SGP24" s="65"/>
      <c r="SGQ24" s="65"/>
      <c r="SGR24" s="65"/>
      <c r="SGS24" s="65"/>
      <c r="SGT24" s="65"/>
      <c r="SGU24" s="65"/>
      <c r="SGV24" s="65"/>
      <c r="SGW24" s="65"/>
      <c r="SGX24" s="65"/>
      <c r="SGY24" s="65"/>
      <c r="SGZ24" s="65"/>
      <c r="SHA24" s="65"/>
      <c r="SHB24" s="65"/>
      <c r="SHC24" s="65"/>
      <c r="SHD24" s="65"/>
      <c r="SHE24" s="65"/>
      <c r="SHF24" s="65"/>
      <c r="SHG24" s="65"/>
      <c r="SHH24" s="65"/>
      <c r="SHI24" s="65"/>
      <c r="SHJ24" s="65"/>
      <c r="SHK24" s="65"/>
      <c r="SHL24" s="65"/>
      <c r="SHM24" s="65"/>
      <c r="SHN24" s="65"/>
      <c r="SHO24" s="65"/>
      <c r="SHP24" s="65"/>
      <c r="SHQ24" s="65"/>
      <c r="SHR24" s="65"/>
      <c r="SHS24" s="65"/>
      <c r="SHT24" s="65"/>
      <c r="SHU24" s="65"/>
      <c r="SHV24" s="65"/>
      <c r="SHW24" s="65"/>
      <c r="SHX24" s="65"/>
      <c r="SHY24" s="65"/>
      <c r="SHZ24" s="65"/>
      <c r="SIA24" s="65"/>
      <c r="SIB24" s="65"/>
      <c r="SIC24" s="65"/>
      <c r="SID24" s="65"/>
      <c r="SIE24" s="65"/>
      <c r="SIF24" s="65"/>
      <c r="SIG24" s="65"/>
      <c r="SIH24" s="65"/>
      <c r="SII24" s="65"/>
      <c r="SIJ24" s="65"/>
      <c r="SIK24" s="65"/>
      <c r="SIL24" s="65"/>
      <c r="SIM24" s="65"/>
      <c r="SIN24" s="65"/>
      <c r="SIO24" s="65"/>
      <c r="SIP24" s="65"/>
      <c r="SIQ24" s="65"/>
      <c r="SIR24" s="65"/>
      <c r="SIS24" s="65"/>
      <c r="SIT24" s="65"/>
      <c r="SIU24" s="65"/>
      <c r="SIV24" s="65"/>
      <c r="SIW24" s="65"/>
      <c r="SIX24" s="65"/>
      <c r="SIY24" s="65"/>
      <c r="SIZ24" s="65"/>
      <c r="SJA24" s="65"/>
      <c r="SJB24" s="65"/>
      <c r="SJC24" s="65"/>
      <c r="SJD24" s="65"/>
      <c r="SJE24" s="65"/>
      <c r="SJF24" s="65"/>
      <c r="SJG24" s="65"/>
      <c r="SJH24" s="65"/>
      <c r="SJI24" s="65"/>
      <c r="SJJ24" s="65"/>
      <c r="SJK24" s="65"/>
      <c r="SJL24" s="65"/>
      <c r="SJM24" s="65"/>
      <c r="SJN24" s="65"/>
      <c r="SJO24" s="65"/>
      <c r="SJP24" s="65"/>
      <c r="SJQ24" s="65"/>
      <c r="SJR24" s="65"/>
      <c r="SJS24" s="65"/>
      <c r="SJT24" s="65"/>
      <c r="SJU24" s="65"/>
      <c r="SJV24" s="65"/>
      <c r="SJW24" s="65"/>
      <c r="SJX24" s="65"/>
      <c r="SJY24" s="65"/>
      <c r="SJZ24" s="65"/>
      <c r="SKA24" s="65"/>
      <c r="SKB24" s="65"/>
      <c r="SKC24" s="65"/>
      <c r="SKD24" s="65"/>
      <c r="SKE24" s="65"/>
      <c r="SKF24" s="65"/>
      <c r="SKG24" s="65"/>
      <c r="SKH24" s="65"/>
      <c r="SKI24" s="65"/>
      <c r="SKJ24" s="65"/>
      <c r="SKK24" s="65"/>
      <c r="SKL24" s="65"/>
      <c r="SKM24" s="65"/>
      <c r="SKN24" s="65"/>
      <c r="SKO24" s="65"/>
      <c r="SKP24" s="65"/>
      <c r="SKQ24" s="65"/>
      <c r="SKR24" s="65"/>
      <c r="SKS24" s="65"/>
      <c r="SKT24" s="65"/>
      <c r="SKU24" s="65"/>
      <c r="SKV24" s="65"/>
      <c r="SKW24" s="65"/>
      <c r="SKX24" s="65"/>
      <c r="SKY24" s="65"/>
      <c r="SKZ24" s="65"/>
      <c r="SLA24" s="65"/>
      <c r="SLB24" s="65"/>
      <c r="SLC24" s="65"/>
      <c r="SLD24" s="65"/>
      <c r="SLE24" s="65"/>
      <c r="SLF24" s="65"/>
      <c r="SLG24" s="65"/>
      <c r="SLH24" s="65"/>
      <c r="SLI24" s="65"/>
      <c r="SLJ24" s="65"/>
      <c r="SLK24" s="65"/>
      <c r="SLL24" s="65"/>
      <c r="SLM24" s="65"/>
      <c r="SLN24" s="65"/>
      <c r="SLO24" s="65"/>
      <c r="SLP24" s="65"/>
      <c r="SLQ24" s="65"/>
      <c r="SLR24" s="65"/>
      <c r="SLS24" s="65"/>
      <c r="SLT24" s="65"/>
      <c r="SLU24" s="65"/>
      <c r="SLV24" s="65"/>
      <c r="SLW24" s="65"/>
      <c r="SLX24" s="65"/>
      <c r="SLY24" s="65"/>
      <c r="SLZ24" s="65"/>
      <c r="SMA24" s="65"/>
      <c r="SMB24" s="65"/>
      <c r="SMC24" s="65"/>
      <c r="SMD24" s="65"/>
      <c r="SME24" s="65"/>
      <c r="SMF24" s="65"/>
      <c r="SMG24" s="65"/>
      <c r="SMH24" s="65"/>
      <c r="SMI24" s="65"/>
      <c r="SMJ24" s="65"/>
      <c r="SMK24" s="65"/>
      <c r="SML24" s="65"/>
      <c r="SMM24" s="65"/>
      <c r="SMN24" s="65"/>
      <c r="SMO24" s="65"/>
      <c r="SMP24" s="65"/>
      <c r="SMQ24" s="65"/>
      <c r="SMR24" s="65"/>
      <c r="SMS24" s="65"/>
      <c r="SMT24" s="65"/>
      <c r="SMU24" s="65"/>
      <c r="SMV24" s="65"/>
      <c r="SMW24" s="65"/>
      <c r="SMX24" s="65"/>
      <c r="SMY24" s="65"/>
      <c r="SMZ24" s="65"/>
      <c r="SNA24" s="65"/>
      <c r="SNB24" s="65"/>
      <c r="SNC24" s="65"/>
      <c r="SND24" s="65"/>
      <c r="SNE24" s="65"/>
      <c r="SNF24" s="65"/>
      <c r="SNG24" s="65"/>
      <c r="SNH24" s="65"/>
      <c r="SNI24" s="65"/>
      <c r="SNJ24" s="65"/>
      <c r="SNK24" s="65"/>
      <c r="SNL24" s="65"/>
      <c r="SNM24" s="65"/>
      <c r="SNN24" s="65"/>
      <c r="SNO24" s="65"/>
      <c r="SNP24" s="65"/>
      <c r="SNQ24" s="65"/>
      <c r="SNR24" s="65"/>
      <c r="SNS24" s="65"/>
      <c r="SNT24" s="65"/>
      <c r="SNU24" s="65"/>
      <c r="SNV24" s="65"/>
      <c r="SNW24" s="65"/>
      <c r="SNX24" s="65"/>
      <c r="SNY24" s="65"/>
      <c r="SNZ24" s="65"/>
      <c r="SOA24" s="65"/>
      <c r="SOB24" s="65"/>
      <c r="SOC24" s="65"/>
      <c r="SOD24" s="65"/>
      <c r="SOE24" s="65"/>
      <c r="SOF24" s="65"/>
      <c r="SOG24" s="65"/>
      <c r="SOH24" s="65"/>
      <c r="SOI24" s="65"/>
      <c r="SOJ24" s="65"/>
      <c r="SOK24" s="65"/>
      <c r="SOL24" s="65"/>
      <c r="SOM24" s="65"/>
      <c r="SON24" s="65"/>
      <c r="SOO24" s="65"/>
      <c r="SOP24" s="65"/>
      <c r="SOQ24" s="65"/>
      <c r="SOR24" s="65"/>
      <c r="SOS24" s="65"/>
      <c r="SOT24" s="65"/>
      <c r="SOU24" s="65"/>
      <c r="SOV24" s="65"/>
      <c r="SOW24" s="65"/>
      <c r="SOX24" s="65"/>
      <c r="SOY24" s="65"/>
      <c r="SOZ24" s="65"/>
      <c r="SPA24" s="65"/>
      <c r="SPB24" s="65"/>
      <c r="SPC24" s="65"/>
      <c r="SPD24" s="65"/>
      <c r="SPE24" s="65"/>
      <c r="SPF24" s="65"/>
      <c r="SPG24" s="65"/>
      <c r="SPH24" s="65"/>
      <c r="SPI24" s="65"/>
      <c r="SPJ24" s="65"/>
      <c r="SPK24" s="65"/>
      <c r="SPL24" s="65"/>
      <c r="SPM24" s="65"/>
      <c r="SPN24" s="65"/>
      <c r="SPO24" s="65"/>
      <c r="SPP24" s="65"/>
      <c r="SPQ24" s="65"/>
      <c r="SPR24" s="65"/>
      <c r="SPS24" s="65"/>
      <c r="SPT24" s="65"/>
      <c r="SPU24" s="65"/>
      <c r="SPV24" s="65"/>
      <c r="SPW24" s="65"/>
      <c r="SPX24" s="65"/>
      <c r="SPY24" s="65"/>
      <c r="SPZ24" s="65"/>
      <c r="SQA24" s="65"/>
      <c r="SQB24" s="65"/>
      <c r="SQC24" s="65"/>
      <c r="SQD24" s="65"/>
      <c r="SQE24" s="65"/>
      <c r="SQF24" s="65"/>
      <c r="SQG24" s="65"/>
      <c r="SQH24" s="65"/>
      <c r="SQI24" s="65"/>
      <c r="SQJ24" s="65"/>
      <c r="SQK24" s="65"/>
      <c r="SQL24" s="65"/>
      <c r="SQM24" s="65"/>
      <c r="SQN24" s="65"/>
      <c r="SQO24" s="65"/>
      <c r="SQP24" s="65"/>
      <c r="SQQ24" s="65"/>
      <c r="SQR24" s="65"/>
      <c r="SQS24" s="65"/>
      <c r="SQT24" s="65"/>
      <c r="SQU24" s="65"/>
      <c r="SQV24" s="65"/>
      <c r="SQW24" s="65"/>
      <c r="SQX24" s="65"/>
      <c r="SQY24" s="65"/>
      <c r="SQZ24" s="65"/>
      <c r="SRA24" s="65"/>
      <c r="SRB24" s="65"/>
      <c r="SRC24" s="65"/>
      <c r="SRD24" s="65"/>
      <c r="SRE24" s="65"/>
      <c r="SRF24" s="65"/>
      <c r="SRG24" s="65"/>
      <c r="SRH24" s="65"/>
      <c r="SRI24" s="65"/>
      <c r="SRJ24" s="65"/>
      <c r="SRK24" s="65"/>
      <c r="SRL24" s="65"/>
      <c r="SRM24" s="65"/>
      <c r="SRN24" s="65"/>
      <c r="SRO24" s="65"/>
      <c r="SRP24" s="65"/>
      <c r="SRQ24" s="65"/>
      <c r="SRR24" s="65"/>
      <c r="SRS24" s="65"/>
      <c r="SRT24" s="65"/>
      <c r="SRU24" s="65"/>
      <c r="SRV24" s="65"/>
      <c r="SRW24" s="65"/>
      <c r="SRX24" s="65"/>
      <c r="SRY24" s="65"/>
      <c r="SRZ24" s="65"/>
      <c r="SSA24" s="65"/>
      <c r="SSB24" s="65"/>
      <c r="SSC24" s="65"/>
      <c r="SSD24" s="65"/>
      <c r="SSE24" s="65"/>
      <c r="SSF24" s="65"/>
      <c r="SSG24" s="65"/>
      <c r="SSH24" s="65"/>
      <c r="SSI24" s="65"/>
      <c r="SSJ24" s="65"/>
      <c r="SSK24" s="65"/>
      <c r="SSL24" s="65"/>
      <c r="SSM24" s="65"/>
      <c r="SSN24" s="65"/>
      <c r="SSO24" s="65"/>
      <c r="SSP24" s="65"/>
      <c r="SSQ24" s="65"/>
      <c r="SSR24" s="65"/>
      <c r="SSS24" s="65"/>
      <c r="SST24" s="65"/>
      <c r="SSU24" s="65"/>
      <c r="SSV24" s="65"/>
      <c r="SSW24" s="65"/>
      <c r="SSX24" s="65"/>
      <c r="SSY24" s="65"/>
      <c r="SSZ24" s="65"/>
      <c r="STA24" s="65"/>
      <c r="STB24" s="65"/>
      <c r="STC24" s="65"/>
      <c r="STD24" s="65"/>
      <c r="STE24" s="65"/>
      <c r="STF24" s="65"/>
      <c r="STG24" s="65"/>
      <c r="STH24" s="65"/>
      <c r="STI24" s="65"/>
      <c r="STJ24" s="65"/>
      <c r="STK24" s="65"/>
      <c r="STL24" s="65"/>
      <c r="STM24" s="65"/>
      <c r="STN24" s="65"/>
      <c r="STO24" s="65"/>
      <c r="STP24" s="65"/>
      <c r="STQ24" s="65"/>
      <c r="STR24" s="65"/>
      <c r="STS24" s="65"/>
      <c r="STT24" s="65"/>
      <c r="STU24" s="65"/>
      <c r="STV24" s="65"/>
      <c r="STW24" s="65"/>
      <c r="STX24" s="65"/>
      <c r="STY24" s="65"/>
      <c r="STZ24" s="65"/>
      <c r="SUA24" s="65"/>
      <c r="SUB24" s="65"/>
      <c r="SUC24" s="65"/>
      <c r="SUD24" s="65"/>
      <c r="SUE24" s="65"/>
      <c r="SUF24" s="65"/>
      <c r="SUG24" s="65"/>
      <c r="SUH24" s="65"/>
      <c r="SUI24" s="65"/>
      <c r="SUJ24" s="65"/>
      <c r="SUK24" s="65"/>
      <c r="SUL24" s="65"/>
      <c r="SUM24" s="65"/>
      <c r="SUN24" s="65"/>
      <c r="SUO24" s="65"/>
      <c r="SUP24" s="65"/>
      <c r="SUQ24" s="65"/>
      <c r="SUR24" s="65"/>
      <c r="SUS24" s="65"/>
      <c r="SUT24" s="65"/>
      <c r="SUU24" s="65"/>
      <c r="SUV24" s="65"/>
      <c r="SUW24" s="65"/>
      <c r="SUX24" s="65"/>
      <c r="SUY24" s="65"/>
      <c r="SUZ24" s="65"/>
      <c r="SVA24" s="65"/>
      <c r="SVB24" s="65"/>
      <c r="SVC24" s="65"/>
      <c r="SVD24" s="65"/>
      <c r="SVE24" s="65"/>
      <c r="SVF24" s="65"/>
      <c r="SVG24" s="65"/>
      <c r="SVH24" s="65"/>
      <c r="SVI24" s="65"/>
      <c r="SVJ24" s="65"/>
      <c r="SVK24" s="65"/>
      <c r="SVL24" s="65"/>
      <c r="SVM24" s="65"/>
      <c r="SVN24" s="65"/>
      <c r="SVO24" s="65"/>
      <c r="SVP24" s="65"/>
      <c r="SVQ24" s="65"/>
      <c r="SVR24" s="65"/>
      <c r="SVS24" s="65"/>
      <c r="SVT24" s="65"/>
      <c r="SVU24" s="65"/>
      <c r="SVV24" s="65"/>
      <c r="SVW24" s="65"/>
      <c r="SVX24" s="65"/>
      <c r="SVY24" s="65"/>
      <c r="SVZ24" s="65"/>
      <c r="SWA24" s="65"/>
      <c r="SWB24" s="65"/>
      <c r="SWC24" s="65"/>
      <c r="SWD24" s="65"/>
      <c r="SWE24" s="65"/>
      <c r="SWF24" s="65"/>
      <c r="SWG24" s="65"/>
      <c r="SWH24" s="65"/>
      <c r="SWI24" s="65"/>
      <c r="SWJ24" s="65"/>
      <c r="SWK24" s="65"/>
      <c r="SWL24" s="65"/>
      <c r="SWM24" s="65"/>
      <c r="SWN24" s="65"/>
      <c r="SWO24" s="65"/>
      <c r="SWP24" s="65"/>
      <c r="SWQ24" s="65"/>
      <c r="SWR24" s="65"/>
      <c r="SWS24" s="65"/>
      <c r="SWT24" s="65"/>
      <c r="SWU24" s="65"/>
      <c r="SWV24" s="65"/>
      <c r="SWW24" s="65"/>
      <c r="SWX24" s="65"/>
      <c r="SWY24" s="65"/>
      <c r="SWZ24" s="65"/>
      <c r="SXA24" s="65"/>
      <c r="SXB24" s="65"/>
      <c r="SXC24" s="65"/>
      <c r="SXD24" s="65"/>
      <c r="SXE24" s="65"/>
      <c r="SXF24" s="65"/>
      <c r="SXG24" s="65"/>
      <c r="SXH24" s="65"/>
      <c r="SXI24" s="65"/>
      <c r="SXJ24" s="65"/>
      <c r="SXK24" s="65"/>
      <c r="SXL24" s="65"/>
      <c r="SXM24" s="65"/>
      <c r="SXN24" s="65"/>
      <c r="SXO24" s="65"/>
      <c r="SXP24" s="65"/>
      <c r="SXQ24" s="65"/>
      <c r="SXR24" s="65"/>
      <c r="SXS24" s="65"/>
      <c r="SXT24" s="65"/>
      <c r="SXU24" s="65"/>
      <c r="SXV24" s="65"/>
      <c r="SXW24" s="65"/>
      <c r="SXX24" s="65"/>
      <c r="SXY24" s="65"/>
      <c r="SXZ24" s="65"/>
      <c r="SYA24" s="65"/>
      <c r="SYB24" s="65"/>
      <c r="SYC24" s="65"/>
      <c r="SYD24" s="65"/>
      <c r="SYE24" s="65"/>
      <c r="SYF24" s="65"/>
      <c r="SYG24" s="65"/>
      <c r="SYH24" s="65"/>
      <c r="SYI24" s="65"/>
      <c r="SYJ24" s="65"/>
      <c r="SYK24" s="65"/>
      <c r="SYL24" s="65"/>
      <c r="SYM24" s="65"/>
      <c r="SYN24" s="65"/>
      <c r="SYO24" s="65"/>
      <c r="SYP24" s="65"/>
      <c r="SYQ24" s="65"/>
      <c r="SYR24" s="65"/>
      <c r="SYS24" s="65"/>
      <c r="SYT24" s="65"/>
      <c r="SYU24" s="65"/>
      <c r="SYV24" s="65"/>
      <c r="SYW24" s="65"/>
      <c r="SYX24" s="65"/>
      <c r="SYY24" s="65"/>
      <c r="SYZ24" s="65"/>
      <c r="SZA24" s="65"/>
      <c r="SZB24" s="65"/>
      <c r="SZC24" s="65"/>
      <c r="SZD24" s="65"/>
      <c r="SZE24" s="65"/>
      <c r="SZF24" s="65"/>
      <c r="SZG24" s="65"/>
      <c r="SZH24" s="65"/>
      <c r="SZI24" s="65"/>
      <c r="SZJ24" s="65"/>
      <c r="SZK24" s="65"/>
      <c r="SZL24" s="65"/>
      <c r="SZM24" s="65"/>
      <c r="SZN24" s="65"/>
      <c r="SZO24" s="65"/>
      <c r="SZP24" s="65"/>
      <c r="SZQ24" s="65"/>
      <c r="SZR24" s="65"/>
      <c r="SZS24" s="65"/>
      <c r="SZT24" s="65"/>
      <c r="SZU24" s="65"/>
      <c r="SZV24" s="65"/>
      <c r="SZW24" s="65"/>
      <c r="SZX24" s="65"/>
      <c r="SZY24" s="65"/>
      <c r="SZZ24" s="65"/>
      <c r="TAA24" s="65"/>
      <c r="TAB24" s="65"/>
      <c r="TAC24" s="65"/>
      <c r="TAD24" s="65"/>
      <c r="TAE24" s="65"/>
      <c r="TAF24" s="65"/>
      <c r="TAG24" s="65"/>
      <c r="TAH24" s="65"/>
      <c r="TAI24" s="65"/>
      <c r="TAJ24" s="65"/>
      <c r="TAK24" s="65"/>
      <c r="TAL24" s="65"/>
      <c r="TAM24" s="65"/>
      <c r="TAN24" s="65"/>
      <c r="TAO24" s="65"/>
      <c r="TAP24" s="65"/>
      <c r="TAQ24" s="65"/>
      <c r="TAR24" s="65"/>
      <c r="TAS24" s="65"/>
      <c r="TAT24" s="65"/>
      <c r="TAU24" s="65"/>
      <c r="TAV24" s="65"/>
      <c r="TAW24" s="65"/>
      <c r="TAX24" s="65"/>
      <c r="TAY24" s="65"/>
      <c r="TAZ24" s="65"/>
      <c r="TBA24" s="65"/>
      <c r="TBB24" s="65"/>
      <c r="TBC24" s="65"/>
      <c r="TBD24" s="65"/>
      <c r="TBE24" s="65"/>
      <c r="TBF24" s="65"/>
      <c r="TBG24" s="65"/>
      <c r="TBH24" s="65"/>
      <c r="TBI24" s="65"/>
      <c r="TBJ24" s="65"/>
      <c r="TBK24" s="65"/>
      <c r="TBL24" s="65"/>
      <c r="TBM24" s="65"/>
      <c r="TBN24" s="65"/>
      <c r="TBO24" s="65"/>
      <c r="TBP24" s="65"/>
      <c r="TBQ24" s="65"/>
      <c r="TBR24" s="65"/>
      <c r="TBS24" s="65"/>
      <c r="TBT24" s="65"/>
      <c r="TBU24" s="65"/>
      <c r="TBV24" s="65"/>
      <c r="TBW24" s="65"/>
      <c r="TBX24" s="65"/>
      <c r="TBY24" s="65"/>
      <c r="TBZ24" s="65"/>
      <c r="TCA24" s="65"/>
      <c r="TCB24" s="65"/>
      <c r="TCC24" s="65"/>
      <c r="TCD24" s="65"/>
      <c r="TCE24" s="65"/>
      <c r="TCF24" s="65"/>
      <c r="TCG24" s="65"/>
      <c r="TCH24" s="65"/>
      <c r="TCI24" s="65"/>
      <c r="TCJ24" s="65"/>
      <c r="TCK24" s="65"/>
      <c r="TCL24" s="65"/>
      <c r="TCM24" s="65"/>
      <c r="TCN24" s="65"/>
      <c r="TCO24" s="65"/>
      <c r="TCP24" s="65"/>
      <c r="TCQ24" s="65"/>
      <c r="TCR24" s="65"/>
      <c r="TCS24" s="65"/>
      <c r="TCT24" s="65"/>
      <c r="TCU24" s="65"/>
      <c r="TCV24" s="65"/>
      <c r="TCW24" s="65"/>
      <c r="TCX24" s="65"/>
      <c r="TCY24" s="65"/>
      <c r="TCZ24" s="65"/>
      <c r="TDA24" s="65"/>
      <c r="TDB24" s="65"/>
      <c r="TDC24" s="65"/>
      <c r="TDD24" s="65"/>
      <c r="TDE24" s="65"/>
      <c r="TDF24" s="65"/>
      <c r="TDG24" s="65"/>
      <c r="TDH24" s="65"/>
      <c r="TDI24" s="65"/>
      <c r="TDJ24" s="65"/>
      <c r="TDK24" s="65"/>
      <c r="TDL24" s="65"/>
      <c r="TDM24" s="65"/>
      <c r="TDN24" s="65"/>
      <c r="TDO24" s="65"/>
      <c r="TDP24" s="65"/>
      <c r="TDQ24" s="65"/>
      <c r="TDR24" s="65"/>
      <c r="TDS24" s="65"/>
      <c r="TDT24" s="65"/>
      <c r="TDU24" s="65"/>
      <c r="TDV24" s="65"/>
      <c r="TDW24" s="65"/>
      <c r="TDX24" s="65"/>
      <c r="TDY24" s="65"/>
      <c r="TDZ24" s="65"/>
      <c r="TEA24" s="65"/>
      <c r="TEB24" s="65"/>
      <c r="TEC24" s="65"/>
      <c r="TED24" s="65"/>
      <c r="TEE24" s="65"/>
      <c r="TEF24" s="65"/>
      <c r="TEG24" s="65"/>
      <c r="TEH24" s="65"/>
      <c r="TEI24" s="65"/>
      <c r="TEJ24" s="65"/>
      <c r="TEK24" s="65"/>
      <c r="TEL24" s="65"/>
      <c r="TEM24" s="65"/>
      <c r="TEN24" s="65"/>
      <c r="TEO24" s="65"/>
      <c r="TEP24" s="65"/>
      <c r="TEQ24" s="65"/>
      <c r="TER24" s="65"/>
      <c r="TES24" s="65"/>
      <c r="TET24" s="65"/>
      <c r="TEU24" s="65"/>
      <c r="TEV24" s="65"/>
      <c r="TEW24" s="65"/>
      <c r="TEX24" s="65"/>
      <c r="TEY24" s="65"/>
      <c r="TEZ24" s="65"/>
      <c r="TFA24" s="65"/>
      <c r="TFB24" s="65"/>
      <c r="TFC24" s="65"/>
      <c r="TFD24" s="65"/>
      <c r="TFE24" s="65"/>
      <c r="TFF24" s="65"/>
      <c r="TFG24" s="65"/>
      <c r="TFH24" s="65"/>
      <c r="TFI24" s="65"/>
      <c r="TFJ24" s="65"/>
      <c r="TFK24" s="65"/>
      <c r="TFL24" s="65"/>
      <c r="TFM24" s="65"/>
      <c r="TFN24" s="65"/>
      <c r="TFO24" s="65"/>
      <c r="TFP24" s="65"/>
      <c r="TFQ24" s="65"/>
      <c r="TFR24" s="65"/>
      <c r="TFS24" s="65"/>
      <c r="TFT24" s="65"/>
      <c r="TFU24" s="65"/>
      <c r="TFV24" s="65"/>
      <c r="TFW24" s="65"/>
      <c r="TFX24" s="65"/>
      <c r="TFY24" s="65"/>
      <c r="TFZ24" s="65"/>
      <c r="TGA24" s="65"/>
      <c r="TGB24" s="65"/>
      <c r="TGC24" s="65"/>
      <c r="TGD24" s="65"/>
      <c r="TGE24" s="65"/>
      <c r="TGF24" s="65"/>
      <c r="TGG24" s="65"/>
      <c r="TGH24" s="65"/>
      <c r="TGI24" s="65"/>
      <c r="TGJ24" s="65"/>
      <c r="TGK24" s="65"/>
      <c r="TGL24" s="65"/>
      <c r="TGM24" s="65"/>
      <c r="TGN24" s="65"/>
      <c r="TGO24" s="65"/>
      <c r="TGP24" s="65"/>
      <c r="TGQ24" s="65"/>
      <c r="TGR24" s="65"/>
      <c r="TGS24" s="65"/>
      <c r="TGT24" s="65"/>
      <c r="TGU24" s="65"/>
      <c r="TGV24" s="65"/>
      <c r="TGW24" s="65"/>
      <c r="TGX24" s="65"/>
      <c r="TGY24" s="65"/>
      <c r="TGZ24" s="65"/>
      <c r="THA24" s="65"/>
      <c r="THB24" s="65"/>
      <c r="THC24" s="65"/>
      <c r="THD24" s="65"/>
      <c r="THE24" s="65"/>
      <c r="THF24" s="65"/>
      <c r="THG24" s="65"/>
      <c r="THH24" s="65"/>
      <c r="THI24" s="65"/>
      <c r="THJ24" s="65"/>
      <c r="THK24" s="65"/>
      <c r="THL24" s="65"/>
      <c r="THM24" s="65"/>
      <c r="THN24" s="65"/>
      <c r="THO24" s="65"/>
      <c r="THP24" s="65"/>
      <c r="THQ24" s="65"/>
      <c r="THR24" s="65"/>
      <c r="THS24" s="65"/>
      <c r="THT24" s="65"/>
      <c r="THU24" s="65"/>
      <c r="THV24" s="65"/>
      <c r="THW24" s="65"/>
      <c r="THX24" s="65"/>
      <c r="THY24" s="65"/>
      <c r="THZ24" s="65"/>
      <c r="TIA24" s="65"/>
      <c r="TIB24" s="65"/>
      <c r="TIC24" s="65"/>
      <c r="TID24" s="65"/>
      <c r="TIE24" s="65"/>
      <c r="TIF24" s="65"/>
      <c r="TIG24" s="65"/>
      <c r="TIH24" s="65"/>
      <c r="TII24" s="65"/>
      <c r="TIJ24" s="65"/>
      <c r="TIK24" s="65"/>
      <c r="TIL24" s="65"/>
      <c r="TIM24" s="65"/>
      <c r="TIN24" s="65"/>
      <c r="TIO24" s="65"/>
      <c r="TIP24" s="65"/>
      <c r="TIQ24" s="65"/>
      <c r="TIR24" s="65"/>
      <c r="TIS24" s="65"/>
      <c r="TIT24" s="65"/>
      <c r="TIU24" s="65"/>
      <c r="TIV24" s="65"/>
      <c r="TIW24" s="65"/>
      <c r="TIX24" s="65"/>
      <c r="TIY24" s="65"/>
      <c r="TIZ24" s="65"/>
      <c r="TJA24" s="65"/>
      <c r="TJB24" s="65"/>
      <c r="TJC24" s="65"/>
      <c r="TJD24" s="65"/>
      <c r="TJE24" s="65"/>
      <c r="TJF24" s="65"/>
      <c r="TJG24" s="65"/>
      <c r="TJH24" s="65"/>
      <c r="TJI24" s="65"/>
      <c r="TJJ24" s="65"/>
      <c r="TJK24" s="65"/>
      <c r="TJL24" s="65"/>
      <c r="TJM24" s="65"/>
      <c r="TJN24" s="65"/>
      <c r="TJO24" s="65"/>
      <c r="TJP24" s="65"/>
      <c r="TJQ24" s="65"/>
      <c r="TJR24" s="65"/>
      <c r="TJS24" s="65"/>
      <c r="TJT24" s="65"/>
      <c r="TJU24" s="65"/>
      <c r="TJV24" s="65"/>
      <c r="TJW24" s="65"/>
      <c r="TJX24" s="65"/>
      <c r="TJY24" s="65"/>
      <c r="TJZ24" s="65"/>
      <c r="TKA24" s="65"/>
      <c r="TKB24" s="65"/>
      <c r="TKC24" s="65"/>
      <c r="TKD24" s="65"/>
      <c r="TKE24" s="65"/>
      <c r="TKF24" s="65"/>
      <c r="TKG24" s="65"/>
      <c r="TKH24" s="65"/>
      <c r="TKI24" s="65"/>
      <c r="TKJ24" s="65"/>
      <c r="TKK24" s="65"/>
      <c r="TKL24" s="65"/>
      <c r="TKM24" s="65"/>
      <c r="TKN24" s="65"/>
      <c r="TKO24" s="65"/>
      <c r="TKP24" s="65"/>
      <c r="TKQ24" s="65"/>
      <c r="TKR24" s="65"/>
      <c r="TKS24" s="65"/>
      <c r="TKT24" s="65"/>
      <c r="TKU24" s="65"/>
      <c r="TKV24" s="65"/>
      <c r="TKW24" s="65"/>
      <c r="TKX24" s="65"/>
      <c r="TKY24" s="65"/>
      <c r="TKZ24" s="65"/>
      <c r="TLA24" s="65"/>
      <c r="TLB24" s="65"/>
      <c r="TLC24" s="65"/>
      <c r="TLD24" s="65"/>
      <c r="TLE24" s="65"/>
      <c r="TLF24" s="65"/>
      <c r="TLG24" s="65"/>
      <c r="TLH24" s="65"/>
      <c r="TLI24" s="65"/>
      <c r="TLJ24" s="65"/>
      <c r="TLK24" s="65"/>
      <c r="TLL24" s="65"/>
      <c r="TLM24" s="65"/>
      <c r="TLN24" s="65"/>
      <c r="TLO24" s="65"/>
      <c r="TLP24" s="65"/>
      <c r="TLQ24" s="65"/>
      <c r="TLR24" s="65"/>
      <c r="TLS24" s="65"/>
      <c r="TLT24" s="65"/>
      <c r="TLU24" s="65"/>
      <c r="TLV24" s="65"/>
      <c r="TLW24" s="65"/>
      <c r="TLX24" s="65"/>
      <c r="TLY24" s="65"/>
      <c r="TLZ24" s="65"/>
      <c r="TMA24" s="65"/>
      <c r="TMB24" s="65"/>
      <c r="TMC24" s="65"/>
      <c r="TMD24" s="65"/>
      <c r="TME24" s="65"/>
      <c r="TMF24" s="65"/>
      <c r="TMG24" s="65"/>
      <c r="TMH24" s="65"/>
      <c r="TMI24" s="65"/>
      <c r="TMJ24" s="65"/>
      <c r="TMK24" s="65"/>
      <c r="TML24" s="65"/>
      <c r="TMM24" s="65"/>
      <c r="TMN24" s="65"/>
      <c r="TMO24" s="65"/>
      <c r="TMP24" s="65"/>
      <c r="TMQ24" s="65"/>
      <c r="TMR24" s="65"/>
      <c r="TMS24" s="65"/>
      <c r="TMT24" s="65"/>
      <c r="TMU24" s="65"/>
      <c r="TMV24" s="65"/>
      <c r="TMW24" s="65"/>
      <c r="TMX24" s="65"/>
      <c r="TMY24" s="65"/>
      <c r="TMZ24" s="65"/>
      <c r="TNA24" s="65"/>
      <c r="TNB24" s="65"/>
      <c r="TNC24" s="65"/>
      <c r="TND24" s="65"/>
      <c r="TNE24" s="65"/>
      <c r="TNF24" s="65"/>
      <c r="TNG24" s="65"/>
      <c r="TNH24" s="65"/>
      <c r="TNI24" s="65"/>
      <c r="TNJ24" s="65"/>
      <c r="TNK24" s="65"/>
      <c r="TNL24" s="65"/>
      <c r="TNM24" s="65"/>
      <c r="TNN24" s="65"/>
      <c r="TNO24" s="65"/>
      <c r="TNP24" s="65"/>
      <c r="TNQ24" s="65"/>
      <c r="TNR24" s="65"/>
      <c r="TNS24" s="65"/>
      <c r="TNT24" s="65"/>
      <c r="TNU24" s="65"/>
      <c r="TNV24" s="65"/>
      <c r="TNW24" s="65"/>
      <c r="TNX24" s="65"/>
      <c r="TNY24" s="65"/>
      <c r="TNZ24" s="65"/>
      <c r="TOA24" s="65"/>
      <c r="TOB24" s="65"/>
      <c r="TOC24" s="65"/>
      <c r="TOD24" s="65"/>
      <c r="TOE24" s="65"/>
      <c r="TOF24" s="65"/>
      <c r="TOG24" s="65"/>
      <c r="TOH24" s="65"/>
      <c r="TOI24" s="65"/>
      <c r="TOJ24" s="65"/>
      <c r="TOK24" s="65"/>
      <c r="TOL24" s="65"/>
      <c r="TOM24" s="65"/>
      <c r="TON24" s="65"/>
      <c r="TOO24" s="65"/>
      <c r="TOP24" s="65"/>
      <c r="TOQ24" s="65"/>
      <c r="TOR24" s="65"/>
      <c r="TOS24" s="65"/>
      <c r="TOT24" s="65"/>
      <c r="TOU24" s="65"/>
      <c r="TOV24" s="65"/>
      <c r="TOW24" s="65"/>
      <c r="TOX24" s="65"/>
      <c r="TOY24" s="65"/>
      <c r="TOZ24" s="65"/>
      <c r="TPA24" s="65"/>
      <c r="TPB24" s="65"/>
      <c r="TPC24" s="65"/>
      <c r="TPD24" s="65"/>
      <c r="TPE24" s="65"/>
      <c r="TPF24" s="65"/>
      <c r="TPG24" s="65"/>
      <c r="TPH24" s="65"/>
      <c r="TPI24" s="65"/>
      <c r="TPJ24" s="65"/>
      <c r="TPK24" s="65"/>
      <c r="TPL24" s="65"/>
      <c r="TPM24" s="65"/>
      <c r="TPN24" s="65"/>
      <c r="TPO24" s="65"/>
      <c r="TPP24" s="65"/>
      <c r="TPQ24" s="65"/>
      <c r="TPR24" s="65"/>
      <c r="TPS24" s="65"/>
      <c r="TPT24" s="65"/>
      <c r="TPU24" s="65"/>
      <c r="TPV24" s="65"/>
      <c r="TPW24" s="65"/>
      <c r="TPX24" s="65"/>
      <c r="TPY24" s="65"/>
      <c r="TPZ24" s="65"/>
      <c r="TQA24" s="65"/>
      <c r="TQB24" s="65"/>
      <c r="TQC24" s="65"/>
      <c r="TQD24" s="65"/>
      <c r="TQE24" s="65"/>
      <c r="TQF24" s="65"/>
      <c r="TQG24" s="65"/>
      <c r="TQH24" s="65"/>
      <c r="TQI24" s="65"/>
      <c r="TQJ24" s="65"/>
      <c r="TQK24" s="65"/>
      <c r="TQL24" s="65"/>
      <c r="TQM24" s="65"/>
      <c r="TQN24" s="65"/>
      <c r="TQO24" s="65"/>
      <c r="TQP24" s="65"/>
      <c r="TQQ24" s="65"/>
      <c r="TQR24" s="65"/>
      <c r="TQS24" s="65"/>
      <c r="TQT24" s="65"/>
      <c r="TQU24" s="65"/>
      <c r="TQV24" s="65"/>
      <c r="TQW24" s="65"/>
      <c r="TQX24" s="65"/>
      <c r="TQY24" s="65"/>
      <c r="TQZ24" s="65"/>
      <c r="TRA24" s="65"/>
      <c r="TRB24" s="65"/>
      <c r="TRC24" s="65"/>
      <c r="TRD24" s="65"/>
      <c r="TRE24" s="65"/>
      <c r="TRF24" s="65"/>
      <c r="TRG24" s="65"/>
      <c r="TRH24" s="65"/>
      <c r="TRI24" s="65"/>
      <c r="TRJ24" s="65"/>
      <c r="TRK24" s="65"/>
      <c r="TRL24" s="65"/>
      <c r="TRM24" s="65"/>
      <c r="TRN24" s="65"/>
      <c r="TRO24" s="65"/>
      <c r="TRP24" s="65"/>
      <c r="TRQ24" s="65"/>
      <c r="TRR24" s="65"/>
      <c r="TRS24" s="65"/>
      <c r="TRT24" s="65"/>
      <c r="TRU24" s="65"/>
      <c r="TRV24" s="65"/>
      <c r="TRW24" s="65"/>
      <c r="TRX24" s="65"/>
      <c r="TRY24" s="65"/>
      <c r="TRZ24" s="65"/>
      <c r="TSA24" s="65"/>
      <c r="TSB24" s="65"/>
      <c r="TSC24" s="65"/>
      <c r="TSD24" s="65"/>
      <c r="TSE24" s="65"/>
      <c r="TSF24" s="65"/>
      <c r="TSG24" s="65"/>
      <c r="TSH24" s="65"/>
      <c r="TSI24" s="65"/>
      <c r="TSJ24" s="65"/>
      <c r="TSK24" s="65"/>
      <c r="TSL24" s="65"/>
      <c r="TSM24" s="65"/>
      <c r="TSN24" s="65"/>
      <c r="TSO24" s="65"/>
      <c r="TSP24" s="65"/>
      <c r="TSQ24" s="65"/>
      <c r="TSR24" s="65"/>
      <c r="TSS24" s="65"/>
      <c r="TST24" s="65"/>
      <c r="TSU24" s="65"/>
      <c r="TSV24" s="65"/>
      <c r="TSW24" s="65"/>
      <c r="TSX24" s="65"/>
      <c r="TSY24" s="65"/>
      <c r="TSZ24" s="65"/>
      <c r="TTA24" s="65"/>
      <c r="TTB24" s="65"/>
      <c r="TTC24" s="65"/>
      <c r="TTD24" s="65"/>
      <c r="TTE24" s="65"/>
      <c r="TTF24" s="65"/>
      <c r="TTG24" s="65"/>
      <c r="TTH24" s="65"/>
      <c r="TTI24" s="65"/>
      <c r="TTJ24" s="65"/>
      <c r="TTK24" s="65"/>
      <c r="TTL24" s="65"/>
      <c r="TTM24" s="65"/>
      <c r="TTN24" s="65"/>
      <c r="TTO24" s="65"/>
      <c r="TTP24" s="65"/>
      <c r="TTQ24" s="65"/>
      <c r="TTR24" s="65"/>
      <c r="TTS24" s="65"/>
      <c r="TTT24" s="65"/>
      <c r="TTU24" s="65"/>
      <c r="TTV24" s="65"/>
      <c r="TTW24" s="65"/>
      <c r="TTX24" s="65"/>
      <c r="TTY24" s="65"/>
      <c r="TTZ24" s="65"/>
      <c r="TUA24" s="65"/>
      <c r="TUB24" s="65"/>
      <c r="TUC24" s="65"/>
      <c r="TUD24" s="65"/>
      <c r="TUE24" s="65"/>
      <c r="TUF24" s="65"/>
      <c r="TUG24" s="65"/>
      <c r="TUH24" s="65"/>
      <c r="TUI24" s="65"/>
      <c r="TUJ24" s="65"/>
      <c r="TUK24" s="65"/>
      <c r="TUL24" s="65"/>
      <c r="TUM24" s="65"/>
      <c r="TUN24" s="65"/>
      <c r="TUO24" s="65"/>
      <c r="TUP24" s="65"/>
      <c r="TUQ24" s="65"/>
      <c r="TUR24" s="65"/>
      <c r="TUS24" s="65"/>
      <c r="TUT24" s="65"/>
      <c r="TUU24" s="65"/>
      <c r="TUV24" s="65"/>
      <c r="TUW24" s="65"/>
      <c r="TUX24" s="65"/>
      <c r="TUY24" s="65"/>
      <c r="TUZ24" s="65"/>
      <c r="TVA24" s="65"/>
      <c r="TVB24" s="65"/>
      <c r="TVC24" s="65"/>
      <c r="TVD24" s="65"/>
      <c r="TVE24" s="65"/>
      <c r="TVF24" s="65"/>
      <c r="TVG24" s="65"/>
      <c r="TVH24" s="65"/>
      <c r="TVI24" s="65"/>
      <c r="TVJ24" s="65"/>
      <c r="TVK24" s="65"/>
      <c r="TVL24" s="65"/>
      <c r="TVM24" s="65"/>
      <c r="TVN24" s="65"/>
      <c r="TVO24" s="65"/>
      <c r="TVP24" s="65"/>
      <c r="TVQ24" s="65"/>
      <c r="TVR24" s="65"/>
      <c r="TVS24" s="65"/>
      <c r="TVT24" s="65"/>
      <c r="TVU24" s="65"/>
      <c r="TVV24" s="65"/>
      <c r="TVW24" s="65"/>
      <c r="TVX24" s="65"/>
      <c r="TVY24" s="65"/>
      <c r="TVZ24" s="65"/>
      <c r="TWA24" s="65"/>
      <c r="TWB24" s="65"/>
      <c r="TWC24" s="65"/>
      <c r="TWD24" s="65"/>
      <c r="TWE24" s="65"/>
      <c r="TWF24" s="65"/>
      <c r="TWG24" s="65"/>
      <c r="TWH24" s="65"/>
      <c r="TWI24" s="65"/>
      <c r="TWJ24" s="65"/>
      <c r="TWK24" s="65"/>
      <c r="TWL24" s="65"/>
      <c r="TWM24" s="65"/>
      <c r="TWN24" s="65"/>
      <c r="TWO24" s="65"/>
      <c r="TWP24" s="65"/>
      <c r="TWQ24" s="65"/>
      <c r="TWR24" s="65"/>
      <c r="TWS24" s="65"/>
      <c r="TWT24" s="65"/>
      <c r="TWU24" s="65"/>
      <c r="TWV24" s="65"/>
      <c r="TWW24" s="65"/>
      <c r="TWX24" s="65"/>
      <c r="TWY24" s="65"/>
      <c r="TWZ24" s="65"/>
      <c r="TXA24" s="65"/>
      <c r="TXB24" s="65"/>
      <c r="TXC24" s="65"/>
      <c r="TXD24" s="65"/>
      <c r="TXE24" s="65"/>
      <c r="TXF24" s="65"/>
      <c r="TXG24" s="65"/>
      <c r="TXH24" s="65"/>
      <c r="TXI24" s="65"/>
      <c r="TXJ24" s="65"/>
      <c r="TXK24" s="65"/>
      <c r="TXL24" s="65"/>
      <c r="TXM24" s="65"/>
      <c r="TXN24" s="65"/>
      <c r="TXO24" s="65"/>
      <c r="TXP24" s="65"/>
      <c r="TXQ24" s="65"/>
      <c r="TXR24" s="65"/>
      <c r="TXS24" s="65"/>
      <c r="TXT24" s="65"/>
      <c r="TXU24" s="65"/>
      <c r="TXV24" s="65"/>
      <c r="TXW24" s="65"/>
      <c r="TXX24" s="65"/>
      <c r="TXY24" s="65"/>
      <c r="TXZ24" s="65"/>
      <c r="TYA24" s="65"/>
      <c r="TYB24" s="65"/>
      <c r="TYC24" s="65"/>
      <c r="TYD24" s="65"/>
      <c r="TYE24" s="65"/>
      <c r="TYF24" s="65"/>
      <c r="TYG24" s="65"/>
      <c r="TYH24" s="65"/>
      <c r="TYI24" s="65"/>
      <c r="TYJ24" s="65"/>
      <c r="TYK24" s="65"/>
      <c r="TYL24" s="65"/>
      <c r="TYM24" s="65"/>
      <c r="TYN24" s="65"/>
      <c r="TYO24" s="65"/>
      <c r="TYP24" s="65"/>
      <c r="TYQ24" s="65"/>
      <c r="TYR24" s="65"/>
      <c r="TYS24" s="65"/>
      <c r="TYT24" s="65"/>
      <c r="TYU24" s="65"/>
      <c r="TYV24" s="65"/>
      <c r="TYW24" s="65"/>
      <c r="TYX24" s="65"/>
      <c r="TYY24" s="65"/>
      <c r="TYZ24" s="65"/>
      <c r="TZA24" s="65"/>
      <c r="TZB24" s="65"/>
      <c r="TZC24" s="65"/>
      <c r="TZD24" s="65"/>
      <c r="TZE24" s="65"/>
      <c r="TZF24" s="65"/>
      <c r="TZG24" s="65"/>
      <c r="TZH24" s="65"/>
      <c r="TZI24" s="65"/>
      <c r="TZJ24" s="65"/>
      <c r="TZK24" s="65"/>
      <c r="TZL24" s="65"/>
      <c r="TZM24" s="65"/>
      <c r="TZN24" s="65"/>
      <c r="TZO24" s="65"/>
      <c r="TZP24" s="65"/>
      <c r="TZQ24" s="65"/>
      <c r="TZR24" s="65"/>
      <c r="TZS24" s="65"/>
      <c r="TZT24" s="65"/>
      <c r="TZU24" s="65"/>
      <c r="TZV24" s="65"/>
      <c r="TZW24" s="65"/>
      <c r="TZX24" s="65"/>
      <c r="TZY24" s="65"/>
      <c r="TZZ24" s="65"/>
      <c r="UAA24" s="65"/>
      <c r="UAB24" s="65"/>
      <c r="UAC24" s="65"/>
      <c r="UAD24" s="65"/>
      <c r="UAE24" s="65"/>
      <c r="UAF24" s="65"/>
      <c r="UAG24" s="65"/>
      <c r="UAH24" s="65"/>
      <c r="UAI24" s="65"/>
      <c r="UAJ24" s="65"/>
      <c r="UAK24" s="65"/>
      <c r="UAL24" s="65"/>
      <c r="UAM24" s="65"/>
      <c r="UAN24" s="65"/>
      <c r="UAO24" s="65"/>
      <c r="UAP24" s="65"/>
      <c r="UAQ24" s="65"/>
      <c r="UAR24" s="65"/>
      <c r="UAS24" s="65"/>
      <c r="UAT24" s="65"/>
      <c r="UAU24" s="65"/>
      <c r="UAV24" s="65"/>
      <c r="UAW24" s="65"/>
      <c r="UAX24" s="65"/>
      <c r="UAY24" s="65"/>
      <c r="UAZ24" s="65"/>
      <c r="UBA24" s="65"/>
      <c r="UBB24" s="65"/>
      <c r="UBC24" s="65"/>
      <c r="UBD24" s="65"/>
      <c r="UBE24" s="65"/>
      <c r="UBF24" s="65"/>
      <c r="UBG24" s="65"/>
      <c r="UBH24" s="65"/>
      <c r="UBI24" s="65"/>
      <c r="UBJ24" s="65"/>
      <c r="UBK24" s="65"/>
      <c r="UBL24" s="65"/>
      <c r="UBM24" s="65"/>
      <c r="UBN24" s="65"/>
      <c r="UBO24" s="65"/>
      <c r="UBP24" s="65"/>
      <c r="UBQ24" s="65"/>
      <c r="UBR24" s="65"/>
      <c r="UBS24" s="65"/>
      <c r="UBT24" s="65"/>
      <c r="UBU24" s="65"/>
      <c r="UBV24" s="65"/>
      <c r="UBW24" s="65"/>
      <c r="UBX24" s="65"/>
      <c r="UBY24" s="65"/>
      <c r="UBZ24" s="65"/>
      <c r="UCA24" s="65"/>
      <c r="UCB24" s="65"/>
      <c r="UCC24" s="65"/>
      <c r="UCD24" s="65"/>
      <c r="UCE24" s="65"/>
      <c r="UCF24" s="65"/>
      <c r="UCG24" s="65"/>
      <c r="UCH24" s="65"/>
      <c r="UCI24" s="65"/>
      <c r="UCJ24" s="65"/>
      <c r="UCK24" s="65"/>
      <c r="UCL24" s="65"/>
      <c r="UCM24" s="65"/>
      <c r="UCN24" s="65"/>
      <c r="UCO24" s="65"/>
      <c r="UCP24" s="65"/>
      <c r="UCQ24" s="65"/>
      <c r="UCR24" s="65"/>
      <c r="UCS24" s="65"/>
      <c r="UCT24" s="65"/>
      <c r="UCU24" s="65"/>
      <c r="UCV24" s="65"/>
      <c r="UCW24" s="65"/>
      <c r="UCX24" s="65"/>
      <c r="UCY24" s="65"/>
      <c r="UCZ24" s="65"/>
      <c r="UDA24" s="65"/>
      <c r="UDB24" s="65"/>
      <c r="UDC24" s="65"/>
      <c r="UDD24" s="65"/>
      <c r="UDE24" s="65"/>
      <c r="UDF24" s="65"/>
      <c r="UDG24" s="65"/>
      <c r="UDH24" s="65"/>
      <c r="UDI24" s="65"/>
      <c r="UDJ24" s="65"/>
      <c r="UDK24" s="65"/>
      <c r="UDL24" s="65"/>
      <c r="UDM24" s="65"/>
      <c r="UDN24" s="65"/>
      <c r="UDO24" s="65"/>
      <c r="UDP24" s="65"/>
      <c r="UDQ24" s="65"/>
      <c r="UDR24" s="65"/>
      <c r="UDS24" s="65"/>
      <c r="UDT24" s="65"/>
      <c r="UDU24" s="65"/>
      <c r="UDV24" s="65"/>
      <c r="UDW24" s="65"/>
      <c r="UDX24" s="65"/>
      <c r="UDY24" s="65"/>
      <c r="UDZ24" s="65"/>
      <c r="UEA24" s="65"/>
      <c r="UEB24" s="65"/>
      <c r="UEC24" s="65"/>
      <c r="UED24" s="65"/>
      <c r="UEE24" s="65"/>
      <c r="UEF24" s="65"/>
      <c r="UEG24" s="65"/>
      <c r="UEH24" s="65"/>
      <c r="UEI24" s="65"/>
      <c r="UEJ24" s="65"/>
      <c r="UEK24" s="65"/>
      <c r="UEL24" s="65"/>
      <c r="UEM24" s="65"/>
      <c r="UEN24" s="65"/>
      <c r="UEO24" s="65"/>
      <c r="UEP24" s="65"/>
      <c r="UEQ24" s="65"/>
      <c r="UER24" s="65"/>
      <c r="UES24" s="65"/>
      <c r="UET24" s="65"/>
      <c r="UEU24" s="65"/>
      <c r="UEV24" s="65"/>
      <c r="UEW24" s="65"/>
      <c r="UEX24" s="65"/>
      <c r="UEY24" s="65"/>
      <c r="UEZ24" s="65"/>
      <c r="UFA24" s="65"/>
      <c r="UFB24" s="65"/>
      <c r="UFC24" s="65"/>
      <c r="UFD24" s="65"/>
      <c r="UFE24" s="65"/>
      <c r="UFF24" s="65"/>
      <c r="UFG24" s="65"/>
      <c r="UFH24" s="65"/>
      <c r="UFI24" s="65"/>
      <c r="UFJ24" s="65"/>
      <c r="UFK24" s="65"/>
      <c r="UFL24" s="65"/>
      <c r="UFM24" s="65"/>
      <c r="UFN24" s="65"/>
      <c r="UFO24" s="65"/>
      <c r="UFP24" s="65"/>
      <c r="UFQ24" s="65"/>
      <c r="UFR24" s="65"/>
      <c r="UFS24" s="65"/>
      <c r="UFT24" s="65"/>
      <c r="UFU24" s="65"/>
      <c r="UFV24" s="65"/>
      <c r="UFW24" s="65"/>
      <c r="UFX24" s="65"/>
      <c r="UFY24" s="65"/>
      <c r="UFZ24" s="65"/>
      <c r="UGA24" s="65"/>
      <c r="UGB24" s="65"/>
      <c r="UGC24" s="65"/>
      <c r="UGD24" s="65"/>
      <c r="UGE24" s="65"/>
      <c r="UGF24" s="65"/>
      <c r="UGG24" s="65"/>
      <c r="UGH24" s="65"/>
      <c r="UGI24" s="65"/>
      <c r="UGJ24" s="65"/>
      <c r="UGK24" s="65"/>
      <c r="UGL24" s="65"/>
      <c r="UGM24" s="65"/>
      <c r="UGN24" s="65"/>
      <c r="UGO24" s="65"/>
      <c r="UGP24" s="65"/>
      <c r="UGQ24" s="65"/>
      <c r="UGR24" s="65"/>
      <c r="UGS24" s="65"/>
      <c r="UGT24" s="65"/>
      <c r="UGU24" s="65"/>
      <c r="UGV24" s="65"/>
      <c r="UGW24" s="65"/>
      <c r="UGX24" s="65"/>
      <c r="UGY24" s="65"/>
      <c r="UGZ24" s="65"/>
      <c r="UHA24" s="65"/>
      <c r="UHB24" s="65"/>
      <c r="UHC24" s="65"/>
      <c r="UHD24" s="65"/>
      <c r="UHE24" s="65"/>
      <c r="UHF24" s="65"/>
      <c r="UHG24" s="65"/>
      <c r="UHH24" s="65"/>
      <c r="UHI24" s="65"/>
      <c r="UHJ24" s="65"/>
      <c r="UHK24" s="65"/>
      <c r="UHL24" s="65"/>
      <c r="UHM24" s="65"/>
      <c r="UHN24" s="65"/>
      <c r="UHO24" s="65"/>
      <c r="UHP24" s="65"/>
      <c r="UHQ24" s="65"/>
      <c r="UHR24" s="65"/>
      <c r="UHS24" s="65"/>
      <c r="UHT24" s="65"/>
      <c r="UHU24" s="65"/>
      <c r="UHV24" s="65"/>
      <c r="UHW24" s="65"/>
      <c r="UHX24" s="65"/>
      <c r="UHY24" s="65"/>
      <c r="UHZ24" s="65"/>
      <c r="UIA24" s="65"/>
      <c r="UIB24" s="65"/>
      <c r="UIC24" s="65"/>
      <c r="UID24" s="65"/>
      <c r="UIE24" s="65"/>
      <c r="UIF24" s="65"/>
      <c r="UIG24" s="65"/>
      <c r="UIH24" s="65"/>
      <c r="UII24" s="65"/>
      <c r="UIJ24" s="65"/>
      <c r="UIK24" s="65"/>
      <c r="UIL24" s="65"/>
      <c r="UIM24" s="65"/>
      <c r="UIN24" s="65"/>
      <c r="UIO24" s="65"/>
      <c r="UIP24" s="65"/>
      <c r="UIQ24" s="65"/>
      <c r="UIR24" s="65"/>
      <c r="UIS24" s="65"/>
      <c r="UIT24" s="65"/>
      <c r="UIU24" s="65"/>
      <c r="UIV24" s="65"/>
      <c r="UIW24" s="65"/>
      <c r="UIX24" s="65"/>
      <c r="UIY24" s="65"/>
      <c r="UIZ24" s="65"/>
      <c r="UJA24" s="65"/>
      <c r="UJB24" s="65"/>
      <c r="UJC24" s="65"/>
      <c r="UJD24" s="65"/>
      <c r="UJE24" s="65"/>
      <c r="UJF24" s="65"/>
      <c r="UJG24" s="65"/>
      <c r="UJH24" s="65"/>
      <c r="UJI24" s="65"/>
      <c r="UJJ24" s="65"/>
      <c r="UJK24" s="65"/>
      <c r="UJL24" s="65"/>
      <c r="UJM24" s="65"/>
      <c r="UJN24" s="65"/>
      <c r="UJO24" s="65"/>
      <c r="UJP24" s="65"/>
      <c r="UJQ24" s="65"/>
      <c r="UJR24" s="65"/>
      <c r="UJS24" s="65"/>
      <c r="UJT24" s="65"/>
      <c r="UJU24" s="65"/>
      <c r="UJV24" s="65"/>
      <c r="UJW24" s="65"/>
      <c r="UJX24" s="65"/>
      <c r="UJY24" s="65"/>
      <c r="UJZ24" s="65"/>
      <c r="UKA24" s="65"/>
      <c r="UKB24" s="65"/>
      <c r="UKC24" s="65"/>
      <c r="UKD24" s="65"/>
      <c r="UKE24" s="65"/>
      <c r="UKF24" s="65"/>
      <c r="UKG24" s="65"/>
      <c r="UKH24" s="65"/>
      <c r="UKI24" s="65"/>
      <c r="UKJ24" s="65"/>
      <c r="UKK24" s="65"/>
      <c r="UKL24" s="65"/>
      <c r="UKM24" s="65"/>
      <c r="UKN24" s="65"/>
      <c r="UKO24" s="65"/>
      <c r="UKP24" s="65"/>
      <c r="UKQ24" s="65"/>
      <c r="UKR24" s="65"/>
      <c r="UKS24" s="65"/>
      <c r="UKT24" s="65"/>
      <c r="UKU24" s="65"/>
      <c r="UKV24" s="65"/>
      <c r="UKW24" s="65"/>
      <c r="UKX24" s="65"/>
      <c r="UKY24" s="65"/>
      <c r="UKZ24" s="65"/>
      <c r="ULA24" s="65"/>
      <c r="ULB24" s="65"/>
      <c r="ULC24" s="65"/>
      <c r="ULD24" s="65"/>
      <c r="ULE24" s="65"/>
      <c r="ULF24" s="65"/>
      <c r="ULG24" s="65"/>
      <c r="ULH24" s="65"/>
      <c r="ULI24" s="65"/>
      <c r="ULJ24" s="65"/>
      <c r="ULK24" s="65"/>
      <c r="ULL24" s="65"/>
      <c r="ULM24" s="65"/>
      <c r="ULN24" s="65"/>
      <c r="ULO24" s="65"/>
      <c r="ULP24" s="65"/>
      <c r="ULQ24" s="65"/>
      <c r="ULR24" s="65"/>
      <c r="ULS24" s="65"/>
      <c r="ULT24" s="65"/>
      <c r="ULU24" s="65"/>
      <c r="ULV24" s="65"/>
      <c r="ULW24" s="65"/>
      <c r="ULX24" s="65"/>
      <c r="ULY24" s="65"/>
      <c r="ULZ24" s="65"/>
      <c r="UMA24" s="65"/>
      <c r="UMB24" s="65"/>
      <c r="UMC24" s="65"/>
      <c r="UMD24" s="65"/>
      <c r="UME24" s="65"/>
      <c r="UMF24" s="65"/>
      <c r="UMG24" s="65"/>
      <c r="UMH24" s="65"/>
      <c r="UMI24" s="65"/>
      <c r="UMJ24" s="65"/>
      <c r="UMK24" s="65"/>
      <c r="UML24" s="65"/>
      <c r="UMM24" s="65"/>
      <c r="UMN24" s="65"/>
      <c r="UMO24" s="65"/>
      <c r="UMP24" s="65"/>
      <c r="UMQ24" s="65"/>
      <c r="UMR24" s="65"/>
      <c r="UMS24" s="65"/>
      <c r="UMT24" s="65"/>
      <c r="UMU24" s="65"/>
      <c r="UMV24" s="65"/>
      <c r="UMW24" s="65"/>
      <c r="UMX24" s="65"/>
      <c r="UMY24" s="65"/>
      <c r="UMZ24" s="65"/>
      <c r="UNA24" s="65"/>
      <c r="UNB24" s="65"/>
      <c r="UNC24" s="65"/>
      <c r="UND24" s="65"/>
      <c r="UNE24" s="65"/>
      <c r="UNF24" s="65"/>
      <c r="UNG24" s="65"/>
      <c r="UNH24" s="65"/>
      <c r="UNI24" s="65"/>
      <c r="UNJ24" s="65"/>
      <c r="UNK24" s="65"/>
      <c r="UNL24" s="65"/>
      <c r="UNM24" s="65"/>
      <c r="UNN24" s="65"/>
      <c r="UNO24" s="65"/>
      <c r="UNP24" s="65"/>
      <c r="UNQ24" s="65"/>
      <c r="UNR24" s="65"/>
      <c r="UNS24" s="65"/>
      <c r="UNT24" s="65"/>
      <c r="UNU24" s="65"/>
      <c r="UNV24" s="65"/>
      <c r="UNW24" s="65"/>
      <c r="UNX24" s="65"/>
      <c r="UNY24" s="65"/>
      <c r="UNZ24" s="65"/>
      <c r="UOA24" s="65"/>
      <c r="UOB24" s="65"/>
      <c r="UOC24" s="65"/>
      <c r="UOD24" s="65"/>
      <c r="UOE24" s="65"/>
      <c r="UOF24" s="65"/>
      <c r="UOG24" s="65"/>
      <c r="UOH24" s="65"/>
      <c r="UOI24" s="65"/>
      <c r="UOJ24" s="65"/>
      <c r="UOK24" s="65"/>
      <c r="UOL24" s="65"/>
      <c r="UOM24" s="65"/>
      <c r="UON24" s="65"/>
      <c r="UOO24" s="65"/>
      <c r="UOP24" s="65"/>
      <c r="UOQ24" s="65"/>
      <c r="UOR24" s="65"/>
      <c r="UOS24" s="65"/>
      <c r="UOT24" s="65"/>
      <c r="UOU24" s="65"/>
      <c r="UOV24" s="65"/>
      <c r="UOW24" s="65"/>
      <c r="UOX24" s="65"/>
      <c r="UOY24" s="65"/>
      <c r="UOZ24" s="65"/>
      <c r="UPA24" s="65"/>
      <c r="UPB24" s="65"/>
      <c r="UPC24" s="65"/>
      <c r="UPD24" s="65"/>
      <c r="UPE24" s="65"/>
      <c r="UPF24" s="65"/>
      <c r="UPG24" s="65"/>
      <c r="UPH24" s="65"/>
      <c r="UPI24" s="65"/>
      <c r="UPJ24" s="65"/>
      <c r="UPK24" s="65"/>
      <c r="UPL24" s="65"/>
      <c r="UPM24" s="65"/>
      <c r="UPN24" s="65"/>
      <c r="UPO24" s="65"/>
      <c r="UPP24" s="65"/>
      <c r="UPQ24" s="65"/>
      <c r="UPR24" s="65"/>
      <c r="UPS24" s="65"/>
      <c r="UPT24" s="65"/>
      <c r="UPU24" s="65"/>
      <c r="UPV24" s="65"/>
      <c r="UPW24" s="65"/>
      <c r="UPX24" s="65"/>
      <c r="UPY24" s="65"/>
      <c r="UPZ24" s="65"/>
      <c r="UQA24" s="65"/>
      <c r="UQB24" s="65"/>
      <c r="UQC24" s="65"/>
      <c r="UQD24" s="65"/>
      <c r="UQE24" s="65"/>
      <c r="UQF24" s="65"/>
      <c r="UQG24" s="65"/>
      <c r="UQH24" s="65"/>
      <c r="UQI24" s="65"/>
      <c r="UQJ24" s="65"/>
      <c r="UQK24" s="65"/>
      <c r="UQL24" s="65"/>
      <c r="UQM24" s="65"/>
      <c r="UQN24" s="65"/>
      <c r="UQO24" s="65"/>
      <c r="UQP24" s="65"/>
      <c r="UQQ24" s="65"/>
      <c r="UQR24" s="65"/>
      <c r="UQS24" s="65"/>
      <c r="UQT24" s="65"/>
      <c r="UQU24" s="65"/>
      <c r="UQV24" s="65"/>
      <c r="UQW24" s="65"/>
      <c r="UQX24" s="65"/>
      <c r="UQY24" s="65"/>
      <c r="UQZ24" s="65"/>
      <c r="URA24" s="65"/>
      <c r="URB24" s="65"/>
      <c r="URC24" s="65"/>
      <c r="URD24" s="65"/>
      <c r="URE24" s="65"/>
      <c r="URF24" s="65"/>
      <c r="URG24" s="65"/>
      <c r="URH24" s="65"/>
      <c r="URI24" s="65"/>
      <c r="URJ24" s="65"/>
      <c r="URK24" s="65"/>
      <c r="URL24" s="65"/>
      <c r="URM24" s="65"/>
      <c r="URN24" s="65"/>
      <c r="URO24" s="65"/>
      <c r="URP24" s="65"/>
      <c r="URQ24" s="65"/>
      <c r="URR24" s="65"/>
      <c r="URS24" s="65"/>
      <c r="URT24" s="65"/>
      <c r="URU24" s="65"/>
      <c r="URV24" s="65"/>
      <c r="URW24" s="65"/>
      <c r="URX24" s="65"/>
      <c r="URY24" s="65"/>
      <c r="URZ24" s="65"/>
      <c r="USA24" s="65"/>
      <c r="USB24" s="65"/>
      <c r="USC24" s="65"/>
      <c r="USD24" s="65"/>
      <c r="USE24" s="65"/>
      <c r="USF24" s="65"/>
      <c r="USG24" s="65"/>
      <c r="USH24" s="65"/>
      <c r="USI24" s="65"/>
      <c r="USJ24" s="65"/>
      <c r="USK24" s="65"/>
      <c r="USL24" s="65"/>
      <c r="USM24" s="65"/>
      <c r="USN24" s="65"/>
      <c r="USO24" s="65"/>
      <c r="USP24" s="65"/>
      <c r="USQ24" s="65"/>
      <c r="USR24" s="65"/>
      <c r="USS24" s="65"/>
      <c r="UST24" s="65"/>
      <c r="USU24" s="65"/>
      <c r="USV24" s="65"/>
      <c r="USW24" s="65"/>
      <c r="USX24" s="65"/>
      <c r="USY24" s="65"/>
      <c r="USZ24" s="65"/>
      <c r="UTA24" s="65"/>
      <c r="UTB24" s="65"/>
      <c r="UTC24" s="65"/>
      <c r="UTD24" s="65"/>
      <c r="UTE24" s="65"/>
      <c r="UTF24" s="65"/>
      <c r="UTG24" s="65"/>
      <c r="UTH24" s="65"/>
      <c r="UTI24" s="65"/>
      <c r="UTJ24" s="65"/>
      <c r="UTK24" s="65"/>
      <c r="UTL24" s="65"/>
      <c r="UTM24" s="65"/>
      <c r="UTN24" s="65"/>
      <c r="UTO24" s="65"/>
      <c r="UTP24" s="65"/>
      <c r="UTQ24" s="65"/>
      <c r="UTR24" s="65"/>
      <c r="UTS24" s="65"/>
      <c r="UTT24" s="65"/>
      <c r="UTU24" s="65"/>
      <c r="UTV24" s="65"/>
      <c r="UTW24" s="65"/>
      <c r="UTX24" s="65"/>
      <c r="UTY24" s="65"/>
      <c r="UTZ24" s="65"/>
      <c r="UUA24" s="65"/>
      <c r="UUB24" s="65"/>
      <c r="UUC24" s="65"/>
      <c r="UUD24" s="65"/>
      <c r="UUE24" s="65"/>
      <c r="UUF24" s="65"/>
      <c r="UUG24" s="65"/>
      <c r="UUH24" s="65"/>
      <c r="UUI24" s="65"/>
      <c r="UUJ24" s="65"/>
      <c r="UUK24" s="65"/>
      <c r="UUL24" s="65"/>
      <c r="UUM24" s="65"/>
      <c r="UUN24" s="65"/>
      <c r="UUO24" s="65"/>
      <c r="UUP24" s="65"/>
      <c r="UUQ24" s="65"/>
      <c r="UUR24" s="65"/>
      <c r="UUS24" s="65"/>
      <c r="UUT24" s="65"/>
      <c r="UUU24" s="65"/>
      <c r="UUV24" s="65"/>
      <c r="UUW24" s="65"/>
      <c r="UUX24" s="65"/>
      <c r="UUY24" s="65"/>
      <c r="UUZ24" s="65"/>
      <c r="UVA24" s="65"/>
      <c r="UVB24" s="65"/>
      <c r="UVC24" s="65"/>
      <c r="UVD24" s="65"/>
      <c r="UVE24" s="65"/>
      <c r="UVF24" s="65"/>
      <c r="UVG24" s="65"/>
      <c r="UVH24" s="65"/>
      <c r="UVI24" s="65"/>
      <c r="UVJ24" s="65"/>
      <c r="UVK24" s="65"/>
      <c r="UVL24" s="65"/>
      <c r="UVM24" s="65"/>
      <c r="UVN24" s="65"/>
      <c r="UVO24" s="65"/>
      <c r="UVP24" s="65"/>
      <c r="UVQ24" s="65"/>
      <c r="UVR24" s="65"/>
      <c r="UVS24" s="65"/>
      <c r="UVT24" s="65"/>
      <c r="UVU24" s="65"/>
      <c r="UVV24" s="65"/>
      <c r="UVW24" s="65"/>
      <c r="UVX24" s="65"/>
      <c r="UVY24" s="65"/>
      <c r="UVZ24" s="65"/>
      <c r="UWA24" s="65"/>
      <c r="UWB24" s="65"/>
      <c r="UWC24" s="65"/>
      <c r="UWD24" s="65"/>
      <c r="UWE24" s="65"/>
      <c r="UWF24" s="65"/>
      <c r="UWG24" s="65"/>
      <c r="UWH24" s="65"/>
      <c r="UWI24" s="65"/>
      <c r="UWJ24" s="65"/>
      <c r="UWK24" s="65"/>
      <c r="UWL24" s="65"/>
      <c r="UWM24" s="65"/>
      <c r="UWN24" s="65"/>
      <c r="UWO24" s="65"/>
      <c r="UWP24" s="65"/>
      <c r="UWQ24" s="65"/>
      <c r="UWR24" s="65"/>
      <c r="UWS24" s="65"/>
      <c r="UWT24" s="65"/>
      <c r="UWU24" s="65"/>
      <c r="UWV24" s="65"/>
      <c r="UWW24" s="65"/>
      <c r="UWX24" s="65"/>
      <c r="UWY24" s="65"/>
      <c r="UWZ24" s="65"/>
      <c r="UXA24" s="65"/>
      <c r="UXB24" s="65"/>
      <c r="UXC24" s="65"/>
      <c r="UXD24" s="65"/>
      <c r="UXE24" s="65"/>
      <c r="UXF24" s="65"/>
      <c r="UXG24" s="65"/>
      <c r="UXH24" s="65"/>
      <c r="UXI24" s="65"/>
      <c r="UXJ24" s="65"/>
      <c r="UXK24" s="65"/>
      <c r="UXL24" s="65"/>
      <c r="UXM24" s="65"/>
      <c r="UXN24" s="65"/>
      <c r="UXO24" s="65"/>
      <c r="UXP24" s="65"/>
      <c r="UXQ24" s="65"/>
      <c r="UXR24" s="65"/>
      <c r="UXS24" s="65"/>
      <c r="UXT24" s="65"/>
      <c r="UXU24" s="65"/>
      <c r="UXV24" s="65"/>
      <c r="UXW24" s="65"/>
      <c r="UXX24" s="65"/>
      <c r="UXY24" s="65"/>
      <c r="UXZ24" s="65"/>
      <c r="UYA24" s="65"/>
      <c r="UYB24" s="65"/>
      <c r="UYC24" s="65"/>
      <c r="UYD24" s="65"/>
      <c r="UYE24" s="65"/>
      <c r="UYF24" s="65"/>
      <c r="UYG24" s="65"/>
      <c r="UYH24" s="65"/>
      <c r="UYI24" s="65"/>
      <c r="UYJ24" s="65"/>
      <c r="UYK24" s="65"/>
      <c r="UYL24" s="65"/>
      <c r="UYM24" s="65"/>
      <c r="UYN24" s="65"/>
      <c r="UYO24" s="65"/>
      <c r="UYP24" s="65"/>
      <c r="UYQ24" s="65"/>
      <c r="UYR24" s="65"/>
      <c r="UYS24" s="65"/>
      <c r="UYT24" s="65"/>
      <c r="UYU24" s="65"/>
      <c r="UYV24" s="65"/>
      <c r="UYW24" s="65"/>
      <c r="UYX24" s="65"/>
      <c r="UYY24" s="65"/>
      <c r="UYZ24" s="65"/>
      <c r="UZA24" s="65"/>
      <c r="UZB24" s="65"/>
      <c r="UZC24" s="65"/>
      <c r="UZD24" s="65"/>
      <c r="UZE24" s="65"/>
      <c r="UZF24" s="65"/>
      <c r="UZG24" s="65"/>
      <c r="UZH24" s="65"/>
      <c r="UZI24" s="65"/>
      <c r="UZJ24" s="65"/>
      <c r="UZK24" s="65"/>
      <c r="UZL24" s="65"/>
      <c r="UZM24" s="65"/>
      <c r="UZN24" s="65"/>
      <c r="UZO24" s="65"/>
      <c r="UZP24" s="65"/>
      <c r="UZQ24" s="65"/>
      <c r="UZR24" s="65"/>
      <c r="UZS24" s="65"/>
      <c r="UZT24" s="65"/>
      <c r="UZU24" s="65"/>
      <c r="UZV24" s="65"/>
      <c r="UZW24" s="65"/>
      <c r="UZX24" s="65"/>
      <c r="UZY24" s="65"/>
      <c r="UZZ24" s="65"/>
      <c r="VAA24" s="65"/>
      <c r="VAB24" s="65"/>
      <c r="VAC24" s="65"/>
      <c r="VAD24" s="65"/>
      <c r="VAE24" s="65"/>
      <c r="VAF24" s="65"/>
      <c r="VAG24" s="65"/>
      <c r="VAH24" s="65"/>
      <c r="VAI24" s="65"/>
      <c r="VAJ24" s="65"/>
      <c r="VAK24" s="65"/>
      <c r="VAL24" s="65"/>
      <c r="VAM24" s="65"/>
      <c r="VAN24" s="65"/>
      <c r="VAO24" s="65"/>
      <c r="VAP24" s="65"/>
      <c r="VAQ24" s="65"/>
      <c r="VAR24" s="65"/>
      <c r="VAS24" s="65"/>
      <c r="VAT24" s="65"/>
      <c r="VAU24" s="65"/>
      <c r="VAV24" s="65"/>
      <c r="VAW24" s="65"/>
      <c r="VAX24" s="65"/>
      <c r="VAY24" s="65"/>
      <c r="VAZ24" s="65"/>
      <c r="VBA24" s="65"/>
      <c r="VBB24" s="65"/>
      <c r="VBC24" s="65"/>
      <c r="VBD24" s="65"/>
      <c r="VBE24" s="65"/>
      <c r="VBF24" s="65"/>
      <c r="VBG24" s="65"/>
      <c r="VBH24" s="65"/>
      <c r="VBI24" s="65"/>
      <c r="VBJ24" s="65"/>
      <c r="VBK24" s="65"/>
      <c r="VBL24" s="65"/>
      <c r="VBM24" s="65"/>
      <c r="VBN24" s="65"/>
      <c r="VBO24" s="65"/>
      <c r="VBP24" s="65"/>
      <c r="VBQ24" s="65"/>
      <c r="VBR24" s="65"/>
      <c r="VBS24" s="65"/>
      <c r="VBT24" s="65"/>
      <c r="VBU24" s="65"/>
      <c r="VBV24" s="65"/>
      <c r="VBW24" s="65"/>
      <c r="VBX24" s="65"/>
      <c r="VBY24" s="65"/>
      <c r="VBZ24" s="65"/>
      <c r="VCA24" s="65"/>
      <c r="VCB24" s="65"/>
      <c r="VCC24" s="65"/>
      <c r="VCD24" s="65"/>
      <c r="VCE24" s="65"/>
      <c r="VCF24" s="65"/>
      <c r="VCG24" s="65"/>
      <c r="VCH24" s="65"/>
      <c r="VCI24" s="65"/>
      <c r="VCJ24" s="65"/>
      <c r="VCK24" s="65"/>
      <c r="VCL24" s="65"/>
      <c r="VCM24" s="65"/>
      <c r="VCN24" s="65"/>
      <c r="VCO24" s="65"/>
      <c r="VCP24" s="65"/>
      <c r="VCQ24" s="65"/>
      <c r="VCR24" s="65"/>
      <c r="VCS24" s="65"/>
      <c r="VCT24" s="65"/>
      <c r="VCU24" s="65"/>
      <c r="VCV24" s="65"/>
      <c r="VCW24" s="65"/>
      <c r="VCX24" s="65"/>
      <c r="VCY24" s="65"/>
      <c r="VCZ24" s="65"/>
      <c r="VDA24" s="65"/>
      <c r="VDB24" s="65"/>
      <c r="VDC24" s="65"/>
      <c r="VDD24" s="65"/>
      <c r="VDE24" s="65"/>
      <c r="VDF24" s="65"/>
      <c r="VDG24" s="65"/>
      <c r="VDH24" s="65"/>
      <c r="VDI24" s="65"/>
      <c r="VDJ24" s="65"/>
      <c r="VDK24" s="65"/>
      <c r="VDL24" s="65"/>
      <c r="VDM24" s="65"/>
      <c r="VDN24" s="65"/>
      <c r="VDO24" s="65"/>
      <c r="VDP24" s="65"/>
      <c r="VDQ24" s="65"/>
      <c r="VDR24" s="65"/>
      <c r="VDS24" s="65"/>
      <c r="VDT24" s="65"/>
      <c r="VDU24" s="65"/>
      <c r="VDV24" s="65"/>
      <c r="VDW24" s="65"/>
      <c r="VDX24" s="65"/>
      <c r="VDY24" s="65"/>
      <c r="VDZ24" s="65"/>
      <c r="VEA24" s="65"/>
      <c r="VEB24" s="65"/>
      <c r="VEC24" s="65"/>
      <c r="VED24" s="65"/>
      <c r="VEE24" s="65"/>
      <c r="VEF24" s="65"/>
      <c r="VEG24" s="65"/>
      <c r="VEH24" s="65"/>
      <c r="VEI24" s="65"/>
      <c r="VEJ24" s="65"/>
      <c r="VEK24" s="65"/>
      <c r="VEL24" s="65"/>
      <c r="VEM24" s="65"/>
      <c r="VEN24" s="65"/>
      <c r="VEO24" s="65"/>
      <c r="VEP24" s="65"/>
      <c r="VEQ24" s="65"/>
      <c r="VER24" s="65"/>
      <c r="VES24" s="65"/>
      <c r="VET24" s="65"/>
      <c r="VEU24" s="65"/>
      <c r="VEV24" s="65"/>
      <c r="VEW24" s="65"/>
      <c r="VEX24" s="65"/>
      <c r="VEY24" s="65"/>
      <c r="VEZ24" s="65"/>
      <c r="VFA24" s="65"/>
      <c r="VFB24" s="65"/>
      <c r="VFC24" s="65"/>
      <c r="VFD24" s="65"/>
      <c r="VFE24" s="65"/>
      <c r="VFF24" s="65"/>
      <c r="VFG24" s="65"/>
      <c r="VFH24" s="65"/>
      <c r="VFI24" s="65"/>
      <c r="VFJ24" s="65"/>
      <c r="VFK24" s="65"/>
      <c r="VFL24" s="65"/>
      <c r="VFM24" s="65"/>
      <c r="VFN24" s="65"/>
      <c r="VFO24" s="65"/>
      <c r="VFP24" s="65"/>
      <c r="VFQ24" s="65"/>
      <c r="VFR24" s="65"/>
      <c r="VFS24" s="65"/>
      <c r="VFT24" s="65"/>
      <c r="VFU24" s="65"/>
      <c r="VFV24" s="65"/>
      <c r="VFW24" s="65"/>
      <c r="VFX24" s="65"/>
      <c r="VFY24" s="65"/>
      <c r="VFZ24" s="65"/>
      <c r="VGA24" s="65"/>
      <c r="VGB24" s="65"/>
      <c r="VGC24" s="65"/>
      <c r="VGD24" s="65"/>
      <c r="VGE24" s="65"/>
      <c r="VGF24" s="65"/>
      <c r="VGG24" s="65"/>
      <c r="VGH24" s="65"/>
      <c r="VGI24" s="65"/>
      <c r="VGJ24" s="65"/>
      <c r="VGK24" s="65"/>
      <c r="VGL24" s="65"/>
      <c r="VGM24" s="65"/>
      <c r="VGN24" s="65"/>
      <c r="VGO24" s="65"/>
      <c r="VGP24" s="65"/>
      <c r="VGQ24" s="65"/>
      <c r="VGR24" s="65"/>
      <c r="VGS24" s="65"/>
      <c r="VGT24" s="65"/>
      <c r="VGU24" s="65"/>
      <c r="VGV24" s="65"/>
      <c r="VGW24" s="65"/>
      <c r="VGX24" s="65"/>
      <c r="VGY24" s="65"/>
      <c r="VGZ24" s="65"/>
      <c r="VHA24" s="65"/>
      <c r="VHB24" s="65"/>
      <c r="VHC24" s="65"/>
      <c r="VHD24" s="65"/>
      <c r="VHE24" s="65"/>
      <c r="VHF24" s="65"/>
      <c r="VHG24" s="65"/>
      <c r="VHH24" s="65"/>
      <c r="VHI24" s="65"/>
      <c r="VHJ24" s="65"/>
      <c r="VHK24" s="65"/>
      <c r="VHL24" s="65"/>
      <c r="VHM24" s="65"/>
      <c r="VHN24" s="65"/>
      <c r="VHO24" s="65"/>
      <c r="VHP24" s="65"/>
      <c r="VHQ24" s="65"/>
      <c r="VHR24" s="65"/>
      <c r="VHS24" s="65"/>
      <c r="VHT24" s="65"/>
      <c r="VHU24" s="65"/>
      <c r="VHV24" s="65"/>
      <c r="VHW24" s="65"/>
      <c r="VHX24" s="65"/>
      <c r="VHY24" s="65"/>
      <c r="VHZ24" s="65"/>
      <c r="VIA24" s="65"/>
      <c r="VIB24" s="65"/>
      <c r="VIC24" s="65"/>
      <c r="VID24" s="65"/>
      <c r="VIE24" s="65"/>
      <c r="VIF24" s="65"/>
      <c r="VIG24" s="65"/>
      <c r="VIH24" s="65"/>
      <c r="VII24" s="65"/>
      <c r="VIJ24" s="65"/>
      <c r="VIK24" s="65"/>
      <c r="VIL24" s="65"/>
      <c r="VIM24" s="65"/>
      <c r="VIN24" s="65"/>
      <c r="VIO24" s="65"/>
      <c r="VIP24" s="65"/>
      <c r="VIQ24" s="65"/>
      <c r="VIR24" s="65"/>
      <c r="VIS24" s="65"/>
      <c r="VIT24" s="65"/>
      <c r="VIU24" s="65"/>
      <c r="VIV24" s="65"/>
      <c r="VIW24" s="65"/>
      <c r="VIX24" s="65"/>
      <c r="VIY24" s="65"/>
      <c r="VIZ24" s="65"/>
      <c r="VJA24" s="65"/>
      <c r="VJB24" s="65"/>
      <c r="VJC24" s="65"/>
      <c r="VJD24" s="65"/>
      <c r="VJE24" s="65"/>
      <c r="VJF24" s="65"/>
      <c r="VJG24" s="65"/>
      <c r="VJH24" s="65"/>
      <c r="VJI24" s="65"/>
      <c r="VJJ24" s="65"/>
      <c r="VJK24" s="65"/>
      <c r="VJL24" s="65"/>
      <c r="VJM24" s="65"/>
      <c r="VJN24" s="65"/>
      <c r="VJO24" s="65"/>
      <c r="VJP24" s="65"/>
      <c r="VJQ24" s="65"/>
      <c r="VJR24" s="65"/>
      <c r="VJS24" s="65"/>
      <c r="VJT24" s="65"/>
      <c r="VJU24" s="65"/>
      <c r="VJV24" s="65"/>
      <c r="VJW24" s="65"/>
      <c r="VJX24" s="65"/>
      <c r="VJY24" s="65"/>
      <c r="VJZ24" s="65"/>
      <c r="VKA24" s="65"/>
      <c r="VKB24" s="65"/>
      <c r="VKC24" s="65"/>
      <c r="VKD24" s="65"/>
      <c r="VKE24" s="65"/>
      <c r="VKF24" s="65"/>
      <c r="VKG24" s="65"/>
      <c r="VKH24" s="65"/>
      <c r="VKI24" s="65"/>
      <c r="VKJ24" s="65"/>
      <c r="VKK24" s="65"/>
      <c r="VKL24" s="65"/>
      <c r="VKM24" s="65"/>
      <c r="VKN24" s="65"/>
      <c r="VKO24" s="65"/>
      <c r="VKP24" s="65"/>
      <c r="VKQ24" s="65"/>
      <c r="VKR24" s="65"/>
      <c r="VKS24" s="65"/>
      <c r="VKT24" s="65"/>
      <c r="VKU24" s="65"/>
      <c r="VKV24" s="65"/>
      <c r="VKW24" s="65"/>
      <c r="VKX24" s="65"/>
      <c r="VKY24" s="65"/>
      <c r="VKZ24" s="65"/>
      <c r="VLA24" s="65"/>
      <c r="VLB24" s="65"/>
      <c r="VLC24" s="65"/>
      <c r="VLD24" s="65"/>
      <c r="VLE24" s="65"/>
      <c r="VLF24" s="65"/>
      <c r="VLG24" s="65"/>
      <c r="VLH24" s="65"/>
      <c r="VLI24" s="65"/>
      <c r="VLJ24" s="65"/>
      <c r="VLK24" s="65"/>
      <c r="VLL24" s="65"/>
      <c r="VLM24" s="65"/>
      <c r="VLN24" s="65"/>
      <c r="VLO24" s="65"/>
      <c r="VLP24" s="65"/>
      <c r="VLQ24" s="65"/>
      <c r="VLR24" s="65"/>
      <c r="VLS24" s="65"/>
      <c r="VLT24" s="65"/>
      <c r="VLU24" s="65"/>
      <c r="VLV24" s="65"/>
      <c r="VLW24" s="65"/>
      <c r="VLX24" s="65"/>
      <c r="VLY24" s="65"/>
      <c r="VLZ24" s="65"/>
      <c r="VMA24" s="65"/>
      <c r="VMB24" s="65"/>
      <c r="VMC24" s="65"/>
      <c r="VMD24" s="65"/>
      <c r="VME24" s="65"/>
      <c r="VMF24" s="65"/>
      <c r="VMG24" s="65"/>
      <c r="VMH24" s="65"/>
      <c r="VMI24" s="65"/>
      <c r="VMJ24" s="65"/>
      <c r="VMK24" s="65"/>
      <c r="VML24" s="65"/>
      <c r="VMM24" s="65"/>
      <c r="VMN24" s="65"/>
      <c r="VMO24" s="65"/>
      <c r="VMP24" s="65"/>
      <c r="VMQ24" s="65"/>
      <c r="VMR24" s="65"/>
      <c r="VMS24" s="65"/>
      <c r="VMT24" s="65"/>
      <c r="VMU24" s="65"/>
      <c r="VMV24" s="65"/>
      <c r="VMW24" s="65"/>
      <c r="VMX24" s="65"/>
      <c r="VMY24" s="65"/>
      <c r="VMZ24" s="65"/>
      <c r="VNA24" s="65"/>
      <c r="VNB24" s="65"/>
      <c r="VNC24" s="65"/>
      <c r="VND24" s="65"/>
      <c r="VNE24" s="65"/>
      <c r="VNF24" s="65"/>
      <c r="VNG24" s="65"/>
      <c r="VNH24" s="65"/>
      <c r="VNI24" s="65"/>
      <c r="VNJ24" s="65"/>
      <c r="VNK24" s="65"/>
      <c r="VNL24" s="65"/>
      <c r="VNM24" s="65"/>
      <c r="VNN24" s="65"/>
      <c r="VNO24" s="65"/>
      <c r="VNP24" s="65"/>
      <c r="VNQ24" s="65"/>
      <c r="VNR24" s="65"/>
      <c r="VNS24" s="65"/>
      <c r="VNT24" s="65"/>
      <c r="VNU24" s="65"/>
      <c r="VNV24" s="65"/>
      <c r="VNW24" s="65"/>
      <c r="VNX24" s="65"/>
      <c r="VNY24" s="65"/>
      <c r="VNZ24" s="65"/>
      <c r="VOA24" s="65"/>
      <c r="VOB24" s="65"/>
      <c r="VOC24" s="65"/>
      <c r="VOD24" s="65"/>
      <c r="VOE24" s="65"/>
      <c r="VOF24" s="65"/>
      <c r="VOG24" s="65"/>
      <c r="VOH24" s="65"/>
      <c r="VOI24" s="65"/>
      <c r="VOJ24" s="65"/>
      <c r="VOK24" s="65"/>
      <c r="VOL24" s="65"/>
      <c r="VOM24" s="65"/>
      <c r="VON24" s="65"/>
      <c r="VOO24" s="65"/>
      <c r="VOP24" s="65"/>
      <c r="VOQ24" s="65"/>
      <c r="VOR24" s="65"/>
      <c r="VOS24" s="65"/>
      <c r="VOT24" s="65"/>
      <c r="VOU24" s="65"/>
      <c r="VOV24" s="65"/>
      <c r="VOW24" s="65"/>
      <c r="VOX24" s="65"/>
      <c r="VOY24" s="65"/>
      <c r="VOZ24" s="65"/>
      <c r="VPA24" s="65"/>
      <c r="VPB24" s="65"/>
      <c r="VPC24" s="65"/>
      <c r="VPD24" s="65"/>
      <c r="VPE24" s="65"/>
      <c r="VPF24" s="65"/>
      <c r="VPG24" s="65"/>
      <c r="VPH24" s="65"/>
      <c r="VPI24" s="65"/>
      <c r="VPJ24" s="65"/>
      <c r="VPK24" s="65"/>
      <c r="VPL24" s="65"/>
      <c r="VPM24" s="65"/>
      <c r="VPN24" s="65"/>
      <c r="VPO24" s="65"/>
      <c r="VPP24" s="65"/>
      <c r="VPQ24" s="65"/>
      <c r="VPR24" s="65"/>
      <c r="VPS24" s="65"/>
      <c r="VPT24" s="65"/>
      <c r="VPU24" s="65"/>
      <c r="VPV24" s="65"/>
      <c r="VPW24" s="65"/>
      <c r="VPX24" s="65"/>
      <c r="VPY24" s="65"/>
      <c r="VPZ24" s="65"/>
      <c r="VQA24" s="65"/>
      <c r="VQB24" s="65"/>
      <c r="VQC24" s="65"/>
      <c r="VQD24" s="65"/>
      <c r="VQE24" s="65"/>
      <c r="VQF24" s="65"/>
      <c r="VQG24" s="65"/>
      <c r="VQH24" s="65"/>
      <c r="VQI24" s="65"/>
      <c r="VQJ24" s="65"/>
      <c r="VQK24" s="65"/>
      <c r="VQL24" s="65"/>
      <c r="VQM24" s="65"/>
      <c r="VQN24" s="65"/>
      <c r="VQO24" s="65"/>
      <c r="VQP24" s="65"/>
      <c r="VQQ24" s="65"/>
      <c r="VQR24" s="65"/>
      <c r="VQS24" s="65"/>
      <c r="VQT24" s="65"/>
      <c r="VQU24" s="65"/>
      <c r="VQV24" s="65"/>
      <c r="VQW24" s="65"/>
      <c r="VQX24" s="65"/>
      <c r="VQY24" s="65"/>
      <c r="VQZ24" s="65"/>
      <c r="VRA24" s="65"/>
      <c r="VRB24" s="65"/>
      <c r="VRC24" s="65"/>
      <c r="VRD24" s="65"/>
      <c r="VRE24" s="65"/>
      <c r="VRF24" s="65"/>
      <c r="VRG24" s="65"/>
      <c r="VRH24" s="65"/>
      <c r="VRI24" s="65"/>
      <c r="VRJ24" s="65"/>
      <c r="VRK24" s="65"/>
      <c r="VRL24" s="65"/>
      <c r="VRM24" s="65"/>
      <c r="VRN24" s="65"/>
      <c r="VRO24" s="65"/>
      <c r="VRP24" s="65"/>
      <c r="VRQ24" s="65"/>
      <c r="VRR24" s="65"/>
      <c r="VRS24" s="65"/>
      <c r="VRT24" s="65"/>
      <c r="VRU24" s="65"/>
      <c r="VRV24" s="65"/>
      <c r="VRW24" s="65"/>
      <c r="VRX24" s="65"/>
      <c r="VRY24" s="65"/>
      <c r="VRZ24" s="65"/>
      <c r="VSA24" s="65"/>
      <c r="VSB24" s="65"/>
      <c r="VSC24" s="65"/>
      <c r="VSD24" s="65"/>
      <c r="VSE24" s="65"/>
      <c r="VSF24" s="65"/>
      <c r="VSG24" s="65"/>
      <c r="VSH24" s="65"/>
      <c r="VSI24" s="65"/>
      <c r="VSJ24" s="65"/>
      <c r="VSK24" s="65"/>
      <c r="VSL24" s="65"/>
      <c r="VSM24" s="65"/>
      <c r="VSN24" s="65"/>
      <c r="VSO24" s="65"/>
      <c r="VSP24" s="65"/>
      <c r="VSQ24" s="65"/>
      <c r="VSR24" s="65"/>
      <c r="VSS24" s="65"/>
      <c r="VST24" s="65"/>
      <c r="VSU24" s="65"/>
      <c r="VSV24" s="65"/>
      <c r="VSW24" s="65"/>
      <c r="VSX24" s="65"/>
      <c r="VSY24" s="65"/>
      <c r="VSZ24" s="65"/>
      <c r="VTA24" s="65"/>
      <c r="VTB24" s="65"/>
      <c r="VTC24" s="65"/>
      <c r="VTD24" s="65"/>
      <c r="VTE24" s="65"/>
      <c r="VTF24" s="65"/>
      <c r="VTG24" s="65"/>
      <c r="VTH24" s="65"/>
      <c r="VTI24" s="65"/>
      <c r="VTJ24" s="65"/>
      <c r="VTK24" s="65"/>
      <c r="VTL24" s="65"/>
      <c r="VTM24" s="65"/>
      <c r="VTN24" s="65"/>
      <c r="VTO24" s="65"/>
      <c r="VTP24" s="65"/>
      <c r="VTQ24" s="65"/>
      <c r="VTR24" s="65"/>
      <c r="VTS24" s="65"/>
      <c r="VTT24" s="65"/>
      <c r="VTU24" s="65"/>
      <c r="VTV24" s="65"/>
      <c r="VTW24" s="65"/>
      <c r="VTX24" s="65"/>
      <c r="VTY24" s="65"/>
      <c r="VTZ24" s="65"/>
      <c r="VUA24" s="65"/>
      <c r="VUB24" s="65"/>
      <c r="VUC24" s="65"/>
      <c r="VUD24" s="65"/>
      <c r="VUE24" s="65"/>
      <c r="VUF24" s="65"/>
      <c r="VUG24" s="65"/>
      <c r="VUH24" s="65"/>
      <c r="VUI24" s="65"/>
      <c r="VUJ24" s="65"/>
      <c r="VUK24" s="65"/>
      <c r="VUL24" s="65"/>
      <c r="VUM24" s="65"/>
      <c r="VUN24" s="65"/>
      <c r="VUO24" s="65"/>
      <c r="VUP24" s="65"/>
      <c r="VUQ24" s="65"/>
      <c r="VUR24" s="65"/>
      <c r="VUS24" s="65"/>
      <c r="VUT24" s="65"/>
      <c r="VUU24" s="65"/>
      <c r="VUV24" s="65"/>
      <c r="VUW24" s="65"/>
      <c r="VUX24" s="65"/>
      <c r="VUY24" s="65"/>
      <c r="VUZ24" s="65"/>
      <c r="VVA24" s="65"/>
      <c r="VVB24" s="65"/>
      <c r="VVC24" s="65"/>
      <c r="VVD24" s="65"/>
      <c r="VVE24" s="65"/>
      <c r="VVF24" s="65"/>
      <c r="VVG24" s="65"/>
      <c r="VVH24" s="65"/>
      <c r="VVI24" s="65"/>
      <c r="VVJ24" s="65"/>
      <c r="VVK24" s="65"/>
      <c r="VVL24" s="65"/>
      <c r="VVM24" s="65"/>
      <c r="VVN24" s="65"/>
      <c r="VVO24" s="65"/>
      <c r="VVP24" s="65"/>
      <c r="VVQ24" s="65"/>
      <c r="VVR24" s="65"/>
      <c r="VVS24" s="65"/>
      <c r="VVT24" s="65"/>
      <c r="VVU24" s="65"/>
      <c r="VVV24" s="65"/>
      <c r="VVW24" s="65"/>
      <c r="VVX24" s="65"/>
      <c r="VVY24" s="65"/>
      <c r="VVZ24" s="65"/>
      <c r="VWA24" s="65"/>
      <c r="VWB24" s="65"/>
      <c r="VWC24" s="65"/>
      <c r="VWD24" s="65"/>
      <c r="VWE24" s="65"/>
      <c r="VWF24" s="65"/>
      <c r="VWG24" s="65"/>
      <c r="VWH24" s="65"/>
      <c r="VWI24" s="65"/>
      <c r="VWJ24" s="65"/>
      <c r="VWK24" s="65"/>
      <c r="VWL24" s="65"/>
      <c r="VWM24" s="65"/>
      <c r="VWN24" s="65"/>
      <c r="VWO24" s="65"/>
      <c r="VWP24" s="65"/>
      <c r="VWQ24" s="65"/>
      <c r="VWR24" s="65"/>
      <c r="VWS24" s="65"/>
      <c r="VWT24" s="65"/>
      <c r="VWU24" s="65"/>
      <c r="VWV24" s="65"/>
      <c r="VWW24" s="65"/>
      <c r="VWX24" s="65"/>
      <c r="VWY24" s="65"/>
      <c r="VWZ24" s="65"/>
      <c r="VXA24" s="65"/>
      <c r="VXB24" s="65"/>
      <c r="VXC24" s="65"/>
      <c r="VXD24" s="65"/>
      <c r="VXE24" s="65"/>
      <c r="VXF24" s="65"/>
      <c r="VXG24" s="65"/>
      <c r="VXH24" s="65"/>
      <c r="VXI24" s="65"/>
      <c r="VXJ24" s="65"/>
      <c r="VXK24" s="65"/>
      <c r="VXL24" s="65"/>
      <c r="VXM24" s="65"/>
      <c r="VXN24" s="65"/>
      <c r="VXO24" s="65"/>
      <c r="VXP24" s="65"/>
      <c r="VXQ24" s="65"/>
      <c r="VXR24" s="65"/>
      <c r="VXS24" s="65"/>
      <c r="VXT24" s="65"/>
      <c r="VXU24" s="65"/>
      <c r="VXV24" s="65"/>
      <c r="VXW24" s="65"/>
      <c r="VXX24" s="65"/>
      <c r="VXY24" s="65"/>
      <c r="VXZ24" s="65"/>
      <c r="VYA24" s="65"/>
      <c r="VYB24" s="65"/>
      <c r="VYC24" s="65"/>
      <c r="VYD24" s="65"/>
      <c r="VYE24" s="65"/>
      <c r="VYF24" s="65"/>
      <c r="VYG24" s="65"/>
      <c r="VYH24" s="65"/>
      <c r="VYI24" s="65"/>
      <c r="VYJ24" s="65"/>
      <c r="VYK24" s="65"/>
      <c r="VYL24" s="65"/>
      <c r="VYM24" s="65"/>
      <c r="VYN24" s="65"/>
      <c r="VYO24" s="65"/>
      <c r="VYP24" s="65"/>
      <c r="VYQ24" s="65"/>
      <c r="VYR24" s="65"/>
      <c r="VYS24" s="65"/>
      <c r="VYT24" s="65"/>
      <c r="VYU24" s="65"/>
      <c r="VYV24" s="65"/>
      <c r="VYW24" s="65"/>
      <c r="VYX24" s="65"/>
      <c r="VYY24" s="65"/>
      <c r="VYZ24" s="65"/>
      <c r="VZA24" s="65"/>
      <c r="VZB24" s="65"/>
      <c r="VZC24" s="65"/>
      <c r="VZD24" s="65"/>
      <c r="VZE24" s="65"/>
      <c r="VZF24" s="65"/>
      <c r="VZG24" s="65"/>
      <c r="VZH24" s="65"/>
      <c r="VZI24" s="65"/>
      <c r="VZJ24" s="65"/>
      <c r="VZK24" s="65"/>
      <c r="VZL24" s="65"/>
      <c r="VZM24" s="65"/>
      <c r="VZN24" s="65"/>
      <c r="VZO24" s="65"/>
      <c r="VZP24" s="65"/>
      <c r="VZQ24" s="65"/>
      <c r="VZR24" s="65"/>
      <c r="VZS24" s="65"/>
      <c r="VZT24" s="65"/>
      <c r="VZU24" s="65"/>
      <c r="VZV24" s="65"/>
      <c r="VZW24" s="65"/>
      <c r="VZX24" s="65"/>
      <c r="VZY24" s="65"/>
      <c r="VZZ24" s="65"/>
      <c r="WAA24" s="65"/>
      <c r="WAB24" s="65"/>
      <c r="WAC24" s="65"/>
      <c r="WAD24" s="65"/>
      <c r="WAE24" s="65"/>
      <c r="WAF24" s="65"/>
      <c r="WAG24" s="65"/>
      <c r="WAH24" s="65"/>
      <c r="WAI24" s="65"/>
      <c r="WAJ24" s="65"/>
      <c r="WAK24" s="65"/>
      <c r="WAL24" s="65"/>
      <c r="WAM24" s="65"/>
      <c r="WAN24" s="65"/>
      <c r="WAO24" s="65"/>
      <c r="WAP24" s="65"/>
      <c r="WAQ24" s="65"/>
      <c r="WAR24" s="65"/>
      <c r="WAS24" s="65"/>
      <c r="WAT24" s="65"/>
      <c r="WAU24" s="65"/>
      <c r="WAV24" s="65"/>
      <c r="WAW24" s="65"/>
      <c r="WAX24" s="65"/>
      <c r="WAY24" s="65"/>
      <c r="WAZ24" s="65"/>
      <c r="WBA24" s="65"/>
      <c r="WBB24" s="65"/>
      <c r="WBC24" s="65"/>
      <c r="WBD24" s="65"/>
      <c r="WBE24" s="65"/>
      <c r="WBF24" s="65"/>
      <c r="WBG24" s="65"/>
      <c r="WBH24" s="65"/>
      <c r="WBI24" s="65"/>
      <c r="WBJ24" s="65"/>
      <c r="WBK24" s="65"/>
      <c r="WBL24" s="65"/>
      <c r="WBM24" s="65"/>
      <c r="WBN24" s="65"/>
      <c r="WBO24" s="65"/>
      <c r="WBP24" s="65"/>
      <c r="WBQ24" s="65"/>
      <c r="WBR24" s="65"/>
      <c r="WBS24" s="65"/>
      <c r="WBT24" s="65"/>
      <c r="WBU24" s="65"/>
      <c r="WBV24" s="65"/>
      <c r="WBW24" s="65"/>
      <c r="WBX24" s="65"/>
      <c r="WBY24" s="65"/>
      <c r="WBZ24" s="65"/>
      <c r="WCA24" s="65"/>
      <c r="WCB24" s="65"/>
      <c r="WCC24" s="65"/>
      <c r="WCD24" s="65"/>
      <c r="WCE24" s="65"/>
      <c r="WCF24" s="65"/>
      <c r="WCG24" s="65"/>
      <c r="WCH24" s="65"/>
      <c r="WCI24" s="65"/>
      <c r="WCJ24" s="65"/>
      <c r="WCK24" s="65"/>
      <c r="WCL24" s="65"/>
      <c r="WCM24" s="65"/>
      <c r="WCN24" s="65"/>
      <c r="WCO24" s="65"/>
      <c r="WCP24" s="65"/>
      <c r="WCQ24" s="65"/>
      <c r="WCR24" s="65"/>
      <c r="WCS24" s="65"/>
      <c r="WCT24" s="65"/>
      <c r="WCU24" s="65"/>
      <c r="WCV24" s="65"/>
      <c r="WCW24" s="65"/>
      <c r="WCX24" s="65"/>
      <c r="WCY24" s="65"/>
      <c r="WCZ24" s="65"/>
      <c r="WDA24" s="65"/>
      <c r="WDB24" s="65"/>
      <c r="WDC24" s="65"/>
      <c r="WDD24" s="65"/>
      <c r="WDE24" s="65"/>
      <c r="WDF24" s="65"/>
      <c r="WDG24" s="65"/>
      <c r="WDH24" s="65"/>
      <c r="WDI24" s="65"/>
      <c r="WDJ24" s="65"/>
      <c r="WDK24" s="65"/>
      <c r="WDL24" s="65"/>
      <c r="WDM24" s="65"/>
      <c r="WDN24" s="65"/>
      <c r="WDO24" s="65"/>
      <c r="WDP24" s="65"/>
      <c r="WDQ24" s="65"/>
      <c r="WDR24" s="65"/>
      <c r="WDS24" s="65"/>
      <c r="WDT24" s="65"/>
      <c r="WDU24" s="65"/>
      <c r="WDV24" s="65"/>
      <c r="WDW24" s="65"/>
      <c r="WDX24" s="65"/>
      <c r="WDY24" s="65"/>
      <c r="WDZ24" s="65"/>
      <c r="WEA24" s="65"/>
      <c r="WEB24" s="65"/>
      <c r="WEC24" s="65"/>
      <c r="WED24" s="65"/>
      <c r="WEE24" s="65"/>
      <c r="WEF24" s="65"/>
      <c r="WEG24" s="65"/>
      <c r="WEH24" s="65"/>
      <c r="WEI24" s="65"/>
      <c r="WEJ24" s="65"/>
      <c r="WEK24" s="65"/>
      <c r="WEL24" s="65"/>
      <c r="WEM24" s="65"/>
      <c r="WEN24" s="65"/>
      <c r="WEO24" s="65"/>
      <c r="WEP24" s="65"/>
      <c r="WEQ24" s="65"/>
      <c r="WER24" s="65"/>
      <c r="WES24" s="65"/>
      <c r="WET24" s="65"/>
      <c r="WEU24" s="65"/>
      <c r="WEV24" s="65"/>
      <c r="WEW24" s="65"/>
      <c r="WEX24" s="65"/>
      <c r="WEY24" s="65"/>
      <c r="WEZ24" s="65"/>
      <c r="WFA24" s="65"/>
      <c r="WFB24" s="65"/>
      <c r="WFC24" s="65"/>
      <c r="WFD24" s="65"/>
      <c r="WFE24" s="65"/>
      <c r="WFF24" s="65"/>
      <c r="WFG24" s="65"/>
      <c r="WFH24" s="65"/>
      <c r="WFI24" s="65"/>
      <c r="WFJ24" s="65"/>
      <c r="WFK24" s="65"/>
      <c r="WFL24" s="65"/>
      <c r="WFM24" s="65"/>
      <c r="WFN24" s="65"/>
      <c r="WFO24" s="65"/>
      <c r="WFP24" s="65"/>
      <c r="WFQ24" s="65"/>
      <c r="WFR24" s="65"/>
      <c r="WFS24" s="65"/>
      <c r="WFT24" s="65"/>
      <c r="WFU24" s="65"/>
      <c r="WFV24" s="65"/>
      <c r="WFW24" s="65"/>
      <c r="WFX24" s="65"/>
      <c r="WFY24" s="65"/>
      <c r="WFZ24" s="65"/>
      <c r="WGA24" s="65"/>
      <c r="WGB24" s="65"/>
      <c r="WGC24" s="65"/>
      <c r="WGD24" s="65"/>
      <c r="WGE24" s="65"/>
      <c r="WGF24" s="65"/>
      <c r="WGG24" s="65"/>
      <c r="WGH24" s="65"/>
      <c r="WGI24" s="65"/>
      <c r="WGJ24" s="65"/>
      <c r="WGK24" s="65"/>
      <c r="WGL24" s="65"/>
      <c r="WGM24" s="65"/>
      <c r="WGN24" s="65"/>
      <c r="WGO24" s="65"/>
      <c r="WGP24" s="65"/>
      <c r="WGQ24" s="65"/>
      <c r="WGR24" s="65"/>
      <c r="WGS24" s="65"/>
      <c r="WGT24" s="65"/>
      <c r="WGU24" s="65"/>
      <c r="WGV24" s="65"/>
      <c r="WGW24" s="65"/>
      <c r="WGX24" s="65"/>
      <c r="WGY24" s="65"/>
      <c r="WGZ24" s="65"/>
      <c r="WHA24" s="65"/>
      <c r="WHB24" s="65"/>
      <c r="WHC24" s="65"/>
      <c r="WHD24" s="65"/>
      <c r="WHE24" s="65"/>
      <c r="WHF24" s="65"/>
      <c r="WHG24" s="65"/>
      <c r="WHH24" s="65"/>
      <c r="WHI24" s="65"/>
      <c r="WHJ24" s="65"/>
      <c r="WHK24" s="65"/>
      <c r="WHL24" s="65"/>
      <c r="WHM24" s="65"/>
      <c r="WHN24" s="65"/>
      <c r="WHO24" s="65"/>
      <c r="WHP24" s="65"/>
      <c r="WHQ24" s="65"/>
      <c r="WHR24" s="65"/>
      <c r="WHS24" s="65"/>
      <c r="WHT24" s="65"/>
      <c r="WHU24" s="65"/>
      <c r="WHV24" s="65"/>
      <c r="WHW24" s="65"/>
      <c r="WHX24" s="65"/>
      <c r="WHY24" s="65"/>
      <c r="WHZ24" s="65"/>
      <c r="WIA24" s="65"/>
      <c r="WIB24" s="65"/>
      <c r="WIC24" s="65"/>
      <c r="WID24" s="65"/>
      <c r="WIE24" s="65"/>
      <c r="WIF24" s="65"/>
      <c r="WIG24" s="65"/>
      <c r="WIH24" s="65"/>
      <c r="WII24" s="65"/>
      <c r="WIJ24" s="65"/>
      <c r="WIK24" s="65"/>
      <c r="WIL24" s="65"/>
      <c r="WIM24" s="65"/>
      <c r="WIN24" s="65"/>
      <c r="WIO24" s="65"/>
      <c r="WIP24" s="65"/>
      <c r="WIQ24" s="65"/>
      <c r="WIR24" s="65"/>
      <c r="WIS24" s="65"/>
      <c r="WIT24" s="65"/>
      <c r="WIU24" s="65"/>
      <c r="WIV24" s="65"/>
      <c r="WIW24" s="65"/>
      <c r="WIX24" s="65"/>
      <c r="WIY24" s="65"/>
      <c r="WIZ24" s="65"/>
      <c r="WJA24" s="65"/>
      <c r="WJB24" s="65"/>
      <c r="WJC24" s="65"/>
      <c r="WJD24" s="65"/>
      <c r="WJE24" s="65"/>
      <c r="WJF24" s="65"/>
      <c r="WJG24" s="65"/>
      <c r="WJH24" s="65"/>
      <c r="WJI24" s="65"/>
      <c r="WJJ24" s="65"/>
      <c r="WJK24" s="65"/>
      <c r="WJL24" s="65"/>
      <c r="WJM24" s="65"/>
      <c r="WJN24" s="65"/>
      <c r="WJO24" s="65"/>
      <c r="WJP24" s="65"/>
      <c r="WJQ24" s="65"/>
      <c r="WJR24" s="65"/>
      <c r="WJS24" s="65"/>
      <c r="WJT24" s="65"/>
      <c r="WJU24" s="65"/>
      <c r="WJV24" s="65"/>
      <c r="WJW24" s="65"/>
      <c r="WJX24" s="65"/>
      <c r="WJY24" s="65"/>
      <c r="WJZ24" s="65"/>
      <c r="WKA24" s="65"/>
      <c r="WKB24" s="65"/>
      <c r="WKC24" s="65"/>
      <c r="WKD24" s="65"/>
      <c r="WKE24" s="65"/>
      <c r="WKF24" s="65"/>
      <c r="WKG24" s="65"/>
      <c r="WKH24" s="65"/>
      <c r="WKI24" s="65"/>
      <c r="WKJ24" s="65"/>
      <c r="WKK24" s="65"/>
      <c r="WKL24" s="65"/>
      <c r="WKM24" s="65"/>
      <c r="WKN24" s="65"/>
      <c r="WKO24" s="65"/>
      <c r="WKP24" s="65"/>
      <c r="WKQ24" s="65"/>
      <c r="WKR24" s="65"/>
      <c r="WKS24" s="65"/>
      <c r="WKT24" s="65"/>
      <c r="WKU24" s="65"/>
      <c r="WKV24" s="65"/>
      <c r="WKW24" s="65"/>
      <c r="WKX24" s="65"/>
      <c r="WKY24" s="65"/>
      <c r="WKZ24" s="65"/>
      <c r="WLA24" s="65"/>
      <c r="WLB24" s="65"/>
      <c r="WLC24" s="65"/>
      <c r="WLD24" s="65"/>
      <c r="WLE24" s="65"/>
      <c r="WLF24" s="65"/>
      <c r="WLG24" s="65"/>
      <c r="WLH24" s="65"/>
      <c r="WLI24" s="65"/>
      <c r="WLJ24" s="65"/>
      <c r="WLK24" s="65"/>
      <c r="WLL24" s="65"/>
      <c r="WLM24" s="65"/>
      <c r="WLN24" s="65"/>
      <c r="WLO24" s="65"/>
      <c r="WLP24" s="65"/>
      <c r="WLQ24" s="65"/>
      <c r="WLR24" s="65"/>
      <c r="WLS24" s="65"/>
      <c r="WLT24" s="65"/>
      <c r="WLU24" s="65"/>
      <c r="WLV24" s="65"/>
      <c r="WLW24" s="65"/>
      <c r="WLX24" s="65"/>
      <c r="WLY24" s="65"/>
      <c r="WLZ24" s="65"/>
      <c r="WMA24" s="65"/>
      <c r="WMB24" s="65"/>
      <c r="WMC24" s="65"/>
      <c r="WMD24" s="65"/>
      <c r="WME24" s="65"/>
      <c r="WMF24" s="65"/>
      <c r="WMG24" s="65"/>
      <c r="WMH24" s="65"/>
      <c r="WMI24" s="65"/>
      <c r="WMJ24" s="65"/>
      <c r="WMK24" s="65"/>
      <c r="WML24" s="65"/>
      <c r="WMM24" s="65"/>
      <c r="WMN24" s="65"/>
      <c r="WMO24" s="65"/>
      <c r="WMP24" s="65"/>
      <c r="WMQ24" s="65"/>
      <c r="WMR24" s="65"/>
      <c r="WMS24" s="65"/>
      <c r="WMT24" s="65"/>
      <c r="WMU24" s="65"/>
      <c r="WMV24" s="65"/>
      <c r="WMW24" s="65"/>
      <c r="WMX24" s="65"/>
      <c r="WMY24" s="65"/>
      <c r="WMZ24" s="65"/>
      <c r="WNA24" s="65"/>
      <c r="WNB24" s="65"/>
      <c r="WNC24" s="65"/>
      <c r="WND24" s="65"/>
      <c r="WNE24" s="65"/>
      <c r="WNF24" s="65"/>
      <c r="WNG24" s="65"/>
      <c r="WNH24" s="65"/>
      <c r="WNI24" s="65"/>
      <c r="WNJ24" s="65"/>
      <c r="WNK24" s="65"/>
      <c r="WNL24" s="65"/>
      <c r="WNM24" s="65"/>
      <c r="WNN24" s="65"/>
      <c r="WNO24" s="65"/>
      <c r="WNP24" s="65"/>
      <c r="WNQ24" s="65"/>
      <c r="WNR24" s="65"/>
      <c r="WNS24" s="65"/>
      <c r="WNT24" s="65"/>
      <c r="WNU24" s="65"/>
      <c r="WNV24" s="65"/>
      <c r="WNW24" s="65"/>
      <c r="WNX24" s="65"/>
      <c r="WNY24" s="65"/>
      <c r="WNZ24" s="65"/>
      <c r="WOA24" s="65"/>
      <c r="WOB24" s="65"/>
      <c r="WOC24" s="65"/>
      <c r="WOD24" s="65"/>
      <c r="WOE24" s="65"/>
      <c r="WOF24" s="65"/>
      <c r="WOG24" s="65"/>
      <c r="WOH24" s="65"/>
      <c r="WOI24" s="65"/>
      <c r="WOJ24" s="65"/>
      <c r="WOK24" s="65"/>
      <c r="WOL24" s="65"/>
      <c r="WOM24" s="65"/>
      <c r="WON24" s="65"/>
      <c r="WOO24" s="65"/>
      <c r="WOP24" s="65"/>
      <c r="WOQ24" s="65"/>
      <c r="WOR24" s="65"/>
      <c r="WOS24" s="65"/>
      <c r="WOT24" s="65"/>
      <c r="WOU24" s="65"/>
      <c r="WOV24" s="65"/>
      <c r="WOW24" s="65"/>
      <c r="WOX24" s="65"/>
      <c r="WOY24" s="65"/>
      <c r="WOZ24" s="65"/>
      <c r="WPA24" s="65"/>
      <c r="WPB24" s="65"/>
      <c r="WPC24" s="65"/>
      <c r="WPD24" s="65"/>
      <c r="WPE24" s="65"/>
      <c r="WPF24" s="65"/>
      <c r="WPG24" s="65"/>
      <c r="WPH24" s="65"/>
      <c r="WPI24" s="65"/>
      <c r="WPJ24" s="65"/>
      <c r="WPK24" s="65"/>
      <c r="WPL24" s="65"/>
      <c r="WPM24" s="65"/>
      <c r="WPN24" s="65"/>
      <c r="WPO24" s="65"/>
      <c r="WPP24" s="65"/>
      <c r="WPQ24" s="65"/>
      <c r="WPR24" s="65"/>
      <c r="WPS24" s="65"/>
      <c r="WPT24" s="65"/>
      <c r="WPU24" s="65"/>
      <c r="WPV24" s="65"/>
      <c r="WPW24" s="65"/>
      <c r="WPX24" s="65"/>
      <c r="WPY24" s="65"/>
      <c r="WPZ24" s="65"/>
      <c r="WQA24" s="65"/>
      <c r="WQB24" s="65"/>
      <c r="WQC24" s="65"/>
      <c r="WQD24" s="65"/>
      <c r="WQE24" s="65"/>
      <c r="WQF24" s="65"/>
      <c r="WQG24" s="65"/>
      <c r="WQH24" s="65"/>
      <c r="WQI24" s="65"/>
      <c r="WQJ24" s="65"/>
      <c r="WQK24" s="65"/>
      <c r="WQL24" s="65"/>
      <c r="WQM24" s="65"/>
      <c r="WQN24" s="65"/>
      <c r="WQO24" s="65"/>
      <c r="WQP24" s="65"/>
      <c r="WQQ24" s="65"/>
      <c r="WQR24" s="65"/>
      <c r="WQS24" s="65"/>
      <c r="WQT24" s="65"/>
      <c r="WQU24" s="65"/>
      <c r="WQV24" s="65"/>
      <c r="WQW24" s="65"/>
      <c r="WQX24" s="65"/>
      <c r="WQY24" s="65"/>
      <c r="WQZ24" s="65"/>
      <c r="WRA24" s="65"/>
      <c r="WRB24" s="65"/>
      <c r="WRC24" s="65"/>
      <c r="WRD24" s="65"/>
      <c r="WRE24" s="65"/>
      <c r="WRF24" s="65"/>
      <c r="WRG24" s="65"/>
      <c r="WRH24" s="65"/>
      <c r="WRI24" s="65"/>
      <c r="WRJ24" s="65"/>
      <c r="WRK24" s="65"/>
      <c r="WRL24" s="65"/>
      <c r="WRM24" s="65"/>
      <c r="WRN24" s="65"/>
      <c r="WRO24" s="65"/>
      <c r="WRP24" s="65"/>
      <c r="WRQ24" s="65"/>
      <c r="WRR24" s="65"/>
      <c r="WRS24" s="65"/>
      <c r="WRT24" s="65"/>
      <c r="WRU24" s="65"/>
      <c r="WRV24" s="65"/>
      <c r="WRW24" s="65"/>
      <c r="WRX24" s="65"/>
      <c r="WRY24" s="65"/>
      <c r="WRZ24" s="65"/>
      <c r="WSA24" s="65"/>
      <c r="WSB24" s="65"/>
      <c r="WSC24" s="65"/>
      <c r="WSD24" s="65"/>
      <c r="WSE24" s="65"/>
      <c r="WSF24" s="65"/>
      <c r="WSG24" s="65"/>
      <c r="WSH24" s="65"/>
      <c r="WSI24" s="65"/>
      <c r="WSJ24" s="65"/>
      <c r="WSK24" s="65"/>
      <c r="WSL24" s="65"/>
      <c r="WSM24" s="65"/>
      <c r="WSN24" s="65"/>
      <c r="WSO24" s="65"/>
      <c r="WSP24" s="65"/>
      <c r="WSQ24" s="65"/>
      <c r="WSR24" s="65"/>
      <c r="WSS24" s="65"/>
      <c r="WST24" s="65"/>
      <c r="WSU24" s="65"/>
      <c r="WSV24" s="65"/>
      <c r="WSW24" s="65"/>
      <c r="WSX24" s="65"/>
      <c r="WSY24" s="65"/>
      <c r="WSZ24" s="65"/>
      <c r="WTA24" s="65"/>
      <c r="WTB24" s="65"/>
      <c r="WTC24" s="65"/>
      <c r="WTD24" s="65"/>
      <c r="WTE24" s="65"/>
      <c r="WTF24" s="65"/>
      <c r="WTG24" s="65"/>
      <c r="WTH24" s="65"/>
      <c r="WTI24" s="65"/>
      <c r="WTJ24" s="65"/>
      <c r="WTK24" s="65"/>
      <c r="WTL24" s="65"/>
      <c r="WTM24" s="65"/>
      <c r="WTN24" s="65"/>
      <c r="WTO24" s="65"/>
      <c r="WTP24" s="65"/>
      <c r="WTQ24" s="65"/>
      <c r="WTR24" s="65"/>
      <c r="WTS24" s="65"/>
      <c r="WTT24" s="65"/>
      <c r="WTU24" s="65"/>
      <c r="WTV24" s="65"/>
      <c r="WTW24" s="65"/>
      <c r="WTX24" s="65"/>
      <c r="WTY24" s="65"/>
      <c r="WTZ24" s="65"/>
      <c r="WUA24" s="65"/>
      <c r="WUB24" s="65"/>
      <c r="WUC24" s="65"/>
      <c r="WUD24" s="65"/>
      <c r="WUE24" s="65"/>
      <c r="WUF24" s="65"/>
      <c r="WUG24" s="65"/>
      <c r="WUH24" s="65"/>
      <c r="WUI24" s="65"/>
      <c r="WUJ24" s="65"/>
      <c r="WUK24" s="65"/>
      <c r="WUL24" s="65"/>
      <c r="WUM24" s="65"/>
      <c r="WUN24" s="65"/>
      <c r="WUO24" s="65"/>
      <c r="WUP24" s="65"/>
      <c r="WUQ24" s="65"/>
      <c r="WUR24" s="65"/>
      <c r="WUS24" s="65"/>
      <c r="WUT24" s="65"/>
      <c r="WUU24" s="65"/>
      <c r="WUV24" s="65"/>
      <c r="WUW24" s="65"/>
      <c r="WUX24" s="65"/>
      <c r="WUY24" s="65"/>
      <c r="WUZ24" s="65"/>
      <c r="WVA24" s="65"/>
      <c r="WVB24" s="65"/>
      <c r="WVC24" s="65"/>
      <c r="WVD24" s="65"/>
      <c r="WVE24" s="65"/>
      <c r="WVF24" s="65"/>
      <c r="WVG24" s="65"/>
      <c r="WVH24" s="65"/>
      <c r="WVI24" s="65"/>
      <c r="WVJ24" s="65"/>
      <c r="WVK24" s="65"/>
      <c r="WVL24" s="65"/>
      <c r="WVM24" s="65"/>
      <c r="WVN24" s="65"/>
      <c r="WVO24" s="65"/>
      <c r="WVP24" s="65"/>
      <c r="WVQ24" s="65"/>
      <c r="WVR24" s="65"/>
      <c r="WVS24" s="65"/>
      <c r="WVT24" s="65"/>
      <c r="WVU24" s="65"/>
      <c r="WVV24" s="65"/>
      <c r="WVW24" s="65"/>
      <c r="WVX24" s="65"/>
      <c r="WVY24" s="65"/>
      <c r="WVZ24" s="65"/>
      <c r="WWA24" s="65"/>
      <c r="WWB24" s="65"/>
      <c r="WWC24" s="65"/>
      <c r="WWD24" s="65"/>
      <c r="WWE24" s="65"/>
      <c r="WWF24" s="65"/>
      <c r="WWG24" s="65"/>
      <c r="WWH24" s="65"/>
      <c r="WWI24" s="65"/>
      <c r="WWJ24" s="65"/>
      <c r="WWK24" s="65"/>
      <c r="WWL24" s="65"/>
      <c r="WWM24" s="65"/>
      <c r="WWN24" s="65"/>
      <c r="WWO24" s="65"/>
      <c r="WWP24" s="65"/>
      <c r="WWQ24" s="65"/>
      <c r="WWR24" s="65"/>
      <c r="WWS24" s="65"/>
      <c r="WWT24" s="65"/>
      <c r="WWU24" s="65"/>
      <c r="WWV24" s="65"/>
      <c r="WWW24" s="65"/>
      <c r="WWX24" s="65"/>
      <c r="WWY24" s="65"/>
      <c r="WWZ24" s="65"/>
      <c r="WXA24" s="65"/>
      <c r="WXB24" s="65"/>
      <c r="WXC24" s="65"/>
      <c r="WXD24" s="65"/>
      <c r="WXE24" s="65"/>
      <c r="WXF24" s="65"/>
      <c r="WXG24" s="65"/>
      <c r="WXH24" s="65"/>
      <c r="WXI24" s="65"/>
      <c r="WXJ24" s="65"/>
      <c r="WXK24" s="65"/>
      <c r="WXL24" s="65"/>
      <c r="WXM24" s="65"/>
      <c r="WXN24" s="65"/>
      <c r="WXO24" s="65"/>
      <c r="WXP24" s="65"/>
      <c r="WXQ24" s="65"/>
      <c r="WXR24" s="65"/>
      <c r="WXS24" s="65"/>
      <c r="WXT24" s="65"/>
      <c r="WXU24" s="65"/>
      <c r="WXV24" s="65"/>
      <c r="WXW24" s="65"/>
      <c r="WXX24" s="65"/>
      <c r="WXY24" s="65"/>
      <c r="WXZ24" s="65"/>
      <c r="WYA24" s="65"/>
      <c r="WYB24" s="65"/>
      <c r="WYC24" s="65"/>
      <c r="WYD24" s="65"/>
      <c r="WYE24" s="65"/>
      <c r="WYF24" s="65"/>
      <c r="WYG24" s="65"/>
      <c r="WYH24" s="65"/>
      <c r="WYI24" s="65"/>
      <c r="WYJ24" s="65"/>
      <c r="WYK24" s="65"/>
      <c r="WYL24" s="65"/>
      <c r="WYM24" s="65"/>
      <c r="WYN24" s="65"/>
      <c r="WYO24" s="65"/>
      <c r="WYP24" s="65"/>
      <c r="WYQ24" s="65"/>
      <c r="WYR24" s="65"/>
      <c r="WYS24" s="65"/>
      <c r="WYT24" s="65"/>
      <c r="WYU24" s="65"/>
      <c r="WYV24" s="65"/>
      <c r="WYW24" s="65"/>
      <c r="WYX24" s="65"/>
      <c r="WYY24" s="65"/>
      <c r="WYZ24" s="65"/>
      <c r="WZA24" s="65"/>
      <c r="WZB24" s="65"/>
      <c r="WZC24" s="65"/>
      <c r="WZD24" s="65"/>
      <c r="WZE24" s="65"/>
      <c r="WZF24" s="65"/>
      <c r="WZG24" s="65"/>
      <c r="WZH24" s="65"/>
      <c r="WZI24" s="65"/>
      <c r="WZJ24" s="65"/>
      <c r="WZK24" s="65"/>
      <c r="WZL24" s="65"/>
      <c r="WZM24" s="65"/>
      <c r="WZN24" s="65"/>
      <c r="WZO24" s="65"/>
      <c r="WZP24" s="65"/>
      <c r="WZQ24" s="65"/>
      <c r="WZR24" s="65"/>
      <c r="WZS24" s="65"/>
      <c r="WZT24" s="65"/>
      <c r="WZU24" s="65"/>
      <c r="WZV24" s="65"/>
      <c r="WZW24" s="65"/>
      <c r="WZX24" s="65"/>
      <c r="WZY24" s="65"/>
      <c r="WZZ24" s="65"/>
      <c r="XAA24" s="65"/>
      <c r="XAB24" s="65"/>
      <c r="XAC24" s="65"/>
      <c r="XAD24" s="65"/>
      <c r="XAE24" s="65"/>
      <c r="XAF24" s="65"/>
      <c r="XAG24" s="65"/>
      <c r="XAH24" s="65"/>
      <c r="XAI24" s="65"/>
      <c r="XAJ24" s="65"/>
      <c r="XAK24" s="65"/>
      <c r="XAL24" s="65"/>
      <c r="XAM24" s="65"/>
      <c r="XAN24" s="65"/>
      <c r="XAO24" s="65"/>
      <c r="XAP24" s="65"/>
      <c r="XAQ24" s="65"/>
      <c r="XAR24" s="65"/>
      <c r="XAS24" s="65"/>
      <c r="XAT24" s="65"/>
      <c r="XAU24" s="65"/>
      <c r="XAV24" s="65"/>
      <c r="XAW24" s="65"/>
      <c r="XAX24" s="65"/>
      <c r="XAY24" s="65"/>
      <c r="XAZ24" s="65"/>
      <c r="XBA24" s="65"/>
      <c r="XBB24" s="65"/>
      <c r="XBC24" s="65"/>
      <c r="XBD24" s="65"/>
      <c r="XBE24" s="65"/>
      <c r="XBF24" s="65"/>
      <c r="XBG24" s="65"/>
      <c r="XBH24" s="65"/>
      <c r="XBI24" s="65"/>
      <c r="XBJ24" s="65"/>
      <c r="XBK24" s="65"/>
      <c r="XBL24" s="65"/>
      <c r="XBM24" s="65"/>
      <c r="XBN24" s="65"/>
      <c r="XBO24" s="65"/>
      <c r="XBP24" s="65"/>
      <c r="XBQ24" s="65"/>
      <c r="XBR24" s="65"/>
      <c r="XBS24" s="65"/>
      <c r="XBT24" s="65"/>
      <c r="XBU24" s="65"/>
      <c r="XBV24" s="65"/>
      <c r="XBW24" s="65"/>
      <c r="XBX24" s="65"/>
      <c r="XBY24" s="65"/>
      <c r="XBZ24" s="65"/>
      <c r="XCA24" s="65"/>
      <c r="XCB24" s="65"/>
      <c r="XCC24" s="65"/>
      <c r="XCD24" s="65"/>
      <c r="XCE24" s="65"/>
      <c r="XCF24" s="65"/>
      <c r="XCG24" s="65"/>
      <c r="XCH24" s="65"/>
      <c r="XCI24" s="65"/>
      <c r="XCJ24" s="65"/>
      <c r="XCK24" s="65"/>
      <c r="XCL24" s="65"/>
      <c r="XCM24" s="65"/>
      <c r="XCN24" s="65"/>
      <c r="XCO24" s="65"/>
      <c r="XCP24" s="65"/>
      <c r="XCQ24" s="65"/>
      <c r="XCR24" s="65"/>
      <c r="XCS24" s="65"/>
      <c r="XCT24" s="65"/>
      <c r="XCU24" s="65"/>
      <c r="XCV24" s="65"/>
      <c r="XCW24" s="65"/>
      <c r="XCX24" s="65"/>
      <c r="XCY24" s="65"/>
      <c r="XCZ24" s="65"/>
      <c r="XDA24" s="65"/>
      <c r="XDB24" s="65"/>
      <c r="XDC24" s="65"/>
      <c r="XDD24" s="65"/>
      <c r="XDE24" s="65"/>
      <c r="XDF24" s="65"/>
      <c r="XDG24" s="65"/>
      <c r="XDH24" s="65"/>
      <c r="XDI24" s="65"/>
      <c r="XDJ24" s="65"/>
      <c r="XDK24" s="65"/>
      <c r="XDL24" s="65"/>
      <c r="XDM24" s="65"/>
      <c r="XDN24" s="65"/>
      <c r="XDO24" s="65"/>
      <c r="XDP24" s="65"/>
      <c r="XDQ24" s="65"/>
      <c r="XDR24" s="65"/>
      <c r="XDS24" s="65"/>
      <c r="XDT24" s="65"/>
      <c r="XDU24" s="65"/>
      <c r="XDV24" s="65"/>
      <c r="XDW24" s="65"/>
      <c r="XDX24" s="65"/>
      <c r="XDY24" s="65"/>
      <c r="XDZ24" s="65"/>
      <c r="XEA24" s="65"/>
      <c r="XEB24" s="65"/>
      <c r="XEC24" s="65"/>
      <c r="XED24" s="65"/>
      <c r="XEE24" s="65"/>
      <c r="XEF24" s="65"/>
      <c r="XEG24" s="65"/>
      <c r="XEH24" s="65"/>
      <c r="XEI24" s="65"/>
      <c r="XEJ24" s="65"/>
      <c r="XEK24" s="65"/>
      <c r="XEL24" s="65"/>
      <c r="XEM24" s="65"/>
      <c r="XEN24" s="65"/>
      <c r="XEO24" s="65"/>
      <c r="XEP24" s="65"/>
      <c r="XEQ24" s="65"/>
      <c r="XER24" s="65"/>
      <c r="XES24" s="65"/>
      <c r="XET24" s="65"/>
      <c r="XEU24" s="65"/>
      <c r="XEV24" s="65"/>
    </row>
    <row r="27" spans="1:16376" ht="18">
      <c r="A27" t="s">
        <v>17</v>
      </c>
      <c r="B27" s="1">
        <v>43292.776944444442</v>
      </c>
      <c r="C27">
        <v>1288</v>
      </c>
      <c r="D27" t="str">
        <f t="shared" ref="D27:D35" si="3">_xlfn.XLOOKUP(C27,$G$27:$G$34,$H$27:$H$34)</f>
        <v>문정중교 사거리</v>
      </c>
      <c r="E27" s="35" t="str">
        <f ca="1">_xlfn.FORMULATEXT(D27)</f>
        <v>=XLOOKUP(C27,$G$27:$G$34,$H$27:$H$34)</v>
      </c>
      <c r="G27">
        <v>1288</v>
      </c>
      <c r="H27" t="s">
        <v>18</v>
      </c>
      <c r="J27" t="str">
        <f t="shared" ref="J27:J34" si="4">_xlfn.XLOOKUP(C27,lookup_number,lookup_value)</f>
        <v>문정중교 사거리</v>
      </c>
    </row>
    <row r="28" spans="1:16376">
      <c r="A28" t="s">
        <v>20</v>
      </c>
      <c r="B28" s="1">
        <v>43311.811331018522</v>
      </c>
      <c r="C28">
        <v>509</v>
      </c>
      <c r="D28" t="str">
        <f t="shared" si="3"/>
        <v>이마트 버스정류소 옆</v>
      </c>
      <c r="G28">
        <v>509</v>
      </c>
      <c r="H28" t="s">
        <v>21</v>
      </c>
      <c r="J28" t="str">
        <f t="shared" si="4"/>
        <v>이마트 버스정류소 옆</v>
      </c>
    </row>
    <row r="29" spans="1:16376">
      <c r="A29" t="s">
        <v>23</v>
      </c>
      <c r="B29" s="1">
        <v>43298.875810185185</v>
      </c>
      <c r="C29">
        <v>1967</v>
      </c>
      <c r="D29" t="str">
        <f t="shared" si="3"/>
        <v>참새공원(백곡경노당)</v>
      </c>
      <c r="G29">
        <v>1967</v>
      </c>
      <c r="H29" t="s">
        <v>24</v>
      </c>
      <c r="J29" t="str">
        <f t="shared" si="4"/>
        <v>참새공원(백곡경노당)</v>
      </c>
    </row>
    <row r="30" spans="1:16376">
      <c r="A30" t="s">
        <v>26</v>
      </c>
      <c r="B30" s="1">
        <v>43290.093101851853</v>
      </c>
      <c r="C30">
        <v>1208</v>
      </c>
      <c r="D30" t="e">
        <f t="shared" si="3"/>
        <v>#N/A</v>
      </c>
      <c r="G30">
        <v>368</v>
      </c>
      <c r="H30" t="s">
        <v>30</v>
      </c>
      <c r="J30" t="e">
        <f t="shared" si="4"/>
        <v>#N/A</v>
      </c>
    </row>
    <row r="31" spans="1:16376">
      <c r="A31" t="s">
        <v>29</v>
      </c>
      <c r="B31" s="1">
        <v>43294.545023148145</v>
      </c>
      <c r="C31">
        <v>368</v>
      </c>
      <c r="D31" t="str">
        <f t="shared" si="3"/>
        <v>SK 서린빌딩 앞</v>
      </c>
      <c r="G31">
        <v>1336</v>
      </c>
      <c r="H31" t="s">
        <v>33</v>
      </c>
      <c r="J31" t="str">
        <f t="shared" si="4"/>
        <v>SK 서린빌딩 앞</v>
      </c>
    </row>
    <row r="32" spans="1:16376">
      <c r="A32" t="s">
        <v>32</v>
      </c>
      <c r="B32" s="1">
        <v>43293.785833333335</v>
      </c>
      <c r="C32">
        <v>1336</v>
      </c>
      <c r="D32" t="str">
        <f t="shared" si="3"/>
        <v>성북3교 위</v>
      </c>
      <c r="G32">
        <v>828</v>
      </c>
      <c r="H32" t="s">
        <v>36</v>
      </c>
      <c r="J32" t="str">
        <f t="shared" si="4"/>
        <v>성북3교 위</v>
      </c>
    </row>
    <row r="33" spans="1:10">
      <c r="A33" t="s">
        <v>35</v>
      </c>
      <c r="B33" s="1">
        <v>43310.243530092594</v>
      </c>
      <c r="C33">
        <v>828</v>
      </c>
      <c r="D33" t="str">
        <f t="shared" si="3"/>
        <v>숙대입구역 8번</v>
      </c>
      <c r="G33">
        <v>1113</v>
      </c>
      <c r="H33" t="s">
        <v>39</v>
      </c>
      <c r="J33" t="str">
        <f t="shared" si="4"/>
        <v>숙대입구역 8번</v>
      </c>
    </row>
    <row r="34" spans="1:10">
      <c r="A34" t="s">
        <v>38</v>
      </c>
      <c r="B34" s="1">
        <v>43293.510983796295</v>
      </c>
      <c r="C34">
        <v>1113</v>
      </c>
      <c r="D34" t="str">
        <f t="shared" si="3"/>
        <v>서남환경공원 버스정류장</v>
      </c>
      <c r="G34">
        <v>2139</v>
      </c>
      <c r="H34" t="s">
        <v>41</v>
      </c>
      <c r="J34" t="str">
        <f t="shared" si="4"/>
        <v>서남환경공원 버스정류장</v>
      </c>
    </row>
    <row r="35" spans="1:10">
      <c r="A35" t="s">
        <v>40</v>
      </c>
      <c r="B35" s="1">
        <v>43294.332268518519</v>
      </c>
      <c r="C35">
        <v>2139</v>
      </c>
      <c r="D35" t="str">
        <f t="shared" si="3"/>
        <v>서울신성초등학교</v>
      </c>
    </row>
  </sheetData>
  <mergeCells count="4682">
    <mergeCell ref="XES2:XEV2"/>
    <mergeCell ref="XDC2:XDI2"/>
    <mergeCell ref="XDJ2:XDP2"/>
    <mergeCell ref="XDQ2:XDW2"/>
    <mergeCell ref="XDX2:XED2"/>
    <mergeCell ref="XEE2:XEK2"/>
    <mergeCell ref="XEL2:XER2"/>
    <mergeCell ref="XBM2:XBS2"/>
    <mergeCell ref="XBT2:XBZ2"/>
    <mergeCell ref="XCA2:XCG2"/>
    <mergeCell ref="XCH2:XCN2"/>
    <mergeCell ref="XCO2:XCU2"/>
    <mergeCell ref="XCV2:XDB2"/>
    <mergeCell ref="WZW2:XAC2"/>
    <mergeCell ref="XAD2:XAJ2"/>
    <mergeCell ref="XAK2:XAQ2"/>
    <mergeCell ref="XAR2:XAX2"/>
    <mergeCell ref="XAY2:XBE2"/>
    <mergeCell ref="XBF2:XBL2"/>
    <mergeCell ref="WYG2:WYM2"/>
    <mergeCell ref="WYN2:WYT2"/>
    <mergeCell ref="WYU2:WZA2"/>
    <mergeCell ref="WZB2:WZH2"/>
    <mergeCell ref="WZI2:WZO2"/>
    <mergeCell ref="WZP2:WZV2"/>
    <mergeCell ref="WWQ2:WWW2"/>
    <mergeCell ref="WWX2:WXD2"/>
    <mergeCell ref="WXE2:WXK2"/>
    <mergeCell ref="WXL2:WXR2"/>
    <mergeCell ref="WXS2:WXY2"/>
    <mergeCell ref="WXZ2:WYF2"/>
    <mergeCell ref="WVA2:WVG2"/>
    <mergeCell ref="WVH2:WVN2"/>
    <mergeCell ref="WVO2:WVU2"/>
    <mergeCell ref="WVV2:WWB2"/>
    <mergeCell ref="WWC2:WWI2"/>
    <mergeCell ref="WWJ2:WWP2"/>
    <mergeCell ref="WTK2:WTQ2"/>
    <mergeCell ref="WTR2:WTX2"/>
    <mergeCell ref="WTY2:WUE2"/>
    <mergeCell ref="WUF2:WUL2"/>
    <mergeCell ref="WUM2:WUS2"/>
    <mergeCell ref="WUT2:WUZ2"/>
    <mergeCell ref="WRU2:WSA2"/>
    <mergeCell ref="WSB2:WSH2"/>
    <mergeCell ref="WSI2:WSO2"/>
    <mergeCell ref="WSP2:WSV2"/>
    <mergeCell ref="WSW2:WTC2"/>
    <mergeCell ref="WTD2:WTJ2"/>
    <mergeCell ref="WQE2:WQK2"/>
    <mergeCell ref="WQL2:WQR2"/>
    <mergeCell ref="WQS2:WQY2"/>
    <mergeCell ref="WQZ2:WRF2"/>
    <mergeCell ref="WRG2:WRM2"/>
    <mergeCell ref="WRN2:WRT2"/>
    <mergeCell ref="WOO2:WOU2"/>
    <mergeCell ref="WOV2:WPB2"/>
    <mergeCell ref="WPC2:WPI2"/>
    <mergeCell ref="WPJ2:WPP2"/>
    <mergeCell ref="WPQ2:WPW2"/>
    <mergeCell ref="WPX2:WQD2"/>
    <mergeCell ref="WMY2:WNE2"/>
    <mergeCell ref="WNF2:WNL2"/>
    <mergeCell ref="WNM2:WNS2"/>
    <mergeCell ref="WNT2:WNZ2"/>
    <mergeCell ref="WOA2:WOG2"/>
    <mergeCell ref="WOH2:WON2"/>
    <mergeCell ref="WLI2:WLO2"/>
    <mergeCell ref="WLP2:WLV2"/>
    <mergeCell ref="WLW2:WMC2"/>
    <mergeCell ref="WMD2:WMJ2"/>
    <mergeCell ref="WMK2:WMQ2"/>
    <mergeCell ref="WMR2:WMX2"/>
    <mergeCell ref="WJS2:WJY2"/>
    <mergeCell ref="WJZ2:WKF2"/>
    <mergeCell ref="WKG2:WKM2"/>
    <mergeCell ref="WKN2:WKT2"/>
    <mergeCell ref="WKU2:WLA2"/>
    <mergeCell ref="WLB2:WLH2"/>
    <mergeCell ref="WIC2:WII2"/>
    <mergeCell ref="WIJ2:WIP2"/>
    <mergeCell ref="WIQ2:WIW2"/>
    <mergeCell ref="WIX2:WJD2"/>
    <mergeCell ref="WJE2:WJK2"/>
    <mergeCell ref="WJL2:WJR2"/>
    <mergeCell ref="WGM2:WGS2"/>
    <mergeCell ref="WGT2:WGZ2"/>
    <mergeCell ref="WHA2:WHG2"/>
    <mergeCell ref="WHH2:WHN2"/>
    <mergeCell ref="WHO2:WHU2"/>
    <mergeCell ref="WHV2:WIB2"/>
    <mergeCell ref="WEW2:WFC2"/>
    <mergeCell ref="WFD2:WFJ2"/>
    <mergeCell ref="WFK2:WFQ2"/>
    <mergeCell ref="WFR2:WFX2"/>
    <mergeCell ref="WFY2:WGE2"/>
    <mergeCell ref="WGF2:WGL2"/>
    <mergeCell ref="WDG2:WDM2"/>
    <mergeCell ref="WDN2:WDT2"/>
    <mergeCell ref="WDU2:WEA2"/>
    <mergeCell ref="WEB2:WEH2"/>
    <mergeCell ref="WEI2:WEO2"/>
    <mergeCell ref="WEP2:WEV2"/>
    <mergeCell ref="WBQ2:WBW2"/>
    <mergeCell ref="WBX2:WCD2"/>
    <mergeCell ref="WCE2:WCK2"/>
    <mergeCell ref="WCL2:WCR2"/>
    <mergeCell ref="WCS2:WCY2"/>
    <mergeCell ref="WCZ2:WDF2"/>
    <mergeCell ref="WAA2:WAG2"/>
    <mergeCell ref="WAH2:WAN2"/>
    <mergeCell ref="WAO2:WAU2"/>
    <mergeCell ref="WAV2:WBB2"/>
    <mergeCell ref="WBC2:WBI2"/>
    <mergeCell ref="WBJ2:WBP2"/>
    <mergeCell ref="VYK2:VYQ2"/>
    <mergeCell ref="VYR2:VYX2"/>
    <mergeCell ref="VYY2:VZE2"/>
    <mergeCell ref="VZF2:VZL2"/>
    <mergeCell ref="VZM2:VZS2"/>
    <mergeCell ref="VZT2:VZZ2"/>
    <mergeCell ref="VWU2:VXA2"/>
    <mergeCell ref="VXB2:VXH2"/>
    <mergeCell ref="VXI2:VXO2"/>
    <mergeCell ref="VXP2:VXV2"/>
    <mergeCell ref="VXW2:VYC2"/>
    <mergeCell ref="VYD2:VYJ2"/>
    <mergeCell ref="VVE2:VVK2"/>
    <mergeCell ref="VVL2:VVR2"/>
    <mergeCell ref="VVS2:VVY2"/>
    <mergeCell ref="VVZ2:VWF2"/>
    <mergeCell ref="VWG2:VWM2"/>
    <mergeCell ref="VWN2:VWT2"/>
    <mergeCell ref="VTO2:VTU2"/>
    <mergeCell ref="VTV2:VUB2"/>
    <mergeCell ref="VUC2:VUI2"/>
    <mergeCell ref="VUJ2:VUP2"/>
    <mergeCell ref="VUQ2:VUW2"/>
    <mergeCell ref="VUX2:VVD2"/>
    <mergeCell ref="VRY2:VSE2"/>
    <mergeCell ref="VSF2:VSL2"/>
    <mergeCell ref="VSM2:VSS2"/>
    <mergeCell ref="VST2:VSZ2"/>
    <mergeCell ref="VTA2:VTG2"/>
    <mergeCell ref="VTH2:VTN2"/>
    <mergeCell ref="VQI2:VQO2"/>
    <mergeCell ref="VQP2:VQV2"/>
    <mergeCell ref="VQW2:VRC2"/>
    <mergeCell ref="VRD2:VRJ2"/>
    <mergeCell ref="VRK2:VRQ2"/>
    <mergeCell ref="VRR2:VRX2"/>
    <mergeCell ref="VOS2:VOY2"/>
    <mergeCell ref="VOZ2:VPF2"/>
    <mergeCell ref="VPG2:VPM2"/>
    <mergeCell ref="VPN2:VPT2"/>
    <mergeCell ref="VPU2:VQA2"/>
    <mergeCell ref="VQB2:VQH2"/>
    <mergeCell ref="VNC2:VNI2"/>
    <mergeCell ref="VNJ2:VNP2"/>
    <mergeCell ref="VNQ2:VNW2"/>
    <mergeCell ref="VNX2:VOD2"/>
    <mergeCell ref="VOE2:VOK2"/>
    <mergeCell ref="VOL2:VOR2"/>
    <mergeCell ref="VLM2:VLS2"/>
    <mergeCell ref="VLT2:VLZ2"/>
    <mergeCell ref="VMA2:VMG2"/>
    <mergeCell ref="VMH2:VMN2"/>
    <mergeCell ref="VMO2:VMU2"/>
    <mergeCell ref="VMV2:VNB2"/>
    <mergeCell ref="VJW2:VKC2"/>
    <mergeCell ref="VKD2:VKJ2"/>
    <mergeCell ref="VKK2:VKQ2"/>
    <mergeCell ref="VKR2:VKX2"/>
    <mergeCell ref="VKY2:VLE2"/>
    <mergeCell ref="VLF2:VLL2"/>
    <mergeCell ref="VIG2:VIM2"/>
    <mergeCell ref="VIN2:VIT2"/>
    <mergeCell ref="VIU2:VJA2"/>
    <mergeCell ref="VJB2:VJH2"/>
    <mergeCell ref="VJI2:VJO2"/>
    <mergeCell ref="VJP2:VJV2"/>
    <mergeCell ref="VGQ2:VGW2"/>
    <mergeCell ref="VGX2:VHD2"/>
    <mergeCell ref="VHE2:VHK2"/>
    <mergeCell ref="VHL2:VHR2"/>
    <mergeCell ref="VHS2:VHY2"/>
    <mergeCell ref="VHZ2:VIF2"/>
    <mergeCell ref="VFA2:VFG2"/>
    <mergeCell ref="VFH2:VFN2"/>
    <mergeCell ref="VFO2:VFU2"/>
    <mergeCell ref="VFV2:VGB2"/>
    <mergeCell ref="VGC2:VGI2"/>
    <mergeCell ref="VGJ2:VGP2"/>
    <mergeCell ref="VDK2:VDQ2"/>
    <mergeCell ref="VDR2:VDX2"/>
    <mergeCell ref="VDY2:VEE2"/>
    <mergeCell ref="VEF2:VEL2"/>
    <mergeCell ref="VEM2:VES2"/>
    <mergeCell ref="VET2:VEZ2"/>
    <mergeCell ref="VBU2:VCA2"/>
    <mergeCell ref="VCB2:VCH2"/>
    <mergeCell ref="VCI2:VCO2"/>
    <mergeCell ref="VCP2:VCV2"/>
    <mergeCell ref="VCW2:VDC2"/>
    <mergeCell ref="VDD2:VDJ2"/>
    <mergeCell ref="VAE2:VAK2"/>
    <mergeCell ref="VAL2:VAR2"/>
    <mergeCell ref="VAS2:VAY2"/>
    <mergeCell ref="VAZ2:VBF2"/>
    <mergeCell ref="VBG2:VBM2"/>
    <mergeCell ref="VBN2:VBT2"/>
    <mergeCell ref="UYO2:UYU2"/>
    <mergeCell ref="UYV2:UZB2"/>
    <mergeCell ref="UZC2:UZI2"/>
    <mergeCell ref="UZJ2:UZP2"/>
    <mergeCell ref="UZQ2:UZW2"/>
    <mergeCell ref="UZX2:VAD2"/>
    <mergeCell ref="UWY2:UXE2"/>
    <mergeCell ref="UXF2:UXL2"/>
    <mergeCell ref="UXM2:UXS2"/>
    <mergeCell ref="UXT2:UXZ2"/>
    <mergeCell ref="UYA2:UYG2"/>
    <mergeCell ref="UYH2:UYN2"/>
    <mergeCell ref="UVI2:UVO2"/>
    <mergeCell ref="UVP2:UVV2"/>
    <mergeCell ref="UVW2:UWC2"/>
    <mergeCell ref="UWD2:UWJ2"/>
    <mergeCell ref="UWK2:UWQ2"/>
    <mergeCell ref="UWR2:UWX2"/>
    <mergeCell ref="UTS2:UTY2"/>
    <mergeCell ref="UTZ2:UUF2"/>
    <mergeCell ref="UUG2:UUM2"/>
    <mergeCell ref="UUN2:UUT2"/>
    <mergeCell ref="UUU2:UVA2"/>
    <mergeCell ref="UVB2:UVH2"/>
    <mergeCell ref="USC2:USI2"/>
    <mergeCell ref="USJ2:USP2"/>
    <mergeCell ref="USQ2:USW2"/>
    <mergeCell ref="USX2:UTD2"/>
    <mergeCell ref="UTE2:UTK2"/>
    <mergeCell ref="UTL2:UTR2"/>
    <mergeCell ref="UQM2:UQS2"/>
    <mergeCell ref="UQT2:UQZ2"/>
    <mergeCell ref="URA2:URG2"/>
    <mergeCell ref="URH2:URN2"/>
    <mergeCell ref="URO2:URU2"/>
    <mergeCell ref="URV2:USB2"/>
    <mergeCell ref="UOW2:UPC2"/>
    <mergeCell ref="UPD2:UPJ2"/>
    <mergeCell ref="UPK2:UPQ2"/>
    <mergeCell ref="UPR2:UPX2"/>
    <mergeCell ref="UPY2:UQE2"/>
    <mergeCell ref="UQF2:UQL2"/>
    <mergeCell ref="UNG2:UNM2"/>
    <mergeCell ref="UNN2:UNT2"/>
    <mergeCell ref="UNU2:UOA2"/>
    <mergeCell ref="UOB2:UOH2"/>
    <mergeCell ref="UOI2:UOO2"/>
    <mergeCell ref="UOP2:UOV2"/>
    <mergeCell ref="ULQ2:ULW2"/>
    <mergeCell ref="ULX2:UMD2"/>
    <mergeCell ref="UME2:UMK2"/>
    <mergeCell ref="UML2:UMR2"/>
    <mergeCell ref="UMS2:UMY2"/>
    <mergeCell ref="UMZ2:UNF2"/>
    <mergeCell ref="UKA2:UKG2"/>
    <mergeCell ref="UKH2:UKN2"/>
    <mergeCell ref="UKO2:UKU2"/>
    <mergeCell ref="UKV2:ULB2"/>
    <mergeCell ref="ULC2:ULI2"/>
    <mergeCell ref="ULJ2:ULP2"/>
    <mergeCell ref="UIK2:UIQ2"/>
    <mergeCell ref="UIR2:UIX2"/>
    <mergeCell ref="UIY2:UJE2"/>
    <mergeCell ref="UJF2:UJL2"/>
    <mergeCell ref="UJM2:UJS2"/>
    <mergeCell ref="UJT2:UJZ2"/>
    <mergeCell ref="UGU2:UHA2"/>
    <mergeCell ref="UHB2:UHH2"/>
    <mergeCell ref="UHI2:UHO2"/>
    <mergeCell ref="UHP2:UHV2"/>
    <mergeCell ref="UHW2:UIC2"/>
    <mergeCell ref="UID2:UIJ2"/>
    <mergeCell ref="UFE2:UFK2"/>
    <mergeCell ref="UFL2:UFR2"/>
    <mergeCell ref="UFS2:UFY2"/>
    <mergeCell ref="UFZ2:UGF2"/>
    <mergeCell ref="UGG2:UGM2"/>
    <mergeCell ref="UGN2:UGT2"/>
    <mergeCell ref="UDO2:UDU2"/>
    <mergeCell ref="UDV2:UEB2"/>
    <mergeCell ref="UEC2:UEI2"/>
    <mergeCell ref="UEJ2:UEP2"/>
    <mergeCell ref="UEQ2:UEW2"/>
    <mergeCell ref="UEX2:UFD2"/>
    <mergeCell ref="UBY2:UCE2"/>
    <mergeCell ref="UCF2:UCL2"/>
    <mergeCell ref="UCM2:UCS2"/>
    <mergeCell ref="UCT2:UCZ2"/>
    <mergeCell ref="UDA2:UDG2"/>
    <mergeCell ref="UDH2:UDN2"/>
    <mergeCell ref="UAI2:UAO2"/>
    <mergeCell ref="UAP2:UAV2"/>
    <mergeCell ref="UAW2:UBC2"/>
    <mergeCell ref="UBD2:UBJ2"/>
    <mergeCell ref="UBK2:UBQ2"/>
    <mergeCell ref="UBR2:UBX2"/>
    <mergeCell ref="TYS2:TYY2"/>
    <mergeCell ref="TYZ2:TZF2"/>
    <mergeCell ref="TZG2:TZM2"/>
    <mergeCell ref="TZN2:TZT2"/>
    <mergeCell ref="TZU2:UAA2"/>
    <mergeCell ref="UAB2:UAH2"/>
    <mergeCell ref="TXC2:TXI2"/>
    <mergeCell ref="TXJ2:TXP2"/>
    <mergeCell ref="TXQ2:TXW2"/>
    <mergeCell ref="TXX2:TYD2"/>
    <mergeCell ref="TYE2:TYK2"/>
    <mergeCell ref="TYL2:TYR2"/>
    <mergeCell ref="TVM2:TVS2"/>
    <mergeCell ref="TVT2:TVZ2"/>
    <mergeCell ref="TWA2:TWG2"/>
    <mergeCell ref="TWH2:TWN2"/>
    <mergeCell ref="TWO2:TWU2"/>
    <mergeCell ref="TWV2:TXB2"/>
    <mergeCell ref="TTW2:TUC2"/>
    <mergeCell ref="TUD2:TUJ2"/>
    <mergeCell ref="TUK2:TUQ2"/>
    <mergeCell ref="TUR2:TUX2"/>
    <mergeCell ref="TUY2:TVE2"/>
    <mergeCell ref="TVF2:TVL2"/>
    <mergeCell ref="TSG2:TSM2"/>
    <mergeCell ref="TSN2:TST2"/>
    <mergeCell ref="TSU2:TTA2"/>
    <mergeCell ref="TTB2:TTH2"/>
    <mergeCell ref="TTI2:TTO2"/>
    <mergeCell ref="TTP2:TTV2"/>
    <mergeCell ref="TQQ2:TQW2"/>
    <mergeCell ref="TQX2:TRD2"/>
    <mergeCell ref="TRE2:TRK2"/>
    <mergeCell ref="TRL2:TRR2"/>
    <mergeCell ref="TRS2:TRY2"/>
    <mergeCell ref="TRZ2:TSF2"/>
    <mergeCell ref="TPA2:TPG2"/>
    <mergeCell ref="TPH2:TPN2"/>
    <mergeCell ref="TPO2:TPU2"/>
    <mergeCell ref="TPV2:TQB2"/>
    <mergeCell ref="TQC2:TQI2"/>
    <mergeCell ref="TQJ2:TQP2"/>
    <mergeCell ref="TNK2:TNQ2"/>
    <mergeCell ref="TNR2:TNX2"/>
    <mergeCell ref="TNY2:TOE2"/>
    <mergeCell ref="TOF2:TOL2"/>
    <mergeCell ref="TOM2:TOS2"/>
    <mergeCell ref="TOT2:TOZ2"/>
    <mergeCell ref="TLU2:TMA2"/>
    <mergeCell ref="TMB2:TMH2"/>
    <mergeCell ref="TMI2:TMO2"/>
    <mergeCell ref="TMP2:TMV2"/>
    <mergeCell ref="TMW2:TNC2"/>
    <mergeCell ref="TND2:TNJ2"/>
    <mergeCell ref="TKE2:TKK2"/>
    <mergeCell ref="TKL2:TKR2"/>
    <mergeCell ref="TKS2:TKY2"/>
    <mergeCell ref="TKZ2:TLF2"/>
    <mergeCell ref="TLG2:TLM2"/>
    <mergeCell ref="TLN2:TLT2"/>
    <mergeCell ref="TIO2:TIU2"/>
    <mergeCell ref="TIV2:TJB2"/>
    <mergeCell ref="TJC2:TJI2"/>
    <mergeCell ref="TJJ2:TJP2"/>
    <mergeCell ref="TJQ2:TJW2"/>
    <mergeCell ref="TJX2:TKD2"/>
    <mergeCell ref="TGY2:THE2"/>
    <mergeCell ref="THF2:THL2"/>
    <mergeCell ref="THM2:THS2"/>
    <mergeCell ref="THT2:THZ2"/>
    <mergeCell ref="TIA2:TIG2"/>
    <mergeCell ref="TIH2:TIN2"/>
    <mergeCell ref="TFI2:TFO2"/>
    <mergeCell ref="TFP2:TFV2"/>
    <mergeCell ref="TFW2:TGC2"/>
    <mergeCell ref="TGD2:TGJ2"/>
    <mergeCell ref="TGK2:TGQ2"/>
    <mergeCell ref="TGR2:TGX2"/>
    <mergeCell ref="TDS2:TDY2"/>
    <mergeCell ref="TDZ2:TEF2"/>
    <mergeCell ref="TEG2:TEM2"/>
    <mergeCell ref="TEN2:TET2"/>
    <mergeCell ref="TEU2:TFA2"/>
    <mergeCell ref="TFB2:TFH2"/>
    <mergeCell ref="TCC2:TCI2"/>
    <mergeCell ref="TCJ2:TCP2"/>
    <mergeCell ref="TCQ2:TCW2"/>
    <mergeCell ref="TCX2:TDD2"/>
    <mergeCell ref="TDE2:TDK2"/>
    <mergeCell ref="TDL2:TDR2"/>
    <mergeCell ref="TAM2:TAS2"/>
    <mergeCell ref="TAT2:TAZ2"/>
    <mergeCell ref="TBA2:TBG2"/>
    <mergeCell ref="TBH2:TBN2"/>
    <mergeCell ref="TBO2:TBU2"/>
    <mergeCell ref="TBV2:TCB2"/>
    <mergeCell ref="SYW2:SZC2"/>
    <mergeCell ref="SZD2:SZJ2"/>
    <mergeCell ref="SZK2:SZQ2"/>
    <mergeCell ref="SZR2:SZX2"/>
    <mergeCell ref="SZY2:TAE2"/>
    <mergeCell ref="TAF2:TAL2"/>
    <mergeCell ref="SXG2:SXM2"/>
    <mergeCell ref="SXN2:SXT2"/>
    <mergeCell ref="SXU2:SYA2"/>
    <mergeCell ref="SYB2:SYH2"/>
    <mergeCell ref="SYI2:SYO2"/>
    <mergeCell ref="SYP2:SYV2"/>
    <mergeCell ref="SVQ2:SVW2"/>
    <mergeCell ref="SVX2:SWD2"/>
    <mergeCell ref="SWE2:SWK2"/>
    <mergeCell ref="SWL2:SWR2"/>
    <mergeCell ref="SWS2:SWY2"/>
    <mergeCell ref="SWZ2:SXF2"/>
    <mergeCell ref="SUA2:SUG2"/>
    <mergeCell ref="SUH2:SUN2"/>
    <mergeCell ref="SUO2:SUU2"/>
    <mergeCell ref="SUV2:SVB2"/>
    <mergeCell ref="SVC2:SVI2"/>
    <mergeCell ref="SVJ2:SVP2"/>
    <mergeCell ref="SSK2:SSQ2"/>
    <mergeCell ref="SSR2:SSX2"/>
    <mergeCell ref="SSY2:STE2"/>
    <mergeCell ref="STF2:STL2"/>
    <mergeCell ref="STM2:STS2"/>
    <mergeCell ref="STT2:STZ2"/>
    <mergeCell ref="SQU2:SRA2"/>
    <mergeCell ref="SRB2:SRH2"/>
    <mergeCell ref="SRI2:SRO2"/>
    <mergeCell ref="SRP2:SRV2"/>
    <mergeCell ref="SRW2:SSC2"/>
    <mergeCell ref="SSD2:SSJ2"/>
    <mergeCell ref="SPE2:SPK2"/>
    <mergeCell ref="SPL2:SPR2"/>
    <mergeCell ref="SPS2:SPY2"/>
    <mergeCell ref="SPZ2:SQF2"/>
    <mergeCell ref="SQG2:SQM2"/>
    <mergeCell ref="SQN2:SQT2"/>
    <mergeCell ref="SNO2:SNU2"/>
    <mergeCell ref="SNV2:SOB2"/>
    <mergeCell ref="SOC2:SOI2"/>
    <mergeCell ref="SOJ2:SOP2"/>
    <mergeCell ref="SOQ2:SOW2"/>
    <mergeCell ref="SOX2:SPD2"/>
    <mergeCell ref="SLY2:SME2"/>
    <mergeCell ref="SMF2:SML2"/>
    <mergeCell ref="SMM2:SMS2"/>
    <mergeCell ref="SMT2:SMZ2"/>
    <mergeCell ref="SNA2:SNG2"/>
    <mergeCell ref="SNH2:SNN2"/>
    <mergeCell ref="SKI2:SKO2"/>
    <mergeCell ref="SKP2:SKV2"/>
    <mergeCell ref="SKW2:SLC2"/>
    <mergeCell ref="SLD2:SLJ2"/>
    <mergeCell ref="SLK2:SLQ2"/>
    <mergeCell ref="SLR2:SLX2"/>
    <mergeCell ref="SIS2:SIY2"/>
    <mergeCell ref="SIZ2:SJF2"/>
    <mergeCell ref="SJG2:SJM2"/>
    <mergeCell ref="SJN2:SJT2"/>
    <mergeCell ref="SJU2:SKA2"/>
    <mergeCell ref="SKB2:SKH2"/>
    <mergeCell ref="SHC2:SHI2"/>
    <mergeCell ref="SHJ2:SHP2"/>
    <mergeCell ref="SHQ2:SHW2"/>
    <mergeCell ref="SHX2:SID2"/>
    <mergeCell ref="SIE2:SIK2"/>
    <mergeCell ref="SIL2:SIR2"/>
    <mergeCell ref="SFM2:SFS2"/>
    <mergeCell ref="SFT2:SFZ2"/>
    <mergeCell ref="SGA2:SGG2"/>
    <mergeCell ref="SGH2:SGN2"/>
    <mergeCell ref="SGO2:SGU2"/>
    <mergeCell ref="SGV2:SHB2"/>
    <mergeCell ref="SDW2:SEC2"/>
    <mergeCell ref="SED2:SEJ2"/>
    <mergeCell ref="SEK2:SEQ2"/>
    <mergeCell ref="SER2:SEX2"/>
    <mergeCell ref="SEY2:SFE2"/>
    <mergeCell ref="SFF2:SFL2"/>
    <mergeCell ref="SCG2:SCM2"/>
    <mergeCell ref="SCN2:SCT2"/>
    <mergeCell ref="SCU2:SDA2"/>
    <mergeCell ref="SDB2:SDH2"/>
    <mergeCell ref="SDI2:SDO2"/>
    <mergeCell ref="SDP2:SDV2"/>
    <mergeCell ref="SAQ2:SAW2"/>
    <mergeCell ref="SAX2:SBD2"/>
    <mergeCell ref="SBE2:SBK2"/>
    <mergeCell ref="SBL2:SBR2"/>
    <mergeCell ref="SBS2:SBY2"/>
    <mergeCell ref="SBZ2:SCF2"/>
    <mergeCell ref="RZA2:RZG2"/>
    <mergeCell ref="RZH2:RZN2"/>
    <mergeCell ref="RZO2:RZU2"/>
    <mergeCell ref="RZV2:SAB2"/>
    <mergeCell ref="SAC2:SAI2"/>
    <mergeCell ref="SAJ2:SAP2"/>
    <mergeCell ref="RXK2:RXQ2"/>
    <mergeCell ref="RXR2:RXX2"/>
    <mergeCell ref="RXY2:RYE2"/>
    <mergeCell ref="RYF2:RYL2"/>
    <mergeCell ref="RYM2:RYS2"/>
    <mergeCell ref="RYT2:RYZ2"/>
    <mergeCell ref="RVU2:RWA2"/>
    <mergeCell ref="RWB2:RWH2"/>
    <mergeCell ref="RWI2:RWO2"/>
    <mergeCell ref="RWP2:RWV2"/>
    <mergeCell ref="RWW2:RXC2"/>
    <mergeCell ref="RXD2:RXJ2"/>
    <mergeCell ref="RUE2:RUK2"/>
    <mergeCell ref="RUL2:RUR2"/>
    <mergeCell ref="RUS2:RUY2"/>
    <mergeCell ref="RUZ2:RVF2"/>
    <mergeCell ref="RVG2:RVM2"/>
    <mergeCell ref="RVN2:RVT2"/>
    <mergeCell ref="RSO2:RSU2"/>
    <mergeCell ref="RSV2:RTB2"/>
    <mergeCell ref="RTC2:RTI2"/>
    <mergeCell ref="RTJ2:RTP2"/>
    <mergeCell ref="RTQ2:RTW2"/>
    <mergeCell ref="RTX2:RUD2"/>
    <mergeCell ref="RQY2:RRE2"/>
    <mergeCell ref="RRF2:RRL2"/>
    <mergeCell ref="RRM2:RRS2"/>
    <mergeCell ref="RRT2:RRZ2"/>
    <mergeCell ref="RSA2:RSG2"/>
    <mergeCell ref="RSH2:RSN2"/>
    <mergeCell ref="RPI2:RPO2"/>
    <mergeCell ref="RPP2:RPV2"/>
    <mergeCell ref="RPW2:RQC2"/>
    <mergeCell ref="RQD2:RQJ2"/>
    <mergeCell ref="RQK2:RQQ2"/>
    <mergeCell ref="RQR2:RQX2"/>
    <mergeCell ref="RNS2:RNY2"/>
    <mergeCell ref="RNZ2:ROF2"/>
    <mergeCell ref="ROG2:ROM2"/>
    <mergeCell ref="RON2:ROT2"/>
    <mergeCell ref="ROU2:RPA2"/>
    <mergeCell ref="RPB2:RPH2"/>
    <mergeCell ref="RMC2:RMI2"/>
    <mergeCell ref="RMJ2:RMP2"/>
    <mergeCell ref="RMQ2:RMW2"/>
    <mergeCell ref="RMX2:RND2"/>
    <mergeCell ref="RNE2:RNK2"/>
    <mergeCell ref="RNL2:RNR2"/>
    <mergeCell ref="RKM2:RKS2"/>
    <mergeCell ref="RKT2:RKZ2"/>
    <mergeCell ref="RLA2:RLG2"/>
    <mergeCell ref="RLH2:RLN2"/>
    <mergeCell ref="RLO2:RLU2"/>
    <mergeCell ref="RLV2:RMB2"/>
    <mergeCell ref="RIW2:RJC2"/>
    <mergeCell ref="RJD2:RJJ2"/>
    <mergeCell ref="RJK2:RJQ2"/>
    <mergeCell ref="RJR2:RJX2"/>
    <mergeCell ref="RJY2:RKE2"/>
    <mergeCell ref="RKF2:RKL2"/>
    <mergeCell ref="RHG2:RHM2"/>
    <mergeCell ref="RHN2:RHT2"/>
    <mergeCell ref="RHU2:RIA2"/>
    <mergeCell ref="RIB2:RIH2"/>
    <mergeCell ref="RII2:RIO2"/>
    <mergeCell ref="RIP2:RIV2"/>
    <mergeCell ref="RFQ2:RFW2"/>
    <mergeCell ref="RFX2:RGD2"/>
    <mergeCell ref="RGE2:RGK2"/>
    <mergeCell ref="RGL2:RGR2"/>
    <mergeCell ref="RGS2:RGY2"/>
    <mergeCell ref="RGZ2:RHF2"/>
    <mergeCell ref="REA2:REG2"/>
    <mergeCell ref="REH2:REN2"/>
    <mergeCell ref="REO2:REU2"/>
    <mergeCell ref="REV2:RFB2"/>
    <mergeCell ref="RFC2:RFI2"/>
    <mergeCell ref="RFJ2:RFP2"/>
    <mergeCell ref="RCK2:RCQ2"/>
    <mergeCell ref="RCR2:RCX2"/>
    <mergeCell ref="RCY2:RDE2"/>
    <mergeCell ref="RDF2:RDL2"/>
    <mergeCell ref="RDM2:RDS2"/>
    <mergeCell ref="RDT2:RDZ2"/>
    <mergeCell ref="RAU2:RBA2"/>
    <mergeCell ref="RBB2:RBH2"/>
    <mergeCell ref="RBI2:RBO2"/>
    <mergeCell ref="RBP2:RBV2"/>
    <mergeCell ref="RBW2:RCC2"/>
    <mergeCell ref="RCD2:RCJ2"/>
    <mergeCell ref="QZE2:QZK2"/>
    <mergeCell ref="QZL2:QZR2"/>
    <mergeCell ref="QZS2:QZY2"/>
    <mergeCell ref="QZZ2:RAF2"/>
    <mergeCell ref="RAG2:RAM2"/>
    <mergeCell ref="RAN2:RAT2"/>
    <mergeCell ref="QXO2:QXU2"/>
    <mergeCell ref="QXV2:QYB2"/>
    <mergeCell ref="QYC2:QYI2"/>
    <mergeCell ref="QYJ2:QYP2"/>
    <mergeCell ref="QYQ2:QYW2"/>
    <mergeCell ref="QYX2:QZD2"/>
    <mergeCell ref="QVY2:QWE2"/>
    <mergeCell ref="QWF2:QWL2"/>
    <mergeCell ref="QWM2:QWS2"/>
    <mergeCell ref="QWT2:QWZ2"/>
    <mergeCell ref="QXA2:QXG2"/>
    <mergeCell ref="QXH2:QXN2"/>
    <mergeCell ref="QUI2:QUO2"/>
    <mergeCell ref="QUP2:QUV2"/>
    <mergeCell ref="QUW2:QVC2"/>
    <mergeCell ref="QVD2:QVJ2"/>
    <mergeCell ref="QVK2:QVQ2"/>
    <mergeCell ref="QVR2:QVX2"/>
    <mergeCell ref="QSS2:QSY2"/>
    <mergeCell ref="QSZ2:QTF2"/>
    <mergeCell ref="QTG2:QTM2"/>
    <mergeCell ref="QTN2:QTT2"/>
    <mergeCell ref="QTU2:QUA2"/>
    <mergeCell ref="QUB2:QUH2"/>
    <mergeCell ref="QRC2:QRI2"/>
    <mergeCell ref="QRJ2:QRP2"/>
    <mergeCell ref="QRQ2:QRW2"/>
    <mergeCell ref="QRX2:QSD2"/>
    <mergeCell ref="QSE2:QSK2"/>
    <mergeCell ref="QSL2:QSR2"/>
    <mergeCell ref="QPM2:QPS2"/>
    <mergeCell ref="QPT2:QPZ2"/>
    <mergeCell ref="QQA2:QQG2"/>
    <mergeCell ref="QQH2:QQN2"/>
    <mergeCell ref="QQO2:QQU2"/>
    <mergeCell ref="QQV2:QRB2"/>
    <mergeCell ref="QNW2:QOC2"/>
    <mergeCell ref="QOD2:QOJ2"/>
    <mergeCell ref="QOK2:QOQ2"/>
    <mergeCell ref="QOR2:QOX2"/>
    <mergeCell ref="QOY2:QPE2"/>
    <mergeCell ref="QPF2:QPL2"/>
    <mergeCell ref="QMG2:QMM2"/>
    <mergeCell ref="QMN2:QMT2"/>
    <mergeCell ref="QMU2:QNA2"/>
    <mergeCell ref="QNB2:QNH2"/>
    <mergeCell ref="QNI2:QNO2"/>
    <mergeCell ref="QNP2:QNV2"/>
    <mergeCell ref="QKQ2:QKW2"/>
    <mergeCell ref="QKX2:QLD2"/>
    <mergeCell ref="QLE2:QLK2"/>
    <mergeCell ref="QLL2:QLR2"/>
    <mergeCell ref="QLS2:QLY2"/>
    <mergeCell ref="QLZ2:QMF2"/>
    <mergeCell ref="QJA2:QJG2"/>
    <mergeCell ref="QJH2:QJN2"/>
    <mergeCell ref="QJO2:QJU2"/>
    <mergeCell ref="QJV2:QKB2"/>
    <mergeCell ref="QKC2:QKI2"/>
    <mergeCell ref="QKJ2:QKP2"/>
    <mergeCell ref="QHK2:QHQ2"/>
    <mergeCell ref="QHR2:QHX2"/>
    <mergeCell ref="QHY2:QIE2"/>
    <mergeCell ref="QIF2:QIL2"/>
    <mergeCell ref="QIM2:QIS2"/>
    <mergeCell ref="QIT2:QIZ2"/>
    <mergeCell ref="QFU2:QGA2"/>
    <mergeCell ref="QGB2:QGH2"/>
    <mergeCell ref="QGI2:QGO2"/>
    <mergeCell ref="QGP2:QGV2"/>
    <mergeCell ref="QGW2:QHC2"/>
    <mergeCell ref="QHD2:QHJ2"/>
    <mergeCell ref="QEE2:QEK2"/>
    <mergeCell ref="QEL2:QER2"/>
    <mergeCell ref="QES2:QEY2"/>
    <mergeCell ref="QEZ2:QFF2"/>
    <mergeCell ref="QFG2:QFM2"/>
    <mergeCell ref="QFN2:QFT2"/>
    <mergeCell ref="QCO2:QCU2"/>
    <mergeCell ref="QCV2:QDB2"/>
    <mergeCell ref="QDC2:QDI2"/>
    <mergeCell ref="QDJ2:QDP2"/>
    <mergeCell ref="QDQ2:QDW2"/>
    <mergeCell ref="QDX2:QED2"/>
    <mergeCell ref="QAY2:QBE2"/>
    <mergeCell ref="QBF2:QBL2"/>
    <mergeCell ref="QBM2:QBS2"/>
    <mergeCell ref="QBT2:QBZ2"/>
    <mergeCell ref="QCA2:QCG2"/>
    <mergeCell ref="QCH2:QCN2"/>
    <mergeCell ref="PZI2:PZO2"/>
    <mergeCell ref="PZP2:PZV2"/>
    <mergeCell ref="PZW2:QAC2"/>
    <mergeCell ref="QAD2:QAJ2"/>
    <mergeCell ref="QAK2:QAQ2"/>
    <mergeCell ref="QAR2:QAX2"/>
    <mergeCell ref="PXS2:PXY2"/>
    <mergeCell ref="PXZ2:PYF2"/>
    <mergeCell ref="PYG2:PYM2"/>
    <mergeCell ref="PYN2:PYT2"/>
    <mergeCell ref="PYU2:PZA2"/>
    <mergeCell ref="PZB2:PZH2"/>
    <mergeCell ref="PWC2:PWI2"/>
    <mergeCell ref="PWJ2:PWP2"/>
    <mergeCell ref="PWQ2:PWW2"/>
    <mergeCell ref="PWX2:PXD2"/>
    <mergeCell ref="PXE2:PXK2"/>
    <mergeCell ref="PXL2:PXR2"/>
    <mergeCell ref="PUM2:PUS2"/>
    <mergeCell ref="PUT2:PUZ2"/>
    <mergeCell ref="PVA2:PVG2"/>
    <mergeCell ref="PVH2:PVN2"/>
    <mergeCell ref="PVO2:PVU2"/>
    <mergeCell ref="PVV2:PWB2"/>
    <mergeCell ref="PSW2:PTC2"/>
    <mergeCell ref="PTD2:PTJ2"/>
    <mergeCell ref="PTK2:PTQ2"/>
    <mergeCell ref="PTR2:PTX2"/>
    <mergeCell ref="PTY2:PUE2"/>
    <mergeCell ref="PUF2:PUL2"/>
    <mergeCell ref="PRG2:PRM2"/>
    <mergeCell ref="PRN2:PRT2"/>
    <mergeCell ref="PRU2:PSA2"/>
    <mergeCell ref="PSB2:PSH2"/>
    <mergeCell ref="PSI2:PSO2"/>
    <mergeCell ref="PSP2:PSV2"/>
    <mergeCell ref="PPQ2:PPW2"/>
    <mergeCell ref="PPX2:PQD2"/>
    <mergeCell ref="PQE2:PQK2"/>
    <mergeCell ref="PQL2:PQR2"/>
    <mergeCell ref="PQS2:PQY2"/>
    <mergeCell ref="PQZ2:PRF2"/>
    <mergeCell ref="POA2:POG2"/>
    <mergeCell ref="POH2:PON2"/>
    <mergeCell ref="POO2:POU2"/>
    <mergeCell ref="POV2:PPB2"/>
    <mergeCell ref="PPC2:PPI2"/>
    <mergeCell ref="PPJ2:PPP2"/>
    <mergeCell ref="PMK2:PMQ2"/>
    <mergeCell ref="PMR2:PMX2"/>
    <mergeCell ref="PMY2:PNE2"/>
    <mergeCell ref="PNF2:PNL2"/>
    <mergeCell ref="PNM2:PNS2"/>
    <mergeCell ref="PNT2:PNZ2"/>
    <mergeCell ref="PKU2:PLA2"/>
    <mergeCell ref="PLB2:PLH2"/>
    <mergeCell ref="PLI2:PLO2"/>
    <mergeCell ref="PLP2:PLV2"/>
    <mergeCell ref="PLW2:PMC2"/>
    <mergeCell ref="PMD2:PMJ2"/>
    <mergeCell ref="PJE2:PJK2"/>
    <mergeCell ref="PJL2:PJR2"/>
    <mergeCell ref="PJS2:PJY2"/>
    <mergeCell ref="PJZ2:PKF2"/>
    <mergeCell ref="PKG2:PKM2"/>
    <mergeCell ref="PKN2:PKT2"/>
    <mergeCell ref="PHO2:PHU2"/>
    <mergeCell ref="PHV2:PIB2"/>
    <mergeCell ref="PIC2:PII2"/>
    <mergeCell ref="PIJ2:PIP2"/>
    <mergeCell ref="PIQ2:PIW2"/>
    <mergeCell ref="PIX2:PJD2"/>
    <mergeCell ref="PFY2:PGE2"/>
    <mergeCell ref="PGF2:PGL2"/>
    <mergeCell ref="PGM2:PGS2"/>
    <mergeCell ref="PGT2:PGZ2"/>
    <mergeCell ref="PHA2:PHG2"/>
    <mergeCell ref="PHH2:PHN2"/>
    <mergeCell ref="PEI2:PEO2"/>
    <mergeCell ref="PEP2:PEV2"/>
    <mergeCell ref="PEW2:PFC2"/>
    <mergeCell ref="PFD2:PFJ2"/>
    <mergeCell ref="PFK2:PFQ2"/>
    <mergeCell ref="PFR2:PFX2"/>
    <mergeCell ref="PCS2:PCY2"/>
    <mergeCell ref="PCZ2:PDF2"/>
    <mergeCell ref="PDG2:PDM2"/>
    <mergeCell ref="PDN2:PDT2"/>
    <mergeCell ref="PDU2:PEA2"/>
    <mergeCell ref="PEB2:PEH2"/>
    <mergeCell ref="PBC2:PBI2"/>
    <mergeCell ref="PBJ2:PBP2"/>
    <mergeCell ref="PBQ2:PBW2"/>
    <mergeCell ref="PBX2:PCD2"/>
    <mergeCell ref="PCE2:PCK2"/>
    <mergeCell ref="PCL2:PCR2"/>
    <mergeCell ref="OZM2:OZS2"/>
    <mergeCell ref="OZT2:OZZ2"/>
    <mergeCell ref="PAA2:PAG2"/>
    <mergeCell ref="PAH2:PAN2"/>
    <mergeCell ref="PAO2:PAU2"/>
    <mergeCell ref="PAV2:PBB2"/>
    <mergeCell ref="OXW2:OYC2"/>
    <mergeCell ref="OYD2:OYJ2"/>
    <mergeCell ref="OYK2:OYQ2"/>
    <mergeCell ref="OYR2:OYX2"/>
    <mergeCell ref="OYY2:OZE2"/>
    <mergeCell ref="OZF2:OZL2"/>
    <mergeCell ref="OWG2:OWM2"/>
    <mergeCell ref="OWN2:OWT2"/>
    <mergeCell ref="OWU2:OXA2"/>
    <mergeCell ref="OXB2:OXH2"/>
    <mergeCell ref="OXI2:OXO2"/>
    <mergeCell ref="OXP2:OXV2"/>
    <mergeCell ref="OUQ2:OUW2"/>
    <mergeCell ref="OUX2:OVD2"/>
    <mergeCell ref="OVE2:OVK2"/>
    <mergeCell ref="OVL2:OVR2"/>
    <mergeCell ref="OVS2:OVY2"/>
    <mergeCell ref="OVZ2:OWF2"/>
    <mergeCell ref="OTA2:OTG2"/>
    <mergeCell ref="OTH2:OTN2"/>
    <mergeCell ref="OTO2:OTU2"/>
    <mergeCell ref="OTV2:OUB2"/>
    <mergeCell ref="OUC2:OUI2"/>
    <mergeCell ref="OUJ2:OUP2"/>
    <mergeCell ref="ORK2:ORQ2"/>
    <mergeCell ref="ORR2:ORX2"/>
    <mergeCell ref="ORY2:OSE2"/>
    <mergeCell ref="OSF2:OSL2"/>
    <mergeCell ref="OSM2:OSS2"/>
    <mergeCell ref="OST2:OSZ2"/>
    <mergeCell ref="OPU2:OQA2"/>
    <mergeCell ref="OQB2:OQH2"/>
    <mergeCell ref="OQI2:OQO2"/>
    <mergeCell ref="OQP2:OQV2"/>
    <mergeCell ref="OQW2:ORC2"/>
    <mergeCell ref="ORD2:ORJ2"/>
    <mergeCell ref="OOE2:OOK2"/>
    <mergeCell ref="OOL2:OOR2"/>
    <mergeCell ref="OOS2:OOY2"/>
    <mergeCell ref="OOZ2:OPF2"/>
    <mergeCell ref="OPG2:OPM2"/>
    <mergeCell ref="OPN2:OPT2"/>
    <mergeCell ref="OMO2:OMU2"/>
    <mergeCell ref="OMV2:ONB2"/>
    <mergeCell ref="ONC2:ONI2"/>
    <mergeCell ref="ONJ2:ONP2"/>
    <mergeCell ref="ONQ2:ONW2"/>
    <mergeCell ref="ONX2:OOD2"/>
    <mergeCell ref="OKY2:OLE2"/>
    <mergeCell ref="OLF2:OLL2"/>
    <mergeCell ref="OLM2:OLS2"/>
    <mergeCell ref="OLT2:OLZ2"/>
    <mergeCell ref="OMA2:OMG2"/>
    <mergeCell ref="OMH2:OMN2"/>
    <mergeCell ref="OJI2:OJO2"/>
    <mergeCell ref="OJP2:OJV2"/>
    <mergeCell ref="OJW2:OKC2"/>
    <mergeCell ref="OKD2:OKJ2"/>
    <mergeCell ref="OKK2:OKQ2"/>
    <mergeCell ref="OKR2:OKX2"/>
    <mergeCell ref="OHS2:OHY2"/>
    <mergeCell ref="OHZ2:OIF2"/>
    <mergeCell ref="OIG2:OIM2"/>
    <mergeCell ref="OIN2:OIT2"/>
    <mergeCell ref="OIU2:OJA2"/>
    <mergeCell ref="OJB2:OJH2"/>
    <mergeCell ref="OGC2:OGI2"/>
    <mergeCell ref="OGJ2:OGP2"/>
    <mergeCell ref="OGQ2:OGW2"/>
    <mergeCell ref="OGX2:OHD2"/>
    <mergeCell ref="OHE2:OHK2"/>
    <mergeCell ref="OHL2:OHR2"/>
    <mergeCell ref="OEM2:OES2"/>
    <mergeCell ref="OET2:OEZ2"/>
    <mergeCell ref="OFA2:OFG2"/>
    <mergeCell ref="OFH2:OFN2"/>
    <mergeCell ref="OFO2:OFU2"/>
    <mergeCell ref="OFV2:OGB2"/>
    <mergeCell ref="OCW2:ODC2"/>
    <mergeCell ref="ODD2:ODJ2"/>
    <mergeCell ref="ODK2:ODQ2"/>
    <mergeCell ref="ODR2:ODX2"/>
    <mergeCell ref="ODY2:OEE2"/>
    <mergeCell ref="OEF2:OEL2"/>
    <mergeCell ref="OBG2:OBM2"/>
    <mergeCell ref="OBN2:OBT2"/>
    <mergeCell ref="OBU2:OCA2"/>
    <mergeCell ref="OCB2:OCH2"/>
    <mergeCell ref="OCI2:OCO2"/>
    <mergeCell ref="OCP2:OCV2"/>
    <mergeCell ref="NZQ2:NZW2"/>
    <mergeCell ref="NZX2:OAD2"/>
    <mergeCell ref="OAE2:OAK2"/>
    <mergeCell ref="OAL2:OAR2"/>
    <mergeCell ref="OAS2:OAY2"/>
    <mergeCell ref="OAZ2:OBF2"/>
    <mergeCell ref="NYA2:NYG2"/>
    <mergeCell ref="NYH2:NYN2"/>
    <mergeCell ref="NYO2:NYU2"/>
    <mergeCell ref="NYV2:NZB2"/>
    <mergeCell ref="NZC2:NZI2"/>
    <mergeCell ref="NZJ2:NZP2"/>
    <mergeCell ref="NWK2:NWQ2"/>
    <mergeCell ref="NWR2:NWX2"/>
    <mergeCell ref="NWY2:NXE2"/>
    <mergeCell ref="NXF2:NXL2"/>
    <mergeCell ref="NXM2:NXS2"/>
    <mergeCell ref="NXT2:NXZ2"/>
    <mergeCell ref="NUU2:NVA2"/>
    <mergeCell ref="NVB2:NVH2"/>
    <mergeCell ref="NVI2:NVO2"/>
    <mergeCell ref="NVP2:NVV2"/>
    <mergeCell ref="NVW2:NWC2"/>
    <mergeCell ref="NWD2:NWJ2"/>
    <mergeCell ref="NTE2:NTK2"/>
    <mergeCell ref="NTL2:NTR2"/>
    <mergeCell ref="NTS2:NTY2"/>
    <mergeCell ref="NTZ2:NUF2"/>
    <mergeCell ref="NUG2:NUM2"/>
    <mergeCell ref="NUN2:NUT2"/>
    <mergeCell ref="NRO2:NRU2"/>
    <mergeCell ref="NRV2:NSB2"/>
    <mergeCell ref="NSC2:NSI2"/>
    <mergeCell ref="NSJ2:NSP2"/>
    <mergeCell ref="NSQ2:NSW2"/>
    <mergeCell ref="NSX2:NTD2"/>
    <mergeCell ref="NPY2:NQE2"/>
    <mergeCell ref="NQF2:NQL2"/>
    <mergeCell ref="NQM2:NQS2"/>
    <mergeCell ref="NQT2:NQZ2"/>
    <mergeCell ref="NRA2:NRG2"/>
    <mergeCell ref="NRH2:NRN2"/>
    <mergeCell ref="NOI2:NOO2"/>
    <mergeCell ref="NOP2:NOV2"/>
    <mergeCell ref="NOW2:NPC2"/>
    <mergeCell ref="NPD2:NPJ2"/>
    <mergeCell ref="NPK2:NPQ2"/>
    <mergeCell ref="NPR2:NPX2"/>
    <mergeCell ref="NMS2:NMY2"/>
    <mergeCell ref="NMZ2:NNF2"/>
    <mergeCell ref="NNG2:NNM2"/>
    <mergeCell ref="NNN2:NNT2"/>
    <mergeCell ref="NNU2:NOA2"/>
    <mergeCell ref="NOB2:NOH2"/>
    <mergeCell ref="NLC2:NLI2"/>
    <mergeCell ref="NLJ2:NLP2"/>
    <mergeCell ref="NLQ2:NLW2"/>
    <mergeCell ref="NLX2:NMD2"/>
    <mergeCell ref="NME2:NMK2"/>
    <mergeCell ref="NML2:NMR2"/>
    <mergeCell ref="NJM2:NJS2"/>
    <mergeCell ref="NJT2:NJZ2"/>
    <mergeCell ref="NKA2:NKG2"/>
    <mergeCell ref="NKH2:NKN2"/>
    <mergeCell ref="NKO2:NKU2"/>
    <mergeCell ref="NKV2:NLB2"/>
    <mergeCell ref="NHW2:NIC2"/>
    <mergeCell ref="NID2:NIJ2"/>
    <mergeCell ref="NIK2:NIQ2"/>
    <mergeCell ref="NIR2:NIX2"/>
    <mergeCell ref="NIY2:NJE2"/>
    <mergeCell ref="NJF2:NJL2"/>
    <mergeCell ref="NGG2:NGM2"/>
    <mergeCell ref="NGN2:NGT2"/>
    <mergeCell ref="NGU2:NHA2"/>
    <mergeCell ref="NHB2:NHH2"/>
    <mergeCell ref="NHI2:NHO2"/>
    <mergeCell ref="NHP2:NHV2"/>
    <mergeCell ref="NEQ2:NEW2"/>
    <mergeCell ref="NEX2:NFD2"/>
    <mergeCell ref="NFE2:NFK2"/>
    <mergeCell ref="NFL2:NFR2"/>
    <mergeCell ref="NFS2:NFY2"/>
    <mergeCell ref="NFZ2:NGF2"/>
    <mergeCell ref="NDA2:NDG2"/>
    <mergeCell ref="NDH2:NDN2"/>
    <mergeCell ref="NDO2:NDU2"/>
    <mergeCell ref="NDV2:NEB2"/>
    <mergeCell ref="NEC2:NEI2"/>
    <mergeCell ref="NEJ2:NEP2"/>
    <mergeCell ref="NBK2:NBQ2"/>
    <mergeCell ref="NBR2:NBX2"/>
    <mergeCell ref="NBY2:NCE2"/>
    <mergeCell ref="NCF2:NCL2"/>
    <mergeCell ref="NCM2:NCS2"/>
    <mergeCell ref="NCT2:NCZ2"/>
    <mergeCell ref="MZU2:NAA2"/>
    <mergeCell ref="NAB2:NAH2"/>
    <mergeCell ref="NAI2:NAO2"/>
    <mergeCell ref="NAP2:NAV2"/>
    <mergeCell ref="NAW2:NBC2"/>
    <mergeCell ref="NBD2:NBJ2"/>
    <mergeCell ref="MYE2:MYK2"/>
    <mergeCell ref="MYL2:MYR2"/>
    <mergeCell ref="MYS2:MYY2"/>
    <mergeCell ref="MYZ2:MZF2"/>
    <mergeCell ref="MZG2:MZM2"/>
    <mergeCell ref="MZN2:MZT2"/>
    <mergeCell ref="MWO2:MWU2"/>
    <mergeCell ref="MWV2:MXB2"/>
    <mergeCell ref="MXC2:MXI2"/>
    <mergeCell ref="MXJ2:MXP2"/>
    <mergeCell ref="MXQ2:MXW2"/>
    <mergeCell ref="MXX2:MYD2"/>
    <mergeCell ref="MUY2:MVE2"/>
    <mergeCell ref="MVF2:MVL2"/>
    <mergeCell ref="MVM2:MVS2"/>
    <mergeCell ref="MVT2:MVZ2"/>
    <mergeCell ref="MWA2:MWG2"/>
    <mergeCell ref="MWH2:MWN2"/>
    <mergeCell ref="MTI2:MTO2"/>
    <mergeCell ref="MTP2:MTV2"/>
    <mergeCell ref="MTW2:MUC2"/>
    <mergeCell ref="MUD2:MUJ2"/>
    <mergeCell ref="MUK2:MUQ2"/>
    <mergeCell ref="MUR2:MUX2"/>
    <mergeCell ref="MRS2:MRY2"/>
    <mergeCell ref="MRZ2:MSF2"/>
    <mergeCell ref="MSG2:MSM2"/>
    <mergeCell ref="MSN2:MST2"/>
    <mergeCell ref="MSU2:MTA2"/>
    <mergeCell ref="MTB2:MTH2"/>
    <mergeCell ref="MQC2:MQI2"/>
    <mergeCell ref="MQJ2:MQP2"/>
    <mergeCell ref="MQQ2:MQW2"/>
    <mergeCell ref="MQX2:MRD2"/>
    <mergeCell ref="MRE2:MRK2"/>
    <mergeCell ref="MRL2:MRR2"/>
    <mergeCell ref="MOM2:MOS2"/>
    <mergeCell ref="MOT2:MOZ2"/>
    <mergeCell ref="MPA2:MPG2"/>
    <mergeCell ref="MPH2:MPN2"/>
    <mergeCell ref="MPO2:MPU2"/>
    <mergeCell ref="MPV2:MQB2"/>
    <mergeCell ref="MMW2:MNC2"/>
    <mergeCell ref="MND2:MNJ2"/>
    <mergeCell ref="MNK2:MNQ2"/>
    <mergeCell ref="MNR2:MNX2"/>
    <mergeCell ref="MNY2:MOE2"/>
    <mergeCell ref="MOF2:MOL2"/>
    <mergeCell ref="MLG2:MLM2"/>
    <mergeCell ref="MLN2:MLT2"/>
    <mergeCell ref="MLU2:MMA2"/>
    <mergeCell ref="MMB2:MMH2"/>
    <mergeCell ref="MMI2:MMO2"/>
    <mergeCell ref="MMP2:MMV2"/>
    <mergeCell ref="MJQ2:MJW2"/>
    <mergeCell ref="MJX2:MKD2"/>
    <mergeCell ref="MKE2:MKK2"/>
    <mergeCell ref="MKL2:MKR2"/>
    <mergeCell ref="MKS2:MKY2"/>
    <mergeCell ref="MKZ2:MLF2"/>
    <mergeCell ref="MIA2:MIG2"/>
    <mergeCell ref="MIH2:MIN2"/>
    <mergeCell ref="MIO2:MIU2"/>
    <mergeCell ref="MIV2:MJB2"/>
    <mergeCell ref="MJC2:MJI2"/>
    <mergeCell ref="MJJ2:MJP2"/>
    <mergeCell ref="MGK2:MGQ2"/>
    <mergeCell ref="MGR2:MGX2"/>
    <mergeCell ref="MGY2:MHE2"/>
    <mergeCell ref="MHF2:MHL2"/>
    <mergeCell ref="MHM2:MHS2"/>
    <mergeCell ref="MHT2:MHZ2"/>
    <mergeCell ref="MEU2:MFA2"/>
    <mergeCell ref="MFB2:MFH2"/>
    <mergeCell ref="MFI2:MFO2"/>
    <mergeCell ref="MFP2:MFV2"/>
    <mergeCell ref="MFW2:MGC2"/>
    <mergeCell ref="MGD2:MGJ2"/>
    <mergeCell ref="MDE2:MDK2"/>
    <mergeCell ref="MDL2:MDR2"/>
    <mergeCell ref="MDS2:MDY2"/>
    <mergeCell ref="MDZ2:MEF2"/>
    <mergeCell ref="MEG2:MEM2"/>
    <mergeCell ref="MEN2:MET2"/>
    <mergeCell ref="MBO2:MBU2"/>
    <mergeCell ref="MBV2:MCB2"/>
    <mergeCell ref="MCC2:MCI2"/>
    <mergeCell ref="MCJ2:MCP2"/>
    <mergeCell ref="MCQ2:MCW2"/>
    <mergeCell ref="MCX2:MDD2"/>
    <mergeCell ref="LZY2:MAE2"/>
    <mergeCell ref="MAF2:MAL2"/>
    <mergeCell ref="MAM2:MAS2"/>
    <mergeCell ref="MAT2:MAZ2"/>
    <mergeCell ref="MBA2:MBG2"/>
    <mergeCell ref="MBH2:MBN2"/>
    <mergeCell ref="LYI2:LYO2"/>
    <mergeCell ref="LYP2:LYV2"/>
    <mergeCell ref="LYW2:LZC2"/>
    <mergeCell ref="LZD2:LZJ2"/>
    <mergeCell ref="LZK2:LZQ2"/>
    <mergeCell ref="LZR2:LZX2"/>
    <mergeCell ref="LWS2:LWY2"/>
    <mergeCell ref="LWZ2:LXF2"/>
    <mergeCell ref="LXG2:LXM2"/>
    <mergeCell ref="LXN2:LXT2"/>
    <mergeCell ref="LXU2:LYA2"/>
    <mergeCell ref="LYB2:LYH2"/>
    <mergeCell ref="LVC2:LVI2"/>
    <mergeCell ref="LVJ2:LVP2"/>
    <mergeCell ref="LVQ2:LVW2"/>
    <mergeCell ref="LVX2:LWD2"/>
    <mergeCell ref="LWE2:LWK2"/>
    <mergeCell ref="LWL2:LWR2"/>
    <mergeCell ref="LTM2:LTS2"/>
    <mergeCell ref="LTT2:LTZ2"/>
    <mergeCell ref="LUA2:LUG2"/>
    <mergeCell ref="LUH2:LUN2"/>
    <mergeCell ref="LUO2:LUU2"/>
    <mergeCell ref="LUV2:LVB2"/>
    <mergeCell ref="LRW2:LSC2"/>
    <mergeCell ref="LSD2:LSJ2"/>
    <mergeCell ref="LSK2:LSQ2"/>
    <mergeCell ref="LSR2:LSX2"/>
    <mergeCell ref="LSY2:LTE2"/>
    <mergeCell ref="LTF2:LTL2"/>
    <mergeCell ref="LQG2:LQM2"/>
    <mergeCell ref="LQN2:LQT2"/>
    <mergeCell ref="LQU2:LRA2"/>
    <mergeCell ref="LRB2:LRH2"/>
    <mergeCell ref="LRI2:LRO2"/>
    <mergeCell ref="LRP2:LRV2"/>
    <mergeCell ref="LOQ2:LOW2"/>
    <mergeCell ref="LOX2:LPD2"/>
    <mergeCell ref="LPE2:LPK2"/>
    <mergeCell ref="LPL2:LPR2"/>
    <mergeCell ref="LPS2:LPY2"/>
    <mergeCell ref="LPZ2:LQF2"/>
    <mergeCell ref="LNA2:LNG2"/>
    <mergeCell ref="LNH2:LNN2"/>
    <mergeCell ref="LNO2:LNU2"/>
    <mergeCell ref="LNV2:LOB2"/>
    <mergeCell ref="LOC2:LOI2"/>
    <mergeCell ref="LOJ2:LOP2"/>
    <mergeCell ref="LLK2:LLQ2"/>
    <mergeCell ref="LLR2:LLX2"/>
    <mergeCell ref="LLY2:LME2"/>
    <mergeCell ref="LMF2:LML2"/>
    <mergeCell ref="LMM2:LMS2"/>
    <mergeCell ref="LMT2:LMZ2"/>
    <mergeCell ref="LJU2:LKA2"/>
    <mergeCell ref="LKB2:LKH2"/>
    <mergeCell ref="LKI2:LKO2"/>
    <mergeCell ref="LKP2:LKV2"/>
    <mergeCell ref="LKW2:LLC2"/>
    <mergeCell ref="LLD2:LLJ2"/>
    <mergeCell ref="LIE2:LIK2"/>
    <mergeCell ref="LIL2:LIR2"/>
    <mergeCell ref="LIS2:LIY2"/>
    <mergeCell ref="LIZ2:LJF2"/>
    <mergeCell ref="LJG2:LJM2"/>
    <mergeCell ref="LJN2:LJT2"/>
    <mergeCell ref="LGO2:LGU2"/>
    <mergeCell ref="LGV2:LHB2"/>
    <mergeCell ref="LHC2:LHI2"/>
    <mergeCell ref="LHJ2:LHP2"/>
    <mergeCell ref="LHQ2:LHW2"/>
    <mergeCell ref="LHX2:LID2"/>
    <mergeCell ref="LEY2:LFE2"/>
    <mergeCell ref="LFF2:LFL2"/>
    <mergeCell ref="LFM2:LFS2"/>
    <mergeCell ref="LFT2:LFZ2"/>
    <mergeCell ref="LGA2:LGG2"/>
    <mergeCell ref="LGH2:LGN2"/>
    <mergeCell ref="LDI2:LDO2"/>
    <mergeCell ref="LDP2:LDV2"/>
    <mergeCell ref="LDW2:LEC2"/>
    <mergeCell ref="LED2:LEJ2"/>
    <mergeCell ref="LEK2:LEQ2"/>
    <mergeCell ref="LER2:LEX2"/>
    <mergeCell ref="LBS2:LBY2"/>
    <mergeCell ref="LBZ2:LCF2"/>
    <mergeCell ref="LCG2:LCM2"/>
    <mergeCell ref="LCN2:LCT2"/>
    <mergeCell ref="LCU2:LDA2"/>
    <mergeCell ref="LDB2:LDH2"/>
    <mergeCell ref="LAC2:LAI2"/>
    <mergeCell ref="LAJ2:LAP2"/>
    <mergeCell ref="LAQ2:LAW2"/>
    <mergeCell ref="LAX2:LBD2"/>
    <mergeCell ref="LBE2:LBK2"/>
    <mergeCell ref="LBL2:LBR2"/>
    <mergeCell ref="KYM2:KYS2"/>
    <mergeCell ref="KYT2:KYZ2"/>
    <mergeCell ref="KZA2:KZG2"/>
    <mergeCell ref="KZH2:KZN2"/>
    <mergeCell ref="KZO2:KZU2"/>
    <mergeCell ref="KZV2:LAB2"/>
    <mergeCell ref="KWW2:KXC2"/>
    <mergeCell ref="KXD2:KXJ2"/>
    <mergeCell ref="KXK2:KXQ2"/>
    <mergeCell ref="KXR2:KXX2"/>
    <mergeCell ref="KXY2:KYE2"/>
    <mergeCell ref="KYF2:KYL2"/>
    <mergeCell ref="KVG2:KVM2"/>
    <mergeCell ref="KVN2:KVT2"/>
    <mergeCell ref="KVU2:KWA2"/>
    <mergeCell ref="KWB2:KWH2"/>
    <mergeCell ref="KWI2:KWO2"/>
    <mergeCell ref="KWP2:KWV2"/>
    <mergeCell ref="KTQ2:KTW2"/>
    <mergeCell ref="KTX2:KUD2"/>
    <mergeCell ref="KUE2:KUK2"/>
    <mergeCell ref="KUL2:KUR2"/>
    <mergeCell ref="KUS2:KUY2"/>
    <mergeCell ref="KUZ2:KVF2"/>
    <mergeCell ref="KSA2:KSG2"/>
    <mergeCell ref="KSH2:KSN2"/>
    <mergeCell ref="KSO2:KSU2"/>
    <mergeCell ref="KSV2:KTB2"/>
    <mergeCell ref="KTC2:KTI2"/>
    <mergeCell ref="KTJ2:KTP2"/>
    <mergeCell ref="KQK2:KQQ2"/>
    <mergeCell ref="KQR2:KQX2"/>
    <mergeCell ref="KQY2:KRE2"/>
    <mergeCell ref="KRF2:KRL2"/>
    <mergeCell ref="KRM2:KRS2"/>
    <mergeCell ref="KRT2:KRZ2"/>
    <mergeCell ref="KOU2:KPA2"/>
    <mergeCell ref="KPB2:KPH2"/>
    <mergeCell ref="KPI2:KPO2"/>
    <mergeCell ref="KPP2:KPV2"/>
    <mergeCell ref="KPW2:KQC2"/>
    <mergeCell ref="KQD2:KQJ2"/>
    <mergeCell ref="KNE2:KNK2"/>
    <mergeCell ref="KNL2:KNR2"/>
    <mergeCell ref="KNS2:KNY2"/>
    <mergeCell ref="KNZ2:KOF2"/>
    <mergeCell ref="KOG2:KOM2"/>
    <mergeCell ref="KON2:KOT2"/>
    <mergeCell ref="KLO2:KLU2"/>
    <mergeCell ref="KLV2:KMB2"/>
    <mergeCell ref="KMC2:KMI2"/>
    <mergeCell ref="KMJ2:KMP2"/>
    <mergeCell ref="KMQ2:KMW2"/>
    <mergeCell ref="KMX2:KND2"/>
    <mergeCell ref="KJY2:KKE2"/>
    <mergeCell ref="KKF2:KKL2"/>
    <mergeCell ref="KKM2:KKS2"/>
    <mergeCell ref="KKT2:KKZ2"/>
    <mergeCell ref="KLA2:KLG2"/>
    <mergeCell ref="KLH2:KLN2"/>
    <mergeCell ref="KII2:KIO2"/>
    <mergeCell ref="KIP2:KIV2"/>
    <mergeCell ref="KIW2:KJC2"/>
    <mergeCell ref="KJD2:KJJ2"/>
    <mergeCell ref="KJK2:KJQ2"/>
    <mergeCell ref="KJR2:KJX2"/>
    <mergeCell ref="KGS2:KGY2"/>
    <mergeCell ref="KGZ2:KHF2"/>
    <mergeCell ref="KHG2:KHM2"/>
    <mergeCell ref="KHN2:KHT2"/>
    <mergeCell ref="KHU2:KIA2"/>
    <mergeCell ref="KIB2:KIH2"/>
    <mergeCell ref="KFC2:KFI2"/>
    <mergeCell ref="KFJ2:KFP2"/>
    <mergeCell ref="KFQ2:KFW2"/>
    <mergeCell ref="KFX2:KGD2"/>
    <mergeCell ref="KGE2:KGK2"/>
    <mergeCell ref="KGL2:KGR2"/>
    <mergeCell ref="KDM2:KDS2"/>
    <mergeCell ref="KDT2:KDZ2"/>
    <mergeCell ref="KEA2:KEG2"/>
    <mergeCell ref="KEH2:KEN2"/>
    <mergeCell ref="KEO2:KEU2"/>
    <mergeCell ref="KEV2:KFB2"/>
    <mergeCell ref="KBW2:KCC2"/>
    <mergeCell ref="KCD2:KCJ2"/>
    <mergeCell ref="KCK2:KCQ2"/>
    <mergeCell ref="KCR2:KCX2"/>
    <mergeCell ref="KCY2:KDE2"/>
    <mergeCell ref="KDF2:KDL2"/>
    <mergeCell ref="KAG2:KAM2"/>
    <mergeCell ref="KAN2:KAT2"/>
    <mergeCell ref="KAU2:KBA2"/>
    <mergeCell ref="KBB2:KBH2"/>
    <mergeCell ref="KBI2:KBO2"/>
    <mergeCell ref="KBP2:KBV2"/>
    <mergeCell ref="JYQ2:JYW2"/>
    <mergeCell ref="JYX2:JZD2"/>
    <mergeCell ref="JZE2:JZK2"/>
    <mergeCell ref="JZL2:JZR2"/>
    <mergeCell ref="JZS2:JZY2"/>
    <mergeCell ref="JZZ2:KAF2"/>
    <mergeCell ref="JXA2:JXG2"/>
    <mergeCell ref="JXH2:JXN2"/>
    <mergeCell ref="JXO2:JXU2"/>
    <mergeCell ref="JXV2:JYB2"/>
    <mergeCell ref="JYC2:JYI2"/>
    <mergeCell ref="JYJ2:JYP2"/>
    <mergeCell ref="JVK2:JVQ2"/>
    <mergeCell ref="JVR2:JVX2"/>
    <mergeCell ref="JVY2:JWE2"/>
    <mergeCell ref="JWF2:JWL2"/>
    <mergeCell ref="JWM2:JWS2"/>
    <mergeCell ref="JWT2:JWZ2"/>
    <mergeCell ref="JTU2:JUA2"/>
    <mergeCell ref="JUB2:JUH2"/>
    <mergeCell ref="JUI2:JUO2"/>
    <mergeCell ref="JUP2:JUV2"/>
    <mergeCell ref="JUW2:JVC2"/>
    <mergeCell ref="JVD2:JVJ2"/>
    <mergeCell ref="JSE2:JSK2"/>
    <mergeCell ref="JSL2:JSR2"/>
    <mergeCell ref="JSS2:JSY2"/>
    <mergeCell ref="JSZ2:JTF2"/>
    <mergeCell ref="JTG2:JTM2"/>
    <mergeCell ref="JTN2:JTT2"/>
    <mergeCell ref="JQO2:JQU2"/>
    <mergeCell ref="JQV2:JRB2"/>
    <mergeCell ref="JRC2:JRI2"/>
    <mergeCell ref="JRJ2:JRP2"/>
    <mergeCell ref="JRQ2:JRW2"/>
    <mergeCell ref="JRX2:JSD2"/>
    <mergeCell ref="JOY2:JPE2"/>
    <mergeCell ref="JPF2:JPL2"/>
    <mergeCell ref="JPM2:JPS2"/>
    <mergeCell ref="JPT2:JPZ2"/>
    <mergeCell ref="JQA2:JQG2"/>
    <mergeCell ref="JQH2:JQN2"/>
    <mergeCell ref="JNI2:JNO2"/>
    <mergeCell ref="JNP2:JNV2"/>
    <mergeCell ref="JNW2:JOC2"/>
    <mergeCell ref="JOD2:JOJ2"/>
    <mergeCell ref="JOK2:JOQ2"/>
    <mergeCell ref="JOR2:JOX2"/>
    <mergeCell ref="JLS2:JLY2"/>
    <mergeCell ref="JLZ2:JMF2"/>
    <mergeCell ref="JMG2:JMM2"/>
    <mergeCell ref="JMN2:JMT2"/>
    <mergeCell ref="JMU2:JNA2"/>
    <mergeCell ref="JNB2:JNH2"/>
    <mergeCell ref="JKC2:JKI2"/>
    <mergeCell ref="JKJ2:JKP2"/>
    <mergeCell ref="JKQ2:JKW2"/>
    <mergeCell ref="JKX2:JLD2"/>
    <mergeCell ref="JLE2:JLK2"/>
    <mergeCell ref="JLL2:JLR2"/>
    <mergeCell ref="JIM2:JIS2"/>
    <mergeCell ref="JIT2:JIZ2"/>
    <mergeCell ref="JJA2:JJG2"/>
    <mergeCell ref="JJH2:JJN2"/>
    <mergeCell ref="JJO2:JJU2"/>
    <mergeCell ref="JJV2:JKB2"/>
    <mergeCell ref="JGW2:JHC2"/>
    <mergeCell ref="JHD2:JHJ2"/>
    <mergeCell ref="JHK2:JHQ2"/>
    <mergeCell ref="JHR2:JHX2"/>
    <mergeCell ref="JHY2:JIE2"/>
    <mergeCell ref="JIF2:JIL2"/>
    <mergeCell ref="JFG2:JFM2"/>
    <mergeCell ref="JFN2:JFT2"/>
    <mergeCell ref="JFU2:JGA2"/>
    <mergeCell ref="JGB2:JGH2"/>
    <mergeCell ref="JGI2:JGO2"/>
    <mergeCell ref="JGP2:JGV2"/>
    <mergeCell ref="JDQ2:JDW2"/>
    <mergeCell ref="JDX2:JED2"/>
    <mergeCell ref="JEE2:JEK2"/>
    <mergeCell ref="JEL2:JER2"/>
    <mergeCell ref="JES2:JEY2"/>
    <mergeCell ref="JEZ2:JFF2"/>
    <mergeCell ref="JCA2:JCG2"/>
    <mergeCell ref="JCH2:JCN2"/>
    <mergeCell ref="JCO2:JCU2"/>
    <mergeCell ref="JCV2:JDB2"/>
    <mergeCell ref="JDC2:JDI2"/>
    <mergeCell ref="JDJ2:JDP2"/>
    <mergeCell ref="JAK2:JAQ2"/>
    <mergeCell ref="JAR2:JAX2"/>
    <mergeCell ref="JAY2:JBE2"/>
    <mergeCell ref="JBF2:JBL2"/>
    <mergeCell ref="JBM2:JBS2"/>
    <mergeCell ref="JBT2:JBZ2"/>
    <mergeCell ref="IYU2:IZA2"/>
    <mergeCell ref="IZB2:IZH2"/>
    <mergeCell ref="IZI2:IZO2"/>
    <mergeCell ref="IZP2:IZV2"/>
    <mergeCell ref="IZW2:JAC2"/>
    <mergeCell ref="JAD2:JAJ2"/>
    <mergeCell ref="IXE2:IXK2"/>
    <mergeCell ref="IXL2:IXR2"/>
    <mergeCell ref="IXS2:IXY2"/>
    <mergeCell ref="IXZ2:IYF2"/>
    <mergeCell ref="IYG2:IYM2"/>
    <mergeCell ref="IYN2:IYT2"/>
    <mergeCell ref="IVO2:IVU2"/>
    <mergeCell ref="IVV2:IWB2"/>
    <mergeCell ref="IWC2:IWI2"/>
    <mergeCell ref="IWJ2:IWP2"/>
    <mergeCell ref="IWQ2:IWW2"/>
    <mergeCell ref="IWX2:IXD2"/>
    <mergeCell ref="ITY2:IUE2"/>
    <mergeCell ref="IUF2:IUL2"/>
    <mergeCell ref="IUM2:IUS2"/>
    <mergeCell ref="IUT2:IUZ2"/>
    <mergeCell ref="IVA2:IVG2"/>
    <mergeCell ref="IVH2:IVN2"/>
    <mergeCell ref="ISI2:ISO2"/>
    <mergeCell ref="ISP2:ISV2"/>
    <mergeCell ref="ISW2:ITC2"/>
    <mergeCell ref="ITD2:ITJ2"/>
    <mergeCell ref="ITK2:ITQ2"/>
    <mergeCell ref="ITR2:ITX2"/>
    <mergeCell ref="IQS2:IQY2"/>
    <mergeCell ref="IQZ2:IRF2"/>
    <mergeCell ref="IRG2:IRM2"/>
    <mergeCell ref="IRN2:IRT2"/>
    <mergeCell ref="IRU2:ISA2"/>
    <mergeCell ref="ISB2:ISH2"/>
    <mergeCell ref="IPC2:IPI2"/>
    <mergeCell ref="IPJ2:IPP2"/>
    <mergeCell ref="IPQ2:IPW2"/>
    <mergeCell ref="IPX2:IQD2"/>
    <mergeCell ref="IQE2:IQK2"/>
    <mergeCell ref="IQL2:IQR2"/>
    <mergeCell ref="INM2:INS2"/>
    <mergeCell ref="INT2:INZ2"/>
    <mergeCell ref="IOA2:IOG2"/>
    <mergeCell ref="IOH2:ION2"/>
    <mergeCell ref="IOO2:IOU2"/>
    <mergeCell ref="IOV2:IPB2"/>
    <mergeCell ref="ILW2:IMC2"/>
    <mergeCell ref="IMD2:IMJ2"/>
    <mergeCell ref="IMK2:IMQ2"/>
    <mergeCell ref="IMR2:IMX2"/>
    <mergeCell ref="IMY2:INE2"/>
    <mergeCell ref="INF2:INL2"/>
    <mergeCell ref="IKG2:IKM2"/>
    <mergeCell ref="IKN2:IKT2"/>
    <mergeCell ref="IKU2:ILA2"/>
    <mergeCell ref="ILB2:ILH2"/>
    <mergeCell ref="ILI2:ILO2"/>
    <mergeCell ref="ILP2:ILV2"/>
    <mergeCell ref="IIQ2:IIW2"/>
    <mergeCell ref="IIX2:IJD2"/>
    <mergeCell ref="IJE2:IJK2"/>
    <mergeCell ref="IJL2:IJR2"/>
    <mergeCell ref="IJS2:IJY2"/>
    <mergeCell ref="IJZ2:IKF2"/>
    <mergeCell ref="IHA2:IHG2"/>
    <mergeCell ref="IHH2:IHN2"/>
    <mergeCell ref="IHO2:IHU2"/>
    <mergeCell ref="IHV2:IIB2"/>
    <mergeCell ref="IIC2:III2"/>
    <mergeCell ref="IIJ2:IIP2"/>
    <mergeCell ref="IFK2:IFQ2"/>
    <mergeCell ref="IFR2:IFX2"/>
    <mergeCell ref="IFY2:IGE2"/>
    <mergeCell ref="IGF2:IGL2"/>
    <mergeCell ref="IGM2:IGS2"/>
    <mergeCell ref="IGT2:IGZ2"/>
    <mergeCell ref="IDU2:IEA2"/>
    <mergeCell ref="IEB2:IEH2"/>
    <mergeCell ref="IEI2:IEO2"/>
    <mergeCell ref="IEP2:IEV2"/>
    <mergeCell ref="IEW2:IFC2"/>
    <mergeCell ref="IFD2:IFJ2"/>
    <mergeCell ref="ICE2:ICK2"/>
    <mergeCell ref="ICL2:ICR2"/>
    <mergeCell ref="ICS2:ICY2"/>
    <mergeCell ref="ICZ2:IDF2"/>
    <mergeCell ref="IDG2:IDM2"/>
    <mergeCell ref="IDN2:IDT2"/>
    <mergeCell ref="IAO2:IAU2"/>
    <mergeCell ref="IAV2:IBB2"/>
    <mergeCell ref="IBC2:IBI2"/>
    <mergeCell ref="IBJ2:IBP2"/>
    <mergeCell ref="IBQ2:IBW2"/>
    <mergeCell ref="IBX2:ICD2"/>
    <mergeCell ref="HYY2:HZE2"/>
    <mergeCell ref="HZF2:HZL2"/>
    <mergeCell ref="HZM2:HZS2"/>
    <mergeCell ref="HZT2:HZZ2"/>
    <mergeCell ref="IAA2:IAG2"/>
    <mergeCell ref="IAH2:IAN2"/>
    <mergeCell ref="HXI2:HXO2"/>
    <mergeCell ref="HXP2:HXV2"/>
    <mergeCell ref="HXW2:HYC2"/>
    <mergeCell ref="HYD2:HYJ2"/>
    <mergeCell ref="HYK2:HYQ2"/>
    <mergeCell ref="HYR2:HYX2"/>
    <mergeCell ref="HVS2:HVY2"/>
    <mergeCell ref="HVZ2:HWF2"/>
    <mergeCell ref="HWG2:HWM2"/>
    <mergeCell ref="HWN2:HWT2"/>
    <mergeCell ref="HWU2:HXA2"/>
    <mergeCell ref="HXB2:HXH2"/>
    <mergeCell ref="HUC2:HUI2"/>
    <mergeCell ref="HUJ2:HUP2"/>
    <mergeCell ref="HUQ2:HUW2"/>
    <mergeCell ref="HUX2:HVD2"/>
    <mergeCell ref="HVE2:HVK2"/>
    <mergeCell ref="HVL2:HVR2"/>
    <mergeCell ref="HSM2:HSS2"/>
    <mergeCell ref="HST2:HSZ2"/>
    <mergeCell ref="HTA2:HTG2"/>
    <mergeCell ref="HTH2:HTN2"/>
    <mergeCell ref="HTO2:HTU2"/>
    <mergeCell ref="HTV2:HUB2"/>
    <mergeCell ref="HQW2:HRC2"/>
    <mergeCell ref="HRD2:HRJ2"/>
    <mergeCell ref="HRK2:HRQ2"/>
    <mergeCell ref="HRR2:HRX2"/>
    <mergeCell ref="HRY2:HSE2"/>
    <mergeCell ref="HSF2:HSL2"/>
    <mergeCell ref="HPG2:HPM2"/>
    <mergeCell ref="HPN2:HPT2"/>
    <mergeCell ref="HPU2:HQA2"/>
    <mergeCell ref="HQB2:HQH2"/>
    <mergeCell ref="HQI2:HQO2"/>
    <mergeCell ref="HQP2:HQV2"/>
    <mergeCell ref="HNQ2:HNW2"/>
    <mergeCell ref="HNX2:HOD2"/>
    <mergeCell ref="HOE2:HOK2"/>
    <mergeCell ref="HOL2:HOR2"/>
    <mergeCell ref="HOS2:HOY2"/>
    <mergeCell ref="HOZ2:HPF2"/>
    <mergeCell ref="HMA2:HMG2"/>
    <mergeCell ref="HMH2:HMN2"/>
    <mergeCell ref="HMO2:HMU2"/>
    <mergeCell ref="HMV2:HNB2"/>
    <mergeCell ref="HNC2:HNI2"/>
    <mergeCell ref="HNJ2:HNP2"/>
    <mergeCell ref="HKK2:HKQ2"/>
    <mergeCell ref="HKR2:HKX2"/>
    <mergeCell ref="HKY2:HLE2"/>
    <mergeCell ref="HLF2:HLL2"/>
    <mergeCell ref="HLM2:HLS2"/>
    <mergeCell ref="HLT2:HLZ2"/>
    <mergeCell ref="HIU2:HJA2"/>
    <mergeCell ref="HJB2:HJH2"/>
    <mergeCell ref="HJI2:HJO2"/>
    <mergeCell ref="HJP2:HJV2"/>
    <mergeCell ref="HJW2:HKC2"/>
    <mergeCell ref="HKD2:HKJ2"/>
    <mergeCell ref="HHE2:HHK2"/>
    <mergeCell ref="HHL2:HHR2"/>
    <mergeCell ref="HHS2:HHY2"/>
    <mergeCell ref="HHZ2:HIF2"/>
    <mergeCell ref="HIG2:HIM2"/>
    <mergeCell ref="HIN2:HIT2"/>
    <mergeCell ref="HFO2:HFU2"/>
    <mergeCell ref="HFV2:HGB2"/>
    <mergeCell ref="HGC2:HGI2"/>
    <mergeCell ref="HGJ2:HGP2"/>
    <mergeCell ref="HGQ2:HGW2"/>
    <mergeCell ref="HGX2:HHD2"/>
    <mergeCell ref="HDY2:HEE2"/>
    <mergeCell ref="HEF2:HEL2"/>
    <mergeCell ref="HEM2:HES2"/>
    <mergeCell ref="HET2:HEZ2"/>
    <mergeCell ref="HFA2:HFG2"/>
    <mergeCell ref="HFH2:HFN2"/>
    <mergeCell ref="HCI2:HCO2"/>
    <mergeCell ref="HCP2:HCV2"/>
    <mergeCell ref="HCW2:HDC2"/>
    <mergeCell ref="HDD2:HDJ2"/>
    <mergeCell ref="HDK2:HDQ2"/>
    <mergeCell ref="HDR2:HDX2"/>
    <mergeCell ref="HAS2:HAY2"/>
    <mergeCell ref="HAZ2:HBF2"/>
    <mergeCell ref="HBG2:HBM2"/>
    <mergeCell ref="HBN2:HBT2"/>
    <mergeCell ref="HBU2:HCA2"/>
    <mergeCell ref="HCB2:HCH2"/>
    <mergeCell ref="GZC2:GZI2"/>
    <mergeCell ref="GZJ2:GZP2"/>
    <mergeCell ref="GZQ2:GZW2"/>
    <mergeCell ref="GZX2:HAD2"/>
    <mergeCell ref="HAE2:HAK2"/>
    <mergeCell ref="HAL2:HAR2"/>
    <mergeCell ref="GXM2:GXS2"/>
    <mergeCell ref="GXT2:GXZ2"/>
    <mergeCell ref="GYA2:GYG2"/>
    <mergeCell ref="GYH2:GYN2"/>
    <mergeCell ref="GYO2:GYU2"/>
    <mergeCell ref="GYV2:GZB2"/>
    <mergeCell ref="GVW2:GWC2"/>
    <mergeCell ref="GWD2:GWJ2"/>
    <mergeCell ref="GWK2:GWQ2"/>
    <mergeCell ref="GWR2:GWX2"/>
    <mergeCell ref="GWY2:GXE2"/>
    <mergeCell ref="GXF2:GXL2"/>
    <mergeCell ref="GUG2:GUM2"/>
    <mergeCell ref="GUN2:GUT2"/>
    <mergeCell ref="GUU2:GVA2"/>
    <mergeCell ref="GVB2:GVH2"/>
    <mergeCell ref="GVI2:GVO2"/>
    <mergeCell ref="GVP2:GVV2"/>
    <mergeCell ref="GSQ2:GSW2"/>
    <mergeCell ref="GSX2:GTD2"/>
    <mergeCell ref="GTE2:GTK2"/>
    <mergeCell ref="GTL2:GTR2"/>
    <mergeCell ref="GTS2:GTY2"/>
    <mergeCell ref="GTZ2:GUF2"/>
    <mergeCell ref="GRA2:GRG2"/>
    <mergeCell ref="GRH2:GRN2"/>
    <mergeCell ref="GRO2:GRU2"/>
    <mergeCell ref="GRV2:GSB2"/>
    <mergeCell ref="GSC2:GSI2"/>
    <mergeCell ref="GSJ2:GSP2"/>
    <mergeCell ref="GPK2:GPQ2"/>
    <mergeCell ref="GPR2:GPX2"/>
    <mergeCell ref="GPY2:GQE2"/>
    <mergeCell ref="GQF2:GQL2"/>
    <mergeCell ref="GQM2:GQS2"/>
    <mergeCell ref="GQT2:GQZ2"/>
    <mergeCell ref="GNU2:GOA2"/>
    <mergeCell ref="GOB2:GOH2"/>
    <mergeCell ref="GOI2:GOO2"/>
    <mergeCell ref="GOP2:GOV2"/>
    <mergeCell ref="GOW2:GPC2"/>
    <mergeCell ref="GPD2:GPJ2"/>
    <mergeCell ref="GME2:GMK2"/>
    <mergeCell ref="GML2:GMR2"/>
    <mergeCell ref="GMS2:GMY2"/>
    <mergeCell ref="GMZ2:GNF2"/>
    <mergeCell ref="GNG2:GNM2"/>
    <mergeCell ref="GNN2:GNT2"/>
    <mergeCell ref="GKO2:GKU2"/>
    <mergeCell ref="GKV2:GLB2"/>
    <mergeCell ref="GLC2:GLI2"/>
    <mergeCell ref="GLJ2:GLP2"/>
    <mergeCell ref="GLQ2:GLW2"/>
    <mergeCell ref="GLX2:GMD2"/>
    <mergeCell ref="GIY2:GJE2"/>
    <mergeCell ref="GJF2:GJL2"/>
    <mergeCell ref="GJM2:GJS2"/>
    <mergeCell ref="GJT2:GJZ2"/>
    <mergeCell ref="GKA2:GKG2"/>
    <mergeCell ref="GKH2:GKN2"/>
    <mergeCell ref="GHI2:GHO2"/>
    <mergeCell ref="GHP2:GHV2"/>
    <mergeCell ref="GHW2:GIC2"/>
    <mergeCell ref="GID2:GIJ2"/>
    <mergeCell ref="GIK2:GIQ2"/>
    <mergeCell ref="GIR2:GIX2"/>
    <mergeCell ref="GFS2:GFY2"/>
    <mergeCell ref="GFZ2:GGF2"/>
    <mergeCell ref="GGG2:GGM2"/>
    <mergeCell ref="GGN2:GGT2"/>
    <mergeCell ref="GGU2:GHA2"/>
    <mergeCell ref="GHB2:GHH2"/>
    <mergeCell ref="GEC2:GEI2"/>
    <mergeCell ref="GEJ2:GEP2"/>
    <mergeCell ref="GEQ2:GEW2"/>
    <mergeCell ref="GEX2:GFD2"/>
    <mergeCell ref="GFE2:GFK2"/>
    <mergeCell ref="GFL2:GFR2"/>
    <mergeCell ref="GCM2:GCS2"/>
    <mergeCell ref="GCT2:GCZ2"/>
    <mergeCell ref="GDA2:GDG2"/>
    <mergeCell ref="GDH2:GDN2"/>
    <mergeCell ref="GDO2:GDU2"/>
    <mergeCell ref="GDV2:GEB2"/>
    <mergeCell ref="GAW2:GBC2"/>
    <mergeCell ref="GBD2:GBJ2"/>
    <mergeCell ref="GBK2:GBQ2"/>
    <mergeCell ref="GBR2:GBX2"/>
    <mergeCell ref="GBY2:GCE2"/>
    <mergeCell ref="GCF2:GCL2"/>
    <mergeCell ref="FZG2:FZM2"/>
    <mergeCell ref="FZN2:FZT2"/>
    <mergeCell ref="FZU2:GAA2"/>
    <mergeCell ref="GAB2:GAH2"/>
    <mergeCell ref="GAI2:GAO2"/>
    <mergeCell ref="GAP2:GAV2"/>
    <mergeCell ref="FXQ2:FXW2"/>
    <mergeCell ref="FXX2:FYD2"/>
    <mergeCell ref="FYE2:FYK2"/>
    <mergeCell ref="FYL2:FYR2"/>
    <mergeCell ref="FYS2:FYY2"/>
    <mergeCell ref="FYZ2:FZF2"/>
    <mergeCell ref="FWA2:FWG2"/>
    <mergeCell ref="FWH2:FWN2"/>
    <mergeCell ref="FWO2:FWU2"/>
    <mergeCell ref="FWV2:FXB2"/>
    <mergeCell ref="FXC2:FXI2"/>
    <mergeCell ref="FXJ2:FXP2"/>
    <mergeCell ref="FUK2:FUQ2"/>
    <mergeCell ref="FUR2:FUX2"/>
    <mergeCell ref="FUY2:FVE2"/>
    <mergeCell ref="FVF2:FVL2"/>
    <mergeCell ref="FVM2:FVS2"/>
    <mergeCell ref="FVT2:FVZ2"/>
    <mergeCell ref="FSU2:FTA2"/>
    <mergeCell ref="FTB2:FTH2"/>
    <mergeCell ref="FTI2:FTO2"/>
    <mergeCell ref="FTP2:FTV2"/>
    <mergeCell ref="FTW2:FUC2"/>
    <mergeCell ref="FUD2:FUJ2"/>
    <mergeCell ref="FRE2:FRK2"/>
    <mergeCell ref="FRL2:FRR2"/>
    <mergeCell ref="FRS2:FRY2"/>
    <mergeCell ref="FRZ2:FSF2"/>
    <mergeCell ref="FSG2:FSM2"/>
    <mergeCell ref="FSN2:FST2"/>
    <mergeCell ref="FPO2:FPU2"/>
    <mergeCell ref="FPV2:FQB2"/>
    <mergeCell ref="FQC2:FQI2"/>
    <mergeCell ref="FQJ2:FQP2"/>
    <mergeCell ref="FQQ2:FQW2"/>
    <mergeCell ref="FQX2:FRD2"/>
    <mergeCell ref="FNY2:FOE2"/>
    <mergeCell ref="FOF2:FOL2"/>
    <mergeCell ref="FOM2:FOS2"/>
    <mergeCell ref="FOT2:FOZ2"/>
    <mergeCell ref="FPA2:FPG2"/>
    <mergeCell ref="FPH2:FPN2"/>
    <mergeCell ref="FMI2:FMO2"/>
    <mergeCell ref="FMP2:FMV2"/>
    <mergeCell ref="FMW2:FNC2"/>
    <mergeCell ref="FND2:FNJ2"/>
    <mergeCell ref="FNK2:FNQ2"/>
    <mergeCell ref="FNR2:FNX2"/>
    <mergeCell ref="FKS2:FKY2"/>
    <mergeCell ref="FKZ2:FLF2"/>
    <mergeCell ref="FLG2:FLM2"/>
    <mergeCell ref="FLN2:FLT2"/>
    <mergeCell ref="FLU2:FMA2"/>
    <mergeCell ref="FMB2:FMH2"/>
    <mergeCell ref="FJC2:FJI2"/>
    <mergeCell ref="FJJ2:FJP2"/>
    <mergeCell ref="FJQ2:FJW2"/>
    <mergeCell ref="FJX2:FKD2"/>
    <mergeCell ref="FKE2:FKK2"/>
    <mergeCell ref="FKL2:FKR2"/>
    <mergeCell ref="FHM2:FHS2"/>
    <mergeCell ref="FHT2:FHZ2"/>
    <mergeCell ref="FIA2:FIG2"/>
    <mergeCell ref="FIH2:FIN2"/>
    <mergeCell ref="FIO2:FIU2"/>
    <mergeCell ref="FIV2:FJB2"/>
    <mergeCell ref="FFW2:FGC2"/>
    <mergeCell ref="FGD2:FGJ2"/>
    <mergeCell ref="FGK2:FGQ2"/>
    <mergeCell ref="FGR2:FGX2"/>
    <mergeCell ref="FGY2:FHE2"/>
    <mergeCell ref="FHF2:FHL2"/>
    <mergeCell ref="FEG2:FEM2"/>
    <mergeCell ref="FEN2:FET2"/>
    <mergeCell ref="FEU2:FFA2"/>
    <mergeCell ref="FFB2:FFH2"/>
    <mergeCell ref="FFI2:FFO2"/>
    <mergeCell ref="FFP2:FFV2"/>
    <mergeCell ref="FCQ2:FCW2"/>
    <mergeCell ref="FCX2:FDD2"/>
    <mergeCell ref="FDE2:FDK2"/>
    <mergeCell ref="FDL2:FDR2"/>
    <mergeCell ref="FDS2:FDY2"/>
    <mergeCell ref="FDZ2:FEF2"/>
    <mergeCell ref="FBA2:FBG2"/>
    <mergeCell ref="FBH2:FBN2"/>
    <mergeCell ref="FBO2:FBU2"/>
    <mergeCell ref="FBV2:FCB2"/>
    <mergeCell ref="FCC2:FCI2"/>
    <mergeCell ref="FCJ2:FCP2"/>
    <mergeCell ref="EZK2:EZQ2"/>
    <mergeCell ref="EZR2:EZX2"/>
    <mergeCell ref="EZY2:FAE2"/>
    <mergeCell ref="FAF2:FAL2"/>
    <mergeCell ref="FAM2:FAS2"/>
    <mergeCell ref="FAT2:FAZ2"/>
    <mergeCell ref="EXU2:EYA2"/>
    <mergeCell ref="EYB2:EYH2"/>
    <mergeCell ref="EYI2:EYO2"/>
    <mergeCell ref="EYP2:EYV2"/>
    <mergeCell ref="EYW2:EZC2"/>
    <mergeCell ref="EZD2:EZJ2"/>
    <mergeCell ref="EWE2:EWK2"/>
    <mergeCell ref="EWL2:EWR2"/>
    <mergeCell ref="EWS2:EWY2"/>
    <mergeCell ref="EWZ2:EXF2"/>
    <mergeCell ref="EXG2:EXM2"/>
    <mergeCell ref="EXN2:EXT2"/>
    <mergeCell ref="EUO2:EUU2"/>
    <mergeCell ref="EUV2:EVB2"/>
    <mergeCell ref="EVC2:EVI2"/>
    <mergeCell ref="EVJ2:EVP2"/>
    <mergeCell ref="EVQ2:EVW2"/>
    <mergeCell ref="EVX2:EWD2"/>
    <mergeCell ref="ESY2:ETE2"/>
    <mergeCell ref="ETF2:ETL2"/>
    <mergeCell ref="ETM2:ETS2"/>
    <mergeCell ref="ETT2:ETZ2"/>
    <mergeCell ref="EUA2:EUG2"/>
    <mergeCell ref="EUH2:EUN2"/>
    <mergeCell ref="ERI2:ERO2"/>
    <mergeCell ref="ERP2:ERV2"/>
    <mergeCell ref="ERW2:ESC2"/>
    <mergeCell ref="ESD2:ESJ2"/>
    <mergeCell ref="ESK2:ESQ2"/>
    <mergeCell ref="ESR2:ESX2"/>
    <mergeCell ref="EPS2:EPY2"/>
    <mergeCell ref="EPZ2:EQF2"/>
    <mergeCell ref="EQG2:EQM2"/>
    <mergeCell ref="EQN2:EQT2"/>
    <mergeCell ref="EQU2:ERA2"/>
    <mergeCell ref="ERB2:ERH2"/>
    <mergeCell ref="EOC2:EOI2"/>
    <mergeCell ref="EOJ2:EOP2"/>
    <mergeCell ref="EOQ2:EOW2"/>
    <mergeCell ref="EOX2:EPD2"/>
    <mergeCell ref="EPE2:EPK2"/>
    <mergeCell ref="EPL2:EPR2"/>
    <mergeCell ref="EMM2:EMS2"/>
    <mergeCell ref="EMT2:EMZ2"/>
    <mergeCell ref="ENA2:ENG2"/>
    <mergeCell ref="ENH2:ENN2"/>
    <mergeCell ref="ENO2:ENU2"/>
    <mergeCell ref="ENV2:EOB2"/>
    <mergeCell ref="EKW2:ELC2"/>
    <mergeCell ref="ELD2:ELJ2"/>
    <mergeCell ref="ELK2:ELQ2"/>
    <mergeCell ref="ELR2:ELX2"/>
    <mergeCell ref="ELY2:EME2"/>
    <mergeCell ref="EMF2:EML2"/>
    <mergeCell ref="EJG2:EJM2"/>
    <mergeCell ref="EJN2:EJT2"/>
    <mergeCell ref="EJU2:EKA2"/>
    <mergeCell ref="EKB2:EKH2"/>
    <mergeCell ref="EKI2:EKO2"/>
    <mergeCell ref="EKP2:EKV2"/>
    <mergeCell ref="EHQ2:EHW2"/>
    <mergeCell ref="EHX2:EID2"/>
    <mergeCell ref="EIE2:EIK2"/>
    <mergeCell ref="EIL2:EIR2"/>
    <mergeCell ref="EIS2:EIY2"/>
    <mergeCell ref="EIZ2:EJF2"/>
    <mergeCell ref="EGA2:EGG2"/>
    <mergeCell ref="EGH2:EGN2"/>
    <mergeCell ref="EGO2:EGU2"/>
    <mergeCell ref="EGV2:EHB2"/>
    <mergeCell ref="EHC2:EHI2"/>
    <mergeCell ref="EHJ2:EHP2"/>
    <mergeCell ref="EEK2:EEQ2"/>
    <mergeCell ref="EER2:EEX2"/>
    <mergeCell ref="EEY2:EFE2"/>
    <mergeCell ref="EFF2:EFL2"/>
    <mergeCell ref="EFM2:EFS2"/>
    <mergeCell ref="EFT2:EFZ2"/>
    <mergeCell ref="ECU2:EDA2"/>
    <mergeCell ref="EDB2:EDH2"/>
    <mergeCell ref="EDI2:EDO2"/>
    <mergeCell ref="EDP2:EDV2"/>
    <mergeCell ref="EDW2:EEC2"/>
    <mergeCell ref="EED2:EEJ2"/>
    <mergeCell ref="EBE2:EBK2"/>
    <mergeCell ref="EBL2:EBR2"/>
    <mergeCell ref="EBS2:EBY2"/>
    <mergeCell ref="EBZ2:ECF2"/>
    <mergeCell ref="ECG2:ECM2"/>
    <mergeCell ref="ECN2:ECT2"/>
    <mergeCell ref="DZO2:DZU2"/>
    <mergeCell ref="DZV2:EAB2"/>
    <mergeCell ref="EAC2:EAI2"/>
    <mergeCell ref="EAJ2:EAP2"/>
    <mergeCell ref="EAQ2:EAW2"/>
    <mergeCell ref="EAX2:EBD2"/>
    <mergeCell ref="DXY2:DYE2"/>
    <mergeCell ref="DYF2:DYL2"/>
    <mergeCell ref="DYM2:DYS2"/>
    <mergeCell ref="DYT2:DYZ2"/>
    <mergeCell ref="DZA2:DZG2"/>
    <mergeCell ref="DZH2:DZN2"/>
    <mergeCell ref="DWI2:DWO2"/>
    <mergeCell ref="DWP2:DWV2"/>
    <mergeCell ref="DWW2:DXC2"/>
    <mergeCell ref="DXD2:DXJ2"/>
    <mergeCell ref="DXK2:DXQ2"/>
    <mergeCell ref="DXR2:DXX2"/>
    <mergeCell ref="DUS2:DUY2"/>
    <mergeCell ref="DUZ2:DVF2"/>
    <mergeCell ref="DVG2:DVM2"/>
    <mergeCell ref="DVN2:DVT2"/>
    <mergeCell ref="DVU2:DWA2"/>
    <mergeCell ref="DWB2:DWH2"/>
    <mergeCell ref="DTC2:DTI2"/>
    <mergeCell ref="DTJ2:DTP2"/>
    <mergeCell ref="DTQ2:DTW2"/>
    <mergeCell ref="DTX2:DUD2"/>
    <mergeCell ref="DUE2:DUK2"/>
    <mergeCell ref="DUL2:DUR2"/>
    <mergeCell ref="DRM2:DRS2"/>
    <mergeCell ref="DRT2:DRZ2"/>
    <mergeCell ref="DSA2:DSG2"/>
    <mergeCell ref="DSH2:DSN2"/>
    <mergeCell ref="DSO2:DSU2"/>
    <mergeCell ref="DSV2:DTB2"/>
    <mergeCell ref="DPW2:DQC2"/>
    <mergeCell ref="DQD2:DQJ2"/>
    <mergeCell ref="DQK2:DQQ2"/>
    <mergeCell ref="DQR2:DQX2"/>
    <mergeCell ref="DQY2:DRE2"/>
    <mergeCell ref="DRF2:DRL2"/>
    <mergeCell ref="DOG2:DOM2"/>
    <mergeCell ref="DON2:DOT2"/>
    <mergeCell ref="DOU2:DPA2"/>
    <mergeCell ref="DPB2:DPH2"/>
    <mergeCell ref="DPI2:DPO2"/>
    <mergeCell ref="DPP2:DPV2"/>
    <mergeCell ref="DMQ2:DMW2"/>
    <mergeCell ref="DMX2:DND2"/>
    <mergeCell ref="DNE2:DNK2"/>
    <mergeCell ref="DNL2:DNR2"/>
    <mergeCell ref="DNS2:DNY2"/>
    <mergeCell ref="DNZ2:DOF2"/>
    <mergeCell ref="DLA2:DLG2"/>
    <mergeCell ref="DLH2:DLN2"/>
    <mergeCell ref="DLO2:DLU2"/>
    <mergeCell ref="DLV2:DMB2"/>
    <mergeCell ref="DMC2:DMI2"/>
    <mergeCell ref="DMJ2:DMP2"/>
    <mergeCell ref="DJK2:DJQ2"/>
    <mergeCell ref="DJR2:DJX2"/>
    <mergeCell ref="DJY2:DKE2"/>
    <mergeCell ref="DKF2:DKL2"/>
    <mergeCell ref="DKM2:DKS2"/>
    <mergeCell ref="DKT2:DKZ2"/>
    <mergeCell ref="DHU2:DIA2"/>
    <mergeCell ref="DIB2:DIH2"/>
    <mergeCell ref="DII2:DIO2"/>
    <mergeCell ref="DIP2:DIV2"/>
    <mergeCell ref="DIW2:DJC2"/>
    <mergeCell ref="DJD2:DJJ2"/>
    <mergeCell ref="DGE2:DGK2"/>
    <mergeCell ref="DGL2:DGR2"/>
    <mergeCell ref="DGS2:DGY2"/>
    <mergeCell ref="DGZ2:DHF2"/>
    <mergeCell ref="DHG2:DHM2"/>
    <mergeCell ref="DHN2:DHT2"/>
    <mergeCell ref="DEO2:DEU2"/>
    <mergeCell ref="DEV2:DFB2"/>
    <mergeCell ref="DFC2:DFI2"/>
    <mergeCell ref="DFJ2:DFP2"/>
    <mergeCell ref="DFQ2:DFW2"/>
    <mergeCell ref="DFX2:DGD2"/>
    <mergeCell ref="DCY2:DDE2"/>
    <mergeCell ref="DDF2:DDL2"/>
    <mergeCell ref="DDM2:DDS2"/>
    <mergeCell ref="DDT2:DDZ2"/>
    <mergeCell ref="DEA2:DEG2"/>
    <mergeCell ref="DEH2:DEN2"/>
    <mergeCell ref="DBI2:DBO2"/>
    <mergeCell ref="DBP2:DBV2"/>
    <mergeCell ref="DBW2:DCC2"/>
    <mergeCell ref="DCD2:DCJ2"/>
    <mergeCell ref="DCK2:DCQ2"/>
    <mergeCell ref="DCR2:DCX2"/>
    <mergeCell ref="CZS2:CZY2"/>
    <mergeCell ref="CZZ2:DAF2"/>
    <mergeCell ref="DAG2:DAM2"/>
    <mergeCell ref="DAN2:DAT2"/>
    <mergeCell ref="DAU2:DBA2"/>
    <mergeCell ref="DBB2:DBH2"/>
    <mergeCell ref="CYC2:CYI2"/>
    <mergeCell ref="CYJ2:CYP2"/>
    <mergeCell ref="CYQ2:CYW2"/>
    <mergeCell ref="CYX2:CZD2"/>
    <mergeCell ref="CZE2:CZK2"/>
    <mergeCell ref="CZL2:CZR2"/>
    <mergeCell ref="CWM2:CWS2"/>
    <mergeCell ref="CWT2:CWZ2"/>
    <mergeCell ref="CXA2:CXG2"/>
    <mergeCell ref="CXH2:CXN2"/>
    <mergeCell ref="CXO2:CXU2"/>
    <mergeCell ref="CXV2:CYB2"/>
    <mergeCell ref="CUW2:CVC2"/>
    <mergeCell ref="CVD2:CVJ2"/>
    <mergeCell ref="CVK2:CVQ2"/>
    <mergeCell ref="CVR2:CVX2"/>
    <mergeCell ref="CVY2:CWE2"/>
    <mergeCell ref="CWF2:CWL2"/>
    <mergeCell ref="CTG2:CTM2"/>
    <mergeCell ref="CTN2:CTT2"/>
    <mergeCell ref="CTU2:CUA2"/>
    <mergeCell ref="CUB2:CUH2"/>
    <mergeCell ref="CUI2:CUO2"/>
    <mergeCell ref="CUP2:CUV2"/>
    <mergeCell ref="CRQ2:CRW2"/>
    <mergeCell ref="CRX2:CSD2"/>
    <mergeCell ref="CSE2:CSK2"/>
    <mergeCell ref="CSL2:CSR2"/>
    <mergeCell ref="CSS2:CSY2"/>
    <mergeCell ref="CSZ2:CTF2"/>
    <mergeCell ref="CQA2:CQG2"/>
    <mergeCell ref="CQH2:CQN2"/>
    <mergeCell ref="CQO2:CQU2"/>
    <mergeCell ref="CQV2:CRB2"/>
    <mergeCell ref="CRC2:CRI2"/>
    <mergeCell ref="CRJ2:CRP2"/>
    <mergeCell ref="COK2:COQ2"/>
    <mergeCell ref="COR2:COX2"/>
    <mergeCell ref="COY2:CPE2"/>
    <mergeCell ref="CPF2:CPL2"/>
    <mergeCell ref="CPM2:CPS2"/>
    <mergeCell ref="CPT2:CPZ2"/>
    <mergeCell ref="CMU2:CNA2"/>
    <mergeCell ref="CNB2:CNH2"/>
    <mergeCell ref="CNI2:CNO2"/>
    <mergeCell ref="CNP2:CNV2"/>
    <mergeCell ref="CNW2:COC2"/>
    <mergeCell ref="COD2:COJ2"/>
    <mergeCell ref="CLE2:CLK2"/>
    <mergeCell ref="CLL2:CLR2"/>
    <mergeCell ref="CLS2:CLY2"/>
    <mergeCell ref="CLZ2:CMF2"/>
    <mergeCell ref="CMG2:CMM2"/>
    <mergeCell ref="CMN2:CMT2"/>
    <mergeCell ref="CJO2:CJU2"/>
    <mergeCell ref="CJV2:CKB2"/>
    <mergeCell ref="CKC2:CKI2"/>
    <mergeCell ref="CKJ2:CKP2"/>
    <mergeCell ref="CKQ2:CKW2"/>
    <mergeCell ref="CKX2:CLD2"/>
    <mergeCell ref="CHY2:CIE2"/>
    <mergeCell ref="CIF2:CIL2"/>
    <mergeCell ref="CIM2:CIS2"/>
    <mergeCell ref="CIT2:CIZ2"/>
    <mergeCell ref="CJA2:CJG2"/>
    <mergeCell ref="CJH2:CJN2"/>
    <mergeCell ref="CGI2:CGO2"/>
    <mergeCell ref="CGP2:CGV2"/>
    <mergeCell ref="CGW2:CHC2"/>
    <mergeCell ref="CHD2:CHJ2"/>
    <mergeCell ref="CHK2:CHQ2"/>
    <mergeCell ref="CHR2:CHX2"/>
    <mergeCell ref="CES2:CEY2"/>
    <mergeCell ref="CEZ2:CFF2"/>
    <mergeCell ref="CFG2:CFM2"/>
    <mergeCell ref="CFN2:CFT2"/>
    <mergeCell ref="CFU2:CGA2"/>
    <mergeCell ref="CGB2:CGH2"/>
    <mergeCell ref="CDC2:CDI2"/>
    <mergeCell ref="CDJ2:CDP2"/>
    <mergeCell ref="CDQ2:CDW2"/>
    <mergeCell ref="CDX2:CED2"/>
    <mergeCell ref="CEE2:CEK2"/>
    <mergeCell ref="CEL2:CER2"/>
    <mergeCell ref="CBM2:CBS2"/>
    <mergeCell ref="CBT2:CBZ2"/>
    <mergeCell ref="CCA2:CCG2"/>
    <mergeCell ref="CCH2:CCN2"/>
    <mergeCell ref="CCO2:CCU2"/>
    <mergeCell ref="CCV2:CDB2"/>
    <mergeCell ref="BZW2:CAC2"/>
    <mergeCell ref="CAD2:CAJ2"/>
    <mergeCell ref="CAK2:CAQ2"/>
    <mergeCell ref="CAR2:CAX2"/>
    <mergeCell ref="CAY2:CBE2"/>
    <mergeCell ref="CBF2:CBL2"/>
    <mergeCell ref="BYG2:BYM2"/>
    <mergeCell ref="BYN2:BYT2"/>
    <mergeCell ref="BYU2:BZA2"/>
    <mergeCell ref="BZB2:BZH2"/>
    <mergeCell ref="BZI2:BZO2"/>
    <mergeCell ref="BZP2:BZV2"/>
    <mergeCell ref="BWQ2:BWW2"/>
    <mergeCell ref="BWX2:BXD2"/>
    <mergeCell ref="BXE2:BXK2"/>
    <mergeCell ref="BXL2:BXR2"/>
    <mergeCell ref="BXS2:BXY2"/>
    <mergeCell ref="BXZ2:BYF2"/>
    <mergeCell ref="BVA2:BVG2"/>
    <mergeCell ref="BVH2:BVN2"/>
    <mergeCell ref="BVO2:BVU2"/>
    <mergeCell ref="BVV2:BWB2"/>
    <mergeCell ref="BWC2:BWI2"/>
    <mergeCell ref="BWJ2:BWP2"/>
    <mergeCell ref="BTK2:BTQ2"/>
    <mergeCell ref="BTR2:BTX2"/>
    <mergeCell ref="BTY2:BUE2"/>
    <mergeCell ref="BUF2:BUL2"/>
    <mergeCell ref="BUM2:BUS2"/>
    <mergeCell ref="BUT2:BUZ2"/>
    <mergeCell ref="BRU2:BSA2"/>
    <mergeCell ref="BSB2:BSH2"/>
    <mergeCell ref="BSI2:BSO2"/>
    <mergeCell ref="BSP2:BSV2"/>
    <mergeCell ref="BSW2:BTC2"/>
    <mergeCell ref="BTD2:BTJ2"/>
    <mergeCell ref="BQE2:BQK2"/>
    <mergeCell ref="BQL2:BQR2"/>
    <mergeCell ref="BQS2:BQY2"/>
    <mergeCell ref="BQZ2:BRF2"/>
    <mergeCell ref="BRG2:BRM2"/>
    <mergeCell ref="BRN2:BRT2"/>
    <mergeCell ref="BOO2:BOU2"/>
    <mergeCell ref="BOV2:BPB2"/>
    <mergeCell ref="BPC2:BPI2"/>
    <mergeCell ref="BPJ2:BPP2"/>
    <mergeCell ref="BPQ2:BPW2"/>
    <mergeCell ref="BPX2:BQD2"/>
    <mergeCell ref="BMY2:BNE2"/>
    <mergeCell ref="BNF2:BNL2"/>
    <mergeCell ref="BNM2:BNS2"/>
    <mergeCell ref="BNT2:BNZ2"/>
    <mergeCell ref="BOA2:BOG2"/>
    <mergeCell ref="BOH2:BON2"/>
    <mergeCell ref="BLI2:BLO2"/>
    <mergeCell ref="BLP2:BLV2"/>
    <mergeCell ref="BLW2:BMC2"/>
    <mergeCell ref="BMD2:BMJ2"/>
    <mergeCell ref="BMK2:BMQ2"/>
    <mergeCell ref="BMR2:BMX2"/>
    <mergeCell ref="BJS2:BJY2"/>
    <mergeCell ref="BJZ2:BKF2"/>
    <mergeCell ref="BKG2:BKM2"/>
    <mergeCell ref="BKN2:BKT2"/>
    <mergeCell ref="BKU2:BLA2"/>
    <mergeCell ref="BLB2:BLH2"/>
    <mergeCell ref="BIC2:BII2"/>
    <mergeCell ref="BIJ2:BIP2"/>
    <mergeCell ref="BIQ2:BIW2"/>
    <mergeCell ref="BIX2:BJD2"/>
    <mergeCell ref="BJE2:BJK2"/>
    <mergeCell ref="BJL2:BJR2"/>
    <mergeCell ref="BGM2:BGS2"/>
    <mergeCell ref="BGT2:BGZ2"/>
    <mergeCell ref="BHA2:BHG2"/>
    <mergeCell ref="BHH2:BHN2"/>
    <mergeCell ref="BHO2:BHU2"/>
    <mergeCell ref="BHV2:BIB2"/>
    <mergeCell ref="BEW2:BFC2"/>
    <mergeCell ref="BFD2:BFJ2"/>
    <mergeCell ref="BFK2:BFQ2"/>
    <mergeCell ref="BFR2:BFX2"/>
    <mergeCell ref="BFY2:BGE2"/>
    <mergeCell ref="BGF2:BGL2"/>
    <mergeCell ref="BDG2:BDM2"/>
    <mergeCell ref="BDN2:BDT2"/>
    <mergeCell ref="BDU2:BEA2"/>
    <mergeCell ref="BEB2:BEH2"/>
    <mergeCell ref="BEI2:BEO2"/>
    <mergeCell ref="BEP2:BEV2"/>
    <mergeCell ref="BBQ2:BBW2"/>
    <mergeCell ref="BBX2:BCD2"/>
    <mergeCell ref="BCE2:BCK2"/>
    <mergeCell ref="BCL2:BCR2"/>
    <mergeCell ref="BCS2:BCY2"/>
    <mergeCell ref="BCZ2:BDF2"/>
    <mergeCell ref="BAA2:BAG2"/>
    <mergeCell ref="BAH2:BAN2"/>
    <mergeCell ref="BAO2:BAU2"/>
    <mergeCell ref="BAV2:BBB2"/>
    <mergeCell ref="BBC2:BBI2"/>
    <mergeCell ref="BBJ2:BBP2"/>
    <mergeCell ref="AYK2:AYQ2"/>
    <mergeCell ref="AYR2:AYX2"/>
    <mergeCell ref="AYY2:AZE2"/>
    <mergeCell ref="AZF2:AZL2"/>
    <mergeCell ref="AZM2:AZS2"/>
    <mergeCell ref="AZT2:AZZ2"/>
    <mergeCell ref="AWU2:AXA2"/>
    <mergeCell ref="AXB2:AXH2"/>
    <mergeCell ref="AXI2:AXO2"/>
    <mergeCell ref="AXP2:AXV2"/>
    <mergeCell ref="AXW2:AYC2"/>
    <mergeCell ref="AYD2:AYJ2"/>
    <mergeCell ref="AVE2:AVK2"/>
    <mergeCell ref="AVL2:AVR2"/>
    <mergeCell ref="AVS2:AVY2"/>
    <mergeCell ref="AVZ2:AWF2"/>
    <mergeCell ref="AWG2:AWM2"/>
    <mergeCell ref="AWN2:AWT2"/>
    <mergeCell ref="ATO2:ATU2"/>
    <mergeCell ref="ATV2:AUB2"/>
    <mergeCell ref="AUC2:AUI2"/>
    <mergeCell ref="AUJ2:AUP2"/>
    <mergeCell ref="AUQ2:AUW2"/>
    <mergeCell ref="AUX2:AVD2"/>
    <mergeCell ref="ARY2:ASE2"/>
    <mergeCell ref="ASF2:ASL2"/>
    <mergeCell ref="ASM2:ASS2"/>
    <mergeCell ref="AST2:ASZ2"/>
    <mergeCell ref="ATA2:ATG2"/>
    <mergeCell ref="ATH2:ATN2"/>
    <mergeCell ref="AQI2:AQO2"/>
    <mergeCell ref="AQP2:AQV2"/>
    <mergeCell ref="AQW2:ARC2"/>
    <mergeCell ref="ARD2:ARJ2"/>
    <mergeCell ref="ARK2:ARQ2"/>
    <mergeCell ref="ARR2:ARX2"/>
    <mergeCell ref="AOS2:AOY2"/>
    <mergeCell ref="AOZ2:APF2"/>
    <mergeCell ref="APG2:APM2"/>
    <mergeCell ref="APN2:APT2"/>
    <mergeCell ref="APU2:AQA2"/>
    <mergeCell ref="AQB2:AQH2"/>
    <mergeCell ref="ANC2:ANI2"/>
    <mergeCell ref="ANJ2:ANP2"/>
    <mergeCell ref="ANQ2:ANW2"/>
    <mergeCell ref="ANX2:AOD2"/>
    <mergeCell ref="AOE2:AOK2"/>
    <mergeCell ref="AOL2:AOR2"/>
    <mergeCell ref="ALM2:ALS2"/>
    <mergeCell ref="ALT2:ALZ2"/>
    <mergeCell ref="AMA2:AMG2"/>
    <mergeCell ref="AMH2:AMN2"/>
    <mergeCell ref="AMO2:AMU2"/>
    <mergeCell ref="AMV2:ANB2"/>
    <mergeCell ref="AJW2:AKC2"/>
    <mergeCell ref="AKD2:AKJ2"/>
    <mergeCell ref="AKK2:AKQ2"/>
    <mergeCell ref="AKR2:AKX2"/>
    <mergeCell ref="AKY2:ALE2"/>
    <mergeCell ref="ALF2:ALL2"/>
    <mergeCell ref="AIG2:AIM2"/>
    <mergeCell ref="AIN2:AIT2"/>
    <mergeCell ref="AIU2:AJA2"/>
    <mergeCell ref="AJB2:AJH2"/>
    <mergeCell ref="AJI2:AJO2"/>
    <mergeCell ref="AJP2:AJV2"/>
    <mergeCell ref="AGQ2:AGW2"/>
    <mergeCell ref="AGX2:AHD2"/>
    <mergeCell ref="AHE2:AHK2"/>
    <mergeCell ref="AHL2:AHR2"/>
    <mergeCell ref="AHS2:AHY2"/>
    <mergeCell ref="AHZ2:AIF2"/>
    <mergeCell ref="AFA2:AFG2"/>
    <mergeCell ref="AFH2:AFN2"/>
    <mergeCell ref="AFO2:AFU2"/>
    <mergeCell ref="AFV2:AGB2"/>
    <mergeCell ref="AGC2:AGI2"/>
    <mergeCell ref="AGJ2:AGP2"/>
    <mergeCell ref="ADK2:ADQ2"/>
    <mergeCell ref="ADR2:ADX2"/>
    <mergeCell ref="ADY2:AEE2"/>
    <mergeCell ref="AEF2:AEL2"/>
    <mergeCell ref="AEM2:AES2"/>
    <mergeCell ref="AET2:AEZ2"/>
    <mergeCell ref="ABU2:ACA2"/>
    <mergeCell ref="ACB2:ACH2"/>
    <mergeCell ref="ACI2:ACO2"/>
    <mergeCell ref="ACP2:ACV2"/>
    <mergeCell ref="ACW2:ADC2"/>
    <mergeCell ref="ADD2:ADJ2"/>
    <mergeCell ref="AAE2:AAK2"/>
    <mergeCell ref="AAL2:AAR2"/>
    <mergeCell ref="AAS2:AAY2"/>
    <mergeCell ref="AAZ2:ABF2"/>
    <mergeCell ref="ABG2:ABM2"/>
    <mergeCell ref="ABN2:ABT2"/>
    <mergeCell ref="YO2:YU2"/>
    <mergeCell ref="YV2:ZB2"/>
    <mergeCell ref="ZC2:ZI2"/>
    <mergeCell ref="ZJ2:ZP2"/>
    <mergeCell ref="ZQ2:ZW2"/>
    <mergeCell ref="ZX2:AAD2"/>
    <mergeCell ref="WY2:XE2"/>
    <mergeCell ref="XF2:XL2"/>
    <mergeCell ref="XM2:XS2"/>
    <mergeCell ref="XT2:XZ2"/>
    <mergeCell ref="YA2:YG2"/>
    <mergeCell ref="YH2:YN2"/>
    <mergeCell ref="VI2:VO2"/>
    <mergeCell ref="VP2:VV2"/>
    <mergeCell ref="VW2:WC2"/>
    <mergeCell ref="WD2:WJ2"/>
    <mergeCell ref="WK2:WQ2"/>
    <mergeCell ref="WR2:WX2"/>
    <mergeCell ref="TS2:TY2"/>
    <mergeCell ref="TZ2:UF2"/>
    <mergeCell ref="UG2:UM2"/>
    <mergeCell ref="UN2:UT2"/>
    <mergeCell ref="UU2:VA2"/>
    <mergeCell ref="VB2:VH2"/>
    <mergeCell ref="SC2:SI2"/>
    <mergeCell ref="SJ2:SP2"/>
    <mergeCell ref="SQ2:SW2"/>
    <mergeCell ref="SX2:TD2"/>
    <mergeCell ref="TE2:TK2"/>
    <mergeCell ref="TL2:TR2"/>
    <mergeCell ref="QM2:QS2"/>
    <mergeCell ref="QT2:QZ2"/>
    <mergeCell ref="RA2:RG2"/>
    <mergeCell ref="RH2:RN2"/>
    <mergeCell ref="RO2:RU2"/>
    <mergeCell ref="RV2:SB2"/>
    <mergeCell ref="OW2:PC2"/>
    <mergeCell ref="PD2:PJ2"/>
    <mergeCell ref="PK2:PQ2"/>
    <mergeCell ref="PR2:PX2"/>
    <mergeCell ref="PY2:QE2"/>
    <mergeCell ref="QF2:QL2"/>
    <mergeCell ref="NG2:NM2"/>
    <mergeCell ref="NN2:NT2"/>
    <mergeCell ref="NU2:OA2"/>
    <mergeCell ref="OB2:OH2"/>
    <mergeCell ref="OI2:OO2"/>
    <mergeCell ref="OP2:OV2"/>
    <mergeCell ref="LQ2:LW2"/>
    <mergeCell ref="LX2:MD2"/>
    <mergeCell ref="ME2:MK2"/>
    <mergeCell ref="ML2:MR2"/>
    <mergeCell ref="MS2:MY2"/>
    <mergeCell ref="MZ2:NF2"/>
    <mergeCell ref="KA2:KG2"/>
    <mergeCell ref="KH2:KN2"/>
    <mergeCell ref="KO2:KU2"/>
    <mergeCell ref="KV2:LB2"/>
    <mergeCell ref="LC2:LI2"/>
    <mergeCell ref="LJ2:LP2"/>
    <mergeCell ref="IK2:IQ2"/>
    <mergeCell ref="IR2:IX2"/>
    <mergeCell ref="IY2:JE2"/>
    <mergeCell ref="JF2:JL2"/>
    <mergeCell ref="JM2:JS2"/>
    <mergeCell ref="JT2:JZ2"/>
    <mergeCell ref="GU2:HA2"/>
    <mergeCell ref="HB2:HH2"/>
    <mergeCell ref="HI2:HO2"/>
    <mergeCell ref="HP2:HV2"/>
    <mergeCell ref="HW2:IC2"/>
    <mergeCell ref="ID2:IJ2"/>
    <mergeCell ref="FE2:FK2"/>
    <mergeCell ref="FL2:FR2"/>
    <mergeCell ref="FS2:FY2"/>
    <mergeCell ref="FZ2:GF2"/>
    <mergeCell ref="GG2:GM2"/>
    <mergeCell ref="GN2:GT2"/>
    <mergeCell ref="DO2:DU2"/>
    <mergeCell ref="DV2:EB2"/>
    <mergeCell ref="EC2:EI2"/>
    <mergeCell ref="EJ2:EP2"/>
    <mergeCell ref="EQ2:EW2"/>
    <mergeCell ref="EX2:FD2"/>
    <mergeCell ref="BY2:CE2"/>
    <mergeCell ref="CF2:CL2"/>
    <mergeCell ref="CM2:CS2"/>
    <mergeCell ref="CT2:CZ2"/>
    <mergeCell ref="DA2:DG2"/>
    <mergeCell ref="DH2:DN2"/>
    <mergeCell ref="AI2:AO2"/>
    <mergeCell ref="AP2:AV2"/>
    <mergeCell ref="AW2:BC2"/>
    <mergeCell ref="BD2:BJ2"/>
    <mergeCell ref="BK2:BQ2"/>
    <mergeCell ref="BR2:BX2"/>
    <mergeCell ref="A2:D2"/>
    <mergeCell ref="E2:F2"/>
    <mergeCell ref="G2:M2"/>
    <mergeCell ref="N2:T2"/>
    <mergeCell ref="U2:AA2"/>
    <mergeCell ref="AB2:AH2"/>
    <mergeCell ref="A24:D24"/>
    <mergeCell ref="E24:F24"/>
    <mergeCell ref="G24:M24"/>
    <mergeCell ref="N24:T24"/>
    <mergeCell ref="U24:AA24"/>
    <mergeCell ref="AB24:AH24"/>
    <mergeCell ref="AI24:AO24"/>
    <mergeCell ref="AP24:AV24"/>
    <mergeCell ref="AW24:BC24"/>
    <mergeCell ref="BD24:BJ24"/>
    <mergeCell ref="BK24:BQ24"/>
    <mergeCell ref="BR24:BX24"/>
    <mergeCell ref="BY24:CE24"/>
    <mergeCell ref="CF24:CL24"/>
    <mergeCell ref="CM24:CS24"/>
    <mergeCell ref="CT24:CZ24"/>
    <mergeCell ref="DA24:DG24"/>
    <mergeCell ref="DH24:DN24"/>
    <mergeCell ref="DO24:DU24"/>
    <mergeCell ref="DV24:EB24"/>
    <mergeCell ref="EC24:EI24"/>
    <mergeCell ref="EJ24:EP24"/>
    <mergeCell ref="EQ24:EW24"/>
    <mergeCell ref="EX24:FD24"/>
    <mergeCell ref="FE24:FK24"/>
    <mergeCell ref="FL24:FR24"/>
    <mergeCell ref="FS24:FY24"/>
    <mergeCell ref="FZ24:GF24"/>
    <mergeCell ref="GG24:GM24"/>
    <mergeCell ref="GN24:GT24"/>
    <mergeCell ref="GU24:HA24"/>
    <mergeCell ref="HB24:HH24"/>
    <mergeCell ref="HI24:HO24"/>
    <mergeCell ref="HP24:HV24"/>
    <mergeCell ref="HW24:IC24"/>
    <mergeCell ref="ID24:IJ24"/>
    <mergeCell ref="IK24:IQ24"/>
    <mergeCell ref="IR24:IX24"/>
    <mergeCell ref="IY24:JE24"/>
    <mergeCell ref="JF24:JL24"/>
    <mergeCell ref="JM24:JS24"/>
    <mergeCell ref="JT24:JZ24"/>
    <mergeCell ref="KA24:KG24"/>
    <mergeCell ref="KH24:KN24"/>
    <mergeCell ref="KO24:KU24"/>
    <mergeCell ref="KV24:LB24"/>
    <mergeCell ref="LC24:LI24"/>
    <mergeCell ref="LJ24:LP24"/>
    <mergeCell ref="LQ24:LW24"/>
    <mergeCell ref="LX24:MD24"/>
    <mergeCell ref="ME24:MK24"/>
    <mergeCell ref="ML24:MR24"/>
    <mergeCell ref="MS24:MY24"/>
    <mergeCell ref="MZ24:NF24"/>
    <mergeCell ref="NG24:NM24"/>
    <mergeCell ref="NN24:NT24"/>
    <mergeCell ref="NU24:OA24"/>
    <mergeCell ref="OB24:OH24"/>
    <mergeCell ref="OI24:OO24"/>
    <mergeCell ref="OP24:OV24"/>
    <mergeCell ref="OW24:PC24"/>
    <mergeCell ref="PD24:PJ24"/>
    <mergeCell ref="PK24:PQ24"/>
    <mergeCell ref="PR24:PX24"/>
    <mergeCell ref="PY24:QE24"/>
    <mergeCell ref="QF24:QL24"/>
    <mergeCell ref="QM24:QS24"/>
    <mergeCell ref="QT24:QZ24"/>
    <mergeCell ref="RA24:RG24"/>
    <mergeCell ref="RH24:RN24"/>
    <mergeCell ref="RO24:RU24"/>
    <mergeCell ref="RV24:SB24"/>
    <mergeCell ref="SC24:SI24"/>
    <mergeCell ref="SJ24:SP24"/>
    <mergeCell ref="SQ24:SW24"/>
    <mergeCell ref="SX24:TD24"/>
    <mergeCell ref="TE24:TK24"/>
    <mergeCell ref="TL24:TR24"/>
    <mergeCell ref="TS24:TY24"/>
    <mergeCell ref="TZ24:UF24"/>
    <mergeCell ref="UG24:UM24"/>
    <mergeCell ref="UN24:UT24"/>
    <mergeCell ref="UU24:VA24"/>
    <mergeCell ref="VB24:VH24"/>
    <mergeCell ref="VI24:VO24"/>
    <mergeCell ref="VP24:VV24"/>
    <mergeCell ref="VW24:WC24"/>
    <mergeCell ref="WD24:WJ24"/>
    <mergeCell ref="WK24:WQ24"/>
    <mergeCell ref="WR24:WX24"/>
    <mergeCell ref="WY24:XE24"/>
    <mergeCell ref="XF24:XL24"/>
    <mergeCell ref="XM24:XS24"/>
    <mergeCell ref="XT24:XZ24"/>
    <mergeCell ref="YA24:YG24"/>
    <mergeCell ref="YH24:YN24"/>
    <mergeCell ref="YO24:YU24"/>
    <mergeCell ref="YV24:ZB24"/>
    <mergeCell ref="ZC24:ZI24"/>
    <mergeCell ref="ZJ24:ZP24"/>
    <mergeCell ref="ZQ24:ZW24"/>
    <mergeCell ref="ZX24:AAD24"/>
    <mergeCell ref="AAE24:AAK24"/>
    <mergeCell ref="AAL24:AAR24"/>
    <mergeCell ref="AAS24:AAY24"/>
    <mergeCell ref="AAZ24:ABF24"/>
    <mergeCell ref="ABG24:ABM24"/>
    <mergeCell ref="ABN24:ABT24"/>
    <mergeCell ref="ABU24:ACA24"/>
    <mergeCell ref="ACB24:ACH24"/>
    <mergeCell ref="ACI24:ACO24"/>
    <mergeCell ref="ACP24:ACV24"/>
    <mergeCell ref="ACW24:ADC24"/>
    <mergeCell ref="ADD24:ADJ24"/>
    <mergeCell ref="ADK24:ADQ24"/>
    <mergeCell ref="ADR24:ADX24"/>
    <mergeCell ref="ADY24:AEE24"/>
    <mergeCell ref="AEF24:AEL24"/>
    <mergeCell ref="AEM24:AES24"/>
    <mergeCell ref="AET24:AEZ24"/>
    <mergeCell ref="AFA24:AFG24"/>
    <mergeCell ref="AFH24:AFN24"/>
    <mergeCell ref="AFO24:AFU24"/>
    <mergeCell ref="AFV24:AGB24"/>
    <mergeCell ref="AGC24:AGI24"/>
    <mergeCell ref="AGJ24:AGP24"/>
    <mergeCell ref="AGQ24:AGW24"/>
    <mergeCell ref="AGX24:AHD24"/>
    <mergeCell ref="AHE24:AHK24"/>
    <mergeCell ref="AHL24:AHR24"/>
    <mergeCell ref="AHS24:AHY24"/>
    <mergeCell ref="AHZ24:AIF24"/>
    <mergeCell ref="AIG24:AIM24"/>
    <mergeCell ref="AIN24:AIT24"/>
    <mergeCell ref="AIU24:AJA24"/>
    <mergeCell ref="AJB24:AJH24"/>
    <mergeCell ref="AJI24:AJO24"/>
    <mergeCell ref="AJP24:AJV24"/>
    <mergeCell ref="AJW24:AKC24"/>
    <mergeCell ref="AKD24:AKJ24"/>
    <mergeCell ref="AKK24:AKQ24"/>
    <mergeCell ref="AKR24:AKX24"/>
    <mergeCell ref="AKY24:ALE24"/>
    <mergeCell ref="ALF24:ALL24"/>
    <mergeCell ref="ALM24:ALS24"/>
    <mergeCell ref="ALT24:ALZ24"/>
    <mergeCell ref="AMA24:AMG24"/>
    <mergeCell ref="AMH24:AMN24"/>
    <mergeCell ref="AMO24:AMU24"/>
    <mergeCell ref="AMV24:ANB24"/>
    <mergeCell ref="ANC24:ANI24"/>
    <mergeCell ref="ANJ24:ANP24"/>
    <mergeCell ref="ANQ24:ANW24"/>
    <mergeCell ref="ANX24:AOD24"/>
    <mergeCell ref="AOE24:AOK24"/>
    <mergeCell ref="AOL24:AOR24"/>
    <mergeCell ref="AOS24:AOY24"/>
    <mergeCell ref="AOZ24:APF24"/>
    <mergeCell ref="APG24:APM24"/>
    <mergeCell ref="APN24:APT24"/>
    <mergeCell ref="APU24:AQA24"/>
    <mergeCell ref="AQB24:AQH24"/>
    <mergeCell ref="AQI24:AQO24"/>
    <mergeCell ref="AQP24:AQV24"/>
    <mergeCell ref="AQW24:ARC24"/>
    <mergeCell ref="ARD24:ARJ24"/>
    <mergeCell ref="ARK24:ARQ24"/>
    <mergeCell ref="ARR24:ARX24"/>
    <mergeCell ref="ARY24:ASE24"/>
    <mergeCell ref="ASF24:ASL24"/>
    <mergeCell ref="ASM24:ASS24"/>
    <mergeCell ref="AST24:ASZ24"/>
    <mergeCell ref="ATA24:ATG24"/>
    <mergeCell ref="ATH24:ATN24"/>
    <mergeCell ref="ATO24:ATU24"/>
    <mergeCell ref="ATV24:AUB24"/>
    <mergeCell ref="AUC24:AUI24"/>
    <mergeCell ref="AUJ24:AUP24"/>
    <mergeCell ref="AUQ24:AUW24"/>
    <mergeCell ref="AUX24:AVD24"/>
    <mergeCell ref="AVE24:AVK24"/>
    <mergeCell ref="AVL24:AVR24"/>
    <mergeCell ref="AVS24:AVY24"/>
    <mergeCell ref="AVZ24:AWF24"/>
    <mergeCell ref="AWG24:AWM24"/>
    <mergeCell ref="AWN24:AWT24"/>
    <mergeCell ref="AWU24:AXA24"/>
    <mergeCell ref="AXB24:AXH24"/>
    <mergeCell ref="AXI24:AXO24"/>
    <mergeCell ref="AXP24:AXV24"/>
    <mergeCell ref="AXW24:AYC24"/>
    <mergeCell ref="AYD24:AYJ24"/>
    <mergeCell ref="AYK24:AYQ24"/>
    <mergeCell ref="AYR24:AYX24"/>
    <mergeCell ref="AYY24:AZE24"/>
    <mergeCell ref="AZF24:AZL24"/>
    <mergeCell ref="AZM24:AZS24"/>
    <mergeCell ref="AZT24:AZZ24"/>
    <mergeCell ref="BAA24:BAG24"/>
    <mergeCell ref="BAH24:BAN24"/>
    <mergeCell ref="BAO24:BAU24"/>
    <mergeCell ref="BAV24:BBB24"/>
    <mergeCell ref="BBC24:BBI24"/>
    <mergeCell ref="BBJ24:BBP24"/>
    <mergeCell ref="BBQ24:BBW24"/>
    <mergeCell ref="BBX24:BCD24"/>
    <mergeCell ref="BCE24:BCK24"/>
    <mergeCell ref="BCL24:BCR24"/>
    <mergeCell ref="BCS24:BCY24"/>
    <mergeCell ref="BCZ24:BDF24"/>
    <mergeCell ref="BDG24:BDM24"/>
    <mergeCell ref="BDN24:BDT24"/>
    <mergeCell ref="BDU24:BEA24"/>
    <mergeCell ref="BEB24:BEH24"/>
    <mergeCell ref="BEI24:BEO24"/>
    <mergeCell ref="BEP24:BEV24"/>
    <mergeCell ref="BEW24:BFC24"/>
    <mergeCell ref="BFD24:BFJ24"/>
    <mergeCell ref="BFK24:BFQ24"/>
    <mergeCell ref="BFR24:BFX24"/>
    <mergeCell ref="BFY24:BGE24"/>
    <mergeCell ref="BGF24:BGL24"/>
    <mergeCell ref="BGM24:BGS24"/>
    <mergeCell ref="BGT24:BGZ24"/>
    <mergeCell ref="BHA24:BHG24"/>
    <mergeCell ref="BHH24:BHN24"/>
    <mergeCell ref="BHO24:BHU24"/>
    <mergeCell ref="BHV24:BIB24"/>
    <mergeCell ref="BIC24:BII24"/>
    <mergeCell ref="BIJ24:BIP24"/>
    <mergeCell ref="BIQ24:BIW24"/>
    <mergeCell ref="BIX24:BJD24"/>
    <mergeCell ref="BJE24:BJK24"/>
    <mergeCell ref="BJL24:BJR24"/>
    <mergeCell ref="BJS24:BJY24"/>
    <mergeCell ref="BJZ24:BKF24"/>
    <mergeCell ref="BKG24:BKM24"/>
    <mergeCell ref="BKN24:BKT24"/>
    <mergeCell ref="BKU24:BLA24"/>
    <mergeCell ref="BLB24:BLH24"/>
    <mergeCell ref="BLI24:BLO24"/>
    <mergeCell ref="BLP24:BLV24"/>
    <mergeCell ref="BLW24:BMC24"/>
    <mergeCell ref="BMD24:BMJ24"/>
    <mergeCell ref="BMK24:BMQ24"/>
    <mergeCell ref="BMR24:BMX24"/>
    <mergeCell ref="BMY24:BNE24"/>
    <mergeCell ref="BNF24:BNL24"/>
    <mergeCell ref="BNM24:BNS24"/>
    <mergeCell ref="BNT24:BNZ24"/>
    <mergeCell ref="BOA24:BOG24"/>
    <mergeCell ref="BOH24:BON24"/>
    <mergeCell ref="BOO24:BOU24"/>
    <mergeCell ref="BOV24:BPB24"/>
    <mergeCell ref="BPC24:BPI24"/>
    <mergeCell ref="BPJ24:BPP24"/>
    <mergeCell ref="BPQ24:BPW24"/>
    <mergeCell ref="BPX24:BQD24"/>
    <mergeCell ref="BQE24:BQK24"/>
    <mergeCell ref="BQL24:BQR24"/>
    <mergeCell ref="BQS24:BQY24"/>
    <mergeCell ref="BQZ24:BRF24"/>
    <mergeCell ref="BRG24:BRM24"/>
    <mergeCell ref="BRN24:BRT24"/>
    <mergeCell ref="BRU24:BSA24"/>
    <mergeCell ref="BSB24:BSH24"/>
    <mergeCell ref="BSI24:BSO24"/>
    <mergeCell ref="BSP24:BSV24"/>
    <mergeCell ref="BSW24:BTC24"/>
    <mergeCell ref="BTD24:BTJ24"/>
    <mergeCell ref="BTK24:BTQ24"/>
    <mergeCell ref="BTR24:BTX24"/>
    <mergeCell ref="BTY24:BUE24"/>
    <mergeCell ref="BUF24:BUL24"/>
    <mergeCell ref="BUM24:BUS24"/>
    <mergeCell ref="BUT24:BUZ24"/>
    <mergeCell ref="BVA24:BVG24"/>
    <mergeCell ref="BVH24:BVN24"/>
    <mergeCell ref="BVO24:BVU24"/>
    <mergeCell ref="BVV24:BWB24"/>
    <mergeCell ref="BWC24:BWI24"/>
    <mergeCell ref="BWJ24:BWP24"/>
    <mergeCell ref="BWQ24:BWW24"/>
    <mergeCell ref="BWX24:BXD24"/>
    <mergeCell ref="BXE24:BXK24"/>
    <mergeCell ref="BXL24:BXR24"/>
    <mergeCell ref="BXS24:BXY24"/>
    <mergeCell ref="BXZ24:BYF24"/>
    <mergeCell ref="BYG24:BYM24"/>
    <mergeCell ref="BYN24:BYT24"/>
    <mergeCell ref="BYU24:BZA24"/>
    <mergeCell ref="BZB24:BZH24"/>
    <mergeCell ref="BZI24:BZO24"/>
    <mergeCell ref="BZP24:BZV24"/>
    <mergeCell ref="BZW24:CAC24"/>
    <mergeCell ref="CAD24:CAJ24"/>
    <mergeCell ref="CAK24:CAQ24"/>
    <mergeCell ref="CAR24:CAX24"/>
    <mergeCell ref="CAY24:CBE24"/>
    <mergeCell ref="CBF24:CBL24"/>
    <mergeCell ref="CBM24:CBS24"/>
    <mergeCell ref="CBT24:CBZ24"/>
    <mergeCell ref="CCA24:CCG24"/>
    <mergeCell ref="CCH24:CCN24"/>
    <mergeCell ref="CCO24:CCU24"/>
    <mergeCell ref="CCV24:CDB24"/>
    <mergeCell ref="CDC24:CDI24"/>
    <mergeCell ref="CDJ24:CDP24"/>
    <mergeCell ref="CDQ24:CDW24"/>
    <mergeCell ref="CDX24:CED24"/>
    <mergeCell ref="CEE24:CEK24"/>
    <mergeCell ref="CEL24:CER24"/>
    <mergeCell ref="CES24:CEY24"/>
    <mergeCell ref="CEZ24:CFF24"/>
    <mergeCell ref="CFG24:CFM24"/>
    <mergeCell ref="CFN24:CFT24"/>
    <mergeCell ref="CFU24:CGA24"/>
    <mergeCell ref="CGB24:CGH24"/>
    <mergeCell ref="CGI24:CGO24"/>
    <mergeCell ref="CGP24:CGV24"/>
    <mergeCell ref="CGW24:CHC24"/>
    <mergeCell ref="CHD24:CHJ24"/>
    <mergeCell ref="CHK24:CHQ24"/>
    <mergeCell ref="CHR24:CHX24"/>
    <mergeCell ref="CHY24:CIE24"/>
    <mergeCell ref="CIF24:CIL24"/>
    <mergeCell ref="CIM24:CIS24"/>
    <mergeCell ref="CIT24:CIZ24"/>
    <mergeCell ref="CJA24:CJG24"/>
    <mergeCell ref="CJH24:CJN24"/>
    <mergeCell ref="CJO24:CJU24"/>
    <mergeCell ref="CJV24:CKB24"/>
    <mergeCell ref="CKC24:CKI24"/>
    <mergeCell ref="CKJ24:CKP24"/>
    <mergeCell ref="CKQ24:CKW24"/>
    <mergeCell ref="CKX24:CLD24"/>
    <mergeCell ref="CLE24:CLK24"/>
    <mergeCell ref="CLL24:CLR24"/>
    <mergeCell ref="CLS24:CLY24"/>
    <mergeCell ref="CLZ24:CMF24"/>
    <mergeCell ref="CMG24:CMM24"/>
    <mergeCell ref="CMN24:CMT24"/>
    <mergeCell ref="CMU24:CNA24"/>
    <mergeCell ref="CNB24:CNH24"/>
    <mergeCell ref="CNI24:CNO24"/>
    <mergeCell ref="CNP24:CNV24"/>
    <mergeCell ref="CNW24:COC24"/>
    <mergeCell ref="COD24:COJ24"/>
    <mergeCell ref="COK24:COQ24"/>
    <mergeCell ref="COR24:COX24"/>
    <mergeCell ref="COY24:CPE24"/>
    <mergeCell ref="CPF24:CPL24"/>
    <mergeCell ref="CPM24:CPS24"/>
    <mergeCell ref="CPT24:CPZ24"/>
    <mergeCell ref="CQA24:CQG24"/>
    <mergeCell ref="CQH24:CQN24"/>
    <mergeCell ref="CQO24:CQU24"/>
    <mergeCell ref="CQV24:CRB24"/>
    <mergeCell ref="CRC24:CRI24"/>
    <mergeCell ref="CRJ24:CRP24"/>
    <mergeCell ref="CRQ24:CRW24"/>
    <mergeCell ref="CRX24:CSD24"/>
    <mergeCell ref="CSE24:CSK24"/>
    <mergeCell ref="CSL24:CSR24"/>
    <mergeCell ref="CSS24:CSY24"/>
    <mergeCell ref="CSZ24:CTF24"/>
    <mergeCell ref="CTG24:CTM24"/>
    <mergeCell ref="CTN24:CTT24"/>
    <mergeCell ref="CTU24:CUA24"/>
    <mergeCell ref="CUB24:CUH24"/>
    <mergeCell ref="CUI24:CUO24"/>
    <mergeCell ref="CUP24:CUV24"/>
    <mergeCell ref="CUW24:CVC24"/>
    <mergeCell ref="CVD24:CVJ24"/>
    <mergeCell ref="CVK24:CVQ24"/>
    <mergeCell ref="CVR24:CVX24"/>
    <mergeCell ref="CVY24:CWE24"/>
    <mergeCell ref="CWF24:CWL24"/>
    <mergeCell ref="CWM24:CWS24"/>
    <mergeCell ref="CWT24:CWZ24"/>
    <mergeCell ref="CXA24:CXG24"/>
    <mergeCell ref="CXH24:CXN24"/>
    <mergeCell ref="CXO24:CXU24"/>
    <mergeCell ref="CXV24:CYB24"/>
    <mergeCell ref="CYC24:CYI24"/>
    <mergeCell ref="CYJ24:CYP24"/>
    <mergeCell ref="CYQ24:CYW24"/>
    <mergeCell ref="CYX24:CZD24"/>
    <mergeCell ref="CZE24:CZK24"/>
    <mergeCell ref="CZL24:CZR24"/>
    <mergeCell ref="CZS24:CZY24"/>
    <mergeCell ref="CZZ24:DAF24"/>
    <mergeCell ref="DAG24:DAM24"/>
    <mergeCell ref="DAN24:DAT24"/>
    <mergeCell ref="DAU24:DBA24"/>
    <mergeCell ref="DBB24:DBH24"/>
    <mergeCell ref="DBI24:DBO24"/>
    <mergeCell ref="DBP24:DBV24"/>
    <mergeCell ref="DBW24:DCC24"/>
    <mergeCell ref="DCD24:DCJ24"/>
    <mergeCell ref="DCK24:DCQ24"/>
    <mergeCell ref="DCR24:DCX24"/>
    <mergeCell ref="DCY24:DDE24"/>
    <mergeCell ref="DDF24:DDL24"/>
    <mergeCell ref="DDM24:DDS24"/>
    <mergeCell ref="DDT24:DDZ24"/>
    <mergeCell ref="DEA24:DEG24"/>
    <mergeCell ref="DEH24:DEN24"/>
    <mergeCell ref="DEO24:DEU24"/>
    <mergeCell ref="DEV24:DFB24"/>
    <mergeCell ref="DFC24:DFI24"/>
    <mergeCell ref="DFJ24:DFP24"/>
    <mergeCell ref="DFQ24:DFW24"/>
    <mergeCell ref="DFX24:DGD24"/>
    <mergeCell ref="DGE24:DGK24"/>
    <mergeCell ref="DGL24:DGR24"/>
    <mergeCell ref="DGS24:DGY24"/>
    <mergeCell ref="DGZ24:DHF24"/>
    <mergeCell ref="DHG24:DHM24"/>
    <mergeCell ref="DHN24:DHT24"/>
    <mergeCell ref="DHU24:DIA24"/>
    <mergeCell ref="DIB24:DIH24"/>
    <mergeCell ref="DII24:DIO24"/>
    <mergeCell ref="DIP24:DIV24"/>
    <mergeCell ref="DIW24:DJC24"/>
    <mergeCell ref="DJD24:DJJ24"/>
    <mergeCell ref="DJK24:DJQ24"/>
    <mergeCell ref="DJR24:DJX24"/>
    <mergeCell ref="DJY24:DKE24"/>
    <mergeCell ref="DKF24:DKL24"/>
    <mergeCell ref="DKM24:DKS24"/>
    <mergeCell ref="DKT24:DKZ24"/>
    <mergeCell ref="DLA24:DLG24"/>
    <mergeCell ref="DLH24:DLN24"/>
    <mergeCell ref="DLO24:DLU24"/>
    <mergeCell ref="DLV24:DMB24"/>
    <mergeCell ref="DMC24:DMI24"/>
    <mergeCell ref="DMJ24:DMP24"/>
    <mergeCell ref="DMQ24:DMW24"/>
    <mergeCell ref="DMX24:DND24"/>
    <mergeCell ref="DNE24:DNK24"/>
    <mergeCell ref="DNL24:DNR24"/>
    <mergeCell ref="DNS24:DNY24"/>
    <mergeCell ref="DNZ24:DOF24"/>
    <mergeCell ref="DOG24:DOM24"/>
    <mergeCell ref="DON24:DOT24"/>
    <mergeCell ref="DOU24:DPA24"/>
    <mergeCell ref="DPB24:DPH24"/>
    <mergeCell ref="DPI24:DPO24"/>
    <mergeCell ref="DPP24:DPV24"/>
    <mergeCell ref="DPW24:DQC24"/>
    <mergeCell ref="DQD24:DQJ24"/>
    <mergeCell ref="DQK24:DQQ24"/>
    <mergeCell ref="DQR24:DQX24"/>
    <mergeCell ref="DQY24:DRE24"/>
    <mergeCell ref="DRF24:DRL24"/>
    <mergeCell ref="DRM24:DRS24"/>
    <mergeCell ref="DRT24:DRZ24"/>
    <mergeCell ref="DSA24:DSG24"/>
    <mergeCell ref="DSH24:DSN24"/>
    <mergeCell ref="DSO24:DSU24"/>
    <mergeCell ref="DSV24:DTB24"/>
    <mergeCell ref="DTC24:DTI24"/>
    <mergeCell ref="DTJ24:DTP24"/>
    <mergeCell ref="DTQ24:DTW24"/>
    <mergeCell ref="DTX24:DUD24"/>
    <mergeCell ref="DUE24:DUK24"/>
    <mergeCell ref="DUL24:DUR24"/>
    <mergeCell ref="DUS24:DUY24"/>
    <mergeCell ref="DUZ24:DVF24"/>
    <mergeCell ref="DVG24:DVM24"/>
    <mergeCell ref="DVN24:DVT24"/>
    <mergeCell ref="DVU24:DWA24"/>
    <mergeCell ref="DWB24:DWH24"/>
    <mergeCell ref="DWI24:DWO24"/>
    <mergeCell ref="DWP24:DWV24"/>
    <mergeCell ref="DWW24:DXC24"/>
    <mergeCell ref="DXD24:DXJ24"/>
    <mergeCell ref="DXK24:DXQ24"/>
    <mergeCell ref="DXR24:DXX24"/>
    <mergeCell ref="DXY24:DYE24"/>
    <mergeCell ref="DYF24:DYL24"/>
    <mergeCell ref="DYM24:DYS24"/>
    <mergeCell ref="DYT24:DYZ24"/>
    <mergeCell ref="DZA24:DZG24"/>
    <mergeCell ref="DZH24:DZN24"/>
    <mergeCell ref="DZO24:DZU24"/>
    <mergeCell ref="DZV24:EAB24"/>
    <mergeCell ref="EAC24:EAI24"/>
    <mergeCell ref="EAJ24:EAP24"/>
    <mergeCell ref="EAQ24:EAW24"/>
    <mergeCell ref="EAX24:EBD24"/>
    <mergeCell ref="EBE24:EBK24"/>
    <mergeCell ref="EBL24:EBR24"/>
    <mergeCell ref="EBS24:EBY24"/>
    <mergeCell ref="EBZ24:ECF24"/>
    <mergeCell ref="ECG24:ECM24"/>
    <mergeCell ref="ECN24:ECT24"/>
    <mergeCell ref="ECU24:EDA24"/>
    <mergeCell ref="EDB24:EDH24"/>
    <mergeCell ref="EDI24:EDO24"/>
    <mergeCell ref="EDP24:EDV24"/>
    <mergeCell ref="EDW24:EEC24"/>
    <mergeCell ref="EED24:EEJ24"/>
    <mergeCell ref="EEK24:EEQ24"/>
    <mergeCell ref="EER24:EEX24"/>
    <mergeCell ref="EEY24:EFE24"/>
    <mergeCell ref="EFF24:EFL24"/>
    <mergeCell ref="EFM24:EFS24"/>
    <mergeCell ref="EFT24:EFZ24"/>
    <mergeCell ref="EGA24:EGG24"/>
    <mergeCell ref="EGH24:EGN24"/>
    <mergeCell ref="EGO24:EGU24"/>
    <mergeCell ref="EGV24:EHB24"/>
    <mergeCell ref="EHC24:EHI24"/>
    <mergeCell ref="EHJ24:EHP24"/>
    <mergeCell ref="EHQ24:EHW24"/>
    <mergeCell ref="EHX24:EID24"/>
    <mergeCell ref="EIE24:EIK24"/>
    <mergeCell ref="EIL24:EIR24"/>
    <mergeCell ref="EIS24:EIY24"/>
    <mergeCell ref="EIZ24:EJF24"/>
    <mergeCell ref="EJG24:EJM24"/>
    <mergeCell ref="EJN24:EJT24"/>
    <mergeCell ref="EJU24:EKA24"/>
    <mergeCell ref="EKB24:EKH24"/>
    <mergeCell ref="EKI24:EKO24"/>
    <mergeCell ref="EKP24:EKV24"/>
    <mergeCell ref="EKW24:ELC24"/>
    <mergeCell ref="ELD24:ELJ24"/>
    <mergeCell ref="ELK24:ELQ24"/>
    <mergeCell ref="ELR24:ELX24"/>
    <mergeCell ref="ELY24:EME24"/>
    <mergeCell ref="EMF24:EML24"/>
    <mergeCell ref="EMM24:EMS24"/>
    <mergeCell ref="EMT24:EMZ24"/>
    <mergeCell ref="ENA24:ENG24"/>
    <mergeCell ref="ENH24:ENN24"/>
    <mergeCell ref="ENO24:ENU24"/>
    <mergeCell ref="ENV24:EOB24"/>
    <mergeCell ref="EOC24:EOI24"/>
    <mergeCell ref="EOJ24:EOP24"/>
    <mergeCell ref="EOQ24:EOW24"/>
    <mergeCell ref="EOX24:EPD24"/>
    <mergeCell ref="EPE24:EPK24"/>
    <mergeCell ref="EPL24:EPR24"/>
    <mergeCell ref="EPS24:EPY24"/>
    <mergeCell ref="EPZ24:EQF24"/>
    <mergeCell ref="EQG24:EQM24"/>
    <mergeCell ref="EQN24:EQT24"/>
    <mergeCell ref="EQU24:ERA24"/>
    <mergeCell ref="ERB24:ERH24"/>
    <mergeCell ref="ERI24:ERO24"/>
    <mergeCell ref="ERP24:ERV24"/>
    <mergeCell ref="ERW24:ESC24"/>
    <mergeCell ref="ESD24:ESJ24"/>
    <mergeCell ref="ESK24:ESQ24"/>
    <mergeCell ref="ESR24:ESX24"/>
    <mergeCell ref="ESY24:ETE24"/>
    <mergeCell ref="ETF24:ETL24"/>
    <mergeCell ref="ETM24:ETS24"/>
    <mergeCell ref="ETT24:ETZ24"/>
    <mergeCell ref="EUA24:EUG24"/>
    <mergeCell ref="EUH24:EUN24"/>
    <mergeCell ref="EUO24:EUU24"/>
    <mergeCell ref="EUV24:EVB24"/>
    <mergeCell ref="EVC24:EVI24"/>
    <mergeCell ref="EVJ24:EVP24"/>
    <mergeCell ref="EVQ24:EVW24"/>
    <mergeCell ref="EVX24:EWD24"/>
    <mergeCell ref="EWE24:EWK24"/>
    <mergeCell ref="EWL24:EWR24"/>
    <mergeCell ref="EWS24:EWY24"/>
    <mergeCell ref="EWZ24:EXF24"/>
    <mergeCell ref="EXG24:EXM24"/>
    <mergeCell ref="EXN24:EXT24"/>
    <mergeCell ref="EXU24:EYA24"/>
    <mergeCell ref="EYB24:EYH24"/>
    <mergeCell ref="EYI24:EYO24"/>
    <mergeCell ref="EYP24:EYV24"/>
    <mergeCell ref="EYW24:EZC24"/>
    <mergeCell ref="EZD24:EZJ24"/>
    <mergeCell ref="EZK24:EZQ24"/>
    <mergeCell ref="EZR24:EZX24"/>
    <mergeCell ref="EZY24:FAE24"/>
    <mergeCell ref="FAF24:FAL24"/>
    <mergeCell ref="FAM24:FAS24"/>
    <mergeCell ref="FAT24:FAZ24"/>
    <mergeCell ref="FBA24:FBG24"/>
    <mergeCell ref="FBH24:FBN24"/>
    <mergeCell ref="FBO24:FBU24"/>
    <mergeCell ref="FBV24:FCB24"/>
    <mergeCell ref="FCC24:FCI24"/>
    <mergeCell ref="FCJ24:FCP24"/>
    <mergeCell ref="FCQ24:FCW24"/>
    <mergeCell ref="FCX24:FDD24"/>
    <mergeCell ref="FDE24:FDK24"/>
    <mergeCell ref="FDL24:FDR24"/>
    <mergeCell ref="FDS24:FDY24"/>
    <mergeCell ref="FDZ24:FEF24"/>
    <mergeCell ref="FEG24:FEM24"/>
    <mergeCell ref="FEN24:FET24"/>
    <mergeCell ref="FEU24:FFA24"/>
    <mergeCell ref="FFB24:FFH24"/>
    <mergeCell ref="FFI24:FFO24"/>
    <mergeCell ref="FFP24:FFV24"/>
    <mergeCell ref="FFW24:FGC24"/>
    <mergeCell ref="FGD24:FGJ24"/>
    <mergeCell ref="FGK24:FGQ24"/>
    <mergeCell ref="FGR24:FGX24"/>
    <mergeCell ref="FGY24:FHE24"/>
    <mergeCell ref="FHF24:FHL24"/>
    <mergeCell ref="FHM24:FHS24"/>
    <mergeCell ref="FHT24:FHZ24"/>
    <mergeCell ref="FIA24:FIG24"/>
    <mergeCell ref="FIH24:FIN24"/>
    <mergeCell ref="FIO24:FIU24"/>
    <mergeCell ref="FIV24:FJB24"/>
    <mergeCell ref="FJC24:FJI24"/>
    <mergeCell ref="FJJ24:FJP24"/>
    <mergeCell ref="FJQ24:FJW24"/>
    <mergeCell ref="FJX24:FKD24"/>
    <mergeCell ref="FKE24:FKK24"/>
    <mergeCell ref="FKL24:FKR24"/>
    <mergeCell ref="FKS24:FKY24"/>
    <mergeCell ref="FKZ24:FLF24"/>
    <mergeCell ref="FLG24:FLM24"/>
    <mergeCell ref="FLN24:FLT24"/>
    <mergeCell ref="FLU24:FMA24"/>
    <mergeCell ref="FMB24:FMH24"/>
    <mergeCell ref="FMI24:FMO24"/>
    <mergeCell ref="FMP24:FMV24"/>
    <mergeCell ref="FMW24:FNC24"/>
    <mergeCell ref="FND24:FNJ24"/>
    <mergeCell ref="FNK24:FNQ24"/>
    <mergeCell ref="FNR24:FNX24"/>
    <mergeCell ref="FNY24:FOE24"/>
    <mergeCell ref="FOF24:FOL24"/>
    <mergeCell ref="FOM24:FOS24"/>
    <mergeCell ref="FOT24:FOZ24"/>
    <mergeCell ref="FPA24:FPG24"/>
    <mergeCell ref="FPH24:FPN24"/>
    <mergeCell ref="FPO24:FPU24"/>
    <mergeCell ref="FPV24:FQB24"/>
    <mergeCell ref="FQC24:FQI24"/>
    <mergeCell ref="FQJ24:FQP24"/>
    <mergeCell ref="FQQ24:FQW24"/>
    <mergeCell ref="FQX24:FRD24"/>
    <mergeCell ref="FRE24:FRK24"/>
    <mergeCell ref="FRL24:FRR24"/>
    <mergeCell ref="FRS24:FRY24"/>
    <mergeCell ref="FRZ24:FSF24"/>
    <mergeCell ref="FSG24:FSM24"/>
    <mergeCell ref="FSN24:FST24"/>
    <mergeCell ref="FSU24:FTA24"/>
    <mergeCell ref="FTB24:FTH24"/>
    <mergeCell ref="FTI24:FTO24"/>
    <mergeCell ref="FTP24:FTV24"/>
    <mergeCell ref="FTW24:FUC24"/>
    <mergeCell ref="FUD24:FUJ24"/>
    <mergeCell ref="FUK24:FUQ24"/>
    <mergeCell ref="FUR24:FUX24"/>
    <mergeCell ref="FUY24:FVE24"/>
    <mergeCell ref="FVF24:FVL24"/>
    <mergeCell ref="FVM24:FVS24"/>
    <mergeCell ref="FVT24:FVZ24"/>
    <mergeCell ref="FWA24:FWG24"/>
    <mergeCell ref="FWH24:FWN24"/>
    <mergeCell ref="FWO24:FWU24"/>
    <mergeCell ref="FWV24:FXB24"/>
    <mergeCell ref="FXC24:FXI24"/>
    <mergeCell ref="FXJ24:FXP24"/>
    <mergeCell ref="FXQ24:FXW24"/>
    <mergeCell ref="FXX24:FYD24"/>
    <mergeCell ref="FYE24:FYK24"/>
    <mergeCell ref="FYL24:FYR24"/>
    <mergeCell ref="FYS24:FYY24"/>
    <mergeCell ref="FYZ24:FZF24"/>
    <mergeCell ref="FZG24:FZM24"/>
    <mergeCell ref="FZN24:FZT24"/>
    <mergeCell ref="FZU24:GAA24"/>
    <mergeCell ref="GAB24:GAH24"/>
    <mergeCell ref="GAI24:GAO24"/>
    <mergeCell ref="GAP24:GAV24"/>
    <mergeCell ref="GAW24:GBC24"/>
    <mergeCell ref="GBD24:GBJ24"/>
    <mergeCell ref="GBK24:GBQ24"/>
    <mergeCell ref="GBR24:GBX24"/>
    <mergeCell ref="GBY24:GCE24"/>
    <mergeCell ref="GCF24:GCL24"/>
    <mergeCell ref="GCM24:GCS24"/>
    <mergeCell ref="GCT24:GCZ24"/>
    <mergeCell ref="GDA24:GDG24"/>
    <mergeCell ref="GDH24:GDN24"/>
    <mergeCell ref="GDO24:GDU24"/>
    <mergeCell ref="GDV24:GEB24"/>
    <mergeCell ref="GEC24:GEI24"/>
    <mergeCell ref="GEJ24:GEP24"/>
    <mergeCell ref="GEQ24:GEW24"/>
    <mergeCell ref="GEX24:GFD24"/>
    <mergeCell ref="GFE24:GFK24"/>
    <mergeCell ref="GFL24:GFR24"/>
    <mergeCell ref="GFS24:GFY24"/>
    <mergeCell ref="GFZ24:GGF24"/>
    <mergeCell ref="GGG24:GGM24"/>
    <mergeCell ref="GGN24:GGT24"/>
    <mergeCell ref="GGU24:GHA24"/>
    <mergeCell ref="GHB24:GHH24"/>
    <mergeCell ref="GHI24:GHO24"/>
    <mergeCell ref="GHP24:GHV24"/>
    <mergeCell ref="GHW24:GIC24"/>
    <mergeCell ref="GID24:GIJ24"/>
    <mergeCell ref="GIK24:GIQ24"/>
    <mergeCell ref="GIR24:GIX24"/>
    <mergeCell ref="GIY24:GJE24"/>
    <mergeCell ref="GJF24:GJL24"/>
    <mergeCell ref="GJM24:GJS24"/>
    <mergeCell ref="GJT24:GJZ24"/>
    <mergeCell ref="GKA24:GKG24"/>
    <mergeCell ref="GKH24:GKN24"/>
    <mergeCell ref="GKO24:GKU24"/>
    <mergeCell ref="GKV24:GLB24"/>
    <mergeCell ref="GLC24:GLI24"/>
    <mergeCell ref="GLJ24:GLP24"/>
    <mergeCell ref="GLQ24:GLW24"/>
    <mergeCell ref="GLX24:GMD24"/>
    <mergeCell ref="GME24:GMK24"/>
    <mergeCell ref="GML24:GMR24"/>
    <mergeCell ref="GMS24:GMY24"/>
    <mergeCell ref="GMZ24:GNF24"/>
    <mergeCell ref="GNG24:GNM24"/>
    <mergeCell ref="GNN24:GNT24"/>
    <mergeCell ref="GNU24:GOA24"/>
    <mergeCell ref="GOB24:GOH24"/>
    <mergeCell ref="GOI24:GOO24"/>
    <mergeCell ref="GOP24:GOV24"/>
    <mergeCell ref="GOW24:GPC24"/>
    <mergeCell ref="GPD24:GPJ24"/>
    <mergeCell ref="GPK24:GPQ24"/>
    <mergeCell ref="GPR24:GPX24"/>
    <mergeCell ref="GPY24:GQE24"/>
    <mergeCell ref="GQF24:GQL24"/>
    <mergeCell ref="GQM24:GQS24"/>
    <mergeCell ref="GQT24:GQZ24"/>
    <mergeCell ref="GRA24:GRG24"/>
    <mergeCell ref="GRH24:GRN24"/>
    <mergeCell ref="GRO24:GRU24"/>
    <mergeCell ref="GRV24:GSB24"/>
    <mergeCell ref="GSC24:GSI24"/>
    <mergeCell ref="GSJ24:GSP24"/>
    <mergeCell ref="GSQ24:GSW24"/>
    <mergeCell ref="GSX24:GTD24"/>
    <mergeCell ref="GTE24:GTK24"/>
    <mergeCell ref="GTL24:GTR24"/>
    <mergeCell ref="GTS24:GTY24"/>
    <mergeCell ref="GTZ24:GUF24"/>
    <mergeCell ref="GUG24:GUM24"/>
    <mergeCell ref="GUN24:GUT24"/>
    <mergeCell ref="GUU24:GVA24"/>
    <mergeCell ref="GVB24:GVH24"/>
    <mergeCell ref="GVI24:GVO24"/>
    <mergeCell ref="GVP24:GVV24"/>
    <mergeCell ref="GVW24:GWC24"/>
    <mergeCell ref="GWD24:GWJ24"/>
    <mergeCell ref="GWK24:GWQ24"/>
    <mergeCell ref="GWR24:GWX24"/>
    <mergeCell ref="GWY24:GXE24"/>
    <mergeCell ref="GXF24:GXL24"/>
    <mergeCell ref="GXM24:GXS24"/>
    <mergeCell ref="GXT24:GXZ24"/>
    <mergeCell ref="GYA24:GYG24"/>
    <mergeCell ref="GYH24:GYN24"/>
    <mergeCell ref="GYO24:GYU24"/>
    <mergeCell ref="GYV24:GZB24"/>
    <mergeCell ref="GZC24:GZI24"/>
    <mergeCell ref="GZJ24:GZP24"/>
    <mergeCell ref="GZQ24:GZW24"/>
    <mergeCell ref="GZX24:HAD24"/>
    <mergeCell ref="HAE24:HAK24"/>
    <mergeCell ref="HAL24:HAR24"/>
    <mergeCell ref="HAS24:HAY24"/>
    <mergeCell ref="HAZ24:HBF24"/>
    <mergeCell ref="HBG24:HBM24"/>
    <mergeCell ref="HBN24:HBT24"/>
    <mergeCell ref="HBU24:HCA24"/>
    <mergeCell ref="HCB24:HCH24"/>
    <mergeCell ref="HCI24:HCO24"/>
    <mergeCell ref="HCP24:HCV24"/>
    <mergeCell ref="HCW24:HDC24"/>
    <mergeCell ref="HDD24:HDJ24"/>
    <mergeCell ref="HDK24:HDQ24"/>
    <mergeCell ref="HDR24:HDX24"/>
    <mergeCell ref="HDY24:HEE24"/>
    <mergeCell ref="HEF24:HEL24"/>
    <mergeCell ref="HEM24:HES24"/>
    <mergeCell ref="HET24:HEZ24"/>
    <mergeCell ref="HFA24:HFG24"/>
    <mergeCell ref="HFH24:HFN24"/>
    <mergeCell ref="HFO24:HFU24"/>
    <mergeCell ref="HFV24:HGB24"/>
    <mergeCell ref="HGC24:HGI24"/>
    <mergeCell ref="HGJ24:HGP24"/>
    <mergeCell ref="HGQ24:HGW24"/>
    <mergeCell ref="HGX24:HHD24"/>
    <mergeCell ref="HHE24:HHK24"/>
    <mergeCell ref="HHL24:HHR24"/>
    <mergeCell ref="HHS24:HHY24"/>
    <mergeCell ref="HHZ24:HIF24"/>
    <mergeCell ref="HIG24:HIM24"/>
    <mergeCell ref="HIN24:HIT24"/>
    <mergeCell ref="HIU24:HJA24"/>
    <mergeCell ref="HJB24:HJH24"/>
    <mergeCell ref="HJI24:HJO24"/>
    <mergeCell ref="HJP24:HJV24"/>
    <mergeCell ref="HJW24:HKC24"/>
    <mergeCell ref="HKD24:HKJ24"/>
    <mergeCell ref="HKK24:HKQ24"/>
    <mergeCell ref="HKR24:HKX24"/>
    <mergeCell ref="HKY24:HLE24"/>
    <mergeCell ref="HLF24:HLL24"/>
    <mergeCell ref="HLM24:HLS24"/>
    <mergeCell ref="HLT24:HLZ24"/>
    <mergeCell ref="HMA24:HMG24"/>
    <mergeCell ref="HMH24:HMN24"/>
    <mergeCell ref="HMO24:HMU24"/>
    <mergeCell ref="HMV24:HNB24"/>
    <mergeCell ref="HNC24:HNI24"/>
    <mergeCell ref="HNJ24:HNP24"/>
    <mergeCell ref="HNQ24:HNW24"/>
    <mergeCell ref="HNX24:HOD24"/>
    <mergeCell ref="HOE24:HOK24"/>
    <mergeCell ref="HOL24:HOR24"/>
    <mergeCell ref="HOS24:HOY24"/>
    <mergeCell ref="HOZ24:HPF24"/>
    <mergeCell ref="HPG24:HPM24"/>
    <mergeCell ref="HPN24:HPT24"/>
    <mergeCell ref="HPU24:HQA24"/>
    <mergeCell ref="HQB24:HQH24"/>
    <mergeCell ref="HQI24:HQO24"/>
    <mergeCell ref="HQP24:HQV24"/>
    <mergeCell ref="HQW24:HRC24"/>
    <mergeCell ref="HRD24:HRJ24"/>
    <mergeCell ref="HRK24:HRQ24"/>
    <mergeCell ref="HRR24:HRX24"/>
    <mergeCell ref="HRY24:HSE24"/>
    <mergeCell ref="HSF24:HSL24"/>
    <mergeCell ref="HSM24:HSS24"/>
    <mergeCell ref="HST24:HSZ24"/>
    <mergeCell ref="HTA24:HTG24"/>
    <mergeCell ref="HTH24:HTN24"/>
    <mergeCell ref="HTO24:HTU24"/>
    <mergeCell ref="HTV24:HUB24"/>
    <mergeCell ref="HUC24:HUI24"/>
    <mergeCell ref="HUJ24:HUP24"/>
    <mergeCell ref="HUQ24:HUW24"/>
    <mergeCell ref="HUX24:HVD24"/>
    <mergeCell ref="HVE24:HVK24"/>
    <mergeCell ref="HVL24:HVR24"/>
    <mergeCell ref="HVS24:HVY24"/>
    <mergeCell ref="HVZ24:HWF24"/>
    <mergeCell ref="HWG24:HWM24"/>
    <mergeCell ref="HWN24:HWT24"/>
    <mergeCell ref="HWU24:HXA24"/>
    <mergeCell ref="HXB24:HXH24"/>
    <mergeCell ref="HXI24:HXO24"/>
    <mergeCell ref="HXP24:HXV24"/>
    <mergeCell ref="HXW24:HYC24"/>
    <mergeCell ref="HYD24:HYJ24"/>
    <mergeCell ref="HYK24:HYQ24"/>
    <mergeCell ref="HYR24:HYX24"/>
    <mergeCell ref="HYY24:HZE24"/>
    <mergeCell ref="HZF24:HZL24"/>
    <mergeCell ref="HZM24:HZS24"/>
    <mergeCell ref="HZT24:HZZ24"/>
    <mergeCell ref="IAA24:IAG24"/>
    <mergeCell ref="IAH24:IAN24"/>
    <mergeCell ref="IAO24:IAU24"/>
    <mergeCell ref="IAV24:IBB24"/>
    <mergeCell ref="IBC24:IBI24"/>
    <mergeCell ref="IBJ24:IBP24"/>
    <mergeCell ref="IBQ24:IBW24"/>
    <mergeCell ref="IBX24:ICD24"/>
    <mergeCell ref="ICE24:ICK24"/>
    <mergeCell ref="ICL24:ICR24"/>
    <mergeCell ref="ICS24:ICY24"/>
    <mergeCell ref="ICZ24:IDF24"/>
    <mergeCell ref="IDG24:IDM24"/>
    <mergeCell ref="IDN24:IDT24"/>
    <mergeCell ref="IDU24:IEA24"/>
    <mergeCell ref="IEB24:IEH24"/>
    <mergeCell ref="IEI24:IEO24"/>
    <mergeCell ref="IEP24:IEV24"/>
    <mergeCell ref="IEW24:IFC24"/>
    <mergeCell ref="IFD24:IFJ24"/>
    <mergeCell ref="IFK24:IFQ24"/>
    <mergeCell ref="IFR24:IFX24"/>
    <mergeCell ref="IFY24:IGE24"/>
    <mergeCell ref="IGF24:IGL24"/>
    <mergeCell ref="IGM24:IGS24"/>
    <mergeCell ref="IGT24:IGZ24"/>
    <mergeCell ref="IHA24:IHG24"/>
    <mergeCell ref="IHH24:IHN24"/>
    <mergeCell ref="IHO24:IHU24"/>
    <mergeCell ref="IHV24:IIB24"/>
    <mergeCell ref="IIC24:III24"/>
    <mergeCell ref="IIJ24:IIP24"/>
    <mergeCell ref="IIQ24:IIW24"/>
    <mergeCell ref="IIX24:IJD24"/>
    <mergeCell ref="IJE24:IJK24"/>
    <mergeCell ref="IJL24:IJR24"/>
    <mergeCell ref="IJS24:IJY24"/>
    <mergeCell ref="IJZ24:IKF24"/>
    <mergeCell ref="IKG24:IKM24"/>
    <mergeCell ref="IKN24:IKT24"/>
    <mergeCell ref="IKU24:ILA24"/>
    <mergeCell ref="ILB24:ILH24"/>
    <mergeCell ref="ILI24:ILO24"/>
    <mergeCell ref="ILP24:ILV24"/>
    <mergeCell ref="ILW24:IMC24"/>
    <mergeCell ref="IMD24:IMJ24"/>
    <mergeCell ref="IMK24:IMQ24"/>
    <mergeCell ref="IMR24:IMX24"/>
    <mergeCell ref="IMY24:INE24"/>
    <mergeCell ref="INF24:INL24"/>
    <mergeCell ref="INM24:INS24"/>
    <mergeCell ref="INT24:INZ24"/>
    <mergeCell ref="IOA24:IOG24"/>
    <mergeCell ref="IOH24:ION24"/>
    <mergeCell ref="IOO24:IOU24"/>
    <mergeCell ref="IOV24:IPB24"/>
    <mergeCell ref="IPC24:IPI24"/>
    <mergeCell ref="IPJ24:IPP24"/>
    <mergeCell ref="IPQ24:IPW24"/>
    <mergeCell ref="IPX24:IQD24"/>
    <mergeCell ref="IQE24:IQK24"/>
    <mergeCell ref="IQL24:IQR24"/>
    <mergeCell ref="IQS24:IQY24"/>
    <mergeCell ref="IQZ24:IRF24"/>
    <mergeCell ref="IRG24:IRM24"/>
    <mergeCell ref="IRN24:IRT24"/>
    <mergeCell ref="IRU24:ISA24"/>
    <mergeCell ref="ISB24:ISH24"/>
    <mergeCell ref="ISI24:ISO24"/>
    <mergeCell ref="ISP24:ISV24"/>
    <mergeCell ref="ISW24:ITC24"/>
    <mergeCell ref="ITD24:ITJ24"/>
    <mergeCell ref="ITK24:ITQ24"/>
    <mergeCell ref="ITR24:ITX24"/>
    <mergeCell ref="ITY24:IUE24"/>
    <mergeCell ref="IUF24:IUL24"/>
    <mergeCell ref="IUM24:IUS24"/>
    <mergeCell ref="IUT24:IUZ24"/>
    <mergeCell ref="IVA24:IVG24"/>
    <mergeCell ref="IVH24:IVN24"/>
    <mergeCell ref="IVO24:IVU24"/>
    <mergeCell ref="IVV24:IWB24"/>
    <mergeCell ref="IWC24:IWI24"/>
    <mergeCell ref="IWJ24:IWP24"/>
    <mergeCell ref="IWQ24:IWW24"/>
    <mergeCell ref="IWX24:IXD24"/>
    <mergeCell ref="IXE24:IXK24"/>
    <mergeCell ref="IXL24:IXR24"/>
    <mergeCell ref="IXS24:IXY24"/>
    <mergeCell ref="IXZ24:IYF24"/>
    <mergeCell ref="IYG24:IYM24"/>
    <mergeCell ref="IYN24:IYT24"/>
    <mergeCell ref="IYU24:IZA24"/>
    <mergeCell ref="IZB24:IZH24"/>
    <mergeCell ref="IZI24:IZO24"/>
    <mergeCell ref="IZP24:IZV24"/>
    <mergeCell ref="IZW24:JAC24"/>
    <mergeCell ref="JAD24:JAJ24"/>
    <mergeCell ref="JAK24:JAQ24"/>
    <mergeCell ref="JAR24:JAX24"/>
    <mergeCell ref="JAY24:JBE24"/>
    <mergeCell ref="JBF24:JBL24"/>
    <mergeCell ref="JBM24:JBS24"/>
    <mergeCell ref="JBT24:JBZ24"/>
    <mergeCell ref="JCA24:JCG24"/>
    <mergeCell ref="JCH24:JCN24"/>
    <mergeCell ref="JCO24:JCU24"/>
    <mergeCell ref="JCV24:JDB24"/>
    <mergeCell ref="JDC24:JDI24"/>
    <mergeCell ref="JDJ24:JDP24"/>
    <mergeCell ref="JDQ24:JDW24"/>
    <mergeCell ref="JDX24:JED24"/>
    <mergeCell ref="JEE24:JEK24"/>
    <mergeCell ref="JEL24:JER24"/>
    <mergeCell ref="JES24:JEY24"/>
    <mergeCell ref="JEZ24:JFF24"/>
    <mergeCell ref="JFG24:JFM24"/>
    <mergeCell ref="JFN24:JFT24"/>
    <mergeCell ref="JFU24:JGA24"/>
    <mergeCell ref="JGB24:JGH24"/>
    <mergeCell ref="JGI24:JGO24"/>
    <mergeCell ref="JGP24:JGV24"/>
    <mergeCell ref="JGW24:JHC24"/>
    <mergeCell ref="JHD24:JHJ24"/>
    <mergeCell ref="JHK24:JHQ24"/>
    <mergeCell ref="JHR24:JHX24"/>
    <mergeCell ref="JHY24:JIE24"/>
    <mergeCell ref="JIF24:JIL24"/>
    <mergeCell ref="JIM24:JIS24"/>
    <mergeCell ref="JIT24:JIZ24"/>
    <mergeCell ref="JJA24:JJG24"/>
    <mergeCell ref="JJH24:JJN24"/>
    <mergeCell ref="JJO24:JJU24"/>
    <mergeCell ref="JJV24:JKB24"/>
    <mergeCell ref="JKC24:JKI24"/>
    <mergeCell ref="JKJ24:JKP24"/>
    <mergeCell ref="JKQ24:JKW24"/>
    <mergeCell ref="JKX24:JLD24"/>
    <mergeCell ref="JLE24:JLK24"/>
    <mergeCell ref="JLL24:JLR24"/>
    <mergeCell ref="JLS24:JLY24"/>
    <mergeCell ref="JLZ24:JMF24"/>
    <mergeCell ref="JMG24:JMM24"/>
    <mergeCell ref="JMN24:JMT24"/>
    <mergeCell ref="JMU24:JNA24"/>
    <mergeCell ref="JNB24:JNH24"/>
    <mergeCell ref="JNI24:JNO24"/>
    <mergeCell ref="JNP24:JNV24"/>
    <mergeCell ref="JNW24:JOC24"/>
    <mergeCell ref="JOD24:JOJ24"/>
    <mergeCell ref="JOK24:JOQ24"/>
    <mergeCell ref="JOR24:JOX24"/>
    <mergeCell ref="JOY24:JPE24"/>
    <mergeCell ref="JPF24:JPL24"/>
    <mergeCell ref="JPM24:JPS24"/>
    <mergeCell ref="JPT24:JPZ24"/>
    <mergeCell ref="JQA24:JQG24"/>
    <mergeCell ref="JQH24:JQN24"/>
    <mergeCell ref="JQO24:JQU24"/>
    <mergeCell ref="JQV24:JRB24"/>
    <mergeCell ref="JRC24:JRI24"/>
    <mergeCell ref="JRJ24:JRP24"/>
    <mergeCell ref="JRQ24:JRW24"/>
    <mergeCell ref="JRX24:JSD24"/>
    <mergeCell ref="JSE24:JSK24"/>
    <mergeCell ref="JSL24:JSR24"/>
    <mergeCell ref="JSS24:JSY24"/>
    <mergeCell ref="JSZ24:JTF24"/>
    <mergeCell ref="JTG24:JTM24"/>
    <mergeCell ref="JTN24:JTT24"/>
    <mergeCell ref="JTU24:JUA24"/>
    <mergeCell ref="JUB24:JUH24"/>
    <mergeCell ref="JUI24:JUO24"/>
    <mergeCell ref="JUP24:JUV24"/>
    <mergeCell ref="JUW24:JVC24"/>
    <mergeCell ref="JVD24:JVJ24"/>
    <mergeCell ref="JVK24:JVQ24"/>
    <mergeCell ref="JVR24:JVX24"/>
    <mergeCell ref="JVY24:JWE24"/>
    <mergeCell ref="JWF24:JWL24"/>
    <mergeCell ref="JWM24:JWS24"/>
    <mergeCell ref="JWT24:JWZ24"/>
    <mergeCell ref="JXA24:JXG24"/>
    <mergeCell ref="JXH24:JXN24"/>
    <mergeCell ref="JXO24:JXU24"/>
    <mergeCell ref="JXV24:JYB24"/>
    <mergeCell ref="JYC24:JYI24"/>
    <mergeCell ref="JYJ24:JYP24"/>
    <mergeCell ref="JYQ24:JYW24"/>
    <mergeCell ref="JYX24:JZD24"/>
    <mergeCell ref="JZE24:JZK24"/>
    <mergeCell ref="JZL24:JZR24"/>
    <mergeCell ref="JZS24:JZY24"/>
    <mergeCell ref="JZZ24:KAF24"/>
    <mergeCell ref="KAG24:KAM24"/>
    <mergeCell ref="KAN24:KAT24"/>
    <mergeCell ref="KAU24:KBA24"/>
    <mergeCell ref="KBB24:KBH24"/>
    <mergeCell ref="KBI24:KBO24"/>
    <mergeCell ref="KBP24:KBV24"/>
    <mergeCell ref="KBW24:KCC24"/>
    <mergeCell ref="KCD24:KCJ24"/>
    <mergeCell ref="KCK24:KCQ24"/>
    <mergeCell ref="KCR24:KCX24"/>
    <mergeCell ref="KCY24:KDE24"/>
    <mergeCell ref="KDF24:KDL24"/>
    <mergeCell ref="KDM24:KDS24"/>
    <mergeCell ref="KDT24:KDZ24"/>
    <mergeCell ref="KEA24:KEG24"/>
    <mergeCell ref="KEH24:KEN24"/>
    <mergeCell ref="KEO24:KEU24"/>
    <mergeCell ref="KEV24:KFB24"/>
    <mergeCell ref="KFC24:KFI24"/>
    <mergeCell ref="KFJ24:KFP24"/>
    <mergeCell ref="KFQ24:KFW24"/>
    <mergeCell ref="KFX24:KGD24"/>
    <mergeCell ref="KGE24:KGK24"/>
    <mergeCell ref="KGL24:KGR24"/>
    <mergeCell ref="KGS24:KGY24"/>
    <mergeCell ref="KGZ24:KHF24"/>
    <mergeCell ref="KHG24:KHM24"/>
    <mergeCell ref="KHN24:KHT24"/>
    <mergeCell ref="KHU24:KIA24"/>
    <mergeCell ref="KIB24:KIH24"/>
    <mergeCell ref="KII24:KIO24"/>
    <mergeCell ref="KIP24:KIV24"/>
    <mergeCell ref="KIW24:KJC24"/>
    <mergeCell ref="KJD24:KJJ24"/>
    <mergeCell ref="KJK24:KJQ24"/>
    <mergeCell ref="KJR24:KJX24"/>
    <mergeCell ref="KJY24:KKE24"/>
    <mergeCell ref="KKF24:KKL24"/>
    <mergeCell ref="KKM24:KKS24"/>
    <mergeCell ref="KKT24:KKZ24"/>
    <mergeCell ref="KLA24:KLG24"/>
    <mergeCell ref="KLH24:KLN24"/>
    <mergeCell ref="KLO24:KLU24"/>
    <mergeCell ref="KLV24:KMB24"/>
    <mergeCell ref="KMC24:KMI24"/>
    <mergeCell ref="KMJ24:KMP24"/>
    <mergeCell ref="KMQ24:KMW24"/>
    <mergeCell ref="KMX24:KND24"/>
    <mergeCell ref="KNE24:KNK24"/>
    <mergeCell ref="KNL24:KNR24"/>
    <mergeCell ref="KNS24:KNY24"/>
    <mergeCell ref="KNZ24:KOF24"/>
    <mergeCell ref="KOG24:KOM24"/>
    <mergeCell ref="KON24:KOT24"/>
    <mergeCell ref="KOU24:KPA24"/>
    <mergeCell ref="KPB24:KPH24"/>
    <mergeCell ref="KPI24:KPO24"/>
    <mergeCell ref="KPP24:KPV24"/>
    <mergeCell ref="KPW24:KQC24"/>
    <mergeCell ref="KQD24:KQJ24"/>
    <mergeCell ref="KQK24:KQQ24"/>
    <mergeCell ref="KQR24:KQX24"/>
    <mergeCell ref="KQY24:KRE24"/>
    <mergeCell ref="KRF24:KRL24"/>
    <mergeCell ref="KRM24:KRS24"/>
    <mergeCell ref="KRT24:KRZ24"/>
    <mergeCell ref="KSA24:KSG24"/>
    <mergeCell ref="KSH24:KSN24"/>
    <mergeCell ref="KSO24:KSU24"/>
    <mergeCell ref="KSV24:KTB24"/>
    <mergeCell ref="KTC24:KTI24"/>
    <mergeCell ref="KTJ24:KTP24"/>
    <mergeCell ref="KTQ24:KTW24"/>
    <mergeCell ref="KTX24:KUD24"/>
    <mergeCell ref="KUE24:KUK24"/>
    <mergeCell ref="KUL24:KUR24"/>
    <mergeCell ref="KUS24:KUY24"/>
    <mergeCell ref="KUZ24:KVF24"/>
    <mergeCell ref="KVG24:KVM24"/>
    <mergeCell ref="KVN24:KVT24"/>
    <mergeCell ref="KVU24:KWA24"/>
    <mergeCell ref="KWB24:KWH24"/>
    <mergeCell ref="KWI24:KWO24"/>
    <mergeCell ref="KWP24:KWV24"/>
    <mergeCell ref="KWW24:KXC24"/>
    <mergeCell ref="KXD24:KXJ24"/>
    <mergeCell ref="KXK24:KXQ24"/>
    <mergeCell ref="KXR24:KXX24"/>
    <mergeCell ref="KXY24:KYE24"/>
    <mergeCell ref="KYF24:KYL24"/>
    <mergeCell ref="KYM24:KYS24"/>
    <mergeCell ref="KYT24:KYZ24"/>
    <mergeCell ref="KZA24:KZG24"/>
    <mergeCell ref="KZH24:KZN24"/>
    <mergeCell ref="KZO24:KZU24"/>
    <mergeCell ref="KZV24:LAB24"/>
    <mergeCell ref="LAC24:LAI24"/>
    <mergeCell ref="LAJ24:LAP24"/>
    <mergeCell ref="LAQ24:LAW24"/>
    <mergeCell ref="LAX24:LBD24"/>
    <mergeCell ref="LBE24:LBK24"/>
    <mergeCell ref="LBL24:LBR24"/>
    <mergeCell ref="LBS24:LBY24"/>
    <mergeCell ref="LBZ24:LCF24"/>
    <mergeCell ref="LCG24:LCM24"/>
    <mergeCell ref="LCN24:LCT24"/>
    <mergeCell ref="LCU24:LDA24"/>
    <mergeCell ref="LDB24:LDH24"/>
    <mergeCell ref="LDI24:LDO24"/>
    <mergeCell ref="LDP24:LDV24"/>
    <mergeCell ref="LDW24:LEC24"/>
    <mergeCell ref="LED24:LEJ24"/>
    <mergeCell ref="LEK24:LEQ24"/>
    <mergeCell ref="LER24:LEX24"/>
    <mergeCell ref="LEY24:LFE24"/>
    <mergeCell ref="LFF24:LFL24"/>
    <mergeCell ref="LFM24:LFS24"/>
    <mergeCell ref="LFT24:LFZ24"/>
    <mergeCell ref="LGA24:LGG24"/>
    <mergeCell ref="LGH24:LGN24"/>
    <mergeCell ref="LGO24:LGU24"/>
    <mergeCell ref="LGV24:LHB24"/>
    <mergeCell ref="LHC24:LHI24"/>
    <mergeCell ref="LHJ24:LHP24"/>
    <mergeCell ref="LHQ24:LHW24"/>
    <mergeCell ref="LHX24:LID24"/>
    <mergeCell ref="LIE24:LIK24"/>
    <mergeCell ref="LIL24:LIR24"/>
    <mergeCell ref="LIS24:LIY24"/>
    <mergeCell ref="LIZ24:LJF24"/>
    <mergeCell ref="LJG24:LJM24"/>
    <mergeCell ref="LJN24:LJT24"/>
    <mergeCell ref="LJU24:LKA24"/>
    <mergeCell ref="LKB24:LKH24"/>
    <mergeCell ref="LKI24:LKO24"/>
    <mergeCell ref="LKP24:LKV24"/>
    <mergeCell ref="LKW24:LLC24"/>
    <mergeCell ref="LLD24:LLJ24"/>
    <mergeCell ref="LLK24:LLQ24"/>
    <mergeCell ref="LLR24:LLX24"/>
    <mergeCell ref="LLY24:LME24"/>
    <mergeCell ref="LMF24:LML24"/>
    <mergeCell ref="LMM24:LMS24"/>
    <mergeCell ref="LMT24:LMZ24"/>
    <mergeCell ref="LNA24:LNG24"/>
    <mergeCell ref="LNH24:LNN24"/>
    <mergeCell ref="LNO24:LNU24"/>
    <mergeCell ref="LNV24:LOB24"/>
    <mergeCell ref="LOC24:LOI24"/>
    <mergeCell ref="LOJ24:LOP24"/>
    <mergeCell ref="LOQ24:LOW24"/>
    <mergeCell ref="LOX24:LPD24"/>
    <mergeCell ref="LPE24:LPK24"/>
    <mergeCell ref="LPL24:LPR24"/>
    <mergeCell ref="LPS24:LPY24"/>
    <mergeCell ref="LPZ24:LQF24"/>
    <mergeCell ref="LQG24:LQM24"/>
    <mergeCell ref="LQN24:LQT24"/>
    <mergeCell ref="LQU24:LRA24"/>
    <mergeCell ref="LRB24:LRH24"/>
    <mergeCell ref="LRI24:LRO24"/>
    <mergeCell ref="LRP24:LRV24"/>
    <mergeCell ref="LRW24:LSC24"/>
    <mergeCell ref="LSD24:LSJ24"/>
    <mergeCell ref="LSK24:LSQ24"/>
    <mergeCell ref="LSR24:LSX24"/>
    <mergeCell ref="LSY24:LTE24"/>
    <mergeCell ref="LTF24:LTL24"/>
    <mergeCell ref="LTM24:LTS24"/>
    <mergeCell ref="LTT24:LTZ24"/>
    <mergeCell ref="LUA24:LUG24"/>
    <mergeCell ref="LUH24:LUN24"/>
    <mergeCell ref="LUO24:LUU24"/>
    <mergeCell ref="LUV24:LVB24"/>
    <mergeCell ref="LVC24:LVI24"/>
    <mergeCell ref="LVJ24:LVP24"/>
    <mergeCell ref="LVQ24:LVW24"/>
    <mergeCell ref="LVX24:LWD24"/>
    <mergeCell ref="LWE24:LWK24"/>
    <mergeCell ref="LWL24:LWR24"/>
    <mergeCell ref="LWS24:LWY24"/>
    <mergeCell ref="LWZ24:LXF24"/>
    <mergeCell ref="LXG24:LXM24"/>
    <mergeCell ref="LXN24:LXT24"/>
    <mergeCell ref="LXU24:LYA24"/>
    <mergeCell ref="LYB24:LYH24"/>
    <mergeCell ref="LYI24:LYO24"/>
    <mergeCell ref="LYP24:LYV24"/>
    <mergeCell ref="LYW24:LZC24"/>
    <mergeCell ref="LZD24:LZJ24"/>
    <mergeCell ref="LZK24:LZQ24"/>
    <mergeCell ref="LZR24:LZX24"/>
    <mergeCell ref="LZY24:MAE24"/>
    <mergeCell ref="MAF24:MAL24"/>
    <mergeCell ref="MAM24:MAS24"/>
    <mergeCell ref="MAT24:MAZ24"/>
    <mergeCell ref="MBA24:MBG24"/>
    <mergeCell ref="MBH24:MBN24"/>
    <mergeCell ref="MBO24:MBU24"/>
    <mergeCell ref="MBV24:MCB24"/>
    <mergeCell ref="MCC24:MCI24"/>
    <mergeCell ref="MCJ24:MCP24"/>
    <mergeCell ref="MCQ24:MCW24"/>
    <mergeCell ref="MCX24:MDD24"/>
    <mergeCell ref="MDE24:MDK24"/>
    <mergeCell ref="MDL24:MDR24"/>
    <mergeCell ref="MDS24:MDY24"/>
    <mergeCell ref="MDZ24:MEF24"/>
    <mergeCell ref="MEG24:MEM24"/>
    <mergeCell ref="MEN24:MET24"/>
    <mergeCell ref="MEU24:MFA24"/>
    <mergeCell ref="MFB24:MFH24"/>
    <mergeCell ref="MFI24:MFO24"/>
    <mergeCell ref="MFP24:MFV24"/>
    <mergeCell ref="MFW24:MGC24"/>
    <mergeCell ref="MGD24:MGJ24"/>
    <mergeCell ref="MGK24:MGQ24"/>
    <mergeCell ref="MGR24:MGX24"/>
    <mergeCell ref="MGY24:MHE24"/>
    <mergeCell ref="MHF24:MHL24"/>
    <mergeCell ref="MHM24:MHS24"/>
    <mergeCell ref="MHT24:MHZ24"/>
    <mergeCell ref="MIA24:MIG24"/>
    <mergeCell ref="MIH24:MIN24"/>
    <mergeCell ref="MIO24:MIU24"/>
    <mergeCell ref="MIV24:MJB24"/>
    <mergeCell ref="MJC24:MJI24"/>
    <mergeCell ref="MJJ24:MJP24"/>
    <mergeCell ref="MJQ24:MJW24"/>
    <mergeCell ref="MJX24:MKD24"/>
    <mergeCell ref="MKE24:MKK24"/>
    <mergeCell ref="MKL24:MKR24"/>
    <mergeCell ref="MKS24:MKY24"/>
    <mergeCell ref="MKZ24:MLF24"/>
    <mergeCell ref="MLG24:MLM24"/>
    <mergeCell ref="MLN24:MLT24"/>
    <mergeCell ref="MLU24:MMA24"/>
    <mergeCell ref="MMB24:MMH24"/>
    <mergeCell ref="MMI24:MMO24"/>
    <mergeCell ref="MMP24:MMV24"/>
    <mergeCell ref="MMW24:MNC24"/>
    <mergeCell ref="MND24:MNJ24"/>
    <mergeCell ref="MNK24:MNQ24"/>
    <mergeCell ref="MNR24:MNX24"/>
    <mergeCell ref="MNY24:MOE24"/>
    <mergeCell ref="MOF24:MOL24"/>
    <mergeCell ref="MOM24:MOS24"/>
    <mergeCell ref="MOT24:MOZ24"/>
    <mergeCell ref="MPA24:MPG24"/>
    <mergeCell ref="MPH24:MPN24"/>
    <mergeCell ref="MPO24:MPU24"/>
    <mergeCell ref="MPV24:MQB24"/>
    <mergeCell ref="MQC24:MQI24"/>
    <mergeCell ref="MQJ24:MQP24"/>
    <mergeCell ref="MQQ24:MQW24"/>
    <mergeCell ref="MQX24:MRD24"/>
    <mergeCell ref="MRE24:MRK24"/>
    <mergeCell ref="MRL24:MRR24"/>
    <mergeCell ref="MRS24:MRY24"/>
    <mergeCell ref="MRZ24:MSF24"/>
    <mergeCell ref="MSG24:MSM24"/>
    <mergeCell ref="MSN24:MST24"/>
    <mergeCell ref="MSU24:MTA24"/>
    <mergeCell ref="MTB24:MTH24"/>
    <mergeCell ref="MTI24:MTO24"/>
    <mergeCell ref="MTP24:MTV24"/>
    <mergeCell ref="MTW24:MUC24"/>
    <mergeCell ref="MUD24:MUJ24"/>
    <mergeCell ref="MUK24:MUQ24"/>
    <mergeCell ref="MUR24:MUX24"/>
    <mergeCell ref="MUY24:MVE24"/>
    <mergeCell ref="MVF24:MVL24"/>
    <mergeCell ref="MVM24:MVS24"/>
    <mergeCell ref="MVT24:MVZ24"/>
    <mergeCell ref="MWA24:MWG24"/>
    <mergeCell ref="MWH24:MWN24"/>
    <mergeCell ref="MWO24:MWU24"/>
    <mergeCell ref="MWV24:MXB24"/>
    <mergeCell ref="MXC24:MXI24"/>
    <mergeCell ref="MXJ24:MXP24"/>
    <mergeCell ref="MXQ24:MXW24"/>
    <mergeCell ref="MXX24:MYD24"/>
    <mergeCell ref="MYE24:MYK24"/>
    <mergeCell ref="MYL24:MYR24"/>
    <mergeCell ref="MYS24:MYY24"/>
    <mergeCell ref="MYZ24:MZF24"/>
    <mergeCell ref="MZG24:MZM24"/>
    <mergeCell ref="MZN24:MZT24"/>
    <mergeCell ref="MZU24:NAA24"/>
    <mergeCell ref="NAB24:NAH24"/>
    <mergeCell ref="NAI24:NAO24"/>
    <mergeCell ref="NAP24:NAV24"/>
    <mergeCell ref="NAW24:NBC24"/>
    <mergeCell ref="NBD24:NBJ24"/>
    <mergeCell ref="NBK24:NBQ24"/>
    <mergeCell ref="NBR24:NBX24"/>
    <mergeCell ref="NBY24:NCE24"/>
    <mergeCell ref="NCF24:NCL24"/>
    <mergeCell ref="NCM24:NCS24"/>
    <mergeCell ref="NCT24:NCZ24"/>
    <mergeCell ref="NDA24:NDG24"/>
    <mergeCell ref="NDH24:NDN24"/>
    <mergeCell ref="NDO24:NDU24"/>
    <mergeCell ref="NDV24:NEB24"/>
    <mergeCell ref="NEC24:NEI24"/>
    <mergeCell ref="NEJ24:NEP24"/>
    <mergeCell ref="NEQ24:NEW24"/>
    <mergeCell ref="NEX24:NFD24"/>
    <mergeCell ref="NFE24:NFK24"/>
    <mergeCell ref="NFL24:NFR24"/>
    <mergeCell ref="NFS24:NFY24"/>
    <mergeCell ref="NFZ24:NGF24"/>
    <mergeCell ref="NGG24:NGM24"/>
    <mergeCell ref="NGN24:NGT24"/>
    <mergeCell ref="NGU24:NHA24"/>
    <mergeCell ref="NHB24:NHH24"/>
    <mergeCell ref="NHI24:NHO24"/>
    <mergeCell ref="NHP24:NHV24"/>
    <mergeCell ref="NHW24:NIC24"/>
    <mergeCell ref="NID24:NIJ24"/>
    <mergeCell ref="NIK24:NIQ24"/>
    <mergeCell ref="NIR24:NIX24"/>
    <mergeCell ref="NIY24:NJE24"/>
    <mergeCell ref="NJF24:NJL24"/>
    <mergeCell ref="NJM24:NJS24"/>
    <mergeCell ref="NJT24:NJZ24"/>
    <mergeCell ref="NKA24:NKG24"/>
    <mergeCell ref="NKH24:NKN24"/>
    <mergeCell ref="NKO24:NKU24"/>
    <mergeCell ref="NKV24:NLB24"/>
    <mergeCell ref="NLC24:NLI24"/>
    <mergeCell ref="NLJ24:NLP24"/>
    <mergeCell ref="NLQ24:NLW24"/>
    <mergeCell ref="NLX24:NMD24"/>
    <mergeCell ref="NME24:NMK24"/>
    <mergeCell ref="NML24:NMR24"/>
    <mergeCell ref="NMS24:NMY24"/>
    <mergeCell ref="NMZ24:NNF24"/>
    <mergeCell ref="NNG24:NNM24"/>
    <mergeCell ref="NNN24:NNT24"/>
    <mergeCell ref="NNU24:NOA24"/>
    <mergeCell ref="NOB24:NOH24"/>
    <mergeCell ref="NOI24:NOO24"/>
    <mergeCell ref="NOP24:NOV24"/>
    <mergeCell ref="NOW24:NPC24"/>
    <mergeCell ref="NPD24:NPJ24"/>
    <mergeCell ref="NPK24:NPQ24"/>
    <mergeCell ref="NPR24:NPX24"/>
    <mergeCell ref="NPY24:NQE24"/>
    <mergeCell ref="NQF24:NQL24"/>
    <mergeCell ref="NQM24:NQS24"/>
    <mergeCell ref="NQT24:NQZ24"/>
    <mergeCell ref="NRA24:NRG24"/>
    <mergeCell ref="NRH24:NRN24"/>
    <mergeCell ref="NRO24:NRU24"/>
    <mergeCell ref="NRV24:NSB24"/>
    <mergeCell ref="NSC24:NSI24"/>
    <mergeCell ref="NSJ24:NSP24"/>
    <mergeCell ref="NSQ24:NSW24"/>
    <mergeCell ref="NSX24:NTD24"/>
    <mergeCell ref="NTE24:NTK24"/>
    <mergeCell ref="NTL24:NTR24"/>
    <mergeCell ref="NTS24:NTY24"/>
    <mergeCell ref="NTZ24:NUF24"/>
    <mergeCell ref="NUG24:NUM24"/>
    <mergeCell ref="NUN24:NUT24"/>
    <mergeCell ref="NUU24:NVA24"/>
    <mergeCell ref="NVB24:NVH24"/>
    <mergeCell ref="NVI24:NVO24"/>
    <mergeCell ref="NVP24:NVV24"/>
    <mergeCell ref="NVW24:NWC24"/>
    <mergeCell ref="NWD24:NWJ24"/>
    <mergeCell ref="NWK24:NWQ24"/>
    <mergeCell ref="NWR24:NWX24"/>
    <mergeCell ref="NWY24:NXE24"/>
    <mergeCell ref="NXF24:NXL24"/>
    <mergeCell ref="NXM24:NXS24"/>
    <mergeCell ref="NXT24:NXZ24"/>
    <mergeCell ref="NYA24:NYG24"/>
    <mergeCell ref="NYH24:NYN24"/>
    <mergeCell ref="NYO24:NYU24"/>
    <mergeCell ref="NYV24:NZB24"/>
    <mergeCell ref="NZC24:NZI24"/>
    <mergeCell ref="NZJ24:NZP24"/>
    <mergeCell ref="NZQ24:NZW24"/>
    <mergeCell ref="NZX24:OAD24"/>
    <mergeCell ref="OAE24:OAK24"/>
    <mergeCell ref="OAL24:OAR24"/>
    <mergeCell ref="OAS24:OAY24"/>
    <mergeCell ref="OAZ24:OBF24"/>
    <mergeCell ref="OBG24:OBM24"/>
    <mergeCell ref="OBN24:OBT24"/>
    <mergeCell ref="OBU24:OCA24"/>
    <mergeCell ref="OCB24:OCH24"/>
    <mergeCell ref="OCI24:OCO24"/>
    <mergeCell ref="OCP24:OCV24"/>
    <mergeCell ref="OCW24:ODC24"/>
    <mergeCell ref="ODD24:ODJ24"/>
    <mergeCell ref="ODK24:ODQ24"/>
    <mergeCell ref="ODR24:ODX24"/>
    <mergeCell ref="ODY24:OEE24"/>
    <mergeCell ref="OEF24:OEL24"/>
    <mergeCell ref="OEM24:OES24"/>
    <mergeCell ref="OET24:OEZ24"/>
    <mergeCell ref="OFA24:OFG24"/>
    <mergeCell ref="OFH24:OFN24"/>
    <mergeCell ref="OFO24:OFU24"/>
    <mergeCell ref="OFV24:OGB24"/>
    <mergeCell ref="OGC24:OGI24"/>
    <mergeCell ref="OGJ24:OGP24"/>
    <mergeCell ref="OGQ24:OGW24"/>
    <mergeCell ref="OGX24:OHD24"/>
    <mergeCell ref="OHE24:OHK24"/>
    <mergeCell ref="OHL24:OHR24"/>
    <mergeCell ref="OHS24:OHY24"/>
    <mergeCell ref="OHZ24:OIF24"/>
    <mergeCell ref="OIG24:OIM24"/>
    <mergeCell ref="OIN24:OIT24"/>
    <mergeCell ref="OIU24:OJA24"/>
    <mergeCell ref="OJB24:OJH24"/>
    <mergeCell ref="OJI24:OJO24"/>
    <mergeCell ref="OJP24:OJV24"/>
    <mergeCell ref="OJW24:OKC24"/>
    <mergeCell ref="OKD24:OKJ24"/>
    <mergeCell ref="OKK24:OKQ24"/>
    <mergeCell ref="OKR24:OKX24"/>
    <mergeCell ref="OKY24:OLE24"/>
    <mergeCell ref="OLF24:OLL24"/>
    <mergeCell ref="OLM24:OLS24"/>
    <mergeCell ref="OLT24:OLZ24"/>
    <mergeCell ref="OMA24:OMG24"/>
    <mergeCell ref="OMH24:OMN24"/>
    <mergeCell ref="OMO24:OMU24"/>
    <mergeCell ref="OMV24:ONB24"/>
    <mergeCell ref="ONC24:ONI24"/>
    <mergeCell ref="ONJ24:ONP24"/>
    <mergeCell ref="ONQ24:ONW24"/>
    <mergeCell ref="ONX24:OOD24"/>
    <mergeCell ref="OOE24:OOK24"/>
    <mergeCell ref="OOL24:OOR24"/>
    <mergeCell ref="OOS24:OOY24"/>
    <mergeCell ref="OOZ24:OPF24"/>
    <mergeCell ref="OPG24:OPM24"/>
    <mergeCell ref="OPN24:OPT24"/>
    <mergeCell ref="OPU24:OQA24"/>
    <mergeCell ref="OQB24:OQH24"/>
    <mergeCell ref="OQI24:OQO24"/>
    <mergeCell ref="OQP24:OQV24"/>
    <mergeCell ref="OQW24:ORC24"/>
    <mergeCell ref="ORD24:ORJ24"/>
    <mergeCell ref="ORK24:ORQ24"/>
    <mergeCell ref="ORR24:ORX24"/>
    <mergeCell ref="ORY24:OSE24"/>
    <mergeCell ref="OSF24:OSL24"/>
    <mergeCell ref="OSM24:OSS24"/>
    <mergeCell ref="OST24:OSZ24"/>
    <mergeCell ref="OTA24:OTG24"/>
    <mergeCell ref="OTH24:OTN24"/>
    <mergeCell ref="OTO24:OTU24"/>
    <mergeCell ref="OTV24:OUB24"/>
    <mergeCell ref="OUC24:OUI24"/>
    <mergeCell ref="OUJ24:OUP24"/>
    <mergeCell ref="OUQ24:OUW24"/>
    <mergeCell ref="OUX24:OVD24"/>
    <mergeCell ref="OVE24:OVK24"/>
    <mergeCell ref="OVL24:OVR24"/>
    <mergeCell ref="OVS24:OVY24"/>
    <mergeCell ref="OVZ24:OWF24"/>
    <mergeCell ref="OWG24:OWM24"/>
    <mergeCell ref="OWN24:OWT24"/>
    <mergeCell ref="OWU24:OXA24"/>
    <mergeCell ref="OXB24:OXH24"/>
    <mergeCell ref="OXI24:OXO24"/>
    <mergeCell ref="OXP24:OXV24"/>
    <mergeCell ref="OXW24:OYC24"/>
    <mergeCell ref="OYD24:OYJ24"/>
    <mergeCell ref="OYK24:OYQ24"/>
    <mergeCell ref="OYR24:OYX24"/>
    <mergeCell ref="OYY24:OZE24"/>
    <mergeCell ref="OZF24:OZL24"/>
    <mergeCell ref="OZM24:OZS24"/>
    <mergeCell ref="OZT24:OZZ24"/>
    <mergeCell ref="PAA24:PAG24"/>
    <mergeCell ref="PAH24:PAN24"/>
    <mergeCell ref="PAO24:PAU24"/>
    <mergeCell ref="PAV24:PBB24"/>
    <mergeCell ref="PBC24:PBI24"/>
    <mergeCell ref="PBJ24:PBP24"/>
    <mergeCell ref="PBQ24:PBW24"/>
    <mergeCell ref="PBX24:PCD24"/>
    <mergeCell ref="PCE24:PCK24"/>
    <mergeCell ref="PCL24:PCR24"/>
    <mergeCell ref="PCS24:PCY24"/>
    <mergeCell ref="PCZ24:PDF24"/>
    <mergeCell ref="PDG24:PDM24"/>
    <mergeCell ref="PDN24:PDT24"/>
    <mergeCell ref="PDU24:PEA24"/>
    <mergeCell ref="PEB24:PEH24"/>
    <mergeCell ref="PEI24:PEO24"/>
    <mergeCell ref="PEP24:PEV24"/>
    <mergeCell ref="PEW24:PFC24"/>
    <mergeCell ref="PFD24:PFJ24"/>
    <mergeCell ref="PFK24:PFQ24"/>
    <mergeCell ref="PFR24:PFX24"/>
    <mergeCell ref="PFY24:PGE24"/>
    <mergeCell ref="PGF24:PGL24"/>
    <mergeCell ref="PGM24:PGS24"/>
    <mergeCell ref="PGT24:PGZ24"/>
    <mergeCell ref="PHA24:PHG24"/>
    <mergeCell ref="PHH24:PHN24"/>
    <mergeCell ref="PHO24:PHU24"/>
    <mergeCell ref="PHV24:PIB24"/>
    <mergeCell ref="PIC24:PII24"/>
    <mergeCell ref="PIJ24:PIP24"/>
    <mergeCell ref="PIQ24:PIW24"/>
    <mergeCell ref="PIX24:PJD24"/>
    <mergeCell ref="PJE24:PJK24"/>
    <mergeCell ref="PJL24:PJR24"/>
    <mergeCell ref="PJS24:PJY24"/>
    <mergeCell ref="PJZ24:PKF24"/>
    <mergeCell ref="PKG24:PKM24"/>
    <mergeCell ref="PKN24:PKT24"/>
    <mergeCell ref="PKU24:PLA24"/>
    <mergeCell ref="PLB24:PLH24"/>
    <mergeCell ref="PLI24:PLO24"/>
    <mergeCell ref="PLP24:PLV24"/>
    <mergeCell ref="PLW24:PMC24"/>
    <mergeCell ref="PMD24:PMJ24"/>
    <mergeCell ref="PMK24:PMQ24"/>
    <mergeCell ref="PMR24:PMX24"/>
    <mergeCell ref="PMY24:PNE24"/>
    <mergeCell ref="PNF24:PNL24"/>
    <mergeCell ref="PNM24:PNS24"/>
    <mergeCell ref="PNT24:PNZ24"/>
    <mergeCell ref="POA24:POG24"/>
    <mergeCell ref="POH24:PON24"/>
    <mergeCell ref="POO24:POU24"/>
    <mergeCell ref="POV24:PPB24"/>
    <mergeCell ref="PPC24:PPI24"/>
    <mergeCell ref="PPJ24:PPP24"/>
    <mergeCell ref="PPQ24:PPW24"/>
    <mergeCell ref="PPX24:PQD24"/>
    <mergeCell ref="PQE24:PQK24"/>
    <mergeCell ref="PQL24:PQR24"/>
    <mergeCell ref="PQS24:PQY24"/>
    <mergeCell ref="PQZ24:PRF24"/>
    <mergeCell ref="PRG24:PRM24"/>
    <mergeCell ref="PRN24:PRT24"/>
    <mergeCell ref="PRU24:PSA24"/>
    <mergeCell ref="PSB24:PSH24"/>
    <mergeCell ref="PSI24:PSO24"/>
    <mergeCell ref="PSP24:PSV24"/>
    <mergeCell ref="PSW24:PTC24"/>
    <mergeCell ref="PTD24:PTJ24"/>
    <mergeCell ref="PTK24:PTQ24"/>
    <mergeCell ref="PTR24:PTX24"/>
    <mergeCell ref="PTY24:PUE24"/>
    <mergeCell ref="PUF24:PUL24"/>
    <mergeCell ref="PUM24:PUS24"/>
    <mergeCell ref="PUT24:PUZ24"/>
    <mergeCell ref="PVA24:PVG24"/>
    <mergeCell ref="PVH24:PVN24"/>
    <mergeCell ref="PVO24:PVU24"/>
    <mergeCell ref="PVV24:PWB24"/>
    <mergeCell ref="PWC24:PWI24"/>
    <mergeCell ref="PWJ24:PWP24"/>
    <mergeCell ref="PWQ24:PWW24"/>
    <mergeCell ref="PWX24:PXD24"/>
    <mergeCell ref="PXE24:PXK24"/>
    <mergeCell ref="PXL24:PXR24"/>
    <mergeCell ref="PXS24:PXY24"/>
    <mergeCell ref="PXZ24:PYF24"/>
    <mergeCell ref="PYG24:PYM24"/>
    <mergeCell ref="PYN24:PYT24"/>
    <mergeCell ref="PYU24:PZA24"/>
    <mergeCell ref="PZB24:PZH24"/>
    <mergeCell ref="PZI24:PZO24"/>
    <mergeCell ref="PZP24:PZV24"/>
    <mergeCell ref="PZW24:QAC24"/>
    <mergeCell ref="QAD24:QAJ24"/>
    <mergeCell ref="QAK24:QAQ24"/>
    <mergeCell ref="QAR24:QAX24"/>
    <mergeCell ref="QAY24:QBE24"/>
    <mergeCell ref="QBF24:QBL24"/>
    <mergeCell ref="QBM24:QBS24"/>
    <mergeCell ref="QBT24:QBZ24"/>
    <mergeCell ref="QCA24:QCG24"/>
    <mergeCell ref="QCH24:QCN24"/>
    <mergeCell ref="QCO24:QCU24"/>
    <mergeCell ref="QCV24:QDB24"/>
    <mergeCell ref="QDC24:QDI24"/>
    <mergeCell ref="QDJ24:QDP24"/>
    <mergeCell ref="QDQ24:QDW24"/>
    <mergeCell ref="QDX24:QED24"/>
    <mergeCell ref="QEE24:QEK24"/>
    <mergeCell ref="QEL24:QER24"/>
    <mergeCell ref="QES24:QEY24"/>
    <mergeCell ref="QEZ24:QFF24"/>
    <mergeCell ref="QFG24:QFM24"/>
    <mergeCell ref="QFN24:QFT24"/>
    <mergeCell ref="QFU24:QGA24"/>
    <mergeCell ref="QGB24:QGH24"/>
    <mergeCell ref="QGI24:QGO24"/>
    <mergeCell ref="QGP24:QGV24"/>
    <mergeCell ref="QGW24:QHC24"/>
    <mergeCell ref="QHD24:QHJ24"/>
    <mergeCell ref="QHK24:QHQ24"/>
    <mergeCell ref="QHR24:QHX24"/>
    <mergeCell ref="QHY24:QIE24"/>
    <mergeCell ref="QIF24:QIL24"/>
    <mergeCell ref="QIM24:QIS24"/>
    <mergeCell ref="QIT24:QIZ24"/>
    <mergeCell ref="QJA24:QJG24"/>
    <mergeCell ref="QJH24:QJN24"/>
    <mergeCell ref="QJO24:QJU24"/>
    <mergeCell ref="QJV24:QKB24"/>
    <mergeCell ref="QKC24:QKI24"/>
    <mergeCell ref="QKJ24:QKP24"/>
    <mergeCell ref="QKQ24:QKW24"/>
    <mergeCell ref="QKX24:QLD24"/>
    <mergeCell ref="QLE24:QLK24"/>
    <mergeCell ref="QLL24:QLR24"/>
    <mergeCell ref="QLS24:QLY24"/>
    <mergeCell ref="QLZ24:QMF24"/>
    <mergeCell ref="QMG24:QMM24"/>
    <mergeCell ref="QMN24:QMT24"/>
    <mergeCell ref="QMU24:QNA24"/>
    <mergeCell ref="QNB24:QNH24"/>
    <mergeCell ref="QNI24:QNO24"/>
    <mergeCell ref="QNP24:QNV24"/>
    <mergeCell ref="QNW24:QOC24"/>
    <mergeCell ref="QOD24:QOJ24"/>
    <mergeCell ref="QOK24:QOQ24"/>
    <mergeCell ref="QOR24:QOX24"/>
    <mergeCell ref="QOY24:QPE24"/>
    <mergeCell ref="QPF24:QPL24"/>
    <mergeCell ref="QPM24:QPS24"/>
    <mergeCell ref="QPT24:QPZ24"/>
    <mergeCell ref="QQA24:QQG24"/>
    <mergeCell ref="QQH24:QQN24"/>
    <mergeCell ref="QQO24:QQU24"/>
    <mergeCell ref="QQV24:QRB24"/>
    <mergeCell ref="QRC24:QRI24"/>
    <mergeCell ref="QRJ24:QRP24"/>
    <mergeCell ref="QRQ24:QRW24"/>
    <mergeCell ref="QRX24:QSD24"/>
    <mergeCell ref="QSE24:QSK24"/>
    <mergeCell ref="QSL24:QSR24"/>
    <mergeCell ref="QSS24:QSY24"/>
    <mergeCell ref="QSZ24:QTF24"/>
    <mergeCell ref="QTG24:QTM24"/>
    <mergeCell ref="QTN24:QTT24"/>
    <mergeCell ref="QTU24:QUA24"/>
    <mergeCell ref="QUB24:QUH24"/>
    <mergeCell ref="QUI24:QUO24"/>
    <mergeCell ref="QUP24:QUV24"/>
    <mergeCell ref="QUW24:QVC24"/>
    <mergeCell ref="QVD24:QVJ24"/>
    <mergeCell ref="QVK24:QVQ24"/>
    <mergeCell ref="QVR24:QVX24"/>
    <mergeCell ref="QVY24:QWE24"/>
    <mergeCell ref="QWF24:QWL24"/>
    <mergeCell ref="QWM24:QWS24"/>
    <mergeCell ref="QWT24:QWZ24"/>
    <mergeCell ref="QXA24:QXG24"/>
    <mergeCell ref="QXH24:QXN24"/>
    <mergeCell ref="QXO24:QXU24"/>
    <mergeCell ref="QXV24:QYB24"/>
    <mergeCell ref="QYC24:QYI24"/>
    <mergeCell ref="QYJ24:QYP24"/>
    <mergeCell ref="QYQ24:QYW24"/>
    <mergeCell ref="QYX24:QZD24"/>
    <mergeCell ref="QZE24:QZK24"/>
    <mergeCell ref="QZL24:QZR24"/>
    <mergeCell ref="QZS24:QZY24"/>
    <mergeCell ref="QZZ24:RAF24"/>
    <mergeCell ref="RAG24:RAM24"/>
    <mergeCell ref="RAN24:RAT24"/>
    <mergeCell ref="RAU24:RBA24"/>
    <mergeCell ref="RBB24:RBH24"/>
    <mergeCell ref="RBI24:RBO24"/>
    <mergeCell ref="RBP24:RBV24"/>
    <mergeCell ref="RBW24:RCC24"/>
    <mergeCell ref="RCD24:RCJ24"/>
    <mergeCell ref="RCK24:RCQ24"/>
    <mergeCell ref="RCR24:RCX24"/>
    <mergeCell ref="RCY24:RDE24"/>
    <mergeCell ref="RDF24:RDL24"/>
    <mergeCell ref="RDM24:RDS24"/>
    <mergeCell ref="RDT24:RDZ24"/>
    <mergeCell ref="REA24:REG24"/>
    <mergeCell ref="REH24:REN24"/>
    <mergeCell ref="REO24:REU24"/>
    <mergeCell ref="REV24:RFB24"/>
    <mergeCell ref="RFC24:RFI24"/>
    <mergeCell ref="RFJ24:RFP24"/>
    <mergeCell ref="RFQ24:RFW24"/>
    <mergeCell ref="RFX24:RGD24"/>
    <mergeCell ref="RGE24:RGK24"/>
    <mergeCell ref="RGL24:RGR24"/>
    <mergeCell ref="RGS24:RGY24"/>
    <mergeCell ref="RGZ24:RHF24"/>
    <mergeCell ref="RHG24:RHM24"/>
    <mergeCell ref="RHN24:RHT24"/>
    <mergeCell ref="RHU24:RIA24"/>
    <mergeCell ref="RIB24:RIH24"/>
    <mergeCell ref="RII24:RIO24"/>
    <mergeCell ref="RIP24:RIV24"/>
    <mergeCell ref="RIW24:RJC24"/>
    <mergeCell ref="RJD24:RJJ24"/>
    <mergeCell ref="RJK24:RJQ24"/>
    <mergeCell ref="RJR24:RJX24"/>
    <mergeCell ref="RJY24:RKE24"/>
    <mergeCell ref="RKF24:RKL24"/>
    <mergeCell ref="RKM24:RKS24"/>
    <mergeCell ref="RKT24:RKZ24"/>
    <mergeCell ref="RLA24:RLG24"/>
    <mergeCell ref="RLH24:RLN24"/>
    <mergeCell ref="RLO24:RLU24"/>
    <mergeCell ref="RLV24:RMB24"/>
    <mergeCell ref="RMC24:RMI24"/>
    <mergeCell ref="RMJ24:RMP24"/>
    <mergeCell ref="RMQ24:RMW24"/>
    <mergeCell ref="RMX24:RND24"/>
    <mergeCell ref="RNE24:RNK24"/>
    <mergeCell ref="RNL24:RNR24"/>
    <mergeCell ref="RNS24:RNY24"/>
    <mergeCell ref="RNZ24:ROF24"/>
    <mergeCell ref="ROG24:ROM24"/>
    <mergeCell ref="RON24:ROT24"/>
    <mergeCell ref="ROU24:RPA24"/>
    <mergeCell ref="RPB24:RPH24"/>
    <mergeCell ref="RPI24:RPO24"/>
    <mergeCell ref="RPP24:RPV24"/>
    <mergeCell ref="RPW24:RQC24"/>
    <mergeCell ref="RQD24:RQJ24"/>
    <mergeCell ref="RQK24:RQQ24"/>
    <mergeCell ref="RQR24:RQX24"/>
    <mergeCell ref="RQY24:RRE24"/>
    <mergeCell ref="RRF24:RRL24"/>
    <mergeCell ref="RRM24:RRS24"/>
    <mergeCell ref="RRT24:RRZ24"/>
    <mergeCell ref="RSA24:RSG24"/>
    <mergeCell ref="RSH24:RSN24"/>
    <mergeCell ref="RSO24:RSU24"/>
    <mergeCell ref="RSV24:RTB24"/>
    <mergeCell ref="RTC24:RTI24"/>
    <mergeCell ref="RTJ24:RTP24"/>
    <mergeCell ref="RTQ24:RTW24"/>
    <mergeCell ref="RTX24:RUD24"/>
    <mergeCell ref="RUE24:RUK24"/>
    <mergeCell ref="RUL24:RUR24"/>
    <mergeCell ref="RUS24:RUY24"/>
    <mergeCell ref="RUZ24:RVF24"/>
    <mergeCell ref="RVG24:RVM24"/>
    <mergeCell ref="RVN24:RVT24"/>
    <mergeCell ref="RVU24:RWA24"/>
    <mergeCell ref="RWB24:RWH24"/>
    <mergeCell ref="RWI24:RWO24"/>
    <mergeCell ref="RWP24:RWV24"/>
    <mergeCell ref="RWW24:RXC24"/>
    <mergeCell ref="RXD24:RXJ24"/>
    <mergeCell ref="RXK24:RXQ24"/>
    <mergeCell ref="RXR24:RXX24"/>
    <mergeCell ref="RXY24:RYE24"/>
    <mergeCell ref="RYF24:RYL24"/>
    <mergeCell ref="RYM24:RYS24"/>
    <mergeCell ref="RYT24:RYZ24"/>
    <mergeCell ref="RZA24:RZG24"/>
    <mergeCell ref="RZH24:RZN24"/>
    <mergeCell ref="RZO24:RZU24"/>
    <mergeCell ref="RZV24:SAB24"/>
    <mergeCell ref="SAC24:SAI24"/>
    <mergeCell ref="SAJ24:SAP24"/>
    <mergeCell ref="SAQ24:SAW24"/>
    <mergeCell ref="SAX24:SBD24"/>
    <mergeCell ref="SBE24:SBK24"/>
    <mergeCell ref="SBL24:SBR24"/>
    <mergeCell ref="SBS24:SBY24"/>
    <mergeCell ref="SBZ24:SCF24"/>
    <mergeCell ref="SCG24:SCM24"/>
    <mergeCell ref="SCN24:SCT24"/>
    <mergeCell ref="SCU24:SDA24"/>
    <mergeCell ref="SDB24:SDH24"/>
    <mergeCell ref="SDI24:SDO24"/>
    <mergeCell ref="SDP24:SDV24"/>
    <mergeCell ref="SDW24:SEC24"/>
    <mergeCell ref="SED24:SEJ24"/>
    <mergeCell ref="SEK24:SEQ24"/>
    <mergeCell ref="SER24:SEX24"/>
    <mergeCell ref="SEY24:SFE24"/>
    <mergeCell ref="SFF24:SFL24"/>
    <mergeCell ref="SFM24:SFS24"/>
    <mergeCell ref="SFT24:SFZ24"/>
    <mergeCell ref="SGA24:SGG24"/>
    <mergeCell ref="SGH24:SGN24"/>
    <mergeCell ref="SGO24:SGU24"/>
    <mergeCell ref="SGV24:SHB24"/>
    <mergeCell ref="SHC24:SHI24"/>
    <mergeCell ref="SHJ24:SHP24"/>
    <mergeCell ref="SHQ24:SHW24"/>
    <mergeCell ref="SHX24:SID24"/>
    <mergeCell ref="SIE24:SIK24"/>
    <mergeCell ref="SIL24:SIR24"/>
    <mergeCell ref="SIS24:SIY24"/>
    <mergeCell ref="SIZ24:SJF24"/>
    <mergeCell ref="SJG24:SJM24"/>
    <mergeCell ref="SJN24:SJT24"/>
    <mergeCell ref="SJU24:SKA24"/>
    <mergeCell ref="SKB24:SKH24"/>
    <mergeCell ref="SKI24:SKO24"/>
    <mergeCell ref="SKP24:SKV24"/>
    <mergeCell ref="SKW24:SLC24"/>
    <mergeCell ref="SLD24:SLJ24"/>
    <mergeCell ref="SLK24:SLQ24"/>
    <mergeCell ref="SLR24:SLX24"/>
    <mergeCell ref="SLY24:SME24"/>
    <mergeCell ref="SMF24:SML24"/>
    <mergeCell ref="SMM24:SMS24"/>
    <mergeCell ref="SMT24:SMZ24"/>
    <mergeCell ref="SNA24:SNG24"/>
    <mergeCell ref="SNH24:SNN24"/>
    <mergeCell ref="SNO24:SNU24"/>
    <mergeCell ref="SNV24:SOB24"/>
    <mergeCell ref="SOC24:SOI24"/>
    <mergeCell ref="SOJ24:SOP24"/>
    <mergeCell ref="SOQ24:SOW24"/>
    <mergeCell ref="SOX24:SPD24"/>
    <mergeCell ref="SPE24:SPK24"/>
    <mergeCell ref="SPL24:SPR24"/>
    <mergeCell ref="SPS24:SPY24"/>
    <mergeCell ref="SPZ24:SQF24"/>
    <mergeCell ref="SQG24:SQM24"/>
    <mergeCell ref="SQN24:SQT24"/>
    <mergeCell ref="SQU24:SRA24"/>
    <mergeCell ref="SRB24:SRH24"/>
    <mergeCell ref="SRI24:SRO24"/>
    <mergeCell ref="SRP24:SRV24"/>
    <mergeCell ref="SRW24:SSC24"/>
    <mergeCell ref="SSD24:SSJ24"/>
    <mergeCell ref="SSK24:SSQ24"/>
    <mergeCell ref="SSR24:SSX24"/>
    <mergeCell ref="SSY24:STE24"/>
    <mergeCell ref="STF24:STL24"/>
    <mergeCell ref="STM24:STS24"/>
    <mergeCell ref="STT24:STZ24"/>
    <mergeCell ref="SUA24:SUG24"/>
    <mergeCell ref="SUH24:SUN24"/>
    <mergeCell ref="SUO24:SUU24"/>
    <mergeCell ref="SUV24:SVB24"/>
    <mergeCell ref="SVC24:SVI24"/>
    <mergeCell ref="SVJ24:SVP24"/>
    <mergeCell ref="SVQ24:SVW24"/>
    <mergeCell ref="SVX24:SWD24"/>
    <mergeCell ref="SWE24:SWK24"/>
    <mergeCell ref="SWL24:SWR24"/>
    <mergeCell ref="SWS24:SWY24"/>
    <mergeCell ref="SWZ24:SXF24"/>
    <mergeCell ref="SXG24:SXM24"/>
    <mergeCell ref="SXN24:SXT24"/>
    <mergeCell ref="SXU24:SYA24"/>
    <mergeCell ref="SYB24:SYH24"/>
    <mergeCell ref="SYI24:SYO24"/>
    <mergeCell ref="SYP24:SYV24"/>
    <mergeCell ref="SYW24:SZC24"/>
    <mergeCell ref="SZD24:SZJ24"/>
    <mergeCell ref="SZK24:SZQ24"/>
    <mergeCell ref="SZR24:SZX24"/>
    <mergeCell ref="SZY24:TAE24"/>
    <mergeCell ref="TAF24:TAL24"/>
    <mergeCell ref="TAM24:TAS24"/>
    <mergeCell ref="TAT24:TAZ24"/>
    <mergeCell ref="TBA24:TBG24"/>
    <mergeCell ref="TBH24:TBN24"/>
    <mergeCell ref="TBO24:TBU24"/>
    <mergeCell ref="TBV24:TCB24"/>
    <mergeCell ref="TCC24:TCI24"/>
    <mergeCell ref="TCJ24:TCP24"/>
    <mergeCell ref="TCQ24:TCW24"/>
    <mergeCell ref="TCX24:TDD24"/>
    <mergeCell ref="TDE24:TDK24"/>
    <mergeCell ref="TDL24:TDR24"/>
    <mergeCell ref="TDS24:TDY24"/>
    <mergeCell ref="TDZ24:TEF24"/>
    <mergeCell ref="TEG24:TEM24"/>
    <mergeCell ref="TEN24:TET24"/>
    <mergeCell ref="TEU24:TFA24"/>
    <mergeCell ref="TFB24:TFH24"/>
    <mergeCell ref="TFI24:TFO24"/>
    <mergeCell ref="TFP24:TFV24"/>
    <mergeCell ref="TFW24:TGC24"/>
    <mergeCell ref="TGD24:TGJ24"/>
    <mergeCell ref="TGK24:TGQ24"/>
    <mergeCell ref="TGR24:TGX24"/>
    <mergeCell ref="TGY24:THE24"/>
    <mergeCell ref="THF24:THL24"/>
    <mergeCell ref="THM24:THS24"/>
    <mergeCell ref="THT24:THZ24"/>
    <mergeCell ref="TIA24:TIG24"/>
    <mergeCell ref="TIH24:TIN24"/>
    <mergeCell ref="TIO24:TIU24"/>
    <mergeCell ref="TIV24:TJB24"/>
    <mergeCell ref="TJC24:TJI24"/>
    <mergeCell ref="TJJ24:TJP24"/>
    <mergeCell ref="TJQ24:TJW24"/>
    <mergeCell ref="TJX24:TKD24"/>
    <mergeCell ref="TKE24:TKK24"/>
    <mergeCell ref="TKL24:TKR24"/>
    <mergeCell ref="TKS24:TKY24"/>
    <mergeCell ref="TKZ24:TLF24"/>
    <mergeCell ref="TLG24:TLM24"/>
    <mergeCell ref="TLN24:TLT24"/>
    <mergeCell ref="TLU24:TMA24"/>
    <mergeCell ref="TMB24:TMH24"/>
    <mergeCell ref="TMI24:TMO24"/>
    <mergeCell ref="TMP24:TMV24"/>
    <mergeCell ref="TMW24:TNC24"/>
    <mergeCell ref="TND24:TNJ24"/>
    <mergeCell ref="TNK24:TNQ24"/>
    <mergeCell ref="TNR24:TNX24"/>
    <mergeCell ref="TNY24:TOE24"/>
    <mergeCell ref="TOF24:TOL24"/>
    <mergeCell ref="TOM24:TOS24"/>
    <mergeCell ref="TOT24:TOZ24"/>
    <mergeCell ref="TPA24:TPG24"/>
    <mergeCell ref="TPH24:TPN24"/>
    <mergeCell ref="TPO24:TPU24"/>
    <mergeCell ref="TPV24:TQB24"/>
    <mergeCell ref="TQC24:TQI24"/>
    <mergeCell ref="TQJ24:TQP24"/>
    <mergeCell ref="TQQ24:TQW24"/>
    <mergeCell ref="TQX24:TRD24"/>
    <mergeCell ref="TRE24:TRK24"/>
    <mergeCell ref="TRL24:TRR24"/>
    <mergeCell ref="TRS24:TRY24"/>
    <mergeCell ref="TRZ24:TSF24"/>
    <mergeCell ref="TSG24:TSM24"/>
    <mergeCell ref="TSN24:TST24"/>
    <mergeCell ref="TSU24:TTA24"/>
    <mergeCell ref="TTB24:TTH24"/>
    <mergeCell ref="TTI24:TTO24"/>
    <mergeCell ref="TTP24:TTV24"/>
    <mergeCell ref="TTW24:TUC24"/>
    <mergeCell ref="TUD24:TUJ24"/>
    <mergeCell ref="TUK24:TUQ24"/>
    <mergeCell ref="TUR24:TUX24"/>
    <mergeCell ref="TUY24:TVE24"/>
    <mergeCell ref="TVF24:TVL24"/>
    <mergeCell ref="TVM24:TVS24"/>
    <mergeCell ref="TVT24:TVZ24"/>
    <mergeCell ref="TWA24:TWG24"/>
    <mergeCell ref="TWH24:TWN24"/>
    <mergeCell ref="TWO24:TWU24"/>
    <mergeCell ref="TWV24:TXB24"/>
    <mergeCell ref="TXC24:TXI24"/>
    <mergeCell ref="TXJ24:TXP24"/>
    <mergeCell ref="TXQ24:TXW24"/>
    <mergeCell ref="TXX24:TYD24"/>
    <mergeCell ref="TYE24:TYK24"/>
    <mergeCell ref="TYL24:TYR24"/>
    <mergeCell ref="TYS24:TYY24"/>
    <mergeCell ref="TYZ24:TZF24"/>
    <mergeCell ref="TZG24:TZM24"/>
    <mergeCell ref="TZN24:TZT24"/>
    <mergeCell ref="TZU24:UAA24"/>
    <mergeCell ref="UAB24:UAH24"/>
    <mergeCell ref="UAI24:UAO24"/>
    <mergeCell ref="UAP24:UAV24"/>
    <mergeCell ref="UAW24:UBC24"/>
    <mergeCell ref="UBD24:UBJ24"/>
    <mergeCell ref="UBK24:UBQ24"/>
    <mergeCell ref="UBR24:UBX24"/>
    <mergeCell ref="UBY24:UCE24"/>
    <mergeCell ref="UCF24:UCL24"/>
    <mergeCell ref="UCM24:UCS24"/>
    <mergeCell ref="UCT24:UCZ24"/>
    <mergeCell ref="UDA24:UDG24"/>
    <mergeCell ref="UDH24:UDN24"/>
    <mergeCell ref="UDO24:UDU24"/>
    <mergeCell ref="UDV24:UEB24"/>
    <mergeCell ref="UEC24:UEI24"/>
    <mergeCell ref="UEJ24:UEP24"/>
    <mergeCell ref="UEQ24:UEW24"/>
    <mergeCell ref="UEX24:UFD24"/>
    <mergeCell ref="UFE24:UFK24"/>
    <mergeCell ref="UFL24:UFR24"/>
    <mergeCell ref="UFS24:UFY24"/>
    <mergeCell ref="UFZ24:UGF24"/>
    <mergeCell ref="UGG24:UGM24"/>
    <mergeCell ref="UGN24:UGT24"/>
    <mergeCell ref="UGU24:UHA24"/>
    <mergeCell ref="UHB24:UHH24"/>
    <mergeCell ref="UHI24:UHO24"/>
    <mergeCell ref="UHP24:UHV24"/>
    <mergeCell ref="UHW24:UIC24"/>
    <mergeCell ref="UID24:UIJ24"/>
    <mergeCell ref="UIK24:UIQ24"/>
    <mergeCell ref="UIR24:UIX24"/>
    <mergeCell ref="UIY24:UJE24"/>
    <mergeCell ref="UJF24:UJL24"/>
    <mergeCell ref="UJM24:UJS24"/>
    <mergeCell ref="UJT24:UJZ24"/>
    <mergeCell ref="UKA24:UKG24"/>
    <mergeCell ref="UKH24:UKN24"/>
    <mergeCell ref="UKO24:UKU24"/>
    <mergeCell ref="UKV24:ULB24"/>
    <mergeCell ref="ULC24:ULI24"/>
    <mergeCell ref="ULJ24:ULP24"/>
    <mergeCell ref="ULQ24:ULW24"/>
    <mergeCell ref="ULX24:UMD24"/>
    <mergeCell ref="UME24:UMK24"/>
    <mergeCell ref="UML24:UMR24"/>
    <mergeCell ref="UMS24:UMY24"/>
    <mergeCell ref="UMZ24:UNF24"/>
    <mergeCell ref="UNG24:UNM24"/>
    <mergeCell ref="UNN24:UNT24"/>
    <mergeCell ref="UNU24:UOA24"/>
    <mergeCell ref="UOB24:UOH24"/>
    <mergeCell ref="UOI24:UOO24"/>
    <mergeCell ref="UOP24:UOV24"/>
    <mergeCell ref="UOW24:UPC24"/>
    <mergeCell ref="UPD24:UPJ24"/>
    <mergeCell ref="UPK24:UPQ24"/>
    <mergeCell ref="UPR24:UPX24"/>
    <mergeCell ref="UPY24:UQE24"/>
    <mergeCell ref="UQF24:UQL24"/>
    <mergeCell ref="UQM24:UQS24"/>
    <mergeCell ref="UQT24:UQZ24"/>
    <mergeCell ref="URA24:URG24"/>
    <mergeCell ref="URH24:URN24"/>
    <mergeCell ref="URO24:URU24"/>
    <mergeCell ref="URV24:USB24"/>
    <mergeCell ref="USC24:USI24"/>
    <mergeCell ref="USJ24:USP24"/>
    <mergeCell ref="USQ24:USW24"/>
    <mergeCell ref="USX24:UTD24"/>
    <mergeCell ref="UTE24:UTK24"/>
    <mergeCell ref="UTL24:UTR24"/>
    <mergeCell ref="UTS24:UTY24"/>
    <mergeCell ref="UTZ24:UUF24"/>
    <mergeCell ref="UUG24:UUM24"/>
    <mergeCell ref="UUN24:UUT24"/>
    <mergeCell ref="UUU24:UVA24"/>
    <mergeCell ref="UVB24:UVH24"/>
    <mergeCell ref="UVI24:UVO24"/>
    <mergeCell ref="UVP24:UVV24"/>
    <mergeCell ref="UVW24:UWC24"/>
    <mergeCell ref="UWD24:UWJ24"/>
    <mergeCell ref="UWK24:UWQ24"/>
    <mergeCell ref="UWR24:UWX24"/>
    <mergeCell ref="UWY24:UXE24"/>
    <mergeCell ref="UXF24:UXL24"/>
    <mergeCell ref="UXM24:UXS24"/>
    <mergeCell ref="UXT24:UXZ24"/>
    <mergeCell ref="UYA24:UYG24"/>
    <mergeCell ref="UYH24:UYN24"/>
    <mergeCell ref="UYO24:UYU24"/>
    <mergeCell ref="UYV24:UZB24"/>
    <mergeCell ref="UZC24:UZI24"/>
    <mergeCell ref="UZJ24:UZP24"/>
    <mergeCell ref="UZQ24:UZW24"/>
    <mergeCell ref="UZX24:VAD24"/>
    <mergeCell ref="VAE24:VAK24"/>
    <mergeCell ref="VAL24:VAR24"/>
    <mergeCell ref="VAS24:VAY24"/>
    <mergeCell ref="VAZ24:VBF24"/>
    <mergeCell ref="VBG24:VBM24"/>
    <mergeCell ref="VBN24:VBT24"/>
    <mergeCell ref="VBU24:VCA24"/>
    <mergeCell ref="VCB24:VCH24"/>
    <mergeCell ref="VCI24:VCO24"/>
    <mergeCell ref="VCP24:VCV24"/>
    <mergeCell ref="VCW24:VDC24"/>
    <mergeCell ref="VDD24:VDJ24"/>
    <mergeCell ref="VDK24:VDQ24"/>
    <mergeCell ref="VDR24:VDX24"/>
    <mergeCell ref="VDY24:VEE24"/>
    <mergeCell ref="VEF24:VEL24"/>
    <mergeCell ref="VEM24:VES24"/>
    <mergeCell ref="VET24:VEZ24"/>
    <mergeCell ref="VFA24:VFG24"/>
    <mergeCell ref="VFH24:VFN24"/>
    <mergeCell ref="VFO24:VFU24"/>
    <mergeCell ref="VFV24:VGB24"/>
    <mergeCell ref="VGC24:VGI24"/>
    <mergeCell ref="VGJ24:VGP24"/>
    <mergeCell ref="VGQ24:VGW24"/>
    <mergeCell ref="VGX24:VHD24"/>
    <mergeCell ref="VHE24:VHK24"/>
    <mergeCell ref="VHL24:VHR24"/>
    <mergeCell ref="VHS24:VHY24"/>
    <mergeCell ref="VHZ24:VIF24"/>
    <mergeCell ref="VIG24:VIM24"/>
    <mergeCell ref="VIN24:VIT24"/>
    <mergeCell ref="VIU24:VJA24"/>
    <mergeCell ref="VJB24:VJH24"/>
    <mergeCell ref="VJI24:VJO24"/>
    <mergeCell ref="VJP24:VJV24"/>
    <mergeCell ref="VJW24:VKC24"/>
    <mergeCell ref="VKD24:VKJ24"/>
    <mergeCell ref="VKK24:VKQ24"/>
    <mergeCell ref="VKR24:VKX24"/>
    <mergeCell ref="VKY24:VLE24"/>
    <mergeCell ref="VLF24:VLL24"/>
    <mergeCell ref="VLM24:VLS24"/>
    <mergeCell ref="VLT24:VLZ24"/>
    <mergeCell ref="VMA24:VMG24"/>
    <mergeCell ref="VMH24:VMN24"/>
    <mergeCell ref="VMO24:VMU24"/>
    <mergeCell ref="VMV24:VNB24"/>
    <mergeCell ref="VNC24:VNI24"/>
    <mergeCell ref="VNJ24:VNP24"/>
    <mergeCell ref="VNQ24:VNW24"/>
    <mergeCell ref="VNX24:VOD24"/>
    <mergeCell ref="VOE24:VOK24"/>
    <mergeCell ref="VOL24:VOR24"/>
    <mergeCell ref="VOS24:VOY24"/>
    <mergeCell ref="VOZ24:VPF24"/>
    <mergeCell ref="VPG24:VPM24"/>
    <mergeCell ref="VPN24:VPT24"/>
    <mergeCell ref="VPU24:VQA24"/>
    <mergeCell ref="VQB24:VQH24"/>
    <mergeCell ref="VQI24:VQO24"/>
    <mergeCell ref="VQP24:VQV24"/>
    <mergeCell ref="VQW24:VRC24"/>
    <mergeCell ref="VRD24:VRJ24"/>
    <mergeCell ref="VRK24:VRQ24"/>
    <mergeCell ref="VRR24:VRX24"/>
    <mergeCell ref="VRY24:VSE24"/>
    <mergeCell ref="VSF24:VSL24"/>
    <mergeCell ref="VSM24:VSS24"/>
    <mergeCell ref="VST24:VSZ24"/>
    <mergeCell ref="VTA24:VTG24"/>
    <mergeCell ref="VTH24:VTN24"/>
    <mergeCell ref="VTO24:VTU24"/>
    <mergeCell ref="VTV24:VUB24"/>
    <mergeCell ref="VUC24:VUI24"/>
    <mergeCell ref="VUJ24:VUP24"/>
    <mergeCell ref="VUQ24:VUW24"/>
    <mergeCell ref="VUX24:VVD24"/>
    <mergeCell ref="VVE24:VVK24"/>
    <mergeCell ref="VVL24:VVR24"/>
    <mergeCell ref="VVS24:VVY24"/>
    <mergeCell ref="VVZ24:VWF24"/>
    <mergeCell ref="VWG24:VWM24"/>
    <mergeCell ref="VWN24:VWT24"/>
    <mergeCell ref="VWU24:VXA24"/>
    <mergeCell ref="VXB24:VXH24"/>
    <mergeCell ref="VXI24:VXO24"/>
    <mergeCell ref="VXP24:VXV24"/>
    <mergeCell ref="VXW24:VYC24"/>
    <mergeCell ref="VYD24:VYJ24"/>
    <mergeCell ref="VYK24:VYQ24"/>
    <mergeCell ref="VYR24:VYX24"/>
    <mergeCell ref="VYY24:VZE24"/>
    <mergeCell ref="VZF24:VZL24"/>
    <mergeCell ref="VZM24:VZS24"/>
    <mergeCell ref="VZT24:VZZ24"/>
    <mergeCell ref="WAA24:WAG24"/>
    <mergeCell ref="WAH24:WAN24"/>
    <mergeCell ref="WAO24:WAU24"/>
    <mergeCell ref="WAV24:WBB24"/>
    <mergeCell ref="WBC24:WBI24"/>
    <mergeCell ref="WBJ24:WBP24"/>
    <mergeCell ref="WBQ24:WBW24"/>
    <mergeCell ref="WBX24:WCD24"/>
    <mergeCell ref="WCE24:WCK24"/>
    <mergeCell ref="WCL24:WCR24"/>
    <mergeCell ref="WCS24:WCY24"/>
    <mergeCell ref="WCZ24:WDF24"/>
    <mergeCell ref="WDG24:WDM24"/>
    <mergeCell ref="WDN24:WDT24"/>
    <mergeCell ref="WDU24:WEA24"/>
    <mergeCell ref="WEB24:WEH24"/>
    <mergeCell ref="WEI24:WEO24"/>
    <mergeCell ref="WEP24:WEV24"/>
    <mergeCell ref="WEW24:WFC24"/>
    <mergeCell ref="WFD24:WFJ24"/>
    <mergeCell ref="WFK24:WFQ24"/>
    <mergeCell ref="WFR24:WFX24"/>
    <mergeCell ref="WFY24:WGE24"/>
    <mergeCell ref="WGF24:WGL24"/>
    <mergeCell ref="WGM24:WGS24"/>
    <mergeCell ref="WGT24:WGZ24"/>
    <mergeCell ref="WHA24:WHG24"/>
    <mergeCell ref="WHH24:WHN24"/>
    <mergeCell ref="WHO24:WHU24"/>
    <mergeCell ref="WHV24:WIB24"/>
    <mergeCell ref="WIC24:WII24"/>
    <mergeCell ref="WIJ24:WIP24"/>
    <mergeCell ref="WIQ24:WIW24"/>
    <mergeCell ref="WIX24:WJD24"/>
    <mergeCell ref="WJE24:WJK24"/>
    <mergeCell ref="WJL24:WJR24"/>
    <mergeCell ref="WJS24:WJY24"/>
    <mergeCell ref="WJZ24:WKF24"/>
    <mergeCell ref="WKG24:WKM24"/>
    <mergeCell ref="WKN24:WKT24"/>
    <mergeCell ref="WKU24:WLA24"/>
    <mergeCell ref="WLB24:WLH24"/>
    <mergeCell ref="WLI24:WLO24"/>
    <mergeCell ref="WLP24:WLV24"/>
    <mergeCell ref="WLW24:WMC24"/>
    <mergeCell ref="WMD24:WMJ24"/>
    <mergeCell ref="WMK24:WMQ24"/>
    <mergeCell ref="WMR24:WMX24"/>
    <mergeCell ref="WMY24:WNE24"/>
    <mergeCell ref="WNF24:WNL24"/>
    <mergeCell ref="WNM24:WNS24"/>
    <mergeCell ref="WNT24:WNZ24"/>
    <mergeCell ref="WOA24:WOG24"/>
    <mergeCell ref="WOH24:WON24"/>
    <mergeCell ref="WOO24:WOU24"/>
    <mergeCell ref="WOV24:WPB24"/>
    <mergeCell ref="WPC24:WPI24"/>
    <mergeCell ref="WPJ24:WPP24"/>
    <mergeCell ref="WPQ24:WPW24"/>
    <mergeCell ref="WPX24:WQD24"/>
    <mergeCell ref="WQE24:WQK24"/>
    <mergeCell ref="WQL24:WQR24"/>
    <mergeCell ref="WQS24:WQY24"/>
    <mergeCell ref="WQZ24:WRF24"/>
    <mergeCell ref="WRG24:WRM24"/>
    <mergeCell ref="WRN24:WRT24"/>
    <mergeCell ref="WRU24:WSA24"/>
    <mergeCell ref="WSB24:WSH24"/>
    <mergeCell ref="WSI24:WSO24"/>
    <mergeCell ref="WSP24:WSV24"/>
    <mergeCell ref="WSW24:WTC24"/>
    <mergeCell ref="WTD24:WTJ24"/>
    <mergeCell ref="WTK24:WTQ24"/>
    <mergeCell ref="WTR24:WTX24"/>
    <mergeCell ref="WTY24:WUE24"/>
    <mergeCell ref="WUF24:WUL24"/>
    <mergeCell ref="WUM24:WUS24"/>
    <mergeCell ref="WUT24:WUZ24"/>
    <mergeCell ref="WVA24:WVG24"/>
    <mergeCell ref="WVH24:WVN24"/>
    <mergeCell ref="WVO24:WVU24"/>
    <mergeCell ref="WVV24:WWB24"/>
    <mergeCell ref="WWC24:WWI24"/>
    <mergeCell ref="WWJ24:WWP24"/>
    <mergeCell ref="WWQ24:WWW24"/>
    <mergeCell ref="WWX24:WXD24"/>
    <mergeCell ref="XBT24:XBZ24"/>
    <mergeCell ref="XCA24:XCG24"/>
    <mergeCell ref="XCH24:XCN24"/>
    <mergeCell ref="XCO24:XCU24"/>
    <mergeCell ref="XCV24:XDB24"/>
    <mergeCell ref="XDC24:XDI24"/>
    <mergeCell ref="XDJ24:XDP24"/>
    <mergeCell ref="XDQ24:XDW24"/>
    <mergeCell ref="XDX24:XED24"/>
    <mergeCell ref="XEE24:XEK24"/>
    <mergeCell ref="XEL24:XER24"/>
    <mergeCell ref="XES24:XEV24"/>
    <mergeCell ref="WXE24:WXK24"/>
    <mergeCell ref="WXL24:WXR24"/>
    <mergeCell ref="WXS24:WXY24"/>
    <mergeCell ref="WXZ24:WYF24"/>
    <mergeCell ref="WYG24:WYM24"/>
    <mergeCell ref="WYN24:WYT24"/>
    <mergeCell ref="WYU24:WZA24"/>
    <mergeCell ref="WZB24:WZH24"/>
    <mergeCell ref="WZI24:WZO24"/>
    <mergeCell ref="WZP24:WZV24"/>
    <mergeCell ref="WZW24:XAC24"/>
    <mergeCell ref="XAD24:XAJ24"/>
    <mergeCell ref="XAK24:XAQ24"/>
    <mergeCell ref="XAR24:XAX24"/>
    <mergeCell ref="XAY24:XBE24"/>
    <mergeCell ref="XBF24:XBL24"/>
    <mergeCell ref="XBM24:XBS2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AK147"/>
  <sheetViews>
    <sheetView topLeftCell="A55" zoomScale="123" zoomScaleNormal="100" workbookViewId="0">
      <selection activeCell="K79" sqref="K79"/>
    </sheetView>
  </sheetViews>
  <sheetFormatPr defaultRowHeight="14.4"/>
  <cols>
    <col min="3" max="3" width="16.33203125" bestFit="1" customWidth="1"/>
    <col min="4" max="4" width="27.33203125" bestFit="1" customWidth="1"/>
    <col min="5" max="5" width="19.88671875" bestFit="1" customWidth="1"/>
    <col min="6" max="6" width="19.6640625" bestFit="1" customWidth="1"/>
    <col min="8" max="8" width="11.109375" customWidth="1"/>
    <col min="9" max="9" width="11.6640625" bestFit="1" customWidth="1"/>
    <col min="11" max="11" width="20.33203125" customWidth="1"/>
  </cols>
  <sheetData>
    <row r="3" spans="1:15" ht="25.2">
      <c r="A3" s="65" t="s">
        <v>795</v>
      </c>
      <c r="B3" s="65"/>
      <c r="C3" s="65"/>
      <c r="D3" s="65"/>
      <c r="E3" s="65"/>
      <c r="F3" s="65"/>
      <c r="G3" s="65"/>
    </row>
    <row r="5" spans="1:15">
      <c r="G5" t="str">
        <f>LEFT(C7,3)</f>
        <v>SPB</v>
      </c>
      <c r="I5" t="str">
        <f>RIGHT(C7,3)</f>
        <v>890</v>
      </c>
    </row>
    <row r="6" spans="1:15">
      <c r="C6" t="s">
        <v>1</v>
      </c>
      <c r="D6" t="s">
        <v>373</v>
      </c>
      <c r="E6" t="s">
        <v>374</v>
      </c>
      <c r="G6" t="s">
        <v>796</v>
      </c>
      <c r="H6" t="s">
        <v>797</v>
      </c>
      <c r="I6" t="s">
        <v>798</v>
      </c>
    </row>
    <row r="7" spans="1:15">
      <c r="C7" t="s">
        <v>282</v>
      </c>
      <c r="D7">
        <v>22</v>
      </c>
      <c r="E7">
        <v>5440</v>
      </c>
      <c r="G7" t="str">
        <f>LEFT(C7,3)</f>
        <v>SPB</v>
      </c>
      <c r="H7" t="str">
        <f>MID(C7,4,1)</f>
        <v>-</v>
      </c>
      <c r="I7" t="str">
        <f>RIGHT(C7,5)</f>
        <v>14890</v>
      </c>
    </row>
    <row r="8" spans="1:15">
      <c r="C8" t="s">
        <v>320</v>
      </c>
      <c r="D8">
        <v>32</v>
      </c>
      <c r="E8">
        <v>3080</v>
      </c>
      <c r="G8" t="str">
        <f t="shared" ref="G8:G15" si="0">LEFT(C8,3)</f>
        <v>SPB</v>
      </c>
      <c r="H8" t="str">
        <f t="shared" ref="H8:H15" si="1">MID(C8,4,1)</f>
        <v>-</v>
      </c>
      <c r="I8" t="str">
        <f t="shared" ref="I8:I15" si="2">RIGHT(C8,5)</f>
        <v>11290</v>
      </c>
    </row>
    <row r="9" spans="1:15">
      <c r="C9" t="s">
        <v>369</v>
      </c>
      <c r="D9">
        <v>7</v>
      </c>
      <c r="E9">
        <v>900</v>
      </c>
      <c r="G9" t="str">
        <f t="shared" si="0"/>
        <v>SPB</v>
      </c>
      <c r="H9" t="str">
        <f t="shared" si="1"/>
        <v>-</v>
      </c>
      <c r="I9" t="str">
        <f t="shared" si="2"/>
        <v>12002</v>
      </c>
    </row>
    <row r="10" spans="1:15">
      <c r="C10" t="s">
        <v>335</v>
      </c>
      <c r="D10">
        <v>12</v>
      </c>
      <c r="E10">
        <v>1680</v>
      </c>
      <c r="G10" t="str">
        <f t="shared" si="0"/>
        <v>SPB</v>
      </c>
      <c r="H10" t="str">
        <f t="shared" si="1"/>
        <v>-</v>
      </c>
      <c r="I10" t="str">
        <f t="shared" si="2"/>
        <v>05597</v>
      </c>
    </row>
    <row r="11" spans="1:15">
      <c r="C11" t="s">
        <v>330</v>
      </c>
      <c r="D11">
        <v>17</v>
      </c>
      <c r="E11">
        <v>2030</v>
      </c>
      <c r="G11" t="str">
        <f t="shared" si="0"/>
        <v>SPB</v>
      </c>
      <c r="H11" t="str">
        <f t="shared" si="1"/>
        <v>-</v>
      </c>
      <c r="I11" t="str">
        <f t="shared" si="2"/>
        <v>14782</v>
      </c>
    </row>
    <row r="12" spans="1:15">
      <c r="C12" t="s">
        <v>366</v>
      </c>
      <c r="D12">
        <v>29</v>
      </c>
      <c r="E12">
        <v>-10</v>
      </c>
      <c r="G12" t="str">
        <f t="shared" si="0"/>
        <v>SPB</v>
      </c>
      <c r="H12" t="str">
        <f t="shared" si="1"/>
        <v>-</v>
      </c>
      <c r="I12" t="str">
        <f t="shared" si="2"/>
        <v>04356</v>
      </c>
    </row>
    <row r="13" spans="1:15">
      <c r="C13" t="s">
        <v>361</v>
      </c>
      <c r="D13">
        <v>23</v>
      </c>
      <c r="E13">
        <v>2260</v>
      </c>
      <c r="G13" t="str">
        <f t="shared" si="0"/>
        <v>SPB</v>
      </c>
      <c r="H13" t="str">
        <f t="shared" si="1"/>
        <v>-</v>
      </c>
      <c r="I13" t="str">
        <f t="shared" si="2"/>
        <v>18206</v>
      </c>
      <c r="O13" t="s">
        <v>799</v>
      </c>
    </row>
    <row r="14" spans="1:15">
      <c r="C14" t="s">
        <v>355</v>
      </c>
      <c r="D14">
        <v>9</v>
      </c>
      <c r="E14">
        <v>2190</v>
      </c>
      <c r="G14" t="str">
        <f t="shared" si="0"/>
        <v>SPB</v>
      </c>
      <c r="H14" t="str">
        <f t="shared" si="1"/>
        <v>-</v>
      </c>
      <c r="I14" t="str">
        <f t="shared" si="2"/>
        <v>15300</v>
      </c>
    </row>
    <row r="15" spans="1:15">
      <c r="C15" t="s">
        <v>348</v>
      </c>
      <c r="D15">
        <v>53</v>
      </c>
      <c r="E15">
        <v>2080</v>
      </c>
      <c r="G15" t="str">
        <f t="shared" si="0"/>
        <v>SPB</v>
      </c>
      <c r="H15" t="str">
        <f t="shared" si="1"/>
        <v>-</v>
      </c>
      <c r="I15" t="str">
        <f t="shared" si="2"/>
        <v>16208</v>
      </c>
    </row>
    <row r="16" spans="1:15">
      <c r="G16" s="31" t="str">
        <f t="shared" ref="G16" ca="1" si="3">_xlfn.FORMULATEXT(G15)</f>
        <v>=LEFT(C15,3)</v>
      </c>
      <c r="H16" s="3"/>
    </row>
    <row r="17" spans="1:10">
      <c r="H17" s="31" t="str">
        <f ca="1">_xlfn.FORMULATEXT(H15)</f>
        <v>=MID(C15,4,1)</v>
      </c>
      <c r="I17" s="3"/>
    </row>
    <row r="18" spans="1:10">
      <c r="I18" s="31" t="str">
        <f ca="1">_xlfn.FORMULATEXT(I15)</f>
        <v>=RIGHT(C15,5)</v>
      </c>
      <c r="J18" s="3"/>
    </row>
    <row r="20" spans="1:10" ht="25.2">
      <c r="A20" s="65" t="s">
        <v>800</v>
      </c>
      <c r="B20" s="65"/>
      <c r="C20" s="65"/>
      <c r="D20" s="65"/>
      <c r="E20" s="65"/>
      <c r="F20" s="65"/>
      <c r="G20" s="65"/>
    </row>
    <row r="23" spans="1:10">
      <c r="C23" t="s">
        <v>1</v>
      </c>
      <c r="D23" t="s">
        <v>373</v>
      </c>
      <c r="E23" t="s">
        <v>374</v>
      </c>
      <c r="G23" t="s">
        <v>800</v>
      </c>
    </row>
    <row r="24" spans="1:10">
      <c r="C24" t="s">
        <v>282</v>
      </c>
      <c r="D24">
        <v>22.1</v>
      </c>
      <c r="E24">
        <v>5440</v>
      </c>
      <c r="G24">
        <f>LEN(C24)</f>
        <v>9</v>
      </c>
      <c r="H24">
        <f t="shared" ref="H24:I24" si="4">LEN(D24)</f>
        <v>4</v>
      </c>
      <c r="I24">
        <f t="shared" si="4"/>
        <v>4</v>
      </c>
    </row>
    <row r="25" spans="1:10">
      <c r="C25" t="s">
        <v>320</v>
      </c>
      <c r="D25">
        <v>32</v>
      </c>
      <c r="E25">
        <v>3080</v>
      </c>
      <c r="G25">
        <f t="shared" ref="G25:G32" si="5">LEN(C25)</f>
        <v>9</v>
      </c>
      <c r="H25">
        <f t="shared" ref="H25:H32" si="6">LEN(D25)</f>
        <v>2</v>
      </c>
      <c r="I25">
        <f t="shared" ref="I25:I32" si="7">LEN(E25)</f>
        <v>4</v>
      </c>
    </row>
    <row r="26" spans="1:10">
      <c r="C26" t="s">
        <v>369</v>
      </c>
      <c r="D26">
        <v>7</v>
      </c>
      <c r="E26">
        <v>900</v>
      </c>
      <c r="G26">
        <f t="shared" si="5"/>
        <v>9</v>
      </c>
      <c r="H26">
        <f t="shared" si="6"/>
        <v>1</v>
      </c>
      <c r="I26">
        <f t="shared" si="7"/>
        <v>3</v>
      </c>
    </row>
    <row r="27" spans="1:10">
      <c r="C27" t="s">
        <v>335</v>
      </c>
      <c r="D27">
        <v>12</v>
      </c>
      <c r="E27">
        <v>1680</v>
      </c>
      <c r="G27">
        <f t="shared" si="5"/>
        <v>9</v>
      </c>
      <c r="H27">
        <f t="shared" si="6"/>
        <v>2</v>
      </c>
      <c r="I27">
        <f t="shared" si="7"/>
        <v>4</v>
      </c>
    </row>
    <row r="28" spans="1:10">
      <c r="C28" t="s">
        <v>330</v>
      </c>
      <c r="D28">
        <v>17</v>
      </c>
      <c r="E28">
        <v>2030</v>
      </c>
      <c r="G28">
        <f t="shared" si="5"/>
        <v>9</v>
      </c>
      <c r="H28">
        <f t="shared" si="6"/>
        <v>2</v>
      </c>
      <c r="I28">
        <f t="shared" si="7"/>
        <v>4</v>
      </c>
    </row>
    <row r="29" spans="1:10">
      <c r="C29" t="s">
        <v>366</v>
      </c>
      <c r="D29">
        <v>29</v>
      </c>
      <c r="E29">
        <v>-10</v>
      </c>
      <c r="G29">
        <f t="shared" si="5"/>
        <v>9</v>
      </c>
      <c r="H29">
        <f t="shared" si="6"/>
        <v>2</v>
      </c>
      <c r="I29">
        <f t="shared" si="7"/>
        <v>3</v>
      </c>
    </row>
    <row r="30" spans="1:10">
      <c r="C30" t="s">
        <v>361</v>
      </c>
      <c r="D30">
        <v>23</v>
      </c>
      <c r="E30">
        <v>2260</v>
      </c>
      <c r="G30">
        <f t="shared" si="5"/>
        <v>9</v>
      </c>
      <c r="H30">
        <f t="shared" si="6"/>
        <v>2</v>
      </c>
      <c r="I30">
        <f t="shared" si="7"/>
        <v>4</v>
      </c>
    </row>
    <row r="31" spans="1:10">
      <c r="C31" t="s">
        <v>355</v>
      </c>
      <c r="D31">
        <v>9</v>
      </c>
      <c r="E31">
        <v>2190</v>
      </c>
      <c r="G31">
        <f t="shared" si="5"/>
        <v>9</v>
      </c>
      <c r="H31">
        <f t="shared" si="6"/>
        <v>1</v>
      </c>
      <c r="I31">
        <f t="shared" si="7"/>
        <v>4</v>
      </c>
    </row>
    <row r="32" spans="1:10">
      <c r="C32" t="s">
        <v>348</v>
      </c>
      <c r="D32">
        <v>53</v>
      </c>
      <c r="E32">
        <v>2080</v>
      </c>
      <c r="G32">
        <f t="shared" si="5"/>
        <v>9</v>
      </c>
      <c r="H32">
        <f t="shared" si="6"/>
        <v>2</v>
      </c>
      <c r="I32">
        <f t="shared" si="7"/>
        <v>4</v>
      </c>
    </row>
    <row r="33" spans="1:11">
      <c r="G33" s="31" t="str">
        <f t="shared" ref="G33" ca="1" si="8">_xlfn.FORMULATEXT(G32)</f>
        <v>=LEN(C32)</v>
      </c>
      <c r="H33" s="3"/>
    </row>
    <row r="34" spans="1:11">
      <c r="H34" s="31" t="str">
        <f ca="1">_xlfn.FORMULATEXT(H32)</f>
        <v>=LEN(D32)</v>
      </c>
      <c r="I34" s="3"/>
    </row>
    <row r="35" spans="1:11">
      <c r="I35" s="31" t="str">
        <f ca="1">_xlfn.FORMULATEXT(I32)</f>
        <v>=LEN(E32)</v>
      </c>
    </row>
    <row r="37" spans="1:11" ht="25.2">
      <c r="A37" s="65" t="s">
        <v>801</v>
      </c>
      <c r="B37" s="65"/>
      <c r="C37" s="65"/>
      <c r="D37" s="65"/>
      <c r="E37" s="65"/>
      <c r="F37" s="65"/>
      <c r="G37" s="65"/>
    </row>
    <row r="40" spans="1:11">
      <c r="C40" t="s">
        <v>1</v>
      </c>
      <c r="D40" t="s">
        <v>373</v>
      </c>
      <c r="E40" t="s">
        <v>374</v>
      </c>
      <c r="F40" t="s">
        <v>3</v>
      </c>
      <c r="H40" t="s">
        <v>802</v>
      </c>
      <c r="I40" t="s">
        <v>803</v>
      </c>
      <c r="J40" t="s">
        <v>802</v>
      </c>
      <c r="K40" t="s">
        <v>803</v>
      </c>
    </row>
    <row r="41" spans="1:11">
      <c r="C41" t="s">
        <v>282</v>
      </c>
      <c r="D41">
        <v>22</v>
      </c>
      <c r="E41">
        <v>5440</v>
      </c>
      <c r="F41" t="s">
        <v>283</v>
      </c>
      <c r="H41">
        <f>SEARCH("p",C41)</f>
        <v>2</v>
      </c>
      <c r="I41" t="e">
        <f>FIND("p",C41)</f>
        <v>#VALUE!</v>
      </c>
      <c r="J41" t="e">
        <f t="shared" ref="J41:J49" si="9">SEARCH("앞",F41)</f>
        <v>#VALUE!</v>
      </c>
      <c r="K41" t="e">
        <f t="shared" ref="K41:K49" si="10">FIND("앞",F41)</f>
        <v>#VALUE!</v>
      </c>
    </row>
    <row r="42" spans="1:11">
      <c r="C42" t="s">
        <v>320</v>
      </c>
      <c r="D42">
        <v>32</v>
      </c>
      <c r="E42">
        <v>3080</v>
      </c>
      <c r="F42" t="s">
        <v>144</v>
      </c>
      <c r="J42">
        <f t="shared" si="9"/>
        <v>10</v>
      </c>
      <c r="K42">
        <f t="shared" si="10"/>
        <v>10</v>
      </c>
    </row>
    <row r="43" spans="1:11">
      <c r="C43" t="s">
        <v>369</v>
      </c>
      <c r="D43">
        <v>7</v>
      </c>
      <c r="E43">
        <v>900</v>
      </c>
      <c r="F43" t="s">
        <v>311</v>
      </c>
      <c r="J43" t="e">
        <f t="shared" si="9"/>
        <v>#VALUE!</v>
      </c>
      <c r="K43" t="e">
        <f t="shared" si="10"/>
        <v>#VALUE!</v>
      </c>
    </row>
    <row r="44" spans="1:11">
      <c r="C44" t="s">
        <v>335</v>
      </c>
      <c r="D44">
        <v>12</v>
      </c>
      <c r="E44">
        <v>1680</v>
      </c>
      <c r="F44" t="s">
        <v>111</v>
      </c>
      <c r="J44">
        <f t="shared" si="9"/>
        <v>11</v>
      </c>
      <c r="K44">
        <f t="shared" si="10"/>
        <v>11</v>
      </c>
    </row>
    <row r="45" spans="1:11">
      <c r="C45" t="s">
        <v>330</v>
      </c>
      <c r="D45">
        <v>17</v>
      </c>
      <c r="E45">
        <v>2030</v>
      </c>
      <c r="F45" t="s">
        <v>304</v>
      </c>
      <c r="J45" t="e">
        <f t="shared" si="9"/>
        <v>#VALUE!</v>
      </c>
      <c r="K45" t="e">
        <f t="shared" si="10"/>
        <v>#VALUE!</v>
      </c>
    </row>
    <row r="46" spans="1:11">
      <c r="C46" t="s">
        <v>366</v>
      </c>
      <c r="D46">
        <v>29</v>
      </c>
      <c r="E46">
        <v>-10</v>
      </c>
      <c r="F46" t="s">
        <v>339</v>
      </c>
      <c r="J46" t="e">
        <f t="shared" si="9"/>
        <v>#VALUE!</v>
      </c>
      <c r="K46" t="e">
        <f t="shared" si="10"/>
        <v>#VALUE!</v>
      </c>
    </row>
    <row r="47" spans="1:11">
      <c r="C47" t="s">
        <v>361</v>
      </c>
      <c r="D47">
        <v>23</v>
      </c>
      <c r="E47">
        <v>2260</v>
      </c>
      <c r="F47" t="s">
        <v>309</v>
      </c>
      <c r="J47" t="e">
        <f t="shared" si="9"/>
        <v>#VALUE!</v>
      </c>
      <c r="K47" t="e">
        <f t="shared" si="10"/>
        <v>#VALUE!</v>
      </c>
    </row>
    <row r="48" spans="1:11">
      <c r="C48" t="s">
        <v>355</v>
      </c>
      <c r="D48">
        <v>9</v>
      </c>
      <c r="E48">
        <v>2190</v>
      </c>
      <c r="F48" t="s">
        <v>298</v>
      </c>
      <c r="J48" t="e">
        <f t="shared" si="9"/>
        <v>#VALUE!</v>
      </c>
      <c r="K48" t="e">
        <f t="shared" si="10"/>
        <v>#VALUE!</v>
      </c>
    </row>
    <row r="49" spans="1:12">
      <c r="C49" t="s">
        <v>348</v>
      </c>
      <c r="D49">
        <v>53</v>
      </c>
      <c r="E49">
        <v>2080</v>
      </c>
      <c r="F49" t="s">
        <v>287</v>
      </c>
      <c r="H49">
        <f>SEARCH("p",C49)</f>
        <v>2</v>
      </c>
      <c r="I49" t="e">
        <f>FIND("p",C49)</f>
        <v>#VALUE!</v>
      </c>
      <c r="J49">
        <f t="shared" si="9"/>
        <v>11</v>
      </c>
      <c r="K49">
        <f t="shared" si="10"/>
        <v>11</v>
      </c>
    </row>
    <row r="50" spans="1:12">
      <c r="H50" s="31" t="str">
        <f t="shared" ref="H50" ca="1" si="11">_xlfn.FORMULATEXT(H49)</f>
        <v>=SEARCH("p",C49)</v>
      </c>
      <c r="I50" s="3"/>
    </row>
    <row r="51" spans="1:12">
      <c r="I51" s="31" t="str">
        <f ca="1">_xlfn.FORMULATEXT(I49)</f>
        <v>=FIND("p",C49)</v>
      </c>
      <c r="J51" s="3"/>
    </row>
    <row r="52" spans="1:12">
      <c r="J52" s="31" t="str">
        <f ca="1">_xlfn.FORMULATEXT(J49)</f>
        <v>=SEARCH("앞",F49)</v>
      </c>
      <c r="K52" s="3"/>
    </row>
    <row r="53" spans="1:12">
      <c r="K53" s="31" t="str">
        <f ca="1">_xlfn.FORMULATEXT(K49)</f>
        <v>=FIND("앞",F49)</v>
      </c>
      <c r="L53" s="3"/>
    </row>
    <row r="56" spans="1:12" ht="25.2">
      <c r="A56" s="65" t="s">
        <v>804</v>
      </c>
      <c r="B56" s="65"/>
      <c r="C56" s="65"/>
      <c r="D56" s="65"/>
      <c r="E56" s="65"/>
      <c r="F56" s="65"/>
      <c r="G56" s="65"/>
    </row>
    <row r="57" spans="1:12">
      <c r="G57" s="13" t="s">
        <v>805</v>
      </c>
      <c r="H57" t="str">
        <f>REPLACE(G57,5,3,"XXX")</f>
        <v>010-XXX-2222</v>
      </c>
    </row>
    <row r="59" spans="1:12">
      <c r="C59" t="s">
        <v>1</v>
      </c>
      <c r="D59" t="s">
        <v>373</v>
      </c>
      <c r="E59" t="s">
        <v>374</v>
      </c>
      <c r="F59" t="s">
        <v>3</v>
      </c>
      <c r="H59" t="s">
        <v>806</v>
      </c>
      <c r="I59" t="s">
        <v>807</v>
      </c>
    </row>
    <row r="60" spans="1:12">
      <c r="C60" t="s">
        <v>282</v>
      </c>
      <c r="D60">
        <v>22</v>
      </c>
      <c r="E60">
        <v>5440</v>
      </c>
      <c r="F60" t="s">
        <v>283</v>
      </c>
      <c r="G60">
        <v>1</v>
      </c>
      <c r="H60" t="str">
        <f>REPLACE(C60,G60,2,"XX")</f>
        <v>XXB-14890</v>
      </c>
      <c r="I60" t="str">
        <f>SUBSTITUTE(C60,"1","X")</f>
        <v>SPB-X4890</v>
      </c>
    </row>
    <row r="61" spans="1:12">
      <c r="C61" t="s">
        <v>320</v>
      </c>
      <c r="D61">
        <v>32</v>
      </c>
      <c r="E61">
        <v>3080</v>
      </c>
      <c r="F61" t="s">
        <v>144</v>
      </c>
      <c r="G61">
        <v>2</v>
      </c>
      <c r="H61" t="str">
        <f t="shared" ref="H61:H68" si="12">REPLACE(C61,G61,2,"XX")</f>
        <v>SXX-11290</v>
      </c>
      <c r="I61" t="str">
        <f t="shared" ref="I61:I68" si="13">SUBSTITUTE(C61,"1","X")</f>
        <v>SPB-XX290</v>
      </c>
    </row>
    <row r="62" spans="1:12">
      <c r="C62" t="s">
        <v>369</v>
      </c>
      <c r="D62">
        <v>7</v>
      </c>
      <c r="E62">
        <v>900</v>
      </c>
      <c r="F62" t="s">
        <v>311</v>
      </c>
      <c r="G62">
        <v>3</v>
      </c>
      <c r="H62" t="str">
        <f t="shared" si="12"/>
        <v>SPXX12002</v>
      </c>
      <c r="I62" t="str">
        <f t="shared" si="13"/>
        <v>SPB-X2002</v>
      </c>
    </row>
    <row r="63" spans="1:12">
      <c r="C63" t="s">
        <v>335</v>
      </c>
      <c r="D63">
        <v>12</v>
      </c>
      <c r="E63">
        <v>1680</v>
      </c>
      <c r="F63" t="s">
        <v>111</v>
      </c>
      <c r="G63">
        <v>4</v>
      </c>
      <c r="H63" t="str">
        <f t="shared" si="12"/>
        <v>SPBXX5597</v>
      </c>
      <c r="I63" t="str">
        <f t="shared" si="13"/>
        <v>SPB-05597</v>
      </c>
    </row>
    <row r="64" spans="1:12">
      <c r="C64" t="s">
        <v>330</v>
      </c>
      <c r="D64">
        <v>17</v>
      </c>
      <c r="E64">
        <v>2030</v>
      </c>
      <c r="F64" t="s">
        <v>304</v>
      </c>
      <c r="G64">
        <v>5</v>
      </c>
      <c r="H64" t="str">
        <f t="shared" si="12"/>
        <v>SPB-XX782</v>
      </c>
      <c r="I64" t="str">
        <f t="shared" si="13"/>
        <v>SPB-X4782</v>
      </c>
    </row>
    <row r="65" spans="1:37">
      <c r="C65" t="s">
        <v>366</v>
      </c>
      <c r="D65">
        <v>29</v>
      </c>
      <c r="E65">
        <v>-10</v>
      </c>
      <c r="F65" t="s">
        <v>339</v>
      </c>
      <c r="G65">
        <v>6</v>
      </c>
      <c r="H65" t="str">
        <f t="shared" si="12"/>
        <v>SPB-0XX56</v>
      </c>
      <c r="I65" t="str">
        <f t="shared" si="13"/>
        <v>SPB-04356</v>
      </c>
    </row>
    <row r="66" spans="1:37">
      <c r="C66" t="s">
        <v>361</v>
      </c>
      <c r="D66">
        <v>23</v>
      </c>
      <c r="E66">
        <v>2260</v>
      </c>
      <c r="F66" t="s">
        <v>309</v>
      </c>
      <c r="G66">
        <v>7</v>
      </c>
      <c r="H66" t="str">
        <f t="shared" si="12"/>
        <v>SPB-18XX6</v>
      </c>
      <c r="I66" t="str">
        <f t="shared" si="13"/>
        <v>SPB-X8206</v>
      </c>
    </row>
    <row r="67" spans="1:37">
      <c r="C67" t="s">
        <v>355</v>
      </c>
      <c r="D67">
        <v>9</v>
      </c>
      <c r="E67">
        <v>2190</v>
      </c>
      <c r="F67" t="s">
        <v>298</v>
      </c>
      <c r="G67">
        <v>8</v>
      </c>
      <c r="H67" t="str">
        <f t="shared" si="12"/>
        <v>SPB-153XX</v>
      </c>
      <c r="I67" t="str">
        <f t="shared" si="13"/>
        <v>SPB-X5300</v>
      </c>
    </row>
    <row r="68" spans="1:37">
      <c r="C68" t="s">
        <v>348</v>
      </c>
      <c r="D68">
        <v>53</v>
      </c>
      <c r="E68">
        <v>2080</v>
      </c>
      <c r="F68" t="s">
        <v>287</v>
      </c>
      <c r="G68">
        <v>9</v>
      </c>
      <c r="H68" t="str">
        <f t="shared" si="12"/>
        <v>SPB-1620XX</v>
      </c>
      <c r="I68" t="str">
        <f t="shared" si="13"/>
        <v>SPB-X6208</v>
      </c>
    </row>
    <row r="69" spans="1:37">
      <c r="H69" s="31" t="str">
        <f t="shared" ref="H69" ca="1" si="14">_xlfn.FORMULATEXT(H68)</f>
        <v>=REPLACE(C68,G68,2,"XX")</v>
      </c>
      <c r="I69" s="3"/>
      <c r="J69" s="3"/>
    </row>
    <row r="70" spans="1:37">
      <c r="I70" s="31" t="str">
        <f ca="1">_xlfn.FORMULATEXT(I68)</f>
        <v>=SUBSTITUTE(C68,"1","X")</v>
      </c>
      <c r="J70" s="3"/>
      <c r="K70" s="3"/>
    </row>
    <row r="72" spans="1:37" ht="25.2">
      <c r="A72" s="66" t="s">
        <v>808</v>
      </c>
      <c r="B72" s="66"/>
      <c r="C72" s="66"/>
      <c r="D72" s="66"/>
      <c r="E72" s="66"/>
      <c r="F72" s="66"/>
      <c r="G72" s="66"/>
    </row>
    <row r="73" spans="1:37">
      <c r="L73">
        <v>65</v>
      </c>
      <c r="M73">
        <v>66</v>
      </c>
      <c r="N73">
        <v>67</v>
      </c>
      <c r="O73">
        <v>68</v>
      </c>
      <c r="P73">
        <v>69</v>
      </c>
      <c r="Q73">
        <v>70</v>
      </c>
      <c r="R73">
        <v>71</v>
      </c>
      <c r="S73">
        <v>72</v>
      </c>
      <c r="T73">
        <v>73</v>
      </c>
      <c r="U73">
        <v>74</v>
      </c>
      <c r="V73">
        <v>75</v>
      </c>
      <c r="W73">
        <v>76</v>
      </c>
      <c r="X73">
        <v>77</v>
      </c>
      <c r="Y73">
        <v>78</v>
      </c>
      <c r="Z73">
        <v>79</v>
      </c>
      <c r="AA73">
        <v>80</v>
      </c>
      <c r="AB73">
        <v>81</v>
      </c>
      <c r="AC73">
        <v>82</v>
      </c>
      <c r="AD73">
        <v>83</v>
      </c>
      <c r="AE73">
        <v>84</v>
      </c>
      <c r="AF73">
        <v>85</v>
      </c>
      <c r="AG73">
        <v>86</v>
      </c>
      <c r="AH73">
        <v>87</v>
      </c>
      <c r="AI73">
        <v>88</v>
      </c>
      <c r="AJ73">
        <v>89</v>
      </c>
      <c r="AK73">
        <v>90</v>
      </c>
    </row>
    <row r="74" spans="1:37">
      <c r="L74" t="str">
        <f>CHAR(L73)</f>
        <v>A</v>
      </c>
      <c r="M74" t="str">
        <f t="shared" ref="M74:AB74" si="15">CHAR(M73)</f>
        <v>B</v>
      </c>
      <c r="N74" t="str">
        <f t="shared" si="15"/>
        <v>C</v>
      </c>
      <c r="O74" t="str">
        <f t="shared" si="15"/>
        <v>D</v>
      </c>
      <c r="P74" t="str">
        <f t="shared" si="15"/>
        <v>E</v>
      </c>
      <c r="Q74" t="str">
        <f t="shared" si="15"/>
        <v>F</v>
      </c>
      <c r="R74" t="str">
        <f t="shared" si="15"/>
        <v>G</v>
      </c>
      <c r="S74" t="str">
        <f t="shared" si="15"/>
        <v>H</v>
      </c>
      <c r="T74" t="str">
        <f t="shared" si="15"/>
        <v>I</v>
      </c>
      <c r="U74" t="str">
        <f t="shared" si="15"/>
        <v>J</v>
      </c>
      <c r="V74" t="str">
        <f t="shared" si="15"/>
        <v>K</v>
      </c>
      <c r="W74" t="str">
        <f t="shared" si="15"/>
        <v>L</v>
      </c>
      <c r="X74" t="str">
        <f t="shared" si="15"/>
        <v>M</v>
      </c>
      <c r="Y74" t="str">
        <f t="shared" si="15"/>
        <v>N</v>
      </c>
      <c r="Z74" t="str">
        <f t="shared" si="15"/>
        <v>O</v>
      </c>
      <c r="AA74" t="str">
        <f t="shared" si="15"/>
        <v>P</v>
      </c>
      <c r="AB74" t="str">
        <f t="shared" si="15"/>
        <v>Q</v>
      </c>
      <c r="AC74" t="str">
        <f t="shared" ref="AC74" si="16">CHAR(AC73)</f>
        <v>R</v>
      </c>
      <c r="AD74" t="str">
        <f t="shared" ref="AD74" si="17">CHAR(AD73)</f>
        <v>S</v>
      </c>
      <c r="AE74" t="str">
        <f t="shared" ref="AE74" si="18">CHAR(AE73)</f>
        <v>T</v>
      </c>
      <c r="AF74" t="str">
        <f t="shared" ref="AF74" si="19">CHAR(AF73)</f>
        <v>U</v>
      </c>
      <c r="AG74" t="str">
        <f t="shared" ref="AG74" si="20">CHAR(AG73)</f>
        <v>V</v>
      </c>
      <c r="AH74" t="str">
        <f t="shared" ref="AH74" si="21">CHAR(AH73)</f>
        <v>W</v>
      </c>
      <c r="AI74" t="str">
        <f t="shared" ref="AI74" si="22">CHAR(AI73)</f>
        <v>X</v>
      </c>
      <c r="AJ74" t="str">
        <f t="shared" ref="AJ74" si="23">CHAR(AJ73)</f>
        <v>Y</v>
      </c>
      <c r="AK74" t="str">
        <f t="shared" ref="AK74" si="24">CHAR(AK73)</f>
        <v>Z</v>
      </c>
    </row>
    <row r="75" spans="1:37">
      <c r="C75">
        <v>65</v>
      </c>
      <c r="E75" t="str">
        <f>CHAR(C75)</f>
        <v>A</v>
      </c>
      <c r="F75" s="31" t="str">
        <f t="shared" ref="F75:H78" ca="1" si="25">_xlfn.FORMULATEXT(E75)</f>
        <v>=CHAR(C75)</v>
      </c>
      <c r="G75">
        <f>CODE(E75)</f>
        <v>65</v>
      </c>
      <c r="H75" s="31" t="str">
        <f t="shared" ca="1" si="25"/>
        <v>=CODE(E75)</v>
      </c>
      <c r="L75" t="str">
        <f>_xlfn.CONCAT(L74:AK74)</f>
        <v>ABCDEFGHIJKLMNOPQRSTUVWXYZ</v>
      </c>
    </row>
    <row r="76" spans="1:37">
      <c r="C76">
        <v>66</v>
      </c>
      <c r="E76" t="str">
        <f t="shared" ref="E76:E79" si="26">CHAR(C76)</f>
        <v>B</v>
      </c>
      <c r="F76" s="31" t="str">
        <f t="shared" ca="1" si="25"/>
        <v>=CHAR(C76)</v>
      </c>
      <c r="G76">
        <f t="shared" ref="G76:G79" si="27">CODE(E76)</f>
        <v>66</v>
      </c>
      <c r="H76" s="31" t="str">
        <f t="shared" ref="H76" ca="1" si="28">_xlfn.FORMULATEXT(G76)</f>
        <v>=CODE(E76)</v>
      </c>
    </row>
    <row r="77" spans="1:37">
      <c r="C77">
        <v>67</v>
      </c>
      <c r="E77" t="str">
        <f t="shared" si="26"/>
        <v>C</v>
      </c>
      <c r="F77" s="31" t="str">
        <f t="shared" ca="1" si="25"/>
        <v>=CHAR(C77)</v>
      </c>
      <c r="G77">
        <f t="shared" si="27"/>
        <v>67</v>
      </c>
      <c r="H77" s="31" t="str">
        <f t="shared" ref="H77" ca="1" si="29">_xlfn.FORMULATEXT(G77)</f>
        <v>=CODE(E77)</v>
      </c>
    </row>
    <row r="78" spans="1:37">
      <c r="C78">
        <v>68</v>
      </c>
      <c r="E78" t="str">
        <f t="shared" si="26"/>
        <v>D</v>
      </c>
      <c r="F78" s="31" t="str">
        <f t="shared" ca="1" si="25"/>
        <v>=CHAR(C78)</v>
      </c>
      <c r="G78">
        <f t="shared" si="27"/>
        <v>68</v>
      </c>
      <c r="H78" s="31" t="str">
        <f t="shared" ref="H78" ca="1" si="30">_xlfn.FORMULATEXT(G78)</f>
        <v>=CODE(E78)</v>
      </c>
      <c r="K78" t="str">
        <f>CHAR(65+5)&amp;"64"</f>
        <v>F64</v>
      </c>
      <c r="L78" t="str" cm="1">
        <f t="array" aca="1" ref="L78" ca="1">INDIRECT(K78)</f>
        <v>청계8가 사거리</v>
      </c>
    </row>
    <row r="79" spans="1:37">
      <c r="C79">
        <v>69</v>
      </c>
      <c r="E79" t="str">
        <f t="shared" si="26"/>
        <v>E</v>
      </c>
      <c r="F79" s="31" t="str">
        <f ca="1">_xlfn.FORMULATEXT(E79)</f>
        <v>=CHAR(C79)</v>
      </c>
      <c r="G79">
        <f t="shared" si="27"/>
        <v>69</v>
      </c>
      <c r="H79" s="31" t="str">
        <f t="shared" ref="H79" ca="1" si="31">_xlfn.FORMULATEXT(G79)</f>
        <v>=CODE(E79)</v>
      </c>
      <c r="K79" s="31" t="str">
        <f ca="1">_xlfn.FORMULATEXT(K78)</f>
        <v>=CHAR(65+5)&amp;"64"</v>
      </c>
      <c r="L79" s="31" t="str">
        <f ca="1">_xlfn.FORMULATEXT(L78)</f>
        <v>=INDIRECT(K78)</v>
      </c>
    </row>
    <row r="81" spans="1:11">
      <c r="D81">
        <v>65</v>
      </c>
      <c r="E81">
        <v>72</v>
      </c>
      <c r="F81" s="31" t="str" cm="1">
        <f t="array" aca="1" ref="F81" ca="1">INDIRECT(CHAR(D81)&amp;E81)</f>
        <v>CODE CHAR</v>
      </c>
    </row>
    <row r="82" spans="1:11" ht="25.2">
      <c r="A82" s="65" t="s">
        <v>809</v>
      </c>
      <c r="B82" s="65"/>
      <c r="C82" s="65"/>
      <c r="D82" s="65"/>
      <c r="E82" s="65"/>
      <c r="F82" s="65"/>
      <c r="G82" s="65"/>
    </row>
    <row r="83" spans="1:11">
      <c r="C83" t="str">
        <f>TRIM(C85)</f>
        <v>신반포역 2번출구 앞</v>
      </c>
      <c r="E83">
        <f>LEN(C83)</f>
        <v>11</v>
      </c>
    </row>
    <row r="84" spans="1:11">
      <c r="F84" s="30" t="s">
        <v>800</v>
      </c>
      <c r="G84" s="30" t="s">
        <v>810</v>
      </c>
      <c r="I84" s="30" t="s">
        <v>800</v>
      </c>
    </row>
    <row r="85" spans="1:11">
      <c r="C85" t="s">
        <v>811</v>
      </c>
      <c r="E85">
        <f>LEN(C85)</f>
        <v>22</v>
      </c>
      <c r="F85">
        <f>LEN(C85)</f>
        <v>22</v>
      </c>
      <c r="G85" t="str">
        <f>TRIM(C85)</f>
        <v>신반포역 2번출구 앞</v>
      </c>
      <c r="I85">
        <f>LEN(G85)</f>
        <v>11</v>
      </c>
    </row>
    <row r="86" spans="1:11" ht="72">
      <c r="C86" s="7" t="s">
        <v>812</v>
      </c>
      <c r="E86" t="str">
        <f>TRIM(CLEAN(C86))</f>
        <v>신반포역 2번출구 앞</v>
      </c>
      <c r="F86">
        <f>LEN(C86)</f>
        <v>19</v>
      </c>
      <c r="G86" t="str">
        <f>TRIM(C86)</f>
        <v>신반포역 
 2번출구 앞</v>
      </c>
      <c r="I86">
        <f>LEN(G86)</f>
        <v>16</v>
      </c>
      <c r="J86" s="31" t="str">
        <f ca="1">_xlfn.FORMULATEXT(I86)</f>
        <v>=LEN(G86)</v>
      </c>
      <c r="K86" s="3"/>
    </row>
    <row r="87" spans="1:11">
      <c r="B87" t="s">
        <v>427</v>
      </c>
      <c r="C87">
        <f>LEN(C85)</f>
        <v>22</v>
      </c>
      <c r="E87">
        <f>LEN(E86)</f>
        <v>11</v>
      </c>
      <c r="F87">
        <f t="shared" ref="F87:F91" si="32">LEN(C87)</f>
        <v>2</v>
      </c>
      <c r="G87" s="31" t="str">
        <f t="shared" ref="G87" ca="1" si="33">_xlfn.FORMULATEXT(G86)</f>
        <v>=TRIM(C86)</v>
      </c>
      <c r="H87" s="3"/>
    </row>
    <row r="88" spans="1:11">
      <c r="B88" t="s">
        <v>430</v>
      </c>
      <c r="C88" t="s">
        <v>813</v>
      </c>
      <c r="F88">
        <f t="shared" si="32"/>
        <v>11</v>
      </c>
      <c r="G88" s="30" t="s">
        <v>814</v>
      </c>
    </row>
    <row r="89" spans="1:11">
      <c r="B89" t="s">
        <v>815</v>
      </c>
      <c r="C89" t="str">
        <f>CLEAN(C85)</f>
        <v xml:space="preserve">  신반포역    2번출구    앞   </v>
      </c>
      <c r="F89">
        <f t="shared" si="32"/>
        <v>22</v>
      </c>
      <c r="G89" t="str">
        <f>CLEAN(C86)</f>
        <v>신반포역     2번출구 앞</v>
      </c>
      <c r="I89">
        <f>LEN(G89)</f>
        <v>15</v>
      </c>
      <c r="J89" s="31" t="str">
        <f ca="1">_xlfn.FORMULATEXT(I89)</f>
        <v>=LEN(G89)</v>
      </c>
      <c r="K89" s="3"/>
    </row>
    <row r="90" spans="1:11">
      <c r="C90" t="str">
        <f>CLEAN(C86)</f>
        <v>신반포역     2번출구 앞</v>
      </c>
      <c r="F90">
        <f t="shared" si="32"/>
        <v>15</v>
      </c>
      <c r="G90" s="31" t="str">
        <f t="shared" ref="G90" ca="1" si="34">_xlfn.FORMULATEXT(G89)</f>
        <v>=CLEAN(C86)</v>
      </c>
      <c r="H90" s="3"/>
    </row>
    <row r="91" spans="1:11">
      <c r="C91" t="str">
        <f>TRIM(C90)</f>
        <v>신반포역 2번출구 앞</v>
      </c>
      <c r="F91">
        <f t="shared" si="32"/>
        <v>11</v>
      </c>
      <c r="G91" s="30" t="s">
        <v>816</v>
      </c>
      <c r="H91" s="30"/>
    </row>
    <row r="92" spans="1:11">
      <c r="G92" t="str">
        <f>TRIM(CLEAN(C86))</f>
        <v>신반포역 2번출구 앞</v>
      </c>
      <c r="I92">
        <f>LEN(G92)</f>
        <v>11</v>
      </c>
      <c r="J92" s="31" t="str">
        <f ca="1">_xlfn.FORMULATEXT(I92)</f>
        <v>=LEN(G92)</v>
      </c>
      <c r="K92" s="3"/>
    </row>
    <row r="93" spans="1:11">
      <c r="G93" s="31" t="str">
        <f t="shared" ref="G93" ca="1" si="35">_xlfn.FORMULATEXT(G92)</f>
        <v>=TRIM(CLEAN(C86))</v>
      </c>
      <c r="H93" s="3"/>
    </row>
    <row r="96" spans="1:11" ht="25.2">
      <c r="A96" s="65" t="s">
        <v>817</v>
      </c>
      <c r="B96" s="65"/>
      <c r="C96" s="65"/>
      <c r="D96" s="65"/>
      <c r="E96" s="65"/>
      <c r="F96" s="65"/>
      <c r="G96" s="65"/>
    </row>
    <row r="98" spans="1:13">
      <c r="G98" t="str">
        <f>_xlfn.TEXTJOIN(", ",TRUE, B99:B102)</f>
        <v>LEN, TRIM, LEN</v>
      </c>
    </row>
    <row r="99" spans="1:13">
      <c r="B99" s="30" t="s">
        <v>800</v>
      </c>
      <c r="D99" t="str">
        <f>_xlfn.TEXTJOIN(" ",FALSE,B99:B102)</f>
        <v>LEN TRIM  LEN</v>
      </c>
    </row>
    <row r="100" spans="1:13">
      <c r="B100" s="30" t="s">
        <v>810</v>
      </c>
      <c r="F100" t="str">
        <f>_xlfn.CONCAT(B99:B102)</f>
        <v>LENTRIMLEN</v>
      </c>
      <c r="G100" s="31" t="str">
        <f ca="1">_xlfn.FORMULATEXT(F100)</f>
        <v>=CONCAT(B99:B102)</v>
      </c>
      <c r="H100" s="31"/>
    </row>
    <row r="101" spans="1:13">
      <c r="C101" t="str">
        <f>B99&amp;B100&amp;B102</f>
        <v>LENTRIMLEN</v>
      </c>
      <c r="F101" t="str">
        <f>CONCATENATE(B99,B100,B102)</f>
        <v>LENTRIMLEN</v>
      </c>
      <c r="G101" s="31" t="str">
        <f t="shared" ref="G101:G105" ca="1" si="36">_xlfn.FORMULATEXT(F101)</f>
        <v>=CONCATENATE(B99,B100,B102)</v>
      </c>
      <c r="H101" s="31"/>
      <c r="I101" s="3"/>
    </row>
    <row r="102" spans="1:13">
      <c r="B102" s="30" t="s">
        <v>800</v>
      </c>
      <c r="C102" t="str">
        <f>_xlfn.CONCAT(B99:B102)</f>
        <v>LENTRIMLEN</v>
      </c>
      <c r="F102" t="str">
        <f>B99&amp;B100&amp;B102</f>
        <v>LENTRIMLEN</v>
      </c>
      <c r="G102" s="31" t="str">
        <f t="shared" ca="1" si="36"/>
        <v>=B99&amp;B100&amp;B102</v>
      </c>
      <c r="H102" s="31"/>
    </row>
    <row r="103" spans="1:13">
      <c r="C103" t="str">
        <f>_xlfn.CONCAT(B99:B102)</f>
        <v>LENTRIMLEN</v>
      </c>
      <c r="F103" t="str">
        <f>_xlfn.TEXTJOIN(" ",TRUE,B99:B102)</f>
        <v>LEN TRIM LEN</v>
      </c>
      <c r="G103" s="31" t="str">
        <f t="shared" ca="1" si="36"/>
        <v>=TEXTJOIN(" ",TRUE,B99:B102)</v>
      </c>
      <c r="H103" s="3"/>
      <c r="I103" s="3"/>
    </row>
    <row r="104" spans="1:13">
      <c r="C104" t="str">
        <f>CONCATENATE(B99,B100,B102)</f>
        <v>LENTRIMLEN</v>
      </c>
      <c r="F104" t="str">
        <f>_xlfn.TEXTJOIN(" ",FALSE,B99:B102)</f>
        <v>LEN TRIM  LEN</v>
      </c>
      <c r="G104" s="31" t="str">
        <f t="shared" ca="1" si="36"/>
        <v>=TEXTJOIN(" ",FALSE,B99:B102)</v>
      </c>
      <c r="H104" s="3"/>
      <c r="I104" s="3"/>
    </row>
    <row r="105" spans="1:13">
      <c r="F105" t="str">
        <f>_xlfn.ARRAYTOTEXT(B99:B102)</f>
        <v>LEN, TRIM, , LEN</v>
      </c>
      <c r="G105" s="31" t="str">
        <f t="shared" ca="1" si="36"/>
        <v>=ARRAYTOTEXT(B99:B102)</v>
      </c>
      <c r="H105" s="3"/>
      <c r="I105" s="3"/>
    </row>
    <row r="107" spans="1:13" ht="25.2">
      <c r="A107" s="65" t="s">
        <v>818</v>
      </c>
      <c r="B107" s="65"/>
      <c r="C107" s="65"/>
      <c r="D107" s="65"/>
      <c r="E107" s="65"/>
      <c r="F107" s="65"/>
      <c r="G107" s="65"/>
      <c r="J107" t="s">
        <v>819</v>
      </c>
    </row>
    <row r="108" spans="1:13">
      <c r="J108" t="s">
        <v>820</v>
      </c>
    </row>
    <row r="109" spans="1:13">
      <c r="J109" t="s">
        <v>821</v>
      </c>
      <c r="K109" t="str">
        <f>CONCATENATE("a","b","c")</f>
        <v>abc</v>
      </c>
    </row>
    <row r="110" spans="1:13">
      <c r="C110" t="s">
        <v>800</v>
      </c>
      <c r="D110" t="s">
        <v>822</v>
      </c>
      <c r="F110" t="b">
        <f>EXACT(C110,D110)</f>
        <v>0</v>
      </c>
      <c r="H110" t="str">
        <f t="array" ref="H110">TRANSPOSE(C110:F110)&amp;" "</f>
        <v xml:space="preserve">LEN </v>
      </c>
      <c r="K110" t="str">
        <f t="array" ref="K110:M110">CONCATENATE((TRANSPOSE(J107:J109)&amp;" "))</f>
        <v xml:space="preserve">a </v>
      </c>
      <c r="L110" t="str">
        <v xml:space="preserve">b </v>
      </c>
      <c r="M110" t="str">
        <v xml:space="preserve">c </v>
      </c>
    </row>
    <row r="114" spans="1:9" ht="25.2">
      <c r="A114" s="65" t="s">
        <v>823</v>
      </c>
      <c r="B114" s="65"/>
      <c r="C114" s="65"/>
      <c r="D114" s="65"/>
      <c r="E114" s="65"/>
      <c r="F114" s="65"/>
      <c r="G114" s="65"/>
    </row>
    <row r="117" spans="1:9">
      <c r="E117" t="s">
        <v>824</v>
      </c>
      <c r="F117" t="s">
        <v>825</v>
      </c>
      <c r="G117" t="s">
        <v>826</v>
      </c>
    </row>
    <row r="118" spans="1:9">
      <c r="C118" t="s">
        <v>827</v>
      </c>
      <c r="E118" t="str">
        <f>UPPER(C118)</f>
        <v>LENTRIM</v>
      </c>
      <c r="F118" t="str">
        <f>LOWER(C118)</f>
        <v>lentrim</v>
      </c>
      <c r="G118" t="str">
        <f>PROPER(C118)</f>
        <v>Lentrim</v>
      </c>
    </row>
    <row r="119" spans="1:9">
      <c r="C119" t="s">
        <v>828</v>
      </c>
      <c r="E119" t="str">
        <f>UPPER(C119)</f>
        <v>LEN TRIM</v>
      </c>
      <c r="F119" t="str">
        <f>LOWER(C119)</f>
        <v>len trim</v>
      </c>
      <c r="G119" t="str">
        <f>PROPER(C119)</f>
        <v>Len Trim</v>
      </c>
      <c r="H119" t="str">
        <f>SUBSTITUTE(G119," ","")</f>
        <v>LenTrim</v>
      </c>
    </row>
    <row r="120" spans="1:9">
      <c r="F120" t="str">
        <f>SUBSTITUTE(F119," ","_")</f>
        <v>len_trim</v>
      </c>
    </row>
    <row r="123" spans="1:9" ht="25.2">
      <c r="A123" s="65" t="s">
        <v>829</v>
      </c>
      <c r="B123" s="65"/>
      <c r="C123" s="65"/>
      <c r="D123" s="65"/>
      <c r="E123" s="65"/>
      <c r="F123" s="65"/>
      <c r="G123" s="65"/>
    </row>
    <row r="124" spans="1:9">
      <c r="C124" t="str">
        <f>TEXT(C126,"#,##0.00")</f>
        <v>8,698.40</v>
      </c>
      <c r="D124" t="str">
        <f>_xlfn.CONCAT(C124,"A")</f>
        <v>8,698.40A</v>
      </c>
      <c r="G124" t="str">
        <f ca="1">_xlfn.CONCAT(E125,"C")</f>
        <v>45760.8787033565C</v>
      </c>
    </row>
    <row r="125" spans="1:9">
      <c r="C125" s="64">
        <v>8698.3964656530497</v>
      </c>
      <c r="D125" t="str">
        <f>_xlfn.CONCAT(C125,"a")</f>
        <v>8698.39646565305a</v>
      </c>
      <c r="E125" s="1">
        <f ca="1">NOW()</f>
        <v>45760.87870335648</v>
      </c>
      <c r="F125" t="str">
        <f ca="1">TEXT(E125,"yyyy/mm/dd")</f>
        <v>2025/04/13</v>
      </c>
      <c r="G125" t="str">
        <f ca="1">_xlfn.CONCAT(F125,"B")</f>
        <v>2025/04/13B</v>
      </c>
    </row>
    <row r="126" spans="1:9">
      <c r="C126">
        <v>8698.3964656530497</v>
      </c>
    </row>
    <row r="127" spans="1:9">
      <c r="C127" s="29">
        <f>C126</f>
        <v>8698.3964656530497</v>
      </c>
      <c r="D127" s="31" t="str">
        <f t="shared" ref="D127:D131" ca="1" si="37">_xlfn.FORMULATEXT(C127)</f>
        <v>=C126</v>
      </c>
    </row>
    <row r="128" spans="1:9">
      <c r="G128" s="30" t="s">
        <v>830</v>
      </c>
      <c r="H128" s="30" t="s">
        <v>807</v>
      </c>
      <c r="I128" s="30" t="s">
        <v>830</v>
      </c>
    </row>
    <row r="129" spans="1:11">
      <c r="C129" t="str">
        <f>TEXT(C126,"#,##0.00")</f>
        <v>8,698.40</v>
      </c>
      <c r="D129" s="31" t="str">
        <f t="shared" ca="1" si="37"/>
        <v>=TEXT(C126,"#,##0.00")</v>
      </c>
      <c r="E129" s="3"/>
      <c r="F129" s="3"/>
      <c r="G129">
        <f>VALUE(C129)</f>
        <v>8698.4</v>
      </c>
    </row>
    <row r="130" spans="1:11">
      <c r="C130" t="str">
        <f>TEXT(C126,"00-00-00")</f>
        <v>00-86-98</v>
      </c>
      <c r="D130" s="31" t="str">
        <f t="shared" ca="1" si="37"/>
        <v>=TEXT(C126,"00-00-00")</v>
      </c>
      <c r="E130" s="3"/>
      <c r="F130" s="3"/>
      <c r="G130" t="e">
        <f>VALUE(C130)</f>
        <v>#VALUE!</v>
      </c>
      <c r="H130" t="str">
        <f>SUBSTITUTE(C130,"-","")</f>
        <v>008698</v>
      </c>
      <c r="I130">
        <f>VALUE(H130)</f>
        <v>8698</v>
      </c>
    </row>
    <row r="131" spans="1:11">
      <c r="C131" t="str">
        <f>TEXT(C126,"00-00")</f>
        <v>86-98</v>
      </c>
      <c r="D131" s="31" t="str">
        <f t="shared" ca="1" si="37"/>
        <v>=TEXT(C126,"00-00")</v>
      </c>
      <c r="E131" s="3"/>
      <c r="F131" s="3"/>
      <c r="G131" t="e">
        <f>VALUE(C131)</f>
        <v>#VALUE!</v>
      </c>
      <c r="H131" t="str">
        <f>SUBSTITUTE(C131,"-","")</f>
        <v>8698</v>
      </c>
      <c r="I131">
        <f>VALUE(H131)</f>
        <v>8698</v>
      </c>
    </row>
    <row r="132" spans="1:11">
      <c r="G132" s="31" t="str">
        <f t="shared" ref="G132" ca="1" si="38">_xlfn.FORMULATEXT(G131)</f>
        <v>=VALUE(C131)</v>
      </c>
      <c r="H132" s="3"/>
    </row>
    <row r="133" spans="1:11">
      <c r="C133" s="1">
        <f ca="1">NOW()</f>
        <v>45760.87870335648</v>
      </c>
      <c r="H133" s="31" t="str">
        <f ca="1">_xlfn.FORMULATEXT(H131)</f>
        <v>=SUBSTITUTE(C131,"-","")</v>
      </c>
      <c r="I133" s="3"/>
      <c r="J133" s="3"/>
    </row>
    <row r="134" spans="1:11">
      <c r="C134" t="str">
        <f ca="1">TEXT(C133,"yyyy/mm/dd")</f>
        <v>2025/04/13</v>
      </c>
      <c r="D134" s="31" t="str">
        <f t="shared" ref="D134" ca="1" si="39">_xlfn.FORMULATEXT(C134)</f>
        <v>=TEXT(C133,"yyyy/mm/dd")</v>
      </c>
      <c r="E134" s="3"/>
      <c r="F134" s="3"/>
      <c r="I134" s="31" t="str">
        <f ca="1">_xlfn.FORMULATEXT(I131)</f>
        <v>=VALUE(H131)</v>
      </c>
      <c r="J134" s="3"/>
    </row>
    <row r="137" spans="1:11">
      <c r="C137" s="13" t="s">
        <v>831</v>
      </c>
      <c r="D137">
        <v>100</v>
      </c>
      <c r="E137" t="str">
        <f>TEXT(D137,"000")</f>
        <v>100</v>
      </c>
      <c r="F137" s="31" t="str">
        <f t="shared" ref="F137:F141" ca="1" si="40">_xlfn.FORMULATEXT(E137)</f>
        <v>=TEXT(D137,"000")</v>
      </c>
      <c r="H137" t="str">
        <f>REPT("0",3-LEN(D137))&amp;D137</f>
        <v>100</v>
      </c>
      <c r="I137" s="31" t="str">
        <f t="shared" ref="I137:I141" ca="1" si="41">_xlfn.FORMULATEXT(H137)</f>
        <v>=REPT("0",3-LEN(D137))&amp;D137</v>
      </c>
      <c r="J137" s="3"/>
      <c r="K137" s="3"/>
    </row>
    <row r="138" spans="1:11">
      <c r="C138" s="13" t="s">
        <v>832</v>
      </c>
      <c r="D138">
        <v>2</v>
      </c>
      <c r="E138" t="str">
        <f t="shared" ref="E138:E141" si="42">TEXT(D138,"000")</f>
        <v>002</v>
      </c>
      <c r="F138" s="31" t="str">
        <f t="shared" ca="1" si="40"/>
        <v>=TEXT(D138,"000")</v>
      </c>
      <c r="H138" t="str">
        <f t="shared" ref="H138:H141" si="43">REPT("0",3-LEN(D138))&amp;D138</f>
        <v>002</v>
      </c>
      <c r="I138" s="31" t="str">
        <f t="shared" ca="1" si="41"/>
        <v>=REPT("0",3-LEN(D138))&amp;D138</v>
      </c>
      <c r="J138" s="3"/>
      <c r="K138" s="3"/>
    </row>
    <row r="139" spans="1:11">
      <c r="C139" s="13" t="s">
        <v>833</v>
      </c>
      <c r="D139">
        <v>30</v>
      </c>
      <c r="E139" t="str">
        <f t="shared" si="42"/>
        <v>030</v>
      </c>
      <c r="F139" s="31" t="str">
        <f t="shared" ca="1" si="40"/>
        <v>=TEXT(D139,"000")</v>
      </c>
      <c r="H139" t="str">
        <f t="shared" si="43"/>
        <v>030</v>
      </c>
      <c r="I139" s="31" t="str">
        <f t="shared" ca="1" si="41"/>
        <v>=REPT("0",3-LEN(D139))&amp;D139</v>
      </c>
      <c r="J139" s="3"/>
      <c r="K139" s="3"/>
    </row>
    <row r="140" spans="1:11">
      <c r="C140" s="13" t="s">
        <v>834</v>
      </c>
      <c r="D140">
        <v>4</v>
      </c>
      <c r="E140" t="str">
        <f t="shared" si="42"/>
        <v>004</v>
      </c>
      <c r="F140" s="31" t="str">
        <f t="shared" ca="1" si="40"/>
        <v>=TEXT(D140,"000")</v>
      </c>
      <c r="H140" t="str">
        <f t="shared" si="43"/>
        <v>004</v>
      </c>
      <c r="I140" s="31" t="str">
        <f t="shared" ca="1" si="41"/>
        <v>=REPT("0",3-LEN(D140))&amp;D140</v>
      </c>
      <c r="J140" s="3"/>
      <c r="K140" s="3"/>
    </row>
    <row r="141" spans="1:11">
      <c r="C141" s="13" t="s">
        <v>835</v>
      </c>
      <c r="D141">
        <v>5</v>
      </c>
      <c r="E141" t="str">
        <f t="shared" si="42"/>
        <v>005</v>
      </c>
      <c r="F141" s="31" t="str">
        <f t="shared" ca="1" si="40"/>
        <v>=TEXT(D141,"000")</v>
      </c>
      <c r="H141" t="str">
        <f t="shared" si="43"/>
        <v>005</v>
      </c>
      <c r="I141" s="31" t="str">
        <f t="shared" ca="1" si="41"/>
        <v>=REPT("0",3-LEN(D141))&amp;D141</v>
      </c>
      <c r="J141" s="3"/>
      <c r="K141" s="3"/>
    </row>
    <row r="142" spans="1:11">
      <c r="D142" s="28"/>
      <c r="E142" s="28"/>
    </row>
    <row r="144" spans="1:11" ht="25.2">
      <c r="A144" s="65" t="s">
        <v>836</v>
      </c>
      <c r="B144" s="65"/>
      <c r="C144" s="65"/>
      <c r="D144" s="65"/>
      <c r="E144" s="65"/>
      <c r="F144" s="65"/>
      <c r="G144" s="65"/>
    </row>
    <row r="146" spans="3:3">
      <c r="C146" t="str">
        <f>REPT("0",10)</f>
        <v>0000000000</v>
      </c>
    </row>
    <row r="147" spans="3:3">
      <c r="C147" s="31" t="str">
        <f ca="1">_xlfn.FORMULATEXT(C146)</f>
        <v>=REPT("0",10)</v>
      </c>
    </row>
  </sheetData>
  <mergeCells count="11">
    <mergeCell ref="A144:G144"/>
    <mergeCell ref="A96:G96"/>
    <mergeCell ref="A107:G107"/>
    <mergeCell ref="A114:G114"/>
    <mergeCell ref="A123:G123"/>
    <mergeCell ref="A82:G82"/>
    <mergeCell ref="A3:G3"/>
    <mergeCell ref="A20:G20"/>
    <mergeCell ref="A37:G37"/>
    <mergeCell ref="A56:G56"/>
    <mergeCell ref="A72:G7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1B44-FA2D-47AF-B8E5-F5372732136D}">
  <dimension ref="C2:E27"/>
  <sheetViews>
    <sheetView zoomScale="136" workbookViewId="0">
      <selection activeCell="J14" sqref="J14"/>
    </sheetView>
  </sheetViews>
  <sheetFormatPr defaultRowHeight="14.4"/>
  <sheetData>
    <row r="2" spans="3:5">
      <c r="C2" cm="1">
        <f t="array" ref="C2:C27">_xlfn.SEQUENCE(26,,65)</f>
        <v>65</v>
      </c>
      <c r="D2" t="str">
        <f>CHAR(C2)</f>
        <v>A</v>
      </c>
      <c r="E2" t="str">
        <f>_xlfn.CONCAT(D:D)</f>
        <v>ABCDEFGHIJKLMNOPQRSTUVWXYZ</v>
      </c>
    </row>
    <row r="3" spans="3:5">
      <c r="C3">
        <v>66</v>
      </c>
      <c r="D3" t="str">
        <f t="shared" ref="D3:D27" si="0">CHAR(C3)</f>
        <v>B</v>
      </c>
      <c r="E3" t="str">
        <f>_xlfn.TEXTJOIN(",",TRUE,D:D)</f>
        <v>A,B,C,D,E,F,G,H,I,J,K,L,M,N,O,P,Q,R,S,T,U,V,W,X,Y,Z</v>
      </c>
    </row>
    <row r="4" spans="3:5">
      <c r="C4">
        <v>67</v>
      </c>
      <c r="D4" t="str">
        <f t="shared" si="0"/>
        <v>C</v>
      </c>
      <c r="E4" t="str">
        <f ca="1">_xlfn.FORMULATEXT(C2)</f>
        <v>=SEQUENCE(26,,65)</v>
      </c>
    </row>
    <row r="5" spans="3:5">
      <c r="C5">
        <v>68</v>
      </c>
      <c r="D5" t="str">
        <f t="shared" si="0"/>
        <v>D</v>
      </c>
      <c r="E5" t="str">
        <f ca="1">_xlfn.FORMULATEXT(D2)</f>
        <v>=CHAR(C2)</v>
      </c>
    </row>
    <row r="6" spans="3:5">
      <c r="C6">
        <v>69</v>
      </c>
      <c r="D6" t="str">
        <f t="shared" si="0"/>
        <v>E</v>
      </c>
      <c r="E6" t="str">
        <f ca="1">_xlfn.FORMULATEXT(E2)</f>
        <v>=CONCAT(D:D)</v>
      </c>
    </row>
    <row r="7" spans="3:5">
      <c r="C7">
        <v>70</v>
      </c>
      <c r="D7" t="str">
        <f t="shared" si="0"/>
        <v>F</v>
      </c>
    </row>
    <row r="8" spans="3:5">
      <c r="C8">
        <v>71</v>
      </c>
      <c r="D8" t="str">
        <f t="shared" si="0"/>
        <v>G</v>
      </c>
    </row>
    <row r="9" spans="3:5">
      <c r="C9">
        <v>72</v>
      </c>
      <c r="D9" t="str">
        <f t="shared" si="0"/>
        <v>H</v>
      </c>
    </row>
    <row r="10" spans="3:5">
      <c r="C10">
        <v>73</v>
      </c>
      <c r="D10" t="str">
        <f t="shared" si="0"/>
        <v>I</v>
      </c>
    </row>
    <row r="11" spans="3:5">
      <c r="C11">
        <v>74</v>
      </c>
      <c r="D11" t="str">
        <f t="shared" si="0"/>
        <v>J</v>
      </c>
    </row>
    <row r="12" spans="3:5">
      <c r="C12">
        <v>75</v>
      </c>
      <c r="D12" t="str">
        <f t="shared" si="0"/>
        <v>K</v>
      </c>
    </row>
    <row r="13" spans="3:5">
      <c r="C13">
        <v>76</v>
      </c>
      <c r="D13" t="str">
        <f t="shared" si="0"/>
        <v>L</v>
      </c>
    </row>
    <row r="14" spans="3:5">
      <c r="C14">
        <v>77</v>
      </c>
      <c r="D14" t="str">
        <f t="shared" si="0"/>
        <v>M</v>
      </c>
    </row>
    <row r="15" spans="3:5">
      <c r="C15">
        <v>78</v>
      </c>
      <c r="D15" t="str">
        <f t="shared" si="0"/>
        <v>N</v>
      </c>
    </row>
    <row r="16" spans="3:5">
      <c r="C16">
        <v>79</v>
      </c>
      <c r="D16" t="str">
        <f t="shared" si="0"/>
        <v>O</v>
      </c>
    </row>
    <row r="17" spans="3:4">
      <c r="C17">
        <v>80</v>
      </c>
      <c r="D17" t="str">
        <f t="shared" si="0"/>
        <v>P</v>
      </c>
    </row>
    <row r="18" spans="3:4">
      <c r="C18">
        <v>81</v>
      </c>
      <c r="D18" t="str">
        <f t="shared" si="0"/>
        <v>Q</v>
      </c>
    </row>
    <row r="19" spans="3:4">
      <c r="C19">
        <v>82</v>
      </c>
      <c r="D19" t="str">
        <f t="shared" si="0"/>
        <v>R</v>
      </c>
    </row>
    <row r="20" spans="3:4">
      <c r="C20">
        <v>83</v>
      </c>
      <c r="D20" t="str">
        <f t="shared" si="0"/>
        <v>S</v>
      </c>
    </row>
    <row r="21" spans="3:4">
      <c r="C21">
        <v>84</v>
      </c>
      <c r="D21" t="str">
        <f>CHAR(C21)</f>
        <v>T</v>
      </c>
    </row>
    <row r="22" spans="3:4">
      <c r="C22">
        <v>85</v>
      </c>
      <c r="D22" t="str">
        <f t="shared" si="0"/>
        <v>U</v>
      </c>
    </row>
    <row r="23" spans="3:4">
      <c r="C23">
        <v>86</v>
      </c>
      <c r="D23" t="str">
        <f t="shared" si="0"/>
        <v>V</v>
      </c>
    </row>
    <row r="24" spans="3:4">
      <c r="C24">
        <v>87</v>
      </c>
      <c r="D24" t="str">
        <f t="shared" si="0"/>
        <v>W</v>
      </c>
    </row>
    <row r="25" spans="3:4">
      <c r="C25">
        <v>88</v>
      </c>
      <c r="D25" t="str">
        <f t="shared" si="0"/>
        <v>X</v>
      </c>
    </row>
    <row r="26" spans="3:4">
      <c r="C26">
        <v>89</v>
      </c>
      <c r="D26" t="str">
        <f t="shared" si="0"/>
        <v>Y</v>
      </c>
    </row>
    <row r="27" spans="3:4">
      <c r="C27">
        <v>90</v>
      </c>
      <c r="D27" t="str">
        <f t="shared" si="0"/>
        <v>Z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W93"/>
  <sheetViews>
    <sheetView topLeftCell="A58" zoomScaleNormal="100" workbookViewId="0">
      <selection activeCell="B90" sqref="B90"/>
    </sheetView>
  </sheetViews>
  <sheetFormatPr defaultRowHeight="14.4"/>
  <cols>
    <col min="2" max="2" width="10.33203125" bestFit="1" customWidth="1"/>
    <col min="3" max="3" width="8.109375" customWidth="1"/>
    <col min="4" max="4" width="8.6640625" hidden="1" customWidth="1"/>
    <col min="5" max="5" width="13.44140625" customWidth="1"/>
    <col min="6" max="6" width="10.33203125" customWidth="1"/>
  </cols>
  <sheetData>
    <row r="2" spans="1:23" ht="25.2">
      <c r="A2" s="65" t="s">
        <v>837</v>
      </c>
      <c r="B2" s="65"/>
      <c r="C2" s="65"/>
      <c r="D2" s="65"/>
      <c r="E2" s="65"/>
      <c r="F2" s="65"/>
      <c r="G2" s="65"/>
    </row>
    <row r="3" spans="1:23">
      <c r="E3" t="s">
        <v>838</v>
      </c>
      <c r="N3" s="3" t="s">
        <v>839</v>
      </c>
    </row>
    <row r="4" spans="1:23">
      <c r="E4" s="31" t="s">
        <v>628</v>
      </c>
      <c r="F4" s="52" t="s">
        <v>626</v>
      </c>
      <c r="O4">
        <v>1</v>
      </c>
      <c r="P4">
        <v>2</v>
      </c>
      <c r="Q4">
        <v>3</v>
      </c>
      <c r="R4">
        <v>4</v>
      </c>
      <c r="S4">
        <v>5</v>
      </c>
      <c r="T4">
        <v>6</v>
      </c>
      <c r="U4">
        <v>7</v>
      </c>
      <c r="V4">
        <v>8</v>
      </c>
      <c r="W4">
        <v>9</v>
      </c>
    </row>
    <row r="5" spans="1:23">
      <c r="B5">
        <v>1</v>
      </c>
      <c r="C5">
        <f>10-B5</f>
        <v>9</v>
      </c>
      <c r="D5">
        <f>B5*C5</f>
        <v>9</v>
      </c>
      <c r="E5">
        <f t="array" ref="E5:E13">$B$5:$B$13*$C$5:$C$13</f>
        <v>9</v>
      </c>
      <c r="F5" cm="1">
        <f t="array" ref="F5:F13">B5:B13*C5:C13</f>
        <v>9</v>
      </c>
      <c r="N5">
        <v>1</v>
      </c>
      <c r="O5">
        <f>$N5:$N13*O$4:W$4</f>
        <v>1</v>
      </c>
      <c r="P5">
        <f t="shared" ref="P5:W5" si="0">$N5:$N13*P$4:X$4</f>
        <v>2</v>
      </c>
      <c r="Q5">
        <f t="shared" si="0"/>
        <v>3</v>
      </c>
      <c r="R5">
        <f t="shared" si="0"/>
        <v>4</v>
      </c>
      <c r="S5">
        <f t="shared" si="0"/>
        <v>5</v>
      </c>
      <c r="T5">
        <f t="shared" si="0"/>
        <v>6</v>
      </c>
      <c r="U5">
        <f t="shared" si="0"/>
        <v>7</v>
      </c>
      <c r="V5">
        <f t="shared" si="0"/>
        <v>8</v>
      </c>
      <c r="W5">
        <f t="shared" si="0"/>
        <v>9</v>
      </c>
    </row>
    <row r="6" spans="1:23">
      <c r="B6">
        <v>2</v>
      </c>
      <c r="C6">
        <f t="shared" ref="C6:C13" si="1">10-B6</f>
        <v>8</v>
      </c>
      <c r="D6">
        <f t="shared" ref="D6:D13" si="2">B6*C6</f>
        <v>16</v>
      </c>
      <c r="E6">
        <v>16</v>
      </c>
      <c r="F6">
        <v>16</v>
      </c>
      <c r="N6">
        <v>2</v>
      </c>
      <c r="O6">
        <f t="shared" ref="O6:O13" si="3">$N6:$N14*O$4:W$4</f>
        <v>2</v>
      </c>
      <c r="P6">
        <f t="shared" ref="P6:P13" si="4">$N6:$N14*P$4:X$4</f>
        <v>4</v>
      </c>
      <c r="Q6">
        <f t="shared" ref="Q6:Q13" si="5">$N6:$N14*Q$4:Y$4</f>
        <v>6</v>
      </c>
      <c r="R6">
        <f t="shared" ref="R6:R13" si="6">$N6:$N14*R$4:Z$4</f>
        <v>8</v>
      </c>
      <c r="S6">
        <f t="shared" ref="S6:S13" si="7">$N6:$N14*S$4:AA$4</f>
        <v>10</v>
      </c>
      <c r="T6">
        <f t="shared" ref="T6:T13" si="8">$N6:$N14*T$4:AB$4</f>
        <v>12</v>
      </c>
      <c r="U6">
        <f t="shared" ref="U6:U13" si="9">$N6:$N14*U$4:AC$4</f>
        <v>14</v>
      </c>
      <c r="V6">
        <f t="shared" ref="V6:V13" si="10">$N6:$N14*V$4:AD$4</f>
        <v>16</v>
      </c>
      <c r="W6">
        <f t="shared" ref="W6:W13" si="11">$N6:$N14*W$4:AE$4</f>
        <v>18</v>
      </c>
    </row>
    <row r="7" spans="1:23">
      <c r="B7">
        <v>3</v>
      </c>
      <c r="C7">
        <f t="shared" si="1"/>
        <v>7</v>
      </c>
      <c r="D7">
        <f t="shared" si="2"/>
        <v>21</v>
      </c>
      <c r="E7">
        <v>21</v>
      </c>
      <c r="F7">
        <v>21</v>
      </c>
      <c r="N7">
        <v>3</v>
      </c>
      <c r="O7">
        <f t="shared" si="3"/>
        <v>3</v>
      </c>
      <c r="P7">
        <f t="shared" si="4"/>
        <v>6</v>
      </c>
      <c r="Q7">
        <f t="shared" si="5"/>
        <v>9</v>
      </c>
      <c r="R7">
        <f t="shared" si="6"/>
        <v>12</v>
      </c>
      <c r="S7">
        <f t="shared" si="7"/>
        <v>15</v>
      </c>
      <c r="T7">
        <f t="shared" si="8"/>
        <v>18</v>
      </c>
      <c r="U7">
        <f t="shared" si="9"/>
        <v>21</v>
      </c>
      <c r="V7">
        <f t="shared" si="10"/>
        <v>24</v>
      </c>
      <c r="W7">
        <f t="shared" si="11"/>
        <v>27</v>
      </c>
    </row>
    <row r="8" spans="1:23">
      <c r="B8">
        <v>4</v>
      </c>
      <c r="C8">
        <f t="shared" si="1"/>
        <v>6</v>
      </c>
      <c r="D8">
        <f t="shared" si="2"/>
        <v>24</v>
      </c>
      <c r="E8">
        <v>24</v>
      </c>
      <c r="F8">
        <v>24</v>
      </c>
      <c r="N8">
        <v>4</v>
      </c>
      <c r="O8">
        <f t="shared" si="3"/>
        <v>4</v>
      </c>
      <c r="P8">
        <f t="shared" si="4"/>
        <v>8</v>
      </c>
      <c r="Q8">
        <f t="shared" si="5"/>
        <v>12</v>
      </c>
      <c r="R8">
        <f t="shared" si="6"/>
        <v>16</v>
      </c>
      <c r="S8">
        <f t="shared" si="7"/>
        <v>20</v>
      </c>
      <c r="T8">
        <f t="shared" si="8"/>
        <v>24</v>
      </c>
      <c r="U8">
        <f t="shared" si="9"/>
        <v>28</v>
      </c>
      <c r="V8">
        <f t="shared" si="10"/>
        <v>32</v>
      </c>
      <c r="W8">
        <f t="shared" si="11"/>
        <v>36</v>
      </c>
    </row>
    <row r="9" spans="1:23">
      <c r="B9">
        <v>5</v>
      </c>
      <c r="C9">
        <f t="shared" si="1"/>
        <v>5</v>
      </c>
      <c r="D9">
        <f t="shared" si="2"/>
        <v>25</v>
      </c>
      <c r="E9">
        <v>25</v>
      </c>
      <c r="F9">
        <v>25</v>
      </c>
      <c r="N9">
        <v>5</v>
      </c>
      <c r="O9">
        <f t="shared" si="3"/>
        <v>5</v>
      </c>
      <c r="P9">
        <f t="shared" si="4"/>
        <v>10</v>
      </c>
      <c r="Q9">
        <f t="shared" si="5"/>
        <v>15</v>
      </c>
      <c r="R9">
        <f t="shared" si="6"/>
        <v>20</v>
      </c>
      <c r="S9">
        <f t="shared" si="7"/>
        <v>25</v>
      </c>
      <c r="T9">
        <f t="shared" si="8"/>
        <v>30</v>
      </c>
      <c r="U9">
        <f t="shared" si="9"/>
        <v>35</v>
      </c>
      <c r="V9">
        <f t="shared" si="10"/>
        <v>40</v>
      </c>
      <c r="W9">
        <f t="shared" si="11"/>
        <v>45</v>
      </c>
    </row>
    <row r="10" spans="1:23">
      <c r="B10">
        <v>6</v>
      </c>
      <c r="C10">
        <f t="shared" si="1"/>
        <v>4</v>
      </c>
      <c r="D10">
        <f t="shared" si="2"/>
        <v>24</v>
      </c>
      <c r="E10">
        <v>24</v>
      </c>
      <c r="F10">
        <v>24</v>
      </c>
      <c r="N10">
        <v>6</v>
      </c>
      <c r="O10">
        <f t="shared" si="3"/>
        <v>6</v>
      </c>
      <c r="P10">
        <f t="shared" si="4"/>
        <v>12</v>
      </c>
      <c r="Q10">
        <f t="shared" si="5"/>
        <v>18</v>
      </c>
      <c r="R10">
        <f t="shared" si="6"/>
        <v>24</v>
      </c>
      <c r="S10">
        <f t="shared" si="7"/>
        <v>30</v>
      </c>
      <c r="T10">
        <f t="shared" si="8"/>
        <v>36</v>
      </c>
      <c r="U10">
        <f t="shared" si="9"/>
        <v>42</v>
      </c>
      <c r="V10">
        <f t="shared" si="10"/>
        <v>48</v>
      </c>
      <c r="W10">
        <f t="shared" si="11"/>
        <v>54</v>
      </c>
    </row>
    <row r="11" spans="1:23">
      <c r="B11">
        <v>7</v>
      </c>
      <c r="C11">
        <f t="shared" si="1"/>
        <v>3</v>
      </c>
      <c r="D11">
        <f t="shared" si="2"/>
        <v>21</v>
      </c>
      <c r="E11">
        <v>21</v>
      </c>
      <c r="F11">
        <v>21</v>
      </c>
      <c r="N11">
        <v>7</v>
      </c>
      <c r="O11">
        <f t="shared" si="3"/>
        <v>7</v>
      </c>
      <c r="P11">
        <f t="shared" si="4"/>
        <v>14</v>
      </c>
      <c r="Q11">
        <f t="shared" si="5"/>
        <v>21</v>
      </c>
      <c r="R11">
        <f t="shared" si="6"/>
        <v>28</v>
      </c>
      <c r="S11">
        <f t="shared" si="7"/>
        <v>35</v>
      </c>
      <c r="T11">
        <f t="shared" si="8"/>
        <v>42</v>
      </c>
      <c r="U11">
        <f t="shared" si="9"/>
        <v>49</v>
      </c>
      <c r="V11">
        <f t="shared" si="10"/>
        <v>56</v>
      </c>
      <c r="W11">
        <f t="shared" si="11"/>
        <v>63</v>
      </c>
    </row>
    <row r="12" spans="1:23">
      <c r="B12">
        <v>8</v>
      </c>
      <c r="C12">
        <f t="shared" si="1"/>
        <v>2</v>
      </c>
      <c r="D12">
        <f t="shared" si="2"/>
        <v>16</v>
      </c>
      <c r="E12">
        <v>16</v>
      </c>
      <c r="F12">
        <v>16</v>
      </c>
      <c r="N12">
        <v>8</v>
      </c>
      <c r="O12">
        <f t="shared" si="3"/>
        <v>8</v>
      </c>
      <c r="P12">
        <f t="shared" si="4"/>
        <v>16</v>
      </c>
      <c r="Q12">
        <f t="shared" si="5"/>
        <v>24</v>
      </c>
      <c r="R12">
        <f t="shared" si="6"/>
        <v>32</v>
      </c>
      <c r="S12">
        <f t="shared" si="7"/>
        <v>40</v>
      </c>
      <c r="T12">
        <f t="shared" si="8"/>
        <v>48</v>
      </c>
      <c r="U12">
        <f t="shared" si="9"/>
        <v>56</v>
      </c>
      <c r="V12">
        <f t="shared" si="10"/>
        <v>64</v>
      </c>
      <c r="W12">
        <f t="shared" si="11"/>
        <v>72</v>
      </c>
    </row>
    <row r="13" spans="1:23">
      <c r="B13">
        <v>9</v>
      </c>
      <c r="C13">
        <f t="shared" si="1"/>
        <v>1</v>
      </c>
      <c r="D13">
        <f t="shared" si="2"/>
        <v>9</v>
      </c>
      <c r="E13">
        <v>9</v>
      </c>
      <c r="F13">
        <v>9</v>
      </c>
      <c r="N13">
        <v>9</v>
      </c>
      <c r="O13">
        <f t="shared" si="3"/>
        <v>9</v>
      </c>
      <c r="P13">
        <f t="shared" si="4"/>
        <v>18</v>
      </c>
      <c r="Q13">
        <f t="shared" si="5"/>
        <v>27</v>
      </c>
      <c r="R13">
        <f t="shared" si="6"/>
        <v>36</v>
      </c>
      <c r="S13">
        <f t="shared" si="7"/>
        <v>45</v>
      </c>
      <c r="T13">
        <f t="shared" si="8"/>
        <v>54</v>
      </c>
      <c r="U13">
        <f t="shared" si="9"/>
        <v>63</v>
      </c>
      <c r="V13">
        <f t="shared" si="10"/>
        <v>72</v>
      </c>
      <c r="W13">
        <f t="shared" si="11"/>
        <v>81</v>
      </c>
    </row>
    <row r="19" spans="1:23" ht="25.2">
      <c r="A19" s="65" t="s">
        <v>840</v>
      </c>
      <c r="B19" s="65"/>
      <c r="C19" s="65"/>
      <c r="D19" s="65"/>
      <c r="E19" s="65"/>
      <c r="F19" s="65"/>
      <c r="G19" s="65"/>
    </row>
    <row r="21" spans="1:23">
      <c r="B21" t="s">
        <v>1</v>
      </c>
      <c r="C21" t="s">
        <v>373</v>
      </c>
      <c r="D21" t="s">
        <v>374</v>
      </c>
      <c r="E21" t="s">
        <v>841</v>
      </c>
      <c r="N21" t="s">
        <v>842</v>
      </c>
    </row>
    <row r="22" spans="1:23">
      <c r="B22" t="s">
        <v>282</v>
      </c>
      <c r="C22">
        <v>22</v>
      </c>
      <c r="D22">
        <v>5440</v>
      </c>
      <c r="E22">
        <f>D22/C22</f>
        <v>247.27272727272728</v>
      </c>
      <c r="O22">
        <v>1</v>
      </c>
      <c r="P22">
        <v>2</v>
      </c>
      <c r="Q22">
        <v>3</v>
      </c>
      <c r="R22">
        <v>4</v>
      </c>
      <c r="S22">
        <v>5</v>
      </c>
      <c r="T22">
        <v>6</v>
      </c>
      <c r="U22">
        <v>7</v>
      </c>
      <c r="V22">
        <v>8</v>
      </c>
      <c r="W22">
        <v>9</v>
      </c>
    </row>
    <row r="23" spans="1:23">
      <c r="B23" t="s">
        <v>320</v>
      </c>
      <c r="C23">
        <v>32</v>
      </c>
      <c r="D23">
        <v>3080</v>
      </c>
      <c r="E23">
        <f t="shared" ref="E23:E31" si="12">D23/C23</f>
        <v>96.25</v>
      </c>
      <c r="N23">
        <v>1</v>
      </c>
      <c r="O23">
        <f t="array" ref="O23:W31">N23:N31*O22:W22</f>
        <v>1</v>
      </c>
      <c r="P23">
        <v>2</v>
      </c>
      <c r="Q23">
        <v>3</v>
      </c>
      <c r="R23">
        <v>4</v>
      </c>
      <c r="S23">
        <v>5</v>
      </c>
      <c r="T23">
        <v>6</v>
      </c>
      <c r="U23">
        <v>7</v>
      </c>
      <c r="V23">
        <v>8</v>
      </c>
      <c r="W23">
        <v>9</v>
      </c>
    </row>
    <row r="24" spans="1:23">
      <c r="B24" t="s">
        <v>369</v>
      </c>
      <c r="C24">
        <v>7</v>
      </c>
      <c r="D24">
        <v>900</v>
      </c>
      <c r="E24">
        <f t="shared" si="12"/>
        <v>128.57142857142858</v>
      </c>
      <c r="N24">
        <v>2</v>
      </c>
      <c r="O24">
        <v>2</v>
      </c>
      <c r="P24">
        <v>4</v>
      </c>
      <c r="Q24">
        <v>6</v>
      </c>
      <c r="R24">
        <v>8</v>
      </c>
      <c r="S24">
        <v>10</v>
      </c>
      <c r="T24">
        <v>12</v>
      </c>
      <c r="U24">
        <v>14</v>
      </c>
      <c r="V24">
        <v>16</v>
      </c>
      <c r="W24">
        <v>18</v>
      </c>
    </row>
    <row r="25" spans="1:23">
      <c r="B25" t="s">
        <v>335</v>
      </c>
      <c r="C25">
        <v>12</v>
      </c>
      <c r="D25">
        <v>1680</v>
      </c>
      <c r="E25">
        <f t="shared" si="12"/>
        <v>140</v>
      </c>
      <c r="N25">
        <v>3</v>
      </c>
      <c r="O25">
        <v>3</v>
      </c>
      <c r="P25">
        <v>6</v>
      </c>
      <c r="Q25">
        <v>9</v>
      </c>
      <c r="R25">
        <v>12</v>
      </c>
      <c r="S25">
        <v>15</v>
      </c>
      <c r="T25">
        <v>18</v>
      </c>
      <c r="U25">
        <v>21</v>
      </c>
      <c r="V25">
        <v>24</v>
      </c>
      <c r="W25">
        <v>27</v>
      </c>
    </row>
    <row r="26" spans="1:23">
      <c r="B26" t="s">
        <v>330</v>
      </c>
      <c r="C26">
        <v>17</v>
      </c>
      <c r="D26">
        <v>2030</v>
      </c>
      <c r="E26">
        <f t="shared" si="12"/>
        <v>119.41176470588235</v>
      </c>
      <c r="N26">
        <v>4</v>
      </c>
      <c r="O26">
        <v>4</v>
      </c>
      <c r="P26">
        <v>8</v>
      </c>
      <c r="Q26">
        <v>12</v>
      </c>
      <c r="R26">
        <v>16</v>
      </c>
      <c r="S26">
        <v>20</v>
      </c>
      <c r="T26">
        <v>24</v>
      </c>
      <c r="U26">
        <v>28</v>
      </c>
      <c r="V26">
        <v>32</v>
      </c>
      <c r="W26">
        <v>36</v>
      </c>
    </row>
    <row r="27" spans="1:23">
      <c r="B27" t="s">
        <v>366</v>
      </c>
      <c r="C27">
        <v>29</v>
      </c>
      <c r="D27">
        <v>-10</v>
      </c>
      <c r="E27">
        <f t="shared" si="12"/>
        <v>-0.34482758620689657</v>
      </c>
      <c r="N27">
        <v>5</v>
      </c>
      <c r="O27">
        <v>5</v>
      </c>
      <c r="P27">
        <v>10</v>
      </c>
      <c r="Q27">
        <v>15</v>
      </c>
      <c r="R27">
        <v>20</v>
      </c>
      <c r="S27">
        <v>25</v>
      </c>
      <c r="T27">
        <v>30</v>
      </c>
      <c r="U27">
        <v>35</v>
      </c>
      <c r="V27">
        <v>40</v>
      </c>
      <c r="W27">
        <v>45</v>
      </c>
    </row>
    <row r="28" spans="1:23">
      <c r="B28" t="s">
        <v>361</v>
      </c>
      <c r="C28">
        <v>23</v>
      </c>
      <c r="D28">
        <v>2260</v>
      </c>
      <c r="E28">
        <f t="shared" si="12"/>
        <v>98.260869565217391</v>
      </c>
      <c r="N28">
        <v>6</v>
      </c>
      <c r="O28">
        <v>6</v>
      </c>
      <c r="P28">
        <v>12</v>
      </c>
      <c r="Q28">
        <v>18</v>
      </c>
      <c r="R28">
        <v>24</v>
      </c>
      <c r="S28">
        <v>30</v>
      </c>
      <c r="T28">
        <v>36</v>
      </c>
      <c r="U28">
        <v>42</v>
      </c>
      <c r="V28">
        <v>48</v>
      </c>
      <c r="W28">
        <v>54</v>
      </c>
    </row>
    <row r="29" spans="1:23">
      <c r="B29" t="s">
        <v>369</v>
      </c>
      <c r="C29">
        <v>7</v>
      </c>
      <c r="D29">
        <v>900</v>
      </c>
      <c r="E29">
        <f t="shared" si="12"/>
        <v>128.57142857142858</v>
      </c>
      <c r="N29">
        <v>7</v>
      </c>
      <c r="O29">
        <v>7</v>
      </c>
      <c r="P29">
        <v>14</v>
      </c>
      <c r="Q29">
        <v>21</v>
      </c>
      <c r="R29">
        <v>28</v>
      </c>
      <c r="S29">
        <v>35</v>
      </c>
      <c r="T29">
        <v>42</v>
      </c>
      <c r="U29">
        <v>49</v>
      </c>
      <c r="V29">
        <v>56</v>
      </c>
      <c r="W29">
        <v>63</v>
      </c>
    </row>
    <row r="30" spans="1:23">
      <c r="B30" t="s">
        <v>355</v>
      </c>
      <c r="C30">
        <v>9</v>
      </c>
      <c r="D30">
        <v>2190</v>
      </c>
      <c r="E30">
        <f t="shared" si="12"/>
        <v>243.33333333333334</v>
      </c>
      <c r="N30">
        <v>8</v>
      </c>
      <c r="O30">
        <v>8</v>
      </c>
      <c r="P30">
        <v>16</v>
      </c>
      <c r="Q30">
        <v>24</v>
      </c>
      <c r="R30">
        <v>32</v>
      </c>
      <c r="S30">
        <v>40</v>
      </c>
      <c r="T30">
        <v>48</v>
      </c>
      <c r="U30">
        <v>56</v>
      </c>
      <c r="V30">
        <v>64</v>
      </c>
      <c r="W30">
        <v>72</v>
      </c>
    </row>
    <row r="31" spans="1:23">
      <c r="B31" t="s">
        <v>348</v>
      </c>
      <c r="C31">
        <v>53</v>
      </c>
      <c r="D31">
        <v>2080</v>
      </c>
      <c r="E31">
        <f t="shared" si="12"/>
        <v>39.245283018867923</v>
      </c>
      <c r="N31">
        <v>9</v>
      </c>
      <c r="O31">
        <v>9</v>
      </c>
      <c r="P31">
        <v>18</v>
      </c>
      <c r="Q31">
        <v>27</v>
      </c>
      <c r="R31">
        <v>36</v>
      </c>
      <c r="S31">
        <v>45</v>
      </c>
      <c r="T31">
        <v>54</v>
      </c>
      <c r="U31">
        <v>63</v>
      </c>
      <c r="V31">
        <v>72</v>
      </c>
      <c r="W31">
        <v>81</v>
      </c>
    </row>
    <row r="32" spans="1:23">
      <c r="C32">
        <f>SUM(C22:C31)</f>
        <v>211</v>
      </c>
      <c r="D32">
        <f>SUM(D22:D31)</f>
        <v>20550</v>
      </c>
      <c r="E32">
        <f t="shared" ref="E32" si="13">D32/C32</f>
        <v>97.393364928909946</v>
      </c>
    </row>
    <row r="33" spans="2:22">
      <c r="N33" t="s">
        <v>843</v>
      </c>
    </row>
    <row r="34" spans="2:22">
      <c r="O34">
        <v>2</v>
      </c>
      <c r="P34">
        <v>3</v>
      </c>
      <c r="Q34">
        <v>4</v>
      </c>
      <c r="R34">
        <v>5</v>
      </c>
      <c r="S34">
        <v>6</v>
      </c>
      <c r="T34">
        <v>7</v>
      </c>
      <c r="U34">
        <v>8</v>
      </c>
      <c r="V34">
        <v>9</v>
      </c>
    </row>
    <row r="35" spans="2:22">
      <c r="B35" t="s">
        <v>1</v>
      </c>
      <c r="C35" t="s">
        <v>373</v>
      </c>
      <c r="D35" t="s">
        <v>844</v>
      </c>
      <c r="E35" t="s">
        <v>374</v>
      </c>
      <c r="N35">
        <v>2</v>
      </c>
      <c r="O35" cm="1">
        <f t="array" ref="O35:V42">N35:N42*O34:V34</f>
        <v>4</v>
      </c>
      <c r="P35">
        <v>6</v>
      </c>
      <c r="Q35">
        <v>8</v>
      </c>
      <c r="R35">
        <v>10</v>
      </c>
      <c r="S35">
        <v>12</v>
      </c>
      <c r="T35">
        <v>14</v>
      </c>
      <c r="U35">
        <v>16</v>
      </c>
      <c r="V35">
        <v>18</v>
      </c>
    </row>
    <row r="36" spans="2:22">
      <c r="B36" t="s">
        <v>282</v>
      </c>
      <c r="C36">
        <v>22</v>
      </c>
      <c r="D36">
        <v>247.27272727272728</v>
      </c>
      <c r="N36">
        <v>3</v>
      </c>
      <c r="O36">
        <v>6</v>
      </c>
      <c r="P36">
        <v>9</v>
      </c>
      <c r="Q36">
        <v>12</v>
      </c>
      <c r="R36">
        <v>15</v>
      </c>
      <c r="S36">
        <v>18</v>
      </c>
      <c r="T36">
        <v>21</v>
      </c>
      <c r="U36">
        <v>24</v>
      </c>
      <c r="V36">
        <v>27</v>
      </c>
    </row>
    <row r="37" spans="2:22">
      <c r="B37" t="s">
        <v>320</v>
      </c>
      <c r="C37">
        <v>32</v>
      </c>
      <c r="D37">
        <v>96.25</v>
      </c>
      <c r="N37">
        <v>4</v>
      </c>
      <c r="O37">
        <v>8</v>
      </c>
      <c r="P37">
        <v>12</v>
      </c>
      <c r="Q37">
        <v>16</v>
      </c>
      <c r="R37">
        <v>20</v>
      </c>
      <c r="S37">
        <v>24</v>
      </c>
      <c r="T37">
        <v>28</v>
      </c>
      <c r="U37">
        <v>32</v>
      </c>
      <c r="V37">
        <v>36</v>
      </c>
    </row>
    <row r="38" spans="2:22">
      <c r="B38" t="s">
        <v>369</v>
      </c>
      <c r="C38">
        <v>7</v>
      </c>
      <c r="D38">
        <v>128.57142857142858</v>
      </c>
      <c r="N38">
        <v>5</v>
      </c>
      <c r="O38">
        <v>10</v>
      </c>
      <c r="P38">
        <v>15</v>
      </c>
      <c r="Q38">
        <v>20</v>
      </c>
      <c r="R38">
        <v>25</v>
      </c>
      <c r="S38">
        <v>30</v>
      </c>
      <c r="T38">
        <v>35</v>
      </c>
      <c r="U38">
        <v>40</v>
      </c>
      <c r="V38">
        <v>45</v>
      </c>
    </row>
    <row r="39" spans="2:22">
      <c r="B39" t="s">
        <v>335</v>
      </c>
      <c r="C39">
        <v>12</v>
      </c>
      <c r="D39">
        <v>140</v>
      </c>
      <c r="N39">
        <v>6</v>
      </c>
      <c r="O39">
        <v>12</v>
      </c>
      <c r="P39">
        <v>18</v>
      </c>
      <c r="Q39">
        <v>24</v>
      </c>
      <c r="R39">
        <v>30</v>
      </c>
      <c r="S39">
        <v>36</v>
      </c>
      <c r="T39">
        <v>42</v>
      </c>
      <c r="U39">
        <v>48</v>
      </c>
      <c r="V39">
        <v>54</v>
      </c>
    </row>
    <row r="40" spans="2:22">
      <c r="B40" t="s">
        <v>330</v>
      </c>
      <c r="C40">
        <v>17</v>
      </c>
      <c r="D40">
        <v>119.41176470588235</v>
      </c>
      <c r="N40">
        <v>7</v>
      </c>
      <c r="O40">
        <v>14</v>
      </c>
      <c r="P40">
        <v>21</v>
      </c>
      <c r="Q40">
        <v>28</v>
      </c>
      <c r="R40">
        <v>35</v>
      </c>
      <c r="S40">
        <v>42</v>
      </c>
      <c r="T40">
        <v>49</v>
      </c>
      <c r="U40">
        <v>56</v>
      </c>
      <c r="V40">
        <v>63</v>
      </c>
    </row>
    <row r="41" spans="2:22">
      <c r="B41" t="s">
        <v>366</v>
      </c>
      <c r="C41">
        <v>29</v>
      </c>
      <c r="D41">
        <v>-0.34482758620689657</v>
      </c>
      <c r="N41">
        <v>8</v>
      </c>
      <c r="O41">
        <v>16</v>
      </c>
      <c r="P41">
        <v>24</v>
      </c>
      <c r="Q41">
        <v>32</v>
      </c>
      <c r="R41">
        <v>40</v>
      </c>
      <c r="S41">
        <v>48</v>
      </c>
      <c r="T41">
        <v>56</v>
      </c>
      <c r="U41">
        <v>64</v>
      </c>
      <c r="V41">
        <v>72</v>
      </c>
    </row>
    <row r="42" spans="2:22">
      <c r="B42" t="s">
        <v>361</v>
      </c>
      <c r="C42">
        <v>23</v>
      </c>
      <c r="D42">
        <v>98.260869565217391</v>
      </c>
      <c r="N42">
        <v>9</v>
      </c>
      <c r="O42">
        <v>18</v>
      </c>
      <c r="P42">
        <v>27</v>
      </c>
      <c r="Q42">
        <v>36</v>
      </c>
      <c r="R42">
        <v>45</v>
      </c>
      <c r="S42">
        <v>54</v>
      </c>
      <c r="T42">
        <v>63</v>
      </c>
      <c r="U42">
        <v>72</v>
      </c>
      <c r="V42">
        <v>81</v>
      </c>
    </row>
    <row r="43" spans="2:22">
      <c r="B43" t="s">
        <v>369</v>
      </c>
      <c r="C43">
        <v>7</v>
      </c>
      <c r="D43">
        <v>128.57142857142858</v>
      </c>
    </row>
    <row r="44" spans="2:22">
      <c r="B44" t="s">
        <v>355</v>
      </c>
      <c r="C44">
        <v>9</v>
      </c>
      <c r="D44">
        <v>243.33333333333334</v>
      </c>
    </row>
    <row r="45" spans="2:22">
      <c r="B45" t="s">
        <v>348</v>
      </c>
      <c r="C45">
        <v>53</v>
      </c>
      <c r="D45">
        <v>39.245283018867923</v>
      </c>
    </row>
    <row r="46" spans="2:22">
      <c r="E46">
        <f>SUM(E36:E45)</f>
        <v>0</v>
      </c>
    </row>
    <row r="47" spans="2:22">
      <c r="D47">
        <f>SUMPRODUCT(C36:C45,D36:D45)</f>
        <v>20550</v>
      </c>
      <c r="E47">
        <f>SUMPRODUCT(C36:C45,D36:D45)</f>
        <v>20550</v>
      </c>
    </row>
    <row r="48" spans="2:22">
      <c r="D48" cm="1">
        <f t="array" ref="D48">SUM(C36:C45*D36:D45)</f>
        <v>20550</v>
      </c>
      <c r="E48">
        <f t="array" ref="E48">SUM(C36:C45*D36:D45)</f>
        <v>20550</v>
      </c>
    </row>
    <row r="50" spans="1:13" ht="25.2">
      <c r="A50" s="65" t="s">
        <v>845</v>
      </c>
      <c r="B50" s="65"/>
      <c r="C50" s="65"/>
      <c r="D50" s="65"/>
      <c r="E50" s="65"/>
      <c r="F50" s="65"/>
      <c r="G50" s="65"/>
    </row>
    <row r="53" spans="1:13">
      <c r="B53">
        <v>9</v>
      </c>
      <c r="C53">
        <v>10</v>
      </c>
      <c r="D53">
        <v>39</v>
      </c>
      <c r="E53">
        <v>2</v>
      </c>
      <c r="F53">
        <v>25</v>
      </c>
      <c r="G53">
        <f t="array" ref="G53">SUM(COUNTIFS(B53:F56,B53:F56))</f>
        <v>24</v>
      </c>
      <c r="I53" cm="1">
        <f t="array" ref="I53:M56">COUNTIF(B53:F56,B53:F56)</f>
        <v>1</v>
      </c>
      <c r="J53">
        <v>2</v>
      </c>
      <c r="K53">
        <v>1</v>
      </c>
      <c r="L53">
        <v>1</v>
      </c>
      <c r="M53">
        <v>1</v>
      </c>
    </row>
    <row r="54" spans="1:13">
      <c r="B54">
        <v>20</v>
      </c>
      <c r="C54">
        <v>38</v>
      </c>
      <c r="D54">
        <v>26</v>
      </c>
      <c r="E54">
        <v>24</v>
      </c>
      <c r="F54">
        <v>18</v>
      </c>
      <c r="I54">
        <v>1</v>
      </c>
      <c r="J54">
        <v>1</v>
      </c>
      <c r="K54">
        <v>1</v>
      </c>
      <c r="L54">
        <v>2</v>
      </c>
      <c r="M54">
        <v>1</v>
      </c>
    </row>
    <row r="55" spans="1:13">
      <c r="B55">
        <v>19</v>
      </c>
      <c r="C55">
        <v>36</v>
      </c>
      <c r="D55">
        <v>21</v>
      </c>
      <c r="E55">
        <v>6</v>
      </c>
      <c r="F55">
        <v>10</v>
      </c>
      <c r="I55">
        <v>1</v>
      </c>
      <c r="J55">
        <v>1</v>
      </c>
      <c r="K55">
        <v>1</v>
      </c>
      <c r="L55">
        <v>1</v>
      </c>
      <c r="M55">
        <v>2</v>
      </c>
    </row>
    <row r="56" spans="1:13">
      <c r="B56">
        <v>24</v>
      </c>
      <c r="C56">
        <v>43</v>
      </c>
      <c r="D56">
        <v>42</v>
      </c>
      <c r="E56">
        <v>37</v>
      </c>
      <c r="F56">
        <v>32</v>
      </c>
      <c r="I56">
        <v>2</v>
      </c>
      <c r="J56">
        <v>1</v>
      </c>
      <c r="K56">
        <v>1</v>
      </c>
      <c r="L56">
        <v>1</v>
      </c>
      <c r="M56">
        <v>1</v>
      </c>
    </row>
    <row r="58" spans="1:13">
      <c r="B58" t="s">
        <v>846</v>
      </c>
    </row>
    <row r="59" spans="1:13">
      <c r="B59">
        <f>COUNTIF($B$53:$F$56,B53)</f>
        <v>1</v>
      </c>
      <c r="C59">
        <f t="shared" ref="C59:F59" si="14">COUNTIF($B$53:$F$56,C53)</f>
        <v>2</v>
      </c>
      <c r="D59">
        <f t="shared" si="14"/>
        <v>1</v>
      </c>
      <c r="E59">
        <f t="shared" si="14"/>
        <v>1</v>
      </c>
      <c r="F59">
        <f t="shared" si="14"/>
        <v>1</v>
      </c>
      <c r="I59" cm="1">
        <f t="array" ref="I59:M62">IF(COUNTIF(B53:F56,B53:F56)&gt;1,1/COUNTIF(B53:F56,B53:F56),0)</f>
        <v>0</v>
      </c>
      <c r="J59">
        <v>0.5</v>
      </c>
      <c r="K59">
        <v>0</v>
      </c>
      <c r="L59">
        <v>0</v>
      </c>
      <c r="M59">
        <v>0</v>
      </c>
    </row>
    <row r="60" spans="1:13">
      <c r="B60">
        <f t="shared" ref="B60:F60" si="15">COUNTIF($B$53:$F$56,B54)</f>
        <v>1</v>
      </c>
      <c r="C60">
        <f t="shared" si="15"/>
        <v>1</v>
      </c>
      <c r="D60">
        <f t="shared" si="15"/>
        <v>1</v>
      </c>
      <c r="E60">
        <f t="shared" si="15"/>
        <v>2</v>
      </c>
      <c r="F60">
        <f t="shared" si="15"/>
        <v>1</v>
      </c>
      <c r="I60">
        <v>0</v>
      </c>
      <c r="J60">
        <v>0</v>
      </c>
      <c r="K60">
        <v>0</v>
      </c>
      <c r="L60">
        <v>0.5</v>
      </c>
      <c r="M60">
        <v>0</v>
      </c>
    </row>
    <row r="61" spans="1:13">
      <c r="B61">
        <f t="shared" ref="B61:F61" si="16">COUNTIF($B$53:$F$56,B55)</f>
        <v>1</v>
      </c>
      <c r="C61">
        <f t="shared" si="16"/>
        <v>1</v>
      </c>
      <c r="D61">
        <f t="shared" si="16"/>
        <v>1</v>
      </c>
      <c r="E61">
        <f t="shared" si="16"/>
        <v>1</v>
      </c>
      <c r="F61">
        <f t="shared" si="16"/>
        <v>2</v>
      </c>
      <c r="I61">
        <v>0</v>
      </c>
      <c r="J61">
        <v>0</v>
      </c>
      <c r="K61">
        <v>0</v>
      </c>
      <c r="L61">
        <v>0</v>
      </c>
      <c r="M61">
        <v>0.5</v>
      </c>
    </row>
    <row r="62" spans="1:13">
      <c r="B62">
        <f t="shared" ref="B62:F62" si="17">COUNTIF($B$53:$F$56,B56)</f>
        <v>2</v>
      </c>
      <c r="C62">
        <f t="shared" si="17"/>
        <v>1</v>
      </c>
      <c r="D62">
        <f t="shared" si="17"/>
        <v>1</v>
      </c>
      <c r="E62">
        <f t="shared" si="17"/>
        <v>1</v>
      </c>
      <c r="F62">
        <f t="shared" si="17"/>
        <v>1</v>
      </c>
      <c r="I62">
        <v>0.5</v>
      </c>
      <c r="J62">
        <v>0</v>
      </c>
      <c r="K62">
        <v>0</v>
      </c>
      <c r="L62">
        <v>0</v>
      </c>
      <c r="M62">
        <v>0</v>
      </c>
    </row>
    <row r="63" spans="1:13">
      <c r="I63" s="3" t="s">
        <v>847</v>
      </c>
    </row>
    <row r="64" spans="1:13">
      <c r="I64">
        <f>SUM(_xlfn.ANCHORARRAY(I59))</f>
        <v>2</v>
      </c>
    </row>
    <row r="66" spans="1:12" ht="25.2">
      <c r="A66" s="65" t="s">
        <v>848</v>
      </c>
      <c r="B66" s="65"/>
      <c r="C66" s="65"/>
      <c r="D66" s="65"/>
      <c r="E66" s="65"/>
      <c r="F66" s="65"/>
      <c r="G66" s="65"/>
    </row>
    <row r="68" spans="1:12">
      <c r="B68">
        <v>38</v>
      </c>
      <c r="C68">
        <v>21</v>
      </c>
      <c r="D68">
        <v>14</v>
      </c>
      <c r="E68">
        <v>30</v>
      </c>
      <c r="F68">
        <v>32</v>
      </c>
      <c r="H68" cm="1">
        <f t="array" ref="H68:L68">COUNTIF(B71:F74,B68:F68)</f>
        <v>1</v>
      </c>
      <c r="I68">
        <v>1</v>
      </c>
      <c r="J68">
        <v>0</v>
      </c>
      <c r="K68">
        <v>0</v>
      </c>
      <c r="L68">
        <v>1</v>
      </c>
    </row>
    <row r="71" spans="1:12">
      <c r="B71">
        <v>9</v>
      </c>
      <c r="C71">
        <v>11</v>
      </c>
      <c r="D71">
        <v>39</v>
      </c>
      <c r="E71">
        <v>2</v>
      </c>
      <c r="F71">
        <v>25</v>
      </c>
      <c r="H71">
        <f t="array" ref="H71">SUM(COUNTIFS(B71:F74,B68:F68))</f>
        <v>3</v>
      </c>
    </row>
    <row r="72" spans="1:12">
      <c r="B72">
        <v>20</v>
      </c>
      <c r="C72">
        <v>38</v>
      </c>
      <c r="D72">
        <v>26</v>
      </c>
      <c r="E72">
        <v>23</v>
      </c>
      <c r="F72">
        <v>18</v>
      </c>
      <c r="H72">
        <f t="array" ref="H72">SUM(COUNTIFS(B68:F68,B71:F74))</f>
        <v>3</v>
      </c>
    </row>
    <row r="73" spans="1:12">
      <c r="B73">
        <v>19</v>
      </c>
      <c r="C73">
        <v>36</v>
      </c>
      <c r="D73">
        <v>21</v>
      </c>
      <c r="E73">
        <v>6</v>
      </c>
      <c r="F73">
        <v>10</v>
      </c>
    </row>
    <row r="74" spans="1:12">
      <c r="B74">
        <v>24</v>
      </c>
      <c r="C74">
        <v>43</v>
      </c>
      <c r="D74">
        <v>42</v>
      </c>
      <c r="E74">
        <v>37</v>
      </c>
      <c r="F74">
        <v>32</v>
      </c>
    </row>
    <row r="79" spans="1:12" ht="25.2">
      <c r="A79" s="65" t="s">
        <v>849</v>
      </c>
      <c r="B79" s="65"/>
      <c r="C79" s="65"/>
      <c r="D79" s="65"/>
      <c r="E79" s="65"/>
      <c r="F79" s="65"/>
      <c r="G79" s="65"/>
    </row>
    <row r="81" spans="2:12">
      <c r="B81">
        <v>11</v>
      </c>
      <c r="C81">
        <v>21</v>
      </c>
      <c r="D81">
        <v>14</v>
      </c>
      <c r="E81">
        <v>30</v>
      </c>
      <c r="F81">
        <v>32</v>
      </c>
      <c r="H81" cm="1">
        <f t="array" ref="H81:L81">COUNTIF(B84:F87,B81:F81)</f>
        <v>2</v>
      </c>
      <c r="I81">
        <v>1</v>
      </c>
      <c r="J81">
        <v>0</v>
      </c>
      <c r="K81">
        <v>0</v>
      </c>
      <c r="L81">
        <v>1</v>
      </c>
    </row>
    <row r="84" spans="2:12">
      <c r="B84">
        <v>9</v>
      </c>
      <c r="C84">
        <v>11</v>
      </c>
      <c r="D84">
        <v>39</v>
      </c>
      <c r="E84">
        <v>2</v>
      </c>
      <c r="F84">
        <v>25</v>
      </c>
      <c r="H84">
        <f t="array" ref="H84">SUM(IF(COUNTIFS(B84:F87,B81:F81)&gt;0,1))</f>
        <v>3</v>
      </c>
    </row>
    <row r="85" spans="2:12">
      <c r="B85">
        <v>20</v>
      </c>
      <c r="C85">
        <v>11</v>
      </c>
      <c r="D85">
        <v>26</v>
      </c>
      <c r="E85">
        <v>23</v>
      </c>
      <c r="F85">
        <v>18</v>
      </c>
      <c r="H85">
        <f t="array" ref="H85">SUM(COUNTIFS(B81:F81,B84:F87))</f>
        <v>4</v>
      </c>
    </row>
    <row r="86" spans="2:12">
      <c r="B86">
        <v>19</v>
      </c>
      <c r="C86">
        <v>36</v>
      </c>
      <c r="D86">
        <v>21</v>
      </c>
      <c r="E86">
        <v>6</v>
      </c>
      <c r="F86">
        <v>10</v>
      </c>
    </row>
    <row r="87" spans="2:12">
      <c r="B87">
        <v>24</v>
      </c>
      <c r="C87">
        <v>43</v>
      </c>
      <c r="D87">
        <v>42</v>
      </c>
      <c r="E87">
        <v>37</v>
      </c>
      <c r="F87">
        <v>32</v>
      </c>
    </row>
    <row r="89" spans="2:12">
      <c r="B89" t="s">
        <v>846</v>
      </c>
    </row>
    <row r="90" spans="2:12">
      <c r="B90">
        <f>COUNTIF($B$84:$F$87,B84)</f>
        <v>1</v>
      </c>
      <c r="C90">
        <f t="shared" ref="C90:F90" si="18">COUNTIF($B$84:$F$87,C84)</f>
        <v>2</v>
      </c>
      <c r="D90">
        <f t="shared" si="18"/>
        <v>1</v>
      </c>
      <c r="E90">
        <f t="shared" si="18"/>
        <v>1</v>
      </c>
      <c r="F90">
        <f t="shared" si="18"/>
        <v>1</v>
      </c>
    </row>
    <row r="91" spans="2:12">
      <c r="B91">
        <f t="shared" ref="B91:F91" si="19">COUNTIF($B$84:$F$87,B85)</f>
        <v>1</v>
      </c>
      <c r="C91">
        <f t="shared" si="19"/>
        <v>2</v>
      </c>
      <c r="D91">
        <f t="shared" si="19"/>
        <v>1</v>
      </c>
      <c r="E91">
        <f t="shared" si="19"/>
        <v>1</v>
      </c>
      <c r="F91">
        <f t="shared" si="19"/>
        <v>1</v>
      </c>
    </row>
    <row r="92" spans="2:12">
      <c r="B92">
        <f t="shared" ref="B92:F92" si="20">COUNTIF($B$84:$F$87,B86)</f>
        <v>1</v>
      </c>
      <c r="C92">
        <f t="shared" si="20"/>
        <v>1</v>
      </c>
      <c r="D92">
        <f t="shared" si="20"/>
        <v>1</v>
      </c>
      <c r="E92">
        <f t="shared" si="20"/>
        <v>1</v>
      </c>
      <c r="F92">
        <f t="shared" si="20"/>
        <v>1</v>
      </c>
    </row>
    <row r="93" spans="2:12">
      <c r="B93">
        <f t="shared" ref="B93:F93" si="21">COUNTIF($B$84:$F$87,B87)</f>
        <v>1</v>
      </c>
      <c r="C93">
        <f t="shared" si="21"/>
        <v>1</v>
      </c>
      <c r="D93">
        <f t="shared" si="21"/>
        <v>1</v>
      </c>
      <c r="E93">
        <f t="shared" si="21"/>
        <v>1</v>
      </c>
      <c r="F93">
        <f t="shared" si="21"/>
        <v>1</v>
      </c>
    </row>
  </sheetData>
  <mergeCells count="5">
    <mergeCell ref="A19:G19"/>
    <mergeCell ref="A50:G50"/>
    <mergeCell ref="A66:G66"/>
    <mergeCell ref="A79:G79"/>
    <mergeCell ref="A2:G2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E17263-5928-44F1-A7DD-134D62F028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3</vt:i4>
      </vt:variant>
    </vt:vector>
  </HeadingPairs>
  <TitlesOfParts>
    <vt:vector size="15" baseType="lpstr">
      <vt:lpstr>scaling</vt:lpstr>
      <vt:lpstr>and_or</vt:lpstr>
      <vt:lpstr>regex</vt:lpstr>
      <vt:lpstr>숫자</vt:lpstr>
      <vt:lpstr>Math</vt:lpstr>
      <vt:lpstr>date_time</vt:lpstr>
      <vt:lpstr>logical</vt:lpstr>
      <vt:lpstr>Statistical</vt:lpstr>
      <vt:lpstr>vlookup</vt:lpstr>
      <vt:lpstr>Text</vt:lpstr>
      <vt:lpstr>A~Z까지의 문자열</vt:lpstr>
      <vt:lpstr>배열수식</vt:lpstr>
      <vt:lpstr>lookup_number</vt:lpstr>
      <vt:lpstr>lookup_table</vt:lpstr>
      <vt:lpstr>lookup_value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최재석(교원-비즈니스IT전공)</cp:lastModifiedBy>
  <cp:revision/>
  <dcterms:created xsi:type="dcterms:W3CDTF">2018-12-08T10:51:46Z</dcterms:created>
  <dcterms:modified xsi:type="dcterms:W3CDTF">2025-04-13T12:05:29Z</dcterms:modified>
  <cp:category/>
  <cp:contentStatus/>
</cp:coreProperties>
</file>