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shrinkToFit="0" vertical="top" wrapText="1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7.13"/>
    <col customWidth="1" min="2" max="2" width="19.5"/>
    <col customWidth="1" min="3" max="3" width="23.75"/>
    <col customWidth="1" min="4" max="4" width="5.13"/>
    <col customWidth="1" min="5" max="5" width="23.25"/>
    <col customWidth="1" min="6" max="6" width="9.75"/>
    <col customWidth="1" min="7" max="7" width="13.25"/>
    <col customWidth="1" min="8" max="8" width="17.5"/>
    <col customWidth="1" min="9" max="9" width="24.88"/>
    <col customWidth="1" min="10" max="10" width="15.13"/>
    <col customWidth="1" min="11" max="11" width="27.38"/>
  </cols>
  <sheetData>
    <row r="1">
      <c r="A1" s="1" t="str">
        <f>IFERROR(__xludf.DUMMYFUNCTION("QUERY(IMPORTRANGE(""https://docs.google.com/spreadsheets/d/1pus0mWKuW7a37ZMeaCY9-Rv9yGmJ-2fDpwwSnyR74q4/edit?resourcekey#gid=1640381831"",""Respostas ao formulário 1!A:L""),""SELECT * where Col8 = 'CN Eusébio'"",1)"),"Carimbo de data/hora")</f>
        <v>Carimbo de data/hora</v>
      </c>
      <c r="B1" s="2" t="str">
        <f>IFERROR(__xludf.DUMMYFUNCTION("""COMPUTED_VALUE"""),"Endereço de e-mail")</f>
        <v>Endereço de e-mail</v>
      </c>
      <c r="C1" s="2" t="str">
        <f>IFERROR(__xludf.DUMMYFUNCTION("""COMPUTED_VALUE"""),"Nome Completo")</f>
        <v>Nome Completo</v>
      </c>
      <c r="D1" s="2" t="str">
        <f>IFERROR(__xludf.DUMMYFUNCTION("""COMPUTED_VALUE"""),"Idade")</f>
        <v>Idade</v>
      </c>
      <c r="E1" s="2" t="str">
        <f>IFERROR(__xludf.DUMMYFUNCTION("""COMPUTED_VALUE"""),"Telefone de contato com DDD")</f>
        <v>Telefone de contato com DDD</v>
      </c>
      <c r="F1" s="2" t="str">
        <f>IFERROR(__xludf.DUMMYFUNCTION("""COMPUTED_VALUE"""),"Estado Civil")</f>
        <v>Estado Civil</v>
      </c>
      <c r="G1" s="2" t="str">
        <f>IFERROR(__xludf.DUMMYFUNCTION("""COMPUTED_VALUE"""),"Membro da CN?")</f>
        <v>Membro da CN?</v>
      </c>
      <c r="H1" s="2" t="str">
        <f>IFERROR(__xludf.DUMMYFUNCTION("""COMPUTED_VALUE"""),"Qual campus você congrega?")</f>
        <v>Qual campus você congrega?</v>
      </c>
      <c r="I1" s="2" t="str">
        <f>IFERROR(__xludf.DUMMYFUNCTION("""COMPUTED_VALUE"""),"Qual Bairro você busca um PG?")</f>
        <v>Qual Bairro você busca um PG?</v>
      </c>
      <c r="J1" s="2" t="str">
        <f>IFERROR(__xludf.DUMMYFUNCTION("""COMPUTED_VALUE"""),"Por favor, informe o seu CEP:")</f>
        <v>Por favor, informe o seu CEP:</v>
      </c>
      <c r="K1" s="2" t="str">
        <f>IFERROR(__xludf.DUMMYFUNCTION("""COMPUTED_VALUE"""),"Informe uma opção de dia da semana para participar de um PG:")</f>
        <v>Informe uma opção de dia da semana para participar de um PG:</v>
      </c>
      <c r="L1" s="2" t="str">
        <f>IFERROR(__xludf.DUMMYFUNCTION("""COMPUTED_VALUE"""),"Comentários adicionais")</f>
        <v>Comentários adicionais</v>
      </c>
    </row>
    <row r="2">
      <c r="A2" s="3">
        <f>IFERROR(__xludf.DUMMYFUNCTION("""COMPUTED_VALUE"""),44754.70181900463)</f>
        <v>44754.70182</v>
      </c>
      <c r="B2" s="4" t="str">
        <f>IFERROR(__xludf.DUMMYFUNCTION("""COMPUTED_VALUE"""),"leticiaddiogo@hotmail.com")</f>
        <v>leticiaddiogo@hotmail.com</v>
      </c>
      <c r="C2" s="4" t="str">
        <f>IFERROR(__xludf.DUMMYFUNCTION("""COMPUTED_VALUE"""),"Letícia Damasceno Diogo da Silva Venancio ")</f>
        <v>Letícia Damasceno Diogo da Silva Venancio </v>
      </c>
      <c r="D2" s="4">
        <f>IFERROR(__xludf.DUMMYFUNCTION("""COMPUTED_VALUE"""),21.0)</f>
        <v>21</v>
      </c>
      <c r="E2" s="4" t="str">
        <f>IFERROR(__xludf.DUMMYFUNCTION("""COMPUTED_VALUE"""),"(85)99234-0323")</f>
        <v>(85)99234-0323</v>
      </c>
      <c r="F2" s="4" t="str">
        <f>IFERROR(__xludf.DUMMYFUNCTION("""COMPUTED_VALUE"""),"Casado (a)")</f>
        <v>Casado (a)</v>
      </c>
      <c r="G2" s="4" t="str">
        <f>IFERROR(__xludf.DUMMYFUNCTION("""COMPUTED_VALUE"""),"Sim")</f>
        <v>Sim</v>
      </c>
      <c r="H2" s="4" t="str">
        <f>IFERROR(__xludf.DUMMYFUNCTION("""COMPUTED_VALUE"""),"CN Eusébio")</f>
        <v>CN Eusébio</v>
      </c>
      <c r="I2" s="4" t="str">
        <f>IFERROR(__xludf.DUMMYFUNCTION("""COMPUTED_VALUE"""),"Cararu ")</f>
        <v>Cararu </v>
      </c>
      <c r="J2" s="4">
        <f>IFERROR(__xludf.DUMMYFUNCTION("""COMPUTED_VALUE"""),6.176E7)</f>
        <v>61760000</v>
      </c>
      <c r="K2" s="4" t="str">
        <f>IFERROR(__xludf.DUMMYFUNCTION("""COMPUTED_VALUE"""),"6ª-feira")</f>
        <v>6ª-feira</v>
      </c>
      <c r="L2" s="4"/>
    </row>
    <row r="3">
      <c r="A3" s="3">
        <f>IFERROR(__xludf.DUMMYFUNCTION("""COMPUTED_VALUE"""),44758.51701243055)</f>
        <v>44758.51701</v>
      </c>
      <c r="B3" s="4" t="str">
        <f>IFERROR(__xludf.DUMMYFUNCTION("""COMPUTED_VALUE"""),"naate1996@gmail.com")</f>
        <v>naate1996@gmail.com</v>
      </c>
      <c r="C3" s="4" t="str">
        <f>IFERROR(__xludf.DUMMYFUNCTION("""COMPUTED_VALUE"""),"Naate Johnny Oliveira")</f>
        <v>Naate Johnny Oliveira</v>
      </c>
      <c r="D3" s="4">
        <f>IFERROR(__xludf.DUMMYFUNCTION("""COMPUTED_VALUE"""),26.0)</f>
        <v>26</v>
      </c>
      <c r="E3" s="4" t="str">
        <f>IFERROR(__xludf.DUMMYFUNCTION("""COMPUTED_VALUE"""),"(85)99613-1789")</f>
        <v>(85)99613-1789</v>
      </c>
      <c r="F3" s="4" t="str">
        <f>IFERROR(__xludf.DUMMYFUNCTION("""COMPUTED_VALUE"""),"Casado (a)")</f>
        <v>Casado (a)</v>
      </c>
      <c r="G3" s="4" t="str">
        <f>IFERROR(__xludf.DUMMYFUNCTION("""COMPUTED_VALUE"""),"Sim")</f>
        <v>Sim</v>
      </c>
      <c r="H3" s="4" t="str">
        <f>IFERROR(__xludf.DUMMYFUNCTION("""COMPUTED_VALUE"""),"CN Eusébio")</f>
        <v>CN Eusébio</v>
      </c>
      <c r="I3" s="4" t="str">
        <f>IFERROR(__xludf.DUMMYFUNCTION("""COMPUTED_VALUE"""),"Centro")</f>
        <v>Centro</v>
      </c>
      <c r="J3" s="4">
        <f>IFERROR(__xludf.DUMMYFUNCTION("""COMPUTED_VALUE"""),6.176236E7)</f>
        <v>61762360</v>
      </c>
      <c r="K3" s="4" t="str">
        <f>IFERROR(__xludf.DUMMYFUNCTION("""COMPUTED_VALUE"""),"6ª-feira")</f>
        <v>6ª-feira</v>
      </c>
      <c r="L3" s="4" t="str">
        <f>IFERROR(__xludf.DUMMYFUNCTION("""COMPUTED_VALUE"""),"TESTE")</f>
        <v>TESTE</v>
      </c>
    </row>
    <row r="4">
      <c r="A4" s="3">
        <f>IFERROR(__xludf.DUMMYFUNCTION("""COMPUTED_VALUE"""),44759.78244788194)</f>
        <v>44759.78245</v>
      </c>
      <c r="B4" s="4" t="str">
        <f>IFERROR(__xludf.DUMMYFUNCTION("""COMPUTED_VALUE"""),"marcoslisboagyn@gmail.com")</f>
        <v>marcoslisboagyn@gmail.com</v>
      </c>
      <c r="C4" s="4" t="str">
        <f>IFERROR(__xludf.DUMMYFUNCTION("""COMPUTED_VALUE"""),"Marcos Leandro Lisboa Ferreira ")</f>
        <v>Marcos Leandro Lisboa Ferreira </v>
      </c>
      <c r="D4" s="4">
        <f>IFERROR(__xludf.DUMMYFUNCTION("""COMPUTED_VALUE"""),36.0)</f>
        <v>36</v>
      </c>
      <c r="E4" s="4" t="str">
        <f>IFERROR(__xludf.DUMMYFUNCTION("""COMPUTED_VALUE"""),"(85)99199-0165")</f>
        <v>(85)99199-0165</v>
      </c>
      <c r="F4" s="4" t="str">
        <f>IFERROR(__xludf.DUMMYFUNCTION("""COMPUTED_VALUE"""),"Casado (a)")</f>
        <v>Casado (a)</v>
      </c>
      <c r="G4" s="4" t="str">
        <f>IFERROR(__xludf.DUMMYFUNCTION("""COMPUTED_VALUE"""),"Sim")</f>
        <v>Sim</v>
      </c>
      <c r="H4" s="4" t="str">
        <f>IFERROR(__xludf.DUMMYFUNCTION("""COMPUTED_VALUE"""),"CN Eusébio")</f>
        <v>CN Eusébio</v>
      </c>
      <c r="I4" s="4" t="str">
        <f>IFERROR(__xludf.DUMMYFUNCTION("""COMPUTED_VALUE"""),"Eusebio")</f>
        <v>Eusebio</v>
      </c>
      <c r="J4" s="4"/>
      <c r="K4" s="4" t="str">
        <f>IFERROR(__xludf.DUMMYFUNCTION("""COMPUTED_VALUE"""),"3ª-feira")</f>
        <v>3ª-feira</v>
      </c>
      <c r="L4" s="4"/>
    </row>
    <row r="5">
      <c r="A5" s="3">
        <f>IFERROR(__xludf.DUMMYFUNCTION("""COMPUTED_VALUE"""),44761.89644343751)</f>
        <v>44761.89644</v>
      </c>
      <c r="B5" s="4" t="str">
        <f>IFERROR(__xludf.DUMMYFUNCTION("""COMPUTED_VALUE"""),"psicomarley.saude@gmail.com")</f>
        <v>psicomarley.saude@gmail.com</v>
      </c>
      <c r="C5" s="4" t="str">
        <f>IFERROR(__xludf.DUMMYFUNCTION("""COMPUTED_VALUE"""),"Marley Carvalho Feitosa ")</f>
        <v>Marley Carvalho Feitosa </v>
      </c>
      <c r="D5" s="4">
        <f>IFERROR(__xludf.DUMMYFUNCTION("""COMPUTED_VALUE"""),52.0)</f>
        <v>52</v>
      </c>
      <c r="E5" s="4" t="str">
        <f>IFERROR(__xludf.DUMMYFUNCTION("""COMPUTED_VALUE"""),"(85)98625-8365")</f>
        <v>(85)98625-8365</v>
      </c>
      <c r="F5" s="4" t="str">
        <f>IFERROR(__xludf.DUMMYFUNCTION("""COMPUTED_VALUE"""),"Casado (a)")</f>
        <v>Casado (a)</v>
      </c>
      <c r="G5" s="4" t="str">
        <f>IFERROR(__xludf.DUMMYFUNCTION("""COMPUTED_VALUE"""),"Sim")</f>
        <v>Sim</v>
      </c>
      <c r="H5" s="4" t="str">
        <f>IFERROR(__xludf.DUMMYFUNCTION("""COMPUTED_VALUE"""),"CN Eusébio")</f>
        <v>CN Eusébio</v>
      </c>
      <c r="I5" s="4" t="str">
        <f>IFERROR(__xludf.DUMMYFUNCTION("""COMPUTED_VALUE"""),"Precabura")</f>
        <v>Precabura</v>
      </c>
      <c r="J5" s="4">
        <f>IFERROR(__xludf.DUMMYFUNCTION("""COMPUTED_VALUE"""),6.1760906E7)</f>
        <v>61760906</v>
      </c>
      <c r="K5" s="4" t="str">
        <f>IFERROR(__xludf.DUMMYFUNCTION("""COMPUTED_VALUE"""),"6ª-feira")</f>
        <v>6ª-feira</v>
      </c>
      <c r="L5" s="4"/>
    </row>
    <row r="6">
      <c r="A6" s="3">
        <f>IFERROR(__xludf.DUMMYFUNCTION("""COMPUTED_VALUE"""),44763.50601636574)</f>
        <v>44763.50602</v>
      </c>
      <c r="B6" s="4" t="str">
        <f>IFERROR(__xludf.DUMMYFUNCTION("""COMPUTED_VALUE"""),"jamilepinheiro30@hotmail.com")</f>
        <v>jamilepinheiro30@hotmail.com</v>
      </c>
      <c r="C6" s="4" t="str">
        <f>IFERROR(__xludf.DUMMYFUNCTION("""COMPUTED_VALUE"""),"Jamile Menezes ")</f>
        <v>Jamile Menezes </v>
      </c>
      <c r="D6" s="4">
        <f>IFERROR(__xludf.DUMMYFUNCTION("""COMPUTED_VALUE"""),26.0)</f>
        <v>26</v>
      </c>
      <c r="E6" s="4" t="str">
        <f>IFERROR(__xludf.DUMMYFUNCTION("""COMPUTED_VALUE"""),"(85)99125-0321")</f>
        <v>(85)99125-0321</v>
      </c>
      <c r="F6" s="4" t="str">
        <f>IFERROR(__xludf.DUMMYFUNCTION("""COMPUTED_VALUE"""),"Solteiro (a)")</f>
        <v>Solteiro (a)</v>
      </c>
      <c r="G6" s="4" t="str">
        <f>IFERROR(__xludf.DUMMYFUNCTION("""COMPUTED_VALUE"""),"Não")</f>
        <v>Não</v>
      </c>
      <c r="H6" s="4" t="str">
        <f>IFERROR(__xludf.DUMMYFUNCTION("""COMPUTED_VALUE"""),"CN Eusébio")</f>
        <v>CN Eusébio</v>
      </c>
      <c r="I6" s="4" t="str">
        <f>IFERROR(__xludf.DUMMYFUNCTION("""COMPUTED_VALUE"""),"Tamatanduba ou Messejana ")</f>
        <v>Tamatanduba ou Messejana </v>
      </c>
      <c r="J6" s="4">
        <f>IFERROR(__xludf.DUMMYFUNCTION("""COMPUTED_VALUE"""),6.087218E7)</f>
        <v>60872180</v>
      </c>
      <c r="K6" s="4" t="str">
        <f>IFERROR(__xludf.DUMMYFUNCTION("""COMPUTED_VALUE"""),"6ª-feira")</f>
        <v>6ª-feira</v>
      </c>
      <c r="L6" s="4"/>
    </row>
    <row r="7">
      <c r="A7" s="3">
        <f>IFERROR(__xludf.DUMMYFUNCTION("""COMPUTED_VALUE"""),44763.877274363425)</f>
        <v>44763.87727</v>
      </c>
      <c r="B7" s="4" t="str">
        <f>IFERROR(__xludf.DUMMYFUNCTION("""COMPUTED_VALUE"""),"Glaucys2lukas@gmail.com")</f>
        <v>Glaucys2lukas@gmail.com</v>
      </c>
      <c r="C7" s="4" t="str">
        <f>IFERROR(__xludf.DUMMYFUNCTION("""COMPUTED_VALUE"""),"Glauciene Santos Sousa ")</f>
        <v>Glauciene Santos Sousa </v>
      </c>
      <c r="D7" s="4">
        <f>IFERROR(__xludf.DUMMYFUNCTION("""COMPUTED_VALUE"""),25.0)</f>
        <v>25</v>
      </c>
      <c r="E7" s="4" t="str">
        <f>IFERROR(__xludf.DUMMYFUNCTION("""COMPUTED_VALUE"""),"(85)98775-7223")</f>
        <v>(85)98775-7223</v>
      </c>
      <c r="F7" s="4" t="str">
        <f>IFERROR(__xludf.DUMMYFUNCTION("""COMPUTED_VALUE"""),"União Estável")</f>
        <v>União Estável</v>
      </c>
      <c r="G7" s="4" t="str">
        <f>IFERROR(__xludf.DUMMYFUNCTION("""COMPUTED_VALUE"""),"Não")</f>
        <v>Não</v>
      </c>
      <c r="H7" s="4" t="str">
        <f>IFERROR(__xludf.DUMMYFUNCTION("""COMPUTED_VALUE"""),"CN Eusébio")</f>
        <v>CN Eusébio</v>
      </c>
      <c r="I7" s="4" t="str">
        <f>IFERROR(__xludf.DUMMYFUNCTION("""COMPUTED_VALUE"""),"Amador")</f>
        <v>Amador</v>
      </c>
      <c r="J7" s="4">
        <f>IFERROR(__xludf.DUMMYFUNCTION("""COMPUTED_VALUE"""),6.176E7)</f>
        <v>61760000</v>
      </c>
      <c r="K7" s="4" t="str">
        <f>IFERROR(__xludf.DUMMYFUNCTION("""COMPUTED_VALUE"""),"6ª-feira")</f>
        <v>6ª-feira</v>
      </c>
      <c r="L7" s="4" t="str">
        <f>IFERROR(__xludf.DUMMYFUNCTION("""COMPUTED_VALUE"""),"Pg de casais")</f>
        <v>Pg de casais</v>
      </c>
    </row>
    <row r="8">
      <c r="A8" s="3">
        <f>IFERROR(__xludf.DUMMYFUNCTION("""COMPUTED_VALUE"""),44773.5192466088)</f>
        <v>44773.51925</v>
      </c>
      <c r="B8" s="4" t="str">
        <f>IFERROR(__xludf.DUMMYFUNCTION("""COMPUTED_VALUE"""),"marciahlbrasil@hotmail.com")</f>
        <v>marciahlbrasil@hotmail.com</v>
      </c>
      <c r="C8" s="4" t="str">
        <f>IFERROR(__xludf.DUMMYFUNCTION("""COMPUTED_VALUE"""),"Marcia Brasil ")</f>
        <v>Marcia Brasil </v>
      </c>
      <c r="D8" s="4">
        <f>IFERROR(__xludf.DUMMYFUNCTION("""COMPUTED_VALUE"""),35.0)</f>
        <v>35</v>
      </c>
      <c r="E8" s="4" t="str">
        <f>IFERROR(__xludf.DUMMYFUNCTION("""COMPUTED_VALUE"""),"(85)98898-6480")</f>
        <v>(85)98898-6480</v>
      </c>
      <c r="F8" s="4" t="str">
        <f>IFERROR(__xludf.DUMMYFUNCTION("""COMPUTED_VALUE"""),"Casado (a)")</f>
        <v>Casado (a)</v>
      </c>
      <c r="G8" s="4" t="str">
        <f>IFERROR(__xludf.DUMMYFUNCTION("""COMPUTED_VALUE"""),"Sim")</f>
        <v>Sim</v>
      </c>
      <c r="H8" s="4" t="str">
        <f>IFERROR(__xludf.DUMMYFUNCTION("""COMPUTED_VALUE"""),"CN Eusébio")</f>
        <v>CN Eusébio</v>
      </c>
      <c r="I8" s="4" t="str">
        <f>IFERROR(__xludf.DUMMYFUNCTION("""COMPUTED_VALUE"""),"Coite")</f>
        <v>Coite</v>
      </c>
      <c r="J8" s="4">
        <f>IFERROR(__xludf.DUMMYFUNCTION("""COMPUTED_VALUE"""),6.17654E7)</f>
        <v>61765400</v>
      </c>
      <c r="K8" s="4" t="str">
        <f>IFERROR(__xludf.DUMMYFUNCTION("""COMPUTED_VALUE"""),"3ª-feira")</f>
        <v>3ª-feira</v>
      </c>
      <c r="L8" s="4" t="str">
        <f>IFERROR(__xludf.DUMMYFUNCTION("""COMPUTED_VALUE"""),"Grupo de mulheres ")</f>
        <v>Grupo de mulheres </v>
      </c>
    </row>
    <row r="9">
      <c r="A9" s="3">
        <f>IFERROR(__xludf.DUMMYFUNCTION("""COMPUTED_VALUE"""),44773.83101319444)</f>
        <v>44773.83101</v>
      </c>
      <c r="B9" s="4" t="str">
        <f>IFERROR(__xludf.DUMMYFUNCTION("""COMPUTED_VALUE"""),"raquelsilva.bfju@gmail.com")</f>
        <v>raquelsilva.bfju@gmail.com</v>
      </c>
      <c r="C9" s="4" t="str">
        <f>IFERROR(__xludf.DUMMYFUNCTION("""COMPUTED_VALUE"""),"Raquel Silva Barros Meneses ")</f>
        <v>Raquel Silva Barros Meneses </v>
      </c>
      <c r="D9" s="4">
        <f>IFERROR(__xludf.DUMMYFUNCTION("""COMPUTED_VALUE"""),24.0)</f>
        <v>24</v>
      </c>
      <c r="E9" s="4" t="str">
        <f>IFERROR(__xludf.DUMMYFUNCTION("""COMPUTED_VALUE"""),"(85)99827-6092")</f>
        <v>(85)99827-6092</v>
      </c>
      <c r="F9" s="4" t="str">
        <f>IFERROR(__xludf.DUMMYFUNCTION("""COMPUTED_VALUE"""),"Casado (a)")</f>
        <v>Casado (a)</v>
      </c>
      <c r="G9" s="4" t="str">
        <f>IFERROR(__xludf.DUMMYFUNCTION("""COMPUTED_VALUE"""),"Sim")</f>
        <v>Sim</v>
      </c>
      <c r="H9" s="4" t="str">
        <f>IFERROR(__xludf.DUMMYFUNCTION("""COMPUTED_VALUE"""),"CN Eusébio")</f>
        <v>CN Eusébio</v>
      </c>
      <c r="I9" s="4" t="str">
        <f>IFERROR(__xludf.DUMMYFUNCTION("""COMPUTED_VALUE"""),"Busco um PG que seja próximo de onde moro. Moro em Aquiraz-CE")</f>
        <v>Busco um PG que seja próximo de onde moro. Moro em Aquiraz-CE</v>
      </c>
      <c r="J9" s="4"/>
      <c r="K9" s="4" t="str">
        <f>IFERROR(__xludf.DUMMYFUNCTION("""COMPUTED_VALUE"""),"3ª-feira")</f>
        <v>3ª-feira</v>
      </c>
      <c r="L9" s="4"/>
    </row>
    <row r="10">
      <c r="A10" s="3">
        <f>IFERROR(__xludf.DUMMYFUNCTION("""COMPUTED_VALUE"""),44776.4909453588)</f>
        <v>44776.49095</v>
      </c>
      <c r="B10" s="4" t="str">
        <f>IFERROR(__xludf.DUMMYFUNCTION("""COMPUTED_VALUE"""),"victoriardm@outlook.com")</f>
        <v>victoriardm@outlook.com</v>
      </c>
      <c r="C10" s="4" t="str">
        <f>IFERROR(__xludf.DUMMYFUNCTION("""COMPUTED_VALUE"""),"Aparecida Victoria Rodrigues de Morais")</f>
        <v>Aparecida Victoria Rodrigues de Morais</v>
      </c>
      <c r="D10" s="4">
        <f>IFERROR(__xludf.DUMMYFUNCTION("""COMPUTED_VALUE"""),22.0)</f>
        <v>22</v>
      </c>
      <c r="E10" s="4" t="str">
        <f>IFERROR(__xludf.DUMMYFUNCTION("""COMPUTED_VALUE"""),"(85)98922-7074")</f>
        <v>(85)98922-7074</v>
      </c>
      <c r="F10" s="4" t="str">
        <f>IFERROR(__xludf.DUMMYFUNCTION("""COMPUTED_VALUE"""),"Solteiro (a)")</f>
        <v>Solteiro (a)</v>
      </c>
      <c r="G10" s="4" t="str">
        <f>IFERROR(__xludf.DUMMYFUNCTION("""COMPUTED_VALUE"""),"Não")</f>
        <v>Não</v>
      </c>
      <c r="H10" s="4" t="str">
        <f>IFERROR(__xludf.DUMMYFUNCTION("""COMPUTED_VALUE"""),"CN Eusébio")</f>
        <v>CN Eusébio</v>
      </c>
      <c r="I10" s="4" t="str">
        <f>IFERROR(__xludf.DUMMYFUNCTION("""COMPUTED_VALUE"""),"centro de Eusébio ")</f>
        <v>centro de Eusébio </v>
      </c>
      <c r="J10" s="4">
        <f>IFERROR(__xludf.DUMMYFUNCTION("""COMPUTED_VALUE"""),6.17604E7)</f>
        <v>61760400</v>
      </c>
      <c r="K10" s="4" t="str">
        <f>IFERROR(__xludf.DUMMYFUNCTION("""COMPUTED_VALUE"""),"Sábado")</f>
        <v>Sábado</v>
      </c>
      <c r="L10" s="4"/>
    </row>
    <row r="11">
      <c r="A11" s="3">
        <f>IFERROR(__xludf.DUMMYFUNCTION("""COMPUTED_VALUE"""),44776.61481137731)</f>
        <v>44776.61481</v>
      </c>
      <c r="B11" s="4" t="str">
        <f>IFERROR(__xludf.DUMMYFUNCTION("""COMPUTED_VALUE"""),"marciahlbrasil@hotmail.com")</f>
        <v>marciahlbrasil@hotmail.com</v>
      </c>
      <c r="C11" s="4" t="str">
        <f>IFERROR(__xludf.DUMMYFUNCTION("""COMPUTED_VALUE"""),"Márcia Brasil ")</f>
        <v>Márcia Brasil </v>
      </c>
      <c r="D11" s="4">
        <f>IFERROR(__xludf.DUMMYFUNCTION("""COMPUTED_VALUE"""),36.0)</f>
        <v>36</v>
      </c>
      <c r="E11" s="4" t="str">
        <f>IFERROR(__xludf.DUMMYFUNCTION("""COMPUTED_VALUE"""),"98898-6480 ")</f>
        <v>98898-6480 </v>
      </c>
      <c r="F11" s="4" t="str">
        <f>IFERROR(__xludf.DUMMYFUNCTION("""COMPUTED_VALUE"""),"Casado (a)")</f>
        <v>Casado (a)</v>
      </c>
      <c r="G11" s="4" t="str">
        <f>IFERROR(__xludf.DUMMYFUNCTION("""COMPUTED_VALUE"""),"Sim")</f>
        <v>Sim</v>
      </c>
      <c r="H11" s="4" t="str">
        <f>IFERROR(__xludf.DUMMYFUNCTION("""COMPUTED_VALUE"""),"CN Eusébio")</f>
        <v>CN Eusébio</v>
      </c>
      <c r="I11" s="4" t="str">
        <f>IFERROR(__xludf.DUMMYFUNCTION("""COMPUTED_VALUE"""),"Coite")</f>
        <v>Coite</v>
      </c>
      <c r="J11" s="4">
        <f>IFERROR(__xludf.DUMMYFUNCTION("""COMPUTED_VALUE"""),6.17654E7)</f>
        <v>61765400</v>
      </c>
      <c r="K11" s="4" t="str">
        <f>IFERROR(__xludf.DUMMYFUNCTION("""COMPUTED_VALUE"""),"6ª-feira")</f>
        <v>6ª-feira</v>
      </c>
      <c r="L11" s="4" t="str">
        <f>IFERROR(__xludf.DUMMYFUNCTION("""COMPUTED_VALUE"""),"Gostaria de fazer parte do grupo de mulheres.")</f>
        <v>Gostaria de fazer parte do grupo de mulheres.</v>
      </c>
    </row>
  </sheetData>
  <drawing r:id="rId1"/>
</worksheet>
</file>