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top" wrapText="1"/>
    </xf>
    <xf borderId="0" fillId="2" fontId="1" numFmtId="0" xfId="0" applyAlignment="1" applyFont="1">
      <alignment shrinkToFit="0" vertical="top" wrapText="1"/>
    </xf>
    <xf borderId="0" fillId="0" fontId="1" numFmtId="164" xfId="0" applyFont="1" applyNumberFormat="1"/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17.13"/>
    <col customWidth="1" min="2" max="2" width="19.5"/>
    <col customWidth="1" min="3" max="3" width="23.75"/>
    <col customWidth="1" min="4" max="4" width="5.13"/>
    <col customWidth="1" min="5" max="5" width="23.25"/>
    <col customWidth="1" min="6" max="6" width="9.75"/>
    <col customWidth="1" min="7" max="7" width="13.25"/>
    <col customWidth="1" min="8" max="8" width="17.5"/>
    <col customWidth="1" min="9" max="9" width="24.88"/>
    <col customWidth="1" min="10" max="10" width="15.13"/>
    <col customWidth="1" min="11" max="11" width="27.38"/>
  </cols>
  <sheetData>
    <row r="1">
      <c r="A1" s="1" t="str">
        <f>IFERROR(__xludf.DUMMYFUNCTION("QUERY(IMPORTRANGE(""https://docs.google.com/spreadsheets/d/1pus0mWKuW7a37ZMeaCY9-Rv9yGmJ-2fDpwwSnyR74q4/edit?resourcekey#gid=1640381831"",""Respostas ao formulário 1!A:L""),""SELECT * where Col8 = 'CN Messejana'"",1)"),"Carimbo de data/hora")</f>
        <v>Carimbo de data/hora</v>
      </c>
      <c r="B1" s="2" t="str">
        <f>IFERROR(__xludf.DUMMYFUNCTION("""COMPUTED_VALUE"""),"Endereço de e-mail")</f>
        <v>Endereço de e-mail</v>
      </c>
      <c r="C1" s="2" t="str">
        <f>IFERROR(__xludf.DUMMYFUNCTION("""COMPUTED_VALUE"""),"Nome Completo")</f>
        <v>Nome Completo</v>
      </c>
      <c r="D1" s="2" t="str">
        <f>IFERROR(__xludf.DUMMYFUNCTION("""COMPUTED_VALUE"""),"Idade")</f>
        <v>Idade</v>
      </c>
      <c r="E1" s="2" t="str">
        <f>IFERROR(__xludf.DUMMYFUNCTION("""COMPUTED_VALUE"""),"Telefone de contato com DDD")</f>
        <v>Telefone de contato com DDD</v>
      </c>
      <c r="F1" s="2" t="str">
        <f>IFERROR(__xludf.DUMMYFUNCTION("""COMPUTED_VALUE"""),"Estado Civil")</f>
        <v>Estado Civil</v>
      </c>
      <c r="G1" s="2" t="str">
        <f>IFERROR(__xludf.DUMMYFUNCTION("""COMPUTED_VALUE"""),"Membro da CN?")</f>
        <v>Membro da CN?</v>
      </c>
      <c r="H1" s="2" t="str">
        <f>IFERROR(__xludf.DUMMYFUNCTION("""COMPUTED_VALUE"""),"Qual campus você congrega?")</f>
        <v>Qual campus você congrega?</v>
      </c>
      <c r="I1" s="2" t="str">
        <f>IFERROR(__xludf.DUMMYFUNCTION("""COMPUTED_VALUE"""),"Qual Bairro você busca um PG?")</f>
        <v>Qual Bairro você busca um PG?</v>
      </c>
      <c r="J1" s="2" t="str">
        <f>IFERROR(__xludf.DUMMYFUNCTION("""COMPUTED_VALUE"""),"Por favor, informe o seu CEP:")</f>
        <v>Por favor, informe o seu CEP:</v>
      </c>
      <c r="K1" s="2" t="str">
        <f>IFERROR(__xludf.DUMMYFUNCTION("""COMPUTED_VALUE"""),"Informe uma opção de dia da semana para participar de um PG:")</f>
        <v>Informe uma opção de dia da semana para participar de um PG:</v>
      </c>
      <c r="L1" s="2" t="str">
        <f>IFERROR(__xludf.DUMMYFUNCTION("""COMPUTED_VALUE"""),"Comentários adicionais")</f>
        <v>Comentários adicionais</v>
      </c>
    </row>
    <row r="2">
      <c r="A2" s="3">
        <f>IFERROR(__xludf.DUMMYFUNCTION("""COMPUTED_VALUE"""),44753.182571377314)</f>
        <v>44753.18257</v>
      </c>
      <c r="B2" s="4" t="str">
        <f>IFERROR(__xludf.DUMMYFUNCTION("""COMPUTED_VALUE"""),"tiagocb1993@gmail.com")</f>
        <v>tiagocb1993@gmail.com</v>
      </c>
      <c r="C2" s="4" t="str">
        <f>IFERROR(__xludf.DUMMYFUNCTION("""COMPUTED_VALUE"""),"Tiago Carvalho Balbino ")</f>
        <v>Tiago Carvalho Balbino </v>
      </c>
      <c r="D2" s="4">
        <f>IFERROR(__xludf.DUMMYFUNCTION("""COMPUTED_VALUE"""),28.0)</f>
        <v>28</v>
      </c>
      <c r="E2" s="4" t="str">
        <f>IFERROR(__xludf.DUMMYFUNCTION("""COMPUTED_VALUE"""),"(85)99818-7954")</f>
        <v>(85)99818-7954</v>
      </c>
      <c r="F2" s="4" t="str">
        <f>IFERROR(__xludf.DUMMYFUNCTION("""COMPUTED_VALUE"""),"Solteiro (a)")</f>
        <v>Solteiro (a)</v>
      </c>
      <c r="G2" s="4" t="str">
        <f>IFERROR(__xludf.DUMMYFUNCTION("""COMPUTED_VALUE"""),"Sim")</f>
        <v>Sim</v>
      </c>
      <c r="H2" s="4" t="str">
        <f>IFERROR(__xludf.DUMMYFUNCTION("""COMPUTED_VALUE"""),"CN Messejana")</f>
        <v>CN Messejana</v>
      </c>
      <c r="I2" s="4" t="str">
        <f>IFERROR(__xludf.DUMMYFUNCTION("""COMPUTED_VALUE"""),"Lagoa redonda Messejana ")</f>
        <v>Lagoa redonda Messejana </v>
      </c>
      <c r="J2" s="4">
        <f>IFERROR(__xludf.DUMMYFUNCTION("""COMPUTED_VALUE"""),6.0831416E7)</f>
        <v>60831416</v>
      </c>
      <c r="K2" s="4" t="str">
        <f>IFERROR(__xludf.DUMMYFUNCTION("""COMPUTED_VALUE"""),"6ª-feira")</f>
        <v>6ª-feira</v>
      </c>
      <c r="L2" s="4" t="str">
        <f>IFERROR(__xludf.DUMMYFUNCTION("""COMPUTED_VALUE"""),"O dia do PG ,pode ser qualquer um ")</f>
        <v>O dia do PG ,pode ser qualquer um </v>
      </c>
    </row>
    <row r="3">
      <c r="A3" s="3">
        <f>IFERROR(__xludf.DUMMYFUNCTION("""COMPUTED_VALUE"""),44753.43740207176)</f>
        <v>44753.4374</v>
      </c>
      <c r="B3" s="4" t="str">
        <f>IFERROR(__xludf.DUMMYFUNCTION("""COMPUTED_VALUE"""),"brunalandimpinheiro@hotmail.com")</f>
        <v>brunalandimpinheiro@hotmail.com</v>
      </c>
      <c r="C3" s="4" t="str">
        <f>IFERROR(__xludf.DUMMYFUNCTION("""COMPUTED_VALUE"""),"Bruna Landim Pinheiro ")</f>
        <v>Bruna Landim Pinheiro </v>
      </c>
      <c r="D3" s="4">
        <f>IFERROR(__xludf.DUMMYFUNCTION("""COMPUTED_VALUE"""),26.0)</f>
        <v>26</v>
      </c>
      <c r="E3" s="4" t="str">
        <f>IFERROR(__xludf.DUMMYFUNCTION("""COMPUTED_VALUE"""),"(85)99221-3056")</f>
        <v>(85)99221-3056</v>
      </c>
      <c r="F3" s="4" t="str">
        <f>IFERROR(__xludf.DUMMYFUNCTION("""COMPUTED_VALUE"""),"Solteiro (a)")</f>
        <v>Solteiro (a)</v>
      </c>
      <c r="G3" s="4" t="str">
        <f>IFERROR(__xludf.DUMMYFUNCTION("""COMPUTED_VALUE"""),"Sim")</f>
        <v>Sim</v>
      </c>
      <c r="H3" s="4" t="str">
        <f>IFERROR(__xludf.DUMMYFUNCTION("""COMPUTED_VALUE"""),"CN Messejana")</f>
        <v>CN Messejana</v>
      </c>
      <c r="I3" s="4" t="str">
        <f>IFERROR(__xludf.DUMMYFUNCTION("""COMPUTED_VALUE"""),"Passaré ")</f>
        <v>Passaré </v>
      </c>
      <c r="J3" s="4">
        <f>IFERROR(__xludf.DUMMYFUNCTION("""COMPUTED_VALUE"""),6.074377E7)</f>
        <v>60743770</v>
      </c>
      <c r="K3" s="4" t="str">
        <f>IFERROR(__xludf.DUMMYFUNCTION("""COMPUTED_VALUE"""),"4ª-feira")</f>
        <v>4ª-feira</v>
      </c>
      <c r="L3" s="4"/>
    </row>
    <row r="4">
      <c r="A4" s="3">
        <f>IFERROR(__xludf.DUMMYFUNCTION("""COMPUTED_VALUE"""),44756.30287200232)</f>
        <v>44756.30287</v>
      </c>
      <c r="B4" s="4" t="str">
        <f>IFERROR(__xludf.DUMMYFUNCTION("""COMPUTED_VALUE"""),"katianelopes2607@gmail.com")</f>
        <v>katianelopes2607@gmail.com</v>
      </c>
      <c r="C4" s="4" t="str">
        <f>IFERROR(__xludf.DUMMYFUNCTION("""COMPUTED_VALUE"""),"Katiane Freitas de Oliveira ")</f>
        <v>Katiane Freitas de Oliveira </v>
      </c>
      <c r="D4" s="4">
        <f>IFERROR(__xludf.DUMMYFUNCTION("""COMPUTED_VALUE"""),36.0)</f>
        <v>36</v>
      </c>
      <c r="E4" s="4" t="str">
        <f>IFERROR(__xludf.DUMMYFUNCTION("""COMPUTED_VALUE"""),"(85) 99694-7205")</f>
        <v>(85) 99694-7205</v>
      </c>
      <c r="F4" s="4" t="str">
        <f>IFERROR(__xludf.DUMMYFUNCTION("""COMPUTED_VALUE"""),"Casado (a)")</f>
        <v>Casado (a)</v>
      </c>
      <c r="G4" s="4" t="str">
        <f>IFERROR(__xludf.DUMMYFUNCTION("""COMPUTED_VALUE"""),"Sim")</f>
        <v>Sim</v>
      </c>
      <c r="H4" s="4" t="str">
        <f>IFERROR(__xludf.DUMMYFUNCTION("""COMPUTED_VALUE"""),"CN Messejana")</f>
        <v>CN Messejana</v>
      </c>
      <c r="I4" s="4" t="str">
        <f>IFERROR(__xludf.DUMMYFUNCTION("""COMPUTED_VALUE"""),"Santa rosa , próx a messejanq")</f>
        <v>Santa rosa , próx a messejanq</v>
      </c>
      <c r="J4" s="4">
        <f>IFERROR(__xludf.DUMMYFUNCTION("""COMPUTED_VALUE"""),6.087234E7)</f>
        <v>60872340</v>
      </c>
      <c r="K4" s="4" t="str">
        <f>IFERROR(__xludf.DUMMYFUNCTION("""COMPUTED_VALUE"""),"Sábado")</f>
        <v>Sábado</v>
      </c>
      <c r="L4" s="4" t="str">
        <f>IFERROR(__xludf.DUMMYFUNCTION("""COMPUTED_VALUE"""),"Gostaria de participar de um PG de mulheres, pois sou casada e meu esposo é da igreja e não quer participar , tenho uma filha de 8 anos ")</f>
        <v>Gostaria de participar de um PG de mulheres, pois sou casada e meu esposo é da igreja e não quer participar , tenho uma filha de 8 anos </v>
      </c>
    </row>
    <row r="5">
      <c r="A5" s="3">
        <f>IFERROR(__xludf.DUMMYFUNCTION("""COMPUTED_VALUE"""),44757.37260149306)</f>
        <v>44757.3726</v>
      </c>
      <c r="B5" s="4" t="str">
        <f>IFERROR(__xludf.DUMMYFUNCTION("""COMPUTED_VALUE"""),"aucilenemaria260@gmail.com")</f>
        <v>aucilenemaria260@gmail.com</v>
      </c>
      <c r="C5" s="4" t="str">
        <f>IFERROR(__xludf.DUMMYFUNCTION("""COMPUTED_VALUE"""),"Maria Aucilene Jesuino")</f>
        <v>Maria Aucilene Jesuino</v>
      </c>
      <c r="D5" s="4">
        <f>IFERROR(__xludf.DUMMYFUNCTION("""COMPUTED_VALUE"""),24.0)</f>
        <v>24</v>
      </c>
      <c r="E5" s="4" t="str">
        <f>IFERROR(__xludf.DUMMYFUNCTION("""COMPUTED_VALUE"""),"(85)98501-0487")</f>
        <v>(85)98501-0487</v>
      </c>
      <c r="F5" s="4" t="str">
        <f>IFERROR(__xludf.DUMMYFUNCTION("""COMPUTED_VALUE"""),"Solteiro (a)")</f>
        <v>Solteiro (a)</v>
      </c>
      <c r="G5" s="4" t="str">
        <f>IFERROR(__xludf.DUMMYFUNCTION("""COMPUTED_VALUE"""),"Não")</f>
        <v>Não</v>
      </c>
      <c r="H5" s="4" t="str">
        <f>IFERROR(__xludf.DUMMYFUNCTION("""COMPUTED_VALUE"""),"CN Messejana")</f>
        <v>CN Messejana</v>
      </c>
      <c r="I5" s="4" t="str">
        <f>IFERROR(__xludf.DUMMYFUNCTION("""COMPUTED_VALUE"""),"Messejana")</f>
        <v>Messejana</v>
      </c>
      <c r="J5" s="4">
        <f>IFERROR(__xludf.DUMMYFUNCTION("""COMPUTED_VALUE"""),6.084108E7)</f>
        <v>60841080</v>
      </c>
      <c r="K5" s="4" t="str">
        <f>IFERROR(__xludf.DUMMYFUNCTION("""COMPUTED_VALUE"""),"6ª-feira")</f>
        <v>6ª-feira</v>
      </c>
      <c r="L5" s="4"/>
    </row>
    <row r="6">
      <c r="A6" s="3">
        <f>IFERROR(__xludf.DUMMYFUNCTION("""COMPUTED_VALUE"""),44757.866964409724)</f>
        <v>44757.86696</v>
      </c>
      <c r="B6" s="4" t="str">
        <f>IFERROR(__xludf.DUMMYFUNCTION("""COMPUTED_VALUE"""),"brunaelenoliveira@gmail.com")</f>
        <v>brunaelenoliveira@gmail.com</v>
      </c>
      <c r="C6" s="4" t="str">
        <f>IFERROR(__xludf.DUMMYFUNCTION("""COMPUTED_VALUE"""),"Bruna Elen")</f>
        <v>Bruna Elen</v>
      </c>
      <c r="D6" s="4">
        <f>IFERROR(__xludf.DUMMYFUNCTION("""COMPUTED_VALUE"""),25.0)</f>
        <v>25</v>
      </c>
      <c r="E6" s="4" t="str">
        <f>IFERROR(__xludf.DUMMYFUNCTION("""COMPUTED_VALUE"""),"(85)99758-5223")</f>
        <v>(85)99758-5223</v>
      </c>
      <c r="F6" s="4" t="str">
        <f>IFERROR(__xludf.DUMMYFUNCTION("""COMPUTED_VALUE"""),"Solteiro (a)")</f>
        <v>Solteiro (a)</v>
      </c>
      <c r="G6" s="4" t="str">
        <f>IFERROR(__xludf.DUMMYFUNCTION("""COMPUTED_VALUE"""),"Sim")</f>
        <v>Sim</v>
      </c>
      <c r="H6" s="4" t="str">
        <f>IFERROR(__xludf.DUMMYFUNCTION("""COMPUTED_VALUE"""),"CN Messejana")</f>
        <v>CN Messejana</v>
      </c>
      <c r="I6" s="4" t="str">
        <f>IFERROR(__xludf.DUMMYFUNCTION("""COMPUTED_VALUE"""),"Messejana ")</f>
        <v>Messejana </v>
      </c>
      <c r="J6" s="4"/>
      <c r="K6" s="4" t="str">
        <f>IFERROR(__xludf.DUMMYFUNCTION("""COMPUTED_VALUE"""),"Sábado")</f>
        <v>Sábado</v>
      </c>
      <c r="L6" s="4"/>
    </row>
    <row r="7">
      <c r="A7" s="3">
        <f>IFERROR(__xludf.DUMMYFUNCTION("""COMPUTED_VALUE"""),44759.85838138889)</f>
        <v>44759.85838</v>
      </c>
      <c r="B7" s="4" t="str">
        <f>IFERROR(__xludf.DUMMYFUNCTION("""COMPUTED_VALUE"""),"edylleneozorio@gmail.com")</f>
        <v>edylleneozorio@gmail.com</v>
      </c>
      <c r="C7" s="4" t="str">
        <f>IFERROR(__xludf.DUMMYFUNCTION("""COMPUTED_VALUE"""),"Edilene da Silva Ozorio ")</f>
        <v>Edilene da Silva Ozorio </v>
      </c>
      <c r="D7" s="4">
        <f>IFERROR(__xludf.DUMMYFUNCTION("""COMPUTED_VALUE"""),28.0)</f>
        <v>28</v>
      </c>
      <c r="E7" s="4" t="str">
        <f>IFERROR(__xludf.DUMMYFUNCTION("""COMPUTED_VALUE"""),"(85)99854-6781")</f>
        <v>(85)99854-6781</v>
      </c>
      <c r="F7" s="4" t="str">
        <f>IFERROR(__xludf.DUMMYFUNCTION("""COMPUTED_VALUE"""),"Casado (a)")</f>
        <v>Casado (a)</v>
      </c>
      <c r="G7" s="4" t="str">
        <f>IFERROR(__xludf.DUMMYFUNCTION("""COMPUTED_VALUE"""),"Sim")</f>
        <v>Sim</v>
      </c>
      <c r="H7" s="4" t="str">
        <f>IFERROR(__xludf.DUMMYFUNCTION("""COMPUTED_VALUE"""),"CN Messejana")</f>
        <v>CN Messejana</v>
      </c>
      <c r="I7" s="4" t="str">
        <f>IFERROR(__xludf.DUMMYFUNCTION("""COMPUTED_VALUE"""),"Guajeru")</f>
        <v>Guajeru</v>
      </c>
      <c r="J7" s="4">
        <f>IFERROR(__xludf.DUMMYFUNCTION("""COMPUTED_VALUE"""),6.084315E7)</f>
        <v>60843150</v>
      </c>
      <c r="K7" s="4" t="str">
        <f>IFERROR(__xludf.DUMMYFUNCTION("""COMPUTED_VALUE"""),"6ª-feira")</f>
        <v>6ª-feira</v>
      </c>
      <c r="L7" s="4"/>
    </row>
    <row r="8">
      <c r="A8" s="3">
        <f>IFERROR(__xludf.DUMMYFUNCTION("""COMPUTED_VALUE"""),44759.98200116897)</f>
        <v>44759.982</v>
      </c>
      <c r="B8" s="4" t="str">
        <f>IFERROR(__xludf.DUMMYFUNCTION("""COMPUTED_VALUE"""),"deysiane_yanesdente@live.com")</f>
        <v>deysiane_yanesdente@live.com</v>
      </c>
      <c r="C8" s="4" t="str">
        <f>IFERROR(__xludf.DUMMYFUNCTION("""COMPUTED_VALUE"""),"DeysianeAlves de Sousa")</f>
        <v>DeysianeAlves de Sousa</v>
      </c>
      <c r="D8" s="4">
        <f>IFERROR(__xludf.DUMMYFUNCTION("""COMPUTED_VALUE"""),33.0)</f>
        <v>33</v>
      </c>
      <c r="E8" s="4" t="str">
        <f>IFERROR(__xludf.DUMMYFUNCTION("""COMPUTED_VALUE"""),"(85)98540-4878")</f>
        <v>(85)98540-4878</v>
      </c>
      <c r="F8" s="4" t="str">
        <f>IFERROR(__xludf.DUMMYFUNCTION("""COMPUTED_VALUE"""),"Divorciado (a)")</f>
        <v>Divorciado (a)</v>
      </c>
      <c r="G8" s="4" t="str">
        <f>IFERROR(__xludf.DUMMYFUNCTION("""COMPUTED_VALUE"""),"Sim")</f>
        <v>Sim</v>
      </c>
      <c r="H8" s="4" t="str">
        <f>IFERROR(__xludf.DUMMYFUNCTION("""COMPUTED_VALUE"""),"CN Messejana")</f>
        <v>CN Messejana</v>
      </c>
      <c r="I8" s="4" t="str">
        <f>IFERROR(__xludf.DUMMYFUNCTION("""COMPUTED_VALUE"""),"Barroso")</f>
        <v>Barroso</v>
      </c>
      <c r="J8" s="4">
        <f>IFERROR(__xludf.DUMMYFUNCTION("""COMPUTED_VALUE"""),6.086258E7)</f>
        <v>60862580</v>
      </c>
      <c r="K8" s="4" t="str">
        <f>IFERROR(__xludf.DUMMYFUNCTION("""COMPUTED_VALUE"""),"Sábado")</f>
        <v>Sábado</v>
      </c>
      <c r="L8" s="4"/>
    </row>
    <row r="9">
      <c r="A9" s="3">
        <f>IFERROR(__xludf.DUMMYFUNCTION("""COMPUTED_VALUE"""),44760.23855126157)</f>
        <v>44760.23855</v>
      </c>
      <c r="B9" s="4" t="str">
        <f>IFERROR(__xludf.DUMMYFUNCTION("""COMPUTED_VALUE"""),"alvesalisson5618@gmail.com")</f>
        <v>alvesalisson5618@gmail.com</v>
      </c>
      <c r="C9" s="4" t="str">
        <f>IFERROR(__xludf.DUMMYFUNCTION("""COMPUTED_VALUE"""),"Alison Alves Dos Santos ")</f>
        <v>Alison Alves Dos Santos </v>
      </c>
      <c r="D9" s="4">
        <f>IFERROR(__xludf.DUMMYFUNCTION("""COMPUTED_VALUE"""),24.0)</f>
        <v>24</v>
      </c>
      <c r="E9" s="4" t="str">
        <f>IFERROR(__xludf.DUMMYFUNCTION("""COMPUTED_VALUE"""),"(85)99263-5287")</f>
        <v>(85)99263-5287</v>
      </c>
      <c r="F9" s="4" t="str">
        <f>IFERROR(__xludf.DUMMYFUNCTION("""COMPUTED_VALUE"""),"Casado (a)")</f>
        <v>Casado (a)</v>
      </c>
      <c r="G9" s="4" t="str">
        <f>IFERROR(__xludf.DUMMYFUNCTION("""COMPUTED_VALUE"""),"Não")</f>
        <v>Não</v>
      </c>
      <c r="H9" s="4" t="str">
        <f>IFERROR(__xludf.DUMMYFUNCTION("""COMPUTED_VALUE"""),"CN Messejana")</f>
        <v>CN Messejana</v>
      </c>
      <c r="I9" s="4" t="str">
        <f>IFERROR(__xludf.DUMMYFUNCTION("""COMPUTED_VALUE"""),"Messejana ")</f>
        <v>Messejana </v>
      </c>
      <c r="J9" s="4">
        <f>IFERROR(__xludf.DUMMYFUNCTION("""COMPUTED_VALUE"""),6.084405E7)</f>
        <v>60844050</v>
      </c>
      <c r="K9" s="4" t="str">
        <f>IFERROR(__xludf.DUMMYFUNCTION("""COMPUTED_VALUE"""),"3ª-feira")</f>
        <v>3ª-feira</v>
      </c>
      <c r="L9" s="4"/>
    </row>
    <row r="10">
      <c r="A10" s="3">
        <f>IFERROR(__xludf.DUMMYFUNCTION("""COMPUTED_VALUE"""),44760.30952582176)</f>
        <v>44760.30953</v>
      </c>
      <c r="B10" s="4" t="str">
        <f>IFERROR(__xludf.DUMMYFUNCTION("""COMPUTED_VALUE"""),"valeriavv450@gmail.com")</f>
        <v>valeriavv450@gmail.com</v>
      </c>
      <c r="C10" s="4" t="str">
        <f>IFERROR(__xludf.DUMMYFUNCTION("""COMPUTED_VALUE"""),"Valéria Pereira de Sousa ")</f>
        <v>Valéria Pereira de Sousa </v>
      </c>
      <c r="D10" s="4">
        <f>IFERROR(__xludf.DUMMYFUNCTION("""COMPUTED_VALUE"""),27.0)</f>
        <v>27</v>
      </c>
      <c r="E10" s="4" t="str">
        <f>IFERROR(__xludf.DUMMYFUNCTION("""COMPUTED_VALUE"""),"(85)98880-9713")</f>
        <v>(85)98880-9713</v>
      </c>
      <c r="F10" s="4" t="str">
        <f>IFERROR(__xludf.DUMMYFUNCTION("""COMPUTED_VALUE"""),"União Estável")</f>
        <v>União Estável</v>
      </c>
      <c r="G10" s="4" t="str">
        <f>IFERROR(__xludf.DUMMYFUNCTION("""COMPUTED_VALUE"""),"Sim")</f>
        <v>Sim</v>
      </c>
      <c r="H10" s="4" t="str">
        <f>IFERROR(__xludf.DUMMYFUNCTION("""COMPUTED_VALUE"""),"CN Messejana")</f>
        <v>CN Messejana</v>
      </c>
      <c r="I10" s="4" t="str">
        <f>IFERROR(__xludf.DUMMYFUNCTION("""COMPUTED_VALUE"""),"Messejana ")</f>
        <v>Messejana </v>
      </c>
      <c r="J10" s="4">
        <f>IFERROR(__xludf.DUMMYFUNCTION("""COMPUTED_VALUE"""),6.087234E7)</f>
        <v>60872340</v>
      </c>
      <c r="K10" s="4" t="str">
        <f>IFERROR(__xludf.DUMMYFUNCTION("""COMPUTED_VALUE"""),"6ª-feira")</f>
        <v>6ª-feira</v>
      </c>
      <c r="L10" s="4"/>
    </row>
    <row r="11">
      <c r="A11" s="3">
        <f>IFERROR(__xludf.DUMMYFUNCTION("""COMPUTED_VALUE"""),44768.71362412037)</f>
        <v>44768.71362</v>
      </c>
      <c r="B11" s="4" t="str">
        <f>IFERROR(__xludf.DUMMYFUNCTION("""COMPUTED_VALUE"""),"rebekajennifer234@gmail.com")</f>
        <v>rebekajennifer234@gmail.com</v>
      </c>
      <c r="C11" s="4" t="str">
        <f>IFERROR(__xludf.DUMMYFUNCTION("""COMPUTED_VALUE"""),"Rebeka Jennifer Campos Maciel ")</f>
        <v>Rebeka Jennifer Campos Maciel </v>
      </c>
      <c r="D11" s="4">
        <f>IFERROR(__xludf.DUMMYFUNCTION("""COMPUTED_VALUE"""),20.0)</f>
        <v>20</v>
      </c>
      <c r="E11" s="4" t="str">
        <f>IFERROR(__xludf.DUMMYFUNCTION("""COMPUTED_VALUE"""),"(85) 98750-8929")</f>
        <v>(85) 98750-8929</v>
      </c>
      <c r="F11" s="4" t="str">
        <f>IFERROR(__xludf.DUMMYFUNCTION("""COMPUTED_VALUE"""),"Namorando")</f>
        <v>Namorando</v>
      </c>
      <c r="G11" s="4" t="str">
        <f>IFERROR(__xludf.DUMMYFUNCTION("""COMPUTED_VALUE"""),"Sim")</f>
        <v>Sim</v>
      </c>
      <c r="H11" s="4" t="str">
        <f>IFERROR(__xludf.DUMMYFUNCTION("""COMPUTED_VALUE"""),"CN Messejana")</f>
        <v>CN Messejana</v>
      </c>
      <c r="I11" s="4" t="str">
        <f>IFERROR(__xludf.DUMMYFUNCTION("""COMPUTED_VALUE"""),"Messejana ")</f>
        <v>Messejana </v>
      </c>
      <c r="J11" s="4"/>
      <c r="K11" s="4" t="str">
        <f>IFERROR(__xludf.DUMMYFUNCTION("""COMPUTED_VALUE"""),"Sábado")</f>
        <v>Sábado</v>
      </c>
      <c r="L11" s="4"/>
    </row>
    <row r="12">
      <c r="A12" s="3">
        <f>IFERROR(__xludf.DUMMYFUNCTION("""COMPUTED_VALUE"""),44774.60643696759)</f>
        <v>44774.60644</v>
      </c>
      <c r="B12" s="4" t="str">
        <f>IFERROR(__xludf.DUMMYFUNCTION("""COMPUTED_VALUE"""),"francislanesilvawl@gmail.com")</f>
        <v>francislanesilvawl@gmail.com</v>
      </c>
      <c r="C12" s="4" t="str">
        <f>IFERROR(__xludf.DUMMYFUNCTION("""COMPUTED_VALUE"""),"Francislane Rodrigues da Silva Costa")</f>
        <v>Francislane Rodrigues da Silva Costa</v>
      </c>
      <c r="D12" s="4">
        <f>IFERROR(__xludf.DUMMYFUNCTION("""COMPUTED_VALUE"""),36.0)</f>
        <v>36</v>
      </c>
      <c r="E12" s="4" t="str">
        <f>IFERROR(__xludf.DUMMYFUNCTION("""COMPUTED_VALUE"""),"(85)99229-5288")</f>
        <v>(85)99229-5288</v>
      </c>
      <c r="F12" s="4" t="str">
        <f>IFERROR(__xludf.DUMMYFUNCTION("""COMPUTED_VALUE"""),"Casado (a)")</f>
        <v>Casado (a)</v>
      </c>
      <c r="G12" s="4" t="str">
        <f>IFERROR(__xludf.DUMMYFUNCTION("""COMPUTED_VALUE"""),"Sim")</f>
        <v>Sim</v>
      </c>
      <c r="H12" s="4" t="str">
        <f>IFERROR(__xludf.DUMMYFUNCTION("""COMPUTED_VALUE"""),"CN Messejana")</f>
        <v>CN Messejana</v>
      </c>
      <c r="I12" s="4" t="str">
        <f>IFERROR(__xludf.DUMMYFUNCTION("""COMPUTED_VALUE"""),"Messejana")</f>
        <v>Messejana</v>
      </c>
      <c r="J12" s="4">
        <f>IFERROR(__xludf.DUMMYFUNCTION("""COMPUTED_VALUE"""),6.0841E7)</f>
        <v>60841000</v>
      </c>
      <c r="K12" s="4" t="str">
        <f>IFERROR(__xludf.DUMMYFUNCTION("""COMPUTED_VALUE"""),"4ª-feira")</f>
        <v>4ª-feira</v>
      </c>
      <c r="L12" s="4"/>
    </row>
    <row r="13">
      <c r="A13" s="3">
        <f>IFERROR(__xludf.DUMMYFUNCTION("""COMPUTED_VALUE"""),44776.32598085648)</f>
        <v>44776.32598</v>
      </c>
      <c r="B13" s="4" t="str">
        <f>IFERROR(__xludf.DUMMYFUNCTION("""COMPUTED_VALUE"""),"wellintonscw@hotmail.com")</f>
        <v>wellintonscw@hotmail.com</v>
      </c>
      <c r="C13" s="4" t="str">
        <f>IFERROR(__xludf.DUMMYFUNCTION("""COMPUTED_VALUE"""),"Welinton da Costa Silva ")</f>
        <v>Welinton da Costa Silva </v>
      </c>
      <c r="D13" s="4">
        <f>IFERROR(__xludf.DUMMYFUNCTION("""COMPUTED_VALUE"""),36.0)</f>
        <v>36</v>
      </c>
      <c r="E13" s="4" t="str">
        <f>IFERROR(__xludf.DUMMYFUNCTION("""COMPUTED_VALUE"""),"(85)98633-8074")</f>
        <v>(85)98633-8074</v>
      </c>
      <c r="F13" s="4" t="str">
        <f>IFERROR(__xludf.DUMMYFUNCTION("""COMPUTED_VALUE"""),"Casado (a)")</f>
        <v>Casado (a)</v>
      </c>
      <c r="G13" s="4" t="str">
        <f>IFERROR(__xludf.DUMMYFUNCTION("""COMPUTED_VALUE"""),"Sim")</f>
        <v>Sim</v>
      </c>
      <c r="H13" s="4" t="str">
        <f>IFERROR(__xludf.DUMMYFUNCTION("""COMPUTED_VALUE"""),"CN Messejana")</f>
        <v>CN Messejana</v>
      </c>
      <c r="I13" s="4" t="str">
        <f>IFERROR(__xludf.DUMMYFUNCTION("""COMPUTED_VALUE"""),"Messejana ")</f>
        <v>Messejana </v>
      </c>
      <c r="J13" s="4">
        <f>IFERROR(__xludf.DUMMYFUNCTION("""COMPUTED_VALUE"""),6.0841E7)</f>
        <v>60841000</v>
      </c>
      <c r="K13" s="4" t="str">
        <f>IFERROR(__xludf.DUMMYFUNCTION("""COMPUTED_VALUE"""),"4ª-feira")</f>
        <v>4ª-feira</v>
      </c>
      <c r="L13" s="4"/>
    </row>
    <row r="45">
      <c r="A45" s="5"/>
    </row>
  </sheetData>
  <drawing r:id="rId1"/>
</worksheet>
</file>