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ni\Desktop\EMPRESAS\02º DATA, CLOUD &amp; BLOCKCHAIN\DATA &amp; AI\11 - CONSULTORIAS\BAIRESDEV\PROJETOS\CISCO\cisco-quote-assistant\data\oficial_cisco_data\"/>
    </mc:Choice>
  </mc:AlternateContent>
  <xr:revisionPtr revIDLastSave="0" documentId="13_ncr:1_{9F601953-8FA9-487B-8AB9-CC12F81D0D7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ireless Product 1" sheetId="1" r:id="rId1"/>
    <sheet name="Wireless Product 2" sheetId="3" r:id="rId2"/>
    <sheet name="Wireless Product Configurable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N11" i="4" s="1"/>
  <c r="L10" i="4"/>
  <c r="N10" i="4" s="1"/>
  <c r="L9" i="4"/>
  <c r="N9" i="4" s="1"/>
  <c r="L8" i="4"/>
  <c r="N8" i="4" s="1"/>
  <c r="L6" i="4"/>
  <c r="N6" i="4" s="1"/>
  <c r="L5" i="4"/>
  <c r="N5" i="4" s="1"/>
  <c r="L4" i="4"/>
  <c r="N4" i="4" s="1"/>
  <c r="L3" i="4"/>
  <c r="N3" i="4" s="1"/>
  <c r="N2" i="4"/>
  <c r="L2" i="4"/>
  <c r="L7" i="3"/>
  <c r="N7" i="3" s="1"/>
  <c r="L6" i="3"/>
  <c r="N6" i="3" s="1"/>
  <c r="L5" i="3"/>
  <c r="N5" i="3" s="1"/>
  <c r="L4" i="3"/>
  <c r="N4" i="3" s="1"/>
  <c r="N8" i="3" s="1"/>
  <c r="L2" i="3"/>
  <c r="N2" i="3" s="1"/>
  <c r="N3" i="3" s="1"/>
  <c r="N9" i="3" s="1"/>
  <c r="N17" i="1"/>
  <c r="L17" i="1"/>
  <c r="L16" i="1"/>
  <c r="N16" i="1" s="1"/>
  <c r="L15" i="1"/>
  <c r="N15" i="1" s="1"/>
  <c r="L14" i="1"/>
  <c r="N14" i="1" s="1"/>
  <c r="L13" i="1"/>
  <c r="N13" i="1" s="1"/>
  <c r="N12" i="1"/>
  <c r="L12" i="1"/>
  <c r="L11" i="1"/>
  <c r="N11" i="1" s="1"/>
  <c r="L10" i="1"/>
  <c r="N10" i="1" s="1"/>
  <c r="N18" i="1" s="1"/>
  <c r="N8" i="1"/>
  <c r="L8" i="1"/>
  <c r="L7" i="1"/>
  <c r="N7" i="1" s="1"/>
  <c r="L6" i="1"/>
  <c r="N6" i="1" s="1"/>
  <c r="L5" i="1"/>
  <c r="N5" i="1" s="1"/>
  <c r="N9" i="1" s="1"/>
  <c r="L3" i="1"/>
  <c r="N3" i="1" s="1"/>
  <c r="L2" i="1"/>
  <c r="N2" i="1" s="1"/>
  <c r="N4" i="1" s="1"/>
  <c r="N7" i="4" l="1"/>
  <c r="N12" i="4"/>
  <c r="N19" i="1"/>
  <c r="N13" i="4" l="1"/>
</calcChain>
</file>

<file path=xl/sharedStrings.xml><?xml version="1.0" encoding="utf-8"?>
<sst xmlns="http://schemas.openxmlformats.org/spreadsheetml/2006/main" count="493" uniqueCount="82">
  <si>
    <t>Line Number</t>
  </si>
  <si>
    <t>Item Name</t>
  </si>
  <si>
    <t>Smart Account Mandatory</t>
  </si>
  <si>
    <t>Description</t>
  </si>
  <si>
    <t>Group Name</t>
  </si>
  <si>
    <t>Service Duration (Months)</t>
  </si>
  <si>
    <t>Estimated Lead Time (Days)</t>
  </si>
  <si>
    <t>Included Item</t>
  </si>
  <si>
    <t>Quantity</t>
  </si>
  <si>
    <t>Pricing Term</t>
  </si>
  <si>
    <t>ListPrice</t>
  </si>
  <si>
    <t>Extended ListPrice</t>
  </si>
  <si>
    <t>Discount %</t>
  </si>
  <si>
    <t>Selling Price</t>
  </si>
  <si>
    <t>Service Type</t>
  </si>
  <si>
    <t>1.0</t>
  </si>
  <si>
    <t>CW9176I-RTG</t>
  </si>
  <si>
    <t>-</t>
  </si>
  <si>
    <t>Cisco Wireless 9176I(W7,3 radio,3 band 4x4,UWB),Global</t>
  </si>
  <si>
    <t>Default</t>
  </si>
  <si>
    <t>N/A</t>
  </si>
  <si>
    <t>1</t>
  </si>
  <si>
    <t>No</t>
  </si>
  <si>
    <t>10</t>
  </si>
  <si>
    <t/>
  </si>
  <si>
    <t>1.0.1</t>
  </si>
  <si>
    <t>CON-ROB-CW917IRT</t>
  </si>
  <si>
    <t>RMA UPGRADE 8X5XNBD Cisco Wireless 9176I</t>
  </si>
  <si>
    <t>36</t>
  </si>
  <si>
    <t>PRIMARYSERVICE</t>
  </si>
  <si>
    <t>SubTotal</t>
  </si>
  <si>
    <t>2.0</t>
  </si>
  <si>
    <t>CISCO-NETWORK-SUB</t>
  </si>
  <si>
    <t>Cisco Networking Subscription</t>
  </si>
  <si>
    <t>2.1</t>
  </si>
  <si>
    <t>SVS-L0SPT-CN</t>
  </si>
  <si>
    <t>Yes</t>
  </si>
  <si>
    <t>Cisco Network Product Support</t>
  </si>
  <si>
    <t>2.2</t>
  </si>
  <si>
    <t>LIC-CW-E</t>
  </si>
  <si>
    <t>Cisco Wireless License - Essentials</t>
  </si>
  <si>
    <t>2.3</t>
  </si>
  <si>
    <t>LIC-SPACES-E</t>
  </si>
  <si>
    <t>Cisco Spaces Extend for Unified Licensing Essentials</t>
  </si>
  <si>
    <t>3.0</t>
  </si>
  <si>
    <t>C9800-40-K9</t>
  </si>
  <si>
    <t>Cisco Catalyst 9800-40 Wireless Controller</t>
  </si>
  <si>
    <t>28</t>
  </si>
  <si>
    <t>3.0.1</t>
  </si>
  <si>
    <t>CON-SNBD-C98004KA</t>
  </si>
  <si>
    <t>SHIP NEXT BUS DAYCisco Catalyst 980040 Wireless Controll</t>
  </si>
  <si>
    <t>12</t>
  </si>
  <si>
    <t>3.1</t>
  </si>
  <si>
    <t>LIC-C9800-DTLS-K9</t>
  </si>
  <si>
    <t>Cisco Catalyst 9800 Series Wireless Controller DTLS License</t>
  </si>
  <si>
    <t>21</t>
  </si>
  <si>
    <t>3.2</t>
  </si>
  <si>
    <t>SC980040K9-179</t>
  </si>
  <si>
    <t>3.3</t>
  </si>
  <si>
    <t>C9800-PWR-BLANK</t>
  </si>
  <si>
    <t>Cisco 9800 Wireless Controller PS Blank</t>
  </si>
  <si>
    <t>3.4</t>
  </si>
  <si>
    <t>C9800-AC-750W-R</t>
  </si>
  <si>
    <t>Cisco Catalyst 9800-40 750W AC Power Supply</t>
  </si>
  <si>
    <t>3.5</t>
  </si>
  <si>
    <t>CAB-L620P-C13-US</t>
  </si>
  <si>
    <t>Power Cord, 250VAC, 15A, NEMA L6-20 to C13, US</t>
  </si>
  <si>
    <t>3.6</t>
  </si>
  <si>
    <t>NETWORK-PNP-LIC</t>
  </si>
  <si>
    <t>Network Plug-n-Play Connect for zero-touch device deployment</t>
  </si>
  <si>
    <t>Estimate Total</t>
  </si>
  <si>
    <t>CW9176I-CFG</t>
  </si>
  <si>
    <t>CON-ROB-CW9176IC</t>
  </si>
  <si>
    <t>1.1</t>
  </si>
  <si>
    <t>AIR-AP-BRACKET-1</t>
  </si>
  <si>
    <t>802.11 AP Low Profile Mounting Bracket (Default)</t>
  </si>
  <si>
    <t>1.2</t>
  </si>
  <si>
    <t>AIR-AP-T-RAIL-F</t>
  </si>
  <si>
    <t>Flush Mount for APs &amp; Cellular Gateways-Recessed</t>
  </si>
  <si>
    <t>1.3</t>
  </si>
  <si>
    <t>CW9176I-SINGLE</t>
  </si>
  <si>
    <t>SINGLE PACK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</si>
</sst>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Helvetica"/>
      <family val="2"/>
    </font>
    <font>
      <b/>
      <sz val="9"/>
      <color indexed="8"/>
      <name val="Helvetica"/>
      <family val="2"/>
    </font>
    <font>
      <sz val="9"/>
      <color indexed="8"/>
      <name val="Helvetica"/>
      <family val="2"/>
    </font>
    <font>
      <b/>
      <sz val="9"/>
      <color indexed="8"/>
      <name val="Helvetica"/>
      <family val="2"/>
    </font>
    <font>
      <b/>
      <sz val="9"/>
      <color indexed="12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1282700</xdr:colOff>
      <xdr:row>22</xdr:row>
      <xdr:rowOff>139700</xdr:rowOff>
    </xdr:from>
    <xdr:to>
      <xdr:col>13</xdr:col>
      <xdr:colOff>139700</xdr:colOff>
      <xdr:row>38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8BBDB2-B522-D744-9760-C741F2451B96}"/>
            </a:ext>
          </a:extLst>
        </xdr:cNvPr>
        <xdr:cNvSpPr txBox="1"/>
      </xdr:nvSpPr>
      <xdr:spPr>
        <a:xfrm>
          <a:off x="2324100" y="4660900"/>
          <a:ext cx="14630400" cy="233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1. On-Prem Campus Wireless</a:t>
          </a:r>
          <a:r>
            <a:rPr lang="en-US" sz="2000" baseline="0"/>
            <a:t> deployment : </a:t>
          </a:r>
        </a:p>
        <a:p>
          <a:r>
            <a:rPr lang="en-US" sz="2000" baseline="0"/>
            <a:t>  - Wireless Lan Controller 9800 (Needed for on-prem Campus deployment for enterprise Scalability , Security and advanced automation)</a:t>
          </a:r>
        </a:p>
        <a:p>
          <a:r>
            <a:rPr lang="en-US" sz="2000" baseline="0"/>
            <a:t>  - Wireless AP High Density - Show other upsell Product SKUs available as recommendations (data sheet)</a:t>
          </a:r>
        </a:p>
        <a:p>
          <a:r>
            <a:rPr lang="en-US" sz="2000" baseline="0"/>
            <a:t>      * Pre-configured SKU (RTG)</a:t>
          </a:r>
          <a:br>
            <a:rPr lang="en-US" sz="2000" baseline="0"/>
          </a:br>
          <a:r>
            <a:rPr lang="en-US" sz="2000" baseline="0"/>
            <a:t>       * Configurable SKU (CFG)</a:t>
          </a:r>
        </a:p>
        <a:p>
          <a:r>
            <a:rPr lang="en-US" sz="2000" baseline="0"/>
            <a:t>   - Wireless Networking Subscription for Wireless APs - License types options : Essentials/ Advantage - Volume pricing applicable</a:t>
          </a:r>
        </a:p>
        <a:p>
          <a:endParaRPr lang="en-US" sz="2000" baseline="0"/>
        </a:p>
        <a:p>
          <a:r>
            <a:rPr lang="en-US" sz="2000" baseline="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14</xdr:col>
      <xdr:colOff>190500</xdr:colOff>
      <xdr:row>30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DCD143-E8E3-4748-B5FA-E476DA23CC52}"/>
            </a:ext>
          </a:extLst>
        </xdr:cNvPr>
        <xdr:cNvSpPr txBox="1"/>
      </xdr:nvSpPr>
      <xdr:spPr>
        <a:xfrm>
          <a:off x="3416300" y="3530600"/>
          <a:ext cx="14630400" cy="195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aseline="0"/>
            <a:t>2. Cloud Managed Wireless Deployment:</a:t>
          </a:r>
        </a:p>
        <a:p>
          <a:r>
            <a:rPr lang="en-US" sz="2000" baseline="0"/>
            <a:t>  - Wireless AP High Density RTG SKU - Show other upsell Product SKUs available as recommendations (data sheet)</a:t>
          </a:r>
        </a:p>
        <a:p>
          <a:r>
            <a:rPr lang="en-US" sz="2000" baseline="0"/>
            <a:t>      * Pre-configured SKU (RTG)</a:t>
          </a:r>
          <a:br>
            <a:rPr lang="en-US" sz="2000" baseline="0"/>
          </a:br>
          <a:r>
            <a:rPr lang="en-US" sz="2000" baseline="0"/>
            <a:t>       * Configurable SKU (CFG)</a:t>
          </a:r>
        </a:p>
        <a:p>
          <a:r>
            <a:rPr lang="en-US" sz="2000" baseline="0"/>
            <a:t>   - Wireless Networking Subscription for Wireless APs - License types options : Essentials/ Advantage </a:t>
          </a:r>
        </a:p>
        <a:p>
          <a:endParaRPr lang="en-US" sz="2000" baseline="0"/>
        </a:p>
        <a:p>
          <a:r>
            <a:rPr lang="en-US" sz="2000" baseline="0"/>
            <a:t>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19</xdr:row>
      <xdr:rowOff>76200</xdr:rowOff>
    </xdr:from>
    <xdr:to>
      <xdr:col>14</xdr:col>
      <xdr:colOff>304800</xdr:colOff>
      <xdr:row>32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0F9516-4DA8-8B42-8DF0-2B1F73DA34C2}"/>
            </a:ext>
          </a:extLst>
        </xdr:cNvPr>
        <xdr:cNvSpPr txBox="1"/>
      </xdr:nvSpPr>
      <xdr:spPr>
        <a:xfrm>
          <a:off x="3530600" y="3911600"/>
          <a:ext cx="14630400" cy="195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aseline="0"/>
            <a:t>3. Cloud Managed Wireless Deployment:</a:t>
          </a:r>
        </a:p>
        <a:p>
          <a:r>
            <a:rPr lang="en-US" sz="2000" baseline="0"/>
            <a:t>  - Wireless AP High Density CFG SKU - Show other upsell Product SKUs available as recommendations (data sheet)</a:t>
          </a:r>
        </a:p>
        <a:p>
          <a:r>
            <a:rPr lang="en-US" sz="2000" baseline="0"/>
            <a:t>      * Pre-configured SKU (RTG)</a:t>
          </a:r>
          <a:br>
            <a:rPr lang="en-US" sz="2000" baseline="0"/>
          </a:br>
          <a:r>
            <a:rPr lang="en-US" sz="2000" baseline="0"/>
            <a:t>       * Configurable SKU (CFG)</a:t>
          </a:r>
        </a:p>
        <a:p>
          <a:r>
            <a:rPr lang="en-US" sz="2000" baseline="0"/>
            <a:t>   - Wireless Networking Subscription for Wireless APs - License types options : Essentials/ Advantage </a:t>
          </a:r>
        </a:p>
        <a:p>
          <a:r>
            <a:rPr lang="en-US" sz="2000" baseline="0"/>
            <a:t>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"/>
  <sheetViews>
    <sheetView showGridLines="0" topLeftCell="A6" zoomScale="80" zoomScaleNormal="80" workbookViewId="0">
      <selection activeCell="O28" sqref="O28"/>
    </sheetView>
  </sheetViews>
  <sheetFormatPr defaultColWidth="16.77734375" defaultRowHeight="12.75" customHeight="1" x14ac:dyDescent="0.3"/>
  <cols>
    <col min="1" max="1" width="13.6640625" customWidth="1"/>
    <col min="2" max="2" width="31.109375" customWidth="1"/>
    <col min="3" max="3" width="13.6640625" customWidth="1"/>
    <col min="4" max="4" width="46.77734375" customWidth="1"/>
    <col min="5" max="6" width="13.6640625" customWidth="1"/>
    <col min="7" max="7" width="9.77734375" customWidth="1"/>
    <col min="8" max="8" width="13.6640625" customWidth="1"/>
    <col min="9" max="9" width="9.77734375" customWidth="1"/>
    <col min="10" max="14" width="13.6640625" customWidth="1"/>
    <col min="15" max="15" width="19.44140625" customWidth="1"/>
    <col min="16" max="16" width="23.44140625" customWidth="1"/>
    <col min="17" max="17" width="9.77734375" customWidth="1"/>
  </cols>
  <sheetData>
    <row r="1" spans="1:15" ht="49.9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ht="14.4" x14ac:dyDescent="0.3">
      <c r="A2" s="7" t="s">
        <v>15</v>
      </c>
      <c r="B2" s="2" t="s">
        <v>16</v>
      </c>
      <c r="C2" s="5" t="s">
        <v>17</v>
      </c>
      <c r="D2" s="5" t="s">
        <v>18</v>
      </c>
      <c r="E2" s="5" t="s">
        <v>19</v>
      </c>
      <c r="F2" s="3" t="s">
        <v>20</v>
      </c>
      <c r="G2" s="3" t="s">
        <v>21</v>
      </c>
      <c r="H2" s="3" t="s">
        <v>22</v>
      </c>
      <c r="I2" s="6" t="s">
        <v>23</v>
      </c>
      <c r="J2" s="6" t="s">
        <v>24</v>
      </c>
      <c r="K2" s="6">
        <v>2507.48</v>
      </c>
      <c r="L2" s="6">
        <f>(K2*I2)</f>
        <v>25074.799999999999</v>
      </c>
      <c r="M2" s="6">
        <v>0</v>
      </c>
      <c r="N2" s="6">
        <f>ROUND(L2-((L2*M2)/100),2)</f>
        <v>25074.799999999999</v>
      </c>
      <c r="O2" s="5" t="s">
        <v>24</v>
      </c>
    </row>
    <row r="3" spans="1:15" ht="14.4" x14ac:dyDescent="0.3">
      <c r="A3" s="6" t="s">
        <v>25</v>
      </c>
      <c r="B3" s="4" t="s">
        <v>26</v>
      </c>
      <c r="C3" s="5" t="s">
        <v>17</v>
      </c>
      <c r="D3" s="5" t="s">
        <v>27</v>
      </c>
      <c r="E3" s="5" t="s">
        <v>24</v>
      </c>
      <c r="F3" s="3" t="s">
        <v>28</v>
      </c>
      <c r="G3" s="3" t="s">
        <v>20</v>
      </c>
      <c r="H3" s="3" t="s">
        <v>22</v>
      </c>
      <c r="I3" s="6" t="s">
        <v>23</v>
      </c>
      <c r="J3" s="6" t="s">
        <v>24</v>
      </c>
      <c r="K3" s="6">
        <v>225</v>
      </c>
      <c r="L3" s="6">
        <f>(K3*I3)</f>
        <v>2250</v>
      </c>
      <c r="M3" s="6">
        <v>0</v>
      </c>
      <c r="N3" s="6">
        <f>ROUND(L3-((L3*M3)/100),2)</f>
        <v>2250</v>
      </c>
      <c r="O3" s="5" t="s">
        <v>29</v>
      </c>
    </row>
    <row r="4" spans="1:15" ht="14.4" x14ac:dyDescent="0.3">
      <c r="A4" s="1" t="s">
        <v>24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  <c r="L4" s="1" t="s">
        <v>24</v>
      </c>
      <c r="M4" s="8" t="s">
        <v>30</v>
      </c>
      <c r="N4" s="8">
        <f>(N2+N3)</f>
        <v>27324.799999999999</v>
      </c>
      <c r="O4" s="8" t="s">
        <v>24</v>
      </c>
    </row>
    <row r="5" spans="1:15" ht="14.4" x14ac:dyDescent="0.3">
      <c r="A5" s="7" t="s">
        <v>31</v>
      </c>
      <c r="B5" s="2" t="s">
        <v>32</v>
      </c>
      <c r="C5" s="5" t="s">
        <v>17</v>
      </c>
      <c r="D5" s="5" t="s">
        <v>33</v>
      </c>
      <c r="E5" s="5" t="s">
        <v>19</v>
      </c>
      <c r="F5" s="3" t="s">
        <v>20</v>
      </c>
      <c r="G5" s="3" t="s">
        <v>20</v>
      </c>
      <c r="H5" s="3" t="s">
        <v>22</v>
      </c>
      <c r="I5" s="6" t="s">
        <v>21</v>
      </c>
      <c r="J5" s="6" t="s">
        <v>24</v>
      </c>
      <c r="K5" s="6">
        <v>0</v>
      </c>
      <c r="L5" s="6">
        <f>ROUND((K5*I5*(36)),2)</f>
        <v>0</v>
      </c>
      <c r="M5" s="6">
        <v>0</v>
      </c>
      <c r="N5" s="6">
        <f>ROUND(L5-((L5*M5)/100),2)</f>
        <v>0</v>
      </c>
      <c r="O5" s="5" t="s">
        <v>24</v>
      </c>
    </row>
    <row r="6" spans="1:15" ht="14.4" x14ac:dyDescent="0.3">
      <c r="A6" s="6" t="s">
        <v>34</v>
      </c>
      <c r="B6" s="4" t="s">
        <v>35</v>
      </c>
      <c r="C6" s="5" t="s">
        <v>36</v>
      </c>
      <c r="D6" s="5" t="s">
        <v>37</v>
      </c>
      <c r="E6" s="5" t="s">
        <v>24</v>
      </c>
      <c r="F6" s="3" t="s">
        <v>20</v>
      </c>
      <c r="G6" s="3" t="s">
        <v>20</v>
      </c>
      <c r="H6" s="3" t="s">
        <v>22</v>
      </c>
      <c r="I6" s="6" t="s">
        <v>21</v>
      </c>
      <c r="J6" s="6" t="s">
        <v>21</v>
      </c>
      <c r="K6" s="6">
        <v>0</v>
      </c>
      <c r="L6" s="6">
        <f>ROUND((K6*I6*(36)),2)</f>
        <v>0</v>
      </c>
      <c r="M6" s="6">
        <v>0</v>
      </c>
      <c r="N6" s="6">
        <f>ROUND(L6-((L6*M6)/100),2)</f>
        <v>0</v>
      </c>
      <c r="O6" s="5" t="s">
        <v>24</v>
      </c>
    </row>
    <row r="7" spans="1:15" ht="14.4" x14ac:dyDescent="0.3">
      <c r="A7" s="6" t="s">
        <v>38</v>
      </c>
      <c r="B7" s="4" t="s">
        <v>39</v>
      </c>
      <c r="C7" s="5" t="s">
        <v>36</v>
      </c>
      <c r="D7" s="5" t="s">
        <v>40</v>
      </c>
      <c r="E7" s="5" t="s">
        <v>24</v>
      </c>
      <c r="F7" s="3" t="s">
        <v>20</v>
      </c>
      <c r="G7" s="3" t="s">
        <v>20</v>
      </c>
      <c r="H7" s="3" t="s">
        <v>22</v>
      </c>
      <c r="I7" s="6" t="s">
        <v>23</v>
      </c>
      <c r="J7" s="6" t="s">
        <v>21</v>
      </c>
      <c r="K7" s="6">
        <v>13.1</v>
      </c>
      <c r="L7" s="6">
        <f>ROUND((K7*I7*(36)),2)</f>
        <v>4716</v>
      </c>
      <c r="M7" s="6">
        <v>0</v>
      </c>
      <c r="N7" s="6">
        <f>ROUND(L7-((L7*M7)/100),2)</f>
        <v>4716</v>
      </c>
      <c r="O7" s="5" t="s">
        <v>24</v>
      </c>
    </row>
    <row r="8" spans="1:15" ht="14.4" x14ac:dyDescent="0.3">
      <c r="A8" s="6" t="s">
        <v>41</v>
      </c>
      <c r="B8" s="4" t="s">
        <v>42</v>
      </c>
      <c r="C8" s="5" t="s">
        <v>36</v>
      </c>
      <c r="D8" s="5" t="s">
        <v>43</v>
      </c>
      <c r="E8" s="5" t="s">
        <v>24</v>
      </c>
      <c r="F8" s="3" t="s">
        <v>20</v>
      </c>
      <c r="G8" s="3" t="s">
        <v>20</v>
      </c>
      <c r="H8" s="3" t="s">
        <v>22</v>
      </c>
      <c r="I8" s="6" t="s">
        <v>23</v>
      </c>
      <c r="J8" s="6" t="s">
        <v>21</v>
      </c>
      <c r="K8" s="6">
        <v>0</v>
      </c>
      <c r="L8" s="6">
        <f>ROUND((K8*I8*(36)),2)</f>
        <v>0</v>
      </c>
      <c r="M8" s="6">
        <v>0</v>
      </c>
      <c r="N8" s="6">
        <f>ROUND(L8-((L8*M8)/100),2)</f>
        <v>0</v>
      </c>
      <c r="O8" s="5" t="s">
        <v>24</v>
      </c>
    </row>
    <row r="9" spans="1:15" ht="14.4" x14ac:dyDescent="0.3">
      <c r="A9" s="1" t="s">
        <v>24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8" t="s">
        <v>30</v>
      </c>
      <c r="N9" s="8">
        <f>(N5+N6+N7+N8)</f>
        <v>4716</v>
      </c>
      <c r="O9" s="8" t="s">
        <v>24</v>
      </c>
    </row>
    <row r="10" spans="1:15" ht="14.4" x14ac:dyDescent="0.3">
      <c r="A10" s="7" t="s">
        <v>44</v>
      </c>
      <c r="B10" s="2" t="s">
        <v>45</v>
      </c>
      <c r="C10" s="5" t="s">
        <v>17</v>
      </c>
      <c r="D10" s="5" t="s">
        <v>46</v>
      </c>
      <c r="E10" s="5" t="s">
        <v>19</v>
      </c>
      <c r="F10" s="3" t="s">
        <v>20</v>
      </c>
      <c r="G10" s="3" t="s">
        <v>47</v>
      </c>
      <c r="H10" s="3" t="s">
        <v>22</v>
      </c>
      <c r="I10" s="6" t="s">
        <v>21</v>
      </c>
      <c r="J10" s="6" t="s">
        <v>24</v>
      </c>
      <c r="K10" s="6">
        <v>50864.06</v>
      </c>
      <c r="L10" s="6">
        <f t="shared" ref="L10:L17" si="0">(K10*I10)</f>
        <v>50864.06</v>
      </c>
      <c r="M10" s="6">
        <v>0</v>
      </c>
      <c r="N10" s="6">
        <f t="shared" ref="N10:N17" si="1">ROUND(L10-((L10*M10)/100),2)</f>
        <v>50864.06</v>
      </c>
      <c r="O10" s="5" t="s">
        <v>24</v>
      </c>
    </row>
    <row r="11" spans="1:15" ht="14.4" x14ac:dyDescent="0.3">
      <c r="A11" s="6" t="s">
        <v>48</v>
      </c>
      <c r="B11" s="4" t="s">
        <v>49</v>
      </c>
      <c r="C11" s="5" t="s">
        <v>17</v>
      </c>
      <c r="D11" s="5" t="s">
        <v>50</v>
      </c>
      <c r="E11" s="5" t="s">
        <v>24</v>
      </c>
      <c r="F11" s="3" t="s">
        <v>51</v>
      </c>
      <c r="G11" s="3" t="s">
        <v>20</v>
      </c>
      <c r="H11" s="3" t="s">
        <v>22</v>
      </c>
      <c r="I11" s="6" t="s">
        <v>21</v>
      </c>
      <c r="J11" s="6" t="s">
        <v>24</v>
      </c>
      <c r="K11" s="6">
        <v>7038</v>
      </c>
      <c r="L11" s="6">
        <f t="shared" si="0"/>
        <v>7038</v>
      </c>
      <c r="M11" s="6">
        <v>0</v>
      </c>
      <c r="N11" s="6">
        <f t="shared" si="1"/>
        <v>7038</v>
      </c>
      <c r="O11" s="5" t="s">
        <v>29</v>
      </c>
    </row>
    <row r="12" spans="1:15" ht="14.4" x14ac:dyDescent="0.3">
      <c r="A12" s="6" t="s">
        <v>52</v>
      </c>
      <c r="B12" s="4" t="s">
        <v>53</v>
      </c>
      <c r="C12" s="5" t="s">
        <v>17</v>
      </c>
      <c r="D12" s="5" t="s">
        <v>54</v>
      </c>
      <c r="E12" s="5" t="s">
        <v>24</v>
      </c>
      <c r="F12" s="3" t="s">
        <v>20</v>
      </c>
      <c r="G12" s="3" t="s">
        <v>55</v>
      </c>
      <c r="H12" s="3" t="s">
        <v>22</v>
      </c>
      <c r="I12" s="6" t="s">
        <v>21</v>
      </c>
      <c r="J12" s="6" t="s">
        <v>24</v>
      </c>
      <c r="K12" s="6">
        <v>0</v>
      </c>
      <c r="L12" s="6">
        <f t="shared" si="0"/>
        <v>0</v>
      </c>
      <c r="M12" s="6">
        <v>0</v>
      </c>
      <c r="N12" s="6">
        <f t="shared" si="1"/>
        <v>0</v>
      </c>
      <c r="O12" s="5" t="s">
        <v>24</v>
      </c>
    </row>
    <row r="13" spans="1:15" ht="14.4" x14ac:dyDescent="0.3">
      <c r="A13" s="6" t="s">
        <v>56</v>
      </c>
      <c r="B13" s="4" t="s">
        <v>57</v>
      </c>
      <c r="C13" s="5" t="s">
        <v>17</v>
      </c>
      <c r="D13" s="5" t="s">
        <v>46</v>
      </c>
      <c r="E13" s="5" t="s">
        <v>24</v>
      </c>
      <c r="F13" s="3" t="s">
        <v>20</v>
      </c>
      <c r="G13" s="3" t="s">
        <v>47</v>
      </c>
      <c r="H13" s="3" t="s">
        <v>36</v>
      </c>
      <c r="I13" s="6" t="s">
        <v>21</v>
      </c>
      <c r="J13" s="6" t="s">
        <v>24</v>
      </c>
      <c r="K13" s="6">
        <v>0</v>
      </c>
      <c r="L13" s="6">
        <f t="shared" si="0"/>
        <v>0</v>
      </c>
      <c r="M13" s="6">
        <v>0</v>
      </c>
      <c r="N13" s="6">
        <f t="shared" si="1"/>
        <v>0</v>
      </c>
      <c r="O13" s="5" t="s">
        <v>24</v>
      </c>
    </row>
    <row r="14" spans="1:15" ht="14.4" x14ac:dyDescent="0.3">
      <c r="A14" s="6" t="s">
        <v>58</v>
      </c>
      <c r="B14" s="4" t="s">
        <v>59</v>
      </c>
      <c r="C14" s="5" t="s">
        <v>17</v>
      </c>
      <c r="D14" s="5" t="s">
        <v>60</v>
      </c>
      <c r="E14" s="5" t="s">
        <v>24</v>
      </c>
      <c r="F14" s="3" t="s">
        <v>20</v>
      </c>
      <c r="G14" s="3" t="s">
        <v>47</v>
      </c>
      <c r="H14" s="3" t="s">
        <v>22</v>
      </c>
      <c r="I14" s="6" t="s">
        <v>21</v>
      </c>
      <c r="J14" s="6" t="s">
        <v>24</v>
      </c>
      <c r="K14" s="6">
        <v>0</v>
      </c>
      <c r="L14" s="6">
        <f t="shared" si="0"/>
        <v>0</v>
      </c>
      <c r="M14" s="6">
        <v>0</v>
      </c>
      <c r="N14" s="6">
        <f t="shared" si="1"/>
        <v>0</v>
      </c>
      <c r="O14" s="5" t="s">
        <v>24</v>
      </c>
    </row>
    <row r="15" spans="1:15" ht="14.4" x14ac:dyDescent="0.3">
      <c r="A15" s="6" t="s">
        <v>61</v>
      </c>
      <c r="B15" s="4" t="s">
        <v>62</v>
      </c>
      <c r="C15" s="5" t="s">
        <v>17</v>
      </c>
      <c r="D15" s="5" t="s">
        <v>63</v>
      </c>
      <c r="E15" s="5" t="s">
        <v>24</v>
      </c>
      <c r="F15" s="3" t="s">
        <v>20</v>
      </c>
      <c r="G15" s="3" t="s">
        <v>47</v>
      </c>
      <c r="H15" s="3" t="s">
        <v>22</v>
      </c>
      <c r="I15" s="6" t="s">
        <v>21</v>
      </c>
      <c r="J15" s="6" t="s">
        <v>24</v>
      </c>
      <c r="K15" s="6">
        <v>0</v>
      </c>
      <c r="L15" s="6">
        <f t="shared" si="0"/>
        <v>0</v>
      </c>
      <c r="M15" s="6">
        <v>0</v>
      </c>
      <c r="N15" s="6">
        <f t="shared" si="1"/>
        <v>0</v>
      </c>
      <c r="O15" s="5" t="s">
        <v>24</v>
      </c>
    </row>
    <row r="16" spans="1:15" ht="14.4" x14ac:dyDescent="0.3">
      <c r="A16" s="6" t="s">
        <v>64</v>
      </c>
      <c r="B16" s="4" t="s">
        <v>65</v>
      </c>
      <c r="C16" s="5" t="s">
        <v>17</v>
      </c>
      <c r="D16" s="5" t="s">
        <v>66</v>
      </c>
      <c r="E16" s="5" t="s">
        <v>24</v>
      </c>
      <c r="F16" s="3" t="s">
        <v>20</v>
      </c>
      <c r="G16" s="3" t="s">
        <v>20</v>
      </c>
      <c r="H16" s="3" t="s">
        <v>22</v>
      </c>
      <c r="I16" s="6" t="s">
        <v>21</v>
      </c>
      <c r="J16" s="6" t="s">
        <v>24</v>
      </c>
      <c r="K16" s="6">
        <v>0</v>
      </c>
      <c r="L16" s="6">
        <f t="shared" si="0"/>
        <v>0</v>
      </c>
      <c r="M16" s="6">
        <v>0</v>
      </c>
      <c r="N16" s="6">
        <f t="shared" si="1"/>
        <v>0</v>
      </c>
      <c r="O16" s="5" t="s">
        <v>24</v>
      </c>
    </row>
    <row r="17" spans="1:15" ht="14.4" x14ac:dyDescent="0.3">
      <c r="A17" s="6" t="s">
        <v>67</v>
      </c>
      <c r="B17" s="4" t="s">
        <v>68</v>
      </c>
      <c r="C17" s="5" t="s">
        <v>36</v>
      </c>
      <c r="D17" s="5" t="s">
        <v>69</v>
      </c>
      <c r="E17" s="5" t="s">
        <v>24</v>
      </c>
      <c r="F17" s="3" t="s">
        <v>20</v>
      </c>
      <c r="G17" s="3" t="s">
        <v>20</v>
      </c>
      <c r="H17" s="3" t="s">
        <v>36</v>
      </c>
      <c r="I17" s="6" t="s">
        <v>21</v>
      </c>
      <c r="J17" s="6" t="s">
        <v>24</v>
      </c>
      <c r="K17" s="6">
        <v>0</v>
      </c>
      <c r="L17" s="6">
        <f t="shared" si="0"/>
        <v>0</v>
      </c>
      <c r="M17" s="6">
        <v>0</v>
      </c>
      <c r="N17" s="6">
        <f t="shared" si="1"/>
        <v>0</v>
      </c>
      <c r="O17" s="5" t="s">
        <v>24</v>
      </c>
    </row>
    <row r="18" spans="1:15" ht="14.4" x14ac:dyDescent="0.3">
      <c r="A18" s="1" t="s">
        <v>24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8" t="s">
        <v>30</v>
      </c>
      <c r="N18" s="8">
        <f>(N10+N11+N12+N13+N14+N15+N16+N17)</f>
        <v>57902.06</v>
      </c>
      <c r="O18" s="8" t="s">
        <v>24</v>
      </c>
    </row>
    <row r="19" spans="1:15" ht="14.4" x14ac:dyDescent="0.3">
      <c r="A19" s="1" t="s">
        <v>24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8" t="s">
        <v>70</v>
      </c>
      <c r="N19" s="8">
        <f>(N4+N9+N18)</f>
        <v>89942.86</v>
      </c>
      <c r="O19" s="8" t="s">
        <v>24</v>
      </c>
    </row>
  </sheetData>
  <printOptions horizontalCentered="1"/>
  <pageMargins left="0.7" right="0.7" top="0.75" bottom="0.75" header="0.3" footer="0.3"/>
  <pageSetup paperSize="9" orientation="landscape"/>
  <headerFooter>
    <oddFooter>&amp;R_x000D_&amp;1#&amp;"Calibri"&amp;8&amp;K000000 Cisco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21C2-DAEE-B147-8443-68308B0D0032}">
  <sheetPr>
    <pageSetUpPr fitToPage="1"/>
  </sheetPr>
  <dimension ref="A1:O9"/>
  <sheetViews>
    <sheetView showGridLines="0" workbookViewId="0">
      <selection activeCell="G35" sqref="G35"/>
    </sheetView>
  </sheetViews>
  <sheetFormatPr defaultColWidth="16.77734375" defaultRowHeight="12.75" customHeight="1" x14ac:dyDescent="0.3"/>
  <cols>
    <col min="1" max="1" width="13.6640625" customWidth="1"/>
    <col min="2" max="2" width="31.109375" customWidth="1"/>
    <col min="3" max="3" width="13.6640625" customWidth="1"/>
    <col min="4" max="4" width="46.77734375" customWidth="1"/>
    <col min="5" max="6" width="13.6640625" customWidth="1"/>
    <col min="7" max="7" width="9.77734375" customWidth="1"/>
    <col min="8" max="8" width="13.6640625" customWidth="1"/>
    <col min="9" max="9" width="9.77734375" customWidth="1"/>
    <col min="10" max="14" width="13.6640625" customWidth="1"/>
    <col min="15" max="15" width="19.44140625" customWidth="1"/>
    <col min="16" max="16" width="23.44140625" customWidth="1"/>
    <col min="17" max="17" width="9.77734375" customWidth="1"/>
  </cols>
  <sheetData>
    <row r="1" spans="1:15" ht="49.9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ht="14.4" x14ac:dyDescent="0.3">
      <c r="A2" s="11" t="s">
        <v>15</v>
      </c>
      <c r="B2" s="2" t="s">
        <v>16</v>
      </c>
      <c r="C2" s="5" t="s">
        <v>17</v>
      </c>
      <c r="D2" s="5" t="s">
        <v>18</v>
      </c>
      <c r="E2" s="5" t="s">
        <v>19</v>
      </c>
      <c r="F2" s="3" t="s">
        <v>20</v>
      </c>
      <c r="G2" s="3" t="s">
        <v>21</v>
      </c>
      <c r="H2" s="3" t="s">
        <v>22</v>
      </c>
      <c r="I2" s="6" t="s">
        <v>23</v>
      </c>
      <c r="J2" s="6" t="s">
        <v>24</v>
      </c>
      <c r="K2" s="6">
        <v>2507.48</v>
      </c>
      <c r="L2" s="6">
        <f>(K2*I2)</f>
        <v>25074.799999999999</v>
      </c>
      <c r="M2" s="6">
        <v>0</v>
      </c>
      <c r="N2" s="6">
        <f>ROUND(L2-((L2*M2)/100),2)</f>
        <v>25074.799999999999</v>
      </c>
      <c r="O2" s="5" t="s">
        <v>24</v>
      </c>
    </row>
    <row r="3" spans="1:15" ht="14.4" x14ac:dyDescent="0.3">
      <c r="A3" s="1" t="s">
        <v>24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8" t="s">
        <v>30</v>
      </c>
      <c r="N3" s="8">
        <f>(N2)</f>
        <v>25074.799999999999</v>
      </c>
      <c r="O3" s="8" t="s">
        <v>24</v>
      </c>
    </row>
    <row r="4" spans="1:15" ht="14.4" x14ac:dyDescent="0.3">
      <c r="A4" s="11" t="s">
        <v>31</v>
      </c>
      <c r="B4" s="2" t="s">
        <v>32</v>
      </c>
      <c r="C4" s="5" t="s">
        <v>17</v>
      </c>
      <c r="D4" s="5" t="s">
        <v>33</v>
      </c>
      <c r="E4" s="5" t="s">
        <v>19</v>
      </c>
      <c r="F4" s="3" t="s">
        <v>20</v>
      </c>
      <c r="G4" s="3" t="s">
        <v>20</v>
      </c>
      <c r="H4" s="3" t="s">
        <v>22</v>
      </c>
      <c r="I4" s="6" t="s">
        <v>21</v>
      </c>
      <c r="J4" s="6" t="s">
        <v>24</v>
      </c>
      <c r="K4" s="6">
        <v>0</v>
      </c>
      <c r="L4" s="6">
        <f>ROUND((K4*I4*(36)),2)</f>
        <v>0</v>
      </c>
      <c r="M4" s="6">
        <v>0</v>
      </c>
      <c r="N4" s="6">
        <f>ROUND(L4-((L4*M4)/100),2)</f>
        <v>0</v>
      </c>
      <c r="O4" s="5" t="s">
        <v>24</v>
      </c>
    </row>
    <row r="5" spans="1:15" ht="14.4" x14ac:dyDescent="0.3">
      <c r="A5" s="6" t="s">
        <v>34</v>
      </c>
      <c r="B5" s="4" t="s">
        <v>35</v>
      </c>
      <c r="C5" s="5" t="s">
        <v>36</v>
      </c>
      <c r="D5" s="5" t="s">
        <v>37</v>
      </c>
      <c r="E5" s="5" t="s">
        <v>24</v>
      </c>
      <c r="F5" s="3" t="s">
        <v>20</v>
      </c>
      <c r="G5" s="3" t="s">
        <v>20</v>
      </c>
      <c r="H5" s="3" t="s">
        <v>22</v>
      </c>
      <c r="I5" s="6" t="s">
        <v>21</v>
      </c>
      <c r="J5" s="6" t="s">
        <v>21</v>
      </c>
      <c r="K5" s="6">
        <v>0</v>
      </c>
      <c r="L5" s="6">
        <f>ROUND((K5*I5*(36)),2)</f>
        <v>0</v>
      </c>
      <c r="M5" s="6">
        <v>0</v>
      </c>
      <c r="N5" s="6">
        <f>ROUND(L5-((L5*M5)/100),2)</f>
        <v>0</v>
      </c>
      <c r="O5" s="5" t="s">
        <v>24</v>
      </c>
    </row>
    <row r="6" spans="1:15" ht="14.4" x14ac:dyDescent="0.3">
      <c r="A6" s="6" t="s">
        <v>38</v>
      </c>
      <c r="B6" s="4" t="s">
        <v>39</v>
      </c>
      <c r="C6" s="5" t="s">
        <v>36</v>
      </c>
      <c r="D6" s="5" t="s">
        <v>40</v>
      </c>
      <c r="E6" s="5" t="s">
        <v>24</v>
      </c>
      <c r="F6" s="3" t="s">
        <v>20</v>
      </c>
      <c r="G6" s="3" t="s">
        <v>20</v>
      </c>
      <c r="H6" s="3" t="s">
        <v>22</v>
      </c>
      <c r="I6" s="6" t="s">
        <v>23</v>
      </c>
      <c r="J6" s="6" t="s">
        <v>21</v>
      </c>
      <c r="K6" s="6">
        <v>13.1</v>
      </c>
      <c r="L6" s="6">
        <f>ROUND((K6*I6*(36)),2)</f>
        <v>4716</v>
      </c>
      <c r="M6" s="6">
        <v>0</v>
      </c>
      <c r="N6" s="6">
        <f>ROUND(L6-((L6*M6)/100),2)</f>
        <v>4716</v>
      </c>
      <c r="O6" s="5" t="s">
        <v>24</v>
      </c>
    </row>
    <row r="7" spans="1:15" ht="14.4" x14ac:dyDescent="0.3">
      <c r="A7" s="6" t="s">
        <v>41</v>
      </c>
      <c r="B7" s="4" t="s">
        <v>42</v>
      </c>
      <c r="C7" s="5" t="s">
        <v>36</v>
      </c>
      <c r="D7" s="5" t="s">
        <v>43</v>
      </c>
      <c r="E7" s="5" t="s">
        <v>24</v>
      </c>
      <c r="F7" s="3" t="s">
        <v>20</v>
      </c>
      <c r="G7" s="3" t="s">
        <v>20</v>
      </c>
      <c r="H7" s="3" t="s">
        <v>22</v>
      </c>
      <c r="I7" s="6" t="s">
        <v>23</v>
      </c>
      <c r="J7" s="6" t="s">
        <v>21</v>
      </c>
      <c r="K7" s="6">
        <v>0</v>
      </c>
      <c r="L7" s="6">
        <f>ROUND((K7*I7*(36)),2)</f>
        <v>0</v>
      </c>
      <c r="M7" s="6">
        <v>0</v>
      </c>
      <c r="N7" s="6">
        <f>ROUND(L7-((L7*M7)/100),2)</f>
        <v>0</v>
      </c>
      <c r="O7" s="5" t="s">
        <v>24</v>
      </c>
    </row>
    <row r="8" spans="1:15" ht="14.4" x14ac:dyDescent="0.3">
      <c r="A8" s="1" t="s">
        <v>24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8" t="s">
        <v>30</v>
      </c>
      <c r="N8" s="8">
        <f>(N4+N5+N6+N7)</f>
        <v>4716</v>
      </c>
      <c r="O8" s="8" t="s">
        <v>24</v>
      </c>
    </row>
    <row r="9" spans="1:15" ht="14.4" x14ac:dyDescent="0.3">
      <c r="A9" s="1" t="s">
        <v>24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8" t="s">
        <v>70</v>
      </c>
      <c r="N9" s="8">
        <f>(N3+N8)</f>
        <v>29790.799999999999</v>
      </c>
      <c r="O9" s="8" t="s">
        <v>24</v>
      </c>
    </row>
  </sheetData>
  <printOptions horizontalCentered="1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62D6-2EB6-5746-818B-7D79CECEFCED}">
  <sheetPr>
    <pageSetUpPr fitToPage="1"/>
  </sheetPr>
  <dimension ref="A1:O13"/>
  <sheetViews>
    <sheetView showGridLines="0" tabSelected="1" topLeftCell="A6" zoomScale="90" zoomScaleNormal="90" workbookViewId="0">
      <selection activeCell="E47" sqref="E47"/>
    </sheetView>
  </sheetViews>
  <sheetFormatPr defaultColWidth="16.77734375" defaultRowHeight="12.75" customHeight="1" x14ac:dyDescent="0.3"/>
  <cols>
    <col min="1" max="1" width="13.6640625" customWidth="1"/>
    <col min="2" max="2" width="31.109375" customWidth="1"/>
    <col min="3" max="3" width="13.6640625" customWidth="1"/>
    <col min="4" max="4" width="46.77734375" customWidth="1"/>
    <col min="5" max="6" width="13.6640625" customWidth="1"/>
    <col min="7" max="7" width="9.77734375" customWidth="1"/>
    <col min="8" max="8" width="13.6640625" customWidth="1"/>
    <col min="9" max="9" width="9.77734375" customWidth="1"/>
    <col min="10" max="14" width="13.6640625" customWidth="1"/>
    <col min="15" max="15" width="19.44140625" customWidth="1"/>
    <col min="16" max="16" width="23.44140625" customWidth="1"/>
    <col min="17" max="17" width="9.77734375" customWidth="1"/>
  </cols>
  <sheetData>
    <row r="1" spans="1:15" ht="49.9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ht="14.4" x14ac:dyDescent="0.3">
      <c r="A2" s="11" t="s">
        <v>15</v>
      </c>
      <c r="B2" s="2" t="s">
        <v>71</v>
      </c>
      <c r="C2" s="5" t="s">
        <v>17</v>
      </c>
      <c r="D2" s="5" t="s">
        <v>18</v>
      </c>
      <c r="E2" s="5" t="s">
        <v>19</v>
      </c>
      <c r="F2" s="3" t="s">
        <v>20</v>
      </c>
      <c r="G2" s="3" t="s">
        <v>20</v>
      </c>
      <c r="H2" s="3" t="s">
        <v>22</v>
      </c>
      <c r="I2" s="6" t="s">
        <v>23</v>
      </c>
      <c r="J2" s="6" t="s">
        <v>24</v>
      </c>
      <c r="K2" s="6">
        <v>2507.48</v>
      </c>
      <c r="L2" s="6">
        <f>(K2*I2)</f>
        <v>25074.799999999999</v>
      </c>
      <c r="M2" s="6">
        <v>0</v>
      </c>
      <c r="N2" s="6">
        <f>ROUND(L2-((L2*M2)/100),2)</f>
        <v>25074.799999999999</v>
      </c>
      <c r="O2" s="5" t="s">
        <v>24</v>
      </c>
    </row>
    <row r="3" spans="1:15" ht="14.4" x14ac:dyDescent="0.3">
      <c r="A3" s="6" t="s">
        <v>25</v>
      </c>
      <c r="B3" s="4" t="s">
        <v>72</v>
      </c>
      <c r="C3" s="5" t="s">
        <v>17</v>
      </c>
      <c r="D3" s="5" t="s">
        <v>27</v>
      </c>
      <c r="E3" s="5" t="s">
        <v>24</v>
      </c>
      <c r="F3" s="3" t="s">
        <v>28</v>
      </c>
      <c r="G3" s="3" t="s">
        <v>20</v>
      </c>
      <c r="H3" s="3" t="s">
        <v>22</v>
      </c>
      <c r="I3" s="6" t="s">
        <v>23</v>
      </c>
      <c r="J3" s="6" t="s">
        <v>24</v>
      </c>
      <c r="K3" s="6">
        <v>258.75</v>
      </c>
      <c r="L3" s="6">
        <f>(K3*I3)</f>
        <v>2587.5</v>
      </c>
      <c r="M3" s="6">
        <v>0</v>
      </c>
      <c r="N3" s="6">
        <f>ROUND(L3-((L3*M3)/100),2)</f>
        <v>2587.5</v>
      </c>
      <c r="O3" s="5" t="s">
        <v>29</v>
      </c>
    </row>
    <row r="4" spans="1:15" ht="14.4" x14ac:dyDescent="0.3">
      <c r="A4" s="6" t="s">
        <v>73</v>
      </c>
      <c r="B4" s="4" t="s">
        <v>74</v>
      </c>
      <c r="C4" s="5" t="s">
        <v>17</v>
      </c>
      <c r="D4" s="5" t="s">
        <v>75</v>
      </c>
      <c r="E4" s="5" t="s">
        <v>24</v>
      </c>
      <c r="F4" s="3" t="s">
        <v>20</v>
      </c>
      <c r="G4" s="3" t="s">
        <v>20</v>
      </c>
      <c r="H4" s="3" t="s">
        <v>22</v>
      </c>
      <c r="I4" s="6" t="s">
        <v>23</v>
      </c>
      <c r="J4" s="6" t="s">
        <v>24</v>
      </c>
      <c r="K4" s="6">
        <v>0</v>
      </c>
      <c r="L4" s="6">
        <f>(K4*I4)</f>
        <v>0</v>
      </c>
      <c r="M4" s="6">
        <v>0</v>
      </c>
      <c r="N4" s="6">
        <f>ROUND(L4-((L4*M4)/100),2)</f>
        <v>0</v>
      </c>
      <c r="O4" s="5" t="s">
        <v>24</v>
      </c>
    </row>
    <row r="5" spans="1:15" ht="14.4" x14ac:dyDescent="0.3">
      <c r="A5" s="6" t="s">
        <v>76</v>
      </c>
      <c r="B5" s="4" t="s">
        <v>77</v>
      </c>
      <c r="C5" s="5" t="s">
        <v>17</v>
      </c>
      <c r="D5" s="5" t="s">
        <v>78</v>
      </c>
      <c r="E5" s="5" t="s">
        <v>24</v>
      </c>
      <c r="F5" s="3" t="s">
        <v>20</v>
      </c>
      <c r="G5" s="3" t="s">
        <v>20</v>
      </c>
      <c r="H5" s="3" t="s">
        <v>22</v>
      </c>
      <c r="I5" s="6" t="s">
        <v>23</v>
      </c>
      <c r="J5" s="6" t="s">
        <v>24</v>
      </c>
      <c r="K5" s="6">
        <v>0</v>
      </c>
      <c r="L5" s="6">
        <f>(K5*I5)</f>
        <v>0</v>
      </c>
      <c r="M5" s="6">
        <v>0</v>
      </c>
      <c r="N5" s="6">
        <f>ROUND(L5-((L5*M5)/100),2)</f>
        <v>0</v>
      </c>
      <c r="O5" s="5" t="s">
        <v>24</v>
      </c>
    </row>
    <row r="6" spans="1:15" ht="14.4" x14ac:dyDescent="0.3">
      <c r="A6" s="6" t="s">
        <v>79</v>
      </c>
      <c r="B6" s="4" t="s">
        <v>80</v>
      </c>
      <c r="C6" s="5" t="s">
        <v>17</v>
      </c>
      <c r="D6" s="5" t="s">
        <v>81</v>
      </c>
      <c r="E6" s="5" t="s">
        <v>24</v>
      </c>
      <c r="F6" s="3" t="s">
        <v>20</v>
      </c>
      <c r="G6" s="3" t="s">
        <v>20</v>
      </c>
      <c r="H6" s="3" t="s">
        <v>22</v>
      </c>
      <c r="I6" s="6" t="s">
        <v>23</v>
      </c>
      <c r="J6" s="6" t="s">
        <v>24</v>
      </c>
      <c r="K6" s="6">
        <v>0</v>
      </c>
      <c r="L6" s="6">
        <f>(K6*I6)</f>
        <v>0</v>
      </c>
      <c r="M6" s="6">
        <v>0</v>
      </c>
      <c r="N6" s="6">
        <f>ROUND(L6-((L6*M6)/100),2)</f>
        <v>0</v>
      </c>
      <c r="O6" s="5" t="s">
        <v>24</v>
      </c>
    </row>
    <row r="7" spans="1:15" ht="14.4" x14ac:dyDescent="0.3">
      <c r="A7" s="1" t="s">
        <v>24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8" t="s">
        <v>30</v>
      </c>
      <c r="N7" s="8">
        <f>(N2+N3+N4+N5+N6)</f>
        <v>27662.3</v>
      </c>
      <c r="O7" s="8" t="s">
        <v>24</v>
      </c>
    </row>
    <row r="8" spans="1:15" ht="14.4" x14ac:dyDescent="0.3">
      <c r="A8" s="11" t="s">
        <v>31</v>
      </c>
      <c r="B8" s="2" t="s">
        <v>32</v>
      </c>
      <c r="C8" s="5" t="s">
        <v>17</v>
      </c>
      <c r="D8" s="5" t="s">
        <v>33</v>
      </c>
      <c r="E8" s="5" t="s">
        <v>19</v>
      </c>
      <c r="F8" s="3" t="s">
        <v>20</v>
      </c>
      <c r="G8" s="3" t="s">
        <v>20</v>
      </c>
      <c r="H8" s="3" t="s">
        <v>22</v>
      </c>
      <c r="I8" s="6" t="s">
        <v>21</v>
      </c>
      <c r="J8" s="6" t="s">
        <v>24</v>
      </c>
      <c r="K8" s="6">
        <v>0</v>
      </c>
      <c r="L8" s="6">
        <f>ROUND((K8*I8*(36)),2)</f>
        <v>0</v>
      </c>
      <c r="M8" s="6">
        <v>0</v>
      </c>
      <c r="N8" s="6">
        <f>ROUND(L8-((L8*M8)/100),2)</f>
        <v>0</v>
      </c>
      <c r="O8" s="5" t="s">
        <v>24</v>
      </c>
    </row>
    <row r="9" spans="1:15" ht="14.4" x14ac:dyDescent="0.3">
      <c r="A9" s="6" t="s">
        <v>34</v>
      </c>
      <c r="B9" s="4" t="s">
        <v>39</v>
      </c>
      <c r="C9" s="5" t="s">
        <v>36</v>
      </c>
      <c r="D9" s="5" t="s">
        <v>40</v>
      </c>
      <c r="E9" s="5" t="s">
        <v>24</v>
      </c>
      <c r="F9" s="3" t="s">
        <v>20</v>
      </c>
      <c r="G9" s="3" t="s">
        <v>20</v>
      </c>
      <c r="H9" s="3" t="s">
        <v>22</v>
      </c>
      <c r="I9" s="6" t="s">
        <v>23</v>
      </c>
      <c r="J9" s="6" t="s">
        <v>21</v>
      </c>
      <c r="K9" s="6">
        <v>13.1</v>
      </c>
      <c r="L9" s="6">
        <f>ROUND((K9*I9*(36)),2)</f>
        <v>4716</v>
      </c>
      <c r="M9" s="6">
        <v>0</v>
      </c>
      <c r="N9" s="6">
        <f>ROUND(L9-((L9*M9)/100),2)</f>
        <v>4716</v>
      </c>
      <c r="O9" s="5" t="s">
        <v>24</v>
      </c>
    </row>
    <row r="10" spans="1:15" ht="14.4" x14ac:dyDescent="0.3">
      <c r="A10" s="6" t="s">
        <v>38</v>
      </c>
      <c r="B10" s="4" t="s">
        <v>42</v>
      </c>
      <c r="C10" s="5" t="s">
        <v>36</v>
      </c>
      <c r="D10" s="5" t="s">
        <v>43</v>
      </c>
      <c r="E10" s="5" t="s">
        <v>24</v>
      </c>
      <c r="F10" s="3" t="s">
        <v>20</v>
      </c>
      <c r="G10" s="3" t="s">
        <v>20</v>
      </c>
      <c r="H10" s="3" t="s">
        <v>22</v>
      </c>
      <c r="I10" s="6" t="s">
        <v>23</v>
      </c>
      <c r="J10" s="6" t="s">
        <v>21</v>
      </c>
      <c r="K10" s="6">
        <v>0</v>
      </c>
      <c r="L10" s="6">
        <f>ROUND((K10*I10*(36)),2)</f>
        <v>0</v>
      </c>
      <c r="M10" s="6">
        <v>0</v>
      </c>
      <c r="N10" s="6">
        <f>ROUND(L10-((L10*M10)/100),2)</f>
        <v>0</v>
      </c>
      <c r="O10" s="5" t="s">
        <v>24</v>
      </c>
    </row>
    <row r="11" spans="1:15" ht="14.4" x14ac:dyDescent="0.3">
      <c r="A11" s="6" t="s">
        <v>41</v>
      </c>
      <c r="B11" s="4" t="s">
        <v>35</v>
      </c>
      <c r="C11" s="5" t="s">
        <v>36</v>
      </c>
      <c r="D11" s="5" t="s">
        <v>37</v>
      </c>
      <c r="E11" s="5" t="s">
        <v>24</v>
      </c>
      <c r="F11" s="3" t="s">
        <v>20</v>
      </c>
      <c r="G11" s="3" t="s">
        <v>20</v>
      </c>
      <c r="H11" s="3" t="s">
        <v>22</v>
      </c>
      <c r="I11" s="6" t="s">
        <v>21</v>
      </c>
      <c r="J11" s="6" t="s">
        <v>21</v>
      </c>
      <c r="K11" s="6">
        <v>0</v>
      </c>
      <c r="L11" s="6">
        <f>ROUND((K11*I11*(36)),2)</f>
        <v>0</v>
      </c>
      <c r="M11" s="6">
        <v>0</v>
      </c>
      <c r="N11" s="6">
        <f>ROUND(L11-((L11*M11)/100),2)</f>
        <v>0</v>
      </c>
      <c r="O11" s="5" t="s">
        <v>24</v>
      </c>
    </row>
    <row r="12" spans="1:15" ht="14.4" x14ac:dyDescent="0.3">
      <c r="A12" s="1" t="s">
        <v>24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M12" s="8" t="s">
        <v>30</v>
      </c>
      <c r="N12" s="8">
        <f>(N8+N9+N10+N11)</f>
        <v>4716</v>
      </c>
      <c r="O12" s="8" t="s">
        <v>24</v>
      </c>
    </row>
    <row r="13" spans="1:15" ht="14.4" x14ac:dyDescent="0.3">
      <c r="A13" s="1" t="s">
        <v>24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8" t="s">
        <v>70</v>
      </c>
      <c r="N13" s="8">
        <f>(N7+N12)</f>
        <v>32378.3</v>
      </c>
      <c r="O13" s="8" t="s">
        <v>24</v>
      </c>
    </row>
  </sheetData>
  <printOptions horizontalCentered="1"/>
  <pageMargins left="0.7" right="0.7" top="0.75" bottom="0.75" header="0.3" footer="0.3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Wireless Product 1</vt:lpstr>
      <vt:lpstr>Wireless Product 2</vt:lpstr>
      <vt:lpstr>Wireless Product Configurable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Teixeira</cp:lastModifiedBy>
  <dcterms:created xsi:type="dcterms:W3CDTF">2025-08-12T23:56:09Z</dcterms:created>
  <dcterms:modified xsi:type="dcterms:W3CDTF">2025-08-13T22:10:42Z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2025-08-12T23:56:47Z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2b9c0e93-9c86-4b44-a6cb-e6d67731b7d4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