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sjeremy\Documents\"/>
    </mc:Choice>
  </mc:AlternateContent>
  <xr:revisionPtr revIDLastSave="0" documentId="13_ncr:1_{F4050F8F-9D29-4CF2-8236-ADE416700EBF}" xr6:coauthVersionLast="37" xr6:coauthVersionMax="37" xr10:uidLastSave="{00000000-0000-0000-0000-000000000000}"/>
  <bookViews>
    <workbookView xWindow="0" yWindow="0" windowWidth="28800" windowHeight="12165" xr2:uid="{971C6B5C-0F61-4A4F-A2A7-243A3F15D7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  <c r="G11" i="1"/>
  <c r="G22" i="1" s="1"/>
  <c r="D12" i="1"/>
  <c r="D21" i="1" s="1"/>
  <c r="D25" i="1" s="1"/>
  <c r="J21" i="1"/>
  <c r="J16" i="1"/>
  <c r="J18" i="1" s="1"/>
  <c r="J15" i="1"/>
  <c r="J17" i="1" s="1"/>
  <c r="J12" i="1"/>
  <c r="J11" i="1"/>
  <c r="J22" i="1" s="1"/>
  <c r="J8" i="1"/>
  <c r="J7" i="1"/>
  <c r="G21" i="1"/>
  <c r="G16" i="1"/>
  <c r="G18" i="1" s="1"/>
  <c r="G15" i="1"/>
  <c r="G12" i="1"/>
  <c r="G8" i="1"/>
  <c r="G7" i="1"/>
  <c r="D16" i="1"/>
  <c r="D15" i="1"/>
  <c r="D8" i="1"/>
  <c r="D7" i="1"/>
  <c r="D11" i="1"/>
  <c r="D22" i="1" s="1"/>
  <c r="G17" i="1" l="1"/>
  <c r="J19" i="1"/>
  <c r="J20" i="1"/>
  <c r="J23" i="1"/>
  <c r="J25" i="1"/>
  <c r="J26" i="1" s="1"/>
  <c r="G19" i="1"/>
  <c r="G20" i="1"/>
  <c r="G23" i="1"/>
  <c r="D18" i="1"/>
  <c r="D17" i="1"/>
  <c r="D23" i="1"/>
  <c r="D24" i="1" s="1"/>
  <c r="G26" i="1" l="1"/>
  <c r="J27" i="1"/>
  <c r="J28" i="1" s="1"/>
  <c r="J29" i="1"/>
  <c r="J30" i="1" s="1"/>
  <c r="J31" i="1" s="1"/>
  <c r="J24" i="1"/>
  <c r="G27" i="1"/>
  <c r="G28" i="1" s="1"/>
  <c r="G29" i="1"/>
  <c r="G30" i="1" s="1"/>
  <c r="G31" i="1" s="1"/>
  <c r="G24" i="1"/>
  <c r="D19" i="1"/>
  <c r="D20" i="1"/>
  <c r="D26" i="1" s="1"/>
  <c r="D27" i="1" l="1"/>
  <c r="D28" i="1" s="1"/>
  <c r="D29" i="1"/>
  <c r="D30" i="1" s="1"/>
  <c r="D31" i="1" s="1"/>
</calcChain>
</file>

<file path=xl/sharedStrings.xml><?xml version="1.0" encoding="utf-8"?>
<sst xmlns="http://schemas.openxmlformats.org/spreadsheetml/2006/main" count="110" uniqueCount="25">
  <si>
    <t>me</t>
  </si>
  <si>
    <t>lat</t>
  </si>
  <si>
    <t>lon</t>
  </si>
  <si>
    <t>cog</t>
  </si>
  <si>
    <t>sog</t>
  </si>
  <si>
    <t>kn</t>
  </si>
  <si>
    <t>deg</t>
  </si>
  <si>
    <t>target</t>
  </si>
  <si>
    <t>vx</t>
  </si>
  <si>
    <t>vy</t>
  </si>
  <si>
    <t>vxr</t>
  </si>
  <si>
    <t>vyr</t>
  </si>
  <si>
    <t>xr</t>
  </si>
  <si>
    <t>yr</t>
  </si>
  <si>
    <t>m</t>
  </si>
  <si>
    <t>range</t>
  </si>
  <si>
    <t>bearing</t>
  </si>
  <si>
    <t>cogr</t>
  </si>
  <si>
    <t>cpa</t>
  </si>
  <si>
    <t>nm</t>
  </si>
  <si>
    <t>d2cpa</t>
  </si>
  <si>
    <t>tcpa</t>
  </si>
  <si>
    <t>mins</t>
  </si>
  <si>
    <t>vr</t>
  </si>
  <si>
    <t>bearing-cogr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</si>
</sst>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9" fontId="0" fillId="0" borderId="0" xfId="0" applyNumberFormat="1"/>
    <xf numFmtId="1" fontId="0" fillId="0" borderId="0" xfId="0" applyNumberFormat="1"/>
    <xf numFmtId="169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16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9986-24C1-4EE9-BE05-BAA75F776243}">
  <dimension ref="B1:K31"/>
  <sheetViews>
    <sheetView tabSelected="1" workbookViewId="0">
      <selection activeCell="G25" sqref="G25"/>
    </sheetView>
  </sheetViews>
  <sheetFormatPr defaultRowHeight="15" x14ac:dyDescent="0.25"/>
  <cols>
    <col min="3" max="3" width="12.140625" bestFit="1" customWidth="1"/>
    <col min="4" max="4" width="10.28515625" bestFit="1" customWidth="1"/>
    <col min="5" max="5" width="5.28515625" bestFit="1" customWidth="1"/>
    <col min="7" max="7" width="10.28515625" bestFit="1" customWidth="1"/>
    <col min="8" max="8" width="5.28515625" bestFit="1" customWidth="1"/>
    <col min="10" max="10" width="10.28515625" bestFit="1" customWidth="1"/>
    <col min="11" max="11" width="5.28515625" bestFit="1" customWidth="1"/>
  </cols>
  <sheetData>
    <row r="1" spans="2:11" x14ac:dyDescent="0.25">
      <c r="D1">
        <v>111</v>
      </c>
      <c r="G1">
        <v>222</v>
      </c>
      <c r="J1">
        <v>333</v>
      </c>
    </row>
    <row r="3" spans="2:11" x14ac:dyDescent="0.25">
      <c r="B3" t="s">
        <v>0</v>
      </c>
      <c r="C3" t="s">
        <v>1</v>
      </c>
      <c r="D3">
        <v>35</v>
      </c>
      <c r="E3" t="s">
        <v>6</v>
      </c>
      <c r="G3">
        <v>35</v>
      </c>
      <c r="H3" t="s">
        <v>6</v>
      </c>
      <c r="J3">
        <v>35</v>
      </c>
      <c r="K3" t="s">
        <v>6</v>
      </c>
    </row>
    <row r="4" spans="2:11" x14ac:dyDescent="0.25">
      <c r="C4" t="s">
        <v>2</v>
      </c>
      <c r="D4">
        <v>-70</v>
      </c>
      <c r="E4" t="s">
        <v>6</v>
      </c>
      <c r="G4">
        <v>-70</v>
      </c>
      <c r="H4" t="s">
        <v>6</v>
      </c>
      <c r="J4">
        <v>-70</v>
      </c>
      <c r="K4" t="s">
        <v>6</v>
      </c>
    </row>
    <row r="5" spans="2:11" x14ac:dyDescent="0.25">
      <c r="C5" t="s">
        <v>3</v>
      </c>
      <c r="D5">
        <v>120</v>
      </c>
      <c r="E5" t="s">
        <v>6</v>
      </c>
      <c r="G5">
        <v>120</v>
      </c>
      <c r="H5" t="s">
        <v>6</v>
      </c>
      <c r="J5">
        <v>120</v>
      </c>
      <c r="K5" t="s">
        <v>6</v>
      </c>
    </row>
    <row r="6" spans="2:11" x14ac:dyDescent="0.25">
      <c r="C6" t="s">
        <v>4</v>
      </c>
      <c r="D6">
        <v>6.1</v>
      </c>
      <c r="E6" t="s">
        <v>5</v>
      </c>
      <c r="G6">
        <v>6.1</v>
      </c>
      <c r="H6" t="s">
        <v>5</v>
      </c>
      <c r="J6">
        <v>6.1</v>
      </c>
      <c r="K6" t="s">
        <v>5</v>
      </c>
    </row>
    <row r="7" spans="2:11" x14ac:dyDescent="0.25">
      <c r="C7" t="s">
        <v>8</v>
      </c>
      <c r="D7" s="1">
        <f>D6*SIN(D5*PI()/180)</f>
        <v>5.2827549630850754</v>
      </c>
      <c r="E7" t="s">
        <v>5</v>
      </c>
      <c r="G7" s="1">
        <f>G6*SIN(G5*PI()/180)</f>
        <v>5.2827549630850754</v>
      </c>
      <c r="H7" t="s">
        <v>5</v>
      </c>
      <c r="J7" s="1">
        <f>J6*SIN(J5*PI()/180)</f>
        <v>5.2827549630850754</v>
      </c>
      <c r="K7" t="s">
        <v>5</v>
      </c>
    </row>
    <row r="8" spans="2:11" x14ac:dyDescent="0.25">
      <c r="C8" t="s">
        <v>9</v>
      </c>
      <c r="D8" s="1">
        <f>D6*COS(D5*PI()/180)</f>
        <v>-3.0499999999999985</v>
      </c>
      <c r="E8" t="s">
        <v>5</v>
      </c>
      <c r="G8" s="1">
        <f>G6*COS(G5*PI()/180)</f>
        <v>-3.0499999999999985</v>
      </c>
      <c r="H8" t="s">
        <v>5</v>
      </c>
      <c r="J8" s="1">
        <f>J6*COS(J5*PI()/180)</f>
        <v>-3.0499999999999985</v>
      </c>
      <c r="K8" t="s">
        <v>5</v>
      </c>
    </row>
    <row r="11" spans="2:11" x14ac:dyDescent="0.25">
      <c r="B11" t="s">
        <v>7</v>
      </c>
      <c r="C11" t="s">
        <v>1</v>
      </c>
      <c r="D11">
        <f>D3+10/60</f>
        <v>35.166666666666664</v>
      </c>
      <c r="E11" t="s">
        <v>6</v>
      </c>
      <c r="G11">
        <f>G3-6/60</f>
        <v>34.9</v>
      </c>
      <c r="H11" t="s">
        <v>6</v>
      </c>
      <c r="J11">
        <f>J3+10/60</f>
        <v>35.166666666666664</v>
      </c>
      <c r="K11" t="s">
        <v>6</v>
      </c>
    </row>
    <row r="12" spans="2:11" x14ac:dyDescent="0.25">
      <c r="C12" t="s">
        <v>2</v>
      </c>
      <c r="D12">
        <f>D4+6/60</f>
        <v>-69.900000000000006</v>
      </c>
      <c r="E12" t="s">
        <v>6</v>
      </c>
      <c r="G12">
        <f>G4-10/60</f>
        <v>-70.166666666666671</v>
      </c>
      <c r="H12" t="s">
        <v>6</v>
      </c>
      <c r="J12">
        <f>J4-10/60</f>
        <v>-70.166666666666671</v>
      </c>
      <c r="K12" t="s">
        <v>6</v>
      </c>
    </row>
    <row r="13" spans="2:11" x14ac:dyDescent="0.25">
      <c r="C13" t="s">
        <v>3</v>
      </c>
      <c r="D13" s="4">
        <v>200</v>
      </c>
      <c r="E13" t="s">
        <v>6</v>
      </c>
      <c r="G13" s="4">
        <v>90</v>
      </c>
      <c r="H13" t="s">
        <v>6</v>
      </c>
      <c r="J13" s="4">
        <v>135</v>
      </c>
      <c r="K13" t="s">
        <v>6</v>
      </c>
    </row>
    <row r="14" spans="2:11" x14ac:dyDescent="0.25">
      <c r="C14" t="s">
        <v>4</v>
      </c>
      <c r="D14">
        <v>15</v>
      </c>
      <c r="E14" t="s">
        <v>5</v>
      </c>
      <c r="G14">
        <v>10</v>
      </c>
      <c r="H14" t="s">
        <v>5</v>
      </c>
      <c r="J14">
        <v>25</v>
      </c>
      <c r="K14" t="s">
        <v>5</v>
      </c>
    </row>
    <row r="15" spans="2:11" x14ac:dyDescent="0.25">
      <c r="C15" t="s">
        <v>8</v>
      </c>
      <c r="D15" s="1">
        <f>D14*SIN(D13*PI()/180)</f>
        <v>-5.1303021498850301</v>
      </c>
      <c r="E15" t="s">
        <v>5</v>
      </c>
      <c r="G15" s="1">
        <f>G14*SIN(G13*PI()/180)</f>
        <v>10</v>
      </c>
      <c r="H15" t="s">
        <v>5</v>
      </c>
      <c r="J15" s="1">
        <f>J14*SIN(J13*PI()/180)</f>
        <v>17.677669529663689</v>
      </c>
      <c r="K15" t="s">
        <v>5</v>
      </c>
    </row>
    <row r="16" spans="2:11" x14ac:dyDescent="0.25">
      <c r="C16" t="s">
        <v>9</v>
      </c>
      <c r="D16" s="1">
        <f>D14*COS(D13*PI()/180)</f>
        <v>-14.095389311788626</v>
      </c>
      <c r="E16" t="s">
        <v>5</v>
      </c>
      <c r="G16" s="1">
        <f>G14*COS(G13*PI()/180)</f>
        <v>6.1257422745431001E-16</v>
      </c>
      <c r="H16" t="s">
        <v>5</v>
      </c>
      <c r="J16" s="1">
        <f>J14*COS(J13*PI()/180)</f>
        <v>-17.677669529663685</v>
      </c>
      <c r="K16" t="s">
        <v>5</v>
      </c>
    </row>
    <row r="17" spans="3:11" x14ac:dyDescent="0.25">
      <c r="C17" t="s">
        <v>10</v>
      </c>
      <c r="D17" s="1">
        <f>D15-D7</f>
        <v>-10.413057112970105</v>
      </c>
      <c r="E17" t="s">
        <v>5</v>
      </c>
      <c r="G17" s="1">
        <f>G15-G7</f>
        <v>4.7172450369149246</v>
      </c>
      <c r="H17" t="s">
        <v>5</v>
      </c>
      <c r="J17" s="1">
        <f>J15-J7</f>
        <v>12.394914566578613</v>
      </c>
      <c r="K17" t="s">
        <v>5</v>
      </c>
    </row>
    <row r="18" spans="3:11" x14ac:dyDescent="0.25">
      <c r="C18" t="s">
        <v>11</v>
      </c>
      <c r="D18" s="1">
        <f>D16-D8</f>
        <v>-11.045389311788627</v>
      </c>
      <c r="E18" t="s">
        <v>5</v>
      </c>
      <c r="G18" s="1">
        <f>G16-G8</f>
        <v>3.0499999999999989</v>
      </c>
      <c r="H18" t="s">
        <v>5</v>
      </c>
      <c r="J18" s="1">
        <f>J16-J8</f>
        <v>-14.627669529663686</v>
      </c>
      <c r="K18" t="s">
        <v>5</v>
      </c>
    </row>
    <row r="19" spans="3:11" x14ac:dyDescent="0.25">
      <c r="C19" t="s">
        <v>23</v>
      </c>
      <c r="D19" s="1">
        <f>SQRT(D17^2+D18^2)</f>
        <v>15.179999456091943</v>
      </c>
      <c r="E19" t="s">
        <v>5</v>
      </c>
      <c r="G19" s="1">
        <f>SQRT(G17^2+G18^2)</f>
        <v>5.6173748974319384</v>
      </c>
      <c r="H19" t="s">
        <v>5</v>
      </c>
      <c r="J19" s="1">
        <f>SQRT(J17^2+J18^2)</f>
        <v>19.172965941184845</v>
      </c>
      <c r="K19" t="s">
        <v>5</v>
      </c>
    </row>
    <row r="20" spans="3:11" x14ac:dyDescent="0.25">
      <c r="C20" t="s">
        <v>17</v>
      </c>
      <c r="D20" s="3">
        <f>-ATAN2(D17,D18)*180/PI()+90</f>
        <v>223.31211056752767</v>
      </c>
      <c r="E20" t="s">
        <v>6</v>
      </c>
      <c r="G20" s="3">
        <f>-ATAN2(G17,G18)*180/PI()+90</f>
        <v>57.114752820304908</v>
      </c>
      <c r="H20" t="s">
        <v>6</v>
      </c>
      <c r="J20" s="3">
        <f>-ATAN2(J17,J18)*180/PI()+90</f>
        <v>139.72336409925236</v>
      </c>
      <c r="K20" t="s">
        <v>6</v>
      </c>
    </row>
    <row r="21" spans="3:11" x14ac:dyDescent="0.25">
      <c r="C21" t="s">
        <v>12</v>
      </c>
      <c r="D21" s="2">
        <f>(D12-D4)*111120</f>
        <v>11111.999999999369</v>
      </c>
      <c r="E21" t="s">
        <v>14</v>
      </c>
      <c r="G21" s="2">
        <f>(G12-G4)*111120</f>
        <v>-18520.000000000528</v>
      </c>
      <c r="H21" t="s">
        <v>14</v>
      </c>
      <c r="J21" s="2">
        <f>(J12-J4)*111120</f>
        <v>-18520.000000000528</v>
      </c>
      <c r="K21" t="s">
        <v>14</v>
      </c>
    </row>
    <row r="22" spans="3:11" x14ac:dyDescent="0.25">
      <c r="C22" t="s">
        <v>13</v>
      </c>
      <c r="D22" s="2">
        <f>(D11-D3)*111120*COS(D3*PI()/180)</f>
        <v>15170.695860231914</v>
      </c>
      <c r="E22" t="s">
        <v>14</v>
      </c>
      <c r="G22" s="2">
        <f>(G11-G3)*111120*COS(G3*PI()/180)</f>
        <v>-9102.4175161394069</v>
      </c>
      <c r="H22" t="s">
        <v>14</v>
      </c>
      <c r="J22" s="2">
        <f>(J11-J3)*111120*COS(J3*PI()/180)</f>
        <v>15170.695860231914</v>
      </c>
      <c r="K22" t="s">
        <v>14</v>
      </c>
    </row>
    <row r="23" spans="3:11" x14ac:dyDescent="0.25">
      <c r="C23" t="s">
        <v>15</v>
      </c>
      <c r="D23" s="2">
        <f>SQRT(D21^2+D22^2)</f>
        <v>18804.96096469343</v>
      </c>
      <c r="E23" t="s">
        <v>14</v>
      </c>
      <c r="G23" s="2">
        <f>SQRT(G21^2+G22^2)</f>
        <v>20635.997786347551</v>
      </c>
      <c r="H23" t="s">
        <v>14</v>
      </c>
      <c r="J23" s="2">
        <f>SQRT(J21^2+J22^2)</f>
        <v>23940.351143700405</v>
      </c>
      <c r="K23" t="s">
        <v>14</v>
      </c>
    </row>
    <row r="24" spans="3:11" x14ac:dyDescent="0.25">
      <c r="C24" t="s">
        <v>15</v>
      </c>
      <c r="D24" s="1">
        <f>D23/1852</f>
        <v>10.153866611605524</v>
      </c>
      <c r="E24" t="s">
        <v>19</v>
      </c>
      <c r="G24" s="1">
        <f>G23/1852</f>
        <v>11.14254740083561</v>
      </c>
      <c r="H24" t="s">
        <v>19</v>
      </c>
      <c r="J24" s="1">
        <f>J23/1852</f>
        <v>12.926755477160047</v>
      </c>
      <c r="K24" t="s">
        <v>19</v>
      </c>
    </row>
    <row r="25" spans="3:11" x14ac:dyDescent="0.25">
      <c r="C25" t="s">
        <v>16</v>
      </c>
      <c r="D25" s="3">
        <f>ATAN2(D21,D22)*180/PI()</f>
        <v>53.77853793473728</v>
      </c>
      <c r="E25" t="s">
        <v>6</v>
      </c>
      <c r="G25" s="3">
        <f>90-ATAN2(-G21,-G22)*180/PI()</f>
        <v>63.826288129995078</v>
      </c>
      <c r="H25" t="s">
        <v>6</v>
      </c>
      <c r="J25" s="3">
        <f>ATAN2(J21,J22)*180/PI()</f>
        <v>140.67731009036117</v>
      </c>
      <c r="K25" t="s">
        <v>6</v>
      </c>
    </row>
    <row r="26" spans="3:11" x14ac:dyDescent="0.25">
      <c r="C26" t="s">
        <v>24</v>
      </c>
      <c r="D26" s="1">
        <f>D25-D20</f>
        <v>-169.5335726327904</v>
      </c>
      <c r="E26" t="s">
        <v>6</v>
      </c>
      <c r="G26" s="1">
        <f>G25-G20</f>
        <v>6.71153530969017</v>
      </c>
      <c r="H26" t="s">
        <v>6</v>
      </c>
      <c r="J26" s="1">
        <f>J25-J20</f>
        <v>0.95394599110881018</v>
      </c>
      <c r="K26" t="s">
        <v>6</v>
      </c>
    </row>
    <row r="27" spans="3:11" x14ac:dyDescent="0.25">
      <c r="C27" t="s">
        <v>18</v>
      </c>
      <c r="D27" s="2">
        <f>D23*SIN(D26*PI()/180)</f>
        <v>-3416.0970438555314</v>
      </c>
      <c r="E27" t="s">
        <v>14</v>
      </c>
      <c r="G27" s="2">
        <f>G23*SIN(G26*PI()/180)</f>
        <v>2411.7432778536836</v>
      </c>
      <c r="H27" t="s">
        <v>14</v>
      </c>
      <c r="J27" s="2">
        <f>J23*SIN(J26*PI()/180)</f>
        <v>398.57642359432236</v>
      </c>
      <c r="K27" t="s">
        <v>14</v>
      </c>
    </row>
    <row r="28" spans="3:11" x14ac:dyDescent="0.25">
      <c r="C28" t="s">
        <v>18</v>
      </c>
      <c r="D28" s="5">
        <f>D27/1852</f>
        <v>-1.8445448400947795</v>
      </c>
      <c r="E28" t="s">
        <v>19</v>
      </c>
      <c r="G28" s="5">
        <f>G27/1852</f>
        <v>1.3022371910657038</v>
      </c>
      <c r="H28" t="s">
        <v>19</v>
      </c>
      <c r="J28" s="5">
        <f>J27/1852</f>
        <v>0.21521405161680474</v>
      </c>
      <c r="K28" t="s">
        <v>19</v>
      </c>
    </row>
    <row r="29" spans="3:11" x14ac:dyDescent="0.25">
      <c r="C29" t="s">
        <v>20</v>
      </c>
      <c r="D29" s="2">
        <f>D23*COS(D26*PI()/180)</f>
        <v>-18492.075001756974</v>
      </c>
      <c r="E29" t="s">
        <v>14</v>
      </c>
      <c r="G29" s="2">
        <f>G23*COS(G26*PI()/180)</f>
        <v>20494.582186516232</v>
      </c>
      <c r="H29" t="s">
        <v>14</v>
      </c>
      <c r="J29" s="2">
        <f>J23*COS(J26*PI()/180)</f>
        <v>23937.033018280108</v>
      </c>
      <c r="K29" t="s">
        <v>14</v>
      </c>
    </row>
    <row r="30" spans="3:11" x14ac:dyDescent="0.25">
      <c r="C30" t="s">
        <v>20</v>
      </c>
      <c r="D30" s="1">
        <f>D29/1852</f>
        <v>-9.9849217072121892</v>
      </c>
      <c r="E30" t="s">
        <v>19</v>
      </c>
      <c r="G30" s="1">
        <f>G29/1852</f>
        <v>11.066189085591919</v>
      </c>
      <c r="H30" t="s">
        <v>19</v>
      </c>
      <c r="J30" s="1">
        <f>J29/1852</f>
        <v>12.924963832764638</v>
      </c>
      <c r="K30" t="s">
        <v>19</v>
      </c>
    </row>
    <row r="31" spans="3:11" x14ac:dyDescent="0.25">
      <c r="C31" t="s">
        <v>21</v>
      </c>
      <c r="D31" s="6">
        <f>D30/D19*60</f>
        <v>-39.466095118488703</v>
      </c>
      <c r="E31" t="s">
        <v>22</v>
      </c>
      <c r="G31" s="6">
        <f>G30/G19*60</f>
        <v>118.19957849689878</v>
      </c>
      <c r="H31" t="s">
        <v>22</v>
      </c>
      <c r="J31" s="6">
        <f>J30/J19*60</f>
        <v>40.447462971811561</v>
      </c>
      <c r="K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Waters, Jeremy</dc:creator>
  <cp:lastModifiedBy>Waters, Jeremy</cp:lastModifiedBy>
  <dcterms:created xsi:type="dcterms:W3CDTF">2018-11-08T02:10:46Z</dcterms:created>
  <dcterms:modified xsi:type="dcterms:W3CDTF">2018-11-08T13:16:40Z</dcterms:modified>
</cp:coreProperties>
</file>