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140" yWindow="0" windowWidth="143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4" i="1" l="1"/>
  <c r="E64" i="1"/>
  <c r="E63" i="1"/>
  <c r="H63" i="1"/>
  <c r="H62" i="1"/>
  <c r="E62" i="1"/>
  <c r="D65" i="1"/>
  <c r="D66" i="1"/>
  <c r="F65" i="1"/>
  <c r="F66" i="1"/>
  <c r="E65" i="1"/>
  <c r="E66" i="1"/>
  <c r="E81" i="1"/>
  <c r="D81" i="1"/>
  <c r="E80" i="1"/>
  <c r="D80" i="1"/>
  <c r="F79" i="1"/>
  <c r="E79" i="1"/>
  <c r="D79" i="1"/>
  <c r="F82" i="1"/>
  <c r="F83" i="1"/>
  <c r="E82" i="1"/>
  <c r="E83" i="1"/>
  <c r="D82" i="1"/>
  <c r="D83" i="1"/>
  <c r="F94" i="1"/>
  <c r="E94" i="1"/>
  <c r="D94" i="1"/>
  <c r="F93" i="1"/>
  <c r="E93" i="1"/>
  <c r="D93" i="1"/>
  <c r="F88" i="1"/>
  <c r="E88" i="1"/>
  <c r="D88" i="1"/>
  <c r="E75" i="1"/>
  <c r="D75" i="1"/>
  <c r="E74" i="1"/>
  <c r="D74" i="1"/>
  <c r="E73" i="1"/>
  <c r="D73" i="1"/>
  <c r="D76" i="1"/>
  <c r="D77" i="1"/>
  <c r="F76" i="1"/>
  <c r="F77" i="1"/>
  <c r="E76" i="1"/>
  <c r="E77" i="1"/>
  <c r="F71" i="1"/>
  <c r="E71" i="1"/>
  <c r="D71" i="1"/>
  <c r="D68" i="1"/>
  <c r="H58" i="1"/>
  <c r="H57" i="1"/>
  <c r="H56" i="1"/>
  <c r="F60" i="1"/>
  <c r="E60" i="1"/>
  <c r="D60" i="1"/>
  <c r="E58" i="1"/>
  <c r="D58" i="1"/>
  <c r="E57" i="1"/>
  <c r="D57" i="1"/>
  <c r="E56" i="1"/>
  <c r="D56" i="1"/>
  <c r="D59" i="1"/>
  <c r="F59" i="1"/>
  <c r="E59" i="1"/>
  <c r="F54" i="1"/>
  <c r="E54" i="1"/>
  <c r="D54" i="1"/>
</calcChain>
</file>

<file path=xl/sharedStrings.xml><?xml version="1.0" encoding="utf-8"?>
<sst xmlns="http://schemas.openxmlformats.org/spreadsheetml/2006/main" count="93" uniqueCount="60">
  <si>
    <t>Performance tests on my slightly modified version of Dynalint 0.1.3, which can be checked out an installed locally on your machine as follows:</t>
  </si>
  <si>
    <t>git clone git://github.com/jafingerhut/dynalint.git</t>
  </si>
  <si>
    <t>cd dynalint</t>
  </si>
  <si>
    <t>git checkout 9289e4490498f2d3fd2caf44c3fafd8caf879ad3</t>
  </si>
  <si>
    <t>lein install</t>
  </si>
  <si>
    <t>Version name below: 0.1.3-jafingerhut-mods</t>
  </si>
  <si>
    <t>Performance tests of 'lein test' done with and without dynalint enabled on the following versions of these projects:</t>
  </si>
  <si>
    <t>git clone git://github.com/clojure/core.logic.git</t>
  </si>
  <si>
    <t>cd core.logic</t>
  </si>
  <si>
    <t>git checkout d3018b62bc8fe58603482a291cbdfb67e07d1b14</t>
  </si>
  <si>
    <t>(last commit dated May 6 2015)</t>
  </si>
  <si>
    <t>(last commit dated May 18 2015)</t>
  </si>
  <si>
    <t>Version name below: 0.8.11-SNAPSHOT</t>
  </si>
  <si>
    <t>git clone git://github.com/clojure/data.avl.git</t>
  </si>
  <si>
    <t>cd data.avl</t>
  </si>
  <si>
    <t>OS: Mac OS X 10.9.5, with latest updates as of May 18 2015</t>
  </si>
  <si>
    <t>% uname -a</t>
  </si>
  <si>
    <t>Darwin JAFINGER-M-D02H 13.4.0 Darwin Kernel Version 13.4.0: Wed Mar 18 16:20:14 PDT 2015; root:xnu-2422.115.14~1/RELEASE_X86_64 x86_64</t>
  </si>
  <si>
    <t>% java -version</t>
  </si>
  <si>
    <t>java version "1.7.0_45"</t>
  </si>
  <si>
    <t>Java(TM) SE Runtime Environment (build 1.7.0_45-b18)</t>
  </si>
  <si>
    <t>Java HotSpot(TM) 64-Bit Server VM (build 24.45-b08, mixed mode)</t>
  </si>
  <si>
    <t>% lein version</t>
  </si>
  <si>
    <t>Leiningen 2.5.0 on Java 1.7.0_45 Java HotSpot(TM) 64-Bit Server VM</t>
  </si>
  <si>
    <t>AndyMBP</t>
  </si>
  <si>
    <t>Project</t>
  </si>
  <si>
    <t>Platform</t>
  </si>
  <si>
    <t>core.logic 0.8.11-SNAPSHOT</t>
  </si>
  <si>
    <t>Dynalint version</t>
  </si>
  <si>
    <t>none</t>
  </si>
  <si>
    <t>Times reported by 'time lein test'</t>
  </si>
  <si>
    <t>real</t>
  </si>
  <si>
    <t>user</t>
  </si>
  <si>
    <t>sys</t>
  </si>
  <si>
    <t>(sec)</t>
  </si>
  <si>
    <t>0.1.3-jafingerhut-mods</t>
  </si>
  <si>
    <t>median of times above</t>
  </si>
  <si>
    <t>Platform "AndyMBP" below means the machine and software specified here:</t>
  </si>
  <si>
    <t>Hardware: MacBook Pro, Retina, 15-inch, Mid 2012, SSD drive</t>
  </si>
  <si>
    <t>ratio of with-dynalint median times divided by without-dynalint median times</t>
  </si>
  <si>
    <t>Number of Dynalint warnings</t>
  </si>
  <si>
    <t>Why are number of warnings different?</t>
  </si>
  <si>
    <t>Ran 424 tests containing 660 assertions.'</t>
  </si>
  <si>
    <t>Following message was always the same at the end, without and with Dynalint enabled:</t>
  </si>
  <si>
    <t>git checkout a4ef1b399c6fd0a5d6eb40802cf874d8ff073fd6</t>
  </si>
  <si>
    <t>(last commit dated Feb 25 2015)</t>
  </si>
  <si>
    <t>Version name below: 0.0.13-SNAPSHOT</t>
  </si>
  <si>
    <t>data.avl 0.0.13-SNAPSHOT</t>
  </si>
  <si>
    <t>Ran 9 tests containing 1985533 assertions</t>
  </si>
  <si>
    <t>0 failures, 0 errors</t>
  </si>
  <si>
    <t>Ran 10 tests containing 121 assertions</t>
  </si>
  <si>
    <t>git clone git://github.com/clojure/tools.analyzer.git</t>
  </si>
  <si>
    <t>cd tools.analyzer</t>
  </si>
  <si>
    <t>git checkout b041fb7414057165815fedd8490eae63f4a19baa</t>
  </si>
  <si>
    <t>(last commit dated Apr 23 2015)</t>
  </si>
  <si>
    <t>Version name below: 0.6.6-SNAPSHOT</t>
  </si>
  <si>
    <t>tools.analyzer 0.6.6-SNAPSHOT</t>
  </si>
  <si>
    <t>Edited project.clj to use org.clojure/clojure "1.6.0" instead of "1.7.0-master-SNAPSHOT"</t>
  </si>
  <si>
    <t>no-fn-wrapping branch of 0.1.3-jafingerhut-mods</t>
  </si>
  <si>
    <t>TBD: NO warning on clojure.core/dissoc, which occurs 1 time pretty consistently with original dynalint. 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</si>
</sst>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4" fontId="0" fillId="2" borderId="0" xfId="0" applyNumberFormat="1" applyFill="1"/>
    <xf numFmtId="2" fontId="0" fillId="2" borderId="0" xfId="0" applyNumberFormat="1" applyFill="1"/>
    <xf numFmtId="0" fontId="0" fillId="3" borderId="0" xfId="0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52" workbookViewId="0">
      <selection activeCell="C74" sqref="C74"/>
    </sheetView>
  </sheetViews>
  <sheetFormatPr baseColWidth="10" defaultRowHeight="15" x14ac:dyDescent="0"/>
  <cols>
    <col min="2" max="2" width="24" customWidth="1"/>
    <col min="3" max="3" width="20.33203125" customWidth="1"/>
    <col min="7" max="7" width="6.5" customWidth="1"/>
    <col min="8" max="8" width="6.66406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11</v>
      </c>
    </row>
    <row r="7" spans="1:1">
      <c r="A7" t="s">
        <v>4</v>
      </c>
    </row>
    <row r="8" spans="1:1">
      <c r="A8" t="s">
        <v>5</v>
      </c>
    </row>
    <row r="10" spans="1:1">
      <c r="A10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  <row r="27" spans="1:1">
      <c r="A27" t="s">
        <v>54</v>
      </c>
    </row>
    <row r="28" spans="1:1">
      <c r="A28" t="s">
        <v>57</v>
      </c>
    </row>
    <row r="29" spans="1:1">
      <c r="A29" t="s">
        <v>55</v>
      </c>
    </row>
    <row r="31" spans="1:1">
      <c r="A31" t="s">
        <v>37</v>
      </c>
    </row>
    <row r="32" spans="1:1">
      <c r="A32" t="s">
        <v>38</v>
      </c>
    </row>
    <row r="33" spans="1:9">
      <c r="A33" t="s">
        <v>15</v>
      </c>
    </row>
    <row r="34" spans="1:9">
      <c r="A34" t="s">
        <v>16</v>
      </c>
    </row>
    <row r="35" spans="1:9">
      <c r="A35" t="s">
        <v>17</v>
      </c>
    </row>
    <row r="37" spans="1:9">
      <c r="A37" t="s">
        <v>18</v>
      </c>
    </row>
    <row r="38" spans="1:9">
      <c r="A38" t="s">
        <v>19</v>
      </c>
    </row>
    <row r="39" spans="1:9">
      <c r="A39" t="s">
        <v>20</v>
      </c>
    </row>
    <row r="40" spans="1:9">
      <c r="A40" t="s">
        <v>21</v>
      </c>
    </row>
    <row r="42" spans="1:9">
      <c r="A42" t="s">
        <v>22</v>
      </c>
    </row>
    <row r="43" spans="1:9">
      <c r="A43" t="s">
        <v>23</v>
      </c>
    </row>
    <row r="46" spans="1:9">
      <c r="A46" s="1" t="s">
        <v>26</v>
      </c>
      <c r="B46" s="1" t="s">
        <v>25</v>
      </c>
      <c r="C46" s="1" t="s">
        <v>28</v>
      </c>
      <c r="D46" s="1" t="s">
        <v>30</v>
      </c>
      <c r="E46" s="1"/>
      <c r="F46" s="1"/>
      <c r="G46" s="1"/>
      <c r="H46" s="1" t="s">
        <v>40</v>
      </c>
      <c r="I46" s="1"/>
    </row>
    <row r="47" spans="1:9">
      <c r="A47" s="1"/>
      <c r="B47" s="1"/>
      <c r="C47" s="1"/>
      <c r="D47" s="1" t="s">
        <v>31</v>
      </c>
      <c r="E47" s="1" t="s">
        <v>32</v>
      </c>
      <c r="F47" s="1" t="s">
        <v>33</v>
      </c>
      <c r="G47" s="1"/>
      <c r="H47" s="1"/>
      <c r="I47" s="1"/>
    </row>
    <row r="48" spans="1:9">
      <c r="A48" s="1"/>
      <c r="B48" s="1"/>
      <c r="C48" s="1"/>
      <c r="D48" s="1" t="s">
        <v>34</v>
      </c>
      <c r="E48" s="1" t="s">
        <v>34</v>
      </c>
      <c r="F48" s="1" t="s">
        <v>34</v>
      </c>
      <c r="G48" s="1"/>
      <c r="H48" s="1"/>
      <c r="I48" s="1"/>
    </row>
    <row r="50" spans="1:10" s="6" customFormat="1"/>
    <row r="51" spans="1:10">
      <c r="A51" t="s">
        <v>24</v>
      </c>
      <c r="B51" t="s">
        <v>27</v>
      </c>
      <c r="C51" t="s">
        <v>29</v>
      </c>
      <c r="D51">
        <v>16.065999999999999</v>
      </c>
      <c r="E51">
        <v>28.038</v>
      </c>
      <c r="F51">
        <v>1.385</v>
      </c>
    </row>
    <row r="52" spans="1:10">
      <c r="D52">
        <v>14.603</v>
      </c>
      <c r="E52">
        <v>26.582999999999998</v>
      </c>
      <c r="F52">
        <v>1.3320000000000001</v>
      </c>
    </row>
    <row r="53" spans="1:10">
      <c r="D53">
        <v>16.952999999999999</v>
      </c>
      <c r="E53">
        <v>29.11</v>
      </c>
      <c r="F53">
        <v>1.4</v>
      </c>
    </row>
    <row r="54" spans="1:10">
      <c r="C54" t="s">
        <v>36</v>
      </c>
      <c r="D54" s="3">
        <f>MEDIAN(D51:D53)</f>
        <v>16.065999999999999</v>
      </c>
      <c r="E54" s="3">
        <f>MEDIAN(E51:E53)</f>
        <v>28.038</v>
      </c>
      <c r="F54" s="3">
        <f>MEDIAN(F51:F53)</f>
        <v>1.385</v>
      </c>
    </row>
    <row r="56" spans="1:10">
      <c r="A56" t="s">
        <v>24</v>
      </c>
      <c r="B56" t="s">
        <v>27</v>
      </c>
      <c r="C56" t="s">
        <v>35</v>
      </c>
      <c r="D56">
        <f>2*60+25.615</f>
        <v>145.61500000000001</v>
      </c>
      <c r="E56">
        <f>2*60+50.174</f>
        <v>170.17400000000001</v>
      </c>
      <c r="F56">
        <v>2.298</v>
      </c>
      <c r="H56">
        <f>13+5</f>
        <v>18</v>
      </c>
      <c r="I56" s="1" t="s">
        <v>41</v>
      </c>
    </row>
    <row r="57" spans="1:10">
      <c r="D57">
        <f>2*60+1.091</f>
        <v>121.09099999999999</v>
      </c>
      <c r="E57">
        <f>2*60+22.235</f>
        <v>142.23500000000001</v>
      </c>
      <c r="F57">
        <v>2.0950000000000002</v>
      </c>
      <c r="H57">
        <f>16+5</f>
        <v>21</v>
      </c>
      <c r="I57" t="s">
        <v>43</v>
      </c>
    </row>
    <row r="58" spans="1:10">
      <c r="D58">
        <f>2*60+7.122</f>
        <v>127.122</v>
      </c>
      <c r="E58">
        <f>2*60+29.823</f>
        <v>149.82300000000001</v>
      </c>
      <c r="F58">
        <v>2.0859999999999999</v>
      </c>
      <c r="H58">
        <f>15+5</f>
        <v>20</v>
      </c>
      <c r="I58" s="2" t="s">
        <v>42</v>
      </c>
    </row>
    <row r="59" spans="1:10">
      <c r="C59" t="s">
        <v>36</v>
      </c>
      <c r="D59">
        <f>MEDIAN(D56:D58)</f>
        <v>127.122</v>
      </c>
      <c r="E59">
        <f>MEDIAN(E56:E58)</f>
        <v>149.82300000000001</v>
      </c>
      <c r="F59">
        <f>MEDIAN(F56:F58)</f>
        <v>2.0950000000000002</v>
      </c>
    </row>
    <row r="60" spans="1:10">
      <c r="C60" t="s">
        <v>39</v>
      </c>
      <c r="D60" s="4">
        <f>D59/D54</f>
        <v>7.9124859952695141</v>
      </c>
      <c r="E60" s="4">
        <f>E59/E54</f>
        <v>5.3435694414722876</v>
      </c>
      <c r="F60" s="4">
        <f>F59/F54</f>
        <v>1.512635379061372</v>
      </c>
    </row>
    <row r="62" spans="1:10">
      <c r="A62" t="s">
        <v>24</v>
      </c>
      <c r="B62" t="s">
        <v>27</v>
      </c>
      <c r="C62" t="s">
        <v>58</v>
      </c>
      <c r="D62">
        <v>45.875999999999998</v>
      </c>
      <c r="E62">
        <f>1*60+0.815</f>
        <v>60.814999999999998</v>
      </c>
      <c r="F62">
        <v>1.488</v>
      </c>
      <c r="H62">
        <f>7+3</f>
        <v>10</v>
      </c>
      <c r="I62" t="s">
        <v>59</v>
      </c>
      <c r="J62" s="1" t="s">
        <v>41</v>
      </c>
    </row>
    <row r="63" spans="1:10">
      <c r="D63">
        <v>48.045000000000002</v>
      </c>
      <c r="E63">
        <f>1*60+2.774</f>
        <v>62.774000000000001</v>
      </c>
      <c r="F63">
        <v>1.4930000000000001</v>
      </c>
      <c r="H63">
        <f>8+2</f>
        <v>10</v>
      </c>
      <c r="J63" t="s">
        <v>43</v>
      </c>
    </row>
    <row r="64" spans="1:10">
      <c r="D64">
        <v>46.595999999999997</v>
      </c>
      <c r="E64">
        <f>1*60+1.5</f>
        <v>61.5</v>
      </c>
      <c r="F64">
        <v>1.4830000000000001</v>
      </c>
      <c r="H64">
        <f>8+2</f>
        <v>10</v>
      </c>
      <c r="J64" s="2" t="s">
        <v>42</v>
      </c>
    </row>
    <row r="65" spans="1:9">
      <c r="C65" t="s">
        <v>36</v>
      </c>
      <c r="D65">
        <f>MEDIAN(D62:D64)</f>
        <v>46.595999999999997</v>
      </c>
      <c r="E65">
        <f>MEDIAN(E62:E64)</f>
        <v>61.5</v>
      </c>
      <c r="F65">
        <f>MEDIAN(F62:F64)</f>
        <v>1.488</v>
      </c>
    </row>
    <row r="66" spans="1:9">
      <c r="C66" t="s">
        <v>39</v>
      </c>
      <c r="D66" s="5">
        <f>D65/D54</f>
        <v>2.9002863189343957</v>
      </c>
      <c r="E66" s="5">
        <f>E65/E54</f>
        <v>2.1934517440616306</v>
      </c>
      <c r="F66" s="5">
        <f>F65/F54</f>
        <v>1.0743682310469314</v>
      </c>
    </row>
    <row r="67" spans="1:9" s="6" customFormat="1"/>
    <row r="68" spans="1:9">
      <c r="A68" t="s">
        <v>24</v>
      </c>
      <c r="B68" t="s">
        <v>47</v>
      </c>
      <c r="C68" t="s">
        <v>29</v>
      </c>
      <c r="D68">
        <f>42.973</f>
        <v>42.972999999999999</v>
      </c>
      <c r="E68">
        <v>50.735999999999997</v>
      </c>
      <c r="F68">
        <v>1.359</v>
      </c>
      <c r="I68" t="s">
        <v>48</v>
      </c>
    </row>
    <row r="69" spans="1:9">
      <c r="D69">
        <v>43.085999999999999</v>
      </c>
      <c r="E69">
        <v>51.256999999999998</v>
      </c>
      <c r="F69">
        <v>1.2989999999999999</v>
      </c>
      <c r="I69" t="s">
        <v>49</v>
      </c>
    </row>
    <row r="70" spans="1:9">
      <c r="D70">
        <v>42.835000000000001</v>
      </c>
      <c r="E70">
        <v>51.097999999999999</v>
      </c>
      <c r="F70">
        <v>1.302</v>
      </c>
    </row>
    <row r="71" spans="1:9">
      <c r="C71" t="s">
        <v>36</v>
      </c>
      <c r="D71" s="3">
        <f>MEDIAN(D68:D70)</f>
        <v>42.972999999999999</v>
      </c>
      <c r="E71" s="3">
        <f>MEDIAN(E68:E70)</f>
        <v>51.097999999999999</v>
      </c>
      <c r="F71" s="3">
        <f>MEDIAN(F68:F70)</f>
        <v>1.302</v>
      </c>
    </row>
    <row r="73" spans="1:9">
      <c r="A73" t="s">
        <v>24</v>
      </c>
      <c r="B73" t="s">
        <v>47</v>
      </c>
      <c r="C73" t="s">
        <v>35</v>
      </c>
      <c r="D73">
        <f>9*60+36.333</f>
        <v>576.33299999999997</v>
      </c>
      <c r="E73">
        <f>9*60+56.853</f>
        <v>596.85299999999995</v>
      </c>
      <c r="F73">
        <v>4.04</v>
      </c>
      <c r="H73">
        <v>0</v>
      </c>
    </row>
    <row r="74" spans="1:9">
      <c r="D74">
        <f>9*60+17.366</f>
        <v>557.36599999999999</v>
      </c>
      <c r="E74">
        <f>9*60+40.505</f>
        <v>580.505</v>
      </c>
      <c r="F74">
        <v>4.234</v>
      </c>
      <c r="H74">
        <v>0</v>
      </c>
    </row>
    <row r="75" spans="1:9">
      <c r="D75">
        <f>9*60+21.663</f>
        <v>561.66300000000001</v>
      </c>
      <c r="E75">
        <f>9*60+44.215</f>
        <v>584.21500000000003</v>
      </c>
      <c r="F75">
        <v>4.21</v>
      </c>
      <c r="H75">
        <v>0</v>
      </c>
    </row>
    <row r="76" spans="1:9">
      <c r="C76" t="s">
        <v>36</v>
      </c>
      <c r="D76">
        <f>MEDIAN(D73:D75)</f>
        <v>561.66300000000001</v>
      </c>
      <c r="E76">
        <f>MEDIAN(E73:E75)</f>
        <v>584.21500000000003</v>
      </c>
      <c r="F76">
        <f>MEDIAN(F73:F75)</f>
        <v>4.21</v>
      </c>
    </row>
    <row r="77" spans="1:9">
      <c r="C77" t="s">
        <v>39</v>
      </c>
      <c r="D77" s="5">
        <f>D76/D71</f>
        <v>13.070137062806879</v>
      </c>
      <c r="E77" s="5">
        <f>E76/E71</f>
        <v>11.433226349367882</v>
      </c>
      <c r="F77" s="5">
        <f>F76/F71</f>
        <v>3.2334869431643622</v>
      </c>
    </row>
    <row r="79" spans="1:9">
      <c r="A79" t="s">
        <v>24</v>
      </c>
      <c r="B79" t="s">
        <v>47</v>
      </c>
      <c r="C79" t="s">
        <v>58</v>
      </c>
      <c r="D79">
        <f>3*60+5.674</f>
        <v>185.67400000000001</v>
      </c>
      <c r="E79">
        <f>3*60+19.55</f>
        <v>199.55</v>
      </c>
      <c r="F79">
        <f>2.06</f>
        <v>2.06</v>
      </c>
      <c r="H79">
        <v>0</v>
      </c>
    </row>
    <row r="80" spans="1:9">
      <c r="D80">
        <f>3*60+2.687</f>
        <v>182.68700000000001</v>
      </c>
      <c r="E80">
        <f>3*60+16.613</f>
        <v>196.613</v>
      </c>
      <c r="F80">
        <v>1.9730000000000001</v>
      </c>
      <c r="H80">
        <v>0</v>
      </c>
    </row>
    <row r="81" spans="1:9">
      <c r="D81">
        <f>3*60+2.341</f>
        <v>182.34100000000001</v>
      </c>
      <c r="E81">
        <f>3*60+17.059</f>
        <v>197.059</v>
      </c>
      <c r="F81">
        <v>2.024</v>
      </c>
      <c r="H81">
        <v>0</v>
      </c>
    </row>
    <row r="82" spans="1:9">
      <c r="C82" t="s">
        <v>36</v>
      </c>
      <c r="D82">
        <f>MEDIAN(D79:D81)</f>
        <v>182.68700000000001</v>
      </c>
      <c r="E82">
        <f>MEDIAN(E79:E81)</f>
        <v>197.059</v>
      </c>
      <c r="F82">
        <f>MEDIAN(F79:F81)</f>
        <v>2.024</v>
      </c>
    </row>
    <row r="83" spans="1:9">
      <c r="C83" t="s">
        <v>39</v>
      </c>
      <c r="D83" s="5">
        <f>D82/D71</f>
        <v>4.2512042445256331</v>
      </c>
      <c r="E83" s="5">
        <f>E82/E71</f>
        <v>3.8564914478061763</v>
      </c>
      <c r="F83" s="5">
        <f>F82/F71</f>
        <v>1.5545314900153608</v>
      </c>
    </row>
    <row r="84" spans="1:9" s="6" customFormat="1"/>
    <row r="85" spans="1:9">
      <c r="A85" t="s">
        <v>24</v>
      </c>
      <c r="B85" t="s">
        <v>56</v>
      </c>
      <c r="C85" t="s">
        <v>29</v>
      </c>
      <c r="D85">
        <v>5.2480000000000002</v>
      </c>
      <c r="E85">
        <v>5.9089999999999998</v>
      </c>
      <c r="F85">
        <v>0.52100000000000002</v>
      </c>
      <c r="I85" t="s">
        <v>50</v>
      </c>
    </row>
    <row r="86" spans="1:9">
      <c r="D86">
        <v>5.2469999999999999</v>
      </c>
      <c r="E86">
        <v>5.8860000000000001</v>
      </c>
      <c r="F86">
        <v>0.51500000000000001</v>
      </c>
    </row>
    <row r="87" spans="1:9">
      <c r="D87">
        <v>5.3520000000000003</v>
      </c>
      <c r="E87">
        <v>6.0110000000000001</v>
      </c>
      <c r="F87">
        <v>0.53100000000000003</v>
      </c>
    </row>
    <row r="88" spans="1:9">
      <c r="C88" t="s">
        <v>36</v>
      </c>
      <c r="D88" s="3">
        <f>MEDIAN(D85:D87)</f>
        <v>5.2480000000000002</v>
      </c>
      <c r="E88" s="3">
        <f>MEDIAN(E85:E87)</f>
        <v>5.9089999999999998</v>
      </c>
      <c r="F88" s="3">
        <f>MEDIAN(F85:F87)</f>
        <v>0.52100000000000002</v>
      </c>
    </row>
    <row r="90" spans="1:9">
      <c r="A90" t="s">
        <v>24</v>
      </c>
      <c r="B90" t="s">
        <v>56</v>
      </c>
      <c r="C90" t="s">
        <v>35</v>
      </c>
      <c r="D90">
        <v>10.487</v>
      </c>
      <c r="E90">
        <v>11.236000000000001</v>
      </c>
      <c r="F90">
        <v>0.80200000000000005</v>
      </c>
      <c r="H90">
        <v>2</v>
      </c>
    </row>
    <row r="91" spans="1:9">
      <c r="D91">
        <v>10.071</v>
      </c>
      <c r="E91">
        <v>10.737</v>
      </c>
      <c r="F91">
        <v>0.76400000000000001</v>
      </c>
      <c r="H91">
        <v>2</v>
      </c>
    </row>
    <row r="92" spans="1:9">
      <c r="D92">
        <v>10.185</v>
      </c>
      <c r="E92">
        <v>10.81</v>
      </c>
      <c r="F92">
        <v>0.79300000000000004</v>
      </c>
      <c r="H92">
        <v>3</v>
      </c>
    </row>
    <row r="93" spans="1:9">
      <c r="C93" t="s">
        <v>36</v>
      </c>
      <c r="D93">
        <f>MEDIAN(D90:D92)</f>
        <v>10.185</v>
      </c>
      <c r="E93">
        <f>MEDIAN(E90:E92)</f>
        <v>10.81</v>
      </c>
      <c r="F93">
        <f>MEDIAN(F90:F92)</f>
        <v>0.79300000000000004</v>
      </c>
    </row>
    <row r="94" spans="1:9">
      <c r="C94" t="s">
        <v>39</v>
      </c>
      <c r="D94" s="5">
        <f>D93/D88</f>
        <v>1.9407393292682926</v>
      </c>
      <c r="E94" s="5">
        <f>E93/E88</f>
        <v>1.8294127601963108</v>
      </c>
      <c r="F94" s="5">
        <f>F93/F88</f>
        <v>1.5220729366602688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2015-05-19T16:46:01Z</cp:lastPrinted>
  <dcterms:created xsi:type="dcterms:W3CDTF">2015-05-18T19:54:43Z</dcterms:created>
  <dcterms:modified xsi:type="dcterms:W3CDTF">2015-05-19T18:20:19Z</dcterms:modified>
</cp:coreProperties>
</file>