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fortin/Documents/UVic/2.Research/Manuscripts/SongbirdDiversity/OriginalSubmission_GCB/CodeAndData/SupplementaryData/"/>
    </mc:Choice>
  </mc:AlternateContent>
  <xr:revisionPtr revIDLastSave="0" documentId="13_ncr:1_{C213AB14-F223-B245-8D46-936E37BE61FA}" xr6:coauthVersionLast="36" xr6:coauthVersionMax="36" xr10:uidLastSave="{00000000-0000-0000-0000-000000000000}"/>
  <bookViews>
    <workbookView xWindow="0" yWindow="500" windowWidth="16800" windowHeight="18700" firstSheet="43" activeTab="46" xr2:uid="{00000000-000D-0000-FFFF-FFFF00000000}"/>
  </bookViews>
  <sheets>
    <sheet name="LAM1927_5" sheetId="1" r:id="rId1"/>
    <sheet name="LAM1927_15" sheetId="2" r:id="rId2"/>
    <sheet name="LAM1927_33" sheetId="3" r:id="rId3"/>
    <sheet name="LAM1927_35" sheetId="4" r:id="rId4"/>
    <sheet name="LAM1927_36" sheetId="5" r:id="rId5"/>
    <sheet name="LAM1927_37" sheetId="6" r:id="rId6"/>
    <sheet name="LAM1927_39" sheetId="7" r:id="rId7"/>
    <sheet name="LAM1927_42" sheetId="8" r:id="rId8"/>
    <sheet name="LAM1927_51" sheetId="9" r:id="rId9"/>
    <sheet name="MIL1928_1" sheetId="10" r:id="rId10"/>
    <sheet name="MIL1928_2" sheetId="11" r:id="rId11"/>
    <sheet name="MIL1928_4b" sheetId="12" r:id="rId12"/>
    <sheet name="MIL1928_5" sheetId="13" r:id="rId13"/>
    <sheet name="MIL1928_6" sheetId="14" r:id="rId14"/>
    <sheet name="MIL1928_7" sheetId="15" r:id="rId15"/>
    <sheet name="MIL1928_8" sheetId="16" r:id="rId16"/>
    <sheet name="MIL1928_9" sheetId="17" r:id="rId17"/>
    <sheet name="MIL1928_10" sheetId="18" r:id="rId18"/>
    <sheet name="MIL1928_12" sheetId="19" r:id="rId19"/>
    <sheet name="MIL1928_13" sheetId="20" r:id="rId20"/>
    <sheet name="MIL1928_14" sheetId="21" r:id="rId21"/>
    <sheet name="MIL1928_16" sheetId="22" r:id="rId22"/>
    <sheet name="MIL1928_18" sheetId="23" r:id="rId23"/>
    <sheet name="MIL1928_19" sheetId="24" r:id="rId24"/>
    <sheet name="MIL1928_20" sheetId="25" r:id="rId25"/>
    <sheet name="NID1944_11" sheetId="26" r:id="rId26"/>
    <sheet name="NID1944_12" sheetId="27" r:id="rId27"/>
    <sheet name="NID1944_15" sheetId="28" r:id="rId28"/>
    <sheet name="NID1944_19" sheetId="29" r:id="rId29"/>
    <sheet name="NID1944_21" sheetId="30" r:id="rId30"/>
    <sheet name="NID1946_8" sheetId="31" r:id="rId31"/>
    <sheet name="NID1946_12" sheetId="32" r:id="rId32"/>
    <sheet name="NID1947_2" sheetId="33" r:id="rId33"/>
    <sheet name="NID1953_3" sheetId="34" r:id="rId34"/>
    <sheet name="NID1953_5" sheetId="35" r:id="rId35"/>
    <sheet name="WHE1923_245" sheetId="36" r:id="rId36"/>
    <sheet name="WHE1923_247" sheetId="37" r:id="rId37"/>
    <sheet name="WHE1923_248" sheetId="38" r:id="rId38"/>
    <sheet name="WHE1923_249" sheetId="39" r:id="rId39"/>
    <sheet name="WHE1923_250" sheetId="40" r:id="rId40"/>
    <sheet name="WHE1923_251" sheetId="41" r:id="rId41"/>
    <sheet name="WHE1923_254" sheetId="42" r:id="rId42"/>
    <sheet name="WHE1924_289" sheetId="43" r:id="rId43"/>
    <sheet name="WHE1924_292" sheetId="44" r:id="rId44"/>
    <sheet name="WHE1924_297" sheetId="45" r:id="rId45"/>
    <sheet name="WHE1924_309" sheetId="46" r:id="rId46"/>
    <sheet name="SUMMARY" sheetId="47" r:id="rId47"/>
    <sheet name="Historic" sheetId="48" r:id="rId48"/>
    <sheet name="Repeat" sheetId="49" r:id="rId49"/>
  </sheets>
  <calcPr calcId="181029"/>
</workbook>
</file>

<file path=xl/calcChain.xml><?xml version="1.0" encoding="utf-8"?>
<calcChain xmlns="http://schemas.openxmlformats.org/spreadsheetml/2006/main">
  <c r="D29" i="46" l="1"/>
  <c r="E29" i="46" s="1"/>
  <c r="B29" i="46"/>
  <c r="C29" i="46" s="1"/>
  <c r="D28" i="46"/>
  <c r="E28" i="46" s="1"/>
  <c r="B28" i="46"/>
  <c r="C28" i="46" s="1"/>
  <c r="D27" i="46"/>
  <c r="E27" i="46" s="1"/>
  <c r="B27" i="46"/>
  <c r="C27" i="46" s="1"/>
  <c r="D26" i="46"/>
  <c r="E26" i="46" s="1"/>
  <c r="B26" i="46"/>
  <c r="C26" i="46" s="1"/>
  <c r="D25" i="46"/>
  <c r="E25" i="46" s="1"/>
  <c r="B25" i="46"/>
  <c r="C25" i="46" s="1"/>
  <c r="D24" i="46"/>
  <c r="E24" i="46" s="1"/>
  <c r="B24" i="46"/>
  <c r="C24" i="46" s="1"/>
  <c r="D23" i="46"/>
  <c r="E23" i="46" s="1"/>
  <c r="B23" i="46"/>
  <c r="C23" i="46" s="1"/>
  <c r="D22" i="46"/>
  <c r="E22" i="46" s="1"/>
  <c r="B22" i="46"/>
  <c r="C22" i="46" s="1"/>
  <c r="D21" i="46"/>
  <c r="E21" i="46" s="1"/>
  <c r="B21" i="46"/>
  <c r="C21" i="46" s="1"/>
  <c r="D20" i="46"/>
  <c r="E20" i="46" s="1"/>
  <c r="B20" i="46"/>
  <c r="C20" i="46" s="1"/>
  <c r="D19" i="46"/>
  <c r="E19" i="46" s="1"/>
  <c r="B19" i="46"/>
  <c r="C19" i="46" s="1"/>
  <c r="D18" i="46"/>
  <c r="E18" i="46" s="1"/>
  <c r="B18" i="46"/>
  <c r="C18" i="46" s="1"/>
  <c r="D17" i="46"/>
  <c r="E17" i="46" s="1"/>
  <c r="B17" i="46"/>
  <c r="C17" i="46" s="1"/>
  <c r="D16" i="46"/>
  <c r="E16" i="46" s="1"/>
  <c r="B16" i="46"/>
  <c r="C16" i="46" s="1"/>
  <c r="D15" i="46"/>
  <c r="E15" i="46" s="1"/>
  <c r="B15" i="46"/>
  <c r="C15" i="46" s="1"/>
  <c r="D29" i="45"/>
  <c r="E29" i="45" s="1"/>
  <c r="B29" i="45"/>
  <c r="C29" i="45" s="1"/>
  <c r="D28" i="45"/>
  <c r="E28" i="45" s="1"/>
  <c r="B28" i="45"/>
  <c r="C28" i="45" s="1"/>
  <c r="D27" i="45"/>
  <c r="E27" i="45" s="1"/>
  <c r="C27" i="45"/>
  <c r="B27" i="45"/>
  <c r="D26" i="45"/>
  <c r="E26" i="45" s="1"/>
  <c r="B26" i="45"/>
  <c r="C26" i="45" s="1"/>
  <c r="D25" i="45"/>
  <c r="E25" i="45" s="1"/>
  <c r="C25" i="45"/>
  <c r="B25" i="45"/>
  <c r="D24" i="45"/>
  <c r="E24" i="45" s="1"/>
  <c r="B24" i="45"/>
  <c r="C24" i="45" s="1"/>
  <c r="D23" i="45"/>
  <c r="E23" i="45" s="1"/>
  <c r="C23" i="45"/>
  <c r="B23" i="45"/>
  <c r="D22" i="45"/>
  <c r="E22" i="45" s="1"/>
  <c r="B22" i="45"/>
  <c r="C22" i="45" s="1"/>
  <c r="D21" i="45"/>
  <c r="E21" i="45" s="1"/>
  <c r="C21" i="45"/>
  <c r="B21" i="45"/>
  <c r="D20" i="45"/>
  <c r="E20" i="45" s="1"/>
  <c r="B20" i="45"/>
  <c r="C20" i="45" s="1"/>
  <c r="D19" i="45"/>
  <c r="E19" i="45" s="1"/>
  <c r="C19" i="45"/>
  <c r="B19" i="45"/>
  <c r="D18" i="45"/>
  <c r="E18" i="45" s="1"/>
  <c r="B18" i="45"/>
  <c r="C18" i="45" s="1"/>
  <c r="D17" i="45"/>
  <c r="E17" i="45" s="1"/>
  <c r="C17" i="45"/>
  <c r="B17" i="45"/>
  <c r="D16" i="45"/>
  <c r="E16" i="45" s="1"/>
  <c r="B16" i="45"/>
  <c r="C16" i="45" s="1"/>
  <c r="D15" i="45"/>
  <c r="E15" i="45" s="1"/>
  <c r="C15" i="45"/>
  <c r="B15" i="45"/>
  <c r="E29" i="44"/>
  <c r="D29" i="44"/>
  <c r="B29" i="44"/>
  <c r="C29" i="44" s="1"/>
  <c r="D28" i="44"/>
  <c r="E28" i="44" s="1"/>
  <c r="B28" i="44"/>
  <c r="C28" i="44" s="1"/>
  <c r="E27" i="44"/>
  <c r="D27" i="44"/>
  <c r="B27" i="44"/>
  <c r="C27" i="44" s="1"/>
  <c r="D26" i="44"/>
  <c r="E26" i="44" s="1"/>
  <c r="B26" i="44"/>
  <c r="C26" i="44" s="1"/>
  <c r="E25" i="44"/>
  <c r="D25" i="44"/>
  <c r="B25" i="44"/>
  <c r="C25" i="44" s="1"/>
  <c r="D24" i="44"/>
  <c r="E24" i="44" s="1"/>
  <c r="B24" i="44"/>
  <c r="C24" i="44" s="1"/>
  <c r="E23" i="44"/>
  <c r="D23" i="44"/>
  <c r="B23" i="44"/>
  <c r="C23" i="44" s="1"/>
  <c r="D22" i="44"/>
  <c r="E22" i="44" s="1"/>
  <c r="B22" i="44"/>
  <c r="C22" i="44" s="1"/>
  <c r="E21" i="44"/>
  <c r="D21" i="44"/>
  <c r="B21" i="44"/>
  <c r="C21" i="44" s="1"/>
  <c r="D20" i="44"/>
  <c r="E20" i="44" s="1"/>
  <c r="B20" i="44"/>
  <c r="C20" i="44" s="1"/>
  <c r="E19" i="44"/>
  <c r="D19" i="44"/>
  <c r="B19" i="44"/>
  <c r="C19" i="44" s="1"/>
  <c r="D18" i="44"/>
  <c r="E18" i="44" s="1"/>
  <c r="B18" i="44"/>
  <c r="C18" i="44" s="1"/>
  <c r="E17" i="44"/>
  <c r="D17" i="44"/>
  <c r="B17" i="44"/>
  <c r="C17" i="44" s="1"/>
  <c r="D16" i="44"/>
  <c r="E16" i="44" s="1"/>
  <c r="B16" i="44"/>
  <c r="C16" i="44" s="1"/>
  <c r="E15" i="44"/>
  <c r="D15" i="44"/>
  <c r="B15" i="44"/>
  <c r="C15" i="44" s="1"/>
  <c r="D29" i="43"/>
  <c r="E29" i="43" s="1"/>
  <c r="C29" i="43"/>
  <c r="B29" i="43"/>
  <c r="E28" i="43"/>
  <c r="D28" i="43"/>
  <c r="B28" i="43"/>
  <c r="C28" i="43" s="1"/>
  <c r="D27" i="43"/>
  <c r="E27" i="43" s="1"/>
  <c r="C27" i="43"/>
  <c r="B27" i="43"/>
  <c r="E26" i="43"/>
  <c r="D26" i="43"/>
  <c r="B26" i="43"/>
  <c r="C26" i="43" s="1"/>
  <c r="D25" i="43"/>
  <c r="E25" i="43" s="1"/>
  <c r="C25" i="43"/>
  <c r="B25" i="43"/>
  <c r="E24" i="43"/>
  <c r="D24" i="43"/>
  <c r="B24" i="43"/>
  <c r="C24" i="43" s="1"/>
  <c r="D23" i="43"/>
  <c r="E23" i="43" s="1"/>
  <c r="C23" i="43"/>
  <c r="B23" i="43"/>
  <c r="E22" i="43"/>
  <c r="D22" i="43"/>
  <c r="B22" i="43"/>
  <c r="C22" i="43" s="1"/>
  <c r="D21" i="43"/>
  <c r="E21" i="43" s="1"/>
  <c r="C21" i="43"/>
  <c r="B21" i="43"/>
  <c r="E20" i="43"/>
  <c r="D20" i="43"/>
  <c r="B20" i="43"/>
  <c r="C20" i="43" s="1"/>
  <c r="D19" i="43"/>
  <c r="E19" i="43" s="1"/>
  <c r="C19" i="43"/>
  <c r="B19" i="43"/>
  <c r="E18" i="43"/>
  <c r="D18" i="43"/>
  <c r="B18" i="43"/>
  <c r="C18" i="43" s="1"/>
  <c r="D17" i="43"/>
  <c r="E17" i="43" s="1"/>
  <c r="C17" i="43"/>
  <c r="B17" i="43"/>
  <c r="E16" i="43"/>
  <c r="D16" i="43"/>
  <c r="B16" i="43"/>
  <c r="C16" i="43" s="1"/>
  <c r="D15" i="43"/>
  <c r="E15" i="43" s="1"/>
  <c r="C15" i="43"/>
  <c r="B15" i="43"/>
  <c r="D29" i="42"/>
  <c r="E29" i="42" s="1"/>
  <c r="B29" i="42"/>
  <c r="C29" i="42" s="1"/>
  <c r="D28" i="42"/>
  <c r="E28" i="42" s="1"/>
  <c r="B28" i="42"/>
  <c r="C28" i="42" s="1"/>
  <c r="D27" i="42"/>
  <c r="E27" i="42" s="1"/>
  <c r="B27" i="42"/>
  <c r="C27" i="42" s="1"/>
  <c r="D26" i="42"/>
  <c r="E26" i="42" s="1"/>
  <c r="B26" i="42"/>
  <c r="C26" i="42" s="1"/>
  <c r="D25" i="42"/>
  <c r="E25" i="42" s="1"/>
  <c r="B25" i="42"/>
  <c r="C25" i="42" s="1"/>
  <c r="D24" i="42"/>
  <c r="E24" i="42" s="1"/>
  <c r="B24" i="42"/>
  <c r="C24" i="42" s="1"/>
  <c r="D23" i="42"/>
  <c r="E23" i="42" s="1"/>
  <c r="B23" i="42"/>
  <c r="C23" i="42" s="1"/>
  <c r="D22" i="42"/>
  <c r="E22" i="42" s="1"/>
  <c r="B22" i="42"/>
  <c r="C22" i="42" s="1"/>
  <c r="D21" i="42"/>
  <c r="E21" i="42" s="1"/>
  <c r="B21" i="42"/>
  <c r="C21" i="42" s="1"/>
  <c r="D20" i="42"/>
  <c r="E20" i="42" s="1"/>
  <c r="B20" i="42"/>
  <c r="C20" i="42" s="1"/>
  <c r="D19" i="42"/>
  <c r="E19" i="42" s="1"/>
  <c r="B19" i="42"/>
  <c r="C19" i="42" s="1"/>
  <c r="D18" i="42"/>
  <c r="E18" i="42" s="1"/>
  <c r="B18" i="42"/>
  <c r="C18" i="42" s="1"/>
  <c r="D17" i="42"/>
  <c r="E17" i="42" s="1"/>
  <c r="B17" i="42"/>
  <c r="C17" i="42" s="1"/>
  <c r="D16" i="42"/>
  <c r="E16" i="42" s="1"/>
  <c r="B16" i="42"/>
  <c r="C16" i="42" s="1"/>
  <c r="D15" i="42"/>
  <c r="E15" i="42" s="1"/>
  <c r="B15" i="42"/>
  <c r="C15" i="42" s="1"/>
  <c r="D29" i="41"/>
  <c r="E29" i="41" s="1"/>
  <c r="B29" i="41"/>
  <c r="C29" i="41" s="1"/>
  <c r="E28" i="41"/>
  <c r="D28" i="41"/>
  <c r="B28" i="41"/>
  <c r="C28" i="41" s="1"/>
  <c r="D27" i="41"/>
  <c r="E27" i="41" s="1"/>
  <c r="B27" i="41"/>
  <c r="C27" i="41" s="1"/>
  <c r="E26" i="41"/>
  <c r="D26" i="41"/>
  <c r="B26" i="41"/>
  <c r="C26" i="41" s="1"/>
  <c r="D25" i="41"/>
  <c r="E25" i="41" s="1"/>
  <c r="B25" i="41"/>
  <c r="C25" i="41" s="1"/>
  <c r="E24" i="41"/>
  <c r="D24" i="41"/>
  <c r="B24" i="41"/>
  <c r="C24" i="41" s="1"/>
  <c r="D23" i="41"/>
  <c r="E23" i="41" s="1"/>
  <c r="B23" i="41"/>
  <c r="C23" i="41" s="1"/>
  <c r="E22" i="41"/>
  <c r="D22" i="41"/>
  <c r="B22" i="41"/>
  <c r="C22" i="41" s="1"/>
  <c r="D21" i="41"/>
  <c r="E21" i="41" s="1"/>
  <c r="B21" i="41"/>
  <c r="C21" i="41" s="1"/>
  <c r="E20" i="41"/>
  <c r="D20" i="41"/>
  <c r="B20" i="41"/>
  <c r="C20" i="41" s="1"/>
  <c r="D19" i="41"/>
  <c r="E19" i="41" s="1"/>
  <c r="B19" i="41"/>
  <c r="C19" i="41" s="1"/>
  <c r="E18" i="41"/>
  <c r="D18" i="41"/>
  <c r="B18" i="41"/>
  <c r="C18" i="41" s="1"/>
  <c r="D17" i="41"/>
  <c r="E17" i="41" s="1"/>
  <c r="B17" i="41"/>
  <c r="C17" i="41" s="1"/>
  <c r="E16" i="41"/>
  <c r="D16" i="41"/>
  <c r="B16" i="41"/>
  <c r="C16" i="41" s="1"/>
  <c r="D15" i="41"/>
  <c r="E15" i="41" s="1"/>
  <c r="B15" i="41"/>
  <c r="C15" i="41" s="1"/>
  <c r="D29" i="40"/>
  <c r="E29" i="40" s="1"/>
  <c r="B29" i="40"/>
  <c r="C29" i="40" s="1"/>
  <c r="D28" i="40"/>
  <c r="E28" i="40" s="1"/>
  <c r="B28" i="40"/>
  <c r="C28" i="40" s="1"/>
  <c r="D27" i="40"/>
  <c r="E27" i="40" s="1"/>
  <c r="B27" i="40"/>
  <c r="C27" i="40" s="1"/>
  <c r="D26" i="40"/>
  <c r="E26" i="40" s="1"/>
  <c r="B26" i="40"/>
  <c r="C26" i="40" s="1"/>
  <c r="D25" i="40"/>
  <c r="E25" i="40" s="1"/>
  <c r="B25" i="40"/>
  <c r="C25" i="40" s="1"/>
  <c r="D24" i="40"/>
  <c r="E24" i="40" s="1"/>
  <c r="B24" i="40"/>
  <c r="C24" i="40" s="1"/>
  <c r="D23" i="40"/>
  <c r="E23" i="40" s="1"/>
  <c r="B23" i="40"/>
  <c r="C23" i="40" s="1"/>
  <c r="D22" i="40"/>
  <c r="E22" i="40" s="1"/>
  <c r="B22" i="40"/>
  <c r="C22" i="40" s="1"/>
  <c r="D21" i="40"/>
  <c r="E21" i="40" s="1"/>
  <c r="B21" i="40"/>
  <c r="C21" i="40" s="1"/>
  <c r="D20" i="40"/>
  <c r="E20" i="40" s="1"/>
  <c r="B20" i="40"/>
  <c r="C20" i="40" s="1"/>
  <c r="D19" i="40"/>
  <c r="E19" i="40" s="1"/>
  <c r="B19" i="40"/>
  <c r="C19" i="40" s="1"/>
  <c r="D18" i="40"/>
  <c r="E18" i="40" s="1"/>
  <c r="B18" i="40"/>
  <c r="C18" i="40" s="1"/>
  <c r="D17" i="40"/>
  <c r="E17" i="40" s="1"/>
  <c r="B17" i="40"/>
  <c r="C17" i="40" s="1"/>
  <c r="D16" i="40"/>
  <c r="E16" i="40" s="1"/>
  <c r="B16" i="40"/>
  <c r="C16" i="40" s="1"/>
  <c r="D15" i="40"/>
  <c r="E15" i="40" s="1"/>
  <c r="B15" i="40"/>
  <c r="C15" i="40" s="1"/>
  <c r="D29" i="39"/>
  <c r="E29" i="39" s="1"/>
  <c r="B29" i="39"/>
  <c r="C29" i="39" s="1"/>
  <c r="E28" i="39"/>
  <c r="D28" i="39"/>
  <c r="B28" i="39"/>
  <c r="C28" i="39" s="1"/>
  <c r="D27" i="39"/>
  <c r="E27" i="39" s="1"/>
  <c r="B27" i="39"/>
  <c r="C27" i="39" s="1"/>
  <c r="E26" i="39"/>
  <c r="D26" i="39"/>
  <c r="B26" i="39"/>
  <c r="C26" i="39" s="1"/>
  <c r="D25" i="39"/>
  <c r="E25" i="39" s="1"/>
  <c r="B25" i="39"/>
  <c r="C25" i="39" s="1"/>
  <c r="E24" i="39"/>
  <c r="D24" i="39"/>
  <c r="B24" i="39"/>
  <c r="C24" i="39" s="1"/>
  <c r="D23" i="39"/>
  <c r="E23" i="39" s="1"/>
  <c r="B23" i="39"/>
  <c r="C23" i="39" s="1"/>
  <c r="D22" i="39"/>
  <c r="E22" i="39" s="1"/>
  <c r="B22" i="39"/>
  <c r="C22" i="39" s="1"/>
  <c r="D21" i="39"/>
  <c r="E21" i="39" s="1"/>
  <c r="B21" i="39"/>
  <c r="C21" i="39" s="1"/>
  <c r="D20" i="39"/>
  <c r="E20" i="39" s="1"/>
  <c r="B20" i="39"/>
  <c r="C20" i="39" s="1"/>
  <c r="D19" i="39"/>
  <c r="E19" i="39" s="1"/>
  <c r="B19" i="39"/>
  <c r="C19" i="39" s="1"/>
  <c r="D18" i="39"/>
  <c r="E18" i="39" s="1"/>
  <c r="B18" i="39"/>
  <c r="C18" i="39" s="1"/>
  <c r="D17" i="39"/>
  <c r="E17" i="39" s="1"/>
  <c r="B17" i="39"/>
  <c r="C17" i="39" s="1"/>
  <c r="D16" i="39"/>
  <c r="E16" i="39" s="1"/>
  <c r="B16" i="39"/>
  <c r="C16" i="39" s="1"/>
  <c r="D15" i="39"/>
  <c r="E15" i="39" s="1"/>
  <c r="B15" i="39"/>
  <c r="C15" i="39" s="1"/>
  <c r="D29" i="38"/>
  <c r="E29" i="38" s="1"/>
  <c r="B29" i="38"/>
  <c r="C29" i="38" s="1"/>
  <c r="E28" i="38"/>
  <c r="D28" i="38"/>
  <c r="B28" i="38"/>
  <c r="C28" i="38" s="1"/>
  <c r="D27" i="38"/>
  <c r="E27" i="38" s="1"/>
  <c r="B27" i="38"/>
  <c r="C27" i="38" s="1"/>
  <c r="E26" i="38"/>
  <c r="D26" i="38"/>
  <c r="B26" i="38"/>
  <c r="C26" i="38" s="1"/>
  <c r="D25" i="38"/>
  <c r="E25" i="38" s="1"/>
  <c r="B25" i="38"/>
  <c r="C25" i="38" s="1"/>
  <c r="E24" i="38"/>
  <c r="D24" i="38"/>
  <c r="B24" i="38"/>
  <c r="C24" i="38" s="1"/>
  <c r="D23" i="38"/>
  <c r="E23" i="38" s="1"/>
  <c r="B23" i="38"/>
  <c r="C23" i="38" s="1"/>
  <c r="E22" i="38"/>
  <c r="D22" i="38"/>
  <c r="B22" i="38"/>
  <c r="C22" i="38" s="1"/>
  <c r="D21" i="38"/>
  <c r="E21" i="38" s="1"/>
  <c r="B21" i="38"/>
  <c r="C21" i="38" s="1"/>
  <c r="E20" i="38"/>
  <c r="D20" i="38"/>
  <c r="B20" i="38"/>
  <c r="C20" i="38" s="1"/>
  <c r="D19" i="38"/>
  <c r="E19" i="38" s="1"/>
  <c r="B19" i="38"/>
  <c r="C19" i="38" s="1"/>
  <c r="E18" i="38"/>
  <c r="D18" i="38"/>
  <c r="B18" i="38"/>
  <c r="C18" i="38" s="1"/>
  <c r="D17" i="38"/>
  <c r="E17" i="38" s="1"/>
  <c r="B17" i="38"/>
  <c r="C17" i="38" s="1"/>
  <c r="E16" i="38"/>
  <c r="D16" i="38"/>
  <c r="B16" i="38"/>
  <c r="C16" i="38" s="1"/>
  <c r="D15" i="38"/>
  <c r="E15" i="38" s="1"/>
  <c r="B15" i="38"/>
  <c r="C15" i="38" s="1"/>
  <c r="E29" i="37"/>
  <c r="D29" i="37"/>
  <c r="B29" i="37"/>
  <c r="C29" i="37" s="1"/>
  <c r="D28" i="37"/>
  <c r="E28" i="37" s="1"/>
  <c r="B28" i="37"/>
  <c r="C28" i="37" s="1"/>
  <c r="E27" i="37"/>
  <c r="D27" i="37"/>
  <c r="B27" i="37"/>
  <c r="C27" i="37" s="1"/>
  <c r="D26" i="37"/>
  <c r="E26" i="37" s="1"/>
  <c r="B26" i="37"/>
  <c r="C26" i="37" s="1"/>
  <c r="E25" i="37"/>
  <c r="D25" i="37"/>
  <c r="B25" i="37"/>
  <c r="C25" i="37" s="1"/>
  <c r="D24" i="37"/>
  <c r="E24" i="37" s="1"/>
  <c r="B24" i="37"/>
  <c r="C24" i="37" s="1"/>
  <c r="E23" i="37"/>
  <c r="D23" i="37"/>
  <c r="B23" i="37"/>
  <c r="C23" i="37" s="1"/>
  <c r="D22" i="37"/>
  <c r="E22" i="37" s="1"/>
  <c r="B22" i="37"/>
  <c r="C22" i="37" s="1"/>
  <c r="E21" i="37"/>
  <c r="D21" i="37"/>
  <c r="B21" i="37"/>
  <c r="C21" i="37" s="1"/>
  <c r="D20" i="37"/>
  <c r="E20" i="37" s="1"/>
  <c r="B20" i="37"/>
  <c r="C20" i="37" s="1"/>
  <c r="E19" i="37"/>
  <c r="D19" i="37"/>
  <c r="B19" i="37"/>
  <c r="C19" i="37" s="1"/>
  <c r="D18" i="37"/>
  <c r="E18" i="37" s="1"/>
  <c r="B18" i="37"/>
  <c r="C18" i="37" s="1"/>
  <c r="E17" i="37"/>
  <c r="D17" i="37"/>
  <c r="B17" i="37"/>
  <c r="C17" i="37" s="1"/>
  <c r="D16" i="37"/>
  <c r="E16" i="37" s="1"/>
  <c r="B16" i="37"/>
  <c r="C16" i="37" s="1"/>
  <c r="E15" i="37"/>
  <c r="D15" i="37"/>
  <c r="B15" i="37"/>
  <c r="C15" i="37" s="1"/>
  <c r="D29" i="36"/>
  <c r="E29" i="36" s="1"/>
  <c r="B29" i="36"/>
  <c r="C29" i="36" s="1"/>
  <c r="D28" i="36"/>
  <c r="E28" i="36" s="1"/>
  <c r="B28" i="36"/>
  <c r="C28" i="36" s="1"/>
  <c r="D27" i="36"/>
  <c r="E27" i="36" s="1"/>
  <c r="B27" i="36"/>
  <c r="C27" i="36" s="1"/>
  <c r="D26" i="36"/>
  <c r="E26" i="36" s="1"/>
  <c r="B26" i="36"/>
  <c r="C26" i="36" s="1"/>
  <c r="D25" i="36"/>
  <c r="E25" i="36" s="1"/>
  <c r="B25" i="36"/>
  <c r="C25" i="36" s="1"/>
  <c r="D24" i="36"/>
  <c r="E24" i="36" s="1"/>
  <c r="B24" i="36"/>
  <c r="C24" i="36" s="1"/>
  <c r="D23" i="36"/>
  <c r="E23" i="36" s="1"/>
  <c r="B23" i="36"/>
  <c r="C23" i="36" s="1"/>
  <c r="D22" i="36"/>
  <c r="E22" i="36" s="1"/>
  <c r="B22" i="36"/>
  <c r="C22" i="36" s="1"/>
  <c r="D21" i="36"/>
  <c r="E21" i="36" s="1"/>
  <c r="B21" i="36"/>
  <c r="C21" i="36" s="1"/>
  <c r="D20" i="36"/>
  <c r="E20" i="36" s="1"/>
  <c r="B20" i="36"/>
  <c r="C20" i="36" s="1"/>
  <c r="D19" i="36"/>
  <c r="E19" i="36" s="1"/>
  <c r="B19" i="36"/>
  <c r="C19" i="36" s="1"/>
  <c r="D18" i="36"/>
  <c r="E18" i="36" s="1"/>
  <c r="B18" i="36"/>
  <c r="C18" i="36" s="1"/>
  <c r="D17" i="36"/>
  <c r="E17" i="36" s="1"/>
  <c r="B17" i="36"/>
  <c r="C17" i="36" s="1"/>
  <c r="D16" i="36"/>
  <c r="E16" i="36" s="1"/>
  <c r="B16" i="36"/>
  <c r="C16" i="36" s="1"/>
  <c r="D15" i="36"/>
  <c r="E15" i="36" s="1"/>
  <c r="B15" i="36"/>
  <c r="C15" i="36" s="1"/>
  <c r="D29" i="35"/>
  <c r="E29" i="35" s="1"/>
  <c r="B29" i="35"/>
  <c r="C29" i="35" s="1"/>
  <c r="D28" i="35"/>
  <c r="E28" i="35" s="1"/>
  <c r="B28" i="35"/>
  <c r="C28" i="35" s="1"/>
  <c r="D27" i="35"/>
  <c r="E27" i="35" s="1"/>
  <c r="B27" i="35"/>
  <c r="C27" i="35" s="1"/>
  <c r="D26" i="35"/>
  <c r="E26" i="35" s="1"/>
  <c r="B26" i="35"/>
  <c r="C26" i="35" s="1"/>
  <c r="D25" i="35"/>
  <c r="E25" i="35" s="1"/>
  <c r="B25" i="35"/>
  <c r="C25" i="35" s="1"/>
  <c r="D24" i="35"/>
  <c r="E24" i="35" s="1"/>
  <c r="B24" i="35"/>
  <c r="C24" i="35" s="1"/>
  <c r="D23" i="35"/>
  <c r="E23" i="35" s="1"/>
  <c r="B23" i="35"/>
  <c r="C23" i="35" s="1"/>
  <c r="D22" i="35"/>
  <c r="E22" i="35" s="1"/>
  <c r="B22" i="35"/>
  <c r="C22" i="35" s="1"/>
  <c r="D21" i="35"/>
  <c r="E21" i="35" s="1"/>
  <c r="B21" i="35"/>
  <c r="C21" i="35" s="1"/>
  <c r="D20" i="35"/>
  <c r="E20" i="35" s="1"/>
  <c r="B20" i="35"/>
  <c r="C20" i="35" s="1"/>
  <c r="D19" i="35"/>
  <c r="E19" i="35" s="1"/>
  <c r="B19" i="35"/>
  <c r="C19" i="35" s="1"/>
  <c r="D18" i="35"/>
  <c r="E18" i="35" s="1"/>
  <c r="B18" i="35"/>
  <c r="C18" i="35" s="1"/>
  <c r="D17" i="35"/>
  <c r="E17" i="35" s="1"/>
  <c r="B17" i="35"/>
  <c r="C17" i="35" s="1"/>
  <c r="D16" i="35"/>
  <c r="E16" i="35" s="1"/>
  <c r="B16" i="35"/>
  <c r="C16" i="35" s="1"/>
  <c r="D15" i="35"/>
  <c r="E15" i="35" s="1"/>
  <c r="B15" i="35"/>
  <c r="C15" i="35" s="1"/>
  <c r="D29" i="34"/>
  <c r="E29" i="34" s="1"/>
  <c r="C29" i="34"/>
  <c r="B29" i="34"/>
  <c r="D28" i="34"/>
  <c r="E28" i="34" s="1"/>
  <c r="B28" i="34"/>
  <c r="C28" i="34" s="1"/>
  <c r="D27" i="34"/>
  <c r="E27" i="34" s="1"/>
  <c r="C27" i="34"/>
  <c r="B27" i="34"/>
  <c r="D26" i="34"/>
  <c r="E26" i="34" s="1"/>
  <c r="B26" i="34"/>
  <c r="C26" i="34" s="1"/>
  <c r="D25" i="34"/>
  <c r="E25" i="34" s="1"/>
  <c r="C25" i="34"/>
  <c r="B25" i="34"/>
  <c r="D24" i="34"/>
  <c r="E24" i="34" s="1"/>
  <c r="B24" i="34"/>
  <c r="C24" i="34" s="1"/>
  <c r="D23" i="34"/>
  <c r="E23" i="34" s="1"/>
  <c r="C23" i="34"/>
  <c r="B23" i="34"/>
  <c r="D22" i="34"/>
  <c r="E22" i="34" s="1"/>
  <c r="B22" i="34"/>
  <c r="C22" i="34" s="1"/>
  <c r="D21" i="34"/>
  <c r="E21" i="34" s="1"/>
  <c r="C21" i="34"/>
  <c r="B21" i="34"/>
  <c r="D20" i="34"/>
  <c r="E20" i="34" s="1"/>
  <c r="B20" i="34"/>
  <c r="C20" i="34" s="1"/>
  <c r="D19" i="34"/>
  <c r="E19" i="34" s="1"/>
  <c r="C19" i="34"/>
  <c r="B19" i="34"/>
  <c r="D18" i="34"/>
  <c r="E18" i="34" s="1"/>
  <c r="B18" i="34"/>
  <c r="C18" i="34" s="1"/>
  <c r="D17" i="34"/>
  <c r="E17" i="34" s="1"/>
  <c r="C17" i="34"/>
  <c r="B17" i="34"/>
  <c r="D16" i="34"/>
  <c r="E16" i="34" s="1"/>
  <c r="B16" i="34"/>
  <c r="C16" i="34" s="1"/>
  <c r="D15" i="34"/>
  <c r="E15" i="34" s="1"/>
  <c r="B15" i="34"/>
  <c r="C15" i="34" s="1"/>
  <c r="D29" i="33"/>
  <c r="E29" i="33" s="1"/>
  <c r="C29" i="33"/>
  <c r="B29" i="33"/>
  <c r="D28" i="33"/>
  <c r="E28" i="33" s="1"/>
  <c r="B28" i="33"/>
  <c r="C28" i="33" s="1"/>
  <c r="D27" i="33"/>
  <c r="E27" i="33" s="1"/>
  <c r="C27" i="33"/>
  <c r="B27" i="33"/>
  <c r="D26" i="33"/>
  <c r="E26" i="33" s="1"/>
  <c r="B26" i="33"/>
  <c r="C26" i="33" s="1"/>
  <c r="D25" i="33"/>
  <c r="E25" i="33" s="1"/>
  <c r="C25" i="33"/>
  <c r="B25" i="33"/>
  <c r="D24" i="33"/>
  <c r="E24" i="33" s="1"/>
  <c r="B24" i="33"/>
  <c r="C24" i="33" s="1"/>
  <c r="D23" i="33"/>
  <c r="E23" i="33" s="1"/>
  <c r="C23" i="33"/>
  <c r="B23" i="33"/>
  <c r="D22" i="33"/>
  <c r="E22" i="33" s="1"/>
  <c r="B22" i="33"/>
  <c r="C22" i="33" s="1"/>
  <c r="D21" i="33"/>
  <c r="E21" i="33" s="1"/>
  <c r="C21" i="33"/>
  <c r="B21" i="33"/>
  <c r="D20" i="33"/>
  <c r="E20" i="33" s="1"/>
  <c r="B20" i="33"/>
  <c r="C20" i="33" s="1"/>
  <c r="D19" i="33"/>
  <c r="E19" i="33" s="1"/>
  <c r="C19" i="33"/>
  <c r="B19" i="33"/>
  <c r="D18" i="33"/>
  <c r="E18" i="33" s="1"/>
  <c r="B18" i="33"/>
  <c r="C18" i="33" s="1"/>
  <c r="D17" i="33"/>
  <c r="E17" i="33" s="1"/>
  <c r="C17" i="33"/>
  <c r="B17" i="33"/>
  <c r="D16" i="33"/>
  <c r="E16" i="33" s="1"/>
  <c r="B16" i="33"/>
  <c r="C16" i="33" s="1"/>
  <c r="D15" i="33"/>
  <c r="E15" i="33" s="1"/>
  <c r="C15" i="33"/>
  <c r="B15" i="33"/>
  <c r="D29" i="32"/>
  <c r="E29" i="32" s="1"/>
  <c r="B29" i="32"/>
  <c r="C29" i="32" s="1"/>
  <c r="D28" i="32"/>
  <c r="E28" i="32" s="1"/>
  <c r="B28" i="32"/>
  <c r="C28" i="32" s="1"/>
  <c r="E27" i="32"/>
  <c r="D27" i="32"/>
  <c r="C27" i="32"/>
  <c r="B27" i="32"/>
  <c r="D26" i="32"/>
  <c r="E26" i="32" s="1"/>
  <c r="B26" i="32"/>
  <c r="C26" i="32" s="1"/>
  <c r="E25" i="32"/>
  <c r="D25" i="32"/>
  <c r="C25" i="32"/>
  <c r="B25" i="32"/>
  <c r="D24" i="32"/>
  <c r="E24" i="32" s="1"/>
  <c r="B24" i="32"/>
  <c r="C24" i="32" s="1"/>
  <c r="E23" i="32"/>
  <c r="D23" i="32"/>
  <c r="C23" i="32"/>
  <c r="B23" i="32"/>
  <c r="D22" i="32"/>
  <c r="E22" i="32" s="1"/>
  <c r="B22" i="32"/>
  <c r="C22" i="32" s="1"/>
  <c r="E21" i="32"/>
  <c r="D21" i="32"/>
  <c r="C21" i="32"/>
  <c r="B21" i="32"/>
  <c r="D20" i="32"/>
  <c r="E20" i="32" s="1"/>
  <c r="B20" i="32"/>
  <c r="C20" i="32" s="1"/>
  <c r="E19" i="32"/>
  <c r="D19" i="32"/>
  <c r="C19" i="32"/>
  <c r="B19" i="32"/>
  <c r="D18" i="32"/>
  <c r="E18" i="32" s="1"/>
  <c r="B18" i="32"/>
  <c r="C18" i="32" s="1"/>
  <c r="E17" i="32"/>
  <c r="D17" i="32"/>
  <c r="C17" i="32"/>
  <c r="B17" i="32"/>
  <c r="D16" i="32"/>
  <c r="E16" i="32" s="1"/>
  <c r="B16" i="32"/>
  <c r="C16" i="32" s="1"/>
  <c r="E15" i="32"/>
  <c r="D15" i="32"/>
  <c r="C15" i="32"/>
  <c r="B15" i="32"/>
  <c r="D29" i="31"/>
  <c r="E29" i="31" s="1"/>
  <c r="B29" i="31"/>
  <c r="C29" i="31" s="1"/>
  <c r="D28" i="31"/>
  <c r="E28" i="31" s="1"/>
  <c r="B28" i="31"/>
  <c r="C28" i="31" s="1"/>
  <c r="D27" i="31"/>
  <c r="E27" i="31" s="1"/>
  <c r="B27" i="31"/>
  <c r="C27" i="31" s="1"/>
  <c r="D26" i="31"/>
  <c r="E26" i="31" s="1"/>
  <c r="B26" i="31"/>
  <c r="C26" i="31" s="1"/>
  <c r="D25" i="31"/>
  <c r="E25" i="31" s="1"/>
  <c r="B25" i="31"/>
  <c r="C25" i="31" s="1"/>
  <c r="D24" i="31"/>
  <c r="E24" i="31" s="1"/>
  <c r="B24" i="31"/>
  <c r="C24" i="31" s="1"/>
  <c r="D23" i="31"/>
  <c r="E23" i="31" s="1"/>
  <c r="B23" i="31"/>
  <c r="C23" i="31" s="1"/>
  <c r="D22" i="31"/>
  <c r="E22" i="31" s="1"/>
  <c r="B22" i="31"/>
  <c r="C22" i="31" s="1"/>
  <c r="D21" i="31"/>
  <c r="E21" i="31" s="1"/>
  <c r="B21" i="31"/>
  <c r="C21" i="31" s="1"/>
  <c r="D20" i="31"/>
  <c r="E20" i="31" s="1"/>
  <c r="B20" i="31"/>
  <c r="C20" i="31" s="1"/>
  <c r="D19" i="31"/>
  <c r="E19" i="31" s="1"/>
  <c r="B19" i="31"/>
  <c r="C19" i="31" s="1"/>
  <c r="D18" i="31"/>
  <c r="E18" i="31" s="1"/>
  <c r="B18" i="31"/>
  <c r="C18" i="31" s="1"/>
  <c r="D17" i="31"/>
  <c r="E17" i="31" s="1"/>
  <c r="B17" i="31"/>
  <c r="C17" i="31" s="1"/>
  <c r="D16" i="31"/>
  <c r="E16" i="31" s="1"/>
  <c r="B16" i="31"/>
  <c r="C16" i="31" s="1"/>
  <c r="D15" i="31"/>
  <c r="E15" i="31" s="1"/>
  <c r="B15" i="31"/>
  <c r="C15" i="31" s="1"/>
  <c r="E29" i="30"/>
  <c r="D29" i="30"/>
  <c r="C29" i="30"/>
  <c r="B29" i="30"/>
  <c r="E28" i="30"/>
  <c r="D28" i="30"/>
  <c r="B28" i="30"/>
  <c r="C28" i="30" s="1"/>
  <c r="E27" i="30"/>
  <c r="D27" i="30"/>
  <c r="C27" i="30"/>
  <c r="B27" i="30"/>
  <c r="E26" i="30"/>
  <c r="D26" i="30"/>
  <c r="B26" i="30"/>
  <c r="C26" i="30" s="1"/>
  <c r="E25" i="30"/>
  <c r="D25" i="30"/>
  <c r="C25" i="30"/>
  <c r="B25" i="30"/>
  <c r="E24" i="30"/>
  <c r="D24" i="30"/>
  <c r="B24" i="30"/>
  <c r="C24" i="30" s="1"/>
  <c r="E23" i="30"/>
  <c r="D23" i="30"/>
  <c r="C23" i="30"/>
  <c r="B23" i="30"/>
  <c r="E22" i="30"/>
  <c r="D22" i="30"/>
  <c r="B22" i="30"/>
  <c r="C22" i="30" s="1"/>
  <c r="E21" i="30"/>
  <c r="D21" i="30"/>
  <c r="C21" i="30"/>
  <c r="B21" i="30"/>
  <c r="D20" i="30"/>
  <c r="E20" i="30" s="1"/>
  <c r="B20" i="30"/>
  <c r="C20" i="30" s="1"/>
  <c r="E19" i="30"/>
  <c r="D19" i="30"/>
  <c r="C19" i="30"/>
  <c r="B19" i="30"/>
  <c r="D18" i="30"/>
  <c r="E18" i="30" s="1"/>
  <c r="B18" i="30"/>
  <c r="C18" i="30" s="1"/>
  <c r="D17" i="30"/>
  <c r="E17" i="30" s="1"/>
  <c r="C17" i="30"/>
  <c r="B17" i="30"/>
  <c r="D16" i="30"/>
  <c r="E16" i="30" s="1"/>
  <c r="B16" i="30"/>
  <c r="C16" i="30" s="1"/>
  <c r="D15" i="30"/>
  <c r="E15" i="30" s="1"/>
  <c r="C15" i="30"/>
  <c r="B15" i="30"/>
  <c r="E29" i="29"/>
  <c r="D29" i="29"/>
  <c r="C29" i="29"/>
  <c r="B29" i="29"/>
  <c r="D28" i="29"/>
  <c r="E28" i="29" s="1"/>
  <c r="B28" i="29"/>
  <c r="C28" i="29" s="1"/>
  <c r="E27" i="29"/>
  <c r="D27" i="29"/>
  <c r="C27" i="29"/>
  <c r="B27" i="29"/>
  <c r="D26" i="29"/>
  <c r="E26" i="29" s="1"/>
  <c r="B26" i="29"/>
  <c r="C26" i="29" s="1"/>
  <c r="E25" i="29"/>
  <c r="D25" i="29"/>
  <c r="C25" i="29"/>
  <c r="B25" i="29"/>
  <c r="D24" i="29"/>
  <c r="E24" i="29" s="1"/>
  <c r="B24" i="29"/>
  <c r="C24" i="29" s="1"/>
  <c r="E23" i="29"/>
  <c r="D23" i="29"/>
  <c r="C23" i="29"/>
  <c r="B23" i="29"/>
  <c r="D22" i="29"/>
  <c r="E22" i="29" s="1"/>
  <c r="B22" i="29"/>
  <c r="C22" i="29" s="1"/>
  <c r="E21" i="29"/>
  <c r="D21" i="29"/>
  <c r="C21" i="29"/>
  <c r="B21" i="29"/>
  <c r="D20" i="29"/>
  <c r="E20" i="29" s="1"/>
  <c r="B20" i="29"/>
  <c r="C20" i="29" s="1"/>
  <c r="E19" i="29"/>
  <c r="D19" i="29"/>
  <c r="C19" i="29"/>
  <c r="B19" i="29"/>
  <c r="D18" i="29"/>
  <c r="E18" i="29" s="1"/>
  <c r="B18" i="29"/>
  <c r="C18" i="29" s="1"/>
  <c r="E17" i="29"/>
  <c r="D17" i="29"/>
  <c r="C17" i="29"/>
  <c r="B17" i="29"/>
  <c r="D16" i="29"/>
  <c r="E16" i="29" s="1"/>
  <c r="B16" i="29"/>
  <c r="C16" i="29" s="1"/>
  <c r="E15" i="29"/>
  <c r="D15" i="29"/>
  <c r="C15" i="29"/>
  <c r="B15" i="29"/>
  <c r="D29" i="28"/>
  <c r="E29" i="28" s="1"/>
  <c r="B29" i="28"/>
  <c r="C29" i="28" s="1"/>
  <c r="D28" i="28"/>
  <c r="E28" i="28" s="1"/>
  <c r="B28" i="28"/>
  <c r="C28" i="28" s="1"/>
  <c r="D27" i="28"/>
  <c r="E27" i="28" s="1"/>
  <c r="B27" i="28"/>
  <c r="C27" i="28" s="1"/>
  <c r="D26" i="28"/>
  <c r="E26" i="28" s="1"/>
  <c r="B26" i="28"/>
  <c r="C26" i="28" s="1"/>
  <c r="D25" i="28"/>
  <c r="E25" i="28" s="1"/>
  <c r="B25" i="28"/>
  <c r="C25" i="28" s="1"/>
  <c r="D24" i="28"/>
  <c r="E24" i="28" s="1"/>
  <c r="B24" i="28"/>
  <c r="C24" i="28" s="1"/>
  <c r="D23" i="28"/>
  <c r="E23" i="28" s="1"/>
  <c r="B23" i="28"/>
  <c r="C23" i="28" s="1"/>
  <c r="D22" i="28"/>
  <c r="E22" i="28" s="1"/>
  <c r="B22" i="28"/>
  <c r="C22" i="28" s="1"/>
  <c r="D21" i="28"/>
  <c r="E21" i="28" s="1"/>
  <c r="B21" i="28"/>
  <c r="C21" i="28" s="1"/>
  <c r="D20" i="28"/>
  <c r="E20" i="28" s="1"/>
  <c r="B20" i="28"/>
  <c r="C20" i="28" s="1"/>
  <c r="D19" i="28"/>
  <c r="E19" i="28" s="1"/>
  <c r="B19" i="28"/>
  <c r="C19" i="28" s="1"/>
  <c r="D18" i="28"/>
  <c r="E18" i="28" s="1"/>
  <c r="B18" i="28"/>
  <c r="C18" i="28" s="1"/>
  <c r="D17" i="28"/>
  <c r="E17" i="28" s="1"/>
  <c r="B17" i="28"/>
  <c r="C17" i="28" s="1"/>
  <c r="D16" i="28"/>
  <c r="E16" i="28" s="1"/>
  <c r="B16" i="28"/>
  <c r="C16" i="28" s="1"/>
  <c r="D15" i="28"/>
  <c r="E15" i="28" s="1"/>
  <c r="B15" i="28"/>
  <c r="C15" i="28" s="1"/>
  <c r="D29" i="27"/>
  <c r="E29" i="27" s="1"/>
  <c r="B29" i="27"/>
  <c r="C29" i="27" s="1"/>
  <c r="D28" i="27"/>
  <c r="E28" i="27" s="1"/>
  <c r="B28" i="27"/>
  <c r="C28" i="27" s="1"/>
  <c r="D27" i="27"/>
  <c r="E27" i="27" s="1"/>
  <c r="B27" i="27"/>
  <c r="C27" i="27" s="1"/>
  <c r="D26" i="27"/>
  <c r="E26" i="27" s="1"/>
  <c r="B26" i="27"/>
  <c r="C26" i="27" s="1"/>
  <c r="D25" i="27"/>
  <c r="E25" i="27" s="1"/>
  <c r="B25" i="27"/>
  <c r="C25" i="27" s="1"/>
  <c r="D24" i="27"/>
  <c r="E24" i="27" s="1"/>
  <c r="B24" i="27"/>
  <c r="C24" i="27" s="1"/>
  <c r="D23" i="27"/>
  <c r="E23" i="27" s="1"/>
  <c r="B23" i="27"/>
  <c r="C23" i="27" s="1"/>
  <c r="D22" i="27"/>
  <c r="E22" i="27" s="1"/>
  <c r="B22" i="27"/>
  <c r="C22" i="27" s="1"/>
  <c r="D21" i="27"/>
  <c r="E21" i="27" s="1"/>
  <c r="B21" i="27"/>
  <c r="C21" i="27" s="1"/>
  <c r="D20" i="27"/>
  <c r="E20" i="27" s="1"/>
  <c r="B20" i="27"/>
  <c r="C20" i="27" s="1"/>
  <c r="D19" i="27"/>
  <c r="E19" i="27" s="1"/>
  <c r="B19" i="27"/>
  <c r="C19" i="27" s="1"/>
  <c r="D18" i="27"/>
  <c r="E18" i="27" s="1"/>
  <c r="B18" i="27"/>
  <c r="C18" i="27" s="1"/>
  <c r="D17" i="27"/>
  <c r="E17" i="27" s="1"/>
  <c r="B17" i="27"/>
  <c r="C17" i="27" s="1"/>
  <c r="D16" i="27"/>
  <c r="E16" i="27" s="1"/>
  <c r="B16" i="27"/>
  <c r="C16" i="27" s="1"/>
  <c r="D15" i="27"/>
  <c r="E15" i="27" s="1"/>
  <c r="B15" i="27"/>
  <c r="C15" i="27" s="1"/>
  <c r="D29" i="26"/>
  <c r="E29" i="26" s="1"/>
  <c r="B29" i="26"/>
  <c r="C29" i="26" s="1"/>
  <c r="D28" i="26"/>
  <c r="E28" i="26" s="1"/>
  <c r="B28" i="26"/>
  <c r="C28" i="26" s="1"/>
  <c r="D27" i="26"/>
  <c r="E27" i="26" s="1"/>
  <c r="B27" i="26"/>
  <c r="C27" i="26" s="1"/>
  <c r="D26" i="26"/>
  <c r="E26" i="26" s="1"/>
  <c r="B26" i="26"/>
  <c r="C26" i="26" s="1"/>
  <c r="D25" i="26"/>
  <c r="E25" i="26" s="1"/>
  <c r="B25" i="26"/>
  <c r="C25" i="26" s="1"/>
  <c r="D24" i="26"/>
  <c r="E24" i="26" s="1"/>
  <c r="B24" i="26"/>
  <c r="C24" i="26" s="1"/>
  <c r="D23" i="26"/>
  <c r="E23" i="26" s="1"/>
  <c r="B23" i="26"/>
  <c r="C23" i="26" s="1"/>
  <c r="D22" i="26"/>
  <c r="E22" i="26" s="1"/>
  <c r="B22" i="26"/>
  <c r="C22" i="26" s="1"/>
  <c r="D21" i="26"/>
  <c r="E21" i="26" s="1"/>
  <c r="B21" i="26"/>
  <c r="C21" i="26" s="1"/>
  <c r="D20" i="26"/>
  <c r="E20" i="26" s="1"/>
  <c r="B20" i="26"/>
  <c r="C20" i="26" s="1"/>
  <c r="D19" i="26"/>
  <c r="E19" i="26" s="1"/>
  <c r="B19" i="26"/>
  <c r="C19" i="26" s="1"/>
  <c r="D18" i="26"/>
  <c r="E18" i="26" s="1"/>
  <c r="B18" i="26"/>
  <c r="C18" i="26" s="1"/>
  <c r="D17" i="26"/>
  <c r="E17" i="26" s="1"/>
  <c r="B17" i="26"/>
  <c r="C17" i="26" s="1"/>
  <c r="D16" i="26"/>
  <c r="E16" i="26" s="1"/>
  <c r="B16" i="26"/>
  <c r="C16" i="26" s="1"/>
  <c r="E15" i="26"/>
  <c r="D15" i="26"/>
  <c r="B15" i="26"/>
  <c r="C15" i="26" s="1"/>
  <c r="D29" i="25"/>
  <c r="E29" i="25" s="1"/>
  <c r="B29" i="25"/>
  <c r="C29" i="25" s="1"/>
  <c r="D28" i="25"/>
  <c r="E28" i="25" s="1"/>
  <c r="B28" i="25"/>
  <c r="C28" i="25" s="1"/>
  <c r="D27" i="25"/>
  <c r="E27" i="25" s="1"/>
  <c r="B27" i="25"/>
  <c r="C27" i="25" s="1"/>
  <c r="D26" i="25"/>
  <c r="E26" i="25" s="1"/>
  <c r="B26" i="25"/>
  <c r="C26" i="25" s="1"/>
  <c r="D25" i="25"/>
  <c r="E25" i="25" s="1"/>
  <c r="B25" i="25"/>
  <c r="C25" i="25" s="1"/>
  <c r="D24" i="25"/>
  <c r="E24" i="25" s="1"/>
  <c r="B24" i="25"/>
  <c r="C24" i="25" s="1"/>
  <c r="D23" i="25"/>
  <c r="E23" i="25" s="1"/>
  <c r="B23" i="25"/>
  <c r="C23" i="25" s="1"/>
  <c r="D22" i="25"/>
  <c r="E22" i="25" s="1"/>
  <c r="B22" i="25"/>
  <c r="C22" i="25" s="1"/>
  <c r="D21" i="25"/>
  <c r="E21" i="25" s="1"/>
  <c r="B21" i="25"/>
  <c r="C21" i="25" s="1"/>
  <c r="D20" i="25"/>
  <c r="E20" i="25" s="1"/>
  <c r="B20" i="25"/>
  <c r="C20" i="25" s="1"/>
  <c r="D19" i="25"/>
  <c r="E19" i="25" s="1"/>
  <c r="B19" i="25"/>
  <c r="C19" i="25" s="1"/>
  <c r="D18" i="25"/>
  <c r="E18" i="25" s="1"/>
  <c r="B18" i="25"/>
  <c r="C18" i="25" s="1"/>
  <c r="D17" i="25"/>
  <c r="E17" i="25" s="1"/>
  <c r="B17" i="25"/>
  <c r="C17" i="25" s="1"/>
  <c r="D16" i="25"/>
  <c r="E16" i="25" s="1"/>
  <c r="B16" i="25"/>
  <c r="C16" i="25" s="1"/>
  <c r="D15" i="25"/>
  <c r="E15" i="25" s="1"/>
  <c r="B15" i="25"/>
  <c r="C15" i="25" s="1"/>
  <c r="E29" i="24"/>
  <c r="D29" i="24"/>
  <c r="B29" i="24"/>
  <c r="C29" i="24" s="1"/>
  <c r="D28" i="24"/>
  <c r="E28" i="24" s="1"/>
  <c r="B28" i="24"/>
  <c r="C28" i="24" s="1"/>
  <c r="E27" i="24"/>
  <c r="D27" i="24"/>
  <c r="B27" i="24"/>
  <c r="C27" i="24" s="1"/>
  <c r="D26" i="24"/>
  <c r="E26" i="24" s="1"/>
  <c r="C26" i="24"/>
  <c r="B26" i="24"/>
  <c r="E25" i="24"/>
  <c r="D25" i="24"/>
  <c r="B25" i="24"/>
  <c r="C25" i="24" s="1"/>
  <c r="D24" i="24"/>
  <c r="E24" i="24" s="1"/>
  <c r="B24" i="24"/>
  <c r="C24" i="24" s="1"/>
  <c r="D23" i="24"/>
  <c r="E23" i="24" s="1"/>
  <c r="B23" i="24"/>
  <c r="C23" i="24" s="1"/>
  <c r="D22" i="24"/>
  <c r="E22" i="24" s="1"/>
  <c r="B22" i="24"/>
  <c r="C22" i="24" s="1"/>
  <c r="D21" i="24"/>
  <c r="E21" i="24" s="1"/>
  <c r="B21" i="24"/>
  <c r="C21" i="24" s="1"/>
  <c r="D20" i="24"/>
  <c r="E20" i="24" s="1"/>
  <c r="B20" i="24"/>
  <c r="C20" i="24" s="1"/>
  <c r="D19" i="24"/>
  <c r="E19" i="24" s="1"/>
  <c r="B19" i="24"/>
  <c r="C19" i="24" s="1"/>
  <c r="D18" i="24"/>
  <c r="E18" i="24" s="1"/>
  <c r="B18" i="24"/>
  <c r="C18" i="24" s="1"/>
  <c r="D17" i="24"/>
  <c r="E17" i="24" s="1"/>
  <c r="B17" i="24"/>
  <c r="C17" i="24" s="1"/>
  <c r="D16" i="24"/>
  <c r="E16" i="24" s="1"/>
  <c r="B16" i="24"/>
  <c r="C16" i="24" s="1"/>
  <c r="D15" i="24"/>
  <c r="E15" i="24" s="1"/>
  <c r="B15" i="24"/>
  <c r="C15" i="24" s="1"/>
  <c r="D29" i="23"/>
  <c r="E29" i="23" s="1"/>
  <c r="B29" i="23"/>
  <c r="C29" i="23" s="1"/>
  <c r="D28" i="23"/>
  <c r="E28" i="23" s="1"/>
  <c r="B28" i="23"/>
  <c r="C28" i="23" s="1"/>
  <c r="D27" i="23"/>
  <c r="E27" i="23" s="1"/>
  <c r="B27" i="23"/>
  <c r="C27" i="23" s="1"/>
  <c r="D26" i="23"/>
  <c r="E26" i="23" s="1"/>
  <c r="B26" i="23"/>
  <c r="C26" i="23" s="1"/>
  <c r="D25" i="23"/>
  <c r="E25" i="23" s="1"/>
  <c r="B25" i="23"/>
  <c r="C25" i="23" s="1"/>
  <c r="D24" i="23"/>
  <c r="E24" i="23" s="1"/>
  <c r="B24" i="23"/>
  <c r="C24" i="23" s="1"/>
  <c r="D23" i="23"/>
  <c r="E23" i="23" s="1"/>
  <c r="B23" i="23"/>
  <c r="C23" i="23" s="1"/>
  <c r="D22" i="23"/>
  <c r="E22" i="23" s="1"/>
  <c r="B22" i="23"/>
  <c r="C22" i="23" s="1"/>
  <c r="D21" i="23"/>
  <c r="E21" i="23" s="1"/>
  <c r="B21" i="23"/>
  <c r="C21" i="23" s="1"/>
  <c r="D20" i="23"/>
  <c r="E20" i="23" s="1"/>
  <c r="B20" i="23"/>
  <c r="C20" i="23" s="1"/>
  <c r="D19" i="23"/>
  <c r="E19" i="23" s="1"/>
  <c r="B19" i="23"/>
  <c r="C19" i="23" s="1"/>
  <c r="D18" i="23"/>
  <c r="E18" i="23" s="1"/>
  <c r="B18" i="23"/>
  <c r="C18" i="23" s="1"/>
  <c r="D17" i="23"/>
  <c r="E17" i="23" s="1"/>
  <c r="B17" i="23"/>
  <c r="C17" i="23" s="1"/>
  <c r="D16" i="23"/>
  <c r="E16" i="23" s="1"/>
  <c r="B16" i="23"/>
  <c r="C16" i="23" s="1"/>
  <c r="D15" i="23"/>
  <c r="E15" i="23" s="1"/>
  <c r="B15" i="23"/>
  <c r="C15" i="23" s="1"/>
  <c r="D29" i="22"/>
  <c r="E29" i="22" s="1"/>
  <c r="C29" i="22"/>
  <c r="B29" i="22"/>
  <c r="D28" i="22"/>
  <c r="E28" i="22" s="1"/>
  <c r="B28" i="22"/>
  <c r="C28" i="22" s="1"/>
  <c r="D27" i="22"/>
  <c r="E27" i="22" s="1"/>
  <c r="C27" i="22"/>
  <c r="B27" i="22"/>
  <c r="D26" i="22"/>
  <c r="E26" i="22" s="1"/>
  <c r="B26" i="22"/>
  <c r="C26" i="22" s="1"/>
  <c r="D25" i="22"/>
  <c r="E25" i="22" s="1"/>
  <c r="C25" i="22"/>
  <c r="B25" i="22"/>
  <c r="D24" i="22"/>
  <c r="E24" i="22" s="1"/>
  <c r="B24" i="22"/>
  <c r="C24" i="22" s="1"/>
  <c r="D23" i="22"/>
  <c r="E23" i="22" s="1"/>
  <c r="C23" i="22"/>
  <c r="B23" i="22"/>
  <c r="D22" i="22"/>
  <c r="E22" i="22" s="1"/>
  <c r="B22" i="22"/>
  <c r="C22" i="22" s="1"/>
  <c r="D21" i="22"/>
  <c r="E21" i="22" s="1"/>
  <c r="C21" i="22"/>
  <c r="B21" i="22"/>
  <c r="D20" i="22"/>
  <c r="E20" i="22" s="1"/>
  <c r="B20" i="22"/>
  <c r="C20" i="22" s="1"/>
  <c r="D19" i="22"/>
  <c r="E19" i="22" s="1"/>
  <c r="C19" i="22"/>
  <c r="B19" i="22"/>
  <c r="D18" i="22"/>
  <c r="E18" i="22" s="1"/>
  <c r="B18" i="22"/>
  <c r="C18" i="22" s="1"/>
  <c r="D17" i="22"/>
  <c r="E17" i="22" s="1"/>
  <c r="C17" i="22"/>
  <c r="B17" i="22"/>
  <c r="D16" i="22"/>
  <c r="E16" i="22" s="1"/>
  <c r="B16" i="22"/>
  <c r="C16" i="22" s="1"/>
  <c r="D15" i="22"/>
  <c r="E15" i="22" s="1"/>
  <c r="C15" i="22"/>
  <c r="B15" i="22"/>
  <c r="D29" i="21"/>
  <c r="E29" i="21" s="1"/>
  <c r="B29" i="21"/>
  <c r="C29" i="21" s="1"/>
  <c r="D28" i="21"/>
  <c r="E28" i="21" s="1"/>
  <c r="B28" i="21"/>
  <c r="C28" i="21" s="1"/>
  <c r="D27" i="21"/>
  <c r="E27" i="21" s="1"/>
  <c r="B27" i="21"/>
  <c r="C27" i="21" s="1"/>
  <c r="D26" i="21"/>
  <c r="E26" i="21" s="1"/>
  <c r="B26" i="21"/>
  <c r="C26" i="21" s="1"/>
  <c r="D25" i="21"/>
  <c r="E25" i="21" s="1"/>
  <c r="B25" i="21"/>
  <c r="C25" i="21" s="1"/>
  <c r="D24" i="21"/>
  <c r="E24" i="21" s="1"/>
  <c r="B24" i="21"/>
  <c r="C24" i="21" s="1"/>
  <c r="D23" i="21"/>
  <c r="E23" i="21" s="1"/>
  <c r="B23" i="21"/>
  <c r="C23" i="21" s="1"/>
  <c r="D22" i="21"/>
  <c r="E22" i="21" s="1"/>
  <c r="B22" i="21"/>
  <c r="C22" i="21" s="1"/>
  <c r="D21" i="21"/>
  <c r="E21" i="21" s="1"/>
  <c r="B21" i="21"/>
  <c r="C21" i="21" s="1"/>
  <c r="D20" i="21"/>
  <c r="E20" i="21" s="1"/>
  <c r="B20" i="21"/>
  <c r="C20" i="21" s="1"/>
  <c r="D19" i="21"/>
  <c r="E19" i="21" s="1"/>
  <c r="B19" i="21"/>
  <c r="C19" i="21" s="1"/>
  <c r="D18" i="21"/>
  <c r="E18" i="21" s="1"/>
  <c r="B18" i="21"/>
  <c r="C18" i="21" s="1"/>
  <c r="D17" i="21"/>
  <c r="E17" i="21" s="1"/>
  <c r="B17" i="21"/>
  <c r="C17" i="21" s="1"/>
  <c r="D16" i="21"/>
  <c r="E16" i="21" s="1"/>
  <c r="B16" i="21"/>
  <c r="C16" i="21" s="1"/>
  <c r="D15" i="21"/>
  <c r="E15" i="21" s="1"/>
  <c r="B15" i="21"/>
  <c r="C15" i="21" s="1"/>
  <c r="E29" i="20"/>
  <c r="D29" i="20"/>
  <c r="B29" i="20"/>
  <c r="C29" i="20" s="1"/>
  <c r="E28" i="20"/>
  <c r="D28" i="20"/>
  <c r="B28" i="20"/>
  <c r="C28" i="20" s="1"/>
  <c r="E27" i="20"/>
  <c r="D27" i="20"/>
  <c r="B27" i="20"/>
  <c r="C27" i="20" s="1"/>
  <c r="E26" i="20"/>
  <c r="D26" i="20"/>
  <c r="B26" i="20"/>
  <c r="C26" i="20" s="1"/>
  <c r="E25" i="20"/>
  <c r="D25" i="20"/>
  <c r="B25" i="20"/>
  <c r="C25" i="20" s="1"/>
  <c r="E24" i="20"/>
  <c r="D24" i="20"/>
  <c r="B24" i="20"/>
  <c r="C24" i="20" s="1"/>
  <c r="E23" i="20"/>
  <c r="D23" i="20"/>
  <c r="B23" i="20"/>
  <c r="C23" i="20" s="1"/>
  <c r="E22" i="20"/>
  <c r="D22" i="20"/>
  <c r="B22" i="20"/>
  <c r="C22" i="20" s="1"/>
  <c r="E21" i="20"/>
  <c r="D21" i="20"/>
  <c r="B21" i="20"/>
  <c r="C21" i="20" s="1"/>
  <c r="E20" i="20"/>
  <c r="D20" i="20"/>
  <c r="B20" i="20"/>
  <c r="C20" i="20" s="1"/>
  <c r="E19" i="20"/>
  <c r="D19" i="20"/>
  <c r="B19" i="20"/>
  <c r="C19" i="20" s="1"/>
  <c r="D18" i="20"/>
  <c r="E18" i="20" s="1"/>
  <c r="B18" i="20"/>
  <c r="C18" i="20" s="1"/>
  <c r="E17" i="20"/>
  <c r="D17" i="20"/>
  <c r="B17" i="20"/>
  <c r="C17" i="20" s="1"/>
  <c r="D16" i="20"/>
  <c r="E16" i="20" s="1"/>
  <c r="B16" i="20"/>
  <c r="C16" i="20" s="1"/>
  <c r="E15" i="20"/>
  <c r="D15" i="20"/>
  <c r="B15" i="20"/>
  <c r="C15" i="20" s="1"/>
  <c r="D29" i="19"/>
  <c r="E29" i="19" s="1"/>
  <c r="B29" i="19"/>
  <c r="C29" i="19" s="1"/>
  <c r="D28" i="19"/>
  <c r="E28" i="19" s="1"/>
  <c r="B28" i="19"/>
  <c r="C28" i="19" s="1"/>
  <c r="D27" i="19"/>
  <c r="E27" i="19" s="1"/>
  <c r="B27" i="19"/>
  <c r="C27" i="19" s="1"/>
  <c r="D26" i="19"/>
  <c r="E26" i="19" s="1"/>
  <c r="B26" i="19"/>
  <c r="C26" i="19" s="1"/>
  <c r="D25" i="19"/>
  <c r="E25" i="19" s="1"/>
  <c r="B25" i="19"/>
  <c r="C25" i="19" s="1"/>
  <c r="D24" i="19"/>
  <c r="E24" i="19" s="1"/>
  <c r="B24" i="19"/>
  <c r="C24" i="19" s="1"/>
  <c r="D23" i="19"/>
  <c r="E23" i="19" s="1"/>
  <c r="B23" i="19"/>
  <c r="C23" i="19" s="1"/>
  <c r="D22" i="19"/>
  <c r="E22" i="19" s="1"/>
  <c r="B22" i="19"/>
  <c r="C22" i="19" s="1"/>
  <c r="D21" i="19"/>
  <c r="E21" i="19" s="1"/>
  <c r="B21" i="19"/>
  <c r="C21" i="19" s="1"/>
  <c r="D20" i="19"/>
  <c r="E20" i="19" s="1"/>
  <c r="B20" i="19"/>
  <c r="C20" i="19" s="1"/>
  <c r="D19" i="19"/>
  <c r="E19" i="19" s="1"/>
  <c r="B19" i="19"/>
  <c r="C19" i="19" s="1"/>
  <c r="D18" i="19"/>
  <c r="E18" i="19" s="1"/>
  <c r="B18" i="19"/>
  <c r="C18" i="19" s="1"/>
  <c r="D17" i="19"/>
  <c r="E17" i="19" s="1"/>
  <c r="B17" i="19"/>
  <c r="C17" i="19" s="1"/>
  <c r="D16" i="19"/>
  <c r="E16" i="19" s="1"/>
  <c r="B16" i="19"/>
  <c r="C16" i="19" s="1"/>
  <c r="D15" i="19"/>
  <c r="E15" i="19" s="1"/>
  <c r="B15" i="19"/>
  <c r="C15" i="19" s="1"/>
  <c r="E29" i="18"/>
  <c r="D29" i="18"/>
  <c r="B29" i="18"/>
  <c r="C29" i="18" s="1"/>
  <c r="D28" i="18"/>
  <c r="E28" i="18" s="1"/>
  <c r="B28" i="18"/>
  <c r="C28" i="18" s="1"/>
  <c r="E27" i="18"/>
  <c r="D27" i="18"/>
  <c r="B27" i="18"/>
  <c r="C27" i="18" s="1"/>
  <c r="D26" i="18"/>
  <c r="E26" i="18" s="1"/>
  <c r="B26" i="18"/>
  <c r="C26" i="18" s="1"/>
  <c r="E25" i="18"/>
  <c r="D25" i="18"/>
  <c r="B25" i="18"/>
  <c r="C25" i="18" s="1"/>
  <c r="D24" i="18"/>
  <c r="E24" i="18" s="1"/>
  <c r="B24" i="18"/>
  <c r="C24" i="18" s="1"/>
  <c r="E23" i="18"/>
  <c r="D23" i="18"/>
  <c r="B23" i="18"/>
  <c r="C23" i="18" s="1"/>
  <c r="D22" i="18"/>
  <c r="E22" i="18" s="1"/>
  <c r="B22" i="18"/>
  <c r="C22" i="18" s="1"/>
  <c r="E21" i="18"/>
  <c r="D21" i="18"/>
  <c r="B21" i="18"/>
  <c r="C21" i="18" s="1"/>
  <c r="D20" i="18"/>
  <c r="E20" i="18" s="1"/>
  <c r="B20" i="18"/>
  <c r="C20" i="18" s="1"/>
  <c r="E19" i="18"/>
  <c r="D19" i="18"/>
  <c r="B19" i="18"/>
  <c r="C19" i="18" s="1"/>
  <c r="D18" i="18"/>
  <c r="E18" i="18" s="1"/>
  <c r="B18" i="18"/>
  <c r="C18" i="18" s="1"/>
  <c r="E17" i="18"/>
  <c r="D17" i="18"/>
  <c r="B17" i="18"/>
  <c r="C17" i="18" s="1"/>
  <c r="D16" i="18"/>
  <c r="E16" i="18" s="1"/>
  <c r="B16" i="18"/>
  <c r="C16" i="18" s="1"/>
  <c r="E15" i="18"/>
  <c r="D15" i="18"/>
  <c r="B15" i="18"/>
  <c r="C15" i="18" s="1"/>
  <c r="D29" i="17"/>
  <c r="E29" i="17" s="1"/>
  <c r="B29" i="17"/>
  <c r="C29" i="17" s="1"/>
  <c r="D28" i="17"/>
  <c r="E28" i="17" s="1"/>
  <c r="B28" i="17"/>
  <c r="C28" i="17" s="1"/>
  <c r="D27" i="17"/>
  <c r="E27" i="17" s="1"/>
  <c r="B27" i="17"/>
  <c r="C27" i="17" s="1"/>
  <c r="D26" i="17"/>
  <c r="E26" i="17" s="1"/>
  <c r="B26" i="17"/>
  <c r="C26" i="17" s="1"/>
  <c r="D25" i="17"/>
  <c r="E25" i="17" s="1"/>
  <c r="B25" i="17"/>
  <c r="C25" i="17" s="1"/>
  <c r="D24" i="17"/>
  <c r="E24" i="17" s="1"/>
  <c r="B24" i="17"/>
  <c r="C24" i="17" s="1"/>
  <c r="D23" i="17"/>
  <c r="E23" i="17" s="1"/>
  <c r="B23" i="17"/>
  <c r="C23" i="17" s="1"/>
  <c r="D22" i="17"/>
  <c r="E22" i="17" s="1"/>
  <c r="B22" i="17"/>
  <c r="C22" i="17" s="1"/>
  <c r="D21" i="17"/>
  <c r="E21" i="17" s="1"/>
  <c r="B21" i="17"/>
  <c r="C21" i="17" s="1"/>
  <c r="D20" i="17"/>
  <c r="E20" i="17" s="1"/>
  <c r="B20" i="17"/>
  <c r="C20" i="17" s="1"/>
  <c r="D19" i="17"/>
  <c r="E19" i="17" s="1"/>
  <c r="B19" i="17"/>
  <c r="C19" i="17" s="1"/>
  <c r="D18" i="17"/>
  <c r="E18" i="17" s="1"/>
  <c r="B18" i="17"/>
  <c r="C18" i="17" s="1"/>
  <c r="D17" i="17"/>
  <c r="E17" i="17" s="1"/>
  <c r="B17" i="17"/>
  <c r="C17" i="17" s="1"/>
  <c r="D16" i="17"/>
  <c r="E16" i="17" s="1"/>
  <c r="B16" i="17"/>
  <c r="C16" i="17" s="1"/>
  <c r="D15" i="17"/>
  <c r="E15" i="17" s="1"/>
  <c r="B15" i="17"/>
  <c r="C15" i="17" s="1"/>
  <c r="D29" i="16"/>
  <c r="E29" i="16" s="1"/>
  <c r="C29" i="16"/>
  <c r="B29" i="16"/>
  <c r="D28" i="16"/>
  <c r="E28" i="16" s="1"/>
  <c r="B28" i="16"/>
  <c r="C28" i="16" s="1"/>
  <c r="D27" i="16"/>
  <c r="E27" i="16" s="1"/>
  <c r="C27" i="16"/>
  <c r="B27" i="16"/>
  <c r="D26" i="16"/>
  <c r="E26" i="16" s="1"/>
  <c r="B26" i="16"/>
  <c r="C26" i="16" s="1"/>
  <c r="D25" i="16"/>
  <c r="E25" i="16" s="1"/>
  <c r="C25" i="16"/>
  <c r="B25" i="16"/>
  <c r="D24" i="16"/>
  <c r="E24" i="16" s="1"/>
  <c r="B24" i="16"/>
  <c r="C24" i="16" s="1"/>
  <c r="D23" i="16"/>
  <c r="E23" i="16" s="1"/>
  <c r="C23" i="16"/>
  <c r="B23" i="16"/>
  <c r="D22" i="16"/>
  <c r="E22" i="16" s="1"/>
  <c r="B22" i="16"/>
  <c r="C22" i="16" s="1"/>
  <c r="D21" i="16"/>
  <c r="E21" i="16" s="1"/>
  <c r="C21" i="16"/>
  <c r="B21" i="16"/>
  <c r="D20" i="16"/>
  <c r="E20" i="16" s="1"/>
  <c r="B20" i="16"/>
  <c r="C20" i="16" s="1"/>
  <c r="D19" i="16"/>
  <c r="E19" i="16" s="1"/>
  <c r="C19" i="16"/>
  <c r="B19" i="16"/>
  <c r="D18" i="16"/>
  <c r="E18" i="16" s="1"/>
  <c r="B18" i="16"/>
  <c r="C18" i="16" s="1"/>
  <c r="D17" i="16"/>
  <c r="E17" i="16" s="1"/>
  <c r="C17" i="16"/>
  <c r="B17" i="16"/>
  <c r="D16" i="16"/>
  <c r="E16" i="16" s="1"/>
  <c r="B16" i="16"/>
  <c r="C16" i="16" s="1"/>
  <c r="D15" i="16"/>
  <c r="E15" i="16" s="1"/>
  <c r="C15" i="16"/>
  <c r="B15" i="16"/>
  <c r="D29" i="15"/>
  <c r="E29" i="15" s="1"/>
  <c r="C29" i="15"/>
  <c r="B29" i="15"/>
  <c r="D28" i="15"/>
  <c r="E28" i="15" s="1"/>
  <c r="B28" i="15"/>
  <c r="C28" i="15" s="1"/>
  <c r="E27" i="15"/>
  <c r="D27" i="15"/>
  <c r="C27" i="15"/>
  <c r="B27" i="15"/>
  <c r="D26" i="15"/>
  <c r="E26" i="15" s="1"/>
  <c r="B26" i="15"/>
  <c r="C26" i="15" s="1"/>
  <c r="E25" i="15"/>
  <c r="D25" i="15"/>
  <c r="C25" i="15"/>
  <c r="B25" i="15"/>
  <c r="D24" i="15"/>
  <c r="E24" i="15" s="1"/>
  <c r="B24" i="15"/>
  <c r="C24" i="15" s="1"/>
  <c r="E23" i="15"/>
  <c r="D23" i="15"/>
  <c r="C23" i="15"/>
  <c r="B23" i="15"/>
  <c r="D22" i="15"/>
  <c r="E22" i="15" s="1"/>
  <c r="B22" i="15"/>
  <c r="C22" i="15" s="1"/>
  <c r="E21" i="15"/>
  <c r="D21" i="15"/>
  <c r="C21" i="15"/>
  <c r="B21" i="15"/>
  <c r="D20" i="15"/>
  <c r="E20" i="15" s="1"/>
  <c r="B20" i="15"/>
  <c r="C20" i="15" s="1"/>
  <c r="E19" i="15"/>
  <c r="D19" i="15"/>
  <c r="C19" i="15"/>
  <c r="B19" i="15"/>
  <c r="D18" i="15"/>
  <c r="E18" i="15" s="1"/>
  <c r="B18" i="15"/>
  <c r="C18" i="15" s="1"/>
  <c r="E17" i="15"/>
  <c r="D17" i="15"/>
  <c r="C17" i="15"/>
  <c r="B17" i="15"/>
  <c r="D16" i="15"/>
  <c r="E16" i="15" s="1"/>
  <c r="B16" i="15"/>
  <c r="C16" i="15" s="1"/>
  <c r="E15" i="15"/>
  <c r="D15" i="15"/>
  <c r="C15" i="15"/>
  <c r="B15" i="15"/>
  <c r="D29" i="14"/>
  <c r="E29" i="14" s="1"/>
  <c r="B29" i="14"/>
  <c r="C29" i="14" s="1"/>
  <c r="D28" i="14"/>
  <c r="E28" i="14" s="1"/>
  <c r="B28" i="14"/>
  <c r="C28" i="14" s="1"/>
  <c r="D27" i="14"/>
  <c r="E27" i="14" s="1"/>
  <c r="B27" i="14"/>
  <c r="C27" i="14" s="1"/>
  <c r="D26" i="14"/>
  <c r="E26" i="14" s="1"/>
  <c r="B26" i="14"/>
  <c r="C26" i="14" s="1"/>
  <c r="D25" i="14"/>
  <c r="E25" i="14" s="1"/>
  <c r="B25" i="14"/>
  <c r="C25" i="14" s="1"/>
  <c r="D24" i="14"/>
  <c r="E24" i="14" s="1"/>
  <c r="B24" i="14"/>
  <c r="C24" i="14" s="1"/>
  <c r="D23" i="14"/>
  <c r="E23" i="14" s="1"/>
  <c r="B23" i="14"/>
  <c r="C23" i="14" s="1"/>
  <c r="D22" i="14"/>
  <c r="E22" i="14" s="1"/>
  <c r="B22" i="14"/>
  <c r="C22" i="14" s="1"/>
  <c r="D21" i="14"/>
  <c r="E21" i="14" s="1"/>
  <c r="B21" i="14"/>
  <c r="C21" i="14" s="1"/>
  <c r="D20" i="14"/>
  <c r="E20" i="14" s="1"/>
  <c r="B20" i="14"/>
  <c r="C20" i="14" s="1"/>
  <c r="D19" i="14"/>
  <c r="E19" i="14" s="1"/>
  <c r="B19" i="14"/>
  <c r="C19" i="14" s="1"/>
  <c r="D18" i="14"/>
  <c r="E18" i="14" s="1"/>
  <c r="B18" i="14"/>
  <c r="C18" i="14" s="1"/>
  <c r="D17" i="14"/>
  <c r="E17" i="14" s="1"/>
  <c r="B17" i="14"/>
  <c r="C17" i="14" s="1"/>
  <c r="D16" i="14"/>
  <c r="E16" i="14" s="1"/>
  <c r="B16" i="14"/>
  <c r="C16" i="14" s="1"/>
  <c r="D15" i="14"/>
  <c r="E15" i="14" s="1"/>
  <c r="B15" i="14"/>
  <c r="C15" i="14" s="1"/>
  <c r="D29" i="13"/>
  <c r="E29" i="13" s="1"/>
  <c r="B29" i="13"/>
  <c r="C29" i="13" s="1"/>
  <c r="D28" i="13"/>
  <c r="E28" i="13" s="1"/>
  <c r="B28" i="13"/>
  <c r="C28" i="13" s="1"/>
  <c r="D27" i="13"/>
  <c r="E27" i="13" s="1"/>
  <c r="B27" i="13"/>
  <c r="C27" i="13" s="1"/>
  <c r="D26" i="13"/>
  <c r="E26" i="13" s="1"/>
  <c r="B26" i="13"/>
  <c r="C26" i="13" s="1"/>
  <c r="D25" i="13"/>
  <c r="E25" i="13" s="1"/>
  <c r="B25" i="13"/>
  <c r="C25" i="13" s="1"/>
  <c r="D24" i="13"/>
  <c r="E24" i="13" s="1"/>
  <c r="B24" i="13"/>
  <c r="C24" i="13" s="1"/>
  <c r="D23" i="13"/>
  <c r="E23" i="13" s="1"/>
  <c r="B23" i="13"/>
  <c r="C23" i="13" s="1"/>
  <c r="D22" i="13"/>
  <c r="E22" i="13" s="1"/>
  <c r="B22" i="13"/>
  <c r="C22" i="13" s="1"/>
  <c r="D21" i="13"/>
  <c r="E21" i="13" s="1"/>
  <c r="B21" i="13"/>
  <c r="C21" i="13" s="1"/>
  <c r="D20" i="13"/>
  <c r="E20" i="13" s="1"/>
  <c r="B20" i="13"/>
  <c r="C20" i="13" s="1"/>
  <c r="D19" i="13"/>
  <c r="E19" i="13" s="1"/>
  <c r="B19" i="13"/>
  <c r="C19" i="13" s="1"/>
  <c r="D18" i="13"/>
  <c r="E18" i="13" s="1"/>
  <c r="B18" i="13"/>
  <c r="C18" i="13" s="1"/>
  <c r="D17" i="13"/>
  <c r="E17" i="13" s="1"/>
  <c r="B17" i="13"/>
  <c r="C17" i="13" s="1"/>
  <c r="D16" i="13"/>
  <c r="E16" i="13" s="1"/>
  <c r="B16" i="13"/>
  <c r="C16" i="13" s="1"/>
  <c r="D15" i="13"/>
  <c r="E15" i="13" s="1"/>
  <c r="B15" i="13"/>
  <c r="C15" i="13" s="1"/>
  <c r="D29" i="12"/>
  <c r="E29" i="12" s="1"/>
  <c r="B29" i="12"/>
  <c r="C29" i="12" s="1"/>
  <c r="D28" i="12"/>
  <c r="E28" i="12" s="1"/>
  <c r="B28" i="12"/>
  <c r="C28" i="12" s="1"/>
  <c r="D27" i="12"/>
  <c r="E27" i="12" s="1"/>
  <c r="B27" i="12"/>
  <c r="C27" i="12" s="1"/>
  <c r="D26" i="12"/>
  <c r="E26" i="12" s="1"/>
  <c r="B26" i="12"/>
  <c r="C26" i="12" s="1"/>
  <c r="D25" i="12"/>
  <c r="E25" i="12" s="1"/>
  <c r="B25" i="12"/>
  <c r="C25" i="12" s="1"/>
  <c r="D24" i="12"/>
  <c r="E24" i="12" s="1"/>
  <c r="B24" i="12"/>
  <c r="C24" i="12" s="1"/>
  <c r="D23" i="12"/>
  <c r="E23" i="12" s="1"/>
  <c r="B23" i="12"/>
  <c r="C23" i="12" s="1"/>
  <c r="D22" i="12"/>
  <c r="E22" i="12" s="1"/>
  <c r="B22" i="12"/>
  <c r="C22" i="12" s="1"/>
  <c r="D21" i="12"/>
  <c r="E21" i="12" s="1"/>
  <c r="B21" i="12"/>
  <c r="C21" i="12" s="1"/>
  <c r="D20" i="12"/>
  <c r="E20" i="12" s="1"/>
  <c r="B20" i="12"/>
  <c r="C20" i="12" s="1"/>
  <c r="D19" i="12"/>
  <c r="E19" i="12" s="1"/>
  <c r="B19" i="12"/>
  <c r="C19" i="12" s="1"/>
  <c r="D18" i="12"/>
  <c r="E18" i="12" s="1"/>
  <c r="B18" i="12"/>
  <c r="C18" i="12" s="1"/>
  <c r="D17" i="12"/>
  <c r="E17" i="12" s="1"/>
  <c r="B17" i="12"/>
  <c r="C17" i="12" s="1"/>
  <c r="D16" i="12"/>
  <c r="E16" i="12" s="1"/>
  <c r="B16" i="12"/>
  <c r="C16" i="12" s="1"/>
  <c r="D15" i="12"/>
  <c r="E15" i="12" s="1"/>
  <c r="B15" i="12"/>
  <c r="C15" i="12" s="1"/>
  <c r="D29" i="11"/>
  <c r="E29" i="11" s="1"/>
  <c r="B29" i="11"/>
  <c r="C29" i="11" s="1"/>
  <c r="D28" i="11"/>
  <c r="E28" i="11" s="1"/>
  <c r="B28" i="11"/>
  <c r="C28" i="11" s="1"/>
  <c r="D27" i="11"/>
  <c r="E27" i="11" s="1"/>
  <c r="B27" i="11"/>
  <c r="C27" i="11" s="1"/>
  <c r="D26" i="11"/>
  <c r="E26" i="11" s="1"/>
  <c r="B26" i="11"/>
  <c r="C26" i="11" s="1"/>
  <c r="D25" i="11"/>
  <c r="E25" i="11" s="1"/>
  <c r="B25" i="11"/>
  <c r="C25" i="11" s="1"/>
  <c r="D24" i="11"/>
  <c r="E24" i="11" s="1"/>
  <c r="B24" i="11"/>
  <c r="C24" i="11" s="1"/>
  <c r="D23" i="11"/>
  <c r="E23" i="11" s="1"/>
  <c r="B23" i="11"/>
  <c r="C23" i="11" s="1"/>
  <c r="D22" i="11"/>
  <c r="E22" i="11" s="1"/>
  <c r="B22" i="11"/>
  <c r="C22" i="11" s="1"/>
  <c r="D21" i="11"/>
  <c r="E21" i="11" s="1"/>
  <c r="B21" i="11"/>
  <c r="C21" i="11" s="1"/>
  <c r="D20" i="11"/>
  <c r="E20" i="11" s="1"/>
  <c r="B20" i="11"/>
  <c r="C20" i="11" s="1"/>
  <c r="D19" i="11"/>
  <c r="E19" i="11" s="1"/>
  <c r="B19" i="11"/>
  <c r="C19" i="11" s="1"/>
  <c r="D18" i="11"/>
  <c r="E18" i="11" s="1"/>
  <c r="B18" i="11"/>
  <c r="C18" i="11" s="1"/>
  <c r="D17" i="11"/>
  <c r="E17" i="11" s="1"/>
  <c r="B17" i="11"/>
  <c r="C17" i="11" s="1"/>
  <c r="D16" i="11"/>
  <c r="E16" i="11" s="1"/>
  <c r="B16" i="11"/>
  <c r="C16" i="11" s="1"/>
  <c r="D15" i="11"/>
  <c r="E15" i="11" s="1"/>
  <c r="B15" i="11"/>
  <c r="C15" i="11" s="1"/>
  <c r="D29" i="10"/>
  <c r="E29" i="10" s="1"/>
  <c r="C29" i="10"/>
  <c r="B29" i="10"/>
  <c r="E28" i="10"/>
  <c r="D28" i="10"/>
  <c r="B28" i="10"/>
  <c r="C28" i="10" s="1"/>
  <c r="D27" i="10"/>
  <c r="E27" i="10" s="1"/>
  <c r="C27" i="10"/>
  <c r="B27" i="10"/>
  <c r="D26" i="10"/>
  <c r="E26" i="10" s="1"/>
  <c r="B26" i="10"/>
  <c r="C26" i="10" s="1"/>
  <c r="D25" i="10"/>
  <c r="E25" i="10" s="1"/>
  <c r="C25" i="10"/>
  <c r="B25" i="10"/>
  <c r="D24" i="10"/>
  <c r="E24" i="10" s="1"/>
  <c r="B24" i="10"/>
  <c r="C24" i="10" s="1"/>
  <c r="D23" i="10"/>
  <c r="E23" i="10" s="1"/>
  <c r="C23" i="10"/>
  <c r="B23" i="10"/>
  <c r="D22" i="10"/>
  <c r="E22" i="10" s="1"/>
  <c r="B22" i="10"/>
  <c r="C22" i="10" s="1"/>
  <c r="D21" i="10"/>
  <c r="E21" i="10" s="1"/>
  <c r="C21" i="10"/>
  <c r="B21" i="10"/>
  <c r="D20" i="10"/>
  <c r="E20" i="10" s="1"/>
  <c r="B20" i="10"/>
  <c r="C20" i="10" s="1"/>
  <c r="D19" i="10"/>
  <c r="E19" i="10" s="1"/>
  <c r="C19" i="10"/>
  <c r="B19" i="10"/>
  <c r="D18" i="10"/>
  <c r="E18" i="10" s="1"/>
  <c r="B18" i="10"/>
  <c r="C18" i="10" s="1"/>
  <c r="D17" i="10"/>
  <c r="E17" i="10" s="1"/>
  <c r="B17" i="10"/>
  <c r="C17" i="10" s="1"/>
  <c r="D16" i="10"/>
  <c r="E16" i="10" s="1"/>
  <c r="B16" i="10"/>
  <c r="C16" i="10" s="1"/>
  <c r="D15" i="10"/>
  <c r="E15" i="10" s="1"/>
  <c r="B15" i="10"/>
  <c r="C15" i="10" s="1"/>
  <c r="D29" i="9"/>
  <c r="E29" i="9" s="1"/>
  <c r="B29" i="9"/>
  <c r="C29" i="9" s="1"/>
  <c r="D28" i="9"/>
  <c r="E28" i="9" s="1"/>
  <c r="B28" i="9"/>
  <c r="C28" i="9" s="1"/>
  <c r="D27" i="9"/>
  <c r="E27" i="9" s="1"/>
  <c r="B27" i="9"/>
  <c r="C27" i="9" s="1"/>
  <c r="D26" i="9"/>
  <c r="E26" i="9" s="1"/>
  <c r="B26" i="9"/>
  <c r="C26" i="9" s="1"/>
  <c r="D25" i="9"/>
  <c r="E25" i="9" s="1"/>
  <c r="B25" i="9"/>
  <c r="C25" i="9" s="1"/>
  <c r="D24" i="9"/>
  <c r="E24" i="9" s="1"/>
  <c r="B24" i="9"/>
  <c r="C24" i="9" s="1"/>
  <c r="D23" i="9"/>
  <c r="E23" i="9" s="1"/>
  <c r="B23" i="9"/>
  <c r="C23" i="9" s="1"/>
  <c r="D22" i="9"/>
  <c r="E22" i="9" s="1"/>
  <c r="B22" i="9"/>
  <c r="C22" i="9" s="1"/>
  <c r="D21" i="9"/>
  <c r="E21" i="9" s="1"/>
  <c r="B21" i="9"/>
  <c r="C21" i="9" s="1"/>
  <c r="D20" i="9"/>
  <c r="E20" i="9" s="1"/>
  <c r="B20" i="9"/>
  <c r="C20" i="9" s="1"/>
  <c r="D19" i="9"/>
  <c r="E19" i="9" s="1"/>
  <c r="B19" i="9"/>
  <c r="C19" i="9" s="1"/>
  <c r="D18" i="9"/>
  <c r="E18" i="9" s="1"/>
  <c r="B18" i="9"/>
  <c r="C18" i="9" s="1"/>
  <c r="D17" i="9"/>
  <c r="E17" i="9" s="1"/>
  <c r="B17" i="9"/>
  <c r="C17" i="9" s="1"/>
  <c r="D16" i="9"/>
  <c r="E16" i="9" s="1"/>
  <c r="B16" i="9"/>
  <c r="C16" i="9" s="1"/>
  <c r="D15" i="9"/>
  <c r="E15" i="9" s="1"/>
  <c r="B15" i="9"/>
  <c r="C15" i="9" s="1"/>
  <c r="D29" i="8"/>
  <c r="E29" i="8" s="1"/>
  <c r="B29" i="8"/>
  <c r="C29" i="8" s="1"/>
  <c r="D28" i="8"/>
  <c r="E28" i="8" s="1"/>
  <c r="B28" i="8"/>
  <c r="C28" i="8" s="1"/>
  <c r="D27" i="8"/>
  <c r="E27" i="8" s="1"/>
  <c r="B27" i="8"/>
  <c r="C27" i="8" s="1"/>
  <c r="D26" i="8"/>
  <c r="E26" i="8" s="1"/>
  <c r="B26" i="8"/>
  <c r="C26" i="8" s="1"/>
  <c r="D25" i="8"/>
  <c r="E25" i="8" s="1"/>
  <c r="B25" i="8"/>
  <c r="C25" i="8" s="1"/>
  <c r="D24" i="8"/>
  <c r="E24" i="8" s="1"/>
  <c r="B24" i="8"/>
  <c r="C24" i="8" s="1"/>
  <c r="D23" i="8"/>
  <c r="E23" i="8" s="1"/>
  <c r="B23" i="8"/>
  <c r="C23" i="8" s="1"/>
  <c r="D22" i="8"/>
  <c r="E22" i="8" s="1"/>
  <c r="B22" i="8"/>
  <c r="C22" i="8" s="1"/>
  <c r="D21" i="8"/>
  <c r="E21" i="8" s="1"/>
  <c r="B21" i="8"/>
  <c r="C21" i="8" s="1"/>
  <c r="D20" i="8"/>
  <c r="E20" i="8" s="1"/>
  <c r="B20" i="8"/>
  <c r="C20" i="8" s="1"/>
  <c r="D19" i="8"/>
  <c r="E19" i="8" s="1"/>
  <c r="B19" i="8"/>
  <c r="C19" i="8" s="1"/>
  <c r="D18" i="8"/>
  <c r="E18" i="8" s="1"/>
  <c r="B18" i="8"/>
  <c r="C18" i="8" s="1"/>
  <c r="D17" i="8"/>
  <c r="E17" i="8" s="1"/>
  <c r="B17" i="8"/>
  <c r="C17" i="8" s="1"/>
  <c r="D16" i="8"/>
  <c r="E16" i="8" s="1"/>
  <c r="B16" i="8"/>
  <c r="C16" i="8" s="1"/>
  <c r="D15" i="8"/>
  <c r="E15" i="8" s="1"/>
  <c r="B15" i="8"/>
  <c r="C15" i="8" s="1"/>
  <c r="D29" i="7"/>
  <c r="E29" i="7" s="1"/>
  <c r="B29" i="7"/>
  <c r="C29" i="7" s="1"/>
  <c r="D28" i="7"/>
  <c r="E28" i="7" s="1"/>
  <c r="B28" i="7"/>
  <c r="C28" i="7" s="1"/>
  <c r="E27" i="7"/>
  <c r="D27" i="7"/>
  <c r="B27" i="7"/>
  <c r="C27" i="7" s="1"/>
  <c r="D26" i="7"/>
  <c r="E26" i="7" s="1"/>
  <c r="B26" i="7"/>
  <c r="C26" i="7" s="1"/>
  <c r="E25" i="7"/>
  <c r="D25" i="7"/>
  <c r="B25" i="7"/>
  <c r="C25" i="7" s="1"/>
  <c r="D24" i="7"/>
  <c r="E24" i="7" s="1"/>
  <c r="B24" i="7"/>
  <c r="C24" i="7" s="1"/>
  <c r="E23" i="7"/>
  <c r="D23" i="7"/>
  <c r="B23" i="7"/>
  <c r="C23" i="7" s="1"/>
  <c r="D22" i="7"/>
  <c r="E22" i="7" s="1"/>
  <c r="B22" i="7"/>
  <c r="C22" i="7" s="1"/>
  <c r="E21" i="7"/>
  <c r="D21" i="7"/>
  <c r="B21" i="7"/>
  <c r="C21" i="7" s="1"/>
  <c r="D20" i="7"/>
  <c r="E20" i="7" s="1"/>
  <c r="B20" i="7"/>
  <c r="C20" i="7" s="1"/>
  <c r="E19" i="7"/>
  <c r="D19" i="7"/>
  <c r="B19" i="7"/>
  <c r="C19" i="7" s="1"/>
  <c r="D18" i="7"/>
  <c r="E18" i="7" s="1"/>
  <c r="B18" i="7"/>
  <c r="C18" i="7" s="1"/>
  <c r="E17" i="7"/>
  <c r="D17" i="7"/>
  <c r="B17" i="7"/>
  <c r="C17" i="7" s="1"/>
  <c r="D16" i="7"/>
  <c r="E16" i="7" s="1"/>
  <c r="B16" i="7"/>
  <c r="C16" i="7" s="1"/>
  <c r="E15" i="7"/>
  <c r="D15" i="7"/>
  <c r="B15" i="7"/>
  <c r="C15" i="7" s="1"/>
  <c r="D29" i="6"/>
  <c r="E29" i="6" s="1"/>
  <c r="C29" i="6"/>
  <c r="B29" i="6"/>
  <c r="D28" i="6"/>
  <c r="E28" i="6" s="1"/>
  <c r="B28" i="6"/>
  <c r="C28" i="6" s="1"/>
  <c r="D27" i="6"/>
  <c r="E27" i="6" s="1"/>
  <c r="C27" i="6"/>
  <c r="B27" i="6"/>
  <c r="D26" i="6"/>
  <c r="E26" i="6" s="1"/>
  <c r="B26" i="6"/>
  <c r="C26" i="6" s="1"/>
  <c r="D25" i="6"/>
  <c r="E25" i="6" s="1"/>
  <c r="C25" i="6"/>
  <c r="B25" i="6"/>
  <c r="D24" i="6"/>
  <c r="E24" i="6" s="1"/>
  <c r="B24" i="6"/>
  <c r="C24" i="6" s="1"/>
  <c r="D23" i="6"/>
  <c r="E23" i="6" s="1"/>
  <c r="C23" i="6"/>
  <c r="B23" i="6"/>
  <c r="D22" i="6"/>
  <c r="E22" i="6" s="1"/>
  <c r="B22" i="6"/>
  <c r="C22" i="6" s="1"/>
  <c r="D21" i="6"/>
  <c r="E21" i="6" s="1"/>
  <c r="C21" i="6"/>
  <c r="B21" i="6"/>
  <c r="D20" i="6"/>
  <c r="E20" i="6" s="1"/>
  <c r="B20" i="6"/>
  <c r="C20" i="6" s="1"/>
  <c r="D19" i="6"/>
  <c r="E19" i="6" s="1"/>
  <c r="C19" i="6"/>
  <c r="B19" i="6"/>
  <c r="D18" i="6"/>
  <c r="E18" i="6" s="1"/>
  <c r="B18" i="6"/>
  <c r="C18" i="6" s="1"/>
  <c r="D17" i="6"/>
  <c r="E17" i="6" s="1"/>
  <c r="B17" i="6"/>
  <c r="C17" i="6" s="1"/>
  <c r="D16" i="6"/>
  <c r="E16" i="6" s="1"/>
  <c r="B16" i="6"/>
  <c r="C16" i="6" s="1"/>
  <c r="D15" i="6"/>
  <c r="E15" i="6" s="1"/>
  <c r="B15" i="6"/>
  <c r="C15" i="6" s="1"/>
  <c r="D29" i="5"/>
  <c r="E29" i="5" s="1"/>
  <c r="B29" i="5"/>
  <c r="C29" i="5" s="1"/>
  <c r="D28" i="5"/>
  <c r="E28" i="5" s="1"/>
  <c r="B28" i="5"/>
  <c r="C28" i="5" s="1"/>
  <c r="D27" i="5"/>
  <c r="E27" i="5" s="1"/>
  <c r="B27" i="5"/>
  <c r="C27" i="5" s="1"/>
  <c r="D26" i="5"/>
  <c r="E26" i="5" s="1"/>
  <c r="B26" i="5"/>
  <c r="C26" i="5" s="1"/>
  <c r="D25" i="5"/>
  <c r="E25" i="5" s="1"/>
  <c r="B25" i="5"/>
  <c r="C25" i="5" s="1"/>
  <c r="D24" i="5"/>
  <c r="E24" i="5" s="1"/>
  <c r="B24" i="5"/>
  <c r="C24" i="5" s="1"/>
  <c r="D23" i="5"/>
  <c r="E23" i="5" s="1"/>
  <c r="B23" i="5"/>
  <c r="C23" i="5" s="1"/>
  <c r="D22" i="5"/>
  <c r="E22" i="5" s="1"/>
  <c r="B22" i="5"/>
  <c r="C22" i="5" s="1"/>
  <c r="D21" i="5"/>
  <c r="E21" i="5" s="1"/>
  <c r="B21" i="5"/>
  <c r="C21" i="5" s="1"/>
  <c r="D20" i="5"/>
  <c r="E20" i="5" s="1"/>
  <c r="B20" i="5"/>
  <c r="C20" i="5" s="1"/>
  <c r="D19" i="5"/>
  <c r="E19" i="5" s="1"/>
  <c r="B19" i="5"/>
  <c r="C19" i="5" s="1"/>
  <c r="D18" i="5"/>
  <c r="E18" i="5" s="1"/>
  <c r="B18" i="5"/>
  <c r="C18" i="5" s="1"/>
  <c r="D17" i="5"/>
  <c r="E17" i="5" s="1"/>
  <c r="B17" i="5"/>
  <c r="C17" i="5" s="1"/>
  <c r="D16" i="5"/>
  <c r="E16" i="5" s="1"/>
  <c r="B16" i="5"/>
  <c r="C16" i="5" s="1"/>
  <c r="D15" i="5"/>
  <c r="E15" i="5" s="1"/>
  <c r="B15" i="5"/>
  <c r="C15" i="5" s="1"/>
  <c r="D29" i="4"/>
  <c r="E29" i="4" s="1"/>
  <c r="B29" i="4"/>
  <c r="C29" i="4" s="1"/>
  <c r="D28" i="4"/>
  <c r="E28" i="4" s="1"/>
  <c r="B28" i="4"/>
  <c r="C28" i="4" s="1"/>
  <c r="D27" i="4"/>
  <c r="E27" i="4" s="1"/>
  <c r="B27" i="4"/>
  <c r="C27" i="4" s="1"/>
  <c r="D26" i="4"/>
  <c r="E26" i="4" s="1"/>
  <c r="B26" i="4"/>
  <c r="C26" i="4" s="1"/>
  <c r="D25" i="4"/>
  <c r="E25" i="4" s="1"/>
  <c r="B25" i="4"/>
  <c r="C25" i="4" s="1"/>
  <c r="D24" i="4"/>
  <c r="E24" i="4" s="1"/>
  <c r="B24" i="4"/>
  <c r="C24" i="4" s="1"/>
  <c r="D23" i="4"/>
  <c r="E23" i="4" s="1"/>
  <c r="B23" i="4"/>
  <c r="C23" i="4" s="1"/>
  <c r="D22" i="4"/>
  <c r="E22" i="4" s="1"/>
  <c r="B22" i="4"/>
  <c r="C22" i="4" s="1"/>
  <c r="D21" i="4"/>
  <c r="E21" i="4" s="1"/>
  <c r="B21" i="4"/>
  <c r="C21" i="4" s="1"/>
  <c r="D20" i="4"/>
  <c r="E20" i="4" s="1"/>
  <c r="B20" i="4"/>
  <c r="C20" i="4" s="1"/>
  <c r="D19" i="4"/>
  <c r="E19" i="4" s="1"/>
  <c r="B19" i="4"/>
  <c r="C19" i="4" s="1"/>
  <c r="D18" i="4"/>
  <c r="E18" i="4" s="1"/>
  <c r="B18" i="4"/>
  <c r="C18" i="4" s="1"/>
  <c r="D17" i="4"/>
  <c r="E17" i="4" s="1"/>
  <c r="B17" i="4"/>
  <c r="C17" i="4" s="1"/>
  <c r="D16" i="4"/>
  <c r="E16" i="4" s="1"/>
  <c r="B16" i="4"/>
  <c r="C16" i="4" s="1"/>
  <c r="D15" i="4"/>
  <c r="E15" i="4" s="1"/>
  <c r="B15" i="4"/>
  <c r="C15" i="4" s="1"/>
  <c r="E29" i="3"/>
  <c r="D29" i="3"/>
  <c r="B29" i="3"/>
  <c r="C29" i="3" s="1"/>
  <c r="D28" i="3"/>
  <c r="E28" i="3" s="1"/>
  <c r="B28" i="3"/>
  <c r="C28" i="3" s="1"/>
  <c r="E27" i="3"/>
  <c r="D27" i="3"/>
  <c r="B27" i="3"/>
  <c r="C27" i="3" s="1"/>
  <c r="D26" i="3"/>
  <c r="E26" i="3" s="1"/>
  <c r="B26" i="3"/>
  <c r="C26" i="3" s="1"/>
  <c r="E25" i="3"/>
  <c r="D25" i="3"/>
  <c r="B25" i="3"/>
  <c r="C25" i="3" s="1"/>
  <c r="D24" i="3"/>
  <c r="E24" i="3" s="1"/>
  <c r="B24" i="3"/>
  <c r="C24" i="3" s="1"/>
  <c r="E23" i="3"/>
  <c r="D23" i="3"/>
  <c r="B23" i="3"/>
  <c r="C23" i="3" s="1"/>
  <c r="D22" i="3"/>
  <c r="E22" i="3" s="1"/>
  <c r="B22" i="3"/>
  <c r="C22" i="3" s="1"/>
  <c r="E21" i="3"/>
  <c r="D21" i="3"/>
  <c r="B21" i="3"/>
  <c r="C21" i="3" s="1"/>
  <c r="D20" i="3"/>
  <c r="E20" i="3" s="1"/>
  <c r="B20" i="3"/>
  <c r="C20" i="3" s="1"/>
  <c r="E19" i="3"/>
  <c r="D19" i="3"/>
  <c r="B19" i="3"/>
  <c r="C19" i="3" s="1"/>
  <c r="D18" i="3"/>
  <c r="E18" i="3" s="1"/>
  <c r="B18" i="3"/>
  <c r="C18" i="3" s="1"/>
  <c r="E17" i="3"/>
  <c r="D17" i="3"/>
  <c r="B17" i="3"/>
  <c r="C17" i="3" s="1"/>
  <c r="D16" i="3"/>
  <c r="E16" i="3" s="1"/>
  <c r="B16" i="3"/>
  <c r="C16" i="3" s="1"/>
  <c r="E15" i="3"/>
  <c r="D15" i="3"/>
  <c r="B15" i="3"/>
  <c r="C15" i="3" s="1"/>
  <c r="D29" i="2"/>
  <c r="E29" i="2" s="1"/>
  <c r="B29" i="2"/>
  <c r="C29" i="2" s="1"/>
  <c r="D28" i="2"/>
  <c r="E28" i="2" s="1"/>
  <c r="B28" i="2"/>
  <c r="C28" i="2" s="1"/>
  <c r="D27" i="2"/>
  <c r="E27" i="2" s="1"/>
  <c r="B27" i="2"/>
  <c r="C27" i="2" s="1"/>
  <c r="D26" i="2"/>
  <c r="E26" i="2" s="1"/>
  <c r="B26" i="2"/>
  <c r="C26" i="2" s="1"/>
  <c r="D25" i="2"/>
  <c r="E25" i="2" s="1"/>
  <c r="B25" i="2"/>
  <c r="C25" i="2" s="1"/>
  <c r="D24" i="2"/>
  <c r="E24" i="2" s="1"/>
  <c r="B24" i="2"/>
  <c r="C24" i="2" s="1"/>
  <c r="D23" i="2"/>
  <c r="E23" i="2" s="1"/>
  <c r="B23" i="2"/>
  <c r="C23" i="2" s="1"/>
  <c r="D22" i="2"/>
  <c r="E22" i="2" s="1"/>
  <c r="B22" i="2"/>
  <c r="C22" i="2" s="1"/>
  <c r="D21" i="2"/>
  <c r="E21" i="2" s="1"/>
  <c r="B21" i="2"/>
  <c r="C21" i="2" s="1"/>
  <c r="D20" i="2"/>
  <c r="E20" i="2" s="1"/>
  <c r="B20" i="2"/>
  <c r="C20" i="2" s="1"/>
  <c r="D19" i="2"/>
  <c r="E19" i="2" s="1"/>
  <c r="B19" i="2"/>
  <c r="C19" i="2" s="1"/>
  <c r="D18" i="2"/>
  <c r="E18" i="2" s="1"/>
  <c r="B18" i="2"/>
  <c r="C18" i="2" s="1"/>
  <c r="D17" i="2"/>
  <c r="E17" i="2" s="1"/>
  <c r="B17" i="2"/>
  <c r="C17" i="2" s="1"/>
  <c r="D16" i="2"/>
  <c r="E16" i="2" s="1"/>
  <c r="B16" i="2"/>
  <c r="C16" i="2" s="1"/>
  <c r="D15" i="2"/>
  <c r="E15" i="2" s="1"/>
  <c r="B15" i="2"/>
  <c r="C15" i="2" s="1"/>
  <c r="D29" i="1" l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F21" i="45" l="1"/>
  <c r="K47" i="49" l="1"/>
  <c r="J47" i="49"/>
  <c r="I47" i="49"/>
  <c r="H47" i="49"/>
  <c r="G47" i="49"/>
  <c r="F47" i="49"/>
  <c r="E47" i="49"/>
  <c r="D47" i="49"/>
  <c r="C47" i="49"/>
  <c r="B47" i="49"/>
  <c r="K46" i="49"/>
  <c r="J46" i="49"/>
  <c r="I46" i="49"/>
  <c r="H46" i="49"/>
  <c r="G46" i="49"/>
  <c r="F46" i="49"/>
  <c r="E46" i="49"/>
  <c r="D46" i="49"/>
  <c r="C46" i="49"/>
  <c r="B46" i="49"/>
  <c r="K45" i="49"/>
  <c r="J45" i="49"/>
  <c r="I45" i="49"/>
  <c r="H45" i="49"/>
  <c r="G45" i="49"/>
  <c r="F45" i="49"/>
  <c r="E45" i="49"/>
  <c r="D45" i="49"/>
  <c r="C45" i="49"/>
  <c r="B45" i="49"/>
  <c r="K44" i="49"/>
  <c r="J44" i="49"/>
  <c r="I44" i="49"/>
  <c r="H44" i="49"/>
  <c r="G44" i="49"/>
  <c r="F44" i="49"/>
  <c r="E44" i="49"/>
  <c r="D44" i="49"/>
  <c r="C44" i="49"/>
  <c r="B44" i="49"/>
  <c r="K43" i="49"/>
  <c r="J43" i="49"/>
  <c r="I43" i="49"/>
  <c r="H43" i="49"/>
  <c r="G43" i="49"/>
  <c r="F43" i="49"/>
  <c r="E43" i="49"/>
  <c r="D43" i="49"/>
  <c r="C43" i="49"/>
  <c r="B43" i="49"/>
  <c r="K42" i="49"/>
  <c r="J42" i="49"/>
  <c r="I42" i="49"/>
  <c r="H42" i="49"/>
  <c r="G42" i="49"/>
  <c r="F42" i="49"/>
  <c r="E42" i="49"/>
  <c r="D42" i="49"/>
  <c r="C42" i="49"/>
  <c r="B42" i="49"/>
  <c r="K41" i="49"/>
  <c r="J41" i="49"/>
  <c r="I41" i="49"/>
  <c r="H41" i="49"/>
  <c r="G41" i="49"/>
  <c r="F41" i="49"/>
  <c r="E41" i="49"/>
  <c r="D41" i="49"/>
  <c r="C41" i="49"/>
  <c r="B41" i="49"/>
  <c r="K40" i="49"/>
  <c r="J40" i="49"/>
  <c r="I40" i="49"/>
  <c r="H40" i="49"/>
  <c r="G40" i="49"/>
  <c r="F40" i="49"/>
  <c r="E40" i="49"/>
  <c r="D40" i="49"/>
  <c r="C40" i="49"/>
  <c r="B40" i="49"/>
  <c r="K39" i="49"/>
  <c r="J39" i="49"/>
  <c r="I39" i="49"/>
  <c r="H39" i="49"/>
  <c r="G39" i="49"/>
  <c r="F39" i="49"/>
  <c r="E39" i="49"/>
  <c r="D39" i="49"/>
  <c r="C39" i="49"/>
  <c r="B39" i="49"/>
  <c r="K38" i="49"/>
  <c r="J38" i="49"/>
  <c r="I38" i="49"/>
  <c r="H38" i="49"/>
  <c r="G38" i="49"/>
  <c r="F38" i="49"/>
  <c r="E38" i="49"/>
  <c r="D38" i="49"/>
  <c r="C38" i="49"/>
  <c r="B38" i="49"/>
  <c r="K37" i="49"/>
  <c r="J37" i="49"/>
  <c r="I37" i="49"/>
  <c r="H37" i="49"/>
  <c r="G37" i="49"/>
  <c r="F37" i="49"/>
  <c r="E37" i="49"/>
  <c r="D37" i="49"/>
  <c r="C37" i="49"/>
  <c r="B37" i="49"/>
  <c r="K36" i="49"/>
  <c r="J36" i="49"/>
  <c r="I36" i="49"/>
  <c r="H36" i="49"/>
  <c r="G36" i="49"/>
  <c r="F36" i="49"/>
  <c r="E36" i="49"/>
  <c r="D36" i="49"/>
  <c r="C36" i="49"/>
  <c r="B36" i="49"/>
  <c r="K35" i="49"/>
  <c r="J35" i="49"/>
  <c r="I35" i="49"/>
  <c r="H35" i="49"/>
  <c r="G35" i="49"/>
  <c r="F35" i="49"/>
  <c r="E35" i="49"/>
  <c r="D35" i="49"/>
  <c r="C35" i="49"/>
  <c r="B35" i="49"/>
  <c r="K34" i="49"/>
  <c r="J34" i="49"/>
  <c r="I34" i="49"/>
  <c r="H34" i="49"/>
  <c r="G34" i="49"/>
  <c r="F34" i="49"/>
  <c r="E34" i="49"/>
  <c r="D34" i="49"/>
  <c r="C34" i="49"/>
  <c r="B34" i="49"/>
  <c r="K33" i="49"/>
  <c r="J33" i="49"/>
  <c r="I33" i="49"/>
  <c r="H33" i="49"/>
  <c r="G33" i="49"/>
  <c r="F33" i="49"/>
  <c r="E33" i="49"/>
  <c r="D33" i="49"/>
  <c r="C33" i="49"/>
  <c r="B33" i="49"/>
  <c r="K32" i="49"/>
  <c r="J32" i="49"/>
  <c r="I32" i="49"/>
  <c r="H32" i="49"/>
  <c r="G32" i="49"/>
  <c r="F32" i="49"/>
  <c r="E32" i="49"/>
  <c r="D32" i="49"/>
  <c r="C32" i="49"/>
  <c r="B32" i="49"/>
  <c r="K31" i="49"/>
  <c r="J31" i="49"/>
  <c r="I31" i="49"/>
  <c r="H31" i="49"/>
  <c r="G31" i="49"/>
  <c r="F31" i="49"/>
  <c r="E31" i="49"/>
  <c r="D31" i="49"/>
  <c r="C31" i="49"/>
  <c r="B31" i="49"/>
  <c r="K30" i="49"/>
  <c r="J30" i="49"/>
  <c r="I30" i="49"/>
  <c r="H30" i="49"/>
  <c r="G30" i="49"/>
  <c r="F30" i="49"/>
  <c r="E30" i="49"/>
  <c r="D30" i="49"/>
  <c r="C30" i="49"/>
  <c r="B30" i="49"/>
  <c r="K29" i="49"/>
  <c r="J29" i="49"/>
  <c r="I29" i="49"/>
  <c r="H29" i="49"/>
  <c r="G29" i="49"/>
  <c r="F29" i="49"/>
  <c r="E29" i="49"/>
  <c r="D29" i="49"/>
  <c r="C29" i="49"/>
  <c r="B29" i="49"/>
  <c r="K28" i="49"/>
  <c r="J28" i="49"/>
  <c r="I28" i="49"/>
  <c r="H28" i="49"/>
  <c r="G28" i="49"/>
  <c r="F28" i="49"/>
  <c r="E28" i="49"/>
  <c r="D28" i="49"/>
  <c r="C28" i="49"/>
  <c r="B28" i="49"/>
  <c r="K27" i="49"/>
  <c r="J27" i="49"/>
  <c r="I27" i="49"/>
  <c r="H27" i="49"/>
  <c r="G27" i="49"/>
  <c r="F27" i="49"/>
  <c r="E27" i="49"/>
  <c r="D27" i="49"/>
  <c r="C27" i="49"/>
  <c r="B27" i="49"/>
  <c r="K26" i="49"/>
  <c r="J26" i="49"/>
  <c r="I26" i="49"/>
  <c r="H26" i="49"/>
  <c r="G26" i="49"/>
  <c r="F26" i="49"/>
  <c r="E26" i="49"/>
  <c r="D26" i="49"/>
  <c r="C26" i="49"/>
  <c r="B26" i="49"/>
  <c r="K25" i="49"/>
  <c r="J25" i="49"/>
  <c r="I25" i="49"/>
  <c r="H25" i="49"/>
  <c r="G25" i="49"/>
  <c r="F25" i="49"/>
  <c r="E25" i="49"/>
  <c r="D25" i="49"/>
  <c r="C25" i="49"/>
  <c r="B25" i="49"/>
  <c r="K24" i="49"/>
  <c r="J24" i="49"/>
  <c r="I24" i="49"/>
  <c r="H24" i="49"/>
  <c r="G24" i="49"/>
  <c r="F24" i="49"/>
  <c r="E24" i="49"/>
  <c r="D24" i="49"/>
  <c r="C24" i="49"/>
  <c r="B24" i="49"/>
  <c r="K23" i="49"/>
  <c r="J23" i="49"/>
  <c r="I23" i="49"/>
  <c r="H23" i="49"/>
  <c r="G23" i="49"/>
  <c r="F23" i="49"/>
  <c r="E23" i="49"/>
  <c r="D23" i="49"/>
  <c r="C23" i="49"/>
  <c r="B23" i="49"/>
  <c r="K22" i="49"/>
  <c r="J22" i="49"/>
  <c r="I22" i="49"/>
  <c r="H22" i="49"/>
  <c r="G22" i="49"/>
  <c r="F22" i="49"/>
  <c r="E22" i="49"/>
  <c r="D22" i="49"/>
  <c r="C22" i="49"/>
  <c r="B22" i="49"/>
  <c r="K21" i="49"/>
  <c r="J21" i="49"/>
  <c r="I21" i="49"/>
  <c r="H21" i="49"/>
  <c r="G21" i="49"/>
  <c r="F21" i="49"/>
  <c r="E21" i="49"/>
  <c r="D21" i="49"/>
  <c r="C21" i="49"/>
  <c r="B21" i="49"/>
  <c r="K20" i="49"/>
  <c r="J20" i="49"/>
  <c r="I20" i="49"/>
  <c r="H20" i="49"/>
  <c r="G20" i="49"/>
  <c r="F20" i="49"/>
  <c r="E20" i="49"/>
  <c r="D20" i="49"/>
  <c r="C20" i="49"/>
  <c r="B20" i="49"/>
  <c r="K19" i="49"/>
  <c r="J19" i="49"/>
  <c r="I19" i="49"/>
  <c r="H19" i="49"/>
  <c r="G19" i="49"/>
  <c r="F19" i="49"/>
  <c r="E19" i="49"/>
  <c r="D19" i="49"/>
  <c r="C19" i="49"/>
  <c r="B19" i="49"/>
  <c r="K18" i="49"/>
  <c r="J18" i="49"/>
  <c r="I18" i="49"/>
  <c r="H18" i="49"/>
  <c r="G18" i="49"/>
  <c r="F18" i="49"/>
  <c r="E18" i="49"/>
  <c r="D18" i="49"/>
  <c r="C18" i="49"/>
  <c r="B18" i="49"/>
  <c r="K17" i="49"/>
  <c r="J17" i="49"/>
  <c r="I17" i="49"/>
  <c r="H17" i="49"/>
  <c r="G17" i="49"/>
  <c r="F17" i="49"/>
  <c r="E17" i="49"/>
  <c r="D17" i="49"/>
  <c r="C17" i="49"/>
  <c r="B17" i="49"/>
  <c r="K16" i="49"/>
  <c r="J16" i="49"/>
  <c r="I16" i="49"/>
  <c r="H16" i="49"/>
  <c r="G16" i="49"/>
  <c r="F16" i="49"/>
  <c r="E16" i="49"/>
  <c r="D16" i="49"/>
  <c r="C16" i="49"/>
  <c r="B16" i="49"/>
  <c r="K15" i="49"/>
  <c r="J15" i="49"/>
  <c r="I15" i="49"/>
  <c r="H15" i="49"/>
  <c r="G15" i="49"/>
  <c r="F15" i="49"/>
  <c r="E15" i="49"/>
  <c r="D15" i="49"/>
  <c r="C15" i="49"/>
  <c r="B15" i="49"/>
  <c r="K14" i="49"/>
  <c r="J14" i="49"/>
  <c r="I14" i="49"/>
  <c r="H14" i="49"/>
  <c r="G14" i="49"/>
  <c r="F14" i="49"/>
  <c r="E14" i="49"/>
  <c r="D14" i="49"/>
  <c r="C14" i="49"/>
  <c r="B14" i="49"/>
  <c r="K13" i="49"/>
  <c r="J13" i="49"/>
  <c r="I13" i="49"/>
  <c r="H13" i="49"/>
  <c r="G13" i="49"/>
  <c r="F13" i="49"/>
  <c r="E13" i="49"/>
  <c r="D13" i="49"/>
  <c r="C13" i="49"/>
  <c r="B13" i="49"/>
  <c r="K12" i="49"/>
  <c r="J12" i="49"/>
  <c r="I12" i="49"/>
  <c r="H12" i="49"/>
  <c r="G12" i="49"/>
  <c r="F12" i="49"/>
  <c r="E12" i="49"/>
  <c r="D12" i="49"/>
  <c r="C12" i="49"/>
  <c r="B12" i="49"/>
  <c r="K11" i="49"/>
  <c r="J11" i="49"/>
  <c r="I11" i="49"/>
  <c r="H11" i="49"/>
  <c r="G11" i="49"/>
  <c r="F11" i="49"/>
  <c r="E11" i="49"/>
  <c r="D11" i="49"/>
  <c r="C11" i="49"/>
  <c r="B11" i="49"/>
  <c r="K10" i="49"/>
  <c r="J10" i="49"/>
  <c r="I10" i="49"/>
  <c r="H10" i="49"/>
  <c r="G10" i="49"/>
  <c r="F10" i="49"/>
  <c r="E10" i="49"/>
  <c r="D10" i="49"/>
  <c r="C10" i="49"/>
  <c r="B10" i="49"/>
  <c r="K9" i="49"/>
  <c r="J9" i="49"/>
  <c r="I9" i="49"/>
  <c r="H9" i="49"/>
  <c r="G9" i="49"/>
  <c r="F9" i="49"/>
  <c r="E9" i="49"/>
  <c r="D9" i="49"/>
  <c r="C9" i="49"/>
  <c r="B9" i="49"/>
  <c r="K8" i="49"/>
  <c r="J8" i="49"/>
  <c r="I8" i="49"/>
  <c r="H8" i="49"/>
  <c r="G8" i="49"/>
  <c r="F8" i="49"/>
  <c r="E8" i="49"/>
  <c r="D8" i="49"/>
  <c r="C8" i="49"/>
  <c r="B8" i="49"/>
  <c r="K7" i="49"/>
  <c r="J7" i="49"/>
  <c r="I7" i="49"/>
  <c r="H7" i="49"/>
  <c r="G7" i="49"/>
  <c r="F7" i="49"/>
  <c r="E7" i="49"/>
  <c r="D7" i="49"/>
  <c r="C7" i="49"/>
  <c r="B7" i="49"/>
  <c r="K6" i="49"/>
  <c r="J6" i="49"/>
  <c r="I6" i="49"/>
  <c r="H6" i="49"/>
  <c r="G6" i="49"/>
  <c r="F6" i="49"/>
  <c r="E6" i="49"/>
  <c r="D6" i="49"/>
  <c r="C6" i="49"/>
  <c r="B6" i="49"/>
  <c r="K5" i="49"/>
  <c r="J5" i="49"/>
  <c r="I5" i="49"/>
  <c r="H5" i="49"/>
  <c r="G5" i="49"/>
  <c r="F5" i="49"/>
  <c r="E5" i="49"/>
  <c r="D5" i="49"/>
  <c r="C5" i="49"/>
  <c r="B5" i="49"/>
  <c r="K4" i="49"/>
  <c r="J4" i="49"/>
  <c r="I4" i="49"/>
  <c r="H4" i="49"/>
  <c r="G4" i="49"/>
  <c r="F4" i="49"/>
  <c r="E4" i="49"/>
  <c r="D4" i="49"/>
  <c r="C4" i="49"/>
  <c r="B4" i="49"/>
  <c r="K3" i="49"/>
  <c r="J3" i="49"/>
  <c r="I3" i="49"/>
  <c r="H3" i="49"/>
  <c r="G3" i="49"/>
  <c r="F3" i="49"/>
  <c r="E3" i="49"/>
  <c r="D3" i="49"/>
  <c r="C3" i="49"/>
  <c r="B3" i="49"/>
  <c r="K2" i="49"/>
  <c r="J2" i="49"/>
  <c r="I2" i="49"/>
  <c r="H2" i="49"/>
  <c r="G2" i="49"/>
  <c r="F2" i="49"/>
  <c r="E2" i="49"/>
  <c r="D2" i="49"/>
  <c r="C2" i="49"/>
  <c r="B2" i="49"/>
  <c r="K47" i="48"/>
  <c r="J47" i="48"/>
  <c r="I47" i="48"/>
  <c r="H47" i="48"/>
  <c r="G47" i="48"/>
  <c r="F47" i="48"/>
  <c r="E47" i="48"/>
  <c r="D47" i="48"/>
  <c r="C47" i="48"/>
  <c r="B47" i="48"/>
  <c r="K46" i="48"/>
  <c r="J46" i="48"/>
  <c r="I46" i="48"/>
  <c r="H46" i="48"/>
  <c r="G46" i="48"/>
  <c r="F46" i="48"/>
  <c r="E46" i="48"/>
  <c r="D46" i="48"/>
  <c r="C46" i="48"/>
  <c r="B46" i="48"/>
  <c r="K45" i="48"/>
  <c r="J45" i="48"/>
  <c r="I45" i="48"/>
  <c r="H45" i="48"/>
  <c r="G45" i="48"/>
  <c r="F45" i="48"/>
  <c r="E45" i="48"/>
  <c r="D45" i="48"/>
  <c r="C45" i="48"/>
  <c r="B45" i="48"/>
  <c r="K44" i="48"/>
  <c r="J44" i="48"/>
  <c r="I44" i="48"/>
  <c r="H44" i="48"/>
  <c r="G44" i="48"/>
  <c r="F44" i="48"/>
  <c r="E44" i="48"/>
  <c r="D44" i="48"/>
  <c r="C44" i="48"/>
  <c r="B44" i="48"/>
  <c r="K43" i="48"/>
  <c r="J43" i="48"/>
  <c r="I43" i="48"/>
  <c r="H43" i="48"/>
  <c r="G43" i="48"/>
  <c r="F43" i="48"/>
  <c r="E43" i="48"/>
  <c r="D43" i="48"/>
  <c r="C43" i="48"/>
  <c r="B43" i="48"/>
  <c r="K42" i="48"/>
  <c r="J42" i="48"/>
  <c r="I42" i="48"/>
  <c r="H42" i="48"/>
  <c r="G42" i="48"/>
  <c r="F42" i="48"/>
  <c r="E42" i="48"/>
  <c r="D42" i="48"/>
  <c r="C42" i="48"/>
  <c r="B42" i="48"/>
  <c r="K41" i="48"/>
  <c r="J41" i="48"/>
  <c r="I41" i="48"/>
  <c r="H41" i="48"/>
  <c r="G41" i="48"/>
  <c r="F41" i="48"/>
  <c r="E41" i="48"/>
  <c r="D41" i="48"/>
  <c r="C41" i="48"/>
  <c r="B41" i="48"/>
  <c r="K40" i="48"/>
  <c r="J40" i="48"/>
  <c r="I40" i="48"/>
  <c r="H40" i="48"/>
  <c r="G40" i="48"/>
  <c r="F40" i="48"/>
  <c r="E40" i="48"/>
  <c r="D40" i="48"/>
  <c r="C40" i="48"/>
  <c r="B40" i="48"/>
  <c r="K39" i="48"/>
  <c r="J39" i="48"/>
  <c r="I39" i="48"/>
  <c r="H39" i="48"/>
  <c r="G39" i="48"/>
  <c r="F39" i="48"/>
  <c r="E39" i="48"/>
  <c r="D39" i="48"/>
  <c r="C39" i="48"/>
  <c r="B39" i="48"/>
  <c r="K38" i="48"/>
  <c r="J38" i="48"/>
  <c r="I38" i="48"/>
  <c r="H38" i="48"/>
  <c r="G38" i="48"/>
  <c r="F38" i="48"/>
  <c r="E38" i="48"/>
  <c r="D38" i="48"/>
  <c r="C38" i="48"/>
  <c r="B38" i="48"/>
  <c r="K37" i="48"/>
  <c r="J37" i="48"/>
  <c r="I37" i="48"/>
  <c r="H37" i="48"/>
  <c r="G37" i="48"/>
  <c r="F37" i="48"/>
  <c r="E37" i="48"/>
  <c r="D37" i="48"/>
  <c r="C37" i="48"/>
  <c r="B37" i="48"/>
  <c r="K36" i="48"/>
  <c r="J36" i="48"/>
  <c r="I36" i="48"/>
  <c r="H36" i="48"/>
  <c r="G36" i="48"/>
  <c r="F36" i="48"/>
  <c r="E36" i="48"/>
  <c r="D36" i="48"/>
  <c r="C36" i="48"/>
  <c r="B36" i="48"/>
  <c r="K35" i="48"/>
  <c r="J35" i="48"/>
  <c r="I35" i="48"/>
  <c r="H35" i="48"/>
  <c r="G35" i="48"/>
  <c r="F35" i="48"/>
  <c r="E35" i="48"/>
  <c r="D35" i="48"/>
  <c r="C35" i="48"/>
  <c r="B35" i="48"/>
  <c r="K34" i="48"/>
  <c r="J34" i="48"/>
  <c r="I34" i="48"/>
  <c r="H34" i="48"/>
  <c r="G34" i="48"/>
  <c r="F34" i="48"/>
  <c r="E34" i="48"/>
  <c r="D34" i="48"/>
  <c r="C34" i="48"/>
  <c r="B34" i="48"/>
  <c r="K33" i="48"/>
  <c r="J33" i="48"/>
  <c r="I33" i="48"/>
  <c r="H33" i="48"/>
  <c r="G33" i="48"/>
  <c r="F33" i="48"/>
  <c r="E33" i="48"/>
  <c r="D33" i="48"/>
  <c r="C33" i="48"/>
  <c r="B33" i="48"/>
  <c r="K32" i="48"/>
  <c r="J32" i="48"/>
  <c r="I32" i="48"/>
  <c r="H32" i="48"/>
  <c r="G32" i="48"/>
  <c r="F32" i="48"/>
  <c r="E32" i="48"/>
  <c r="D32" i="48"/>
  <c r="C32" i="48"/>
  <c r="B32" i="48"/>
  <c r="K31" i="48"/>
  <c r="J31" i="48"/>
  <c r="I31" i="48"/>
  <c r="H31" i="48"/>
  <c r="G31" i="48"/>
  <c r="F31" i="48"/>
  <c r="E31" i="48"/>
  <c r="D31" i="48"/>
  <c r="C31" i="48"/>
  <c r="B31" i="48"/>
  <c r="K30" i="48"/>
  <c r="J30" i="48"/>
  <c r="I30" i="48"/>
  <c r="H30" i="48"/>
  <c r="G30" i="48"/>
  <c r="F30" i="48"/>
  <c r="E30" i="48"/>
  <c r="D30" i="48"/>
  <c r="C30" i="48"/>
  <c r="B30" i="48"/>
  <c r="K29" i="48"/>
  <c r="J29" i="48"/>
  <c r="I29" i="48"/>
  <c r="H29" i="48"/>
  <c r="G29" i="48"/>
  <c r="F29" i="48"/>
  <c r="E29" i="48"/>
  <c r="D29" i="48"/>
  <c r="C29" i="48"/>
  <c r="B29" i="48"/>
  <c r="K28" i="48"/>
  <c r="J28" i="48"/>
  <c r="I28" i="48"/>
  <c r="H28" i="48"/>
  <c r="G28" i="48"/>
  <c r="F28" i="48"/>
  <c r="E28" i="48"/>
  <c r="D28" i="48"/>
  <c r="C28" i="48"/>
  <c r="B28" i="48"/>
  <c r="K27" i="48"/>
  <c r="J27" i="48"/>
  <c r="I27" i="48"/>
  <c r="H27" i="48"/>
  <c r="G27" i="48"/>
  <c r="F27" i="48"/>
  <c r="E27" i="48"/>
  <c r="D27" i="48"/>
  <c r="C27" i="48"/>
  <c r="B27" i="48"/>
  <c r="K26" i="48"/>
  <c r="J26" i="48"/>
  <c r="I26" i="48"/>
  <c r="H26" i="48"/>
  <c r="G26" i="48"/>
  <c r="F26" i="48"/>
  <c r="E26" i="48"/>
  <c r="D26" i="48"/>
  <c r="C26" i="48"/>
  <c r="B26" i="48"/>
  <c r="K25" i="48"/>
  <c r="J25" i="48"/>
  <c r="I25" i="48"/>
  <c r="H25" i="48"/>
  <c r="G25" i="48"/>
  <c r="F25" i="48"/>
  <c r="E25" i="48"/>
  <c r="D25" i="48"/>
  <c r="C25" i="48"/>
  <c r="B25" i="48"/>
  <c r="K24" i="48"/>
  <c r="J24" i="48"/>
  <c r="I24" i="48"/>
  <c r="H24" i="48"/>
  <c r="G24" i="48"/>
  <c r="F24" i="48"/>
  <c r="E24" i="48"/>
  <c r="D24" i="48"/>
  <c r="C24" i="48"/>
  <c r="B24" i="48"/>
  <c r="K23" i="48"/>
  <c r="J23" i="48"/>
  <c r="I23" i="48"/>
  <c r="H23" i="48"/>
  <c r="G23" i="48"/>
  <c r="F23" i="48"/>
  <c r="E23" i="48"/>
  <c r="D23" i="48"/>
  <c r="C23" i="48"/>
  <c r="B23" i="48"/>
  <c r="K22" i="48"/>
  <c r="J22" i="48"/>
  <c r="I22" i="48"/>
  <c r="H22" i="48"/>
  <c r="G22" i="48"/>
  <c r="F22" i="48"/>
  <c r="E22" i="48"/>
  <c r="D22" i="48"/>
  <c r="C22" i="48"/>
  <c r="B22" i="48"/>
  <c r="K21" i="48"/>
  <c r="J21" i="48"/>
  <c r="I21" i="48"/>
  <c r="H21" i="48"/>
  <c r="G21" i="48"/>
  <c r="F21" i="48"/>
  <c r="E21" i="48"/>
  <c r="D21" i="48"/>
  <c r="C21" i="48"/>
  <c r="B21" i="48"/>
  <c r="K20" i="48"/>
  <c r="J20" i="48"/>
  <c r="I20" i="48"/>
  <c r="H20" i="48"/>
  <c r="G20" i="48"/>
  <c r="F20" i="48"/>
  <c r="E20" i="48"/>
  <c r="D20" i="48"/>
  <c r="C20" i="48"/>
  <c r="B20" i="48"/>
  <c r="K19" i="48"/>
  <c r="J19" i="48"/>
  <c r="I19" i="48"/>
  <c r="H19" i="48"/>
  <c r="G19" i="48"/>
  <c r="F19" i="48"/>
  <c r="E19" i="48"/>
  <c r="D19" i="48"/>
  <c r="C19" i="48"/>
  <c r="B19" i="48"/>
  <c r="K18" i="48"/>
  <c r="J18" i="48"/>
  <c r="I18" i="48"/>
  <c r="H18" i="48"/>
  <c r="G18" i="48"/>
  <c r="F18" i="48"/>
  <c r="E18" i="48"/>
  <c r="D18" i="48"/>
  <c r="C18" i="48"/>
  <c r="B18" i="48"/>
  <c r="K17" i="48"/>
  <c r="J17" i="48"/>
  <c r="I17" i="48"/>
  <c r="H17" i="48"/>
  <c r="G17" i="48"/>
  <c r="F17" i="48"/>
  <c r="E17" i="48"/>
  <c r="D17" i="48"/>
  <c r="C17" i="48"/>
  <c r="B17" i="48"/>
  <c r="K16" i="48"/>
  <c r="J16" i="48"/>
  <c r="I16" i="48"/>
  <c r="H16" i="48"/>
  <c r="G16" i="48"/>
  <c r="F16" i="48"/>
  <c r="E16" i="48"/>
  <c r="D16" i="48"/>
  <c r="C16" i="48"/>
  <c r="B16" i="48"/>
  <c r="K15" i="48"/>
  <c r="J15" i="48"/>
  <c r="I15" i="48"/>
  <c r="H15" i="48"/>
  <c r="G15" i="48"/>
  <c r="F15" i="48"/>
  <c r="E15" i="48"/>
  <c r="D15" i="48"/>
  <c r="C15" i="48"/>
  <c r="B15" i="48"/>
  <c r="K14" i="48"/>
  <c r="J14" i="48"/>
  <c r="I14" i="48"/>
  <c r="H14" i="48"/>
  <c r="G14" i="48"/>
  <c r="F14" i="48"/>
  <c r="E14" i="48"/>
  <c r="D14" i="48"/>
  <c r="C14" i="48"/>
  <c r="B14" i="48"/>
  <c r="K13" i="48"/>
  <c r="J13" i="48"/>
  <c r="I13" i="48"/>
  <c r="H13" i="48"/>
  <c r="G13" i="48"/>
  <c r="F13" i="48"/>
  <c r="E13" i="48"/>
  <c r="D13" i="48"/>
  <c r="C13" i="48"/>
  <c r="B13" i="48"/>
  <c r="K12" i="48"/>
  <c r="J12" i="48"/>
  <c r="I12" i="48"/>
  <c r="H12" i="48"/>
  <c r="G12" i="48"/>
  <c r="F12" i="48"/>
  <c r="E12" i="48"/>
  <c r="D12" i="48"/>
  <c r="C12" i="48"/>
  <c r="B12" i="48"/>
  <c r="K11" i="48"/>
  <c r="J11" i="48"/>
  <c r="I11" i="48"/>
  <c r="H11" i="48"/>
  <c r="G11" i="48"/>
  <c r="F11" i="48"/>
  <c r="E11" i="48"/>
  <c r="D11" i="48"/>
  <c r="C11" i="48"/>
  <c r="B11" i="48"/>
  <c r="K10" i="48"/>
  <c r="J10" i="48"/>
  <c r="I10" i="48"/>
  <c r="H10" i="48"/>
  <c r="G10" i="48"/>
  <c r="F10" i="48"/>
  <c r="E10" i="48"/>
  <c r="D10" i="48"/>
  <c r="C10" i="48"/>
  <c r="B10" i="48"/>
  <c r="K9" i="48"/>
  <c r="J9" i="48"/>
  <c r="I9" i="48"/>
  <c r="H9" i="48"/>
  <c r="G9" i="48"/>
  <c r="F9" i="48"/>
  <c r="E9" i="48"/>
  <c r="D9" i="48"/>
  <c r="C9" i="48"/>
  <c r="B9" i="48"/>
  <c r="K8" i="48"/>
  <c r="J8" i="48"/>
  <c r="I8" i="48"/>
  <c r="H8" i="48"/>
  <c r="G8" i="48"/>
  <c r="F8" i="48"/>
  <c r="E8" i="48"/>
  <c r="D8" i="48"/>
  <c r="C8" i="48"/>
  <c r="B8" i="48"/>
  <c r="K7" i="48"/>
  <c r="J7" i="48"/>
  <c r="I7" i="48"/>
  <c r="H7" i="48"/>
  <c r="G7" i="48"/>
  <c r="F7" i="48"/>
  <c r="E7" i="48"/>
  <c r="D7" i="48"/>
  <c r="C7" i="48"/>
  <c r="B7" i="48"/>
  <c r="K6" i="48"/>
  <c r="J6" i="48"/>
  <c r="I6" i="48"/>
  <c r="H6" i="48"/>
  <c r="G6" i="48"/>
  <c r="F6" i="48"/>
  <c r="E6" i="48"/>
  <c r="D6" i="48"/>
  <c r="C6" i="48"/>
  <c r="B6" i="48"/>
  <c r="K5" i="48"/>
  <c r="J5" i="48"/>
  <c r="I5" i="48"/>
  <c r="H5" i="48"/>
  <c r="G5" i="48"/>
  <c r="F5" i="48"/>
  <c r="E5" i="48"/>
  <c r="D5" i="48"/>
  <c r="C5" i="48"/>
  <c r="B5" i="48"/>
  <c r="K4" i="48"/>
  <c r="J4" i="48"/>
  <c r="I4" i="48"/>
  <c r="H4" i="48"/>
  <c r="G4" i="48"/>
  <c r="F4" i="48"/>
  <c r="E4" i="48"/>
  <c r="D4" i="48"/>
  <c r="C4" i="48"/>
  <c r="B4" i="48"/>
  <c r="K3" i="48"/>
  <c r="J3" i="48"/>
  <c r="I3" i="48"/>
  <c r="H3" i="48"/>
  <c r="G3" i="48"/>
  <c r="F3" i="48"/>
  <c r="E3" i="48"/>
  <c r="D3" i="48"/>
  <c r="C3" i="48"/>
  <c r="B3" i="48"/>
  <c r="K2" i="48"/>
  <c r="J2" i="48"/>
  <c r="I2" i="48"/>
  <c r="H2" i="48"/>
  <c r="G2" i="48"/>
  <c r="F2" i="48"/>
  <c r="E2" i="48"/>
  <c r="D2" i="48"/>
  <c r="C2" i="48"/>
  <c r="B2" i="48"/>
  <c r="Z47" i="48"/>
  <c r="Y47" i="48"/>
  <c r="X47" i="49"/>
  <c r="X47" i="48"/>
  <c r="W47" i="48"/>
  <c r="V47" i="48"/>
  <c r="U47" i="48"/>
  <c r="T47" i="49"/>
  <c r="T47" i="48"/>
  <c r="S47" i="48"/>
  <c r="R47" i="48"/>
  <c r="Q47" i="48"/>
  <c r="P47" i="48"/>
  <c r="O47" i="48"/>
  <c r="N47" i="48"/>
  <c r="M47" i="49"/>
  <c r="M47" i="48"/>
  <c r="L47" i="48"/>
  <c r="G12" i="46"/>
  <c r="F12" i="46"/>
  <c r="E12" i="46"/>
  <c r="D12" i="46"/>
  <c r="C12" i="46"/>
  <c r="B12" i="46"/>
  <c r="Z46" i="49"/>
  <c r="Z46" i="48"/>
  <c r="Y46" i="48"/>
  <c r="X46" i="48"/>
  <c r="W46" i="48"/>
  <c r="V46" i="49"/>
  <c r="V46" i="48"/>
  <c r="U46" i="48"/>
  <c r="T46" i="48"/>
  <c r="S46" i="48"/>
  <c r="R46" i="49"/>
  <c r="R46" i="48"/>
  <c r="Q46" i="48"/>
  <c r="P46" i="48"/>
  <c r="O46" i="49"/>
  <c r="O46" i="48"/>
  <c r="N46" i="48"/>
  <c r="M46" i="48"/>
  <c r="L46" i="48"/>
  <c r="G12" i="45"/>
  <c r="F12" i="45"/>
  <c r="E12" i="45"/>
  <c r="D12" i="45"/>
  <c r="C12" i="45"/>
  <c r="B12" i="45"/>
  <c r="Z45" i="48"/>
  <c r="Y45" i="48"/>
  <c r="X45" i="49"/>
  <c r="X45" i="48"/>
  <c r="W45" i="48"/>
  <c r="V45" i="48"/>
  <c r="U45" i="48"/>
  <c r="T45" i="49"/>
  <c r="T45" i="48"/>
  <c r="S45" i="48"/>
  <c r="R45" i="48"/>
  <c r="Q45" i="49"/>
  <c r="Q45" i="48"/>
  <c r="P45" i="48"/>
  <c r="O45" i="48"/>
  <c r="N45" i="48"/>
  <c r="M45" i="48"/>
  <c r="L45" i="48"/>
  <c r="G12" i="44"/>
  <c r="F12" i="44"/>
  <c r="E12" i="44"/>
  <c r="D12" i="44"/>
  <c r="C12" i="44"/>
  <c r="B12" i="44"/>
  <c r="Z44" i="49"/>
  <c r="Z44" i="48"/>
  <c r="Y44" i="48"/>
  <c r="X44" i="48"/>
  <c r="W44" i="48"/>
  <c r="V44" i="49"/>
  <c r="V44" i="48"/>
  <c r="U44" i="48"/>
  <c r="T44" i="48"/>
  <c r="S44" i="48"/>
  <c r="R44" i="49"/>
  <c r="R44" i="48"/>
  <c r="Q44" i="48"/>
  <c r="P44" i="48"/>
  <c r="O44" i="48"/>
  <c r="N44" i="48"/>
  <c r="M44" i="48"/>
  <c r="L44" i="48"/>
  <c r="G12" i="43"/>
  <c r="F12" i="43"/>
  <c r="E12" i="43"/>
  <c r="D12" i="43"/>
  <c r="C12" i="43"/>
  <c r="B12" i="43"/>
  <c r="Z43" i="48"/>
  <c r="Y43" i="48"/>
  <c r="X43" i="49"/>
  <c r="X43" i="48"/>
  <c r="W43" i="48"/>
  <c r="V43" i="48"/>
  <c r="U43" i="48"/>
  <c r="T43" i="49"/>
  <c r="T43" i="48"/>
  <c r="S43" i="48"/>
  <c r="R43" i="48"/>
  <c r="Q43" i="49"/>
  <c r="Q43" i="48"/>
  <c r="P43" i="48"/>
  <c r="O43" i="48"/>
  <c r="N43" i="48"/>
  <c r="M43" i="48"/>
  <c r="L43" i="48"/>
  <c r="G12" i="42"/>
  <c r="F12" i="42"/>
  <c r="E12" i="42"/>
  <c r="D12" i="42"/>
  <c r="C12" i="42"/>
  <c r="B12" i="42"/>
  <c r="Z42" i="49"/>
  <c r="Z42" i="48"/>
  <c r="Y42" i="48"/>
  <c r="X42" i="48"/>
  <c r="W42" i="48"/>
  <c r="V42" i="49"/>
  <c r="V42" i="48"/>
  <c r="U42" i="48"/>
  <c r="T42" i="48"/>
  <c r="S42" i="48"/>
  <c r="R42" i="49"/>
  <c r="R42" i="48"/>
  <c r="Q42" i="48"/>
  <c r="P42" i="48"/>
  <c r="O42" i="49"/>
  <c r="N42" i="48"/>
  <c r="M42" i="48"/>
  <c r="L42" i="48"/>
  <c r="G12" i="41"/>
  <c r="F12" i="41"/>
  <c r="E12" i="41"/>
  <c r="D12" i="41"/>
  <c r="C12" i="41"/>
  <c r="B12" i="41"/>
  <c r="Z41" i="48"/>
  <c r="Y41" i="49"/>
  <c r="Y41" i="48"/>
  <c r="X41" i="49"/>
  <c r="X41" i="48"/>
  <c r="W41" i="48"/>
  <c r="V41" i="48"/>
  <c r="U41" i="49"/>
  <c r="U41" i="48"/>
  <c r="T41" i="49"/>
  <c r="T41" i="48"/>
  <c r="S41" i="48"/>
  <c r="R41" i="48"/>
  <c r="Q41" i="49"/>
  <c r="Q41" i="48"/>
  <c r="P41" i="48"/>
  <c r="O41" i="48"/>
  <c r="N41" i="49"/>
  <c r="N41" i="48"/>
  <c r="M41" i="49"/>
  <c r="M41" i="48"/>
  <c r="L41" i="48"/>
  <c r="G12" i="40"/>
  <c r="F12" i="40"/>
  <c r="E12" i="40"/>
  <c r="D12" i="40"/>
  <c r="C12" i="40"/>
  <c r="B12" i="40"/>
  <c r="Z40" i="49"/>
  <c r="Y40" i="48"/>
  <c r="X40" i="48"/>
  <c r="W40" i="49"/>
  <c r="W40" i="48"/>
  <c r="V40" i="49"/>
  <c r="U40" i="48"/>
  <c r="T40" i="48"/>
  <c r="S40" i="48"/>
  <c r="R40" i="49"/>
  <c r="Q40" i="48"/>
  <c r="P40" i="48"/>
  <c r="O40" i="49"/>
  <c r="O40" i="48"/>
  <c r="N40" i="49"/>
  <c r="N40" i="48"/>
  <c r="M40" i="48"/>
  <c r="L40" i="48"/>
  <c r="G12" i="39"/>
  <c r="F12" i="39"/>
  <c r="E12" i="39"/>
  <c r="D12" i="39"/>
  <c r="C12" i="39"/>
  <c r="B12" i="39"/>
  <c r="Z39" i="48"/>
  <c r="Y39" i="48"/>
  <c r="X39" i="49"/>
  <c r="W39" i="49"/>
  <c r="V39" i="48"/>
  <c r="U39" i="48"/>
  <c r="T39" i="49"/>
  <c r="T39" i="48"/>
  <c r="S39" i="49"/>
  <c r="S39" i="48"/>
  <c r="R39" i="48"/>
  <c r="Q39" i="49"/>
  <c r="Q39" i="48"/>
  <c r="P39" i="49"/>
  <c r="P39" i="48"/>
  <c r="O39" i="48"/>
  <c r="N39" i="49"/>
  <c r="N39" i="48"/>
  <c r="M39" i="49"/>
  <c r="M39" i="48"/>
  <c r="L39" i="49"/>
  <c r="G12" i="38"/>
  <c r="F12" i="38"/>
  <c r="E12" i="38"/>
  <c r="D12" i="38"/>
  <c r="C12" i="38"/>
  <c r="B12" i="38"/>
  <c r="Z38" i="48"/>
  <c r="Y38" i="49"/>
  <c r="Y38" i="48"/>
  <c r="X38" i="49"/>
  <c r="W38" i="48"/>
  <c r="V38" i="48"/>
  <c r="U38" i="49"/>
  <c r="U38" i="48"/>
  <c r="T38" i="49"/>
  <c r="S38" i="48"/>
  <c r="R38" i="48"/>
  <c r="Q38" i="49"/>
  <c r="P38" i="48"/>
  <c r="O38" i="48"/>
  <c r="N38" i="49"/>
  <c r="N38" i="48"/>
  <c r="M38" i="49"/>
  <c r="L38" i="48"/>
  <c r="G12" i="37"/>
  <c r="F12" i="37"/>
  <c r="E12" i="37"/>
  <c r="D12" i="37"/>
  <c r="C12" i="37"/>
  <c r="B12" i="37"/>
  <c r="Z37" i="49"/>
  <c r="Y37" i="48"/>
  <c r="X37" i="48"/>
  <c r="W37" i="49"/>
  <c r="W37" i="48"/>
  <c r="V37" i="49"/>
  <c r="U37" i="48"/>
  <c r="T37" i="48"/>
  <c r="S37" i="49"/>
  <c r="S37" i="48"/>
  <c r="R37" i="49"/>
  <c r="Q37" i="48"/>
  <c r="P37" i="49"/>
  <c r="P37" i="48"/>
  <c r="O37" i="49"/>
  <c r="N37" i="48"/>
  <c r="M37" i="48"/>
  <c r="L37" i="49"/>
  <c r="L37" i="48"/>
  <c r="G12" i="36"/>
  <c r="F12" i="36"/>
  <c r="E12" i="36"/>
  <c r="D12" i="36"/>
  <c r="C12" i="36"/>
  <c r="B12" i="36"/>
  <c r="Z36" i="48"/>
  <c r="Y36" i="49"/>
  <c r="Y36" i="48"/>
  <c r="X36" i="49"/>
  <c r="W36" i="48"/>
  <c r="V36" i="48"/>
  <c r="U36" i="49"/>
  <c r="U36" i="48"/>
  <c r="T36" i="49"/>
  <c r="S36" i="48"/>
  <c r="R36" i="48"/>
  <c r="Q36" i="49"/>
  <c r="P36" i="48"/>
  <c r="O36" i="48"/>
  <c r="N36" i="49"/>
  <c r="N36" i="48"/>
  <c r="M36" i="49"/>
  <c r="L36" i="48"/>
  <c r="G12" i="35"/>
  <c r="F12" i="35"/>
  <c r="E12" i="35"/>
  <c r="D12" i="35"/>
  <c r="C12" i="35"/>
  <c r="B12" i="35"/>
  <c r="Z35" i="49"/>
  <c r="Y35" i="48"/>
  <c r="X35" i="48"/>
  <c r="W35" i="49"/>
  <c r="W35" i="48"/>
  <c r="V35" i="49"/>
  <c r="U35" i="48"/>
  <c r="T35" i="48"/>
  <c r="S35" i="49"/>
  <c r="S35" i="48"/>
  <c r="R35" i="49"/>
  <c r="Q35" i="48"/>
  <c r="P35" i="49"/>
  <c r="P35" i="48"/>
  <c r="O35" i="49"/>
  <c r="N35" i="48"/>
  <c r="M35" i="48"/>
  <c r="L35" i="49"/>
  <c r="L35" i="48"/>
  <c r="G12" i="34"/>
  <c r="F12" i="34"/>
  <c r="E12" i="34"/>
  <c r="D12" i="34"/>
  <c r="C12" i="34"/>
  <c r="B12" i="34"/>
  <c r="Z34" i="48"/>
  <c r="Y34" i="49"/>
  <c r="Y34" i="48"/>
  <c r="X34" i="49"/>
  <c r="W34" i="48"/>
  <c r="V34" i="48"/>
  <c r="U34" i="49"/>
  <c r="U34" i="48"/>
  <c r="T34" i="49"/>
  <c r="S34" i="48"/>
  <c r="R34" i="48"/>
  <c r="Q34" i="49"/>
  <c r="P34" i="48"/>
  <c r="O34" i="48"/>
  <c r="N34" i="49"/>
  <c r="N34" i="48"/>
  <c r="M34" i="49"/>
  <c r="L34" i="48"/>
  <c r="G12" i="33"/>
  <c r="F12" i="33"/>
  <c r="E12" i="33"/>
  <c r="D12" i="33"/>
  <c r="C12" i="33"/>
  <c r="B12" i="33"/>
  <c r="Z33" i="49"/>
  <c r="Y33" i="48"/>
  <c r="X33" i="48"/>
  <c r="W33" i="49"/>
  <c r="W33" i="48"/>
  <c r="V33" i="49"/>
  <c r="U33" i="48"/>
  <c r="T33" i="48"/>
  <c r="S33" i="49"/>
  <c r="S33" i="48"/>
  <c r="R33" i="49"/>
  <c r="Q33" i="48"/>
  <c r="P33" i="49"/>
  <c r="P33" i="48"/>
  <c r="O33" i="49"/>
  <c r="N33" i="48"/>
  <c r="M33" i="48"/>
  <c r="L33" i="49"/>
  <c r="L33" i="48"/>
  <c r="G12" i="32"/>
  <c r="F12" i="32"/>
  <c r="E12" i="32"/>
  <c r="D12" i="32"/>
  <c r="C12" i="32"/>
  <c r="B12" i="32"/>
  <c r="Z32" i="48"/>
  <c r="Y32" i="49"/>
  <c r="Y32" i="48"/>
  <c r="X32" i="49"/>
  <c r="W32" i="49"/>
  <c r="W32" i="48"/>
  <c r="V32" i="48"/>
  <c r="U32" i="49"/>
  <c r="U32" i="48"/>
  <c r="T32" i="49"/>
  <c r="S32" i="49"/>
  <c r="S32" i="48"/>
  <c r="R32" i="48"/>
  <c r="Q32" i="49"/>
  <c r="P32" i="49"/>
  <c r="P32" i="48"/>
  <c r="O32" i="48"/>
  <c r="N32" i="49"/>
  <c r="N32" i="48"/>
  <c r="M32" i="49"/>
  <c r="L32" i="49"/>
  <c r="L32" i="48"/>
  <c r="G12" i="31"/>
  <c r="F12" i="31"/>
  <c r="E12" i="31"/>
  <c r="D12" i="31"/>
  <c r="C12" i="31"/>
  <c r="B12" i="31"/>
  <c r="Z31" i="49"/>
  <c r="Y31" i="49"/>
  <c r="Y31" i="48"/>
  <c r="X31" i="48"/>
  <c r="W31" i="49"/>
  <c r="W31" i="48"/>
  <c r="V31" i="49"/>
  <c r="U31" i="49"/>
  <c r="U31" i="48"/>
  <c r="T31" i="48"/>
  <c r="S31" i="49"/>
  <c r="S31" i="48"/>
  <c r="R31" i="49"/>
  <c r="Q31" i="48"/>
  <c r="P31" i="49"/>
  <c r="P31" i="48"/>
  <c r="O31" i="49"/>
  <c r="N31" i="49"/>
  <c r="N31" i="48"/>
  <c r="M31" i="48"/>
  <c r="L31" i="49"/>
  <c r="L31" i="48"/>
  <c r="G12" i="30"/>
  <c r="F12" i="30"/>
  <c r="E12" i="30"/>
  <c r="D12" i="30"/>
  <c r="C12" i="30"/>
  <c r="B12" i="30"/>
  <c r="Z30" i="48"/>
  <c r="Y30" i="49"/>
  <c r="Y30" i="48"/>
  <c r="X30" i="49"/>
  <c r="W30" i="49"/>
  <c r="W30" i="48"/>
  <c r="V30" i="48"/>
  <c r="U30" i="49"/>
  <c r="U30" i="48"/>
  <c r="T30" i="49"/>
  <c r="S30" i="49"/>
  <c r="R30" i="48"/>
  <c r="Q30" i="48"/>
  <c r="P30" i="49"/>
  <c r="O30" i="48"/>
  <c r="N30" i="48"/>
  <c r="M30" i="49"/>
  <c r="M30" i="48"/>
  <c r="L30" i="49"/>
  <c r="G12" i="29"/>
  <c r="F12" i="29"/>
  <c r="E12" i="29"/>
  <c r="D12" i="29"/>
  <c r="C12" i="29"/>
  <c r="B12" i="29"/>
  <c r="Z29" i="48"/>
  <c r="Y29" i="49"/>
  <c r="X29" i="48"/>
  <c r="W29" i="48"/>
  <c r="V29" i="48"/>
  <c r="U29" i="49"/>
  <c r="T29" i="48"/>
  <c r="S29" i="48"/>
  <c r="R29" i="49"/>
  <c r="R29" i="48"/>
  <c r="Q29" i="48"/>
  <c r="P29" i="48"/>
  <c r="O29" i="48"/>
  <c r="N29" i="49"/>
  <c r="M29" i="48"/>
  <c r="L29" i="48"/>
  <c r="G12" i="28"/>
  <c r="F12" i="28"/>
  <c r="E12" i="28"/>
  <c r="D12" i="28"/>
  <c r="C12" i="28"/>
  <c r="B12" i="28"/>
  <c r="Z28" i="48"/>
  <c r="Y28" i="48"/>
  <c r="X28" i="48"/>
  <c r="W28" i="49"/>
  <c r="V28" i="48"/>
  <c r="U28" i="48"/>
  <c r="T28" i="48"/>
  <c r="S28" i="49"/>
  <c r="R28" i="48"/>
  <c r="Q28" i="48"/>
  <c r="P28" i="49"/>
  <c r="O28" i="48"/>
  <c r="N28" i="48"/>
  <c r="M28" i="49"/>
  <c r="M28" i="48"/>
  <c r="L28" i="49"/>
  <c r="G12" i="27"/>
  <c r="F12" i="27"/>
  <c r="E12" i="27"/>
  <c r="D12" i="27"/>
  <c r="C12" i="27"/>
  <c r="B12" i="27"/>
  <c r="Z27" i="48"/>
  <c r="Y27" i="49"/>
  <c r="X27" i="48"/>
  <c r="W27" i="48"/>
  <c r="V27" i="49"/>
  <c r="V27" i="48"/>
  <c r="U27" i="49"/>
  <c r="T27" i="48"/>
  <c r="S27" i="48"/>
  <c r="R27" i="49"/>
  <c r="R27" i="48"/>
  <c r="Q27" i="48"/>
  <c r="P27" i="48"/>
  <c r="O27" i="48"/>
  <c r="N27" i="49"/>
  <c r="M27" i="48"/>
  <c r="L27" i="48"/>
  <c r="G12" i="26"/>
  <c r="F12" i="26"/>
  <c r="E12" i="26"/>
  <c r="D12" i="26"/>
  <c r="C12" i="26"/>
  <c r="B12" i="26"/>
  <c r="Z26" i="48"/>
  <c r="Y26" i="48"/>
  <c r="X26" i="48"/>
  <c r="W26" i="49"/>
  <c r="V26" i="48"/>
  <c r="U26" i="48"/>
  <c r="T26" i="49"/>
  <c r="T26" i="48"/>
  <c r="S26" i="49"/>
  <c r="R26" i="48"/>
  <c r="Q26" i="48"/>
  <c r="P26" i="49"/>
  <c r="O26" i="48"/>
  <c r="N26" i="48"/>
  <c r="M26" i="49"/>
  <c r="M26" i="48"/>
  <c r="L26" i="49"/>
  <c r="G12" i="25"/>
  <c r="F12" i="25"/>
  <c r="E12" i="25"/>
  <c r="D12" i="25"/>
  <c r="C12" i="25"/>
  <c r="B12" i="25"/>
  <c r="Z25" i="48"/>
  <c r="Y25" i="49"/>
  <c r="X25" i="48"/>
  <c r="W25" i="48"/>
  <c r="V25" i="49"/>
  <c r="V25" i="48"/>
  <c r="U25" i="49"/>
  <c r="T25" i="48"/>
  <c r="S25" i="48"/>
  <c r="R25" i="49"/>
  <c r="R25" i="48"/>
  <c r="Q25" i="48"/>
  <c r="P25" i="48"/>
  <c r="O25" i="48"/>
  <c r="N25" i="49"/>
  <c r="M25" i="48"/>
  <c r="L25" i="48"/>
  <c r="G12" i="24"/>
  <c r="F12" i="24"/>
  <c r="E12" i="24"/>
  <c r="D12" i="24"/>
  <c r="C12" i="24"/>
  <c r="B12" i="24"/>
  <c r="Z24" i="48"/>
  <c r="Y24" i="48"/>
  <c r="X24" i="48"/>
  <c r="W24" i="49"/>
  <c r="V24" i="48"/>
  <c r="U24" i="48"/>
  <c r="T24" i="49"/>
  <c r="T24" i="48"/>
  <c r="S24" i="49"/>
  <c r="R24" i="48"/>
  <c r="Q24" i="48"/>
  <c r="P24" i="49"/>
  <c r="O24" i="48"/>
  <c r="N24" i="48"/>
  <c r="M24" i="49"/>
  <c r="M24" i="48"/>
  <c r="L24" i="49"/>
  <c r="G12" i="23"/>
  <c r="F12" i="23"/>
  <c r="E12" i="23"/>
  <c r="D12" i="23"/>
  <c r="C12" i="23"/>
  <c r="B12" i="23"/>
  <c r="Z23" i="48"/>
  <c r="Y23" i="49"/>
  <c r="X23" i="48"/>
  <c r="W23" i="48"/>
  <c r="V23" i="48"/>
  <c r="U23" i="49"/>
  <c r="T23" i="48"/>
  <c r="S23" i="48"/>
  <c r="R23" i="49"/>
  <c r="R23" i="48"/>
  <c r="Q23" i="48"/>
  <c r="P23" i="48"/>
  <c r="O23" i="48"/>
  <c r="N23" i="49"/>
  <c r="M23" i="48"/>
  <c r="L23" i="48"/>
  <c r="G12" i="22"/>
  <c r="F12" i="22"/>
  <c r="E12" i="22"/>
  <c r="D12" i="22"/>
  <c r="C12" i="22"/>
  <c r="B12" i="22"/>
  <c r="Z22" i="48"/>
  <c r="Y22" i="48"/>
  <c r="X22" i="48"/>
  <c r="W22" i="49"/>
  <c r="V22" i="48"/>
  <c r="U22" i="48"/>
  <c r="T22" i="48"/>
  <c r="S22" i="49"/>
  <c r="R22" i="48"/>
  <c r="Q22" i="48"/>
  <c r="P22" i="49"/>
  <c r="O22" i="48"/>
  <c r="N22" i="48"/>
  <c r="M22" i="49"/>
  <c r="M22" i="48"/>
  <c r="L22" i="49"/>
  <c r="G12" i="21"/>
  <c r="F12" i="21"/>
  <c r="E12" i="21"/>
  <c r="D12" i="21"/>
  <c r="C12" i="21"/>
  <c r="B12" i="21"/>
  <c r="Z21" i="48"/>
  <c r="Y21" i="49"/>
  <c r="X21" i="48"/>
  <c r="W21" i="48"/>
  <c r="V21" i="49"/>
  <c r="V21" i="48"/>
  <c r="U21" i="49"/>
  <c r="T21" i="48"/>
  <c r="S21" i="48"/>
  <c r="R21" i="49"/>
  <c r="R21" i="48"/>
  <c r="Q21" i="48"/>
  <c r="P21" i="48"/>
  <c r="O21" i="49"/>
  <c r="O21" i="48"/>
  <c r="N21" i="49"/>
  <c r="N21" i="48"/>
  <c r="M21" i="48"/>
  <c r="L21" i="48"/>
  <c r="G12" i="20"/>
  <c r="F12" i="20"/>
  <c r="E12" i="20"/>
  <c r="D12" i="20"/>
  <c r="C12" i="20"/>
  <c r="B12" i="20"/>
  <c r="Z20" i="48"/>
  <c r="Y20" i="48"/>
  <c r="X20" i="49"/>
  <c r="X20" i="48"/>
  <c r="W20" i="49"/>
  <c r="V20" i="48"/>
  <c r="U20" i="48"/>
  <c r="T20" i="49"/>
  <c r="T20" i="48"/>
  <c r="S20" i="49"/>
  <c r="R20" i="48"/>
  <c r="Q20" i="49"/>
  <c r="Q20" i="48"/>
  <c r="P20" i="49"/>
  <c r="O20" i="48"/>
  <c r="N20" i="48"/>
  <c r="M20" i="49"/>
  <c r="M20" i="48"/>
  <c r="L20" i="49"/>
  <c r="G12" i="19"/>
  <c r="F12" i="19"/>
  <c r="E12" i="19"/>
  <c r="D12" i="19"/>
  <c r="C12" i="19"/>
  <c r="B12" i="19"/>
  <c r="Z19" i="49"/>
  <c r="Z19" i="48"/>
  <c r="Y19" i="49"/>
  <c r="Y19" i="48"/>
  <c r="X19" i="48"/>
  <c r="W19" i="48"/>
  <c r="V19" i="49"/>
  <c r="V19" i="48"/>
  <c r="U19" i="49"/>
  <c r="U19" i="48"/>
  <c r="T19" i="48"/>
  <c r="S19" i="48"/>
  <c r="R19" i="49"/>
  <c r="R19" i="48"/>
  <c r="Q19" i="48"/>
  <c r="P19" i="48"/>
  <c r="O19" i="49"/>
  <c r="O19" i="48"/>
  <c r="N19" i="49"/>
  <c r="N19" i="48"/>
  <c r="M19" i="48"/>
  <c r="L19" i="48"/>
  <c r="G12" i="18"/>
  <c r="F12" i="18"/>
  <c r="E12" i="18"/>
  <c r="D12" i="18"/>
  <c r="C12" i="18"/>
  <c r="B12" i="18"/>
  <c r="Z18" i="48"/>
  <c r="Y18" i="48"/>
  <c r="X18" i="49"/>
  <c r="X18" i="48"/>
  <c r="W18" i="49"/>
  <c r="V18" i="48"/>
  <c r="U18" i="48"/>
  <c r="T18" i="49"/>
  <c r="T18" i="48"/>
  <c r="S18" i="49"/>
  <c r="R18" i="48"/>
  <c r="Q18" i="49"/>
  <c r="Q18" i="48"/>
  <c r="P18" i="49"/>
  <c r="O18" i="48"/>
  <c r="N18" i="48"/>
  <c r="M18" i="49"/>
  <c r="M18" i="48"/>
  <c r="L18" i="49"/>
  <c r="G12" i="17"/>
  <c r="F12" i="17"/>
  <c r="E12" i="17"/>
  <c r="D12" i="17"/>
  <c r="C12" i="17"/>
  <c r="B12" i="17"/>
  <c r="Z17" i="49"/>
  <c r="Z17" i="48"/>
  <c r="Y17" i="49"/>
  <c r="Y17" i="48"/>
  <c r="X17" i="48"/>
  <c r="W17" i="48"/>
  <c r="V17" i="49"/>
  <c r="V17" i="48"/>
  <c r="U17" i="49"/>
  <c r="U17" i="48"/>
  <c r="T17" i="48"/>
  <c r="S17" i="48"/>
  <c r="R17" i="48"/>
  <c r="Q17" i="49"/>
  <c r="Q17" i="48"/>
  <c r="P17" i="48"/>
  <c r="O17" i="49"/>
  <c r="O17" i="48"/>
  <c r="N17" i="49"/>
  <c r="N17" i="48"/>
  <c r="M17" i="49"/>
  <c r="L17" i="48"/>
  <c r="G12" i="16"/>
  <c r="F12" i="16"/>
  <c r="E12" i="16"/>
  <c r="D12" i="16"/>
  <c r="C12" i="16"/>
  <c r="B12" i="16"/>
  <c r="Z16" i="49"/>
  <c r="Z16" i="48"/>
  <c r="Y16" i="48"/>
  <c r="X16" i="48"/>
  <c r="W16" i="49"/>
  <c r="W16" i="48"/>
  <c r="V16" i="49"/>
  <c r="V16" i="48"/>
  <c r="U16" i="48"/>
  <c r="T16" i="49"/>
  <c r="T16" i="48"/>
  <c r="S16" i="49"/>
  <c r="S16" i="48"/>
  <c r="R16" i="49"/>
  <c r="Q16" i="48"/>
  <c r="P16" i="49"/>
  <c r="O16" i="49"/>
  <c r="N16" i="48"/>
  <c r="M16" i="48"/>
  <c r="L16" i="49"/>
  <c r="L16" i="48"/>
  <c r="G12" i="15"/>
  <c r="F12" i="15"/>
  <c r="E12" i="15"/>
  <c r="D12" i="15"/>
  <c r="C12" i="15"/>
  <c r="B12" i="15"/>
  <c r="Z15" i="49"/>
  <c r="Z15" i="48"/>
  <c r="Y15" i="49"/>
  <c r="X15" i="49"/>
  <c r="W15" i="48"/>
  <c r="V15" i="48"/>
  <c r="U15" i="49"/>
  <c r="U15" i="48"/>
  <c r="T15" i="49"/>
  <c r="T15" i="48"/>
  <c r="S15" i="48"/>
  <c r="R15" i="48"/>
  <c r="Q15" i="49"/>
  <c r="Q15" i="48"/>
  <c r="P15" i="48"/>
  <c r="O15" i="49"/>
  <c r="O15" i="48"/>
  <c r="N15" i="49"/>
  <c r="N15" i="48"/>
  <c r="M15" i="49"/>
  <c r="L15" i="48"/>
  <c r="G12" i="14"/>
  <c r="F12" i="14"/>
  <c r="E12" i="14"/>
  <c r="D12" i="14"/>
  <c r="C12" i="14"/>
  <c r="B12" i="14"/>
  <c r="Z14" i="49"/>
  <c r="Z14" i="48"/>
  <c r="Y14" i="48"/>
  <c r="X14" i="48"/>
  <c r="W14" i="49"/>
  <c r="W14" i="48"/>
  <c r="V14" i="49"/>
  <c r="V14" i="48"/>
  <c r="U14" i="48"/>
  <c r="T14" i="49"/>
  <c r="T14" i="48"/>
  <c r="S14" i="49"/>
  <c r="S14" i="48"/>
  <c r="R14" i="49"/>
  <c r="Q14" i="48"/>
  <c r="P14" i="49"/>
  <c r="O14" i="49"/>
  <c r="N14" i="48"/>
  <c r="M14" i="48"/>
  <c r="L14" i="49"/>
  <c r="L14" i="48"/>
  <c r="G12" i="13"/>
  <c r="F12" i="13"/>
  <c r="E12" i="13"/>
  <c r="D12" i="13"/>
  <c r="C12" i="13"/>
  <c r="B12" i="13"/>
  <c r="Z13" i="49"/>
  <c r="Z13" i="48"/>
  <c r="Y13" i="49"/>
  <c r="X13" i="49"/>
  <c r="W13" i="48"/>
  <c r="V13" i="48"/>
  <c r="U13" i="48"/>
  <c r="T13" i="48"/>
  <c r="S13" i="49"/>
  <c r="S13" i="48"/>
  <c r="R13" i="49"/>
  <c r="Q13" i="48"/>
  <c r="P13" i="49"/>
  <c r="P13" i="48"/>
  <c r="O13" i="49"/>
  <c r="N13" i="48"/>
  <c r="M13" i="48"/>
  <c r="L13" i="49"/>
  <c r="L13" i="48"/>
  <c r="G12" i="12"/>
  <c r="F12" i="12"/>
  <c r="E12" i="12"/>
  <c r="D12" i="12"/>
  <c r="C12" i="12"/>
  <c r="B12" i="12"/>
  <c r="Z12" i="48"/>
  <c r="Y12" i="49"/>
  <c r="Y12" i="48"/>
  <c r="X12" i="49"/>
  <c r="W12" i="48"/>
  <c r="V12" i="48"/>
  <c r="U12" i="49"/>
  <c r="U12" i="48"/>
  <c r="T12" i="49"/>
  <c r="S12" i="48"/>
  <c r="R12" i="48"/>
  <c r="Q12" i="49"/>
  <c r="P12" i="48"/>
  <c r="O12" i="48"/>
  <c r="N12" i="49"/>
  <c r="N12" i="48"/>
  <c r="M12" i="49"/>
  <c r="L12" i="48"/>
  <c r="G12" i="11"/>
  <c r="F12" i="11"/>
  <c r="E12" i="11"/>
  <c r="D12" i="11"/>
  <c r="C12" i="11"/>
  <c r="B12" i="11"/>
  <c r="Z11" i="49"/>
  <c r="Y11" i="48"/>
  <c r="X11" i="48"/>
  <c r="W11" i="49"/>
  <c r="W11" i="48"/>
  <c r="V11" i="49"/>
  <c r="U11" i="48"/>
  <c r="T11" i="48"/>
  <c r="S11" i="49"/>
  <c r="S11" i="48"/>
  <c r="R11" i="49"/>
  <c r="Q11" i="48"/>
  <c r="P11" i="49"/>
  <c r="P11" i="48"/>
  <c r="O11" i="49"/>
  <c r="N11" i="48"/>
  <c r="M11" i="48"/>
  <c r="L11" i="49"/>
  <c r="L11" i="48"/>
  <c r="G12" i="10"/>
  <c r="F12" i="10"/>
  <c r="E12" i="10"/>
  <c r="D12" i="10"/>
  <c r="C12" i="10"/>
  <c r="B12" i="10"/>
  <c r="Z10" i="48"/>
  <c r="Y10" i="49"/>
  <c r="Y10" i="48"/>
  <c r="X10" i="49"/>
  <c r="W10" i="48"/>
  <c r="V10" i="48"/>
  <c r="U10" i="49"/>
  <c r="U10" i="48"/>
  <c r="T10" i="49"/>
  <c r="S10" i="48"/>
  <c r="R10" i="48"/>
  <c r="Q10" i="49"/>
  <c r="P10" i="48"/>
  <c r="O10" i="48"/>
  <c r="N10" i="49"/>
  <c r="N10" i="48"/>
  <c r="M10" i="49"/>
  <c r="L10" i="48"/>
  <c r="G12" i="9"/>
  <c r="F12" i="9"/>
  <c r="E12" i="9"/>
  <c r="D12" i="9"/>
  <c r="C12" i="9"/>
  <c r="B12" i="9"/>
  <c r="Z9" i="49"/>
  <c r="Z9" i="48"/>
  <c r="Y9" i="48"/>
  <c r="X9" i="48"/>
  <c r="W9" i="48"/>
  <c r="V9" i="49"/>
  <c r="V9" i="48"/>
  <c r="U9" i="48"/>
  <c r="T9" i="48"/>
  <c r="S9" i="48"/>
  <c r="R9" i="49"/>
  <c r="R9" i="48"/>
  <c r="Q9" i="48"/>
  <c r="P9" i="48"/>
  <c r="O9" i="49"/>
  <c r="O9" i="48"/>
  <c r="N9" i="49"/>
  <c r="M9" i="48"/>
  <c r="L9" i="48"/>
  <c r="G12" i="8"/>
  <c r="F12" i="8"/>
  <c r="E12" i="8"/>
  <c r="D12" i="8"/>
  <c r="C12" i="8"/>
  <c r="B12" i="8"/>
  <c r="Z8" i="48"/>
  <c r="Y8" i="48"/>
  <c r="X8" i="49"/>
  <c r="X8" i="48"/>
  <c r="W8" i="49"/>
  <c r="W8" i="48"/>
  <c r="V8" i="48"/>
  <c r="U8" i="48"/>
  <c r="T8" i="49"/>
  <c r="T8" i="48"/>
  <c r="S8" i="49"/>
  <c r="R8" i="48"/>
  <c r="Q8" i="49"/>
  <c r="Q8" i="48"/>
  <c r="P8" i="49"/>
  <c r="P8" i="48"/>
  <c r="O8" i="48"/>
  <c r="N8" i="48"/>
  <c r="M8" i="49"/>
  <c r="M8" i="48"/>
  <c r="L8" i="49"/>
  <c r="G12" i="7"/>
  <c r="F12" i="7"/>
  <c r="E12" i="7"/>
  <c r="D12" i="7"/>
  <c r="C12" i="7"/>
  <c r="B12" i="7"/>
  <c r="Z7" i="49"/>
  <c r="Z7" i="48"/>
  <c r="Y7" i="49"/>
  <c r="Y7" i="48"/>
  <c r="X7" i="48"/>
  <c r="W7" i="48"/>
  <c r="V7" i="49"/>
  <c r="V7" i="48"/>
  <c r="U7" i="49"/>
  <c r="T7" i="48"/>
  <c r="S7" i="48"/>
  <c r="R7" i="49"/>
  <c r="R7" i="48"/>
  <c r="Q7" i="48"/>
  <c r="P7" i="48"/>
  <c r="O7" i="49"/>
  <c r="O7" i="48"/>
  <c r="N7" i="49"/>
  <c r="M7" i="48"/>
  <c r="L7" i="48"/>
  <c r="G12" i="6"/>
  <c r="F12" i="6"/>
  <c r="E12" i="6"/>
  <c r="D12" i="6"/>
  <c r="C12" i="6"/>
  <c r="B12" i="6"/>
  <c r="Z6" i="48"/>
  <c r="Y6" i="49"/>
  <c r="Y6" i="48"/>
  <c r="X6" i="49"/>
  <c r="X6" i="48"/>
  <c r="W6" i="49"/>
  <c r="W6" i="48"/>
  <c r="V6" i="48"/>
  <c r="U6" i="49"/>
  <c r="U6" i="48"/>
  <c r="T6" i="49"/>
  <c r="S6" i="49"/>
  <c r="R6" i="48"/>
  <c r="Q6" i="49"/>
  <c r="Q6" i="48"/>
  <c r="P6" i="49"/>
  <c r="P6" i="48"/>
  <c r="O6" i="48"/>
  <c r="N6" i="48"/>
  <c r="M6" i="49"/>
  <c r="M6" i="48"/>
  <c r="L6" i="49"/>
  <c r="G12" i="5"/>
  <c r="F12" i="5"/>
  <c r="E12" i="5"/>
  <c r="D12" i="5"/>
  <c r="C12" i="5"/>
  <c r="B12" i="5"/>
  <c r="Z5" i="49"/>
  <c r="Z5" i="48"/>
  <c r="Y5" i="49"/>
  <c r="X5" i="49"/>
  <c r="X5" i="48"/>
  <c r="W5" i="48"/>
  <c r="V5" i="49"/>
  <c r="V5" i="48"/>
  <c r="U5" i="49"/>
  <c r="T5" i="49"/>
  <c r="T5" i="48"/>
  <c r="S5" i="48"/>
  <c r="R5" i="49"/>
  <c r="R5" i="48"/>
  <c r="Q5" i="49"/>
  <c r="Q5" i="48"/>
  <c r="P5" i="48"/>
  <c r="O5" i="49"/>
  <c r="O5" i="48"/>
  <c r="N5" i="49"/>
  <c r="M5" i="49"/>
  <c r="M5" i="48"/>
  <c r="L5" i="48"/>
  <c r="G12" i="4"/>
  <c r="F12" i="4"/>
  <c r="E12" i="4"/>
  <c r="D12" i="4"/>
  <c r="C12" i="4"/>
  <c r="B12" i="4"/>
  <c r="Z4" i="49"/>
  <c r="Z4" i="48"/>
  <c r="Y4" i="48"/>
  <c r="X4" i="49"/>
  <c r="X4" i="48"/>
  <c r="W4" i="49"/>
  <c r="V4" i="49"/>
  <c r="V4" i="48"/>
  <c r="U4" i="48"/>
  <c r="T4" i="49"/>
  <c r="T4" i="48"/>
  <c r="S4" i="49"/>
  <c r="R4" i="49"/>
  <c r="R4" i="48"/>
  <c r="Q4" i="49"/>
  <c r="Q4" i="48"/>
  <c r="P4" i="49"/>
  <c r="O4" i="49"/>
  <c r="O4" i="48"/>
  <c r="N4" i="48"/>
  <c r="M4" i="49"/>
  <c r="M4" i="48"/>
  <c r="L4" i="49"/>
  <c r="G12" i="3"/>
  <c r="F12" i="3"/>
  <c r="E12" i="3"/>
  <c r="D12" i="3"/>
  <c r="C12" i="3"/>
  <c r="B12" i="3"/>
  <c r="Z3" i="49"/>
  <c r="Z3" i="48"/>
  <c r="Y3" i="49"/>
  <c r="X3" i="49"/>
  <c r="X3" i="48"/>
  <c r="W3" i="48"/>
  <c r="V3" i="49"/>
  <c r="V3" i="48"/>
  <c r="U3" i="49"/>
  <c r="T3" i="49"/>
  <c r="T3" i="48"/>
  <c r="S3" i="48"/>
  <c r="R3" i="49"/>
  <c r="R3" i="48"/>
  <c r="Q3" i="49"/>
  <c r="Q3" i="48"/>
  <c r="P3" i="48"/>
  <c r="O3" i="49"/>
  <c r="O3" i="48"/>
  <c r="N3" i="49"/>
  <c r="M3" i="49"/>
  <c r="M3" i="48"/>
  <c r="L3" i="48"/>
  <c r="G12" i="2"/>
  <c r="F12" i="2"/>
  <c r="E12" i="2"/>
  <c r="D12" i="2"/>
  <c r="C12" i="2"/>
  <c r="B12" i="2"/>
  <c r="E29" i="1"/>
  <c r="Z2" i="49" s="1"/>
  <c r="C29" i="1"/>
  <c r="Z2" i="48" s="1"/>
  <c r="E28" i="1"/>
  <c r="C28" i="1"/>
  <c r="Y2" i="48" s="1"/>
  <c r="E27" i="1"/>
  <c r="X2" i="49" s="1"/>
  <c r="C27" i="1"/>
  <c r="X2" i="48" s="1"/>
  <c r="E26" i="1"/>
  <c r="W2" i="49" s="1"/>
  <c r="C26" i="1"/>
  <c r="E25" i="1"/>
  <c r="V2" i="49" s="1"/>
  <c r="C25" i="1"/>
  <c r="V2" i="48" s="1"/>
  <c r="E24" i="1"/>
  <c r="C24" i="1"/>
  <c r="U2" i="48" s="1"/>
  <c r="E23" i="1"/>
  <c r="T2" i="49" s="1"/>
  <c r="C23" i="1"/>
  <c r="T2" i="48" s="1"/>
  <c r="E22" i="1"/>
  <c r="S2" i="49" s="1"/>
  <c r="C22" i="1"/>
  <c r="E21" i="1"/>
  <c r="R2" i="49" s="1"/>
  <c r="C21" i="1"/>
  <c r="R2" i="48" s="1"/>
  <c r="E20" i="1"/>
  <c r="Q2" i="49" s="1"/>
  <c r="C20" i="1"/>
  <c r="Q2" i="48" s="1"/>
  <c r="E19" i="1"/>
  <c r="P2" i="49" s="1"/>
  <c r="C19" i="1"/>
  <c r="E18" i="1"/>
  <c r="O2" i="49" s="1"/>
  <c r="C18" i="1"/>
  <c r="O2" i="48" s="1"/>
  <c r="E17" i="1"/>
  <c r="C17" i="1"/>
  <c r="N2" i="48" s="1"/>
  <c r="E16" i="1"/>
  <c r="M2" i="49" s="1"/>
  <c r="C16" i="1"/>
  <c r="M2" i="48" s="1"/>
  <c r="E15" i="1"/>
  <c r="C15" i="1"/>
  <c r="L2" i="48" s="1"/>
  <c r="G12" i="1"/>
  <c r="F12" i="1"/>
  <c r="E12" i="1"/>
  <c r="D12" i="1"/>
  <c r="C12" i="1"/>
  <c r="B12" i="1"/>
  <c r="F23" i="46" l="1"/>
  <c r="F18" i="45"/>
  <c r="Y39" i="49"/>
  <c r="F28" i="38"/>
  <c r="Q28" i="49"/>
  <c r="F20" i="27"/>
  <c r="O27" i="49"/>
  <c r="F18" i="26"/>
  <c r="Z23" i="49"/>
  <c r="F29" i="22"/>
  <c r="X22" i="49"/>
  <c r="F27" i="21"/>
  <c r="Q16" i="49"/>
  <c r="F20" i="15"/>
  <c r="Q14" i="49"/>
  <c r="F20" i="13"/>
  <c r="F24" i="5"/>
  <c r="F26" i="5"/>
  <c r="F29" i="14"/>
  <c r="Z21" i="49"/>
  <c r="F29" i="20"/>
  <c r="T22" i="49"/>
  <c r="F23" i="21"/>
  <c r="X28" i="49"/>
  <c r="F27" i="27"/>
  <c r="O44" i="49"/>
  <c r="F18" i="43"/>
  <c r="O25" i="49"/>
  <c r="F18" i="24"/>
  <c r="F29" i="12"/>
  <c r="V23" i="49"/>
  <c r="F25" i="22"/>
  <c r="X26" i="49"/>
  <c r="F27" i="25"/>
  <c r="O23" i="49"/>
  <c r="F18" i="22"/>
  <c r="X24" i="49"/>
  <c r="F27" i="23"/>
  <c r="Q26" i="49"/>
  <c r="F20" i="25"/>
  <c r="Q30" i="49"/>
  <c r="F20" i="29"/>
  <c r="Z25" i="49"/>
  <c r="F29" i="24"/>
  <c r="Z27" i="49"/>
  <c r="F29" i="26"/>
  <c r="V29" i="49"/>
  <c r="F25" i="28"/>
  <c r="S40" i="49"/>
  <c r="F22" i="39"/>
  <c r="L42" i="49"/>
  <c r="F15" i="41"/>
  <c r="M43" i="49"/>
  <c r="F16" i="42"/>
  <c r="Q22" i="49"/>
  <c r="F20" i="21"/>
  <c r="Q24" i="49"/>
  <c r="F20" i="23"/>
  <c r="T28" i="49"/>
  <c r="F23" i="27"/>
  <c r="Z29" i="49"/>
  <c r="F29" i="28"/>
  <c r="M45" i="49"/>
  <c r="F16" i="44"/>
  <c r="O29" i="49"/>
  <c r="F18" i="28"/>
  <c r="Q47" i="49"/>
  <c r="F20" i="46"/>
  <c r="F23" i="25"/>
  <c r="F25" i="26"/>
  <c r="F25" i="20"/>
  <c r="F23" i="23"/>
  <c r="F25" i="24"/>
  <c r="F26" i="39"/>
  <c r="N2" i="49"/>
  <c r="F17" i="1"/>
  <c r="U2" i="49"/>
  <c r="F24" i="1"/>
  <c r="N3" i="48"/>
  <c r="F17" i="2"/>
  <c r="U3" i="48"/>
  <c r="F24" i="2"/>
  <c r="N4" i="49"/>
  <c r="F17" i="3"/>
  <c r="U4" i="49"/>
  <c r="F24" i="3"/>
  <c r="N5" i="48"/>
  <c r="F17" i="4"/>
  <c r="U5" i="48"/>
  <c r="F24" i="4"/>
  <c r="N6" i="49"/>
  <c r="F17" i="5"/>
  <c r="P7" i="49"/>
  <c r="F19" i="6"/>
  <c r="U7" i="48"/>
  <c r="F24" i="6"/>
  <c r="N8" i="49"/>
  <c r="F17" i="7"/>
  <c r="S8" i="48"/>
  <c r="F22" i="7"/>
  <c r="P9" i="49"/>
  <c r="F19" i="8"/>
  <c r="P2" i="48"/>
  <c r="F19" i="1"/>
  <c r="W2" i="48"/>
  <c r="F26" i="1"/>
  <c r="P3" i="49"/>
  <c r="F19" i="2"/>
  <c r="W3" i="49"/>
  <c r="F26" i="2"/>
  <c r="P4" i="48"/>
  <c r="F19" i="3"/>
  <c r="W4" i="48"/>
  <c r="F26" i="3"/>
  <c r="P5" i="49"/>
  <c r="F19" i="4"/>
  <c r="W5" i="49"/>
  <c r="F26" i="4"/>
  <c r="T6" i="48"/>
  <c r="F23" i="5"/>
  <c r="Z6" i="49"/>
  <c r="F29" i="5"/>
  <c r="L7" i="49"/>
  <c r="F15" i="6"/>
  <c r="L2" i="49"/>
  <c r="F15" i="1"/>
  <c r="Y2" i="49"/>
  <c r="F28" i="1"/>
  <c r="Y3" i="48"/>
  <c r="F28" i="2"/>
  <c r="Y4" i="49"/>
  <c r="F28" i="3"/>
  <c r="Y5" i="48"/>
  <c r="F28" i="4"/>
  <c r="N7" i="48"/>
  <c r="F17" i="6"/>
  <c r="W7" i="49"/>
  <c r="F26" i="6"/>
  <c r="L8" i="48"/>
  <c r="F15" i="7"/>
  <c r="U8" i="49"/>
  <c r="F24" i="7"/>
  <c r="N9" i="48"/>
  <c r="F17" i="8"/>
  <c r="S2" i="48"/>
  <c r="F22" i="1"/>
  <c r="L3" i="49"/>
  <c r="F15" i="2"/>
  <c r="S3" i="49"/>
  <c r="F22" i="2"/>
  <c r="L4" i="48"/>
  <c r="F15" i="3"/>
  <c r="S4" i="48"/>
  <c r="F22" i="3"/>
  <c r="L5" i="49"/>
  <c r="F15" i="4"/>
  <c r="S5" i="49"/>
  <c r="F22" i="4"/>
  <c r="L6" i="48"/>
  <c r="F15" i="5"/>
  <c r="S6" i="48"/>
  <c r="F22" i="5"/>
  <c r="O6" i="49"/>
  <c r="F18" i="5"/>
  <c r="F19" i="5"/>
  <c r="U9" i="49"/>
  <c r="F24" i="8"/>
  <c r="F25" i="8"/>
  <c r="V13" i="49"/>
  <c r="F25" i="12"/>
  <c r="P14" i="48"/>
  <c r="F19" i="13"/>
  <c r="O16" i="48"/>
  <c r="F18" i="15"/>
  <c r="X16" i="49"/>
  <c r="F27" i="15"/>
  <c r="R17" i="49"/>
  <c r="F21" i="16"/>
  <c r="W17" i="49"/>
  <c r="F26" i="16"/>
  <c r="W19" i="49"/>
  <c r="F26" i="18"/>
  <c r="F18" i="1"/>
  <c r="F21" i="1"/>
  <c r="F25" i="1"/>
  <c r="F29" i="1"/>
  <c r="F16" i="2"/>
  <c r="F20" i="2"/>
  <c r="F23" i="2"/>
  <c r="F27" i="2"/>
  <c r="F18" i="3"/>
  <c r="F21" i="3"/>
  <c r="F25" i="3"/>
  <c r="F29" i="3"/>
  <c r="F16" i="4"/>
  <c r="F20" i="4"/>
  <c r="F23" i="4"/>
  <c r="F27" i="4"/>
  <c r="F20" i="5"/>
  <c r="R6" i="49"/>
  <c r="F21" i="5"/>
  <c r="M7" i="49"/>
  <c r="F16" i="6"/>
  <c r="F18" i="6"/>
  <c r="T7" i="49"/>
  <c r="F23" i="6"/>
  <c r="F25" i="6"/>
  <c r="F16" i="7"/>
  <c r="R8" i="49"/>
  <c r="F21" i="7"/>
  <c r="F23" i="7"/>
  <c r="Z8" i="49"/>
  <c r="F29" i="7"/>
  <c r="M9" i="49"/>
  <c r="F16" i="8"/>
  <c r="F18" i="8"/>
  <c r="T9" i="49"/>
  <c r="F23" i="8"/>
  <c r="Y9" i="49"/>
  <c r="F28" i="8"/>
  <c r="F29" i="8"/>
  <c r="X13" i="48"/>
  <c r="F27" i="12"/>
  <c r="M14" i="49"/>
  <c r="F16" i="13"/>
  <c r="U14" i="49"/>
  <c r="F24" i="13"/>
  <c r="Y14" i="49"/>
  <c r="F28" i="13"/>
  <c r="P15" i="49"/>
  <c r="F19" i="14"/>
  <c r="S15" i="49"/>
  <c r="F22" i="14"/>
  <c r="Y15" i="48"/>
  <c r="F28" i="14"/>
  <c r="R16" i="48"/>
  <c r="F21" i="15"/>
  <c r="M17" i="48"/>
  <c r="F16" i="16"/>
  <c r="L18" i="48"/>
  <c r="F15" i="17"/>
  <c r="N18" i="49"/>
  <c r="F17" i="17"/>
  <c r="P18" i="48"/>
  <c r="F19" i="17"/>
  <c r="S18" i="48"/>
  <c r="F22" i="17"/>
  <c r="U18" i="49"/>
  <c r="F24" i="17"/>
  <c r="W18" i="48"/>
  <c r="F26" i="17"/>
  <c r="Y18" i="49"/>
  <c r="F28" i="17"/>
  <c r="L19" i="49"/>
  <c r="F15" i="18"/>
  <c r="L20" i="48"/>
  <c r="F15" i="19"/>
  <c r="N20" i="49"/>
  <c r="F17" i="19"/>
  <c r="P20" i="48"/>
  <c r="F19" i="19"/>
  <c r="S20" i="48"/>
  <c r="F22" i="19"/>
  <c r="U20" i="49"/>
  <c r="F24" i="19"/>
  <c r="W20" i="48"/>
  <c r="F26" i="19"/>
  <c r="Y20" i="49"/>
  <c r="F28" i="19"/>
  <c r="L21" i="49"/>
  <c r="F15" i="20"/>
  <c r="V6" i="49"/>
  <c r="F25" i="5"/>
  <c r="S7" i="49"/>
  <c r="F22" i="6"/>
  <c r="Y8" i="49"/>
  <c r="F28" i="7"/>
  <c r="L9" i="49"/>
  <c r="F15" i="8"/>
  <c r="S9" i="49"/>
  <c r="F22" i="8"/>
  <c r="X9" i="49"/>
  <c r="F27" i="8"/>
  <c r="L10" i="49"/>
  <c r="F15" i="9"/>
  <c r="P10" i="49"/>
  <c r="F19" i="9"/>
  <c r="S10" i="49"/>
  <c r="F22" i="9"/>
  <c r="W10" i="49"/>
  <c r="F26" i="9"/>
  <c r="N11" i="49"/>
  <c r="F17" i="10"/>
  <c r="U11" i="49"/>
  <c r="F24" i="10"/>
  <c r="Y11" i="49"/>
  <c r="F28" i="10"/>
  <c r="L12" i="49"/>
  <c r="F15" i="11"/>
  <c r="P12" i="49"/>
  <c r="F19" i="11"/>
  <c r="S12" i="49"/>
  <c r="F22" i="11"/>
  <c r="W12" i="49"/>
  <c r="F26" i="11"/>
  <c r="N13" i="49"/>
  <c r="F17" i="12"/>
  <c r="U13" i="49"/>
  <c r="F24" i="12"/>
  <c r="O14" i="48"/>
  <c r="F18" i="13"/>
  <c r="X14" i="49"/>
  <c r="F27" i="13"/>
  <c r="R15" i="49"/>
  <c r="F21" i="14"/>
  <c r="V15" i="49"/>
  <c r="F25" i="14"/>
  <c r="P16" i="48"/>
  <c r="F19" i="15"/>
  <c r="P19" i="49"/>
  <c r="F19" i="18"/>
  <c r="P21" i="49"/>
  <c r="F19" i="20"/>
  <c r="F16" i="1"/>
  <c r="F20" i="1"/>
  <c r="F23" i="1"/>
  <c r="F27" i="1"/>
  <c r="F18" i="2"/>
  <c r="F21" i="2"/>
  <c r="F25" i="2"/>
  <c r="F29" i="2"/>
  <c r="F16" i="3"/>
  <c r="F20" i="3"/>
  <c r="F23" i="3"/>
  <c r="F27" i="3"/>
  <c r="F18" i="4"/>
  <c r="F21" i="4"/>
  <c r="F25" i="4"/>
  <c r="F29" i="4"/>
  <c r="F16" i="5"/>
  <c r="F27" i="5"/>
  <c r="F28" i="5"/>
  <c r="Q7" i="49"/>
  <c r="F20" i="6"/>
  <c r="F21" i="6"/>
  <c r="X7" i="49"/>
  <c r="F27" i="6"/>
  <c r="F28" i="6"/>
  <c r="F29" i="6"/>
  <c r="O8" i="49"/>
  <c r="F18" i="7"/>
  <c r="F19" i="7"/>
  <c r="F20" i="7"/>
  <c r="V8" i="49"/>
  <c r="F25" i="7"/>
  <c r="F26" i="7"/>
  <c r="F27" i="7"/>
  <c r="Q9" i="49"/>
  <c r="F20" i="8"/>
  <c r="F21" i="8"/>
  <c r="W9" i="49"/>
  <c r="F26" i="8"/>
  <c r="M10" i="48"/>
  <c r="F16" i="9"/>
  <c r="O10" i="49"/>
  <c r="F18" i="9"/>
  <c r="Q10" i="48"/>
  <c r="F20" i="9"/>
  <c r="R10" i="49"/>
  <c r="F21" i="9"/>
  <c r="T10" i="48"/>
  <c r="F23" i="9"/>
  <c r="V10" i="49"/>
  <c r="F25" i="9"/>
  <c r="X10" i="48"/>
  <c r="F27" i="9"/>
  <c r="Z10" i="49"/>
  <c r="F29" i="9"/>
  <c r="M11" i="49"/>
  <c r="F16" i="10"/>
  <c r="O11" i="48"/>
  <c r="F18" i="10"/>
  <c r="Q11" i="49"/>
  <c r="F20" i="10"/>
  <c r="R11" i="48"/>
  <c r="F21" i="10"/>
  <c r="T11" i="49"/>
  <c r="F23" i="10"/>
  <c r="V11" i="48"/>
  <c r="F25" i="10"/>
  <c r="X11" i="49"/>
  <c r="F27" i="10"/>
  <c r="Z11" i="48"/>
  <c r="F29" i="10"/>
  <c r="M12" i="48"/>
  <c r="F16" i="11"/>
  <c r="O12" i="49"/>
  <c r="F18" i="11"/>
  <c r="Q12" i="48"/>
  <c r="F20" i="11"/>
  <c r="R12" i="49"/>
  <c r="F21" i="11"/>
  <c r="T12" i="48"/>
  <c r="F23" i="11"/>
  <c r="V12" i="49"/>
  <c r="F25" i="11"/>
  <c r="X12" i="48"/>
  <c r="F27" i="11"/>
  <c r="Z12" i="49"/>
  <c r="F29" i="11"/>
  <c r="M13" i="49"/>
  <c r="F16" i="12"/>
  <c r="O13" i="48"/>
  <c r="F18" i="12"/>
  <c r="Q13" i="49"/>
  <c r="F20" i="12"/>
  <c r="R13" i="48"/>
  <c r="F21" i="12"/>
  <c r="T13" i="49"/>
  <c r="F23" i="12"/>
  <c r="Y13" i="48"/>
  <c r="F28" i="12"/>
  <c r="R14" i="48"/>
  <c r="F21" i="13"/>
  <c r="M15" i="48"/>
  <c r="F16" i="14"/>
  <c r="X15" i="48"/>
  <c r="F27" i="14"/>
  <c r="M16" i="49"/>
  <c r="F16" i="15"/>
  <c r="U16" i="49"/>
  <c r="F24" i="15"/>
  <c r="Y16" i="49"/>
  <c r="F28" i="15"/>
  <c r="P17" i="49"/>
  <c r="F19" i="16"/>
  <c r="S17" i="49"/>
  <c r="F22" i="16"/>
  <c r="S19" i="49"/>
  <c r="F22" i="18"/>
  <c r="W13" i="49"/>
  <c r="F26" i="12"/>
  <c r="F15" i="13"/>
  <c r="N14" i="49"/>
  <c r="F17" i="13"/>
  <c r="F24" i="14"/>
  <c r="W15" i="49"/>
  <c r="F26" i="14"/>
  <c r="F15" i="15"/>
  <c r="N16" i="49"/>
  <c r="F17" i="15"/>
  <c r="U21" i="48"/>
  <c r="F24" i="20"/>
  <c r="P22" i="48"/>
  <c r="F19" i="21"/>
  <c r="V22" i="49"/>
  <c r="F25" i="21"/>
  <c r="Y22" i="49"/>
  <c r="F28" i="21"/>
  <c r="M23" i="49"/>
  <c r="F16" i="22"/>
  <c r="P23" i="49"/>
  <c r="F19" i="22"/>
  <c r="U23" i="48"/>
  <c r="F24" i="22"/>
  <c r="P24" i="48"/>
  <c r="F19" i="23"/>
  <c r="V24" i="49"/>
  <c r="F25" i="23"/>
  <c r="Y24" i="49"/>
  <c r="F28" i="23"/>
  <c r="M25" i="49"/>
  <c r="F16" i="24"/>
  <c r="P25" i="49"/>
  <c r="F19" i="24"/>
  <c r="U25" i="48"/>
  <c r="F24" i="24"/>
  <c r="P26" i="48"/>
  <c r="F19" i="25"/>
  <c r="V26" i="49"/>
  <c r="F25" i="25"/>
  <c r="Y26" i="49"/>
  <c r="F28" i="25"/>
  <c r="M27" i="49"/>
  <c r="F16" i="26"/>
  <c r="P27" i="49"/>
  <c r="F19" i="26"/>
  <c r="U27" i="48"/>
  <c r="F24" i="26"/>
  <c r="P28" i="48"/>
  <c r="F19" i="27"/>
  <c r="V28" i="49"/>
  <c r="F25" i="27"/>
  <c r="Y28" i="49"/>
  <c r="F28" i="27"/>
  <c r="M29" i="49"/>
  <c r="F16" i="28"/>
  <c r="P29" i="49"/>
  <c r="F19" i="28"/>
  <c r="U29" i="48"/>
  <c r="F24" i="28"/>
  <c r="P30" i="48"/>
  <c r="F19" i="29"/>
  <c r="X30" i="48"/>
  <c r="F27" i="29"/>
  <c r="Q31" i="49"/>
  <c r="F20" i="30"/>
  <c r="X31" i="49"/>
  <c r="F27" i="30"/>
  <c r="Q32" i="48"/>
  <c r="F20" i="31"/>
  <c r="X32" i="48"/>
  <c r="F27" i="31"/>
  <c r="N33" i="49"/>
  <c r="F17" i="32"/>
  <c r="U33" i="49"/>
  <c r="F24" i="32"/>
  <c r="Y33" i="49"/>
  <c r="F28" i="32"/>
  <c r="L34" i="49"/>
  <c r="F15" i="33"/>
  <c r="P34" i="49"/>
  <c r="F19" i="33"/>
  <c r="S34" i="49"/>
  <c r="F22" i="33"/>
  <c r="W34" i="49"/>
  <c r="F26" i="33"/>
  <c r="N35" i="49"/>
  <c r="F17" i="34"/>
  <c r="U35" i="49"/>
  <c r="F24" i="34"/>
  <c r="Y35" i="49"/>
  <c r="F28" i="34"/>
  <c r="L36" i="49"/>
  <c r="F15" i="35"/>
  <c r="P36" i="49"/>
  <c r="F19" i="35"/>
  <c r="S36" i="49"/>
  <c r="F22" i="35"/>
  <c r="W36" i="49"/>
  <c r="F26" i="35"/>
  <c r="N37" i="49"/>
  <c r="F17" i="36"/>
  <c r="U37" i="49"/>
  <c r="F24" i="36"/>
  <c r="Y37" i="49"/>
  <c r="F28" i="36"/>
  <c r="L38" i="49"/>
  <c r="F15" i="37"/>
  <c r="P38" i="49"/>
  <c r="F19" i="37"/>
  <c r="S38" i="49"/>
  <c r="F22" i="37"/>
  <c r="W38" i="49"/>
  <c r="F26" i="37"/>
  <c r="L39" i="48"/>
  <c r="F15" i="38"/>
  <c r="W39" i="48"/>
  <c r="F26" i="38"/>
  <c r="L40" i="49"/>
  <c r="F15" i="39"/>
  <c r="P40" i="49"/>
  <c r="F19" i="39"/>
  <c r="O41" i="49"/>
  <c r="F18" i="40"/>
  <c r="L15" i="49"/>
  <c r="F15" i="14"/>
  <c r="L17" i="49"/>
  <c r="F15" i="16"/>
  <c r="O18" i="49"/>
  <c r="F18" i="17"/>
  <c r="R18" i="49"/>
  <c r="F21" i="17"/>
  <c r="V18" i="49"/>
  <c r="F25" i="17"/>
  <c r="Z18" i="49"/>
  <c r="F29" i="17"/>
  <c r="O20" i="49"/>
  <c r="F18" i="19"/>
  <c r="R20" i="49"/>
  <c r="F21" i="19"/>
  <c r="V20" i="49"/>
  <c r="F25" i="19"/>
  <c r="Z20" i="49"/>
  <c r="F29" i="19"/>
  <c r="X21" i="49"/>
  <c r="F27" i="20"/>
  <c r="L22" i="48"/>
  <c r="F15" i="21"/>
  <c r="R22" i="49"/>
  <c r="F21" i="21"/>
  <c r="U22" i="49"/>
  <c r="F24" i="21"/>
  <c r="L23" i="49"/>
  <c r="F15" i="22"/>
  <c r="X23" i="49"/>
  <c r="F27" i="22"/>
  <c r="L24" i="48"/>
  <c r="F15" i="23"/>
  <c r="R24" i="49"/>
  <c r="F21" i="23"/>
  <c r="U24" i="49"/>
  <c r="F24" i="23"/>
  <c r="L25" i="49"/>
  <c r="F15" i="24"/>
  <c r="X25" i="49"/>
  <c r="F27" i="24"/>
  <c r="L26" i="48"/>
  <c r="F15" i="25"/>
  <c r="R26" i="49"/>
  <c r="F21" i="25"/>
  <c r="U26" i="49"/>
  <c r="F24" i="25"/>
  <c r="L27" i="49"/>
  <c r="F15" i="26"/>
  <c r="X27" i="49"/>
  <c r="F27" i="26"/>
  <c r="L28" i="48"/>
  <c r="F15" i="27"/>
  <c r="R28" i="49"/>
  <c r="F21" i="27"/>
  <c r="U28" i="49"/>
  <c r="F24" i="27"/>
  <c r="L29" i="49"/>
  <c r="F15" i="28"/>
  <c r="X29" i="49"/>
  <c r="F27" i="28"/>
  <c r="L30" i="48"/>
  <c r="F15" i="29"/>
  <c r="R30" i="49"/>
  <c r="F21" i="29"/>
  <c r="Z30" i="49"/>
  <c r="F29" i="29"/>
  <c r="R31" i="48"/>
  <c r="F21" i="30"/>
  <c r="Z31" i="48"/>
  <c r="F29" i="30"/>
  <c r="R32" i="49"/>
  <c r="F21" i="31"/>
  <c r="Z32" i="49"/>
  <c r="F29" i="31"/>
  <c r="M33" i="49"/>
  <c r="F16" i="32"/>
  <c r="O33" i="48"/>
  <c r="F18" i="32"/>
  <c r="Q33" i="49"/>
  <c r="F20" i="32"/>
  <c r="R33" i="48"/>
  <c r="F21" i="32"/>
  <c r="T33" i="49"/>
  <c r="F23" i="32"/>
  <c r="V33" i="48"/>
  <c r="F25" i="32"/>
  <c r="X33" i="49"/>
  <c r="F27" i="32"/>
  <c r="Z33" i="48"/>
  <c r="F29" i="32"/>
  <c r="M34" i="48"/>
  <c r="F16" i="33"/>
  <c r="O34" i="49"/>
  <c r="F18" i="33"/>
  <c r="Q34" i="48"/>
  <c r="F20" i="33"/>
  <c r="R34" i="49"/>
  <c r="F21" i="33"/>
  <c r="T34" i="48"/>
  <c r="F23" i="33"/>
  <c r="V34" i="49"/>
  <c r="F25" i="33"/>
  <c r="X34" i="48"/>
  <c r="F27" i="33"/>
  <c r="Z34" i="49"/>
  <c r="F29" i="33"/>
  <c r="M35" i="49"/>
  <c r="F16" i="34"/>
  <c r="O35" i="48"/>
  <c r="F18" i="34"/>
  <c r="Q35" i="49"/>
  <c r="F20" i="34"/>
  <c r="R35" i="48"/>
  <c r="F21" i="34"/>
  <c r="T35" i="49"/>
  <c r="F23" i="34"/>
  <c r="V35" i="48"/>
  <c r="F25" i="34"/>
  <c r="X35" i="49"/>
  <c r="F27" i="34"/>
  <c r="Z35" i="48"/>
  <c r="F29" i="34"/>
  <c r="M36" i="48"/>
  <c r="F16" i="35"/>
  <c r="O36" i="49"/>
  <c r="F18" i="35"/>
  <c r="Q36" i="48"/>
  <c r="F20" i="35"/>
  <c r="R36" i="49"/>
  <c r="F21" i="35"/>
  <c r="T36" i="48"/>
  <c r="F23" i="35"/>
  <c r="V36" i="49"/>
  <c r="F25" i="35"/>
  <c r="X36" i="48"/>
  <c r="F27" i="35"/>
  <c r="Z36" i="49"/>
  <c r="F29" i="35"/>
  <c r="M37" i="49"/>
  <c r="F16" i="36"/>
  <c r="O37" i="48"/>
  <c r="F18" i="36"/>
  <c r="Q37" i="49"/>
  <c r="F20" i="36"/>
  <c r="R37" i="48"/>
  <c r="F21" i="36"/>
  <c r="T37" i="49"/>
  <c r="F23" i="36"/>
  <c r="V37" i="48"/>
  <c r="F25" i="36"/>
  <c r="X37" i="49"/>
  <c r="F27" i="36"/>
  <c r="Z37" i="48"/>
  <c r="F29" i="36"/>
  <c r="M38" i="48"/>
  <c r="F16" i="37"/>
  <c r="O38" i="49"/>
  <c r="F18" i="37"/>
  <c r="Q38" i="48"/>
  <c r="F20" i="37"/>
  <c r="R38" i="49"/>
  <c r="F21" i="37"/>
  <c r="T38" i="48"/>
  <c r="F23" i="37"/>
  <c r="V38" i="49"/>
  <c r="F25" i="37"/>
  <c r="X38" i="48"/>
  <c r="F27" i="37"/>
  <c r="Z38" i="49"/>
  <c r="F29" i="37"/>
  <c r="V40" i="48"/>
  <c r="F25" i="39"/>
  <c r="R41" i="49"/>
  <c r="F21" i="40"/>
  <c r="F17" i="9"/>
  <c r="F24" i="9"/>
  <c r="F28" i="9"/>
  <c r="F15" i="10"/>
  <c r="F19" i="10"/>
  <c r="F22" i="10"/>
  <c r="F26" i="10"/>
  <c r="F17" i="11"/>
  <c r="F24" i="11"/>
  <c r="F28" i="11"/>
  <c r="F15" i="12"/>
  <c r="F19" i="12"/>
  <c r="F22" i="12"/>
  <c r="F22" i="13"/>
  <c r="F23" i="13"/>
  <c r="F25" i="13"/>
  <c r="F17" i="14"/>
  <c r="F18" i="14"/>
  <c r="F20" i="14"/>
  <c r="F22" i="15"/>
  <c r="F23" i="15"/>
  <c r="F25" i="15"/>
  <c r="F17" i="16"/>
  <c r="F18" i="16"/>
  <c r="F20" i="16"/>
  <c r="T17" i="49"/>
  <c r="F23" i="16"/>
  <c r="X17" i="49"/>
  <c r="F27" i="16"/>
  <c r="F16" i="17"/>
  <c r="F20" i="17"/>
  <c r="F23" i="17"/>
  <c r="F27" i="17"/>
  <c r="M19" i="49"/>
  <c r="F16" i="18"/>
  <c r="Q19" i="49"/>
  <c r="F20" i="18"/>
  <c r="T19" i="49"/>
  <c r="F23" i="18"/>
  <c r="X19" i="49"/>
  <c r="F27" i="18"/>
  <c r="F16" i="19"/>
  <c r="F20" i="19"/>
  <c r="F23" i="19"/>
  <c r="F27" i="19"/>
  <c r="M21" i="49"/>
  <c r="F16" i="20"/>
  <c r="Q21" i="49"/>
  <c r="F20" i="20"/>
  <c r="T21" i="49"/>
  <c r="F23" i="20"/>
  <c r="W21" i="49"/>
  <c r="F26" i="20"/>
  <c r="O22" i="49"/>
  <c r="F18" i="21"/>
  <c r="W22" i="48"/>
  <c r="F26" i="21"/>
  <c r="N23" i="48"/>
  <c r="F17" i="22"/>
  <c r="T23" i="49"/>
  <c r="F23" i="22"/>
  <c r="W23" i="49"/>
  <c r="F26" i="22"/>
  <c r="O24" i="49"/>
  <c r="F18" i="23"/>
  <c r="W24" i="48"/>
  <c r="F26" i="23"/>
  <c r="N25" i="48"/>
  <c r="F17" i="24"/>
  <c r="T25" i="49"/>
  <c r="F23" i="24"/>
  <c r="W25" i="49"/>
  <c r="F26" i="24"/>
  <c r="O26" i="49"/>
  <c r="F18" i="25"/>
  <c r="W26" i="48"/>
  <c r="F26" i="25"/>
  <c r="N27" i="48"/>
  <c r="F17" i="26"/>
  <c r="T27" i="49"/>
  <c r="F23" i="26"/>
  <c r="W27" i="49"/>
  <c r="F26" i="26"/>
  <c r="O28" i="49"/>
  <c r="F18" i="27"/>
  <c r="W28" i="48"/>
  <c r="F26" i="27"/>
  <c r="N29" i="48"/>
  <c r="F17" i="28"/>
  <c r="T29" i="49"/>
  <c r="F23" i="28"/>
  <c r="W29" i="49"/>
  <c r="F26" i="28"/>
  <c r="O30" i="49"/>
  <c r="F18" i="29"/>
  <c r="T30" i="48"/>
  <c r="F23" i="29"/>
  <c r="M31" i="49"/>
  <c r="F16" i="30"/>
  <c r="T31" i="49"/>
  <c r="F23" i="30"/>
  <c r="M32" i="48"/>
  <c r="F16" i="31"/>
  <c r="T32" i="48"/>
  <c r="F23" i="31"/>
  <c r="O39" i="49"/>
  <c r="F18" i="38"/>
  <c r="R39" i="49"/>
  <c r="F21" i="38"/>
  <c r="X39" i="48"/>
  <c r="F27" i="38"/>
  <c r="V41" i="49"/>
  <c r="F25" i="40"/>
  <c r="O42" i="48"/>
  <c r="F18" i="41"/>
  <c r="F26" i="13"/>
  <c r="F29" i="13"/>
  <c r="F23" i="14"/>
  <c r="F26" i="15"/>
  <c r="F29" i="15"/>
  <c r="F24" i="16"/>
  <c r="F25" i="16"/>
  <c r="F28" i="16"/>
  <c r="F29" i="16"/>
  <c r="F17" i="18"/>
  <c r="F18" i="18"/>
  <c r="F21" i="18"/>
  <c r="F24" i="18"/>
  <c r="F25" i="18"/>
  <c r="F28" i="18"/>
  <c r="F29" i="18"/>
  <c r="F17" i="20"/>
  <c r="F18" i="20"/>
  <c r="F21" i="20"/>
  <c r="S21" i="49"/>
  <c r="F22" i="20"/>
  <c r="Y21" i="48"/>
  <c r="F28" i="20"/>
  <c r="F16" i="21"/>
  <c r="N22" i="49"/>
  <c r="F17" i="21"/>
  <c r="S22" i="48"/>
  <c r="F22" i="21"/>
  <c r="Z22" i="49"/>
  <c r="F29" i="21"/>
  <c r="Q23" i="49"/>
  <c r="F20" i="22"/>
  <c r="F21" i="22"/>
  <c r="S23" i="49"/>
  <c r="F22" i="22"/>
  <c r="Y23" i="48"/>
  <c r="F28" i="22"/>
  <c r="F16" i="23"/>
  <c r="N24" i="49"/>
  <c r="F17" i="23"/>
  <c r="S24" i="48"/>
  <c r="F22" i="23"/>
  <c r="Z24" i="49"/>
  <c r="F29" i="23"/>
  <c r="Q25" i="49"/>
  <c r="F20" i="24"/>
  <c r="F21" i="24"/>
  <c r="S25" i="49"/>
  <c r="F22" i="24"/>
  <c r="Y25" i="48"/>
  <c r="F28" i="24"/>
  <c r="F16" i="25"/>
  <c r="N26" i="49"/>
  <c r="F17" i="25"/>
  <c r="S26" i="48"/>
  <c r="F22" i="25"/>
  <c r="Z26" i="49"/>
  <c r="F29" i="25"/>
  <c r="Q27" i="49"/>
  <c r="F20" i="26"/>
  <c r="F21" i="26"/>
  <c r="S27" i="49"/>
  <c r="F22" i="26"/>
  <c r="Y27" i="48"/>
  <c r="F28" i="26"/>
  <c r="F16" i="27"/>
  <c r="N28" i="49"/>
  <c r="F17" i="27"/>
  <c r="S28" i="48"/>
  <c r="F22" i="27"/>
  <c r="Z28" i="49"/>
  <c r="F29" i="27"/>
  <c r="Q29" i="49"/>
  <c r="F20" i="28"/>
  <c r="F21" i="28"/>
  <c r="S29" i="49"/>
  <c r="F22" i="28"/>
  <c r="Y29" i="48"/>
  <c r="F28" i="28"/>
  <c r="F16" i="29"/>
  <c r="N30" i="49"/>
  <c r="F17" i="29"/>
  <c r="S30" i="48"/>
  <c r="F22" i="29"/>
  <c r="V30" i="49"/>
  <c r="F25" i="29"/>
  <c r="O31" i="48"/>
  <c r="F18" i="30"/>
  <c r="V31" i="48"/>
  <c r="F25" i="30"/>
  <c r="O32" i="49"/>
  <c r="F18" i="31"/>
  <c r="V32" i="49"/>
  <c r="F25" i="31"/>
  <c r="U39" i="49"/>
  <c r="F24" i="38"/>
  <c r="M40" i="49"/>
  <c r="F16" i="39"/>
  <c r="R40" i="48"/>
  <c r="F21" i="39"/>
  <c r="Z40" i="48"/>
  <c r="F29" i="39"/>
  <c r="Z39" i="49"/>
  <c r="F29" i="38"/>
  <c r="T40" i="49"/>
  <c r="F23" i="39"/>
  <c r="X40" i="49"/>
  <c r="F27" i="39"/>
  <c r="M42" i="49"/>
  <c r="F16" i="41"/>
  <c r="S42" i="49"/>
  <c r="F22" i="41"/>
  <c r="X42" i="49"/>
  <c r="F27" i="41"/>
  <c r="L43" i="49"/>
  <c r="F15" i="42"/>
  <c r="V43" i="49"/>
  <c r="F25" i="42"/>
  <c r="N44" i="49"/>
  <c r="F17" i="43"/>
  <c r="S44" i="49"/>
  <c r="F22" i="43"/>
  <c r="X44" i="49"/>
  <c r="F27" i="43"/>
  <c r="L45" i="49"/>
  <c r="F15" i="44"/>
  <c r="V45" i="49"/>
  <c r="F25" i="44"/>
  <c r="L46" i="49"/>
  <c r="F15" i="45"/>
  <c r="T46" i="49"/>
  <c r="F23" i="45"/>
  <c r="N47" i="49"/>
  <c r="F17" i="46"/>
  <c r="S47" i="49"/>
  <c r="F22" i="46"/>
  <c r="V47" i="49"/>
  <c r="F25" i="46"/>
  <c r="F24" i="29"/>
  <c r="F28" i="29"/>
  <c r="F15" i="30"/>
  <c r="F19" i="30"/>
  <c r="F22" i="30"/>
  <c r="F26" i="30"/>
  <c r="F17" i="31"/>
  <c r="F24" i="31"/>
  <c r="F28" i="31"/>
  <c r="F15" i="32"/>
  <c r="F19" i="32"/>
  <c r="F22" i="32"/>
  <c r="F26" i="32"/>
  <c r="F17" i="33"/>
  <c r="F24" i="33"/>
  <c r="F28" i="33"/>
  <c r="F15" i="34"/>
  <c r="F19" i="34"/>
  <c r="F22" i="34"/>
  <c r="F26" i="34"/>
  <c r="F17" i="35"/>
  <c r="F24" i="35"/>
  <c r="F28" i="35"/>
  <c r="F15" i="36"/>
  <c r="F19" i="36"/>
  <c r="F22" i="36"/>
  <c r="F26" i="36"/>
  <c r="F17" i="37"/>
  <c r="F24" i="37"/>
  <c r="F28" i="37"/>
  <c r="F16" i="38"/>
  <c r="F17" i="38"/>
  <c r="F19" i="38"/>
  <c r="L41" i="49"/>
  <c r="F15" i="40"/>
  <c r="P41" i="49"/>
  <c r="F19" i="40"/>
  <c r="S41" i="49"/>
  <c r="F22" i="40"/>
  <c r="W41" i="49"/>
  <c r="F26" i="40"/>
  <c r="F21" i="41"/>
  <c r="W42" i="49"/>
  <c r="F26" i="41"/>
  <c r="P43" i="49"/>
  <c r="F19" i="42"/>
  <c r="F20" i="42"/>
  <c r="U43" i="49"/>
  <c r="F24" i="42"/>
  <c r="Z43" i="49"/>
  <c r="F29" i="42"/>
  <c r="M44" i="49"/>
  <c r="F16" i="43"/>
  <c r="F21" i="43"/>
  <c r="W44" i="49"/>
  <c r="F26" i="43"/>
  <c r="P45" i="49"/>
  <c r="F19" i="44"/>
  <c r="F20" i="44"/>
  <c r="U45" i="49"/>
  <c r="F24" i="44"/>
  <c r="Y45" i="49"/>
  <c r="F28" i="44"/>
  <c r="N46" i="49"/>
  <c r="F17" i="45"/>
  <c r="Q46" i="49"/>
  <c r="F20" i="45"/>
  <c r="W46" i="49"/>
  <c r="F26" i="45"/>
  <c r="F29" i="45"/>
  <c r="F16" i="46"/>
  <c r="P47" i="49"/>
  <c r="F19" i="46"/>
  <c r="R47" i="49"/>
  <c r="F21" i="46"/>
  <c r="Y47" i="49"/>
  <c r="F28" i="46"/>
  <c r="F20" i="38"/>
  <c r="F22" i="38"/>
  <c r="F17" i="39"/>
  <c r="F16" i="40"/>
  <c r="F17" i="40"/>
  <c r="F20" i="40"/>
  <c r="F23" i="40"/>
  <c r="F24" i="40"/>
  <c r="F27" i="40"/>
  <c r="F28" i="40"/>
  <c r="Z41" i="49"/>
  <c r="F29" i="40"/>
  <c r="Q42" i="49"/>
  <c r="F20" i="41"/>
  <c r="F24" i="41"/>
  <c r="U42" i="49"/>
  <c r="F25" i="41"/>
  <c r="O43" i="49"/>
  <c r="F18" i="42"/>
  <c r="S43" i="49"/>
  <c r="F22" i="42"/>
  <c r="F23" i="42"/>
  <c r="Y43" i="49"/>
  <c r="F28" i="42"/>
  <c r="L44" i="49"/>
  <c r="F15" i="43"/>
  <c r="Q44" i="49"/>
  <c r="F20" i="43"/>
  <c r="U44" i="49"/>
  <c r="F24" i="43"/>
  <c r="F25" i="43"/>
  <c r="O45" i="49"/>
  <c r="F18" i="44"/>
  <c r="S45" i="49"/>
  <c r="F22" i="44"/>
  <c r="F23" i="44"/>
  <c r="F27" i="44"/>
  <c r="M46" i="49"/>
  <c r="F16" i="45"/>
  <c r="S46" i="49"/>
  <c r="F22" i="45"/>
  <c r="F25" i="45"/>
  <c r="Y46" i="49"/>
  <c r="F28" i="45"/>
  <c r="L47" i="49"/>
  <c r="F15" i="46"/>
  <c r="O47" i="49"/>
  <c r="F18" i="46"/>
  <c r="U47" i="49"/>
  <c r="F24" i="46"/>
  <c r="F27" i="46"/>
  <c r="F26" i="29"/>
  <c r="F17" i="30"/>
  <c r="F24" i="30"/>
  <c r="F28" i="30"/>
  <c r="F15" i="31"/>
  <c r="F19" i="31"/>
  <c r="F22" i="31"/>
  <c r="F26" i="31"/>
  <c r="F23" i="38"/>
  <c r="V39" i="49"/>
  <c r="F25" i="38"/>
  <c r="F18" i="39"/>
  <c r="Q40" i="49"/>
  <c r="F20" i="39"/>
  <c r="U40" i="49"/>
  <c r="F24" i="39"/>
  <c r="Y40" i="49"/>
  <c r="F28" i="39"/>
  <c r="N42" i="49"/>
  <c r="F17" i="41"/>
  <c r="P42" i="49"/>
  <c r="F19" i="41"/>
  <c r="T42" i="49"/>
  <c r="F23" i="41"/>
  <c r="Y42" i="49"/>
  <c r="F28" i="41"/>
  <c r="F29" i="41"/>
  <c r="N43" i="49"/>
  <c r="F17" i="42"/>
  <c r="R43" i="49"/>
  <c r="F21" i="42"/>
  <c r="W43" i="49"/>
  <c r="F26" i="42"/>
  <c r="F27" i="42"/>
  <c r="P44" i="49"/>
  <c r="F19" i="43"/>
  <c r="T44" i="49"/>
  <c r="F23" i="43"/>
  <c r="Y44" i="49"/>
  <c r="F28" i="43"/>
  <c r="F29" i="43"/>
  <c r="N45" i="49"/>
  <c r="F17" i="44"/>
  <c r="R45" i="49"/>
  <c r="F21" i="44"/>
  <c r="W45" i="49"/>
  <c r="F26" i="44"/>
  <c r="Z45" i="49"/>
  <c r="F29" i="44"/>
  <c r="P46" i="49"/>
  <c r="F19" i="45"/>
  <c r="U46" i="49"/>
  <c r="F24" i="45"/>
  <c r="X46" i="49"/>
  <c r="F27" i="45"/>
  <c r="W47" i="49"/>
  <c r="F26" i="46"/>
  <c r="Z47" i="49"/>
  <c r="F29" i="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100-000001000000}">
      <text>
        <r>
          <rPr>
            <sz val="10"/>
            <color rgb="FF000000"/>
            <rFont val="Arial"/>
          </rPr>
          <t>different from B12 because weirdness in NoData for a few pixels, but so negligible it makes no difference to leave them out here.
	-Julie Fortin</t>
        </r>
      </text>
    </comment>
  </commentList>
</comments>
</file>

<file path=xl/sharedStrings.xml><?xml version="1.0" encoding="utf-8"?>
<sst xmlns="http://schemas.openxmlformats.org/spreadsheetml/2006/main" count="1835" uniqueCount="116">
  <si>
    <t># pixels H</t>
  </si>
  <si>
    <t>% cover H</t>
  </si>
  <si>
    <t># pixels R</t>
  </si>
  <si>
    <t>% cover R</t>
  </si>
  <si>
    <t># pixels in common</t>
  </si>
  <si>
    <t>% cover in common</t>
  </si>
  <si>
    <t>Coniferous Forest</t>
  </si>
  <si>
    <t>Broadleaf Forest</t>
  </si>
  <si>
    <t>Mixedwood Forest</t>
  </si>
  <si>
    <t>Wetland</t>
  </si>
  <si>
    <t>Shrub</t>
  </si>
  <si>
    <t>Herbaceous</t>
  </si>
  <si>
    <t>Rock</t>
  </si>
  <si>
    <t>Water</t>
  </si>
  <si>
    <t>Regenerating Area</t>
  </si>
  <si>
    <t>Snow/Ice</t>
  </si>
  <si>
    <t>OCCUR. PROB</t>
  </si>
  <si>
    <t>H ODDS</t>
  </si>
  <si>
    <t>H PROB</t>
  </si>
  <si>
    <t>R ODDS</t>
  </si>
  <si>
    <t>R PROB</t>
  </si>
  <si>
    <t>Gray Jay 1250</t>
  </si>
  <si>
    <t>Wilson Warbler 1250</t>
  </si>
  <si>
    <t>Savannah Sparrow 4250</t>
  </si>
  <si>
    <t>Golden-crowned Kinglet 250</t>
  </si>
  <si>
    <t>Ruby-crowned Kinglet 1500</t>
  </si>
  <si>
    <t>Dark-eyed Junco 1250</t>
  </si>
  <si>
    <t>American Robin 1500</t>
  </si>
  <si>
    <t>Hermit Thrush 500</t>
  </si>
  <si>
    <t>Pine Siskin 4500</t>
  </si>
  <si>
    <t>American Pipit 250</t>
  </si>
  <si>
    <t>Golden-crowned Sparrow 250</t>
  </si>
  <si>
    <t>Swainson's Thrush 4000</t>
  </si>
  <si>
    <t>Yellow-rumped Warbler 4500</t>
  </si>
  <si>
    <t>Chipping Sparrow 250</t>
  </si>
  <si>
    <t>Varied Thrush 3750</t>
  </si>
  <si>
    <t>Mean % cover H</t>
  </si>
  <si>
    <t>Std dev H</t>
  </si>
  <si>
    <t>Mean % cover R</t>
  </si>
  <si>
    <t>Std dev R</t>
  </si>
  <si>
    <t>Upland Shrub</t>
  </si>
  <si>
    <t>Upland Herbaceous</t>
  </si>
  <si>
    <t>Barren Land</t>
  </si>
  <si>
    <t>CF</t>
  </si>
  <si>
    <t>BF</t>
  </si>
  <si>
    <t>MF</t>
  </si>
  <si>
    <t>WE</t>
  </si>
  <si>
    <t>SH</t>
  </si>
  <si>
    <t>HE</t>
  </si>
  <si>
    <t>RO</t>
  </si>
  <si>
    <t>WA</t>
  </si>
  <si>
    <t>RG</t>
  </si>
  <si>
    <t>SN</t>
  </si>
  <si>
    <t>GRAJ</t>
  </si>
  <si>
    <t>WIWA</t>
  </si>
  <si>
    <t>SAVS</t>
  </si>
  <si>
    <t>GCKI</t>
  </si>
  <si>
    <t>RCKI</t>
  </si>
  <si>
    <t>DEJU</t>
  </si>
  <si>
    <t>AMRO</t>
  </si>
  <si>
    <t>HETH</t>
  </si>
  <si>
    <t>PISI</t>
  </si>
  <si>
    <t>AMPI</t>
  </si>
  <si>
    <t>GCSP</t>
  </si>
  <si>
    <t>SWTH</t>
  </si>
  <si>
    <t>YRWA</t>
  </si>
  <si>
    <t>CHSP</t>
  </si>
  <si>
    <t>VATH</t>
  </si>
  <si>
    <t>LAM5</t>
  </si>
  <si>
    <t>LAM15</t>
  </si>
  <si>
    <t>LAM33</t>
  </si>
  <si>
    <t>LAM35</t>
  </si>
  <si>
    <t>LAM36</t>
  </si>
  <si>
    <t>LAM37</t>
  </si>
  <si>
    <t>LAM39</t>
  </si>
  <si>
    <t>LAM42</t>
  </si>
  <si>
    <t>LAM51</t>
  </si>
  <si>
    <t>MIL1</t>
  </si>
  <si>
    <t>MIL2</t>
  </si>
  <si>
    <t>MIL4B</t>
  </si>
  <si>
    <t>MIL5</t>
  </si>
  <si>
    <t>MIL6</t>
  </si>
  <si>
    <t>MIL7</t>
  </si>
  <si>
    <t>MIL8</t>
  </si>
  <si>
    <t>MIL9</t>
  </si>
  <si>
    <t>MIL10</t>
  </si>
  <si>
    <t>MIL12</t>
  </si>
  <si>
    <t>MIL13</t>
  </si>
  <si>
    <t>MIL14</t>
  </si>
  <si>
    <t>MIL16</t>
  </si>
  <si>
    <t>MIL18</t>
  </si>
  <si>
    <t>MIL19</t>
  </si>
  <si>
    <t>MIL20</t>
  </si>
  <si>
    <t>NID11</t>
  </si>
  <si>
    <t>NID12</t>
  </si>
  <si>
    <t>NID15</t>
  </si>
  <si>
    <t>NID19</t>
  </si>
  <si>
    <t>NID21</t>
  </si>
  <si>
    <t>NID8</t>
  </si>
  <si>
    <t>NID12B</t>
  </si>
  <si>
    <t>NID2</t>
  </si>
  <si>
    <t>NID3</t>
  </si>
  <si>
    <t>NID5</t>
  </si>
  <si>
    <t>WHE245</t>
  </si>
  <si>
    <t>WHE247</t>
  </si>
  <si>
    <t>WHE248</t>
  </si>
  <si>
    <t>WHE249</t>
  </si>
  <si>
    <t>WHE250</t>
  </si>
  <si>
    <t>WHE251</t>
  </si>
  <si>
    <t>WHE254</t>
  </si>
  <si>
    <t>WHE289</t>
  </si>
  <si>
    <t>WHE292</t>
  </si>
  <si>
    <t>WHE297</t>
  </si>
  <si>
    <t>WHE309</t>
  </si>
  <si>
    <t>STATION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</si>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</sst>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A61C00"/>
        <bgColor rgb="FFA61C00"/>
      </patternFill>
    </fill>
    <fill>
      <patternFill patternType="solid">
        <fgColor rgb="FF1155CC"/>
        <bgColor rgb="FF1155CC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right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2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Fill="1" applyAlignment="1"/>
  </cellXfs>
  <cellStyles count="1">
    <cellStyle name="Normal" xfId="0" builtinId="0"/>
  </cellStyles>
  <dxfs count="9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1026" name="Text Box 2" hidden="1">
          <a:extLst>
            <a:ext uri="{FF2B5EF4-FFF2-40B4-BE49-F238E27FC236}">
              <a16:creationId xmlns:a16="http://schemas.microsoft.com/office/drawing/2014/main" id="{3FC7D243-9CF6-45E9-AFE6-A85D4CACD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5DAF165-0D89-429B-98C4-FDB89637DF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17E1411F-4D9B-47F8-AB0E-139C9198A6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704850</xdr:colOff>
      <xdr:row>51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52D3CD5-52BE-42D9-852F-7B77E69AA4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52</xdr:row>
      <xdr:rowOff>38100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5BE6F1F9-B29B-D640-AFD0-335D5B8728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B1D5E05-F46D-C544-9AF8-CCCD94F5D8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4AE2D0EA-6E32-2443-B052-C91B16D58C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558800</xdr:colOff>
      <xdr:row>53</xdr:row>
      <xdr:rowOff>38100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AB839E-6DBD-6D4E-A4B7-5FFBDC8F1C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499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4"/>
  <sheetViews>
    <sheetView topLeftCell="A3" zoomScale="15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3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A2" s="3" t="s">
        <v>6</v>
      </c>
      <c r="B2" s="4">
        <v>5398740</v>
      </c>
      <c r="C2" s="4">
        <v>48.1</v>
      </c>
      <c r="D2" s="4">
        <v>2896731</v>
      </c>
      <c r="E2" s="4">
        <v>25.8</v>
      </c>
      <c r="F2" s="4">
        <v>2236905</v>
      </c>
      <c r="G2" s="4">
        <v>19.899999999999999</v>
      </c>
      <c r="J2" s="4"/>
      <c r="K2" s="14"/>
      <c r="L2" s="14"/>
      <c r="M2" s="14"/>
      <c r="N2" s="14"/>
    </row>
    <row r="3" spans="1:23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J3" s="4"/>
      <c r="K3" s="14"/>
      <c r="L3" s="14"/>
      <c r="M3" s="14"/>
      <c r="N3" s="14"/>
    </row>
    <row r="4" spans="1:23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J4" s="4"/>
      <c r="K4" s="14"/>
      <c r="L4" s="14"/>
      <c r="M4" s="14"/>
      <c r="N4" s="14"/>
    </row>
    <row r="5" spans="1:23" ht="15.75" customHeight="1" x14ac:dyDescent="0.15">
      <c r="A5" s="7" t="s">
        <v>9</v>
      </c>
      <c r="B5" s="4">
        <v>438582</v>
      </c>
      <c r="C5" s="4">
        <v>3.9</v>
      </c>
      <c r="D5" s="4">
        <v>668222</v>
      </c>
      <c r="E5" s="4">
        <v>5.9</v>
      </c>
      <c r="F5" s="4">
        <v>325394</v>
      </c>
      <c r="G5" s="4">
        <v>2.9</v>
      </c>
      <c r="J5" s="4"/>
      <c r="K5" s="14"/>
      <c r="M5" s="14"/>
    </row>
    <row r="6" spans="1:23" ht="15.75" customHeight="1" x14ac:dyDescent="0.15">
      <c r="A6" s="8" t="s">
        <v>10</v>
      </c>
      <c r="B6" s="4">
        <v>1570923</v>
      </c>
      <c r="C6" s="4">
        <v>14</v>
      </c>
      <c r="D6" s="4">
        <v>1330547</v>
      </c>
      <c r="E6" s="4">
        <v>11.8</v>
      </c>
      <c r="F6" s="4">
        <v>831420</v>
      </c>
      <c r="G6" s="4">
        <v>7.4</v>
      </c>
      <c r="J6" s="4"/>
    </row>
    <row r="7" spans="1:23" ht="15.75" customHeight="1" x14ac:dyDescent="0.15">
      <c r="A7" s="9" t="s">
        <v>11</v>
      </c>
      <c r="B7" s="4">
        <v>1186709</v>
      </c>
      <c r="C7" s="4">
        <v>10.5</v>
      </c>
      <c r="D7" s="4">
        <v>437660</v>
      </c>
      <c r="E7" s="4">
        <v>3.9</v>
      </c>
      <c r="F7" s="4">
        <v>221345</v>
      </c>
      <c r="G7" s="4">
        <v>1.9</v>
      </c>
      <c r="J7" s="4"/>
      <c r="K7" s="14"/>
      <c r="M7" s="14"/>
    </row>
    <row r="8" spans="1:23" ht="15.75" customHeight="1" x14ac:dyDescent="0.15">
      <c r="A8" s="10" t="s">
        <v>12</v>
      </c>
      <c r="B8" s="4">
        <v>2483224</v>
      </c>
      <c r="C8" s="4">
        <v>22.1</v>
      </c>
      <c r="D8" s="4">
        <v>2053571</v>
      </c>
      <c r="E8" s="4">
        <v>18.3</v>
      </c>
      <c r="F8" s="4">
        <v>1866572</v>
      </c>
      <c r="G8" s="4">
        <v>16.600000000000001</v>
      </c>
      <c r="J8" s="4"/>
    </row>
    <row r="9" spans="1:23" ht="15.75" customHeight="1" x14ac:dyDescent="0.15">
      <c r="A9" s="11" t="s">
        <v>13</v>
      </c>
      <c r="B9" s="4">
        <v>74554</v>
      </c>
      <c r="C9" s="4">
        <v>0.6</v>
      </c>
      <c r="D9" s="4">
        <v>16440</v>
      </c>
      <c r="E9" s="4">
        <v>0.1</v>
      </c>
      <c r="F9" s="4">
        <v>5169</v>
      </c>
      <c r="G9" s="4">
        <v>0</v>
      </c>
      <c r="J9" s="4"/>
    </row>
    <row r="10" spans="1:23" ht="15.75" customHeight="1" x14ac:dyDescent="0.15">
      <c r="A10" s="12" t="s">
        <v>14</v>
      </c>
      <c r="B10" s="4">
        <v>0</v>
      </c>
      <c r="C10" s="4">
        <v>0</v>
      </c>
      <c r="D10" s="4">
        <v>3807111</v>
      </c>
      <c r="E10" s="4">
        <v>33.9</v>
      </c>
      <c r="F10" s="4">
        <v>0</v>
      </c>
      <c r="G10" s="4">
        <v>0</v>
      </c>
      <c r="J10" s="4"/>
    </row>
    <row r="11" spans="1:23" ht="15.75" customHeight="1" x14ac:dyDescent="0.15">
      <c r="A11" s="13" t="s">
        <v>15</v>
      </c>
      <c r="B11" s="4">
        <v>57550</v>
      </c>
      <c r="C11" s="4">
        <v>0.5</v>
      </c>
      <c r="D11" s="4">
        <v>0</v>
      </c>
      <c r="E11" s="4">
        <v>0</v>
      </c>
      <c r="F11" s="4">
        <v>0</v>
      </c>
      <c r="G11" s="4">
        <v>0</v>
      </c>
      <c r="J11" s="4"/>
    </row>
    <row r="12" spans="1:23" ht="15.75" customHeight="1" x14ac:dyDescent="0.15">
      <c r="A12" s="1"/>
      <c r="B12">
        <f t="shared" ref="B12:G12" si="0">SUM(B2:B11)</f>
        <v>11210282</v>
      </c>
      <c r="C12">
        <f t="shared" si="0"/>
        <v>99.699999999999989</v>
      </c>
      <c r="D12">
        <f t="shared" si="0"/>
        <v>11210282</v>
      </c>
      <c r="E12">
        <f t="shared" si="0"/>
        <v>99.699999999999989</v>
      </c>
      <c r="F12">
        <f t="shared" si="0"/>
        <v>5486805</v>
      </c>
      <c r="G12">
        <f t="shared" si="0"/>
        <v>48.699999999999996</v>
      </c>
    </row>
    <row r="13" spans="1:23" ht="15.75" customHeight="1" x14ac:dyDescent="0.15">
      <c r="A13" s="1"/>
    </row>
    <row r="14" spans="1:23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3" ht="15.75" customHeight="1" x14ac:dyDescent="0.15">
      <c r="A15" s="2" t="s">
        <v>21</v>
      </c>
      <c r="B15">
        <f>EXP(-((-4.41432-0.8343)+(0.04345-0.01026)*C2+(0.06422-0.02529)*C6))</f>
        <v>22.357481326169754</v>
      </c>
      <c r="C15">
        <f t="shared" ref="C15:C29" si="1">B15/(1+B15)</f>
        <v>0.95718716474453092</v>
      </c>
      <c r="D15">
        <f>EXP(-((-4.41432-0.8343)+(0.04345-0.01026)*E2+(0.06422-0.02529)*E6))</f>
        <v>51.057068636959187</v>
      </c>
      <c r="E15">
        <f t="shared" ref="E15:E29" si="2">D15/(1+D15)</f>
        <v>0.98079031289729546</v>
      </c>
      <c r="F15">
        <f t="shared" ref="F15:F29" si="3">E15-C15</f>
        <v>2.3603148152764541E-2</v>
      </c>
    </row>
    <row r="16" spans="1:23" ht="15.75" customHeight="1" x14ac:dyDescent="0.15">
      <c r="A16" s="2" t="s">
        <v>22</v>
      </c>
      <c r="B16">
        <f>EXP(-((-2.04493-0.37147)+(-0.05813-0.03198)*(C7)+(0.07854-0.02332)*(C6)))</f>
        <v>13.322775309791814</v>
      </c>
      <c r="C16">
        <f t="shared" si="1"/>
        <v>0.93018112911983286</v>
      </c>
      <c r="D16">
        <f>EXP(-((-2.04493-0.37147)+(-0.05813-0.03198)*(E7)+(0.07854-0.02332)*(E6)))</f>
        <v>8.2998131292425015</v>
      </c>
      <c r="E16">
        <f t="shared" si="2"/>
        <v>0.89247095763079565</v>
      </c>
      <c r="F16">
        <f t="shared" si="3"/>
        <v>-3.7710171489037214E-2</v>
      </c>
    </row>
    <row r="17" spans="1:6" ht="15.75" customHeight="1" x14ac:dyDescent="0.15">
      <c r="A17" s="2" t="s">
        <v>23</v>
      </c>
      <c r="B17">
        <f>EXP(-((-5.26319-0.80942)+(0.23697-0.06716)*(C7)))</f>
        <v>72.937652436122647</v>
      </c>
      <c r="C17">
        <f t="shared" si="1"/>
        <v>0.98647509128229438</v>
      </c>
      <c r="D17">
        <f>EXP(-((-5.26319-0.80942)+(0.23697-0.06716)*(E7)))</f>
        <v>223.7100961452515</v>
      </c>
      <c r="E17">
        <f t="shared" si="2"/>
        <v>0.99554982167177031</v>
      </c>
      <c r="F17">
        <f t="shared" si="3"/>
        <v>9.0747303894759268E-3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251.91305295015474</v>
      </c>
      <c r="C18">
        <f t="shared" si="1"/>
        <v>0.99604607200642548</v>
      </c>
      <c r="D18">
        <f>EXP(-((-6.22088-1.39384)+(0.04872-0.01441)*(E2)+(0.04949-0.01494)*(E5)+(0.04056-0.01909)*(E6)))</f>
        <v>529.71069551878907</v>
      </c>
      <c r="E18">
        <f t="shared" si="2"/>
        <v>0.9981157342249859</v>
      </c>
      <c r="F18">
        <f t="shared" si="3"/>
        <v>2.0696622185604197E-3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130.89978101549792</v>
      </c>
      <c r="C19">
        <f t="shared" si="1"/>
        <v>0.99241848627570883</v>
      </c>
      <c r="D19">
        <f>EXP(-((-4.84614-1.22028)+(0.03008-0.01287)*E2+(0.7327-0.35501)*E3+(0.03927-0.02034)*E5+(0.04634-0.0256)*E6))</f>
        <v>193.63656000211202</v>
      </c>
      <c r="E19">
        <f t="shared" si="2"/>
        <v>0.99486221910216077</v>
      </c>
      <c r="F19">
        <f t="shared" si="3"/>
        <v>2.4437328264519387E-3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31.722778896280332</v>
      </c>
      <c r="C20">
        <f t="shared" si="1"/>
        <v>0.96944024823901276</v>
      </c>
      <c r="D20">
        <f>EXP(-((-1.56105-0.27146)+(-0.14222-0.04567)*E7+(0.04149-0.01661)*E6))</f>
        <v>9.6958407025543885</v>
      </c>
      <c r="E20">
        <f t="shared" si="2"/>
        <v>0.90650571303280725</v>
      </c>
      <c r="F20">
        <f t="shared" si="3"/>
        <v>-6.2934535206205511E-2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16.441349949936814</v>
      </c>
      <c r="C21">
        <f t="shared" si="1"/>
        <v>0.94266498849742864</v>
      </c>
      <c r="D21">
        <f>EXP(-((-0.802771-0.371008)+(-0.025303-0.008502)*E2+(0.485604-0.255258)*E3))</f>
        <v>7.7364892544144315</v>
      </c>
      <c r="E21">
        <f t="shared" si="2"/>
        <v>0.88553754593188405</v>
      </c>
      <c r="F21">
        <f t="shared" si="3"/>
        <v>-5.7127442565544584E-2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14.604003449561743</v>
      </c>
      <c r="C22">
        <f t="shared" si="1"/>
        <v>0.93591388240637141</v>
      </c>
      <c r="D22">
        <f>EXP(-((-2.360104-0.529999)+(0.014709-0.007358)*E2+(0.938919-0.331041)*E3+(-0.018119-0.019003)*E5))</f>
        <v>18.531407586750877</v>
      </c>
      <c r="E22">
        <f t="shared" si="2"/>
        <v>0.94880041310087915</v>
      </c>
      <c r="F22">
        <f t="shared" si="3"/>
        <v>1.2886530694507736E-2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2.7177667628565594</v>
      </c>
      <c r="C23">
        <f t="shared" si="1"/>
        <v>0.73102131903733347</v>
      </c>
      <c r="D23">
        <f>EXP(-((-1.022244-0.395315)+(0.015959-0.007274)*E2+(-2.13038-0.655748)*E3))</f>
        <v>3.2985599683280391</v>
      </c>
      <c r="E23">
        <f t="shared" si="2"/>
        <v>0.76736395272648517</v>
      </c>
      <c r="F23">
        <f t="shared" si="3"/>
        <v>3.6342633689151693E-2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117.88033503082011</v>
      </c>
      <c r="C24">
        <f t="shared" si="1"/>
        <v>0.99158817983024061</v>
      </c>
      <c r="D24">
        <f>EXP(-((0.21381-0.19584)+(-0.08054-0.01531)*E2+(-0.03271-0.01274)*E5+(0.72939-0.23281)*E3))</f>
        <v>15.227682674319935</v>
      </c>
      <c r="E24">
        <f t="shared" si="2"/>
        <v>0.93837690691459685</v>
      </c>
      <c r="F24">
        <f t="shared" si="3"/>
        <v>-5.3211272915643759E-2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238.65333075344549</v>
      </c>
      <c r="C25">
        <f t="shared" si="1"/>
        <v>0.99582730606390446</v>
      </c>
      <c r="D25">
        <f>EXP(-((-0.11314-0.21668)+(-0.0841-0.01982)*E2+(-0.02521-0.01239)*E5+(1.28239-0.38444)*E3))</f>
        <v>25.350437797337541</v>
      </c>
      <c r="E25">
        <f t="shared" si="2"/>
        <v>0.9620499663917903</v>
      </c>
      <c r="F25">
        <f t="shared" si="3"/>
        <v>-3.3777339672114159E-2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1591.9707609528202</v>
      </c>
      <c r="C26">
        <f t="shared" si="1"/>
        <v>0.99937224208722963</v>
      </c>
      <c r="D26">
        <f>EXP(-((-9.52346-1.9962)+(0.0714-0.01844)*E2+(0.11318-0.03814)*E5+(0.14192-0.04857)*E6+(1.47314-0.66464)*E3))</f>
        <v>5480.9076730798643</v>
      </c>
      <c r="E26">
        <f t="shared" si="2"/>
        <v>0.99981758175079982</v>
      </c>
      <c r="F26">
        <f t="shared" si="3"/>
        <v>4.4533966357018784E-4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20.257396781154767</v>
      </c>
      <c r="C27">
        <f t="shared" si="1"/>
        <v>0.95295755118582881</v>
      </c>
      <c r="D27">
        <f>EXP(-((-1.00599-0.92673)+(0.03107-0.01232)*E2+(-0.12507-0.06328)*E7))</f>
        <v>8.8776332892494576</v>
      </c>
      <c r="E27">
        <f t="shared" si="2"/>
        <v>0.8987611737835649</v>
      </c>
      <c r="F27">
        <f t="shared" si="3"/>
        <v>-5.4196377402263907E-2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2.5567734692728017</v>
      </c>
      <c r="C28">
        <f t="shared" si="1"/>
        <v>0.7188463058895751</v>
      </c>
      <c r="D28">
        <f>EXP(-((1.049734-0.468174)+(-0.018323-0.006169)*E2+(-0.023371-0.008305)*E5+(-0.012844-0.007985)*E7))</f>
        <v>1.3750018822133032</v>
      </c>
      <c r="E28">
        <f t="shared" si="2"/>
        <v>0.57894770210957314</v>
      </c>
      <c r="F28">
        <f t="shared" si="3"/>
        <v>-0.13989860378000196</v>
      </c>
    </row>
    <row r="29" spans="1:6" ht="13" x14ac:dyDescent="0.15">
      <c r="A29" s="2" t="s">
        <v>35</v>
      </c>
      <c r="B29">
        <f>EXP(-((-3.7924-0.8923)+(1.94461-0.65889)*C3+(-0.10873-0.09755)*C5+(0.04748-0.03787)*C6))</f>
        <v>211.59033010431372</v>
      </c>
      <c r="C29">
        <f t="shared" si="1"/>
        <v>0.995296117186942</v>
      </c>
      <c r="D29">
        <f>EXP(-((-3.7924-0.8923)+(1.94461-0.65889)*E3+(-0.10873-0.09755)*E5+(0.04748-0.03787)*E6))</f>
        <v>326.47520368570343</v>
      </c>
      <c r="E29">
        <f t="shared" si="2"/>
        <v>0.99694633368039753</v>
      </c>
      <c r="F29">
        <f t="shared" si="3"/>
        <v>1.6502164934555363E-3</v>
      </c>
    </row>
    <row r="30" spans="1:6" ht="13" x14ac:dyDescent="0.15">
      <c r="A30" s="1"/>
      <c r="F30" s="24"/>
    </row>
    <row r="31" spans="1:6" ht="13" x14ac:dyDescent="0.15">
      <c r="A31" s="1"/>
      <c r="F31" s="24"/>
    </row>
    <row r="32" spans="1:6" ht="13" x14ac:dyDescent="0.15">
      <c r="A32" s="1"/>
    </row>
    <row r="33" spans="1:9" ht="13" x14ac:dyDescent="0.15">
      <c r="A33" s="4"/>
      <c r="B33" s="4"/>
      <c r="C33" s="4"/>
      <c r="D33" s="4"/>
      <c r="E33" s="4"/>
      <c r="F33" s="4"/>
      <c r="G33" s="4"/>
      <c r="H33" s="4"/>
      <c r="I33" s="4"/>
    </row>
    <row r="34" spans="1:9" ht="13" x14ac:dyDescent="0.15">
      <c r="A34" s="4"/>
      <c r="B34" s="4"/>
      <c r="C34" s="4"/>
      <c r="D34" s="4"/>
      <c r="E34" s="4"/>
      <c r="F34" s="4"/>
      <c r="G34" s="4"/>
      <c r="H34" s="4"/>
      <c r="I34" s="4"/>
    </row>
    <row r="35" spans="1:9" ht="13" x14ac:dyDescent="0.15">
      <c r="A35" s="4"/>
      <c r="B35" s="4"/>
      <c r="C35" s="4"/>
      <c r="D35" s="4"/>
      <c r="E35" s="4"/>
      <c r="F35" s="4"/>
      <c r="G35" s="4"/>
      <c r="H35" s="4"/>
      <c r="I35" s="4"/>
    </row>
    <row r="36" spans="1:9" ht="13" x14ac:dyDescent="0.15">
      <c r="A36" s="4"/>
      <c r="B36" s="4"/>
      <c r="C36" s="4"/>
      <c r="D36" s="4"/>
      <c r="E36" s="4"/>
      <c r="F36" s="4"/>
      <c r="G36" s="4"/>
      <c r="H36" s="4"/>
      <c r="I36" s="4"/>
    </row>
    <row r="37" spans="1:9" ht="13" x14ac:dyDescent="0.15">
      <c r="A37" s="4"/>
      <c r="B37" s="4"/>
      <c r="C37" s="4"/>
      <c r="D37" s="4"/>
      <c r="E37" s="4"/>
      <c r="F37" s="4"/>
      <c r="G37" s="4"/>
      <c r="H37" s="4"/>
      <c r="I37" s="4"/>
    </row>
    <row r="38" spans="1:9" ht="13" x14ac:dyDescent="0.15">
      <c r="A38" s="4"/>
      <c r="B38" s="4"/>
      <c r="C38" s="4"/>
      <c r="D38" s="4"/>
      <c r="E38" s="4"/>
      <c r="F38" s="4"/>
      <c r="G38" s="4"/>
      <c r="H38" s="4"/>
      <c r="I38" s="4"/>
    </row>
    <row r="39" spans="1:9" ht="13" x14ac:dyDescent="0.15">
      <c r="A39" s="4"/>
      <c r="B39" s="4"/>
      <c r="C39" s="4"/>
      <c r="D39" s="4"/>
      <c r="E39" s="4"/>
      <c r="F39" s="4"/>
      <c r="G39" s="4"/>
      <c r="H39" s="4"/>
      <c r="I39" s="4"/>
    </row>
    <row r="40" spans="1:9" ht="13" x14ac:dyDescent="0.15">
      <c r="A40" s="4"/>
      <c r="B40" s="4"/>
      <c r="C40" s="4"/>
      <c r="D40" s="4"/>
      <c r="E40" s="4"/>
      <c r="F40" s="4"/>
      <c r="G40" s="4"/>
      <c r="H40" s="4"/>
      <c r="I40" s="4"/>
    </row>
    <row r="41" spans="1:9" ht="13" x14ac:dyDescent="0.15">
      <c r="A41" s="1"/>
    </row>
    <row r="42" spans="1:9" ht="13" x14ac:dyDescent="0.15">
      <c r="A42" s="1"/>
    </row>
    <row r="43" spans="1:9" ht="13" x14ac:dyDescent="0.15">
      <c r="A43" s="1"/>
    </row>
    <row r="44" spans="1:9" ht="13" x14ac:dyDescent="0.15">
      <c r="A44" s="1"/>
    </row>
    <row r="45" spans="1:9" ht="13" x14ac:dyDescent="0.15">
      <c r="A45" s="1"/>
    </row>
    <row r="46" spans="1:9" ht="13" x14ac:dyDescent="0.15">
      <c r="A46" s="1"/>
    </row>
    <row r="47" spans="1:9" ht="13" x14ac:dyDescent="0.15">
      <c r="A47" s="1"/>
    </row>
    <row r="48" spans="1:9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</sheetData>
  <conditionalFormatting sqref="F15:F31">
    <cfRule type="cellIs" dxfId="91" priority="1" operator="lessThanOrEqual">
      <formula>0</formula>
    </cfRule>
  </conditionalFormatting>
  <conditionalFormatting sqref="F15:F31">
    <cfRule type="cellIs" dxfId="90" priority="2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97"/>
  <sheetViews>
    <sheetView topLeftCell="A14" zoomScale="125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7881045</v>
      </c>
      <c r="C2" s="4">
        <v>72.099999999999994</v>
      </c>
      <c r="D2" s="4">
        <v>8641406</v>
      </c>
      <c r="E2" s="4">
        <v>79.099999999999994</v>
      </c>
      <c r="F2" s="4">
        <v>7619626</v>
      </c>
      <c r="G2" s="4">
        <v>69.7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15907</v>
      </c>
      <c r="C5" s="4">
        <v>0.1</v>
      </c>
      <c r="D5" s="4">
        <v>208957</v>
      </c>
      <c r="E5" s="4">
        <v>1.9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102568</v>
      </c>
      <c r="C6" s="4">
        <v>0.9</v>
      </c>
      <c r="D6" s="4">
        <v>65402</v>
      </c>
      <c r="E6" s="4">
        <v>0.5</v>
      </c>
      <c r="F6" s="4">
        <v>1184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2074187</v>
      </c>
      <c r="C7" s="4">
        <v>18.899999999999999</v>
      </c>
      <c r="D7" s="4">
        <v>1227973</v>
      </c>
      <c r="E7" s="4">
        <v>11.2</v>
      </c>
      <c r="F7" s="4">
        <v>1162312</v>
      </c>
      <c r="G7" s="4">
        <v>10.6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846039</v>
      </c>
      <c r="C8" s="4">
        <v>7.7</v>
      </c>
      <c r="D8" s="4">
        <v>779023</v>
      </c>
      <c r="E8" s="4">
        <v>7.1</v>
      </c>
      <c r="F8" s="4">
        <v>695218</v>
      </c>
      <c r="G8" s="4">
        <v>6.3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3015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10922761</v>
      </c>
      <c r="C12">
        <f t="shared" si="0"/>
        <v>99.7</v>
      </c>
      <c r="D12">
        <f t="shared" si="0"/>
        <v>10922761</v>
      </c>
      <c r="E12">
        <f t="shared" si="0"/>
        <v>99.8</v>
      </c>
      <c r="F12">
        <f t="shared" si="0"/>
        <v>9478340</v>
      </c>
      <c r="G12">
        <f t="shared" si="0"/>
        <v>86.6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16.786651214412199</v>
      </c>
      <c r="C15">
        <f t="shared" ref="C15:C29" si="1">B15/(1+B15)</f>
        <v>0.94377806210144166</v>
      </c>
      <c r="D15">
        <f>EXP(-((-4.41432-0.8343)+(0.04345-0.01026)*E2+(0.06422-0.02529)*E6))</f>
        <v>13.515348965475695</v>
      </c>
      <c r="E15">
        <f t="shared" ref="E15:E29" si="2">D15/(1+D15)</f>
        <v>0.93110740896560817</v>
      </c>
      <c r="F15">
        <f t="shared" ref="F15:F29" si="3">E15-C15</f>
        <v>-1.2670653135833487E-2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58.544140021207475</v>
      </c>
      <c r="C16">
        <f t="shared" si="1"/>
        <v>0.98320573612040019</v>
      </c>
      <c r="D16">
        <f>EXP(-((-2.04493-0.37147)+(-0.05813-0.03198)*(E7)+(0.07854-0.02332)*(E6)))</f>
        <v>29.904889635905199</v>
      </c>
      <c r="E16">
        <f t="shared" si="2"/>
        <v>0.96764266069928939</v>
      </c>
      <c r="F16">
        <f t="shared" si="3"/>
        <v>-1.5563075421110795E-2</v>
      </c>
    </row>
    <row r="17" spans="1:7" ht="15.75" customHeight="1" x14ac:dyDescent="0.15">
      <c r="A17" s="2" t="s">
        <v>23</v>
      </c>
      <c r="B17">
        <f>EXP(-((-5.26319-0.80942)+(0.23697-0.06716)*(C7)))</f>
        <v>17.517510838736609</v>
      </c>
      <c r="C17">
        <f t="shared" si="1"/>
        <v>0.94599706144585538</v>
      </c>
      <c r="D17">
        <f>EXP(-((-5.26319-0.80942)+(0.23697-0.06716)*(E7)))</f>
        <v>64.763229738835818</v>
      </c>
      <c r="E17">
        <f t="shared" si="2"/>
        <v>0.98479393417915639</v>
      </c>
      <c r="F17">
        <f t="shared" si="3"/>
        <v>3.8796872733301013E-2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167.03293357334113</v>
      </c>
      <c r="C18">
        <f t="shared" si="1"/>
        <v>0.99404878568305466</v>
      </c>
      <c r="D18">
        <f>EXP(-((-6.22088-1.39384)+(0.04872-0.01441)*(E2)+(0.04949-0.01494)*(E5)+(0.04056-0.01909)*(E6)))</f>
        <v>124.5141046687593</v>
      </c>
      <c r="E18">
        <f t="shared" si="2"/>
        <v>0.99203276792963568</v>
      </c>
      <c r="F18">
        <f t="shared" si="3"/>
        <v>-2.0160177534189749E-3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122.12193343542664</v>
      </c>
      <c r="C19">
        <f t="shared" si="1"/>
        <v>0.99187797030068192</v>
      </c>
      <c r="D19">
        <f>EXP(-((-4.84614-1.22028)+(0.03008-0.01287)*E2+(0.7327-0.35501)*E3+(0.03927-0.02034)*E5+(0.04634-0.0256)*E6))</f>
        <v>105.50644066393909</v>
      </c>
      <c r="E19">
        <f t="shared" si="2"/>
        <v>0.99061089645127365</v>
      </c>
      <c r="F19">
        <f t="shared" si="3"/>
        <v>-1.2670738494082734E-3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212.98867600491911</v>
      </c>
      <c r="C20">
        <f t="shared" si="1"/>
        <v>0.99532685552025657</v>
      </c>
      <c r="D20">
        <f>EXP(-((-1.56105-0.27146)+(-0.14222-0.04567)*E7+(0.04149-0.01661)*E6))</f>
        <v>50.624619026706661</v>
      </c>
      <c r="E20">
        <f t="shared" si="2"/>
        <v>0.98062939700373042</v>
      </c>
      <c r="F20">
        <f t="shared" si="3"/>
        <v>-1.4697458516526152E-2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37.007459484007263</v>
      </c>
      <c r="C21">
        <f t="shared" si="1"/>
        <v>0.97368937536009792</v>
      </c>
      <c r="D21">
        <f>EXP(-((-0.802771-0.371008)+(-0.025303-0.008502)*E2+(0.485604-0.255258)*E3))</f>
        <v>46.887658695325698</v>
      </c>
      <c r="E21">
        <f t="shared" si="2"/>
        <v>0.97911779303385305</v>
      </c>
      <c r="F21">
        <f t="shared" si="3"/>
        <v>5.428417673755126E-3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10.631359745237557</v>
      </c>
      <c r="C22">
        <f t="shared" si="1"/>
        <v>0.91402552909521617</v>
      </c>
      <c r="D22">
        <f>EXP(-((-2.360104-0.529999)+(0.014709-0.007358)*E2+(0.938919-0.331041)*E3+(-0.018119-0.019003)*E5))</f>
        <v>10.795946072433127</v>
      </c>
      <c r="E22">
        <f t="shared" si="2"/>
        <v>0.91522511260567907</v>
      </c>
      <c r="F22">
        <f t="shared" si="3"/>
        <v>1.1995835104628982E-3</v>
      </c>
      <c r="G22" t="s">
        <v>115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2.2064182512907418</v>
      </c>
      <c r="C23">
        <f t="shared" si="1"/>
        <v>0.68812552772943747</v>
      </c>
      <c r="D23">
        <f>EXP(-((-1.022244-0.395315)+(0.015959-0.007274)*E2+(-2.13038-0.655748)*E3))</f>
        <v>2.0762751602633767</v>
      </c>
      <c r="E23">
        <f t="shared" si="2"/>
        <v>0.67493154938897448</v>
      </c>
      <c r="F23">
        <f t="shared" si="3"/>
        <v>-1.3193978340462986E-2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989.65856519383135</v>
      </c>
      <c r="C24">
        <f t="shared" si="1"/>
        <v>0.99899057047994699</v>
      </c>
      <c r="D24">
        <f>EXP(-((0.21381-0.19584)+(-0.08054-0.01531)*E2+(-0.03271-0.01274)*E5+(0.72939-0.23281)*E3))</f>
        <v>2100.8976820161611</v>
      </c>
      <c r="E24">
        <f t="shared" si="2"/>
        <v>0.99952423944868674</v>
      </c>
      <c r="F24">
        <f t="shared" si="3"/>
        <v>5.3366896873974223E-4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2505.4208414818399</v>
      </c>
      <c r="C25">
        <f t="shared" si="1"/>
        <v>0.99960102470285528</v>
      </c>
      <c r="D25">
        <f>EXP(-((-0.11314-0.21668)+(-0.0841-0.01982)*E2+(-0.02521-0.01239)*E5+(1.28239-0.38444)*E3))</f>
        <v>5548.7724383677978</v>
      </c>
      <c r="E25">
        <f t="shared" si="2"/>
        <v>0.99981981243175189</v>
      </c>
      <c r="F25">
        <f t="shared" si="3"/>
        <v>2.187877288966078E-4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2017.7231475490864</v>
      </c>
      <c r="C26">
        <f t="shared" si="1"/>
        <v>0.9995046373737706</v>
      </c>
      <c r="D26">
        <f>EXP(-((-9.52346-1.9962)+(0.0714-0.01844)*E2+(0.11318-0.03814)*E5+(0.14192-0.04857)*E6+(1.47314-0.66464)*E3))</f>
        <v>1263.035209962113</v>
      </c>
      <c r="E26">
        <f t="shared" si="2"/>
        <v>0.99920888279684084</v>
      </c>
      <c r="F26">
        <f t="shared" si="3"/>
        <v>-2.9575457692976315E-4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62.844284992822388</v>
      </c>
      <c r="C27">
        <f t="shared" si="1"/>
        <v>0.9843368909196426</v>
      </c>
      <c r="D27">
        <f>EXP(-((-1.00599-0.92673)+(0.03107-0.01232)*E2+(-0.12507-0.06328)*E7))</f>
        <v>12.924374181552489</v>
      </c>
      <c r="E27">
        <f t="shared" si="2"/>
        <v>0.92818348695880093</v>
      </c>
      <c r="F27">
        <f t="shared" si="3"/>
        <v>-5.6153403960841675E-2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4.8605368753973677</v>
      </c>
      <c r="C28">
        <f t="shared" si="1"/>
        <v>0.82936716869780025</v>
      </c>
      <c r="D28">
        <f>EXP(-((1.049734-0.468174)+(-0.018323-0.006169)*E2+(-0.023371-0.008305)*E5+(-0.012844-0.007985)*E7))</f>
        <v>5.2029532652605024</v>
      </c>
      <c r="E28">
        <f t="shared" si="2"/>
        <v>0.83878646876150476</v>
      </c>
      <c r="F28">
        <f t="shared" si="3"/>
        <v>9.4193000637045055E-3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109.58264352772267</v>
      </c>
      <c r="C29">
        <f t="shared" si="1"/>
        <v>0.99095698955913181</v>
      </c>
      <c r="D29">
        <f>EXP(-((-3.7924-0.8923)+(1.94461-0.65889)*E3+(-0.10873-0.09755)*E5+(0.04748-0.03787)*E6))</f>
        <v>159.46540465751355</v>
      </c>
      <c r="E29">
        <f t="shared" si="2"/>
        <v>0.99376812714158336</v>
      </c>
      <c r="F29">
        <f t="shared" si="3"/>
        <v>2.8111375824515505E-3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3" priority="1" operator="lessThanOrEqual">
      <formula>0</formula>
    </cfRule>
  </conditionalFormatting>
  <conditionalFormatting sqref="F15:F29 I17:I29"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4729146</v>
      </c>
      <c r="C2" s="4">
        <v>36.5</v>
      </c>
      <c r="D2" s="4">
        <v>10999114</v>
      </c>
      <c r="E2" s="4">
        <v>84.9</v>
      </c>
      <c r="F2" s="4">
        <v>4703555</v>
      </c>
      <c r="G2" s="4">
        <v>36.299999999999997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330676</v>
      </c>
      <c r="C5" s="4">
        <v>2.5</v>
      </c>
      <c r="D5" s="4">
        <v>173548</v>
      </c>
      <c r="E5" s="4">
        <v>1.3</v>
      </c>
      <c r="F5" s="4">
        <v>149307</v>
      </c>
      <c r="G5" s="4">
        <v>1.1000000000000001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111596</v>
      </c>
      <c r="C6" s="4">
        <v>0.8</v>
      </c>
      <c r="D6" s="4">
        <v>50226</v>
      </c>
      <c r="E6" s="4">
        <v>0.3</v>
      </c>
      <c r="F6" s="4">
        <v>4842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446400</v>
      </c>
      <c r="C7" s="4">
        <v>3.4</v>
      </c>
      <c r="D7" s="4">
        <v>270681</v>
      </c>
      <c r="E7" s="4">
        <v>2</v>
      </c>
      <c r="F7" s="4">
        <v>179391</v>
      </c>
      <c r="G7" s="4">
        <v>1.3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1523112</v>
      </c>
      <c r="C8" s="4">
        <v>11.7</v>
      </c>
      <c r="D8" s="4">
        <v>1453797</v>
      </c>
      <c r="E8" s="4">
        <v>11.2</v>
      </c>
      <c r="F8" s="4">
        <v>1380742</v>
      </c>
      <c r="G8" s="4">
        <v>10.6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16992</v>
      </c>
      <c r="C9" s="4">
        <v>0.1</v>
      </c>
      <c r="D9" s="4">
        <v>1857</v>
      </c>
      <c r="E9" s="4">
        <v>0</v>
      </c>
      <c r="F9" s="4">
        <v>1000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5758876</v>
      </c>
      <c r="C10" s="4">
        <v>44.4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37555</v>
      </c>
      <c r="C11" s="4">
        <v>0.2</v>
      </c>
      <c r="D11" s="4">
        <v>5130</v>
      </c>
      <c r="E11" s="4">
        <v>0</v>
      </c>
      <c r="F11" s="4">
        <v>2401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12954353</v>
      </c>
      <c r="C12">
        <f t="shared" si="0"/>
        <v>99.6</v>
      </c>
      <c r="D12">
        <f t="shared" si="0"/>
        <v>12954353</v>
      </c>
      <c r="E12">
        <f t="shared" si="0"/>
        <v>99.7</v>
      </c>
      <c r="F12">
        <f t="shared" si="0"/>
        <v>6421238</v>
      </c>
      <c r="G12">
        <f t="shared" si="0"/>
        <v>49.3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54.928975710365833</v>
      </c>
      <c r="C15">
        <f t="shared" ref="C15:C29" si="1">B15/(1+B15)</f>
        <v>0.98212018033052118</v>
      </c>
      <c r="D15">
        <f>EXP(-((-4.41432-0.8343)+(0.04345-0.01026)*E2+(0.06422-0.02529)*E6))</f>
        <v>11.23585495269314</v>
      </c>
      <c r="E15">
        <f t="shared" ref="E15:E29" si="2">D15/(1+D15)</f>
        <v>0.91827297692999399</v>
      </c>
      <c r="F15">
        <f t="shared" ref="F15:F29" si="3">E15-C15</f>
        <v>-6.3847203400527186E-2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14.56465932264229</v>
      </c>
      <c r="C16">
        <f t="shared" si="1"/>
        <v>0.93575188641968698</v>
      </c>
      <c r="D16">
        <f>EXP(-((-2.04493-0.37147)+(-0.05813-0.03198)*(E7)+(0.07854-0.02332)*(E6)))</f>
        <v>13.197850824360748</v>
      </c>
      <c r="E16">
        <f t="shared" si="2"/>
        <v>0.92956680469665209</v>
      </c>
      <c r="F16">
        <f t="shared" si="3"/>
        <v>-6.1850817230348909E-3</v>
      </c>
    </row>
    <row r="17" spans="1:6" ht="15.75" customHeight="1" x14ac:dyDescent="0.15">
      <c r="A17" s="2" t="s">
        <v>23</v>
      </c>
      <c r="B17">
        <f>EXP(-((-5.26319-0.80942)+(0.23697-0.06716)*(C7)))</f>
        <v>243.53386285012286</v>
      </c>
      <c r="C17">
        <f t="shared" si="1"/>
        <v>0.99591058682693401</v>
      </c>
      <c r="D17">
        <f>EXP(-((-5.26319-0.80942)+(0.23697-0.06716)*(E7)))</f>
        <v>308.89147450096294</v>
      </c>
      <c r="E17">
        <f t="shared" si="2"/>
        <v>0.99677306385530495</v>
      </c>
      <c r="F17">
        <f t="shared" si="3"/>
        <v>8.6247702837094486E-4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522.61967464733107</v>
      </c>
      <c r="C18">
        <f t="shared" si="1"/>
        <v>0.99809021691044453</v>
      </c>
      <c r="D18">
        <f>EXP(-((-6.22088-1.39384)+(0.04872-0.01441)*(E2)+(0.04949-0.01494)*(E5)+(0.04056-0.01909)*(E6)))</f>
        <v>104.63153625245313</v>
      </c>
      <c r="E18">
        <f t="shared" si="2"/>
        <v>0.99053313020450584</v>
      </c>
      <c r="F18">
        <f t="shared" si="3"/>
        <v>-7.557086705938687E-3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215.79696742188156</v>
      </c>
      <c r="C19">
        <f t="shared" si="1"/>
        <v>0.99538738935377258</v>
      </c>
      <c r="D19">
        <f>EXP(-((-4.84614-1.22028)+(0.03008-0.01287)*E2+(0.7327-0.35501)*E3+(0.03927-0.02034)*E5+(0.04634-0.0256)*E6))</f>
        <v>96.975658139941373</v>
      </c>
      <c r="E19">
        <f t="shared" si="2"/>
        <v>0.98979338318328347</v>
      </c>
      <c r="F19">
        <f t="shared" si="3"/>
        <v>-5.5940061704891075E-3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11.604953119069817</v>
      </c>
      <c r="C20">
        <f t="shared" si="1"/>
        <v>0.92066610716011965</v>
      </c>
      <c r="D20">
        <f>EXP(-((-1.56105-0.27146)+(-0.14222-0.04567)*E7+(0.04149-0.01661)*E6))</f>
        <v>9.0324712402075704</v>
      </c>
      <c r="E20">
        <f t="shared" si="2"/>
        <v>0.90032366143326115</v>
      </c>
      <c r="F20">
        <f t="shared" si="3"/>
        <v>-2.0342445726858505E-2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11.107954796701881</v>
      </c>
      <c r="C21">
        <f t="shared" si="1"/>
        <v>0.91740966853688677</v>
      </c>
      <c r="D21">
        <f>EXP(-((-0.802771-0.371008)+(-0.025303-0.008502)*E2+(0.485604-0.255258)*E3))</f>
        <v>57.044034233568134</v>
      </c>
      <c r="E21">
        <f t="shared" si="2"/>
        <v>0.98277170060275243</v>
      </c>
      <c r="F21">
        <f t="shared" si="3"/>
        <v>6.5362032065865661E-2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15.098516591173805</v>
      </c>
      <c r="C22">
        <f t="shared" si="1"/>
        <v>0.93788247542334047</v>
      </c>
      <c r="D22">
        <f>EXP(-((-2.360104-0.529999)+(0.014709-0.007358)*E2+(0.938919-0.331041)*E3+(-0.018119-0.019003)*E5))</f>
        <v>10.117450446954791</v>
      </c>
      <c r="E22">
        <f t="shared" si="2"/>
        <v>0.91005131934058558</v>
      </c>
      <c r="F22">
        <f t="shared" si="3"/>
        <v>-2.7831156082754882E-2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3.0058383076085304</v>
      </c>
      <c r="C23">
        <f t="shared" si="1"/>
        <v>0.75036436241057469</v>
      </c>
      <c r="D23">
        <f>EXP(-((-1.022244-0.395315)+(0.015959-0.007274)*E2+(-2.13038-0.655748)*E3))</f>
        <v>1.9742774829446177</v>
      </c>
      <c r="E23">
        <f t="shared" si="2"/>
        <v>0.66378389180757547</v>
      </c>
      <c r="F23">
        <f t="shared" si="3"/>
        <v>-8.6580470602999227E-2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36.385851353501614</v>
      </c>
      <c r="C24">
        <f t="shared" si="1"/>
        <v>0.97325191312230641</v>
      </c>
      <c r="D24">
        <f>EXP(-((0.21381-0.19584)+(-0.08054-0.01531)*E2+(-0.03271-0.01274)*E5+(0.72939-0.23281)*E3))</f>
        <v>3564.5033129986768</v>
      </c>
      <c r="E24">
        <f t="shared" si="2"/>
        <v>0.99971953468775243</v>
      </c>
      <c r="F24">
        <f t="shared" si="3"/>
        <v>2.646762156544602E-2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67.822907051478509</v>
      </c>
      <c r="C25">
        <f t="shared" si="1"/>
        <v>0.9854699540771793</v>
      </c>
      <c r="D25">
        <f>EXP(-((-0.11314-0.21668)+(-0.0841-0.01982)*E2+(-0.02521-0.01239)*E5+(1.28239-0.38444)*E3))</f>
        <v>9912.0651883757728</v>
      </c>
      <c r="E25">
        <f t="shared" si="2"/>
        <v>0.9998991230279437</v>
      </c>
      <c r="F25">
        <f t="shared" si="3"/>
        <v>1.4429168950764404E-2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11207.517079911328</v>
      </c>
      <c r="C26">
        <f t="shared" si="1"/>
        <v>0.9999107821317601</v>
      </c>
      <c r="D26">
        <f>EXP(-((-9.52346-1.9962)+(0.0714-0.01844)*E2+(0.11318-0.03814)*E5+(0.14192-0.04857)*E6+(1.47314-0.66464)*E3))</f>
        <v>990.09312068190036</v>
      </c>
      <c r="E26">
        <f t="shared" si="2"/>
        <v>0.99899101307522753</v>
      </c>
      <c r="F26">
        <f t="shared" si="3"/>
        <v>-9.1976905653257113E-4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6.6110004736686401</v>
      </c>
      <c r="C27">
        <f t="shared" si="1"/>
        <v>0.86861122877870722</v>
      </c>
      <c r="D27">
        <f>EXP(-((-1.00599-0.92673)+(0.03107-0.01232)*E2+(-0.12507-0.06328)*E7))</f>
        <v>2.0493957631086741</v>
      </c>
      <c r="E27">
        <f t="shared" si="2"/>
        <v>0.67206618042239274</v>
      </c>
      <c r="F27">
        <f t="shared" si="3"/>
        <v>-0.19654504835631448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1.587890808388194</v>
      </c>
      <c r="C28">
        <f t="shared" si="1"/>
        <v>0.61358493304328166</v>
      </c>
      <c r="D28">
        <f>EXP(-((1.049734-0.468174)+(-0.018323-0.006169)*E2+(-0.023371-0.008305)*E5+(-0.012844-0.007985)*E7))</f>
        <v>4.858100898890255</v>
      </c>
      <c r="E28">
        <f t="shared" si="2"/>
        <v>0.82929621437735257</v>
      </c>
      <c r="F28">
        <f t="shared" si="3"/>
        <v>0.21571128133407091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179.95593223499807</v>
      </c>
      <c r="C29">
        <f t="shared" si="1"/>
        <v>0.99447379266515923</v>
      </c>
      <c r="D29">
        <f>EXP(-((-3.7924-0.8923)+(1.94461-0.65889)*E3+(-0.10873-0.09755)*E5+(0.04748-0.03787)*E6))</f>
        <v>141.17228162264428</v>
      </c>
      <c r="E29">
        <f t="shared" si="2"/>
        <v>0.99296628014556165</v>
      </c>
      <c r="F29">
        <f t="shared" si="3"/>
        <v>-1.5075125195975758E-3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1" priority="1" operator="lessThanOrEqual">
      <formula>0</formula>
    </cfRule>
  </conditionalFormatting>
  <conditionalFormatting sqref="F15:F29 I17:I29">
    <cfRule type="cellIs" dxfId="70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4399783</v>
      </c>
      <c r="C2" s="4">
        <v>40.5</v>
      </c>
      <c r="D2" s="4">
        <v>5370897</v>
      </c>
      <c r="E2" s="4">
        <v>49.5</v>
      </c>
      <c r="F2" s="4">
        <v>4388837</v>
      </c>
      <c r="G2" s="4">
        <v>40.4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2562793</v>
      </c>
      <c r="C5" s="4">
        <v>23.6</v>
      </c>
      <c r="D5" s="4">
        <v>2330701</v>
      </c>
      <c r="E5" s="4">
        <v>21.5</v>
      </c>
      <c r="F5" s="4">
        <v>2301251</v>
      </c>
      <c r="G5" s="4">
        <v>21.2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28211</v>
      </c>
      <c r="C6" s="4">
        <v>0.2</v>
      </c>
      <c r="D6" s="4">
        <v>82146</v>
      </c>
      <c r="E6" s="4">
        <v>0.7</v>
      </c>
      <c r="F6" s="4">
        <v>42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617552</v>
      </c>
      <c r="C7" s="4">
        <v>5.6</v>
      </c>
      <c r="D7" s="4">
        <v>378025</v>
      </c>
      <c r="E7" s="4">
        <v>3.4</v>
      </c>
      <c r="F7" s="4">
        <v>47942</v>
      </c>
      <c r="G7" s="4">
        <v>0.4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3192755</v>
      </c>
      <c r="C8" s="4">
        <v>29.4</v>
      </c>
      <c r="D8" s="4">
        <v>2651096</v>
      </c>
      <c r="E8" s="4">
        <v>24.4</v>
      </c>
      <c r="F8" s="4">
        <v>2574937</v>
      </c>
      <c r="G8" s="4">
        <v>23.7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23764</v>
      </c>
      <c r="C9" s="4">
        <v>0.2</v>
      </c>
      <c r="D9" s="4">
        <v>14500</v>
      </c>
      <c r="E9" s="4">
        <v>0.1</v>
      </c>
      <c r="F9" s="4">
        <v>2562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15036</v>
      </c>
      <c r="C11" s="4">
        <v>0.1</v>
      </c>
      <c r="D11" s="4">
        <v>12529</v>
      </c>
      <c r="E11" s="4">
        <v>0.1</v>
      </c>
      <c r="F11" s="4">
        <v>3057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10839894</v>
      </c>
      <c r="C12">
        <f t="shared" si="0"/>
        <v>99.59999999999998</v>
      </c>
      <c r="D12">
        <f t="shared" si="0"/>
        <v>10839894</v>
      </c>
      <c r="E12">
        <f t="shared" si="0"/>
        <v>99.699999999999989</v>
      </c>
      <c r="F12">
        <f t="shared" si="0"/>
        <v>9318628</v>
      </c>
      <c r="G12">
        <f t="shared" si="0"/>
        <v>85.699999999999989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49.236686194700695</v>
      </c>
      <c r="C15">
        <f t="shared" ref="C15:C29" si="1">B15/(1+B15)</f>
        <v>0.98009422842652616</v>
      </c>
      <c r="D15">
        <f>EXP(-((-4.41432-0.8343)+(0.04345-0.01026)*E2+(0.06422-0.02529)*E6))</f>
        <v>35.818481384813786</v>
      </c>
      <c r="E15">
        <f t="shared" ref="E15:E29" si="2">D15/(1+D15)</f>
        <v>0.97283972715907663</v>
      </c>
      <c r="F15">
        <f t="shared" ref="F15:F29" si="3">E15-C15</f>
        <v>-7.2545012674495313E-3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18.356284583853839</v>
      </c>
      <c r="C16">
        <f t="shared" si="1"/>
        <v>0.94833719272581085</v>
      </c>
      <c r="D16">
        <f>EXP(-((-2.04493-0.37147)+(-0.05813-0.03198)*(E7)+(0.07854-0.02332)*(E6)))</f>
        <v>14.645307837039148</v>
      </c>
      <c r="E16">
        <f t="shared" si="2"/>
        <v>0.93608307293049409</v>
      </c>
      <c r="F16">
        <f t="shared" si="3"/>
        <v>-1.2254119795316765E-2</v>
      </c>
    </row>
    <row r="17" spans="1:6" ht="15.75" customHeight="1" x14ac:dyDescent="0.15">
      <c r="A17" s="2" t="s">
        <v>23</v>
      </c>
      <c r="B17">
        <f>EXP(-((-5.26319-0.80942)+(0.23697-0.06716)*(C7)))</f>
        <v>167.61572362067844</v>
      </c>
      <c r="C17">
        <f t="shared" si="1"/>
        <v>0.99406935498939808</v>
      </c>
      <c r="D17">
        <f>EXP(-((-5.26319-0.80942)+(0.23697-0.06716)*(E7)))</f>
        <v>243.53386285012286</v>
      </c>
      <c r="E17">
        <f t="shared" si="2"/>
        <v>0.99591058682693401</v>
      </c>
      <c r="F17">
        <f t="shared" si="3"/>
        <v>1.8412318375359282E-3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222.6255027746804</v>
      </c>
      <c r="C18">
        <f t="shared" si="1"/>
        <v>0.99552823811420299</v>
      </c>
      <c r="D18">
        <f>EXP(-((-6.22088-1.39384)+(0.04872-0.01441)*(E2)+(0.04949-0.01494)*(E5)+(0.04056-0.01909)*(E6)))</f>
        <v>173.90705676863087</v>
      </c>
      <c r="E18">
        <f t="shared" si="2"/>
        <v>0.99428267779199553</v>
      </c>
      <c r="F18">
        <f t="shared" si="3"/>
        <v>-1.2455603222074618E-3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136.79986249028912</v>
      </c>
      <c r="C19">
        <f t="shared" si="1"/>
        <v>0.99274309870903921</v>
      </c>
      <c r="D19">
        <f>EXP(-((-4.84614-1.22028)+(0.03008-0.01287)*E2+(0.7327-0.35501)*E3+(0.03927-0.02034)*E5+(0.04634-0.0256)*E6))</f>
        <v>120.66426262959028</v>
      </c>
      <c r="E19">
        <f t="shared" si="2"/>
        <v>0.99178065951014294</v>
      </c>
      <c r="F19">
        <f t="shared" si="3"/>
        <v>-9.6243919889626994E-4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17.809250262840099</v>
      </c>
      <c r="C20">
        <f t="shared" si="1"/>
        <v>0.94683466985520315</v>
      </c>
      <c r="D20">
        <f>EXP(-((-1.56105-0.27146)+(-0.14222-0.04567)*E7+(0.04149-0.01661)*E6))</f>
        <v>11.633862190402194</v>
      </c>
      <c r="E20">
        <f t="shared" si="2"/>
        <v>0.9208476406557855</v>
      </c>
      <c r="F20">
        <f t="shared" si="3"/>
        <v>-2.5987029199417644E-2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12.716260133255316</v>
      </c>
      <c r="C21">
        <f t="shared" si="1"/>
        <v>0.9270938294925245</v>
      </c>
      <c r="D21">
        <f>EXP(-((-0.802771-0.371008)+(-0.025303-0.008502)*E2+(0.485604-0.255258)*E3))</f>
        <v>17.238176703761546</v>
      </c>
      <c r="E21">
        <f t="shared" si="2"/>
        <v>0.94516995770779244</v>
      </c>
      <c r="F21">
        <f t="shared" si="3"/>
        <v>1.8076128215267939E-2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32.087504935145837</v>
      </c>
      <c r="C22">
        <f t="shared" si="1"/>
        <v>0.9697771106657912</v>
      </c>
      <c r="D22">
        <f>EXP(-((-2.360104-0.529999)+(0.014709-0.007358)*E2+(0.938919-0.331041)*E3+(-0.018119-0.019003)*E5))</f>
        <v>27.780976836252218</v>
      </c>
      <c r="E22">
        <f t="shared" si="2"/>
        <v>0.96525482767004589</v>
      </c>
      <c r="F22">
        <f t="shared" si="3"/>
        <v>-4.5222829957453081E-3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2.9032084863077712</v>
      </c>
      <c r="C23">
        <f t="shared" si="1"/>
        <v>0.74380051603496411</v>
      </c>
      <c r="D23">
        <f>EXP(-((-1.022244-0.395315)+(0.015959-0.007274)*E2+(-2.13038-0.655748)*E3))</f>
        <v>2.6849215240720277</v>
      </c>
      <c r="E23">
        <f t="shared" si="2"/>
        <v>0.72862380013592565</v>
      </c>
      <c r="F23">
        <f t="shared" si="3"/>
        <v>-1.5176715899038462E-2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139.29235531631872</v>
      </c>
      <c r="C24">
        <f t="shared" si="1"/>
        <v>0.9928720278610671</v>
      </c>
      <c r="D24">
        <f>EXP(-((0.21381-0.19584)+(-0.08054-0.01531)*E2+(-0.03271-0.01274)*E5+(0.72939-0.23281)*E3))</f>
        <v>299.9992576040583</v>
      </c>
      <c r="E24">
        <f t="shared" si="2"/>
        <v>0.99667773266964188</v>
      </c>
      <c r="F24">
        <f t="shared" si="3"/>
        <v>3.8057048085747835E-3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227.22483730585978</v>
      </c>
      <c r="C25">
        <f t="shared" si="1"/>
        <v>0.99561835595194303</v>
      </c>
      <c r="D25">
        <f>EXP(-((-0.11314-0.21668)+(-0.0841-0.01982)*E2+(-0.02521-0.01239)*E5+(1.28239-0.38444)*E3))</f>
        <v>534.99639042281274</v>
      </c>
      <c r="E25">
        <f t="shared" si="2"/>
        <v>0.99813431579415834</v>
      </c>
      <c r="F25">
        <f t="shared" si="3"/>
        <v>2.5159598422153095E-3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1968.7734231968852</v>
      </c>
      <c r="C26">
        <f t="shared" si="1"/>
        <v>0.99949232739754557</v>
      </c>
      <c r="D26">
        <f>EXP(-((-9.52346-1.9962)+(0.0714-0.01844)*E2+(0.11318-0.03814)*E5+(0.14192-0.04857)*E6+(1.47314-0.66464)*E3))</f>
        <v>1365.7172124566105</v>
      </c>
      <c r="E26">
        <f t="shared" si="2"/>
        <v>0.99926831974391939</v>
      </c>
      <c r="F26">
        <f t="shared" si="3"/>
        <v>-2.2400765362617925E-4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9.2822595207461642</v>
      </c>
      <c r="C27">
        <f t="shared" si="1"/>
        <v>0.90274511181298878</v>
      </c>
      <c r="D27">
        <f>EXP(-((-1.00599-0.92673)+(0.03107-0.01232)*E2+(-0.12507-0.06328)*E7))</f>
        <v>5.1809321923827607</v>
      </c>
      <c r="E27">
        <f t="shared" si="2"/>
        <v>0.83821210638220933</v>
      </c>
      <c r="F27">
        <f t="shared" si="3"/>
        <v>-6.4533005430779444E-2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3.5771342821100385</v>
      </c>
      <c r="C28">
        <f t="shared" si="1"/>
        <v>0.78152268682425363</v>
      </c>
      <c r="D28">
        <f>EXP(-((1.049734-0.468174)+(-0.018323-0.006169)*E2+(-0.023371-0.008305)*E5+(-0.012844-0.007985)*E7))</f>
        <v>3.9854355355138344</v>
      </c>
      <c r="E28">
        <f t="shared" si="2"/>
        <v>0.79941571947395906</v>
      </c>
      <c r="F28">
        <f t="shared" si="3"/>
        <v>1.7893032649705432E-2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14058.549569791305</v>
      </c>
      <c r="C29">
        <f t="shared" si="1"/>
        <v>0.99992887396605157</v>
      </c>
      <c r="D29">
        <f>EXP(-((-3.7924-0.8923)+(1.94461-0.65889)*E3+(-0.10873-0.09755)*E5+(0.04748-0.03787)*E6))</f>
        <v>9072.4080135974891</v>
      </c>
      <c r="E29">
        <f t="shared" si="2"/>
        <v>0.99988978782850924</v>
      </c>
      <c r="F29">
        <f t="shared" si="3"/>
        <v>-3.9086137542332366E-5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9" priority="1" operator="lessThanOrEqual">
      <formula>0</formula>
    </cfRule>
  </conditionalFormatting>
  <conditionalFormatting sqref="F15:F29 I17:I29">
    <cfRule type="cellIs" dxfId="68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3088007</v>
      </c>
      <c r="C2" s="4">
        <v>65.3</v>
      </c>
      <c r="D2" s="4">
        <v>4361469</v>
      </c>
      <c r="E2" s="4">
        <v>92.3</v>
      </c>
      <c r="F2" s="4">
        <v>3083195</v>
      </c>
      <c r="G2" s="4">
        <v>65.2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93196</v>
      </c>
      <c r="C5" s="4">
        <v>1.9</v>
      </c>
      <c r="D5" s="4">
        <v>93582</v>
      </c>
      <c r="E5" s="4">
        <v>1.9</v>
      </c>
      <c r="F5" s="4">
        <v>82845</v>
      </c>
      <c r="G5" s="4">
        <v>1.7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9686</v>
      </c>
      <c r="C6" s="4">
        <v>0.2</v>
      </c>
      <c r="D6" s="4">
        <v>187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157414</v>
      </c>
      <c r="C7" s="4">
        <v>3.3</v>
      </c>
      <c r="D7" s="4">
        <v>35277</v>
      </c>
      <c r="E7" s="4">
        <v>0.7</v>
      </c>
      <c r="F7" s="4">
        <v>23959</v>
      </c>
      <c r="G7" s="4">
        <v>0.5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247377</v>
      </c>
      <c r="C8" s="4">
        <v>5.2</v>
      </c>
      <c r="D8" s="4">
        <v>232463</v>
      </c>
      <c r="E8" s="4">
        <v>4.9000000000000004</v>
      </c>
      <c r="F8" s="4">
        <v>230650</v>
      </c>
      <c r="G8" s="4">
        <v>4.8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759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1126336</v>
      </c>
      <c r="C10" s="4">
        <v>23.8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815</v>
      </c>
      <c r="C11" s="4">
        <v>0</v>
      </c>
      <c r="D11" s="4">
        <v>612</v>
      </c>
      <c r="E11" s="4">
        <v>0</v>
      </c>
      <c r="F11" s="4">
        <v>37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4723590</v>
      </c>
      <c r="C12">
        <f t="shared" si="0"/>
        <v>99.7</v>
      </c>
      <c r="D12">
        <f t="shared" si="0"/>
        <v>4723590</v>
      </c>
      <c r="E12">
        <f t="shared" si="0"/>
        <v>99.800000000000011</v>
      </c>
      <c r="F12">
        <f t="shared" si="0"/>
        <v>3420686</v>
      </c>
      <c r="G12">
        <f t="shared" si="0"/>
        <v>72.2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21.618015111116744</v>
      </c>
      <c r="C15">
        <f t="shared" ref="C15:C29" si="1">B15/(1+B15)</f>
        <v>0.95578745548239996</v>
      </c>
      <c r="D15">
        <f>EXP(-((-4.41432-0.8343)+(0.04345-0.01026)*E2+(0.06422-0.02529)*E6))</f>
        <v>8.892275690935179</v>
      </c>
      <c r="E15">
        <f t="shared" ref="E15:E29" si="2">D15/(1+D15)</f>
        <v>0.89891102601231043</v>
      </c>
      <c r="F15">
        <f t="shared" ref="F15:F29" si="3">E15-C15</f>
        <v>-5.6876429470089529E-2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14.920244767955554</v>
      </c>
      <c r="C16">
        <f t="shared" si="1"/>
        <v>0.93718689539165811</v>
      </c>
      <c r="D16">
        <f>EXP(-((-2.04493-0.37147)+(-0.05813-0.03198)*(E7)+(0.07854-0.02332)*(E6)))</f>
        <v>11.935020769414949</v>
      </c>
      <c r="E16">
        <f t="shared" si="2"/>
        <v>0.92269049908566714</v>
      </c>
      <c r="F16">
        <f t="shared" si="3"/>
        <v>-1.4496396305990977E-2</v>
      </c>
    </row>
    <row r="17" spans="1:6" ht="15.75" customHeight="1" x14ac:dyDescent="0.15">
      <c r="A17" s="2" t="s">
        <v>23</v>
      </c>
      <c r="B17">
        <f>EXP(-((-5.26319-0.80942)+(0.23697-0.06716)*(C7)))</f>
        <v>247.70462299325121</v>
      </c>
      <c r="C17">
        <f t="shared" si="1"/>
        <v>0.99597916601643899</v>
      </c>
      <c r="D17">
        <f>EXP(-((-5.26319-0.80942)+(0.23697-0.06716)*(E7)))</f>
        <v>385.19241936788001</v>
      </c>
      <c r="E17">
        <f t="shared" si="2"/>
        <v>0.99741061722123703</v>
      </c>
      <c r="F17">
        <f t="shared" si="3"/>
        <v>1.4314512047980399E-3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201.20775877860774</v>
      </c>
      <c r="C18">
        <f t="shared" si="1"/>
        <v>0.99505459134683905</v>
      </c>
      <c r="D18">
        <f>EXP(-((-6.22088-1.39384)+(0.04872-0.01441)*(E2)+(0.04949-0.01494)*(E5)+(0.04056-0.01909)*(E6)))</f>
        <v>80.018831442136857</v>
      </c>
      <c r="E18">
        <f t="shared" si="2"/>
        <v>0.98765719052965861</v>
      </c>
      <c r="F18">
        <f t="shared" si="3"/>
        <v>-7.3974008171804329E-3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134.62484713655584</v>
      </c>
      <c r="C19">
        <f t="shared" si="1"/>
        <v>0.99262671980014738</v>
      </c>
      <c r="D19">
        <f>EXP(-((-4.84614-1.22028)+(0.03008-0.01287)*E2+(0.7327-0.35501)*E3+(0.03927-0.02034)*E5+(0.04634-0.0256)*E6))</f>
        <v>84.942112918536864</v>
      </c>
      <c r="E19">
        <f t="shared" si="2"/>
        <v>0.98836426094215435</v>
      </c>
      <c r="F19">
        <f t="shared" si="3"/>
        <v>-4.2624588579930345E-3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11.560232783240426</v>
      </c>
      <c r="C20">
        <f t="shared" si="1"/>
        <v>0.92038364119060467</v>
      </c>
      <c r="D20">
        <f>EXP(-((-1.56105-0.27146)+(-0.14222-0.04567)*E7+(0.04149-0.01661)*E6))</f>
        <v>7.1280164644978896</v>
      </c>
      <c r="E20">
        <f t="shared" si="2"/>
        <v>0.8769687531554754</v>
      </c>
      <c r="F20">
        <f t="shared" si="3"/>
        <v>-4.3414888035129273E-2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29.407375199173629</v>
      </c>
      <c r="C21">
        <f t="shared" si="1"/>
        <v>0.96711324165766277</v>
      </c>
      <c r="D21">
        <f>EXP(-((-0.802771-0.371008)+(-0.025303-0.008502)*E2+(0.485604-0.255258)*E3))</f>
        <v>73.257490349477266</v>
      </c>
      <c r="E21">
        <f t="shared" si="2"/>
        <v>0.98653334504985679</v>
      </c>
      <c r="F21">
        <f t="shared" si="3"/>
        <v>1.9420103392194021E-2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11.948604579867677</v>
      </c>
      <c r="C22">
        <f t="shared" si="1"/>
        <v>0.92277160107624356</v>
      </c>
      <c r="D22">
        <f>EXP(-((-2.360104-0.529999)+(0.014709-0.007358)*E2+(0.938919-0.331041)*E3+(-0.018119-0.019003)*E5))</f>
        <v>9.7976004141941324</v>
      </c>
      <c r="E22">
        <f t="shared" si="2"/>
        <v>0.90738683025485589</v>
      </c>
      <c r="F22">
        <f t="shared" si="3"/>
        <v>-1.5384770821387672E-2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2.3406496054266355</v>
      </c>
      <c r="C23">
        <f t="shared" si="1"/>
        <v>0.7006570224019979</v>
      </c>
      <c r="D23">
        <f>EXP(-((-1.022244-0.395315)+(0.015959-0.007274)*E2+(-2.13038-0.655748)*E3))</f>
        <v>1.8513840601608051</v>
      </c>
      <c r="E23">
        <f t="shared" si="2"/>
        <v>0.64929312260250049</v>
      </c>
      <c r="F23">
        <f t="shared" si="3"/>
        <v>-5.1363899799497403E-2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559.69388480868065</v>
      </c>
      <c r="C24">
        <f t="shared" si="1"/>
        <v>0.9982164956189219</v>
      </c>
      <c r="D24">
        <f>EXP(-((0.21381-0.19584)+(-0.08054-0.01531)*E2+(-0.03271-0.01274)*E5+(0.72939-0.23281)*E3))</f>
        <v>7445.3131051794207</v>
      </c>
      <c r="E24">
        <f t="shared" si="2"/>
        <v>0.99986570535164521</v>
      </c>
      <c r="F24">
        <f t="shared" si="3"/>
        <v>1.6492097327233113E-3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1322.4429171957906</v>
      </c>
      <c r="C25">
        <f t="shared" si="1"/>
        <v>0.99924439506456475</v>
      </c>
      <c r="D25">
        <f>EXP(-((-0.11314-0.21668)+(-0.0841-0.01982)*E2+(-0.02521-0.01239)*E5+(1.28239-0.38444)*E3))</f>
        <v>21874.481323084558</v>
      </c>
      <c r="E25">
        <f t="shared" si="2"/>
        <v>0.99995428672013065</v>
      </c>
      <c r="F25">
        <f t="shared" si="3"/>
        <v>7.0989165556589739E-4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2697.622207253793</v>
      </c>
      <c r="C26">
        <f t="shared" si="1"/>
        <v>0.99962944053550284</v>
      </c>
      <c r="D26">
        <f>EXP(-((-9.52346-1.9962)+(0.0714-0.01844)*E2+(0.11318-0.03814)*E5+(0.14192-0.04857)*E6+(1.47314-0.66464)*E3))</f>
        <v>657.78359878046206</v>
      </c>
      <c r="E26">
        <f t="shared" si="2"/>
        <v>0.99848205085577235</v>
      </c>
      <c r="F26">
        <f t="shared" si="3"/>
        <v>-1.1473896797304928E-3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3.7806653021346102</v>
      </c>
      <c r="C27">
        <f t="shared" si="1"/>
        <v>0.79082409313333635</v>
      </c>
      <c r="D27">
        <f>EXP(-((-1.00599-0.92673)+(0.03107-0.01232)*E2+(-0.12507-0.06328)*E7))</f>
        <v>1.3964593534996179</v>
      </c>
      <c r="E27">
        <f t="shared" si="2"/>
        <v>0.58271772957898427</v>
      </c>
      <c r="F27">
        <f t="shared" si="3"/>
        <v>-0.20810636355435208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3.1477493329928752</v>
      </c>
      <c r="C28">
        <f t="shared" si="1"/>
        <v>0.75890539188431771</v>
      </c>
      <c r="D28">
        <f>EXP(-((1.049734-0.468174)+(-0.018323-0.006169)*E2+(-0.023371-0.008305)*E5+(-0.012844-0.007985)*E7))</f>
        <v>5.7766059249928539</v>
      </c>
      <c r="E28">
        <f t="shared" si="2"/>
        <v>0.85243350269020479</v>
      </c>
      <c r="F28">
        <f t="shared" si="3"/>
        <v>9.3528110805887077E-2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159.92580676989289</v>
      </c>
      <c r="C29">
        <f t="shared" si="1"/>
        <v>0.99378595627344035</v>
      </c>
      <c r="D29">
        <f>EXP(-((-3.7924-0.8923)+(1.94461-0.65889)*E3+(-0.10873-0.09755)*E5+(0.04748-0.03787)*E6))</f>
        <v>160.23347974952395</v>
      </c>
      <c r="E29">
        <f t="shared" si="2"/>
        <v>0.99379781419123681</v>
      </c>
      <c r="F29">
        <f t="shared" si="3"/>
        <v>1.1857917796453954E-5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7" priority="1" operator="lessThanOrEqual">
      <formula>0</formula>
    </cfRule>
  </conditionalFormatting>
  <conditionalFormatting sqref="F15:F29 I17:I29"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997"/>
  <sheetViews>
    <sheetView topLeftCell="A12" workbookViewId="0">
      <selection activeCell="B15" sqref="B15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2591710</v>
      </c>
      <c r="C2" s="4">
        <v>23.1</v>
      </c>
      <c r="D2" s="4">
        <v>5938109</v>
      </c>
      <c r="E2" s="4">
        <v>52.9</v>
      </c>
      <c r="F2" s="4">
        <v>2536011</v>
      </c>
      <c r="G2" s="4">
        <v>22.6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28541</v>
      </c>
      <c r="C5" s="4">
        <v>0.2</v>
      </c>
      <c r="D5" s="4">
        <v>3979</v>
      </c>
      <c r="E5" s="4">
        <v>0</v>
      </c>
      <c r="F5" s="4">
        <v>3278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580631</v>
      </c>
      <c r="C6" s="4">
        <v>5.0999999999999996</v>
      </c>
      <c r="D6" s="4">
        <v>1276217</v>
      </c>
      <c r="E6" s="4">
        <v>11.3</v>
      </c>
      <c r="F6" s="4">
        <v>254840</v>
      </c>
      <c r="G6" s="4">
        <v>2.2000000000000002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5059331</v>
      </c>
      <c r="C7" s="4">
        <v>45.1</v>
      </c>
      <c r="D7" s="4">
        <v>2123306</v>
      </c>
      <c r="E7" s="4">
        <v>18.899999999999999</v>
      </c>
      <c r="F7" s="4">
        <v>1876043</v>
      </c>
      <c r="G7" s="4">
        <v>16.7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1973754</v>
      </c>
      <c r="C8" s="4">
        <v>17.600000000000001</v>
      </c>
      <c r="D8" s="4">
        <v>1849582</v>
      </c>
      <c r="E8" s="4">
        <v>16.5</v>
      </c>
      <c r="F8" s="4">
        <v>1665946</v>
      </c>
      <c r="G8" s="4">
        <v>14.8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625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958957</v>
      </c>
      <c r="C10" s="4">
        <v>8.5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15655</v>
      </c>
      <c r="C11" s="4">
        <v>0.1</v>
      </c>
      <c r="D11" s="4">
        <v>16761</v>
      </c>
      <c r="E11" s="4">
        <v>0.1</v>
      </c>
      <c r="F11" s="4">
        <v>4209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11208579</v>
      </c>
      <c r="C12">
        <f t="shared" si="0"/>
        <v>99.699999999999989</v>
      </c>
      <c r="D12">
        <f t="shared" si="0"/>
        <v>11208579</v>
      </c>
      <c r="E12">
        <f t="shared" si="0"/>
        <v>99.699999999999989</v>
      </c>
      <c r="F12">
        <f t="shared" si="0"/>
        <v>6340327</v>
      </c>
      <c r="G12">
        <f t="shared" si="0"/>
        <v>56.3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72.485605694231722</v>
      </c>
      <c r="C15">
        <f t="shared" ref="C15:C29" si="1">B15/(1+B15)</f>
        <v>0.98639189279923845</v>
      </c>
      <c r="D15">
        <f>EXP(-((-4.41432-0.8343)+(0.04345-0.01026)*E2+(0.06422-0.02529)*E6))</f>
        <v>21.177938435468491</v>
      </c>
      <c r="E15">
        <f t="shared" ref="E15:E29" si="2">D15/(1+D15)</f>
        <v>0.95491014627397774</v>
      </c>
      <c r="F15">
        <f t="shared" ref="F15:F29" si="3">E15-C15</f>
        <v>-3.1481746525260701E-2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492.12807615311687</v>
      </c>
      <c r="C16">
        <f t="shared" si="1"/>
        <v>0.99797212925331491</v>
      </c>
      <c r="D16">
        <f>EXP(-((-2.04493-0.37147)+(-0.05813-0.03198)*(E7)+(0.07854-0.02332)*(E6)))</f>
        <v>32.966536449890825</v>
      </c>
      <c r="E16">
        <f t="shared" si="2"/>
        <v>0.97055925906736906</v>
      </c>
      <c r="F16">
        <f t="shared" si="3"/>
        <v>-2.7412870185945848E-2</v>
      </c>
    </row>
    <row r="17" spans="1:6" ht="15.75" customHeight="1" x14ac:dyDescent="0.15">
      <c r="A17" s="2" t="s">
        <v>23</v>
      </c>
      <c r="B17">
        <f>EXP(-((-5.26319-0.80942)+(0.23697-0.06716)*(C7)))</f>
        <v>0.20477960003135756</v>
      </c>
      <c r="C17">
        <f t="shared" si="1"/>
        <v>0.16997266556142521</v>
      </c>
      <c r="D17">
        <f>EXP(-((-5.26319-0.80942)+(0.23697-0.06716)*(E7)))</f>
        <v>17.517510838736609</v>
      </c>
      <c r="E17">
        <f t="shared" si="2"/>
        <v>0.94599706144585538</v>
      </c>
      <c r="F17">
        <f t="shared" si="3"/>
        <v>0.77602439588443017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817.09224870695584</v>
      </c>
      <c r="C18">
        <f t="shared" si="1"/>
        <v>0.99877764396181412</v>
      </c>
      <c r="D18">
        <f>EXP(-((-6.22088-1.39384)+(0.04872-0.01441)*(E2)+(0.04949-0.01494)*(E5)+(0.04056-0.01909)*(E6)))</f>
        <v>259.07303231463925</v>
      </c>
      <c r="E18">
        <f t="shared" si="2"/>
        <v>0.99615492621014934</v>
      </c>
      <c r="F18">
        <f t="shared" si="3"/>
        <v>-2.6227177516647826E-3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259.6433607590003</v>
      </c>
      <c r="C19">
        <f t="shared" si="1"/>
        <v>0.99616333983306549</v>
      </c>
      <c r="D19">
        <f>EXP(-((-4.84614-1.22028)+(0.03008-0.01287)*E2+(0.7327-0.35501)*E3+(0.03927-0.02034)*E5+(0.04634-0.0256)*E6))</f>
        <v>137.2287168668629</v>
      </c>
      <c r="E19">
        <f t="shared" si="2"/>
        <v>0.99276561323387558</v>
      </c>
      <c r="F19">
        <f t="shared" si="3"/>
        <v>-3.3977265991899097E-3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26356.25744577693</v>
      </c>
      <c r="C20">
        <f t="shared" si="1"/>
        <v>0.99996205978554265</v>
      </c>
      <c r="D20">
        <f>EXP(-((-1.56105-0.27146)+(-0.14222-0.04567)*E7+(0.04149-0.01661)*E6))</f>
        <v>164.4303374557378</v>
      </c>
      <c r="E20">
        <f t="shared" si="2"/>
        <v>0.99395515952285618</v>
      </c>
      <c r="F20">
        <f t="shared" si="3"/>
        <v>-6.0069002626864654E-3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7.0616200922303927</v>
      </c>
      <c r="C21">
        <f t="shared" si="1"/>
        <v>0.87595545454147905</v>
      </c>
      <c r="D21">
        <f>EXP(-((-0.802771-0.371008)+(-0.025303-0.008502)*E2+(0.485604-0.255258)*E3))</f>
        <v>19.337834234187984</v>
      </c>
      <c r="E21">
        <f t="shared" si="2"/>
        <v>0.95083055607174749</v>
      </c>
      <c r="F21">
        <f t="shared" si="3"/>
        <v>7.487510153026844E-2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15.297957151896796</v>
      </c>
      <c r="C22">
        <f t="shared" si="1"/>
        <v>0.93864261694395135</v>
      </c>
      <c r="D22">
        <f>EXP(-((-2.360104-0.529999)+(0.014709-0.007358)*E2+(0.938919-0.331041)*E3+(-0.018119-0.019003)*E5))</f>
        <v>12.197549854847823</v>
      </c>
      <c r="E22">
        <f t="shared" si="2"/>
        <v>0.92422835973355522</v>
      </c>
      <c r="F22">
        <f t="shared" si="3"/>
        <v>-1.4414257210396131E-2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3.3768235853887281</v>
      </c>
      <c r="C23">
        <f t="shared" si="1"/>
        <v>0.77152380476601168</v>
      </c>
      <c r="D23">
        <f>EXP(-((-1.022244-0.395315)+(0.015959-0.007274)*E2+(-2.13038-0.655748)*E3))</f>
        <v>2.6067976135380255</v>
      </c>
      <c r="E23">
        <f t="shared" si="2"/>
        <v>0.72274574091805854</v>
      </c>
      <c r="F23">
        <f t="shared" si="3"/>
        <v>-4.8778063847953135E-2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9.0725647769278375</v>
      </c>
      <c r="C24">
        <f t="shared" si="1"/>
        <v>0.90072042005720387</v>
      </c>
      <c r="D24">
        <f>EXP(-((0.21381-0.19584)+(-0.08054-0.01531)*E2+(-0.03271-0.01274)*E5+(0.72939-0.23281)*E3))</f>
        <v>156.41222656128718</v>
      </c>
      <c r="E24">
        <f t="shared" si="2"/>
        <v>0.99364725331795833</v>
      </c>
      <c r="F24">
        <f t="shared" si="3"/>
        <v>9.292683326075446E-2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15.454372917070263</v>
      </c>
      <c r="C25">
        <f t="shared" si="1"/>
        <v>0.93922588207767133</v>
      </c>
      <c r="D25">
        <f>EXP(-((-0.11314-0.21668)+(-0.0841-0.01982)*E2+(-0.02521-0.01239)*E5+(1.28239-0.38444)*E3))</f>
        <v>339.40293487232628</v>
      </c>
      <c r="E25">
        <f t="shared" si="2"/>
        <v>0.99706230499929427</v>
      </c>
      <c r="F25">
        <f t="shared" si="3"/>
        <v>5.7836422921622943E-2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18127.601491701833</v>
      </c>
      <c r="C26">
        <f t="shared" si="1"/>
        <v>0.9999448385469526</v>
      </c>
      <c r="D26">
        <f>EXP(-((-9.52346-1.9962)+(0.0714-0.01844)*E2+(0.11318-0.03814)*E5+(0.14192-0.04857)*E6+(1.47314-0.66464)*E3))</f>
        <v>2128.6026275306808</v>
      </c>
      <c r="E26">
        <f t="shared" si="2"/>
        <v>0.99953042882880005</v>
      </c>
      <c r="F26">
        <f t="shared" si="3"/>
        <v>-4.1440971815254191E-4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21898.644085856085</v>
      </c>
      <c r="C27">
        <f t="shared" si="1"/>
        <v>0.99995433715744053</v>
      </c>
      <c r="D27">
        <f>EXP(-((-1.00599-0.92673)+(0.03107-0.01232)*E2+(-0.12507-0.06328)*E7))</f>
        <v>90.076562217225231</v>
      </c>
      <c r="E27">
        <f t="shared" si="2"/>
        <v>0.98902022676685009</v>
      </c>
      <c r="F27">
        <f t="shared" si="3"/>
        <v>-1.0934110390590446E-2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2.5343274598244805</v>
      </c>
      <c r="C28">
        <f t="shared" si="1"/>
        <v>0.71706073889099642</v>
      </c>
      <c r="D28">
        <f>EXP(-((1.049734-0.468174)+(-0.018323-0.006169)*E2+(-0.023371-0.008305)*E5+(-0.012844-0.007985)*E7))</f>
        <v>3.0274930475204118</v>
      </c>
      <c r="E28">
        <f t="shared" si="2"/>
        <v>0.75170658565986459</v>
      </c>
      <c r="F28">
        <f t="shared" si="3"/>
        <v>3.4645846768868171E-2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107.44133739834612</v>
      </c>
      <c r="C29">
        <f t="shared" si="1"/>
        <v>0.99077842431685792</v>
      </c>
      <c r="D29">
        <f>EXP(-((-3.7924-0.8923)+(1.94461-0.65889)*E3+(-0.10873-0.09755)*E5+(0.04748-0.03787)*E6))</f>
        <v>97.135508649658391</v>
      </c>
      <c r="E29">
        <f t="shared" si="2"/>
        <v>0.9898100084896897</v>
      </c>
      <c r="F29">
        <f t="shared" si="3"/>
        <v>-9.6841582716822305E-4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5" priority="1" operator="lessThanOrEqual">
      <formula>0</formula>
    </cfRule>
  </conditionalFormatting>
  <conditionalFormatting sqref="F15:F29 I17:I29">
    <cfRule type="cellIs" dxfId="64" priority="2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4302839</v>
      </c>
      <c r="C2" s="4">
        <v>47.3</v>
      </c>
      <c r="D2" s="4">
        <v>6765422</v>
      </c>
      <c r="E2" s="4">
        <v>74.5</v>
      </c>
      <c r="F2" s="4">
        <v>4258542</v>
      </c>
      <c r="G2" s="4">
        <v>46.8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823839</v>
      </c>
      <c r="C5" s="4">
        <v>9</v>
      </c>
      <c r="D5" s="4">
        <v>675548</v>
      </c>
      <c r="E5" s="4">
        <v>7.4</v>
      </c>
      <c r="F5" s="4">
        <v>518400</v>
      </c>
      <c r="G5" s="4">
        <v>5.7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70773</v>
      </c>
      <c r="C6" s="4">
        <v>0.7</v>
      </c>
      <c r="D6" s="4">
        <v>50503</v>
      </c>
      <c r="E6" s="4">
        <v>0.5</v>
      </c>
      <c r="F6" s="4">
        <v>6283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628532</v>
      </c>
      <c r="C7" s="4">
        <v>6.9</v>
      </c>
      <c r="D7" s="4">
        <v>423365</v>
      </c>
      <c r="E7" s="4">
        <v>4.5999999999999996</v>
      </c>
      <c r="F7" s="4">
        <v>284361</v>
      </c>
      <c r="G7" s="4">
        <v>3.1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1283917</v>
      </c>
      <c r="C8" s="4">
        <v>14.1</v>
      </c>
      <c r="D8" s="4">
        <v>1160335</v>
      </c>
      <c r="E8" s="4">
        <v>12.7</v>
      </c>
      <c r="F8" s="4">
        <v>1084581</v>
      </c>
      <c r="G8" s="4">
        <v>11.9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4198</v>
      </c>
      <c r="C9" s="4">
        <v>0</v>
      </c>
      <c r="D9" s="4">
        <v>1792</v>
      </c>
      <c r="E9" s="4">
        <v>0</v>
      </c>
      <c r="F9" s="4">
        <v>45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1961236</v>
      </c>
      <c r="C10" s="4">
        <v>21.5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5401</v>
      </c>
      <c r="C11" s="4">
        <v>0</v>
      </c>
      <c r="D11" s="4">
        <v>3770</v>
      </c>
      <c r="E11" s="4">
        <v>0</v>
      </c>
      <c r="F11" s="4">
        <v>330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9080735</v>
      </c>
      <c r="C12">
        <f t="shared" si="0"/>
        <v>99.5</v>
      </c>
      <c r="D12">
        <f t="shared" si="0"/>
        <v>9080735</v>
      </c>
      <c r="E12">
        <f t="shared" si="0"/>
        <v>99.7</v>
      </c>
      <c r="F12">
        <f t="shared" si="0"/>
        <v>6152542</v>
      </c>
      <c r="G12">
        <f t="shared" si="0"/>
        <v>67.5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38.531727776412929</v>
      </c>
      <c r="C15">
        <f t="shared" ref="C15:C29" si="1">B15/(1+B15)</f>
        <v>0.97470386304246837</v>
      </c>
      <c r="D15">
        <f>EXP(-((-4.41432-0.8343)+(0.04345-0.01026)*E2+(0.06422-0.02529)*E6))</f>
        <v>15.744640159175212</v>
      </c>
      <c r="E15">
        <f t="shared" ref="E15:E29" si="2">D15/(1+D15)</f>
        <v>0.94027939743739131</v>
      </c>
      <c r="F15">
        <f t="shared" ref="F15:F29" si="3">E15-C15</f>
        <v>-3.4424465605077059E-2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20.075597042734056</v>
      </c>
      <c r="C16">
        <f t="shared" si="1"/>
        <v>0.95255175936547165</v>
      </c>
      <c r="D16">
        <f>EXP(-((-2.04493-0.37147)+(-0.05813-0.03198)*(E7)+(0.07854-0.02332)*(E6)))</f>
        <v>16.498937749236866</v>
      </c>
      <c r="E16">
        <f t="shared" si="2"/>
        <v>0.94285367407266707</v>
      </c>
      <c r="F16">
        <f t="shared" si="3"/>
        <v>-9.6980852928045813E-3</v>
      </c>
    </row>
    <row r="17" spans="1:6" ht="15.75" customHeight="1" x14ac:dyDescent="0.15">
      <c r="A17" s="2" t="s">
        <v>23</v>
      </c>
      <c r="B17">
        <f>EXP(-((-5.26319-0.80942)+(0.23697-0.06716)*(C7)))</f>
        <v>134.41351754456309</v>
      </c>
      <c r="C17">
        <f t="shared" si="1"/>
        <v>0.99261521288175003</v>
      </c>
      <c r="D17">
        <f>EXP(-((-5.26319-0.80942)+(0.23697-0.06716)*(E7)))</f>
        <v>198.63798556226416</v>
      </c>
      <c r="E17">
        <f t="shared" si="2"/>
        <v>0.99499093322754395</v>
      </c>
      <c r="F17">
        <f t="shared" si="3"/>
        <v>2.3757203457939191E-3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288.84147263052591</v>
      </c>
      <c r="C18">
        <f t="shared" si="1"/>
        <v>0.99654983812038955</v>
      </c>
      <c r="D18">
        <f>EXP(-((-6.22088-1.39384)+(0.04872-0.01441)*(E2)+(0.04949-0.01494)*(E5)+(0.04056-0.01909)*(E6)))</f>
        <v>120.56873436777272</v>
      </c>
      <c r="E18">
        <f t="shared" si="2"/>
        <v>0.991774200782787</v>
      </c>
      <c r="F18">
        <f t="shared" si="3"/>
        <v>-4.7756373376025563E-3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158.7767297536451</v>
      </c>
      <c r="C19">
        <f t="shared" si="1"/>
        <v>0.99374126631868187</v>
      </c>
      <c r="D19">
        <f>EXP(-((-4.84614-1.22028)+(0.03008-0.01287)*E2+(0.7327-0.35501)*E3+(0.03927-0.02034)*E5+(0.04634-0.0256)*E6))</f>
        <v>102.90672547154011</v>
      </c>
      <c r="E19">
        <f t="shared" si="2"/>
        <v>0.99037598388880133</v>
      </c>
      <c r="F19">
        <f t="shared" si="3"/>
        <v>-3.365282429880545E-3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22.455487131934785</v>
      </c>
      <c r="C20">
        <f t="shared" si="1"/>
        <v>0.95736605279715148</v>
      </c>
      <c r="D20">
        <f>EXP(-((-1.56105-0.27146)+(-0.14222-0.04567)*E7+(0.04149-0.01661)*E6))</f>
        <v>14.648881728148382</v>
      </c>
      <c r="E20">
        <f t="shared" si="2"/>
        <v>0.93609767027625668</v>
      </c>
      <c r="F20">
        <f t="shared" si="3"/>
        <v>-2.1268382520894802E-2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16.002668666694444</v>
      </c>
      <c r="C21">
        <f t="shared" si="1"/>
        <v>0.94118570327969497</v>
      </c>
      <c r="D21">
        <f>EXP(-((-0.802771-0.371008)+(-0.025303-0.008502)*E2+(0.485604-0.255258)*E3))</f>
        <v>40.135109505144015</v>
      </c>
      <c r="E21">
        <f t="shared" si="2"/>
        <v>0.97568986658769075</v>
      </c>
      <c r="F21">
        <f t="shared" si="3"/>
        <v>3.4504163307995772E-2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17.752009131093399</v>
      </c>
      <c r="C22">
        <f t="shared" si="1"/>
        <v>0.9466723809161407</v>
      </c>
      <c r="D22">
        <f>EXP(-((-2.360104-0.529999)+(0.014709-0.007358)*E2+(0.938919-0.331041)*E3+(-0.018119-0.019003)*E5))</f>
        <v>13.696718793167195</v>
      </c>
      <c r="E22">
        <f t="shared" si="2"/>
        <v>0.93195760128002714</v>
      </c>
      <c r="F22">
        <f t="shared" si="3"/>
        <v>-1.4714779636113562E-2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2.7367155582110523</v>
      </c>
      <c r="C23">
        <f t="shared" si="1"/>
        <v>0.73238530350467757</v>
      </c>
      <c r="D23">
        <f>EXP(-((-1.022244-0.395315)+(0.015959-0.007274)*E2+(-2.13038-0.655748)*E3))</f>
        <v>2.1609036701161073</v>
      </c>
      <c r="E23">
        <f t="shared" si="2"/>
        <v>0.68363477525296823</v>
      </c>
      <c r="F23">
        <f t="shared" si="3"/>
        <v>-4.8750528251709335E-2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137.65974161652227</v>
      </c>
      <c r="C24">
        <f t="shared" si="1"/>
        <v>0.99278810137432971</v>
      </c>
      <c r="D24">
        <f>EXP(-((0.21381-0.19584)+(-0.08054-0.01531)*E2+(-0.03271-0.01274)*E5+(0.72939-0.23281)*E3))</f>
        <v>1735.7328584539989</v>
      </c>
      <c r="E24">
        <f t="shared" si="2"/>
        <v>0.99942420620699823</v>
      </c>
      <c r="F24">
        <f t="shared" si="3"/>
        <v>6.6361048326685212E-3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266.03716045950239</v>
      </c>
      <c r="C25">
        <f t="shared" si="1"/>
        <v>0.99625520284038649</v>
      </c>
      <c r="D25">
        <f>EXP(-((-0.11314-0.21668)+(-0.0841-0.01982)*E2+(-0.02521-0.01239)*E5+(1.28239-0.38444)*E3))</f>
        <v>4230.6037823567231</v>
      </c>
      <c r="E25">
        <f t="shared" si="2"/>
        <v>0.99976368297897611</v>
      </c>
      <c r="F25">
        <f t="shared" si="3"/>
        <v>3.5084801385896203E-3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3920.3922831117388</v>
      </c>
      <c r="C26">
        <f t="shared" si="1"/>
        <v>0.99974498853269367</v>
      </c>
      <c r="D26">
        <f>EXP(-((-9.52346-1.9962)+(0.0714-0.01844)*E2+(0.11318-0.03814)*E5+(0.14192-0.04857)*E6+(1.47314-0.66464)*E3))</f>
        <v>1066.5335548453363</v>
      </c>
      <c r="E26">
        <f t="shared" si="2"/>
        <v>0.99906326129472822</v>
      </c>
      <c r="F26">
        <f t="shared" si="3"/>
        <v>-6.8172723796544599E-4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10.438073137013118</v>
      </c>
      <c r="C27">
        <f t="shared" si="1"/>
        <v>0.91257268702330263</v>
      </c>
      <c r="D27">
        <f>EXP(-((-1.00599-0.92673)+(0.03107-0.01232)*E2+(-0.12507-0.06328)*E7))</f>
        <v>4.0643547609208657</v>
      </c>
      <c r="E27">
        <f t="shared" si="2"/>
        <v>0.80254147917983387</v>
      </c>
      <c r="F27">
        <f t="shared" si="3"/>
        <v>-0.11003120784346876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2.733863198705675</v>
      </c>
      <c r="C28">
        <f t="shared" si="1"/>
        <v>0.73218086823677819</v>
      </c>
      <c r="D28">
        <f>EXP(-((1.049734-0.468174)+(-0.018323-0.006169)*E2+(-0.023371-0.008305)*E5+(-0.012844-0.007985)*E7))</f>
        <v>4.8225835949148887</v>
      </c>
      <c r="E28">
        <f t="shared" si="2"/>
        <v>0.82825493465248956</v>
      </c>
      <c r="F28">
        <f t="shared" si="3"/>
        <v>9.6074066415711368E-2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688.48463411231353</v>
      </c>
      <c r="C29">
        <f t="shared" si="1"/>
        <v>0.99854964135453506</v>
      </c>
      <c r="D29">
        <f>EXP(-((-3.7924-0.8923)+(1.94461-0.65889)*E3+(-0.10873-0.09755)*E5+(0.04748-0.03787)*E6))</f>
        <v>495.89638316897555</v>
      </c>
      <c r="E29">
        <f t="shared" si="2"/>
        <v>0.99798750799186253</v>
      </c>
      <c r="F29">
        <f t="shared" si="3"/>
        <v>-5.6213336267252334E-4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3" priority="1" operator="lessThanOrEqual">
      <formula>0</formula>
    </cfRule>
  </conditionalFormatting>
  <conditionalFormatting sqref="F15:F29 I17:I29">
    <cfRule type="cellIs" dxfId="62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635931</v>
      </c>
      <c r="C2" s="4">
        <v>8.1999999999999993</v>
      </c>
      <c r="D2" s="4">
        <v>2300734</v>
      </c>
      <c r="E2" s="4">
        <v>29.9</v>
      </c>
      <c r="F2" s="4">
        <v>629232</v>
      </c>
      <c r="G2" s="4">
        <v>8.1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24703</v>
      </c>
      <c r="C5" s="4">
        <v>0.3</v>
      </c>
      <c r="D5" s="4">
        <v>19334</v>
      </c>
      <c r="E5" s="4">
        <v>0.2</v>
      </c>
      <c r="F5" s="4">
        <v>10581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733524</v>
      </c>
      <c r="C6" s="4">
        <v>9.5</v>
      </c>
      <c r="D6" s="4">
        <v>584342</v>
      </c>
      <c r="E6" s="4">
        <v>7.6</v>
      </c>
      <c r="F6" s="4">
        <v>149385</v>
      </c>
      <c r="G6" s="4">
        <v>1.9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4260236</v>
      </c>
      <c r="C7" s="4">
        <v>55.4</v>
      </c>
      <c r="D7" s="4">
        <v>2730171</v>
      </c>
      <c r="E7" s="4">
        <v>35.5</v>
      </c>
      <c r="F7" s="4">
        <v>2561615</v>
      </c>
      <c r="G7" s="4">
        <v>33.299999999999997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2006791</v>
      </c>
      <c r="C8" s="4">
        <v>26.1</v>
      </c>
      <c r="D8" s="4">
        <v>2025026</v>
      </c>
      <c r="E8" s="4">
        <v>26.3</v>
      </c>
      <c r="F8" s="4">
        <v>1804471</v>
      </c>
      <c r="G8" s="4">
        <v>23.4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18287</v>
      </c>
      <c r="C11" s="4">
        <v>0.2</v>
      </c>
      <c r="D11" s="4">
        <v>19865</v>
      </c>
      <c r="E11" s="4">
        <v>0.2</v>
      </c>
      <c r="F11" s="4">
        <v>4038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7679472</v>
      </c>
      <c r="C12">
        <f t="shared" si="0"/>
        <v>99.7</v>
      </c>
      <c r="D12">
        <f t="shared" si="0"/>
        <v>7679472</v>
      </c>
      <c r="E12">
        <f t="shared" si="0"/>
        <v>99.699999999999989</v>
      </c>
      <c r="F12">
        <f t="shared" si="0"/>
        <v>5159322</v>
      </c>
      <c r="G12">
        <f t="shared" si="0"/>
        <v>66.8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100.14578756809297</v>
      </c>
      <c r="C15">
        <f t="shared" ref="C15:C29" si="1">B15/(1+B15)</f>
        <v>0.99011328079949168</v>
      </c>
      <c r="D15">
        <f>EXP(-((-4.41432-0.8343)+(0.04345-0.01026)*E2+(0.06422-0.02529)*E6))</f>
        <v>52.476791227612054</v>
      </c>
      <c r="E15">
        <f t="shared" ref="E15:E29" si="2">D15/(1+D15)</f>
        <v>0.98130029911959893</v>
      </c>
      <c r="F15">
        <f t="shared" ref="F15:F29" si="3">E15-C15</f>
        <v>-8.8129816798927507E-3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976.43091475963911</v>
      </c>
      <c r="C16">
        <f t="shared" si="1"/>
        <v>0.99897690978983833</v>
      </c>
      <c r="D16">
        <f>EXP(-((-2.04493-0.37147)+(-0.05813-0.03198)*(E7)+(0.07854-0.02332)*(E6)))</f>
        <v>180.4823519747913</v>
      </c>
      <c r="E16">
        <f t="shared" si="2"/>
        <v>0.99448982234846228</v>
      </c>
      <c r="F16">
        <f t="shared" si="3"/>
        <v>-4.4870874413760475E-3</v>
      </c>
    </row>
    <row r="17" spans="1:7" ht="15.75" customHeight="1" x14ac:dyDescent="0.15">
      <c r="A17" s="2" t="s">
        <v>23</v>
      </c>
      <c r="B17">
        <f>EXP(-((-5.26319-0.80942)+(0.23697-0.06716)*(C7)))</f>
        <v>3.5619430124475278E-2</v>
      </c>
      <c r="C17">
        <f t="shared" si="1"/>
        <v>3.4394323907377865E-2</v>
      </c>
      <c r="D17">
        <f>EXP(-((-5.26319-0.80942)+(0.23697-0.06716)*(E7)))</f>
        <v>1.0453533894791727</v>
      </c>
      <c r="E17">
        <f t="shared" si="2"/>
        <v>0.5110869323884224</v>
      </c>
      <c r="F17">
        <f t="shared" si="3"/>
        <v>0.47669260848104456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1235.2738927752009</v>
      </c>
      <c r="C18">
        <f t="shared" si="1"/>
        <v>0.99919111775647451</v>
      </c>
      <c r="D18">
        <f>EXP(-((-6.22088-1.39384)+(0.04872-0.01441)*(E2)+(0.04949-0.01494)*(E5)+(0.04056-0.01909)*(E6)))</f>
        <v>613.24774131941342</v>
      </c>
      <c r="E18">
        <f t="shared" si="2"/>
        <v>0.99837199238559349</v>
      </c>
      <c r="F18">
        <f t="shared" si="3"/>
        <v>-8.1912537088102422E-4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305.69534456170038</v>
      </c>
      <c r="C19">
        <f t="shared" si="1"/>
        <v>0.99673943534607901</v>
      </c>
      <c r="D19">
        <f>EXP(-((-4.84614-1.22028)+(0.03008-0.01287)*E2+(0.7327-0.35501)*E3+(0.03927-0.02034)*E5+(0.04634-0.0256)*E6))</f>
        <v>219.29788257577357</v>
      </c>
      <c r="E19">
        <f t="shared" si="2"/>
        <v>0.99546069173108809</v>
      </c>
      <c r="F19">
        <f t="shared" si="3"/>
        <v>-1.2787436149909182E-3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163612.48264071898</v>
      </c>
      <c r="C20">
        <f t="shared" si="1"/>
        <v>0.99999388803426303</v>
      </c>
      <c r="D20">
        <f>EXP(-((-1.56105-0.27146)+(-0.14222-0.04567)*E7+(0.04149-0.01661)*E6))</f>
        <v>4078.6323382943124</v>
      </c>
      <c r="E20">
        <f t="shared" si="2"/>
        <v>0.99975487987223421</v>
      </c>
      <c r="F20">
        <f t="shared" si="3"/>
        <v>-2.390081620288198E-4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4.2672944152101726</v>
      </c>
      <c r="C21">
        <f t="shared" si="1"/>
        <v>0.81014921111826654</v>
      </c>
      <c r="D21">
        <f>EXP(-((-0.802771-0.371008)+(-0.025303-0.008502)*E2+(0.485604-0.255258)*E3))</f>
        <v>8.8866353316025126</v>
      </c>
      <c r="E21">
        <f t="shared" si="2"/>
        <v>0.8988533544062749</v>
      </c>
      <c r="F21">
        <f t="shared" si="3"/>
        <v>8.8704143288008352E-2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17.132228546633907</v>
      </c>
      <c r="C22">
        <f t="shared" si="1"/>
        <v>0.94484958109654749</v>
      </c>
      <c r="D22">
        <f>EXP(-((-2.360104-0.529999)+(0.014709-0.007358)*E2+(0.938919-0.331041)*E3+(-0.018119-0.019003)*E5))</f>
        <v>14.552059063547238</v>
      </c>
      <c r="E22">
        <f t="shared" si="2"/>
        <v>0.93569983267721002</v>
      </c>
      <c r="F22">
        <f t="shared" si="3"/>
        <v>-9.1497484193374667E-3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3.8433408447019222</v>
      </c>
      <c r="C23">
        <f t="shared" si="1"/>
        <v>0.7935309464965925</v>
      </c>
      <c r="D23">
        <f>EXP(-((-1.022244-0.395315)+(0.015959-0.007274)*E2+(-2.13038-0.655748)*E3))</f>
        <v>3.1831698229913727</v>
      </c>
      <c r="E23">
        <f t="shared" si="2"/>
        <v>0.7609468316337914</v>
      </c>
      <c r="F23">
        <f t="shared" si="3"/>
        <v>-3.2584114862801106E-2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2.1850418900251403</v>
      </c>
      <c r="C24">
        <f t="shared" si="1"/>
        <v>0.68603238684810308</v>
      </c>
      <c r="D24">
        <f>EXP(-((0.21381-0.19584)+(-0.08054-0.01531)*E2+(-0.03271-0.01274)*E5+(0.72939-0.23281)*E3))</f>
        <v>17.409830187516661</v>
      </c>
      <c r="E24">
        <f t="shared" si="2"/>
        <v>0.94568119369845793</v>
      </c>
      <c r="F24">
        <f t="shared" si="3"/>
        <v>0.25964880685035485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3.2977618133963449</v>
      </c>
      <c r="C25">
        <f t="shared" si="1"/>
        <v>0.7673207489342595</v>
      </c>
      <c r="D25">
        <f>EXP(-((-0.11314-0.21668)+(-0.0841-0.01982)*E2+(-0.02521-0.01239)*E5+(1.28239-0.38444)*E3))</f>
        <v>31.329119483848221</v>
      </c>
      <c r="E25">
        <f t="shared" si="2"/>
        <v>0.96906813374550449</v>
      </c>
      <c r="F25">
        <f t="shared" si="3"/>
        <v>0.20174738481124499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26266.535670454821</v>
      </c>
      <c r="C26">
        <f t="shared" si="1"/>
        <v>0.99996193019350788</v>
      </c>
      <c r="D26">
        <f>EXP(-((-9.52346-1.9962)+(0.0714-0.01844)*E2+(0.11318-0.03814)*E5+(0.14192-0.04857)*E6+(1.47314-0.66464)*E3))</f>
        <v>10013.485364825054</v>
      </c>
      <c r="E26">
        <f t="shared" si="2"/>
        <v>0.99990014464412591</v>
      </c>
      <c r="F26">
        <f t="shared" si="3"/>
        <v>-6.1785549381965232E-5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201503.09095937863</v>
      </c>
      <c r="C27">
        <f t="shared" si="1"/>
        <v>0.99999503732159856</v>
      </c>
      <c r="D27">
        <f>EXP(-((-1.00599-0.92673)+(0.03107-0.01232)*E2+(-0.12507-0.06328)*E7))</f>
        <v>3160.6089698745318</v>
      </c>
      <c r="E27">
        <f t="shared" si="2"/>
        <v>0.99968370535081075</v>
      </c>
      <c r="F27">
        <f t="shared" si="3"/>
        <v>-3.1133197078780928E-4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2.1873785112651567</v>
      </c>
      <c r="C28">
        <f t="shared" si="1"/>
        <v>0.68626255197940922</v>
      </c>
      <c r="D28">
        <f>EXP(-((1.049734-0.468174)+(-0.018323-0.006169)*E2+(-0.023371-0.008305)*E5+(-0.012844-0.007985)*E7))</f>
        <v>2.45104753871883</v>
      </c>
      <c r="E28">
        <f t="shared" si="2"/>
        <v>0.71023291079576345</v>
      </c>
      <c r="F28">
        <f t="shared" si="3"/>
        <v>2.3970358816354231E-2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105.13960095331585</v>
      </c>
      <c r="C29">
        <f t="shared" si="1"/>
        <v>0.99057844582965937</v>
      </c>
      <c r="D29">
        <f>EXP(-((-3.7924-0.8923)+(1.94461-0.65889)*E3+(-0.10873-0.09755)*E5+(0.04748-0.03787)*E6))</f>
        <v>104.89082003600379</v>
      </c>
      <c r="E29">
        <f t="shared" si="2"/>
        <v>0.99055631073911798</v>
      </c>
      <c r="F29">
        <f t="shared" si="3"/>
        <v>-2.2135090541386404E-5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61" priority="1" operator="lessThanOrEqual">
      <formula>0</formula>
    </cfRule>
  </conditionalFormatting>
  <conditionalFormatting sqref="F15:F29 I17:I29">
    <cfRule type="cellIs" dxfId="60" priority="2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822741</v>
      </c>
      <c r="C2" s="4">
        <v>10.8</v>
      </c>
      <c r="D2" s="4">
        <v>2219452</v>
      </c>
      <c r="E2" s="4">
        <v>29.2</v>
      </c>
      <c r="F2" s="4">
        <v>809169</v>
      </c>
      <c r="G2" s="4">
        <v>10.6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24494</v>
      </c>
      <c r="C5" s="4">
        <v>0.3</v>
      </c>
      <c r="D5" s="4">
        <v>21146</v>
      </c>
      <c r="E5" s="4">
        <v>0.2</v>
      </c>
      <c r="F5" s="4">
        <v>12400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357057</v>
      </c>
      <c r="C6" s="4">
        <v>4.5999999999999996</v>
      </c>
      <c r="D6" s="4">
        <v>230898</v>
      </c>
      <c r="E6" s="4">
        <v>3</v>
      </c>
      <c r="F6" s="4">
        <v>87145</v>
      </c>
      <c r="G6" s="4">
        <v>1.1000000000000001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2791864</v>
      </c>
      <c r="C7" s="4">
        <v>36.700000000000003</v>
      </c>
      <c r="D7" s="4">
        <v>1687592</v>
      </c>
      <c r="E7" s="4">
        <v>22.2</v>
      </c>
      <c r="F7" s="4">
        <v>1200361</v>
      </c>
      <c r="G7" s="4">
        <v>15.7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3600399</v>
      </c>
      <c r="C8" s="4">
        <v>47.3</v>
      </c>
      <c r="D8" s="4">
        <v>3436776</v>
      </c>
      <c r="E8" s="4">
        <v>45.2</v>
      </c>
      <c r="F8" s="4">
        <v>2969999</v>
      </c>
      <c r="G8" s="4">
        <v>39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452</v>
      </c>
      <c r="C9" s="4">
        <v>0</v>
      </c>
      <c r="D9" s="4">
        <v>924</v>
      </c>
      <c r="E9" s="4">
        <v>0</v>
      </c>
      <c r="F9" s="4">
        <v>380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806</v>
      </c>
      <c r="C11" s="4">
        <v>0</v>
      </c>
      <c r="D11" s="4">
        <v>1025</v>
      </c>
      <c r="E11" s="4">
        <v>0</v>
      </c>
      <c r="F11" s="4">
        <v>171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7597813</v>
      </c>
      <c r="C12">
        <f t="shared" si="0"/>
        <v>99.7</v>
      </c>
      <c r="D12">
        <f t="shared" si="0"/>
        <v>7597813</v>
      </c>
      <c r="E12">
        <f t="shared" si="0"/>
        <v>99.8</v>
      </c>
      <c r="F12">
        <f t="shared" si="0"/>
        <v>5079625</v>
      </c>
      <c r="G12">
        <f t="shared" si="0"/>
        <v>66.5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111.17327275450786</v>
      </c>
      <c r="C15">
        <f t="shared" ref="C15:C29" si="1">B15/(1+B15)</f>
        <v>0.99108522043224589</v>
      </c>
      <c r="D15">
        <f>EXP(-((-4.41432-0.8343)+(0.04345-0.01026)*E2+(0.06422-0.02529)*E6))</f>
        <v>64.243593066902207</v>
      </c>
      <c r="E15">
        <f t="shared" ref="E15:E29" si="2">D15/(1+D15)</f>
        <v>0.98467282451819327</v>
      </c>
      <c r="F15">
        <f t="shared" ref="F15:F29" si="3">E15-C15</f>
        <v>-6.4123959140526265E-3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237.32369239794446</v>
      </c>
      <c r="C16">
        <f t="shared" si="1"/>
        <v>0.99580402607085228</v>
      </c>
      <c r="D16">
        <f>EXP(-((-2.04493-0.37147)+(-0.05813-0.03198)*(E7)+(0.07854-0.02332)*(E6)))</f>
        <v>70.18832593635976</v>
      </c>
      <c r="E16">
        <f t="shared" si="2"/>
        <v>0.98595275297112661</v>
      </c>
      <c r="F16">
        <f t="shared" si="3"/>
        <v>-9.8512730997256659E-3</v>
      </c>
    </row>
    <row r="17" spans="1:7" ht="15.75" customHeight="1" x14ac:dyDescent="0.15">
      <c r="A17" s="2" t="s">
        <v>23</v>
      </c>
      <c r="B17">
        <f>EXP(-((-5.26319-0.80942)+(0.23697-0.06716)*(C7)))</f>
        <v>0.85264073364047532</v>
      </c>
      <c r="C17">
        <f t="shared" si="1"/>
        <v>0.46022993997601447</v>
      </c>
      <c r="D17">
        <f>EXP(-((-5.26319-0.80942)+(0.23697-0.06716)*(E7)))</f>
        <v>10.002429365102502</v>
      </c>
      <c r="E17">
        <f t="shared" si="2"/>
        <v>0.90911098205530871</v>
      </c>
      <c r="F17">
        <f t="shared" si="3"/>
        <v>0.44888104207929425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1255.193471196073</v>
      </c>
      <c r="C18">
        <f t="shared" si="1"/>
        <v>0.99920394427854509</v>
      </c>
      <c r="D18">
        <f>EXP(-((-6.22088-1.39384)+(0.04872-0.01441)*(E2)+(0.04949-0.01494)*(E5)+(0.04056-0.01909)*(E6)))</f>
        <v>693.35906755200995</v>
      </c>
      <c r="E18">
        <f t="shared" si="2"/>
        <v>0.99855982294070766</v>
      </c>
      <c r="F18">
        <f t="shared" si="3"/>
        <v>-6.441213378374222E-4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323.58731992278581</v>
      </c>
      <c r="C19">
        <f t="shared" si="1"/>
        <v>0.9969191649253647</v>
      </c>
      <c r="D19">
        <f>EXP(-((-4.84614-1.22028)+(0.03008-0.01287)*E2+(0.7327-0.35501)*E3+(0.03927-0.02034)*E5+(0.04634-0.0256)*E6))</f>
        <v>244.17422319911847</v>
      </c>
      <c r="E19">
        <f t="shared" si="2"/>
        <v>0.99592126779499224</v>
      </c>
      <c r="F19">
        <f t="shared" si="3"/>
        <v>-9.9789713037246042E-4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5506.1724192213387</v>
      </c>
      <c r="C20">
        <f t="shared" si="1"/>
        <v>0.99981841861414944</v>
      </c>
      <c r="D20">
        <f>EXP(-((-1.56105-0.27146)+(-0.14222-0.04567)*E7+(0.04149-0.01661)*E6))</f>
        <v>375.7890692721266</v>
      </c>
      <c r="E20">
        <f t="shared" si="2"/>
        <v>0.99734599519584854</v>
      </c>
      <c r="F20">
        <f t="shared" si="3"/>
        <v>-2.4724234183008953E-3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4.6593362389558814</v>
      </c>
      <c r="C21">
        <f t="shared" si="1"/>
        <v>0.82330083285800759</v>
      </c>
      <c r="D21">
        <f>EXP(-((-0.802771-0.371008)+(-0.025303-0.008502)*E2+(0.485604-0.255258)*E3))</f>
        <v>8.6788150120190561</v>
      </c>
      <c r="E21">
        <f t="shared" si="2"/>
        <v>0.89668156703499236</v>
      </c>
      <c r="F21">
        <f t="shared" si="3"/>
        <v>7.3380734176984763E-2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16.807896403493572</v>
      </c>
      <c r="C22">
        <f t="shared" si="1"/>
        <v>0.94384513603730202</v>
      </c>
      <c r="D22">
        <f>EXP(-((-2.360104-0.529999)+(0.014709-0.007358)*E2+(0.938919-0.331041)*E3+(-0.018119-0.019003)*E5))</f>
        <v>14.627132581119151</v>
      </c>
      <c r="E22">
        <f t="shared" si="2"/>
        <v>0.93600873386022143</v>
      </c>
      <c r="F22">
        <f t="shared" si="3"/>
        <v>-7.8364021770805925E-3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3.7575268938576847</v>
      </c>
      <c r="C23">
        <f t="shared" si="1"/>
        <v>0.78980675836198144</v>
      </c>
      <c r="D23">
        <f>EXP(-((-1.022244-0.395315)+(0.015959-0.007274)*E2+(-2.13038-0.655748)*E3))</f>
        <v>3.2025808488095389</v>
      </c>
      <c r="E23">
        <f t="shared" si="2"/>
        <v>0.7620509786781926</v>
      </c>
      <c r="F23">
        <f t="shared" si="3"/>
        <v>-2.7755779683788839E-2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2.8034337356266472</v>
      </c>
      <c r="C24">
        <f t="shared" si="1"/>
        <v>0.73707968390956025</v>
      </c>
      <c r="D24">
        <f>EXP(-((0.21381-0.19584)+(-0.08054-0.01531)*E2+(-0.03271-0.01274)*E5+(0.72939-0.23281)*E3))</f>
        <v>16.280042969905573</v>
      </c>
      <c r="E24">
        <f t="shared" si="2"/>
        <v>0.94212977353461613</v>
      </c>
      <c r="F24">
        <f t="shared" si="3"/>
        <v>0.20505008962505589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4.3207802527078165</v>
      </c>
      <c r="C25">
        <f t="shared" si="1"/>
        <v>0.81205763957436761</v>
      </c>
      <c r="D25">
        <f>EXP(-((-0.11314-0.21668)+(-0.0841-0.01982)*E2+(-0.02521-0.01239)*E5+(1.28239-0.38444)*E3))</f>
        <v>29.131032065887197</v>
      </c>
      <c r="E25">
        <f t="shared" si="2"/>
        <v>0.96681162471257831</v>
      </c>
      <c r="F25">
        <f t="shared" si="3"/>
        <v>0.1547539851382107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36162.212535145743</v>
      </c>
      <c r="C26">
        <f t="shared" si="1"/>
        <v>0.99997234758944531</v>
      </c>
      <c r="D26">
        <f>EXP(-((-9.52346-1.9962)+(0.0714-0.01844)*E2+(0.11318-0.03814)*E5+(0.14192-0.04857)*E6+(1.47314-0.66464)*E3))</f>
        <v>15965.253763314848</v>
      </c>
      <c r="E26">
        <f t="shared" si="2"/>
        <v>0.99993736790014587</v>
      </c>
      <c r="F26">
        <f t="shared" si="3"/>
        <v>-3.4979689299441397E-5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5668.4160418740603</v>
      </c>
      <c r="C27">
        <f t="shared" si="1"/>
        <v>0.99982361499092431</v>
      </c>
      <c r="D27">
        <f>EXP(-((-1.00599-0.92673)+(0.03107-0.01232)*E2+(-0.12507-0.06328)*E7))</f>
        <v>261.54072303399005</v>
      </c>
      <c r="E27">
        <f t="shared" si="2"/>
        <v>0.99619106709068317</v>
      </c>
      <c r="F27">
        <f t="shared" si="3"/>
        <v>-3.6325479002411454E-3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1.5791404815519945</v>
      </c>
      <c r="C28">
        <f t="shared" si="1"/>
        <v>0.61227393112055251</v>
      </c>
      <c r="D28">
        <f>EXP(-((1.049734-0.468174)+(-0.018323-0.006169)*E2+(-0.023371-0.008305)*E5+(-0.012844-0.007985)*E7))</f>
        <v>1.8263974133930607</v>
      </c>
      <c r="E28">
        <f t="shared" si="2"/>
        <v>0.64619271328885408</v>
      </c>
      <c r="F28">
        <f t="shared" si="3"/>
        <v>3.3918782168301576E-2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110.20893794403013</v>
      </c>
      <c r="C29">
        <f t="shared" si="1"/>
        <v>0.9910079170030085</v>
      </c>
      <c r="D29">
        <f>EXP(-((-3.7924-0.8923)+(1.94461-0.65889)*E3+(-0.10873-0.09755)*E5+(0.04748-0.03787)*E6))</f>
        <v>109.6316379188101</v>
      </c>
      <c r="E29">
        <f t="shared" si="2"/>
        <v>0.99096099435196039</v>
      </c>
      <c r="F29">
        <f t="shared" si="3"/>
        <v>-4.692265104810911E-5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9" priority="1" operator="lessThanOrEqual">
      <formula>0</formula>
    </cfRule>
  </conditionalFormatting>
  <conditionalFormatting sqref="F15:F29 I17:I29">
    <cfRule type="cellIs" dxfId="58" priority="2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1811081</v>
      </c>
      <c r="C2" s="4">
        <v>27.9</v>
      </c>
      <c r="D2" s="4">
        <v>3492255</v>
      </c>
      <c r="E2" s="4">
        <v>53.8</v>
      </c>
      <c r="F2" s="4">
        <v>1781664</v>
      </c>
      <c r="G2" s="4">
        <v>27.4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31820</v>
      </c>
      <c r="C5" s="4">
        <v>0.4</v>
      </c>
      <c r="D5" s="4">
        <v>35495</v>
      </c>
      <c r="E5" s="4">
        <v>0.5</v>
      </c>
      <c r="F5" s="4">
        <v>16268</v>
      </c>
      <c r="G5" s="4">
        <v>0.2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29766</v>
      </c>
      <c r="C6" s="4">
        <v>0.4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3240090</v>
      </c>
      <c r="C7" s="4">
        <v>49.9</v>
      </c>
      <c r="D7" s="4">
        <v>2134006</v>
      </c>
      <c r="E7" s="4">
        <v>32.799999999999997</v>
      </c>
      <c r="F7" s="4">
        <v>1918213</v>
      </c>
      <c r="G7" s="4">
        <v>29.5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810325</v>
      </c>
      <c r="C8" s="4">
        <v>12.4</v>
      </c>
      <c r="D8" s="4">
        <v>822436</v>
      </c>
      <c r="E8" s="4">
        <v>12.6</v>
      </c>
      <c r="F8" s="4">
        <v>579408</v>
      </c>
      <c r="G8" s="4">
        <v>8.9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561826</v>
      </c>
      <c r="C10" s="4">
        <v>8.6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1687</v>
      </c>
      <c r="C11" s="4">
        <v>0</v>
      </c>
      <c r="D11" s="4">
        <v>2403</v>
      </c>
      <c r="E11" s="4">
        <v>0</v>
      </c>
      <c r="F11" s="4">
        <v>808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6486595</v>
      </c>
      <c r="C12">
        <f t="shared" si="0"/>
        <v>99.6</v>
      </c>
      <c r="D12">
        <f t="shared" si="0"/>
        <v>6486595</v>
      </c>
      <c r="E12">
        <f t="shared" si="0"/>
        <v>99.699999999999989</v>
      </c>
      <c r="F12">
        <f t="shared" si="0"/>
        <v>4296361</v>
      </c>
      <c r="G12">
        <f t="shared" si="0"/>
        <v>66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74.22099042556772</v>
      </c>
      <c r="C15">
        <f t="shared" ref="C15:C29" si="1">B15/(1+B15)</f>
        <v>0.98670583843229887</v>
      </c>
      <c r="D15">
        <f>EXP(-((-4.41432-0.8343)+(0.04345-0.01026)*E2+(0.06422-0.02529)*E6))</f>
        <v>31.912506938812143</v>
      </c>
      <c r="E15">
        <f t="shared" ref="E15:E29" si="2">D15/(1+D15)</f>
        <v>0.96961641354579564</v>
      </c>
      <c r="F15">
        <f t="shared" ref="F15:F29" si="3">E15-C15</f>
        <v>-1.7089424886503224E-2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983.18863599247948</v>
      </c>
      <c r="C16">
        <f t="shared" si="1"/>
        <v>0.99898393462042812</v>
      </c>
      <c r="D16">
        <f>EXP(-((-2.04493-0.37147)+(-0.05813-0.03198)*(E7)+(0.07854-0.02332)*(E6)))</f>
        <v>215.29474580318345</v>
      </c>
      <c r="E16">
        <f t="shared" si="2"/>
        <v>0.99537667918706663</v>
      </c>
      <c r="F16">
        <f t="shared" si="3"/>
        <v>-3.6072554333614892E-3</v>
      </c>
    </row>
    <row r="17" spans="1:6" ht="15.75" customHeight="1" x14ac:dyDescent="0.15">
      <c r="A17" s="2" t="s">
        <v>23</v>
      </c>
      <c r="B17">
        <f>EXP(-((-5.26319-0.80942)+(0.23697-0.06716)*(C7)))</f>
        <v>9.063552813777942E-2</v>
      </c>
      <c r="C17">
        <f t="shared" si="1"/>
        <v>8.3103406958084602E-2</v>
      </c>
      <c r="D17">
        <f>EXP(-((-5.26319-0.80942)+(0.23697-0.06716)*(E7)))</f>
        <v>1.6534136011947778</v>
      </c>
      <c r="E17">
        <f t="shared" si="2"/>
        <v>0.62312697894149616</v>
      </c>
      <c r="F17">
        <f t="shared" si="3"/>
        <v>0.54002357198341155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761.3270279147132</v>
      </c>
      <c r="C18">
        <f t="shared" si="1"/>
        <v>0.99868822701625126</v>
      </c>
      <c r="D18">
        <f>EXP(-((-6.22088-1.39384)+(0.04872-0.01441)*(E2)+(0.04949-0.01494)*(E5)+(0.04056-0.01909)*(E6)))</f>
        <v>314.68338299778407</v>
      </c>
      <c r="E18">
        <f t="shared" si="2"/>
        <v>0.99683226912197964</v>
      </c>
      <c r="F18">
        <f t="shared" si="3"/>
        <v>-1.8559578942716204E-3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262.53725611027789</v>
      </c>
      <c r="C19">
        <f t="shared" si="1"/>
        <v>0.99620547009269333</v>
      </c>
      <c r="D19">
        <f>EXP(-((-4.84614-1.22028)+(0.03008-0.01287)*E2+(0.7327-0.35501)*E3+(0.03927-0.02034)*E5+(0.04634-0.0256)*E6))</f>
        <v>169.19586358903882</v>
      </c>
      <c r="E19">
        <f t="shared" si="2"/>
        <v>0.99412441654625261</v>
      </c>
      <c r="F19">
        <f t="shared" si="3"/>
        <v>-2.0810535464407254E-3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73003.962538013351</v>
      </c>
      <c r="C20">
        <f t="shared" si="1"/>
        <v>0.99998630230103225</v>
      </c>
      <c r="D20">
        <f>EXP(-((-1.56105-0.27146)+(-0.14222-0.04567)*E7+(0.04149-0.01661)*E6))</f>
        <v>2966.9862916287993</v>
      </c>
      <c r="E20">
        <f t="shared" si="2"/>
        <v>0.99966307122009945</v>
      </c>
      <c r="F20">
        <f t="shared" si="3"/>
        <v>-3.232310809327954E-4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8.305670713425048</v>
      </c>
      <c r="C21">
        <f t="shared" si="1"/>
        <v>0.89253864328582722</v>
      </c>
      <c r="D21">
        <f>EXP(-((-0.802771-0.371008)+(-0.025303-0.008502)*E2+(0.485604-0.255258)*E3))</f>
        <v>19.935219668298075</v>
      </c>
      <c r="E21">
        <f t="shared" si="2"/>
        <v>0.95223360366672982</v>
      </c>
      <c r="F21">
        <f t="shared" si="3"/>
        <v>5.9694960380902606E-2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14.877632342841348</v>
      </c>
      <c r="C22">
        <f t="shared" si="1"/>
        <v>0.93701831744133668</v>
      </c>
      <c r="D22">
        <f>EXP(-((-2.360104-0.529999)+(0.014709-0.007358)*E2+(0.938919-0.331041)*E3+(-0.018119-0.019003)*E5))</f>
        <v>12.344124489116483</v>
      </c>
      <c r="E22">
        <f t="shared" si="2"/>
        <v>0.92506065116406822</v>
      </c>
      <c r="F22">
        <f t="shared" si="3"/>
        <v>-1.1957666277268464E-2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3.2389444834029901</v>
      </c>
      <c r="C23">
        <f t="shared" si="1"/>
        <v>0.76409221590059406</v>
      </c>
      <c r="D23">
        <f>EXP(-((-1.022244-0.395315)+(0.015959-0.007274)*E2+(-2.13038-0.655748)*E3))</f>
        <v>2.5865010075417003</v>
      </c>
      <c r="E23">
        <f t="shared" si="2"/>
        <v>0.72117671293073715</v>
      </c>
      <c r="F23">
        <f t="shared" si="3"/>
        <v>-4.2915502969856911E-2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14.504007637046223</v>
      </c>
      <c r="C24">
        <f t="shared" si="1"/>
        <v>0.93550054776736957</v>
      </c>
      <c r="D24">
        <f>EXP(-((0.21381-0.19584)+(-0.08054-0.01531)*E2+(-0.03271-0.01274)*E5+(0.72939-0.23281)*E3))</f>
        <v>174.42328195268323</v>
      </c>
      <c r="E24">
        <f t="shared" si="2"/>
        <v>0.99429950238720466</v>
      </c>
      <c r="F24">
        <f t="shared" si="3"/>
        <v>5.8798954619835087E-2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25.641906865078621</v>
      </c>
      <c r="C25">
        <f t="shared" si="1"/>
        <v>0.9624651491702807</v>
      </c>
      <c r="D25">
        <f>EXP(-((-0.11314-0.21668)+(-0.0841-0.01982)*E2+(-0.02521-0.01239)*E5+(1.28239-0.38444)*E3))</f>
        <v>379.75108552608498</v>
      </c>
      <c r="E25">
        <f t="shared" si="2"/>
        <v>0.99737361221539711</v>
      </c>
      <c r="F25">
        <f t="shared" si="3"/>
        <v>3.4908463045116411E-2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21476.616122151874</v>
      </c>
      <c r="C26">
        <f t="shared" si="1"/>
        <v>0.99995343989787733</v>
      </c>
      <c r="D26">
        <f>EXP(-((-9.52346-1.9962)+(0.0714-0.01844)*E2+(0.11318-0.03814)*E5+(0.14192-0.04857)*E6+(1.47314-0.66464)*E3))</f>
        <v>5613.288431739903</v>
      </c>
      <c r="E26">
        <f t="shared" si="2"/>
        <v>0.99982188303786701</v>
      </c>
      <c r="F26">
        <f t="shared" si="3"/>
        <v>-1.3155686001031786E-4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49427.389853457964</v>
      </c>
      <c r="C27">
        <f t="shared" si="1"/>
        <v>0.99997976871180783</v>
      </c>
      <c r="D27">
        <f>EXP(-((-1.00599-0.92673)+(0.03107-0.01232)*E2+(-0.12507-0.06328)*E7))</f>
        <v>1214.2112888385882</v>
      </c>
      <c r="E27">
        <f t="shared" si="2"/>
        <v>0.99917709783542608</v>
      </c>
      <c r="F27">
        <f t="shared" si="3"/>
        <v>-8.0267087638175028E-4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3.1702305057714493</v>
      </c>
      <c r="C28">
        <f t="shared" si="1"/>
        <v>0.76020510170456135</v>
      </c>
      <c r="D28">
        <f>EXP(-((1.049734-0.468174)+(-0.018323-0.006169)*E2+(-0.023371-0.008305)*E5+(-0.012844-0.007985)*E7))</f>
        <v>4.2002279599710191</v>
      </c>
      <c r="E28">
        <f t="shared" si="2"/>
        <v>0.80770073779504603</v>
      </c>
      <c r="F28">
        <f t="shared" si="3"/>
        <v>4.7495636090484683E-2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117.13978907068592</v>
      </c>
      <c r="C29">
        <f t="shared" si="1"/>
        <v>0.99153545128304166</v>
      </c>
      <c r="D29">
        <f>EXP(-((-3.7924-0.8923)+(1.94461-0.65889)*E3+(-0.10873-0.09755)*E5+(0.04748-0.03787)*E6))</f>
        <v>120.04179814398471</v>
      </c>
      <c r="E29">
        <f t="shared" si="2"/>
        <v>0.99173839107371442</v>
      </c>
      <c r="F29">
        <f t="shared" si="3"/>
        <v>2.0293979067276258E-4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7" priority="1" operator="lessThanOrEqual">
      <formula>0</formula>
    </cfRule>
  </conditionalFormatting>
  <conditionalFormatting sqref="F15:F29 I17:I29">
    <cfRule type="cellIs" dxfId="56" priority="2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2391163</v>
      </c>
      <c r="C2" s="4">
        <v>24.5</v>
      </c>
      <c r="D2" s="4">
        <v>4248447</v>
      </c>
      <c r="E2" s="4">
        <v>43.6</v>
      </c>
      <c r="F2" s="4">
        <v>2358525</v>
      </c>
      <c r="G2" s="4">
        <v>24.2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157837</v>
      </c>
      <c r="C5" s="4">
        <v>1.6</v>
      </c>
      <c r="D5" s="4">
        <v>120635</v>
      </c>
      <c r="E5" s="4">
        <v>1.2</v>
      </c>
      <c r="F5" s="4">
        <v>114638</v>
      </c>
      <c r="G5" s="4">
        <v>1.1000000000000001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124701</v>
      </c>
      <c r="C6" s="4">
        <v>1.2</v>
      </c>
      <c r="D6" s="4">
        <v>707589</v>
      </c>
      <c r="E6" s="4">
        <v>7.2</v>
      </c>
      <c r="F6" s="4">
        <v>30202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3808712</v>
      </c>
      <c r="C7" s="4">
        <v>39.1</v>
      </c>
      <c r="D7" s="4">
        <v>1026014</v>
      </c>
      <c r="E7" s="4">
        <v>10.5</v>
      </c>
      <c r="F7" s="4">
        <v>965091</v>
      </c>
      <c r="G7" s="4">
        <v>9.9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3212406</v>
      </c>
      <c r="C8" s="4">
        <v>33</v>
      </c>
      <c r="D8" s="4">
        <v>3560876</v>
      </c>
      <c r="E8" s="4">
        <v>36.6</v>
      </c>
      <c r="F8" s="4">
        <v>2966885</v>
      </c>
      <c r="G8" s="4">
        <v>30.4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966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31831</v>
      </c>
      <c r="C11" s="4">
        <v>0.3</v>
      </c>
      <c r="D11" s="4">
        <v>64055</v>
      </c>
      <c r="E11" s="4">
        <v>0.6</v>
      </c>
      <c r="F11" s="4">
        <v>15920</v>
      </c>
      <c r="G11" s="4">
        <v>0.1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9727616</v>
      </c>
      <c r="C12">
        <f t="shared" si="0"/>
        <v>99.7</v>
      </c>
      <c r="D12">
        <f t="shared" si="0"/>
        <v>9727616</v>
      </c>
      <c r="E12">
        <f t="shared" si="0"/>
        <v>99.7</v>
      </c>
      <c r="F12">
        <f t="shared" si="0"/>
        <v>6451261</v>
      </c>
      <c r="G12">
        <f t="shared" si="0"/>
        <v>66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80.539600891195619</v>
      </c>
      <c r="C15">
        <f t="shared" ref="C15:C29" si="1">B15/(1+B15)</f>
        <v>0.98773602042356845</v>
      </c>
      <c r="D15">
        <f>EXP(-((-4.41432-0.8343)+(0.04345-0.01026)*E2+(0.06422-0.02529)*E6))</f>
        <v>33.82634713935235</v>
      </c>
      <c r="E15">
        <f t="shared" ref="E15:E29" si="2">D15/(1+D15)</f>
        <v>0.97128610715333852</v>
      </c>
      <c r="F15">
        <f t="shared" ref="F15:F29" si="3">E15-C15</f>
        <v>-1.6449913270229932E-2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355.46862877827175</v>
      </c>
      <c r="C16">
        <f t="shared" si="1"/>
        <v>0.99719470405172173</v>
      </c>
      <c r="D16">
        <f>EXP(-((-2.04493-0.37147)+(-0.05813-0.03198)*(E7)+(0.07854-0.02332)*(E6)))</f>
        <v>19.394140803232737</v>
      </c>
      <c r="E16">
        <f t="shared" si="2"/>
        <v>0.95096630891939871</v>
      </c>
      <c r="F16">
        <f t="shared" si="3"/>
        <v>-4.6228395132323019E-2</v>
      </c>
    </row>
    <row r="17" spans="1:6" ht="15.75" customHeight="1" x14ac:dyDescent="0.15">
      <c r="A17" s="2" t="s">
        <v>23</v>
      </c>
      <c r="B17">
        <f>EXP(-((-5.26319-0.80942)+(0.23697-0.06716)*(C7)))</f>
        <v>0.56724668461619865</v>
      </c>
      <c r="C17">
        <f t="shared" si="1"/>
        <v>0.36193835353692966</v>
      </c>
      <c r="D17">
        <f>EXP(-((-5.26319-0.80942)+(0.23697-0.06716)*(E7)))</f>
        <v>72.937652436122647</v>
      </c>
      <c r="E17">
        <f t="shared" si="2"/>
        <v>0.98647509128229438</v>
      </c>
      <c r="F17">
        <f t="shared" si="3"/>
        <v>0.62453673774536478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806.80419046549298</v>
      </c>
      <c r="C18">
        <f t="shared" si="1"/>
        <v>0.99876207624099633</v>
      </c>
      <c r="D18">
        <f>EXP(-((-6.22088-1.39384)+(0.04872-0.01441)*(E2)+(0.04949-0.01494)*(E5)+(0.04056-0.01909)*(E6)))</f>
        <v>373.4409899540837</v>
      </c>
      <c r="E18">
        <f t="shared" si="2"/>
        <v>0.99732935221615926</v>
      </c>
      <c r="F18">
        <f t="shared" si="3"/>
        <v>-1.4327240248370732E-3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267.62827925334284</v>
      </c>
      <c r="C19">
        <f t="shared" si="1"/>
        <v>0.99627738374090946</v>
      </c>
      <c r="D19">
        <f>EXP(-((-4.84614-1.22028)+(0.03008-0.01287)*E2+(0.7327-0.35501)*E3+(0.03927-0.02034)*E5+(0.04634-0.0256)*E6))</f>
        <v>171.40342697780449</v>
      </c>
      <c r="E19">
        <f t="shared" si="2"/>
        <v>0.99419965126256604</v>
      </c>
      <c r="F19">
        <f t="shared" si="3"/>
        <v>-2.0777324783434192E-3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9406.4697238063509</v>
      </c>
      <c r="C20">
        <f t="shared" si="1"/>
        <v>0.99989370149154244</v>
      </c>
      <c r="D20">
        <f>EXP(-((-1.56105-0.27146)+(-0.14222-0.04567)*E7+(0.04149-0.01661)*E6))</f>
        <v>37.570493688602205</v>
      </c>
      <c r="E20">
        <f t="shared" si="2"/>
        <v>0.97407344567395293</v>
      </c>
      <c r="F20">
        <f t="shared" si="3"/>
        <v>-2.582025581758951E-2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7.4038601048795432</v>
      </c>
      <c r="C21">
        <f t="shared" si="1"/>
        <v>0.88100706252602079</v>
      </c>
      <c r="D21">
        <f>EXP(-((-0.802771-0.371008)+(-0.025303-0.008502)*E2+(0.485604-0.255258)*E3))</f>
        <v>14.121196973972637</v>
      </c>
      <c r="E21">
        <f t="shared" si="2"/>
        <v>0.93386766922478093</v>
      </c>
      <c r="F21">
        <f t="shared" si="3"/>
        <v>5.2860606698760138E-2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15.949040967601121</v>
      </c>
      <c r="C22">
        <f t="shared" si="1"/>
        <v>0.9409996116056627</v>
      </c>
      <c r="D22">
        <f>EXP(-((-2.360104-0.529999)+(0.014709-0.007358)*E2+(0.938919-0.331041)*E3+(-0.018119-0.019003)*E5))</f>
        <v>13.655546826438787</v>
      </c>
      <c r="E22">
        <f t="shared" si="2"/>
        <v>0.93176644912382334</v>
      </c>
      <c r="F22">
        <f t="shared" si="3"/>
        <v>-9.2331624818393632E-3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3.3360133957465701</v>
      </c>
      <c r="C23">
        <f t="shared" si="1"/>
        <v>0.76937340623048944</v>
      </c>
      <c r="D23">
        <f>EXP(-((-1.022244-0.395315)+(0.015959-0.007274)*E2+(-2.13038-0.655748)*E3))</f>
        <v>2.8260868040077565</v>
      </c>
      <c r="E23">
        <f t="shared" si="2"/>
        <v>0.73863635321798815</v>
      </c>
      <c r="F23">
        <f t="shared" si="3"/>
        <v>-3.0737053012501292E-2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11.057124816982645</v>
      </c>
      <c r="C24">
        <f t="shared" si="1"/>
        <v>0.91706148727999526</v>
      </c>
      <c r="D24">
        <f>EXP(-((0.21381-0.19584)+(-0.08054-0.01531)*E2+(-0.03271-0.01274)*E5+(0.72939-0.23281)*E3))</f>
        <v>67.736826632159392</v>
      </c>
      <c r="E24">
        <f t="shared" si="2"/>
        <v>0.98545175782770078</v>
      </c>
      <c r="F24">
        <f t="shared" si="3"/>
        <v>6.8390270547705523E-2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18.840710862658245</v>
      </c>
      <c r="C25">
        <f t="shared" si="1"/>
        <v>0.94959858006488684</v>
      </c>
      <c r="D25">
        <f>EXP(-((-0.11314-0.21668)+(-0.0841-0.01982)*E2+(-0.02521-0.01239)*E5+(1.28239-0.38444)*E3))</f>
        <v>135.07794740510914</v>
      </c>
      <c r="E25">
        <f t="shared" si="2"/>
        <v>0.99265127069397241</v>
      </c>
      <c r="F25">
        <f t="shared" si="3"/>
        <v>4.3052690629085566E-2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21808.520041157331</v>
      </c>
      <c r="C26">
        <f t="shared" si="1"/>
        <v>0.99995414846369324</v>
      </c>
      <c r="D26">
        <f>EXP(-((-9.52346-1.9962)+(0.0714-0.01844)*E2+(0.11318-0.03814)*E5+(0.14192-0.04857)*E6+(1.47314-0.66464)*E3))</f>
        <v>4667.7666366120757</v>
      </c>
      <c r="E26">
        <f t="shared" si="2"/>
        <v>0.99978581066953354</v>
      </c>
      <c r="F26">
        <f t="shared" si="3"/>
        <v>-1.6833779415970085E-4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6890.0250520324644</v>
      </c>
      <c r="C27">
        <f t="shared" si="1"/>
        <v>0.99985488370852682</v>
      </c>
      <c r="D27">
        <f>EXP(-((-1.00599-0.92673)+(0.03107-0.01232)*E2+(-0.12507-0.06328)*E7))</f>
        <v>22.040793800659461</v>
      </c>
      <c r="E27">
        <f t="shared" si="2"/>
        <v>0.95659871753327441</v>
      </c>
      <c r="F27">
        <f t="shared" si="3"/>
        <v>-4.3256166175252408E-2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2.4195691811446691</v>
      </c>
      <c r="C28">
        <f t="shared" si="1"/>
        <v>0.70756550108301675</v>
      </c>
      <c r="D28">
        <f>EXP(-((1.049734-0.468174)+(-0.018323-0.006169)*E2+(-0.023371-0.008305)*E5+(-0.012844-0.007985)*E7))</f>
        <v>2.1022472676425537</v>
      </c>
      <c r="E28">
        <f t="shared" si="2"/>
        <v>0.67765303222914408</v>
      </c>
      <c r="F28">
        <f t="shared" si="3"/>
        <v>-2.9912468853872665E-2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148.89122413879028</v>
      </c>
      <c r="C29">
        <f t="shared" si="1"/>
        <v>0.99332849534223522</v>
      </c>
      <c r="D29">
        <f>EXP(-((-3.7924-0.8923)+(1.94461-0.65889)*E3+(-0.10873-0.09755)*E5+(0.04748-0.03787)*E6))</f>
        <v>129.41755015058678</v>
      </c>
      <c r="E29">
        <f t="shared" si="2"/>
        <v>0.9923323203139045</v>
      </c>
      <c r="F29">
        <f t="shared" si="3"/>
        <v>-9.961750283307147E-4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5" priority="1" operator="lessThanOrEqual">
      <formula>0</formula>
    </cfRule>
  </conditionalFormatting>
  <conditionalFormatting sqref="F15:F29 I17:I29">
    <cfRule type="cellIs" dxfId="5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8"/>
  <sheetViews>
    <sheetView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18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4"/>
      <c r="J1" s="4"/>
      <c r="K1" s="4"/>
      <c r="L1" s="4"/>
      <c r="M1" s="4"/>
      <c r="N1" s="4"/>
      <c r="O1" s="1"/>
      <c r="P1" s="1"/>
      <c r="Q1" s="1"/>
      <c r="R1" s="1"/>
    </row>
    <row r="2" spans="1:18" ht="15.75" customHeight="1" x14ac:dyDescent="0.15">
      <c r="A2" s="3" t="s">
        <v>6</v>
      </c>
      <c r="B2" s="4">
        <v>134328</v>
      </c>
      <c r="C2" s="4">
        <v>0.2</v>
      </c>
      <c r="D2" s="4">
        <v>4006370</v>
      </c>
      <c r="E2" s="4">
        <v>8.3000000000000007</v>
      </c>
      <c r="F2" s="4">
        <v>133203</v>
      </c>
      <c r="G2" s="4">
        <v>0.2</v>
      </c>
      <c r="H2" s="4"/>
      <c r="I2" s="4"/>
      <c r="J2" s="4"/>
      <c r="K2" s="4"/>
      <c r="L2" s="4"/>
      <c r="M2" s="4"/>
      <c r="N2" s="4"/>
    </row>
    <row r="3" spans="1:18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18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  <c r="O4" s="4"/>
    </row>
    <row r="5" spans="1:18" ht="15.75" customHeight="1" x14ac:dyDescent="0.15">
      <c r="A5" s="7" t="s">
        <v>9</v>
      </c>
      <c r="B5" s="4">
        <v>186403</v>
      </c>
      <c r="C5" s="4">
        <v>0.3</v>
      </c>
      <c r="D5" s="4">
        <v>453735</v>
      </c>
      <c r="E5" s="4">
        <v>0.9</v>
      </c>
      <c r="F5" s="4">
        <v>109196</v>
      </c>
      <c r="G5" s="4">
        <v>0.2</v>
      </c>
      <c r="H5" s="4"/>
      <c r="I5" s="4"/>
      <c r="J5" s="4"/>
      <c r="K5" s="4"/>
      <c r="L5" s="4"/>
      <c r="M5" s="4"/>
      <c r="N5" s="4"/>
    </row>
    <row r="6" spans="1:18" ht="15.75" customHeight="1" x14ac:dyDescent="0.15">
      <c r="A6" s="8" t="s">
        <v>10</v>
      </c>
      <c r="B6" s="4">
        <v>3194429</v>
      </c>
      <c r="C6" s="4">
        <v>6.6</v>
      </c>
      <c r="D6" s="4">
        <v>6375647</v>
      </c>
      <c r="E6" s="4">
        <v>13.2</v>
      </c>
      <c r="F6" s="4">
        <v>2360651</v>
      </c>
      <c r="G6" s="4">
        <v>4.9000000000000004</v>
      </c>
      <c r="H6" s="4"/>
      <c r="I6" s="4"/>
      <c r="J6" s="4"/>
      <c r="K6" s="4"/>
      <c r="L6" s="4"/>
      <c r="M6" s="4"/>
      <c r="N6" s="4"/>
    </row>
    <row r="7" spans="1:18" ht="15.75" customHeight="1" x14ac:dyDescent="0.15">
      <c r="A7" s="9" t="s">
        <v>11</v>
      </c>
      <c r="B7" s="4">
        <v>17252624</v>
      </c>
      <c r="C7" s="4">
        <v>36</v>
      </c>
      <c r="D7" s="4">
        <v>11980974</v>
      </c>
      <c r="E7" s="4">
        <v>24.9</v>
      </c>
      <c r="F7" s="4">
        <v>9578442</v>
      </c>
      <c r="G7" s="4">
        <v>19.899999999999999</v>
      </c>
      <c r="H7" s="4"/>
      <c r="I7" s="4"/>
      <c r="J7" s="4"/>
      <c r="K7" s="4"/>
      <c r="L7" s="4"/>
      <c r="M7" s="4"/>
      <c r="N7" s="4"/>
    </row>
    <row r="8" spans="1:18" ht="15.75" customHeight="1" x14ac:dyDescent="0.15">
      <c r="A8" s="10" t="s">
        <v>12</v>
      </c>
      <c r="B8" s="4">
        <v>20367222</v>
      </c>
      <c r="C8" s="4">
        <v>42.4</v>
      </c>
      <c r="D8" s="4">
        <v>24235261</v>
      </c>
      <c r="E8" s="4">
        <v>50.5</v>
      </c>
      <c r="F8" s="4">
        <v>18204616</v>
      </c>
      <c r="G8" s="4">
        <v>38</v>
      </c>
      <c r="H8" s="4"/>
      <c r="I8" s="4"/>
      <c r="J8" s="4"/>
      <c r="K8" s="4"/>
      <c r="L8" s="4"/>
      <c r="M8" s="4"/>
      <c r="N8" s="4"/>
    </row>
    <row r="9" spans="1:18" ht="15.75" customHeight="1" x14ac:dyDescent="0.15">
      <c r="A9" s="11" t="s">
        <v>13</v>
      </c>
      <c r="B9" s="4">
        <v>106458</v>
      </c>
      <c r="C9" s="4">
        <v>0.2</v>
      </c>
      <c r="D9" s="4">
        <v>28493</v>
      </c>
      <c r="E9" s="4">
        <v>0</v>
      </c>
      <c r="F9" s="4">
        <v>9026</v>
      </c>
      <c r="G9" s="4">
        <v>0</v>
      </c>
      <c r="H9" s="4"/>
      <c r="I9" s="4"/>
      <c r="J9" s="4"/>
      <c r="K9" s="4"/>
      <c r="L9" s="4"/>
    </row>
    <row r="10" spans="1:18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</row>
    <row r="11" spans="1:18" ht="15.75" customHeight="1" x14ac:dyDescent="0.15">
      <c r="A11" s="13" t="s">
        <v>15</v>
      </c>
      <c r="B11" s="4">
        <v>6663386</v>
      </c>
      <c r="C11" s="4">
        <v>13.8</v>
      </c>
      <c r="D11" s="4">
        <v>824079</v>
      </c>
      <c r="E11" s="4">
        <v>1.7</v>
      </c>
      <c r="F11" s="4">
        <v>745016</v>
      </c>
      <c r="G11" s="4">
        <v>1.5</v>
      </c>
      <c r="H11" s="4"/>
      <c r="I11" s="4"/>
      <c r="J11" s="4"/>
      <c r="K11" s="4"/>
      <c r="L11" s="4"/>
    </row>
    <row r="12" spans="1:18" ht="15.75" customHeight="1" x14ac:dyDescent="0.15">
      <c r="A12" s="1"/>
      <c r="B12">
        <f t="shared" ref="B12:G12" si="0">SUM(B2:B11)</f>
        <v>47904850</v>
      </c>
      <c r="C12">
        <f t="shared" si="0"/>
        <v>99.5</v>
      </c>
      <c r="D12">
        <f t="shared" si="0"/>
        <v>47904559</v>
      </c>
      <c r="E12">
        <f t="shared" si="0"/>
        <v>99.5</v>
      </c>
      <c r="F12">
        <f t="shared" si="0"/>
        <v>31140150</v>
      </c>
      <c r="G12">
        <f t="shared" si="0"/>
        <v>64.7</v>
      </c>
      <c r="H12" s="4"/>
      <c r="I12" s="4"/>
      <c r="J12" s="4"/>
      <c r="K12" s="4"/>
      <c r="L12" s="4"/>
    </row>
    <row r="13" spans="1:18" ht="15.75" customHeight="1" x14ac:dyDescent="0.15">
      <c r="A13" s="1"/>
      <c r="I13" s="14"/>
    </row>
    <row r="14" spans="1:18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18" ht="15.75" customHeight="1" x14ac:dyDescent="0.15">
      <c r="A15" s="2" t="s">
        <v>21</v>
      </c>
      <c r="B15">
        <f>EXP(-((-4.41432-0.8343)+(0.04345-0.01026)*C2+(0.06422-0.02529)*C6))</f>
        <v>146.21000812498551</v>
      </c>
      <c r="C15">
        <f t="shared" ref="C15:C29" si="1">B15/(1+B15)</f>
        <v>0.99320698359617665</v>
      </c>
      <c r="D15">
        <f>EXP(-((-4.41432-0.8343)+(0.04345-0.01026)*E2+(0.06422-0.02529)*E6))</f>
        <v>86.424136980879496</v>
      </c>
      <c r="E15">
        <f t="shared" ref="E15:E29" si="2">D15/(1+D15)</f>
        <v>0.9885615113338927</v>
      </c>
      <c r="F15">
        <f t="shared" ref="F15:F29" si="3">E15-C15</f>
        <v>-4.6454722622839562E-3</v>
      </c>
    </row>
    <row r="16" spans="1:18" ht="15.75" customHeight="1" x14ac:dyDescent="0.15">
      <c r="A16" s="2" t="s">
        <v>22</v>
      </c>
      <c r="B16">
        <f>EXP(-((-2.04493-0.37147)+(-0.05813-0.03198)*(C7)+(0.07854-0.02332)*(C6)))</f>
        <v>199.51870672917337</v>
      </c>
      <c r="C16">
        <f t="shared" si="1"/>
        <v>0.99501293412314573</v>
      </c>
      <c r="D16">
        <f>EXP(-((-2.04493-0.37147)+(-0.05813-0.03198)*(E7)+(0.07854-0.02332)*(E6)))</f>
        <v>50.96988662490714</v>
      </c>
      <c r="E16">
        <f t="shared" si="2"/>
        <v>0.98075808771303463</v>
      </c>
      <c r="F16">
        <f t="shared" si="3"/>
        <v>-1.4254846410111099E-2</v>
      </c>
    </row>
    <row r="17" spans="1:14" ht="15.75" customHeight="1" x14ac:dyDescent="0.15">
      <c r="A17" s="2" t="s">
        <v>23</v>
      </c>
      <c r="B17">
        <f>EXP(-((-5.26319-0.80942)+(0.23697-0.06716)*(C7)))</f>
        <v>0.96026115025355419</v>
      </c>
      <c r="C17">
        <f t="shared" si="1"/>
        <v>0.48986388886467869</v>
      </c>
      <c r="D17">
        <f>EXP(-((-5.26319-0.80942)+(0.23697-0.06716)*(E7)))</f>
        <v>6.3239309464251621</v>
      </c>
      <c r="E17">
        <f t="shared" si="2"/>
        <v>0.86346130140835042</v>
      </c>
      <c r="F17">
        <f t="shared" si="3"/>
        <v>0.37359741254367174</v>
      </c>
    </row>
    <row r="18" spans="1:14" ht="15.75" customHeight="1" x14ac:dyDescent="0.15">
      <c r="A18" s="2" t="s">
        <v>24</v>
      </c>
      <c r="B18">
        <f>EXP(-((-6.22088-1.39384)+(0.04872-0.01441)*(C2)+(0.04949-0.01494)*(C5)+(0.04056-0.01909)*(C6)))</f>
        <v>1729.8517669900909</v>
      </c>
      <c r="C18">
        <f t="shared" si="1"/>
        <v>0.99942224977374061</v>
      </c>
      <c r="D18">
        <f>EXP(-((-6.22088-1.39384)+(0.04872-0.01441)*(E2)+(0.04949-0.01494)*(E5)+(0.04056-0.01909)*(E6)))</f>
        <v>1113.7054745182284</v>
      </c>
      <c r="E18">
        <f t="shared" si="2"/>
        <v>0.99910290204645114</v>
      </c>
      <c r="F18">
        <f t="shared" si="3"/>
        <v>-3.1934772728947625E-4</v>
      </c>
    </row>
    <row r="19" spans="1:14" ht="15.75" customHeight="1" x14ac:dyDescent="0.15">
      <c r="A19" s="2" t="s">
        <v>25</v>
      </c>
      <c r="B19">
        <f>EXP(-((-4.84614-1.22028)+(0.03008-0.01287)*C2+(0.7327-0.35501)*C3+(0.03927-0.02034)*C5+(0.04634-0.0256)*C6))</f>
        <v>372.56629681118136</v>
      </c>
      <c r="C19">
        <f t="shared" si="1"/>
        <v>0.99732309898260052</v>
      </c>
      <c r="D19">
        <f>EXP(-((-4.84614-1.22028)+(0.03008-0.01287)*E2+(0.7327-0.35501)*E3+(0.03927-0.02034)*E5+(0.04634-0.0256)*E6))</f>
        <v>279.43564063068209</v>
      </c>
      <c r="E19">
        <f t="shared" si="2"/>
        <v>0.99643411943734728</v>
      </c>
      <c r="F19">
        <f t="shared" si="3"/>
        <v>-8.8897954525324341E-4</v>
      </c>
    </row>
    <row r="20" spans="1:14" ht="15.75" customHeight="1" x14ac:dyDescent="0.15">
      <c r="A20" s="2" t="s">
        <v>26</v>
      </c>
      <c r="B20">
        <f>EXP(-((-1.56105-0.27146)+(-0.14222-0.04567)*C7+(0.04149-0.01661)*C6))</f>
        <v>4593.2448854196891</v>
      </c>
      <c r="C20">
        <f t="shared" si="1"/>
        <v>0.99978233637410718</v>
      </c>
      <c r="D20">
        <f>EXP(-((-1.56105-0.27146)+(-0.14222-0.04567)*E7+(0.04149-0.01661)*E6))</f>
        <v>484.2275786365534</v>
      </c>
      <c r="E20">
        <f t="shared" si="2"/>
        <v>0.99793911136953528</v>
      </c>
      <c r="F20">
        <f t="shared" si="3"/>
        <v>-1.8432250045719023E-3</v>
      </c>
    </row>
    <row r="21" spans="1:14" ht="15.75" customHeight="1" x14ac:dyDescent="0.15">
      <c r="A21" s="2" t="s">
        <v>27</v>
      </c>
      <c r="B21">
        <f>EXP(-((-0.802771-0.371008)+(-0.025303-0.008502)*C2+(0.485604-0.255258)*C3))</f>
        <v>3.2561320395324098</v>
      </c>
      <c r="C21">
        <f t="shared" si="1"/>
        <v>0.76504488330915055</v>
      </c>
      <c r="D21">
        <f>EXP(-((-0.802771-0.371008)+(-0.025303-0.008502)*E2+(0.485604-0.255258)*E3))</f>
        <v>4.2817444143308556</v>
      </c>
      <c r="E21">
        <f t="shared" si="2"/>
        <v>0.81066861219435016</v>
      </c>
      <c r="F21">
        <f t="shared" si="3"/>
        <v>4.562372888519961E-2</v>
      </c>
      <c r="I21" s="4"/>
      <c r="J21" s="4"/>
      <c r="K21" s="4"/>
      <c r="L21" s="4"/>
      <c r="M21" s="4"/>
      <c r="N21" s="4"/>
    </row>
    <row r="22" spans="1:14" ht="15.75" customHeight="1" x14ac:dyDescent="0.15">
      <c r="A22" s="2" t="s">
        <v>28</v>
      </c>
      <c r="B22">
        <f>EXP(-((-2.360104-0.529999)+(0.014709-0.007358)*C2+(0.938919-0.331041)*C3+(-0.018119-0.019003)*C5))</f>
        <v>18.169954894701181</v>
      </c>
      <c r="C22">
        <f t="shared" si="1"/>
        <v>0.94783503636326172</v>
      </c>
      <c r="D22">
        <f>EXP(-((-2.360104-0.529999)+(0.014709-0.007358)*E2+(0.938919-0.331041)*E3+(-0.018119-0.019003)*E5))</f>
        <v>17.505226614078786</v>
      </c>
      <c r="E22">
        <f t="shared" si="2"/>
        <v>0.94596121296676261</v>
      </c>
      <c r="F22">
        <f t="shared" si="3"/>
        <v>-1.873823396499108E-3</v>
      </c>
      <c r="I22" s="4"/>
      <c r="J22" s="4"/>
      <c r="K22" s="4"/>
      <c r="L22" s="4"/>
      <c r="M22" s="4"/>
      <c r="N22" s="4"/>
    </row>
    <row r="23" spans="1:14" ht="15.75" customHeight="1" x14ac:dyDescent="0.15">
      <c r="A23" s="2" t="s">
        <v>29</v>
      </c>
      <c r="B23">
        <f>EXP(-((-1.022244-0.395315)+(0.015959-0.007274)*C2+(-2.13038-0.655748)*C3))</f>
        <v>4.1198716089514464</v>
      </c>
      <c r="C23">
        <f t="shared" si="1"/>
        <v>0.80468260214736109</v>
      </c>
      <c r="D23">
        <f>EXP(-((-1.022244-0.395315)+(0.015959-0.007274)*E2+(-2.13038-0.655748)*E3))</f>
        <v>3.8400043522598661</v>
      </c>
      <c r="E23">
        <f t="shared" si="2"/>
        <v>0.79338861554265216</v>
      </c>
      <c r="F23">
        <f t="shared" si="3"/>
        <v>-1.1293986604708928E-2</v>
      </c>
    </row>
    <row r="24" spans="1:14" ht="15.75" customHeight="1" x14ac:dyDescent="0.15">
      <c r="A24" s="2" t="s">
        <v>30</v>
      </c>
      <c r="B24">
        <f>EXP(-((0.21381-0.19584)+(-0.08054-0.01531)*C2+(-0.03271-0.01274)*C5+(0.72939-0.23281)*C3))</f>
        <v>1.0149455847775239</v>
      </c>
      <c r="C24">
        <f t="shared" si="1"/>
        <v>0.50370868198387941</v>
      </c>
      <c r="D24">
        <f>EXP(-((0.21381-0.19584)+(-0.08054-0.01531)*E2+(-0.03271-0.01274)*E5+(0.72939-0.23281)*E3))</f>
        <v>2.2670739699586933</v>
      </c>
      <c r="E24">
        <f t="shared" si="2"/>
        <v>0.69391571504190852</v>
      </c>
      <c r="F24">
        <f t="shared" si="3"/>
        <v>0.19020703305802911</v>
      </c>
    </row>
    <row r="25" spans="1:14" ht="15.75" customHeight="1" x14ac:dyDescent="0.15">
      <c r="A25" s="2" t="s">
        <v>31</v>
      </c>
      <c r="B25">
        <f>EXP(-((-0.11314-0.21668)+(-0.0841-0.01982)*C2+(-0.02521-0.01239)*C5+(1.28239-0.38444)*C3))</f>
        <v>1.4360323525454575</v>
      </c>
      <c r="C25">
        <f t="shared" si="1"/>
        <v>0.58949642070431429</v>
      </c>
      <c r="D25">
        <f>EXP(-((-0.11314-0.21668)+(-0.0841-0.01982)*E2+(-0.02521-0.01239)*E5+(1.28239-0.38444)*E3))</f>
        <v>3.4082399010835722</v>
      </c>
      <c r="E25">
        <f t="shared" si="2"/>
        <v>0.77315209189177891</v>
      </c>
      <c r="F25">
        <f t="shared" si="3"/>
        <v>0.18365567118746462</v>
      </c>
    </row>
    <row r="26" spans="1:14" ht="15.75" customHeight="1" x14ac:dyDescent="0.15">
      <c r="A26" s="2" t="s">
        <v>32</v>
      </c>
      <c r="B26">
        <f>EXP(-((-9.52346-1.9962)+(0.0714-0.01844)*C2+(0.11318-0.03814)*C5+(0.14192-0.04857)*C6+(1.47314-0.66464)*C3))</f>
        <v>52598.664043988589</v>
      </c>
      <c r="C26">
        <f t="shared" si="1"/>
        <v>0.99998098847172934</v>
      </c>
      <c r="D26">
        <f>EXP(-((-9.52346-1.9962)+(0.0714-0.01844)*E2+(0.11318-0.03814)*E5+(0.14192-0.04857)*E6+(1.47314-0.66464)*E3))</f>
        <v>17682.593206292011</v>
      </c>
      <c r="E26">
        <f t="shared" si="2"/>
        <v>0.99994345040692045</v>
      </c>
      <c r="F26">
        <f t="shared" si="3"/>
        <v>-3.7538064808884108E-5</v>
      </c>
    </row>
    <row r="27" spans="1:14" ht="15.75" customHeight="1" x14ac:dyDescent="0.15">
      <c r="A27" s="2" t="s">
        <v>33</v>
      </c>
      <c r="B27">
        <f>EXP(-((-1.00599-0.92673)+(0.03107-0.01232)*C2+(-0.12507-0.06328)*C7))</f>
        <v>6060.6358542326616</v>
      </c>
      <c r="C27">
        <f t="shared" si="1"/>
        <v>0.99983502803136848</v>
      </c>
      <c r="D27">
        <f>EXP(-((-1.00599-0.92673)+(0.03107-0.01232)*E2+(-0.12507-0.06328)*E7))</f>
        <v>643.5566130923911</v>
      </c>
      <c r="E27">
        <f t="shared" si="2"/>
        <v>0.99844854590009979</v>
      </c>
      <c r="F27">
        <f t="shared" si="3"/>
        <v>-1.3864821312686848E-3</v>
      </c>
    </row>
    <row r="28" spans="1:14" ht="15.75" customHeight="1" x14ac:dyDescent="0.15">
      <c r="A28" s="2" t="s">
        <v>34</v>
      </c>
      <c r="B28" s="23">
        <f>EXP(-((1.049734-0.468174)+(-0.018323-0.006169)*C2+(-0.023371-0.008305)*C5+(-0.012844-0.007985)*C7))</f>
        <v>1.2004364511987016</v>
      </c>
      <c r="C28">
        <f t="shared" si="1"/>
        <v>0.54554470343588268</v>
      </c>
      <c r="D28">
        <f>EXP(-((1.049734-0.468174)+(-0.018323-0.006169)*E2+(-0.023371-0.008305)*E5+(-0.012844-0.007985)*E7))</f>
        <v>1.1839710675827166</v>
      </c>
      <c r="E28">
        <f t="shared" si="2"/>
        <v>0.54211847636478561</v>
      </c>
      <c r="F28">
        <f t="shared" si="3"/>
        <v>-3.4262270710970766E-3</v>
      </c>
      <c r="G28" s="23" t="s">
        <v>115</v>
      </c>
    </row>
    <row r="29" spans="1:14" ht="13" x14ac:dyDescent="0.15">
      <c r="A29" s="2" t="s">
        <v>35</v>
      </c>
      <c r="B29">
        <f>EXP(-((-3.7924-0.8923)+(1.94461-0.65889)*C3+(-0.10873-0.09755)*C5+(0.04748-0.03787)*C6))</f>
        <v>108.1109484202512</v>
      </c>
      <c r="C29">
        <f t="shared" si="1"/>
        <v>0.99083501688438813</v>
      </c>
      <c r="D29">
        <f>EXP(-((-3.7924-0.8923)+(1.94461-0.65889)*E3+(-0.10873-0.09755)*E5+(0.04748-0.03787)*E6))</f>
        <v>114.83542311396828</v>
      </c>
      <c r="E29">
        <f t="shared" si="2"/>
        <v>0.99136706222399584</v>
      </c>
      <c r="F29">
        <f t="shared" si="3"/>
        <v>5.3204533960771183E-4</v>
      </c>
      <c r="G29" s="23" t="s">
        <v>115</v>
      </c>
    </row>
    <row r="30" spans="1:14" ht="13" x14ac:dyDescent="0.15">
      <c r="A30" s="2"/>
    </row>
    <row r="31" spans="1:14" ht="13" x14ac:dyDescent="0.15">
      <c r="A31" s="2"/>
    </row>
    <row r="32" spans="1:14" ht="13" x14ac:dyDescent="0.15">
      <c r="A32" s="2"/>
    </row>
    <row r="33" spans="1:1" ht="13" x14ac:dyDescent="0.15">
      <c r="A33" s="2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</sheetData>
  <conditionalFormatting sqref="F15:F30">
    <cfRule type="cellIs" dxfId="89" priority="1" operator="greaterThan">
      <formula>0</formula>
    </cfRule>
  </conditionalFormatting>
  <conditionalFormatting sqref="F15:F30">
    <cfRule type="cellIs" dxfId="88" priority="2" operator="lessThanOrEqual">
      <formula>0</formula>
    </cfRule>
  </conditionalFormatting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99"/>
  <sheetViews>
    <sheetView topLeftCell="A14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4352968</v>
      </c>
      <c r="C2" s="4">
        <v>37.200000000000003</v>
      </c>
      <c r="D2" s="4">
        <v>5541647</v>
      </c>
      <c r="E2" s="4">
        <v>47.4</v>
      </c>
      <c r="F2" s="4">
        <v>4342506</v>
      </c>
      <c r="G2" s="4">
        <v>37.1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2630723</v>
      </c>
      <c r="C5" s="4">
        <v>22.5</v>
      </c>
      <c r="D5" s="4">
        <v>2146783</v>
      </c>
      <c r="E5" s="4">
        <v>18.3</v>
      </c>
      <c r="F5" s="4">
        <v>2118880</v>
      </c>
      <c r="G5" s="4">
        <v>18.100000000000001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352087</v>
      </c>
      <c r="C6" s="4">
        <v>3</v>
      </c>
      <c r="D6" s="4">
        <v>151129</v>
      </c>
      <c r="E6" s="4">
        <v>1.2</v>
      </c>
      <c r="F6" s="4">
        <v>71006</v>
      </c>
      <c r="G6" s="4">
        <v>0.6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900389</v>
      </c>
      <c r="C7" s="4">
        <v>7.7</v>
      </c>
      <c r="D7" s="4">
        <v>541754</v>
      </c>
      <c r="E7" s="4">
        <v>4.5999999999999996</v>
      </c>
      <c r="F7" s="4">
        <v>315256</v>
      </c>
      <c r="G7" s="4">
        <v>2.6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3415655</v>
      </c>
      <c r="C8" s="4">
        <v>29.2</v>
      </c>
      <c r="D8" s="4">
        <v>3253451</v>
      </c>
      <c r="E8" s="4">
        <v>27.8</v>
      </c>
      <c r="F8" s="4">
        <v>3097522</v>
      </c>
      <c r="G8" s="4">
        <v>26.5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21301</v>
      </c>
      <c r="C9" s="4">
        <v>0.1</v>
      </c>
      <c r="D9" s="4">
        <v>28292</v>
      </c>
      <c r="E9" s="4">
        <v>0.2</v>
      </c>
      <c r="F9" s="4">
        <v>1111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4578</v>
      </c>
      <c r="C11" s="4">
        <v>0</v>
      </c>
      <c r="D11" s="4">
        <v>14645</v>
      </c>
      <c r="E11" s="4">
        <v>0.1</v>
      </c>
      <c r="F11" s="4">
        <v>1825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11677701</v>
      </c>
      <c r="C12">
        <f t="shared" si="0"/>
        <v>99.7</v>
      </c>
      <c r="D12">
        <f t="shared" si="0"/>
        <v>11677701</v>
      </c>
      <c r="E12">
        <f t="shared" si="0"/>
        <v>99.6</v>
      </c>
      <c r="F12">
        <f t="shared" si="0"/>
        <v>9948106</v>
      </c>
      <c r="G12">
        <f t="shared" si="0"/>
        <v>84.9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49.262443716585366</v>
      </c>
      <c r="C15">
        <f t="shared" ref="C15:C29" si="1">B15/(1+B15)</f>
        <v>0.98010442935009889</v>
      </c>
      <c r="D15">
        <f>EXP(-((-4.41432-0.8343)+(0.04345-0.01026)*E2+(0.06422-0.02529)*E6))</f>
        <v>37.663746481536471</v>
      </c>
      <c r="E15">
        <f t="shared" ref="E15:E29" si="2">D15/(1+D15)</f>
        <v>0.97413597773103699</v>
      </c>
      <c r="F15">
        <f t="shared" ref="F15:F29" si="3">E15-C15</f>
        <v>-5.9684516190618986E-3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19.002812603994485</v>
      </c>
      <c r="C16">
        <f t="shared" si="1"/>
        <v>0.95000703052128255</v>
      </c>
      <c r="D16">
        <f>EXP(-((-2.04493-0.37147)+(-0.05813-0.03198)*(E7)+(0.07854-0.02332)*(E6)))</f>
        <v>15.873356311736394</v>
      </c>
      <c r="E16">
        <f t="shared" si="2"/>
        <v>0.94073496810445223</v>
      </c>
      <c r="F16">
        <f t="shared" si="3"/>
        <v>-9.2720624168303178E-3</v>
      </c>
    </row>
    <row r="17" spans="1:7" ht="15.75" customHeight="1" x14ac:dyDescent="0.15">
      <c r="A17" s="2" t="s">
        <v>23</v>
      </c>
      <c r="B17">
        <f>EXP(-((-5.26319-0.80942)+(0.23697-0.06716)*(C7)))</f>
        <v>117.33968277200708</v>
      </c>
      <c r="C17">
        <f t="shared" si="1"/>
        <v>0.99154974919168415</v>
      </c>
      <c r="D17">
        <f>EXP(-((-5.26319-0.80942)+(0.23697-0.06716)*(E7)))</f>
        <v>198.63798556226416</v>
      </c>
      <c r="E17">
        <f t="shared" si="2"/>
        <v>0.99499093322754395</v>
      </c>
      <c r="F17">
        <f t="shared" si="3"/>
        <v>3.4411840358598011E-3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243.86212399763147</v>
      </c>
      <c r="C18">
        <f t="shared" si="1"/>
        <v>0.99591606907726704</v>
      </c>
      <c r="D18">
        <f>EXP(-((-6.22088-1.39384)+(0.04872-0.01441)*(E2)+(0.04949-0.01494)*(E5)+(0.04056-0.01909)*(E6)))</f>
        <v>206.51994630244278</v>
      </c>
      <c r="E18">
        <f t="shared" si="2"/>
        <v>0.99518118610852668</v>
      </c>
      <c r="F18">
        <f t="shared" si="3"/>
        <v>-7.3488296874035797E-4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139.49977662421065</v>
      </c>
      <c r="C19">
        <f t="shared" si="1"/>
        <v>0.99288255096180933</v>
      </c>
      <c r="D19">
        <f>EXP(-((-4.84614-1.22028)+(0.03008-0.01287)*E2+(0.7327-0.35501)*E3+(0.03927-0.02034)*E5+(0.04634-0.0256)*E6))</f>
        <v>131.5463156667717</v>
      </c>
      <c r="E19">
        <f t="shared" si="2"/>
        <v>0.99245546739666424</v>
      </c>
      <c r="F19">
        <f t="shared" si="3"/>
        <v>-4.2708356514509216E-4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24.646206644860666</v>
      </c>
      <c r="C20">
        <f t="shared" si="1"/>
        <v>0.96100787871486659</v>
      </c>
      <c r="D20">
        <f>EXP(-((-1.56105-0.27146)+(-0.14222-0.04567)*E7+(0.04149-0.01661)*E6))</f>
        <v>14.395965590480298</v>
      </c>
      <c r="E20">
        <f t="shared" si="2"/>
        <v>0.93504791926669906</v>
      </c>
      <c r="F20">
        <f t="shared" si="3"/>
        <v>-2.5959959448167536E-2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11.373942574131441</v>
      </c>
      <c r="C21">
        <f t="shared" si="1"/>
        <v>0.91918501366811201</v>
      </c>
      <c r="D21">
        <f>EXP(-((-0.802771-0.371008)+(-0.025303-0.008502)*E2+(0.485604-0.255258)*E3))</f>
        <v>16.056857228734621</v>
      </c>
      <c r="E21">
        <f t="shared" si="2"/>
        <v>0.9413725525992348</v>
      </c>
      <c r="F21">
        <f t="shared" si="3"/>
        <v>2.2187538931122797E-2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31.560009594946088</v>
      </c>
      <c r="C22">
        <f t="shared" si="1"/>
        <v>0.96928747833799112</v>
      </c>
      <c r="D22">
        <f>EXP(-((-2.360104-0.529999)+(0.014709-0.007358)*E2+(0.938919-0.331041)*E3+(-0.018119-0.019003)*E5))</f>
        <v>25.053115724102753</v>
      </c>
      <c r="E22">
        <f t="shared" si="2"/>
        <v>0.96161687490318626</v>
      </c>
      <c r="F22">
        <f t="shared" si="3"/>
        <v>-7.6706034348048568E-3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2.987619749592763</v>
      </c>
      <c r="C23">
        <f t="shared" si="1"/>
        <v>0.74922383206118759</v>
      </c>
      <c r="D23">
        <f>EXP(-((-1.022244-0.395315)+(0.015959-0.007274)*E2+(-2.13038-0.655748)*E3))</f>
        <v>2.7343397525916737</v>
      </c>
      <c r="E23">
        <f t="shared" si="2"/>
        <v>0.73221504569690299</v>
      </c>
      <c r="F23">
        <f t="shared" si="3"/>
        <v>-1.70087863642846E-2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96.570663053941047</v>
      </c>
      <c r="C24">
        <f t="shared" si="1"/>
        <v>0.98975101768605223</v>
      </c>
      <c r="D24">
        <f>EXP(-((0.21381-0.19584)+(-0.08054-0.01531)*E2+(-0.03271-0.01274)*E5+(0.72939-0.23281)*E3))</f>
        <v>212.09939306173632</v>
      </c>
      <c r="E24">
        <f t="shared" si="2"/>
        <v>0.99530735406782556</v>
      </c>
      <c r="F24">
        <f t="shared" si="3"/>
        <v>5.5563363817733302E-3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154.72417259086853</v>
      </c>
      <c r="C25">
        <f t="shared" si="1"/>
        <v>0.9935783893832123</v>
      </c>
      <c r="D25">
        <f>EXP(-((-0.11314-0.21668)+(-0.0841-0.01982)*E2+(-0.02521-0.01239)*E5+(1.28239-0.38444)*E3))</f>
        <v>381.34634340101297</v>
      </c>
      <c r="E25">
        <f t="shared" si="2"/>
        <v>0.99738457025349092</v>
      </c>
      <c r="F25">
        <f t="shared" si="3"/>
        <v>3.8061808702786193E-3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1960.7807210897565</v>
      </c>
      <c r="C26">
        <f t="shared" si="1"/>
        <v>0.99949025903392275</v>
      </c>
      <c r="D26">
        <f>EXP(-((-9.52346-1.9962)+(0.0714-0.01844)*E2+(0.11318-0.03814)*E5+(0.14192-0.04857)*E6+(1.47314-0.66464)*E3))</f>
        <v>1852.1529533539813</v>
      </c>
      <c r="E26">
        <f t="shared" si="2"/>
        <v>0.99946037913481989</v>
      </c>
      <c r="F26">
        <f t="shared" si="3"/>
        <v>-2.9879899102858154E-5</v>
      </c>
      <c r="G26" t="s">
        <v>115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14.665752298168002</v>
      </c>
      <c r="C27">
        <f t="shared" si="1"/>
        <v>0.93616648719021667</v>
      </c>
      <c r="D27">
        <f>EXP(-((-1.00599-0.92673)+(0.03107-0.01232)*E2+(-0.12507-0.06328)*E7))</f>
        <v>6.7556554599095033</v>
      </c>
      <c r="E27">
        <f t="shared" si="2"/>
        <v>0.87106183285614025</v>
      </c>
      <c r="F27">
        <f t="shared" si="3"/>
        <v>-6.5104654334076417E-2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3.3288792973325441</v>
      </c>
      <c r="C28">
        <f t="shared" si="1"/>
        <v>0.76899332799225883</v>
      </c>
      <c r="D28">
        <f>EXP(-((1.049734-0.468174)+(-0.018323-0.006169)*E2+(-0.023371-0.008305)*E5+(-0.012844-0.007985)*E7))</f>
        <v>3.5072947015302907</v>
      </c>
      <c r="E28">
        <f t="shared" si="2"/>
        <v>0.77813742694470678</v>
      </c>
      <c r="F28">
        <f t="shared" si="3"/>
        <v>9.1440989524479432E-3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10907.108373267616</v>
      </c>
      <c r="C29">
        <f t="shared" si="1"/>
        <v>0.99990832507655947</v>
      </c>
      <c r="D29">
        <f>EXP(-((-3.7924-0.8923)+(1.94461-0.65889)*E3+(-0.10873-0.09755)*E5+(0.04748-0.03787)*E6))</f>
        <v>4666.1612010398221</v>
      </c>
      <c r="E29">
        <f t="shared" si="2"/>
        <v>0.99978573699151918</v>
      </c>
      <c r="F29">
        <f t="shared" si="3"/>
        <v>-1.2258808504028718E-4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2"/>
    </row>
    <row r="34" spans="1:1" ht="13" x14ac:dyDescent="0.15">
      <c r="A34" s="2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  <row r="998" spans="1:1" ht="13" x14ac:dyDescent="0.15">
      <c r="A998" s="1"/>
    </row>
    <row r="999" spans="1:1" ht="13" x14ac:dyDescent="0.15">
      <c r="A999" s="1"/>
    </row>
  </sheetData>
  <conditionalFormatting sqref="F15:F31">
    <cfRule type="cellIs" dxfId="53" priority="1" operator="lessThanOrEqual">
      <formula>0</formula>
    </cfRule>
  </conditionalFormatting>
  <conditionalFormatting sqref="F15:F31 I17:I31">
    <cfRule type="cellIs" dxfId="52" priority="2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997"/>
  <sheetViews>
    <sheetView topLeftCell="A14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5032231</v>
      </c>
      <c r="C2" s="4">
        <v>53.1</v>
      </c>
      <c r="D2" s="4">
        <v>7276019</v>
      </c>
      <c r="E2" s="4">
        <v>76.8</v>
      </c>
      <c r="F2" s="4">
        <v>4956769</v>
      </c>
      <c r="G2" s="4">
        <v>52.3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317395</v>
      </c>
      <c r="C5" s="4">
        <v>3.3</v>
      </c>
      <c r="D5" s="4">
        <v>282473</v>
      </c>
      <c r="E5" s="4">
        <v>2.9</v>
      </c>
      <c r="F5" s="4">
        <v>199680</v>
      </c>
      <c r="G5" s="4">
        <v>2.1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180966</v>
      </c>
      <c r="C6" s="4">
        <v>1.9</v>
      </c>
      <c r="D6" s="4">
        <v>68802</v>
      </c>
      <c r="E6" s="4">
        <v>0.7</v>
      </c>
      <c r="F6" s="4">
        <v>3282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2304299</v>
      </c>
      <c r="C7" s="4">
        <v>24.3</v>
      </c>
      <c r="D7" s="4">
        <v>1138692</v>
      </c>
      <c r="E7" s="4">
        <v>12</v>
      </c>
      <c r="F7" s="4">
        <v>975923</v>
      </c>
      <c r="G7" s="4">
        <v>10.3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805375</v>
      </c>
      <c r="C8" s="4">
        <v>8.5</v>
      </c>
      <c r="D8" s="4">
        <v>692392</v>
      </c>
      <c r="E8" s="4">
        <v>7.3</v>
      </c>
      <c r="F8" s="4">
        <v>591470</v>
      </c>
      <c r="G8" s="4">
        <v>6.2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22413</v>
      </c>
      <c r="C9" s="4">
        <v>0.2</v>
      </c>
      <c r="D9" s="4">
        <v>2082</v>
      </c>
      <c r="E9" s="4">
        <v>0</v>
      </c>
      <c r="F9" s="4">
        <v>1288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799727</v>
      </c>
      <c r="C10" s="4">
        <v>8.4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1946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9462406</v>
      </c>
      <c r="C12">
        <f t="shared" si="0"/>
        <v>99.7</v>
      </c>
      <c r="D12">
        <f t="shared" si="0"/>
        <v>9462406</v>
      </c>
      <c r="E12">
        <f t="shared" si="0"/>
        <v>99.7</v>
      </c>
      <c r="F12">
        <f t="shared" si="0"/>
        <v>6728412</v>
      </c>
      <c r="G12">
        <f t="shared" si="0"/>
        <v>70.900000000000006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30.333842396193102</v>
      </c>
      <c r="C15">
        <f t="shared" ref="C15:C29" si="1">B15/(1+B15)</f>
        <v>0.96808562488584249</v>
      </c>
      <c r="D15">
        <f>EXP(-((-4.41432-0.8343)+(0.04345-0.01026)*E2+(0.06422-0.02529)*E6))</f>
        <v>14.474333825760054</v>
      </c>
      <c r="E15">
        <f t="shared" ref="E15:E29" si="2">D15/(1+D15)</f>
        <v>0.93537686266433617</v>
      </c>
      <c r="F15">
        <f t="shared" ref="F15:F29" si="3">E15-C15</f>
        <v>-3.2708762221506316E-2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90.121161152848828</v>
      </c>
      <c r="C16">
        <f t="shared" si="1"/>
        <v>0.9890256007786975</v>
      </c>
      <c r="D16">
        <f>EXP(-((-2.04493-0.37147)+(-0.05813-0.03198)*(E7)+(0.07854-0.02332)*(E6)))</f>
        <v>31.787273332148526</v>
      </c>
      <c r="E16">
        <f t="shared" si="2"/>
        <v>0.96950036101295789</v>
      </c>
      <c r="F16">
        <f t="shared" si="3"/>
        <v>-1.952523976573961E-2</v>
      </c>
    </row>
    <row r="17" spans="1:7" ht="15.75" customHeight="1" x14ac:dyDescent="0.15">
      <c r="A17" s="2" t="s">
        <v>23</v>
      </c>
      <c r="B17">
        <f>EXP(-((-5.26319-0.80942)+(0.23697-0.06716)*(C7)))</f>
        <v>7.0022183080307485</v>
      </c>
      <c r="C17">
        <f t="shared" si="1"/>
        <v>0.87503465145453041</v>
      </c>
      <c r="D17">
        <f>EXP(-((-5.26319-0.80942)+(0.23697-0.06716)*(E7)))</f>
        <v>56.536700859168931</v>
      </c>
      <c r="E17">
        <f t="shared" si="2"/>
        <v>0.98261978902044322</v>
      </c>
      <c r="F17">
        <f t="shared" si="3"/>
        <v>0.10758513756591281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280.91468187212257</v>
      </c>
      <c r="C18">
        <f t="shared" si="1"/>
        <v>0.99645282752441533</v>
      </c>
      <c r="D18">
        <f>EXP(-((-6.22088-1.39384)+(0.04872-0.01441)*(E2)+(0.04949-0.01494)*(E5)+(0.04056-0.01909)*(E6)))</f>
        <v>129.60456408456869</v>
      </c>
      <c r="E18">
        <f t="shared" si="2"/>
        <v>0.99234329973834234</v>
      </c>
      <c r="F18">
        <f t="shared" si="3"/>
        <v>-4.1095277860729862E-3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156.13078165845982</v>
      </c>
      <c r="C19">
        <f t="shared" si="1"/>
        <v>0.99363587459156411</v>
      </c>
      <c r="D19">
        <f>EXP(-((-4.84614-1.22028)+(0.03008-0.01287)*E2+(0.7327-0.35501)*E3+(0.03927-0.02034)*E5+(0.04634-0.0256)*E6))</f>
        <v>107.26227462743263</v>
      </c>
      <c r="E19">
        <f t="shared" si="2"/>
        <v>0.9907631720888801</v>
      </c>
      <c r="F19">
        <f t="shared" si="3"/>
        <v>-2.8727025026840103E-3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573.04543112339456</v>
      </c>
      <c r="C20">
        <f t="shared" si="1"/>
        <v>0.99825797759936352</v>
      </c>
      <c r="D20">
        <f>EXP(-((-1.56105-0.27146)+(-0.14222-0.04567)*E7+(0.04149-0.01661)*E6))</f>
        <v>58.543730213661647</v>
      </c>
      <c r="E20">
        <f t="shared" si="2"/>
        <v>0.98320562053449312</v>
      </c>
      <c r="F20">
        <f t="shared" si="3"/>
        <v>-1.5052357064870403E-2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19.469020306240417</v>
      </c>
      <c r="C21">
        <f t="shared" si="1"/>
        <v>0.95114568332832572</v>
      </c>
      <c r="D21">
        <f>EXP(-((-0.802771-0.371008)+(-0.025303-0.008502)*E2+(0.485604-0.255258)*E3))</f>
        <v>43.380194976241334</v>
      </c>
      <c r="E21">
        <f t="shared" si="2"/>
        <v>0.97746742661821684</v>
      </c>
      <c r="F21">
        <f t="shared" si="3"/>
        <v>2.632174328989112E-2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13.766904676509556</v>
      </c>
      <c r="C22">
        <f t="shared" si="1"/>
        <v>0.93228100120462287</v>
      </c>
      <c r="D22">
        <f>EXP(-((-2.360104-0.529999)+(0.014709-0.007358)*E2+(0.938919-0.331041)*E3+(-0.018119-0.019003)*E5))</f>
        <v>11.395288722218014</v>
      </c>
      <c r="E22">
        <f t="shared" si="2"/>
        <v>0.91932418659941795</v>
      </c>
      <c r="F22">
        <f t="shared" si="3"/>
        <v>-1.2956814605204925E-2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2.6022735363818117</v>
      </c>
      <c r="C23">
        <f t="shared" si="1"/>
        <v>0.72239753869318379</v>
      </c>
      <c r="D23">
        <f>EXP(-((-1.022244-0.395315)+(0.015959-0.007274)*E2+(-2.13038-0.655748)*E3))</f>
        <v>2.1181668050425206</v>
      </c>
      <c r="E23">
        <f t="shared" si="2"/>
        <v>0.6792987474618557</v>
      </c>
      <c r="F23">
        <f t="shared" si="3"/>
        <v>-4.3098791231328093E-2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185.23957735457324</v>
      </c>
      <c r="C24">
        <f t="shared" si="1"/>
        <v>0.99463057200727989</v>
      </c>
      <c r="D24">
        <f>EXP(-((0.21381-0.19584)+(-0.08054-0.01531)*E2+(-0.03271-0.01274)*E5+(0.72939-0.23281)*E3))</f>
        <v>1763.6044910417188</v>
      </c>
      <c r="E24">
        <f t="shared" si="2"/>
        <v>0.99943330077358605</v>
      </c>
      <c r="F24">
        <f t="shared" si="3"/>
        <v>4.8027287663061635E-3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392.30986520759512</v>
      </c>
      <c r="C25">
        <f t="shared" si="1"/>
        <v>0.9974574754196105</v>
      </c>
      <c r="D25">
        <f>EXP(-((-0.11314-0.21668)+(-0.0841-0.01982)*E2+(-0.02521-0.01239)*E5+(1.28239-0.38444)*E3))</f>
        <v>4536.5223713073337</v>
      </c>
      <c r="E25">
        <f t="shared" si="2"/>
        <v>0.9997796154116344</v>
      </c>
      <c r="F25">
        <f t="shared" si="3"/>
        <v>2.3221399920239083E-3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3954.0158012809288</v>
      </c>
      <c r="C26">
        <f t="shared" si="1"/>
        <v>0.99974715650954515</v>
      </c>
      <c r="D26">
        <f>EXP(-((-9.52346-1.9962)+(0.0714-0.01844)*E2+(0.11318-0.03814)*E5+(0.14192-0.04857)*E6+(1.47314-0.66464)*E3))</f>
        <v>1299.027257630868</v>
      </c>
      <c r="E26">
        <f t="shared" si="2"/>
        <v>0.99923078535920673</v>
      </c>
      <c r="F26">
        <f t="shared" si="3"/>
        <v>-5.1637115033842385E-4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248.1417114238277</v>
      </c>
      <c r="C27">
        <f t="shared" si="1"/>
        <v>0.99598622007416959</v>
      </c>
      <c r="D27">
        <f>EXP(-((-1.00599-0.92673)+(0.03107-0.01232)*E2+(-0.12507-0.06328)*E7))</f>
        <v>15.688375121914985</v>
      </c>
      <c r="E27">
        <f t="shared" si="2"/>
        <v>0.94007804877978729</v>
      </c>
      <c r="F27">
        <f t="shared" si="3"/>
        <v>-5.5908171294382303E-2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3.7796851027101153</v>
      </c>
      <c r="C28">
        <f t="shared" si="1"/>
        <v>0.79078119614344622</v>
      </c>
      <c r="D28">
        <f>EXP(-((1.049734-0.468174)+(-0.018323-0.006169)*E2+(-0.023371-0.008305)*E5+(-0.012844-0.007985)*E7))</f>
        <v>5.1615349180604255</v>
      </c>
      <c r="E28">
        <f t="shared" si="2"/>
        <v>0.83770277807420301</v>
      </c>
      <c r="F28">
        <f t="shared" si="3"/>
        <v>4.6921581930756795E-2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210.01206889612374</v>
      </c>
      <c r="C29">
        <f t="shared" si="1"/>
        <v>0.99526093457482623</v>
      </c>
      <c r="D29">
        <f>EXP(-((-3.7924-0.8923)+(1.94461-0.65889)*E3+(-0.10873-0.09755)*E5+(0.04748-0.03787)*E6))</f>
        <v>195.6221514675189</v>
      </c>
      <c r="E29">
        <f t="shared" si="2"/>
        <v>0.99491410305229422</v>
      </c>
      <c r="F29">
        <f t="shared" si="3"/>
        <v>-3.4683152253200955E-4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1" priority="1" operator="lessThanOrEqual">
      <formula>0</formula>
    </cfRule>
  </conditionalFormatting>
  <conditionalFormatting sqref="F15:F29 I17:I29">
    <cfRule type="cellIs" dxfId="50" priority="2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4780855</v>
      </c>
      <c r="C2" s="4">
        <v>33.5</v>
      </c>
      <c r="D2" s="4">
        <v>6185927</v>
      </c>
      <c r="E2" s="4">
        <v>43.4</v>
      </c>
      <c r="F2" s="4">
        <v>4724356</v>
      </c>
      <c r="G2" s="4">
        <v>33.1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3508012</v>
      </c>
      <c r="C5" s="4">
        <v>24.6</v>
      </c>
      <c r="D5" s="4">
        <v>2906808</v>
      </c>
      <c r="E5" s="4">
        <v>20.399999999999999</v>
      </c>
      <c r="F5" s="4">
        <v>2838145</v>
      </c>
      <c r="G5" s="4">
        <v>19.899999999999999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229906</v>
      </c>
      <c r="C6" s="4">
        <v>1.6</v>
      </c>
      <c r="D6" s="4">
        <v>249411</v>
      </c>
      <c r="E6" s="4">
        <v>1.7</v>
      </c>
      <c r="F6" s="4">
        <v>27110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1234057</v>
      </c>
      <c r="C7" s="4">
        <v>8.6</v>
      </c>
      <c r="D7" s="4">
        <v>878415</v>
      </c>
      <c r="E7" s="4">
        <v>6.1</v>
      </c>
      <c r="F7" s="4">
        <v>450139</v>
      </c>
      <c r="G7" s="4">
        <v>3.1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4451899</v>
      </c>
      <c r="C8" s="4">
        <v>31.2</v>
      </c>
      <c r="D8" s="4">
        <v>3974149</v>
      </c>
      <c r="E8" s="4">
        <v>27.9</v>
      </c>
      <c r="F8" s="4">
        <v>3767078</v>
      </c>
      <c r="G8" s="4">
        <v>26.4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27235</v>
      </c>
      <c r="C9" s="4">
        <v>0.1</v>
      </c>
      <c r="D9" s="4">
        <v>10265</v>
      </c>
      <c r="E9" s="4">
        <v>0</v>
      </c>
      <c r="F9" s="4">
        <v>1220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1641</v>
      </c>
      <c r="C11" s="4">
        <v>0</v>
      </c>
      <c r="D11" s="4">
        <v>28630</v>
      </c>
      <c r="E11" s="4">
        <v>0.2</v>
      </c>
      <c r="F11" s="4">
        <v>621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14233605</v>
      </c>
      <c r="C12">
        <f t="shared" si="0"/>
        <v>99.6</v>
      </c>
      <c r="D12">
        <f t="shared" si="0"/>
        <v>14233605</v>
      </c>
      <c r="E12">
        <f t="shared" si="0"/>
        <v>99.7</v>
      </c>
      <c r="F12">
        <f t="shared" si="0"/>
        <v>11808669</v>
      </c>
      <c r="G12">
        <f t="shared" si="0"/>
        <v>82.6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58.819121640095929</v>
      </c>
      <c r="C15">
        <f t="shared" ref="C15:C29" si="1">B15/(1+B15)</f>
        <v>0.98328293741896544</v>
      </c>
      <c r="D15">
        <f>EXP(-((-4.41432-0.8343)+(0.04345-0.01026)*E2+(0.06422-0.02529)*E6))</f>
        <v>42.18197512260663</v>
      </c>
      <c r="E15">
        <f t="shared" ref="E15:E29" si="2">D15/(1+D15)</f>
        <v>0.97684218942832746</v>
      </c>
      <c r="F15">
        <f t="shared" ref="F15:F29" si="3">E15-C15</f>
        <v>-6.440747990637985E-3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22.26451153856247</v>
      </c>
      <c r="C16">
        <f t="shared" si="1"/>
        <v>0.95701607582250614</v>
      </c>
      <c r="D16">
        <f>EXP(-((-2.04493-0.37147)+(-0.05813-0.03198)*(E7)+(0.07854-0.02332)*(E6)))</f>
        <v>17.675809325270539</v>
      </c>
      <c r="E16">
        <f t="shared" si="2"/>
        <v>0.94645479708090163</v>
      </c>
      <c r="F16">
        <f t="shared" si="3"/>
        <v>-1.0561278741604507E-2</v>
      </c>
    </row>
    <row r="17" spans="1:6" ht="15.75" customHeight="1" x14ac:dyDescent="0.15">
      <c r="A17" s="2" t="s">
        <v>23</v>
      </c>
      <c r="B17">
        <f>EXP(-((-5.26319-0.80942)+(0.23697-0.06716)*(C7)))</f>
        <v>100.70988925329698</v>
      </c>
      <c r="C17">
        <f t="shared" si="1"/>
        <v>0.99016811435602281</v>
      </c>
      <c r="D17">
        <f>EXP(-((-5.26319-0.80942)+(0.23697-0.06716)*(E7)))</f>
        <v>153.97172782380051</v>
      </c>
      <c r="E17">
        <f t="shared" si="2"/>
        <v>0.99354721010056124</v>
      </c>
      <c r="F17">
        <f t="shared" si="3"/>
        <v>3.3790957445384295E-3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265.35087319560625</v>
      </c>
      <c r="C18">
        <f t="shared" si="1"/>
        <v>0.99624555388911529</v>
      </c>
      <c r="D18">
        <f>EXP(-((-6.22088-1.39384)+(0.04872-0.01441)*(E2)+(0.04949-0.01494)*(E5)+(0.04056-0.01909)*(E6)))</f>
        <v>217.96772470142312</v>
      </c>
      <c r="E18">
        <f t="shared" si="2"/>
        <v>0.9954331169063223</v>
      </c>
      <c r="F18">
        <f t="shared" si="3"/>
        <v>-8.124369827929856E-4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147.08681636977013</v>
      </c>
      <c r="C19">
        <f t="shared" si="1"/>
        <v>0.99324720441350423</v>
      </c>
      <c r="D19">
        <f>EXP(-((-4.84614-1.22028)+(0.03008-0.01287)*E2+(0.7327-0.35501)*E3+(0.03927-0.02034)*E5+(0.04634-0.0256)*E6))</f>
        <v>134.03165454483317</v>
      </c>
      <c r="E19">
        <f t="shared" si="2"/>
        <v>0.99259432906031686</v>
      </c>
      <c r="F19">
        <f t="shared" si="3"/>
        <v>-6.5287535318736545E-4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30.221572785082376</v>
      </c>
      <c r="C20">
        <f t="shared" si="1"/>
        <v>0.96797086402777899</v>
      </c>
      <c r="D20">
        <f>EXP(-((-1.56105-0.27146)+(-0.14222-0.04567)*E7+(0.04149-0.01661)*E6))</f>
        <v>18.846797395188968</v>
      </c>
      <c r="E20">
        <f t="shared" si="2"/>
        <v>0.94961403696082425</v>
      </c>
      <c r="F20">
        <f t="shared" si="3"/>
        <v>-1.835682706695474E-2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10.036681181448234</v>
      </c>
      <c r="C21">
        <f t="shared" si="1"/>
        <v>0.90939305180973073</v>
      </c>
      <c r="D21">
        <f>EXP(-((-0.802771-0.371008)+(-0.025303-0.008502)*E2+(0.485604-0.255258)*E3))</f>
        <v>14.026045582965029</v>
      </c>
      <c r="E21">
        <f t="shared" si="2"/>
        <v>0.93344889082902183</v>
      </c>
      <c r="F21">
        <f t="shared" si="3"/>
        <v>2.4055839019291092E-2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35.059467811011515</v>
      </c>
      <c r="C22">
        <f t="shared" si="1"/>
        <v>0.97226803220610403</v>
      </c>
      <c r="D22">
        <f>EXP(-((-2.360104-0.529999)+(0.014709-0.007358)*E2+(0.938919-0.331041)*E3+(-0.018119-0.019003)*E5))</f>
        <v>27.892515745733576</v>
      </c>
      <c r="E22">
        <f t="shared" si="2"/>
        <v>0.96538896062909763</v>
      </c>
      <c r="F22">
        <f t="shared" si="3"/>
        <v>-6.8790715770064015E-3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3.0851846200765931</v>
      </c>
      <c r="C23">
        <f t="shared" si="1"/>
        <v>0.75521302144203939</v>
      </c>
      <c r="D23">
        <f>EXP(-((-1.022244-0.395315)+(0.015959-0.007274)*E2+(-2.13038-0.655748)*E3))</f>
        <v>2.8309999826466421</v>
      </c>
      <c r="E23">
        <f t="shared" si="2"/>
        <v>0.73897154671633514</v>
      </c>
      <c r="F23">
        <f t="shared" si="3"/>
        <v>-1.6241474725704252E-2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74.520555494018396</v>
      </c>
      <c r="C24">
        <f t="shared" si="1"/>
        <v>0.98675857197476247</v>
      </c>
      <c r="D24">
        <f>EXP(-((0.21381-0.19584)+(-0.08054-0.01531)*E2+(-0.03271-0.01274)*E5+(0.72939-0.23281)*E3))</f>
        <v>159.03113489495533</v>
      </c>
      <c r="E24">
        <f t="shared" si="2"/>
        <v>0.99375121597021476</v>
      </c>
      <c r="F24">
        <f t="shared" si="3"/>
        <v>6.9926439954522968E-3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113.98877743545836</v>
      </c>
      <c r="C25">
        <f t="shared" si="1"/>
        <v>0.99130349915615645</v>
      </c>
      <c r="D25">
        <f>EXP(-((-0.11314-0.21668)+(-0.0841-0.01982)*E2+(-0.02521-0.01239)*E5+(1.28239-0.38444)*E3))</f>
        <v>272.32276531879444</v>
      </c>
      <c r="E25">
        <f t="shared" si="2"/>
        <v>0.9963413219574534</v>
      </c>
      <c r="F25">
        <f t="shared" si="3"/>
        <v>5.0378228012969428E-3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2321.9346081580993</v>
      </c>
      <c r="C26">
        <f t="shared" si="1"/>
        <v>0.99956951005142891</v>
      </c>
      <c r="D26">
        <f>EXP(-((-9.52346-1.9962)+(0.0714-0.01844)*E2+(0.11318-0.03814)*E5+(0.14192-0.04857)*E6+(1.47314-0.66464)*E3))</f>
        <v>1866.2474827040389</v>
      </c>
      <c r="E26">
        <f t="shared" si="2"/>
        <v>0.99946445235071257</v>
      </c>
      <c r="F26">
        <f t="shared" si="3"/>
        <v>-1.050577007163378E-4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18.623141983236142</v>
      </c>
      <c r="C27">
        <f t="shared" si="1"/>
        <v>0.94903976127501444</v>
      </c>
      <c r="D27">
        <f>EXP(-((-1.00599-0.92673)+(0.03107-0.01232)*E2+(-0.12507-0.06328)*E7))</f>
        <v>9.6591436961075079</v>
      </c>
      <c r="E27">
        <f t="shared" si="2"/>
        <v>0.90618383347574361</v>
      </c>
      <c r="F27">
        <f t="shared" si="3"/>
        <v>-4.2855927799270832E-2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3.3111017864554455</v>
      </c>
      <c r="C28">
        <f t="shared" si="1"/>
        <v>0.76804073540045259</v>
      </c>
      <c r="D28">
        <f>EXP(-((1.049734-0.468174)+(-0.018323-0.006169)*E2+(-0.023371-0.008305)*E5+(-0.012844-0.007985)*E7))</f>
        <v>3.5065761304660654</v>
      </c>
      <c r="E28">
        <f t="shared" si="2"/>
        <v>0.77810205108049935</v>
      </c>
      <c r="F28">
        <f t="shared" si="3"/>
        <v>1.0061315680046756E-2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17048.406194263953</v>
      </c>
      <c r="C29">
        <f t="shared" si="1"/>
        <v>0.99994134693087811</v>
      </c>
      <c r="D29">
        <f>EXP(-((-3.7924-0.8923)+(1.94461-0.65889)*E3+(-0.10873-0.09755)*E5+(0.04748-0.03787)*E6))</f>
        <v>7161.5018962227896</v>
      </c>
      <c r="E29">
        <f t="shared" si="2"/>
        <v>0.99986038398111599</v>
      </c>
      <c r="F29">
        <f t="shared" si="3"/>
        <v>-8.096294976212004E-5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9" priority="1" operator="lessThanOrEqual">
      <formula>0</formula>
    </cfRule>
  </conditionalFormatting>
  <conditionalFormatting sqref="F15:F29 I17:I29">
    <cfRule type="cellIs" dxfId="48" priority="2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2282110</v>
      </c>
      <c r="C2" s="4">
        <v>26</v>
      </c>
      <c r="D2" s="4">
        <v>5912477</v>
      </c>
      <c r="E2" s="4">
        <v>67.5</v>
      </c>
      <c r="F2" s="4">
        <v>2198468</v>
      </c>
      <c r="G2" s="4">
        <v>25.1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185591</v>
      </c>
      <c r="C5" s="4">
        <v>2.1</v>
      </c>
      <c r="D5" s="4">
        <v>86889</v>
      </c>
      <c r="E5" s="4">
        <v>0.9</v>
      </c>
      <c r="F5" s="4">
        <v>40922</v>
      </c>
      <c r="G5" s="4">
        <v>0.4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80982</v>
      </c>
      <c r="C6" s="4">
        <v>0.9</v>
      </c>
      <c r="D6" s="4">
        <v>364631</v>
      </c>
      <c r="E6" s="4">
        <v>4.0999999999999996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2319365</v>
      </c>
      <c r="C7" s="4">
        <v>26.5</v>
      </c>
      <c r="D7" s="4">
        <v>277475</v>
      </c>
      <c r="E7" s="4">
        <v>3.1</v>
      </c>
      <c r="F7" s="4">
        <v>165270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2455851</v>
      </c>
      <c r="C8" s="4">
        <v>28</v>
      </c>
      <c r="D8" s="4">
        <v>2104914</v>
      </c>
      <c r="E8" s="4">
        <v>24</v>
      </c>
      <c r="F8" s="4">
        <v>1841192</v>
      </c>
      <c r="G8" s="4">
        <v>21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1422487</v>
      </c>
      <c r="C10" s="4">
        <v>16.2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8746386</v>
      </c>
      <c r="C12">
        <f t="shared" si="0"/>
        <v>99.7</v>
      </c>
      <c r="D12">
        <f t="shared" si="0"/>
        <v>8746386</v>
      </c>
      <c r="E12">
        <f t="shared" si="0"/>
        <v>99.6</v>
      </c>
      <c r="F12">
        <f t="shared" si="0"/>
        <v>4245852</v>
      </c>
      <c r="G12">
        <f t="shared" si="0"/>
        <v>48.3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77.528297597051761</v>
      </c>
      <c r="C15">
        <f t="shared" ref="C15:C29" si="1">B15/(1+B15)</f>
        <v>0.98726573693051067</v>
      </c>
      <c r="D15">
        <f>EXP(-((-4.41432-0.8343)+(0.04345-0.01026)*E2+(0.06422-0.02529)*E6))</f>
        <v>17.265011553017494</v>
      </c>
      <c r="E15">
        <f t="shared" ref="E15:E29" si="2">D15/(1+D15)</f>
        <v>0.94525051368857227</v>
      </c>
      <c r="F15">
        <f t="shared" ref="F15:F29" si="3">E15-C15</f>
        <v>-4.2015223241938404E-2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116.11917100411458</v>
      </c>
      <c r="C16">
        <f t="shared" si="1"/>
        <v>0.99146168819821245</v>
      </c>
      <c r="D16">
        <f>EXP(-((-2.04493-0.37147)+(-0.05813-0.03198)*(E7)+(0.07854-0.02332)*(E6)))</f>
        <v>11.814634796446105</v>
      </c>
      <c r="E16">
        <f t="shared" si="2"/>
        <v>0.92196422169773184</v>
      </c>
      <c r="F16">
        <f t="shared" si="3"/>
        <v>-6.9497466500480609E-2</v>
      </c>
    </row>
    <row r="17" spans="1:6" ht="15.75" customHeight="1" x14ac:dyDescent="0.15">
      <c r="A17" s="2" t="s">
        <v>23</v>
      </c>
      <c r="B17">
        <f>EXP(-((-5.26319-0.80942)+(0.23697-0.06716)*(C7)))</f>
        <v>4.8193786067970814</v>
      </c>
      <c r="C17">
        <f t="shared" si="1"/>
        <v>0.82816034708035802</v>
      </c>
      <c r="D17">
        <f>EXP(-((-5.26319-0.80942)+(0.23697-0.06716)*(E7)))</f>
        <v>256.26165183641643</v>
      </c>
      <c r="E17">
        <f t="shared" si="2"/>
        <v>0.99611290686792342</v>
      </c>
      <c r="F17">
        <f t="shared" si="3"/>
        <v>0.1679525597875654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758.07475336889945</v>
      </c>
      <c r="C18">
        <f t="shared" si="1"/>
        <v>0.99868260669247422</v>
      </c>
      <c r="D18">
        <f>EXP(-((-6.22088-1.39384)+(0.04872-0.01441)*(E2)+(0.04949-0.01494)*(E5)+(0.04056-0.01909)*(E6)))</f>
        <v>177.62471821285692</v>
      </c>
      <c r="E18">
        <f t="shared" si="2"/>
        <v>0.99440167066459217</v>
      </c>
      <c r="F18">
        <f t="shared" si="3"/>
        <v>-4.280936027882043E-3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259.96343850686293</v>
      </c>
      <c r="C19">
        <f t="shared" si="1"/>
        <v>0.99616804558630268</v>
      </c>
      <c r="D19">
        <f>EXP(-((-4.84614-1.22028)+(0.03008-0.01287)*E2+(0.7327-0.35501)*E3+(0.03927-0.02034)*E5+(0.04634-0.0256)*E6))</f>
        <v>121.83577117915991</v>
      </c>
      <c r="E19">
        <f t="shared" si="2"/>
        <v>0.99185904895291888</v>
      </c>
      <c r="F19">
        <f t="shared" si="3"/>
        <v>-4.3089966333837992E-3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888.20537996981682</v>
      </c>
      <c r="C20">
        <f t="shared" si="1"/>
        <v>0.99887540041645506</v>
      </c>
      <c r="D20">
        <f>EXP(-((-1.56105-0.27146)+(-0.14222-0.04567)*E7+(0.04149-0.01661)*E6))</f>
        <v>10.104299233903966</v>
      </c>
      <c r="E20">
        <f t="shared" si="2"/>
        <v>0.90994478994705297</v>
      </c>
      <c r="F20">
        <f t="shared" si="3"/>
        <v>-8.8930610469402094E-2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7.7889728792336035</v>
      </c>
      <c r="C21">
        <f t="shared" si="1"/>
        <v>0.88622106203527162</v>
      </c>
      <c r="D21">
        <f>EXP(-((-0.802771-0.371008)+(-0.025303-0.008502)*E2+(0.485604-0.255258)*E3))</f>
        <v>31.677812034702502</v>
      </c>
      <c r="E21">
        <f t="shared" si="2"/>
        <v>0.96939819597046351</v>
      </c>
      <c r="F21">
        <f t="shared" si="3"/>
        <v>8.3177133935191883E-2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16.069662858963383</v>
      </c>
      <c r="C22">
        <f t="shared" si="1"/>
        <v>0.9414165348043243</v>
      </c>
      <c r="D22">
        <f>EXP(-((-2.360104-0.529999)+(0.014709-0.007358)*E2+(0.938919-0.331041)*E3+(-0.018119-0.019003)*E5))</f>
        <v>11.328484430172734</v>
      </c>
      <c r="E22">
        <f t="shared" si="2"/>
        <v>0.91888702900474939</v>
      </c>
      <c r="F22">
        <f t="shared" si="3"/>
        <v>-2.2529505799574912E-2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3.2928353429395498</v>
      </c>
      <c r="C23">
        <f t="shared" si="1"/>
        <v>0.76705372554186002</v>
      </c>
      <c r="D23">
        <f>EXP(-((-1.022244-0.395315)+(0.015959-0.007274)*E2+(-2.13038-0.655748)*E3))</f>
        <v>2.2963513643444644</v>
      </c>
      <c r="E23">
        <f t="shared" si="2"/>
        <v>0.69663428152208917</v>
      </c>
      <c r="F23">
        <f t="shared" si="3"/>
        <v>-7.0419444019770849E-2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13.060272645387286</v>
      </c>
      <c r="C24">
        <f t="shared" si="1"/>
        <v>0.92887762383981454</v>
      </c>
      <c r="D24">
        <f>EXP(-((0.21381-0.19584)+(-0.08054-0.01531)*E2+(-0.03271-0.01274)*E5+(0.72939-0.23281)*E3))</f>
        <v>660.37641618595535</v>
      </c>
      <c r="E24">
        <f t="shared" si="2"/>
        <v>0.99848800172560304</v>
      </c>
      <c r="F24">
        <f t="shared" si="3"/>
        <v>6.9610377885788499E-2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22.436744626264705</v>
      </c>
      <c r="C25">
        <f t="shared" si="1"/>
        <v>0.95733195817309302</v>
      </c>
      <c r="D25">
        <f>EXP(-((-0.11314-0.21668)+(-0.0841-0.01982)*E2+(-0.02521-0.01239)*E5+(1.28239-0.38444)*E3))</f>
        <v>1600.8019477433302</v>
      </c>
      <c r="E25">
        <f t="shared" si="2"/>
        <v>0.99937570309400059</v>
      </c>
      <c r="F25">
        <f t="shared" si="3"/>
        <v>4.2043744920907566E-2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19952.325860324756</v>
      </c>
      <c r="C26">
        <f t="shared" si="1"/>
        <v>0.9999498830417044</v>
      </c>
      <c r="D26">
        <f>EXP(-((-9.52346-1.9962)+(0.0714-0.01844)*E2+(0.11318-0.03814)*E5+(0.14192-0.04857)*E6+(1.47314-0.66464)*E3))</f>
        <v>1798.2855180406309</v>
      </c>
      <c r="E26">
        <f t="shared" si="2"/>
        <v>0.99944422383775477</v>
      </c>
      <c r="F26">
        <f t="shared" si="3"/>
        <v>-5.056592039496266E-4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624.21508719827409</v>
      </c>
      <c r="C27">
        <f t="shared" si="1"/>
        <v>0.9984005504338016</v>
      </c>
      <c r="D27">
        <f>EXP(-((-1.00599-0.92673)+(0.03107-0.01232)*E2+(-0.12507-0.06328)*E7))</f>
        <v>3.4937651701704895</v>
      </c>
      <c r="E27">
        <f t="shared" si="2"/>
        <v>0.77746945776384202</v>
      </c>
      <c r="F27">
        <f t="shared" si="3"/>
        <v>-0.22093109266995958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1.9615208181622321</v>
      </c>
      <c r="C28">
        <f t="shared" si="1"/>
        <v>0.66233565070106482</v>
      </c>
      <c r="D28">
        <f>EXP(-((1.049734-0.468174)+(-0.018323-0.006169)*E2+(-0.023371-0.008305)*E5+(-0.012844-0.007985)*E7))</f>
        <v>3.2050519522767722</v>
      </c>
      <c r="E28">
        <f t="shared" si="2"/>
        <v>0.7621908096858202</v>
      </c>
      <c r="F28">
        <f t="shared" si="3"/>
        <v>9.9855158984755388E-2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165.54432769309517</v>
      </c>
      <c r="C29">
        <f t="shared" si="1"/>
        <v>0.99399559256174264</v>
      </c>
      <c r="D29">
        <f>EXP(-((-3.7924-0.8923)+(1.94461-0.65889)*E3+(-0.10873-0.09755)*E5+(0.04748-0.03787)*E6))</f>
        <v>125.33009291675994</v>
      </c>
      <c r="E29">
        <f t="shared" si="2"/>
        <v>0.99208422968026388</v>
      </c>
      <c r="F29">
        <f t="shared" si="3"/>
        <v>-1.9113628814787509E-3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7" priority="1" operator="lessThanOrEqual">
      <formula>0</formula>
    </cfRule>
  </conditionalFormatting>
  <conditionalFormatting sqref="F15:F29 I17:I29">
    <cfRule type="cellIs" dxfId="46" priority="2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3886194</v>
      </c>
      <c r="C2" s="4">
        <v>37.5</v>
      </c>
      <c r="D2" s="4">
        <v>8002112</v>
      </c>
      <c r="E2" s="4">
        <v>77.3</v>
      </c>
      <c r="F2" s="4">
        <v>3827094</v>
      </c>
      <c r="G2" s="4">
        <v>36.9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659045</v>
      </c>
      <c r="C5" s="4">
        <v>6.3</v>
      </c>
      <c r="D5" s="4">
        <v>571036</v>
      </c>
      <c r="E5" s="4">
        <v>5.5</v>
      </c>
      <c r="F5" s="4">
        <v>516220</v>
      </c>
      <c r="G5" s="4">
        <v>4.9000000000000004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765372</v>
      </c>
      <c r="C6" s="4">
        <v>7.3</v>
      </c>
      <c r="D6" s="4">
        <v>341946</v>
      </c>
      <c r="E6" s="4">
        <v>3.3</v>
      </c>
      <c r="F6" s="4">
        <v>59008</v>
      </c>
      <c r="G6" s="4">
        <v>0.5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1892645</v>
      </c>
      <c r="C7" s="4">
        <v>18.2</v>
      </c>
      <c r="D7" s="4">
        <v>536240</v>
      </c>
      <c r="E7" s="4">
        <v>5.0999999999999996</v>
      </c>
      <c r="F7" s="4">
        <v>395704</v>
      </c>
      <c r="G7" s="4">
        <v>3.8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1077385</v>
      </c>
      <c r="C8" s="4">
        <v>10.4</v>
      </c>
      <c r="D8" s="4">
        <v>883153</v>
      </c>
      <c r="E8" s="4">
        <v>8.5</v>
      </c>
      <c r="F8" s="4">
        <v>768511</v>
      </c>
      <c r="G8" s="4">
        <v>7.4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9707</v>
      </c>
      <c r="C9" s="4">
        <v>0</v>
      </c>
      <c r="D9" s="4">
        <v>10358</v>
      </c>
      <c r="E9" s="4">
        <v>0.1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2054590</v>
      </c>
      <c r="C10" s="4">
        <v>19.8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93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10344938</v>
      </c>
      <c r="C12">
        <f t="shared" si="0"/>
        <v>99.5</v>
      </c>
      <c r="D12">
        <f t="shared" si="0"/>
        <v>10344938</v>
      </c>
      <c r="E12">
        <f t="shared" si="0"/>
        <v>99.799999999999983</v>
      </c>
      <c r="F12">
        <f t="shared" si="0"/>
        <v>5566537</v>
      </c>
      <c r="G12">
        <f t="shared" si="0"/>
        <v>53.499999999999993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41.25638959261687</v>
      </c>
      <c r="C15">
        <f t="shared" ref="C15:C29" si="1">B15/(1+B15)</f>
        <v>0.97633493988386733</v>
      </c>
      <c r="D15">
        <f>EXP(-((-4.41432-0.8343)+(0.04345-0.01026)*E2+(0.06422-0.02529)*E6))</f>
        <v>12.865688994084969</v>
      </c>
      <c r="E15">
        <f t="shared" ref="E15:E29" si="2">D15/(1+D15)</f>
        <v>0.9278795305140195</v>
      </c>
      <c r="F15">
        <f t="shared" ref="F15:F29" si="3">E15-C15</f>
        <v>-4.8455409369847824E-2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38.60168776512495</v>
      </c>
      <c r="C16">
        <f t="shared" si="1"/>
        <v>0.9747485509726016</v>
      </c>
      <c r="D16">
        <f>EXP(-((-2.04493-0.37147)+(-0.05813-0.03198)*(E7)+(0.07854-0.02332)*(E6)))</f>
        <v>14.786801613151919</v>
      </c>
      <c r="E16">
        <f t="shared" si="2"/>
        <v>0.93665594687863152</v>
      </c>
      <c r="F16">
        <f t="shared" si="3"/>
        <v>-3.8092604093970084E-2</v>
      </c>
    </row>
    <row r="17" spans="1:7" ht="15.75" customHeight="1" x14ac:dyDescent="0.15">
      <c r="A17" s="2" t="s">
        <v>23</v>
      </c>
      <c r="B17">
        <f>EXP(-((-5.26319-0.80942)+(0.23697-0.06716)*(C7)))</f>
        <v>19.728573177313404</v>
      </c>
      <c r="C17">
        <f t="shared" si="1"/>
        <v>0.9517574127535966</v>
      </c>
      <c r="D17">
        <f>EXP(-((-5.26319-0.80942)+(0.23697-0.06716)*(E7)))</f>
        <v>182.46876359687644</v>
      </c>
      <c r="E17">
        <f t="shared" si="2"/>
        <v>0.99454948090129813</v>
      </c>
      <c r="F17">
        <f t="shared" si="3"/>
        <v>4.2792068147701534E-2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385.17547127428867</v>
      </c>
      <c r="C18">
        <f t="shared" si="1"/>
        <v>0.99741050358092342</v>
      </c>
      <c r="D18">
        <f>EXP(-((-6.22088-1.39384)+(0.04872-0.01441)*(E2)+(0.04949-0.01494)*(E5)+(0.04056-0.01909)*(E6)))</f>
        <v>110.1321490783115</v>
      </c>
      <c r="E18">
        <f t="shared" si="2"/>
        <v>0.99100170375275176</v>
      </c>
      <c r="F18">
        <f t="shared" si="3"/>
        <v>-6.4087998281716629E-3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172.49771672379228</v>
      </c>
      <c r="C19">
        <f t="shared" si="1"/>
        <v>0.99423623538751238</v>
      </c>
      <c r="D19">
        <f>EXP(-((-4.84614-1.22028)+(0.03008-0.01287)*E2+(0.7327-0.35501)*E3+(0.03927-0.02034)*E5+(0.04634-0.0256)*E6))</f>
        <v>95.921485743315131</v>
      </c>
      <c r="E19">
        <f t="shared" si="2"/>
        <v>0.98968237029869333</v>
      </c>
      <c r="F19">
        <f t="shared" si="3"/>
        <v>-4.5538650888190535E-3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159.25138636451001</v>
      </c>
      <c r="C20">
        <f t="shared" si="1"/>
        <v>0.9937598043755741</v>
      </c>
      <c r="D20">
        <f>EXP(-((-1.56105-0.27146)+(-0.14222-0.04567)*E7+(0.04149-0.01661)*E6))</f>
        <v>15.008924637385968</v>
      </c>
      <c r="E20">
        <f t="shared" si="2"/>
        <v>0.93753484243003571</v>
      </c>
      <c r="F20">
        <f t="shared" si="3"/>
        <v>-5.6224961945538388E-2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11.489878300165485</v>
      </c>
      <c r="C21">
        <f t="shared" si="1"/>
        <v>0.91993516862476155</v>
      </c>
      <c r="D21">
        <f>EXP(-((-0.802771-0.371008)+(-0.025303-0.008502)*E2+(0.485604-0.255258)*E3))</f>
        <v>44.119660525026518</v>
      </c>
      <c r="E21">
        <f t="shared" si="2"/>
        <v>0.97783671267993411</v>
      </c>
      <c r="F21">
        <f t="shared" si="3"/>
        <v>5.790154405517256E-2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17.258574630448187</v>
      </c>
      <c r="C22">
        <f t="shared" si="1"/>
        <v>0.94523121217072503</v>
      </c>
      <c r="D22">
        <f>EXP(-((-2.360104-0.529999)+(0.014709-0.007358)*E2+(0.938919-0.331041)*E3+(-0.018119-0.019003)*E5))</f>
        <v>12.503913808734898</v>
      </c>
      <c r="E22">
        <f t="shared" si="2"/>
        <v>0.92594739464693876</v>
      </c>
      <c r="F22">
        <f t="shared" si="3"/>
        <v>-1.9283817523786273E-2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2.9798456384564451</v>
      </c>
      <c r="C23">
        <f t="shared" si="1"/>
        <v>0.74873397341414405</v>
      </c>
      <c r="D23">
        <f>EXP(-((-1.022244-0.395315)+(0.015959-0.007274)*E2+(-2.13038-0.655748)*E3))</f>
        <v>2.1089886082743576</v>
      </c>
      <c r="E23">
        <f t="shared" si="2"/>
        <v>0.67835198966681021</v>
      </c>
      <c r="F23">
        <f t="shared" si="3"/>
        <v>-7.0381983747333843E-2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47.595584769885278</v>
      </c>
      <c r="C24">
        <f t="shared" si="1"/>
        <v>0.979421998835176</v>
      </c>
      <c r="D24">
        <f>EXP(-((0.21381-0.19584)+(-0.08054-0.01531)*E2+(-0.03271-0.01274)*E5+(0.72939-0.23281)*E3))</f>
        <v>2082.2618296801329</v>
      </c>
      <c r="E24">
        <f t="shared" si="2"/>
        <v>0.99951998352499283</v>
      </c>
      <c r="F24">
        <f t="shared" si="3"/>
        <v>2.0097984689816828E-2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86.808105617803449</v>
      </c>
      <c r="C25">
        <f t="shared" si="1"/>
        <v>0.9886115297333411</v>
      </c>
      <c r="D25">
        <f>EXP(-((-0.11314-0.21668)+(-0.0841-0.01982)*E2+(-0.02521-0.01239)*E5+(1.28239-0.38444)*E3))</f>
        <v>5269.2114481099243</v>
      </c>
      <c r="E25">
        <f t="shared" si="2"/>
        <v>0.99981025429248027</v>
      </c>
      <c r="F25">
        <f t="shared" si="3"/>
        <v>1.1198724559139173E-2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4356.625200327815</v>
      </c>
      <c r="C26">
        <f t="shared" si="1"/>
        <v>0.99977051720741728</v>
      </c>
      <c r="D26">
        <f>EXP(-((-9.52346-1.9962)+(0.0714-0.01844)*E2+(0.11318-0.03814)*E5+(0.14192-0.04857)*E6+(1.47314-0.66464)*E3))</f>
        <v>816.54089754103109</v>
      </c>
      <c r="E26">
        <f t="shared" si="2"/>
        <v>0.99877681960253273</v>
      </c>
      <c r="F26">
        <f t="shared" si="3"/>
        <v>-9.9369760488454695E-4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105.37917121262261</v>
      </c>
      <c r="C27">
        <f t="shared" si="1"/>
        <v>0.9905996635563058</v>
      </c>
      <c r="D27">
        <f>EXP(-((-1.00599-0.92673)+(0.03107-0.01232)*E2+(-0.12507-0.06328)*E7))</f>
        <v>4.2373157884100321</v>
      </c>
      <c r="E27">
        <f t="shared" si="2"/>
        <v>0.80906249682080289</v>
      </c>
      <c r="F27">
        <f t="shared" si="3"/>
        <v>-0.18153716673550291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2.4981153810295482</v>
      </c>
      <c r="C28">
        <f t="shared" si="1"/>
        <v>0.71413178495396434</v>
      </c>
      <c r="D28">
        <f>EXP(-((1.049734-0.468174)+(-0.018323-0.006169)*E2+(-0.023371-0.008305)*E5+(-0.012844-0.007985)*E7))</f>
        <v>4.9141436181762508</v>
      </c>
      <c r="E28">
        <f t="shared" si="2"/>
        <v>0.83091381194622205</v>
      </c>
      <c r="F28">
        <f t="shared" si="3"/>
        <v>0.1167820269922577</v>
      </c>
    </row>
    <row r="29" spans="1:7" ht="13" x14ac:dyDescent="0.15">
      <c r="A29" s="2" t="s">
        <v>35</v>
      </c>
      <c r="B29">
        <f>EXP(-((-3.7924-0.8923)+(1.94461-0.65889)*C3+(-0.10873-0.09755)*C5+(0.04748-0.03787)*C6))</f>
        <v>370.22502631427335</v>
      </c>
      <c r="C29">
        <f t="shared" si="1"/>
        <v>0.99730621609774384</v>
      </c>
      <c r="D29">
        <f>EXP(-((-3.7924-0.8923)+(1.94461-0.65889)*E3+(-0.10873-0.09755)*E5+(0.04748-0.03787)*E6))</f>
        <v>326.20532030441552</v>
      </c>
      <c r="E29">
        <f t="shared" si="2"/>
        <v>0.99694381497504492</v>
      </c>
      <c r="F29">
        <f t="shared" si="3"/>
        <v>-3.6240112269891878E-4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5" priority="1" operator="lessThanOrEqual">
      <formula>0</formula>
    </cfRule>
  </conditionalFormatting>
  <conditionalFormatting sqref="F15:F29 I17:I29">
    <cfRule type="cellIs" dxfId="44" priority="2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3615754</v>
      </c>
      <c r="C2" s="4">
        <v>47</v>
      </c>
      <c r="D2" s="4">
        <v>4692099</v>
      </c>
      <c r="E2" s="4">
        <v>61</v>
      </c>
      <c r="F2" s="4">
        <v>3540482</v>
      </c>
      <c r="G2" s="4">
        <v>46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1687428</v>
      </c>
      <c r="C5" s="4">
        <v>21.9</v>
      </c>
      <c r="D5" s="4">
        <v>1430684</v>
      </c>
      <c r="E5" s="4">
        <v>18.600000000000001</v>
      </c>
      <c r="F5" s="4">
        <v>1360453</v>
      </c>
      <c r="G5" s="4">
        <v>17.600000000000001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121892</v>
      </c>
      <c r="C6" s="4">
        <v>1.5</v>
      </c>
      <c r="D6" s="4">
        <v>65371</v>
      </c>
      <c r="E6" s="4">
        <v>0.8</v>
      </c>
      <c r="F6" s="4">
        <v>6978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1335354</v>
      </c>
      <c r="C7" s="4">
        <v>17.3</v>
      </c>
      <c r="D7" s="4">
        <v>627762</v>
      </c>
      <c r="E7" s="4">
        <v>8.1</v>
      </c>
      <c r="F7" s="4">
        <v>454029</v>
      </c>
      <c r="G7" s="4">
        <v>5.9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905788</v>
      </c>
      <c r="C8" s="4">
        <v>11.7</v>
      </c>
      <c r="D8" s="4">
        <v>857579</v>
      </c>
      <c r="E8" s="4">
        <v>11.1</v>
      </c>
      <c r="F8" s="4">
        <v>704576</v>
      </c>
      <c r="G8" s="4">
        <v>9.1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6085</v>
      </c>
      <c r="C9" s="4">
        <v>0</v>
      </c>
      <c r="D9" s="4">
        <v>14208</v>
      </c>
      <c r="E9" s="4">
        <v>0.1</v>
      </c>
      <c r="F9" s="4">
        <v>554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15402</v>
      </c>
      <c r="C11" s="4">
        <v>0.2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7687703</v>
      </c>
      <c r="C12">
        <f t="shared" si="0"/>
        <v>99.600000000000009</v>
      </c>
      <c r="D12">
        <f t="shared" si="0"/>
        <v>7687703</v>
      </c>
      <c r="E12">
        <f t="shared" si="0"/>
        <v>99.699999999999974</v>
      </c>
      <c r="F12">
        <f t="shared" si="0"/>
        <v>6067072</v>
      </c>
      <c r="G12">
        <f t="shared" si="0"/>
        <v>78.599999999999994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37.723943539224102</v>
      </c>
      <c r="C15">
        <f t="shared" ref="C15:C29" si="1">B15/(1+B15)</f>
        <v>0.97417618381281124</v>
      </c>
      <c r="D15">
        <f>EXP(-((-4.41432-0.8343)+(0.04345-0.01026)*E2+(0.06422-0.02529)*E6))</f>
        <v>24.358625091178517</v>
      </c>
      <c r="E15">
        <f t="shared" ref="E15:E29" si="2">D15/(1+D15)</f>
        <v>0.96056568538694675</v>
      </c>
      <c r="F15">
        <f t="shared" ref="F15:F29" si="3">E15-C15</f>
        <v>-1.3610498425864481E-2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49.031992832334545</v>
      </c>
      <c r="C16">
        <f t="shared" si="1"/>
        <v>0.98001278894983923</v>
      </c>
      <c r="D16">
        <f>EXP(-((-2.04493-0.37147)+(-0.05813-0.03198)*(E7)+(0.07854-0.02332)*(E6)))</f>
        <v>22.244949631637688</v>
      </c>
      <c r="E16">
        <f t="shared" si="2"/>
        <v>0.95697990248002329</v>
      </c>
      <c r="F16">
        <f t="shared" si="3"/>
        <v>-2.3032886469815939E-2</v>
      </c>
    </row>
    <row r="17" spans="1:6" ht="15.75" customHeight="1" x14ac:dyDescent="0.15">
      <c r="A17" s="2" t="s">
        <v>23</v>
      </c>
      <c r="B17">
        <f>EXP(-((-5.26319-0.80942)+(0.23697-0.06716)*(C7)))</f>
        <v>22.986268134482113</v>
      </c>
      <c r="C17">
        <f t="shared" si="1"/>
        <v>0.95830947964087743</v>
      </c>
      <c r="D17">
        <f>EXP(-((-5.26319-0.80942)+(0.23697-0.06716)*(E7)))</f>
        <v>109.63415947548009</v>
      </c>
      <c r="E17">
        <f t="shared" si="2"/>
        <v>0.99096120036758062</v>
      </c>
      <c r="F17">
        <f t="shared" si="3"/>
        <v>3.2651720726703193E-2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183.69926663045155</v>
      </c>
      <c r="C18">
        <f t="shared" si="1"/>
        <v>0.9945857933372263</v>
      </c>
      <c r="D18">
        <f>EXP(-((-6.22088-1.39384)+(0.04872-0.01441)*(E2)+(0.04949-0.01494)*(E5)+(0.04056-0.01909)*(E6)))</f>
        <v>129.28302586318466</v>
      </c>
      <c r="E18">
        <f t="shared" si="2"/>
        <v>0.99232440301893099</v>
      </c>
      <c r="F18">
        <f t="shared" si="3"/>
        <v>-2.2613903182953088E-3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122.9617092505173</v>
      </c>
      <c r="C19">
        <f t="shared" si="1"/>
        <v>0.99193299280845604</v>
      </c>
      <c r="D19">
        <f>EXP(-((-4.84614-1.22028)+(0.03008-0.01287)*E2+(0.7327-0.35501)*E3+(0.03927-0.02034)*E5+(0.04634-0.0256)*E6))</f>
        <v>104.36767488857762</v>
      </c>
      <c r="E19">
        <f t="shared" si="2"/>
        <v>0.99050942330218961</v>
      </c>
      <c r="F19">
        <f t="shared" si="3"/>
        <v>-1.4235695062664311E-3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155.35098867554862</v>
      </c>
      <c r="C20">
        <f t="shared" si="1"/>
        <v>0.99360413382434598</v>
      </c>
      <c r="D20">
        <f>EXP(-((-1.56105-0.27146)+(-0.14222-0.04567)*E7+(0.04149-0.01661)*E6))</f>
        <v>28.064768509772541</v>
      </c>
      <c r="E20">
        <f t="shared" si="2"/>
        <v>0.9655940834462946</v>
      </c>
      <c r="F20">
        <f t="shared" si="3"/>
        <v>-2.8010050378051377E-2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15.841197764924427</v>
      </c>
      <c r="C21">
        <f t="shared" si="1"/>
        <v>0.94062180054184008</v>
      </c>
      <c r="D21">
        <f>EXP(-((-0.802771-0.371008)+(-0.025303-0.008502)*E2+(0.485604-0.255258)*E3))</f>
        <v>25.42884094140749</v>
      </c>
      <c r="E21">
        <f t="shared" si="2"/>
        <v>0.96216254802028622</v>
      </c>
      <c r="F21">
        <f t="shared" si="3"/>
        <v>2.1540747478446143E-2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28.719542086800278</v>
      </c>
      <c r="C22">
        <f t="shared" si="1"/>
        <v>0.9663521060627599</v>
      </c>
      <c r="D22">
        <f>EXP(-((-2.360104-0.529999)+(0.014709-0.007358)*E2+(0.938919-0.331041)*E3+(-0.018119-0.019003)*E5))</f>
        <v>22.92346824525762</v>
      </c>
      <c r="E22">
        <f t="shared" si="2"/>
        <v>0.95820004065680442</v>
      </c>
      <c r="F22">
        <f t="shared" si="3"/>
        <v>-8.1520654059554776E-3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2.7438553679459763</v>
      </c>
      <c r="C23">
        <f t="shared" si="1"/>
        <v>0.73289566457033339</v>
      </c>
      <c r="D23">
        <f>EXP(-((-1.022244-0.395315)+(0.015959-0.007274)*E2+(-2.13038-0.655748)*E3))</f>
        <v>2.4297150813382595</v>
      </c>
      <c r="E23">
        <f t="shared" si="2"/>
        <v>0.70843059079712112</v>
      </c>
      <c r="F23">
        <f t="shared" si="3"/>
        <v>-2.4465073773212276E-2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240.40740379429096</v>
      </c>
      <c r="C24">
        <f t="shared" si="1"/>
        <v>0.99585762497635688</v>
      </c>
      <c r="D24">
        <f>EXP(-((0.21381-0.19584)+(-0.08054-0.01531)*E2+(-0.03271-0.01274)*E5+(0.72939-0.23281)*E3))</f>
        <v>791.75341607707469</v>
      </c>
      <c r="E24">
        <f t="shared" si="2"/>
        <v>0.99873857371066466</v>
      </c>
      <c r="F24">
        <f t="shared" si="3"/>
        <v>2.8809487343077755E-3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418.84461337240356</v>
      </c>
      <c r="C25">
        <f t="shared" si="1"/>
        <v>0.99761816641645706</v>
      </c>
      <c r="D25">
        <f>EXP(-((-0.11314-0.21668)+(-0.0841-0.01982)*E2+(-0.02521-0.01239)*E5+(1.28239-0.38444)*E3))</f>
        <v>1584.9370984446355</v>
      </c>
      <c r="E25">
        <f t="shared" si="2"/>
        <v>0.99936945796842713</v>
      </c>
      <c r="F25">
        <f t="shared" si="3"/>
        <v>1.7512915519700689E-3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1404.0820176371228</v>
      </c>
      <c r="C26">
        <f t="shared" si="1"/>
        <v>0.99928829777376149</v>
      </c>
      <c r="D26">
        <f>EXP(-((-9.52346-1.9962)+(0.0714-0.01844)*E2+(0.11318-0.03814)*E5+(0.14192-0.04857)*E6+(1.47314-0.66464)*E3))</f>
        <v>914.77304842346359</v>
      </c>
      <c r="E26">
        <f t="shared" si="2"/>
        <v>0.99890802639177734</v>
      </c>
      <c r="F26">
        <f t="shared" si="3"/>
        <v>-3.8027138198415411E-4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74.434906113033549</v>
      </c>
      <c r="C27">
        <f t="shared" si="1"/>
        <v>0.98674353755406585</v>
      </c>
      <c r="D27">
        <f>EXP(-((-1.00599-0.92673)+(0.03107-0.01232)*E2+(-0.12507-0.06328)*E7))</f>
        <v>10.120924363956956</v>
      </c>
      <c r="E27">
        <f t="shared" si="2"/>
        <v>0.91007941720734908</v>
      </c>
      <c r="F27">
        <f t="shared" si="3"/>
        <v>-7.6664120346716769E-2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5.0713654455893034</v>
      </c>
      <c r="C28">
        <f t="shared" si="1"/>
        <v>0.83529240514973857</v>
      </c>
      <c r="D28">
        <f>EXP(-((1.049734-0.468174)+(-0.018323-0.006169)*E2+(-0.023371-0.008305)*E5+(-0.012844-0.007985)*E7))</f>
        <v>5.3139768982980931</v>
      </c>
      <c r="E28">
        <f t="shared" si="2"/>
        <v>0.84162121336402962</v>
      </c>
      <c r="F28">
        <f t="shared" si="3"/>
        <v>6.3288082142910485E-3</v>
      </c>
    </row>
    <row r="29" spans="1:6" ht="13" x14ac:dyDescent="0.15">
      <c r="A29" s="2" t="s">
        <v>35</v>
      </c>
      <c r="B29">
        <f>EXP(-((-3.7924-0.8923)+(1.94461-0.65889)*C3+(-0.10873-0.09755)*C5+(0.04748-0.03787)*C6))</f>
        <v>9777.2838548175296</v>
      </c>
      <c r="C29">
        <f t="shared" si="1"/>
        <v>0.99989773256587278</v>
      </c>
      <c r="D29">
        <f>EXP(-((-3.7924-0.8923)+(1.94461-0.65889)*E3+(-0.10873-0.09755)*E5+(0.04748-0.03787)*E6))</f>
        <v>4983.1624570119393</v>
      </c>
      <c r="E29">
        <f t="shared" si="2"/>
        <v>0.99979936448528217</v>
      </c>
      <c r="F29">
        <f t="shared" si="3"/>
        <v>-9.8368080590605089E-5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3" priority="1" operator="lessThanOrEqual">
      <formula>0</formula>
    </cfRule>
  </conditionalFormatting>
  <conditionalFormatting sqref="F15:F29 I17:I29"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1873241</v>
      </c>
      <c r="C2" s="4">
        <v>33.200000000000003</v>
      </c>
      <c r="D2" s="4">
        <v>4751187</v>
      </c>
      <c r="E2" s="4">
        <v>84.3</v>
      </c>
      <c r="F2" s="4">
        <v>1851840</v>
      </c>
      <c r="G2" s="4">
        <v>32.799999999999997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8759</v>
      </c>
      <c r="C5" s="4">
        <v>0.1</v>
      </c>
      <c r="D5" s="4">
        <v>8083</v>
      </c>
      <c r="E5" s="4">
        <v>0.1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60286</v>
      </c>
      <c r="C6" s="4">
        <v>1</v>
      </c>
      <c r="D6" s="4">
        <v>66367</v>
      </c>
      <c r="E6" s="4">
        <v>1.1000000000000001</v>
      </c>
      <c r="F6" s="4">
        <v>17704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241461</v>
      </c>
      <c r="C7" s="4">
        <v>4.2</v>
      </c>
      <c r="D7" s="4">
        <v>151451</v>
      </c>
      <c r="E7" s="4">
        <v>2.6</v>
      </c>
      <c r="F7" s="4">
        <v>106351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634063</v>
      </c>
      <c r="C8" s="4">
        <v>11.2</v>
      </c>
      <c r="D8" s="4">
        <v>654595</v>
      </c>
      <c r="E8" s="4">
        <v>11.6</v>
      </c>
      <c r="F8" s="4">
        <v>590431</v>
      </c>
      <c r="G8" s="4">
        <v>10.4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747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2815986</v>
      </c>
      <c r="C10" s="4">
        <v>49.9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2860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5634543</v>
      </c>
      <c r="C12">
        <f t="shared" si="0"/>
        <v>99.6</v>
      </c>
      <c r="D12">
        <f t="shared" si="0"/>
        <v>5634543</v>
      </c>
      <c r="E12">
        <f t="shared" si="0"/>
        <v>99.699999999999974</v>
      </c>
      <c r="F12">
        <f t="shared" si="0"/>
        <v>2566326</v>
      </c>
      <c r="G12">
        <f t="shared" si="0"/>
        <v>45.29999999999999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60.811687553697361</v>
      </c>
      <c r="C15">
        <f t="shared" ref="C15:C29" si="1">B15/(1+B15)</f>
        <v>0.98382182982577082</v>
      </c>
      <c r="D15">
        <f>EXP(-((-4.41432-0.8343)+(0.04345-0.01026)*E2+(0.06422-0.02529)*E6))</f>
        <v>11.110382150003646</v>
      </c>
      <c r="E15">
        <f t="shared" ref="E15:E29" si="2">D15/(1+D15)</f>
        <v>0.91742622259036644</v>
      </c>
      <c r="F15">
        <f t="shared" ref="F15:F29" si="3">E15-C15</f>
        <v>-6.6395607235404386E-2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15.481441747994003</v>
      </c>
      <c r="C16">
        <f t="shared" si="1"/>
        <v>0.93932569642326869</v>
      </c>
      <c r="D16">
        <f>EXP(-((-2.04493-0.37147)+(-0.05813-0.03198)*(E7)+(0.07854-0.02332)*(E6)))</f>
        <v>13.329025156886686</v>
      </c>
      <c r="E16">
        <f t="shared" si="2"/>
        <v>0.930211581803289</v>
      </c>
      <c r="F16">
        <f t="shared" si="3"/>
        <v>-9.1141146199796852E-3</v>
      </c>
    </row>
    <row r="17" spans="1:6" ht="15.75" customHeight="1" x14ac:dyDescent="0.15">
      <c r="A17" s="2" t="s">
        <v>23</v>
      </c>
      <c r="B17">
        <f>EXP(-((-5.26319-0.80942)+(0.23697-0.06716)*(C7)))</f>
        <v>212.59905055011171</v>
      </c>
      <c r="C17">
        <f t="shared" si="1"/>
        <v>0.99531833124995384</v>
      </c>
      <c r="D17">
        <f>EXP(-((-5.26319-0.80942)+(0.23697-0.06716)*(E7)))</f>
        <v>278.96993049234118</v>
      </c>
      <c r="E17">
        <f t="shared" si="2"/>
        <v>0.99642818784773979</v>
      </c>
      <c r="F17">
        <f t="shared" si="3"/>
        <v>1.109856597785952E-3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633.14723890432754</v>
      </c>
      <c r="C18">
        <f t="shared" si="1"/>
        <v>0.99842307915472783</v>
      </c>
      <c r="D18">
        <f>EXP(-((-6.22088-1.39384)+(0.04872-0.01441)*(E2)+(0.04949-0.01494)*(E5)+(0.04056-0.01909)*(E6)))</f>
        <v>109.43327469465338</v>
      </c>
      <c r="E18">
        <f t="shared" si="2"/>
        <v>0.99094475824641637</v>
      </c>
      <c r="F18">
        <f t="shared" si="3"/>
        <v>-7.4783209083114643E-3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238.03435214508883</v>
      </c>
      <c r="C19">
        <f t="shared" si="1"/>
        <v>0.99581650088773421</v>
      </c>
      <c r="D19">
        <f>EXP(-((-4.84614-1.22028)+(0.03008-0.01287)*E2+(0.7327-0.35501)*E3+(0.03927-0.02034)*E5+(0.04634-0.0256)*E6))</f>
        <v>98.584100887385745</v>
      </c>
      <c r="E19">
        <f t="shared" si="2"/>
        <v>0.98995823639427294</v>
      </c>
      <c r="F19">
        <f t="shared" si="3"/>
        <v>-5.8582644934612738E-3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13.420293477894692</v>
      </c>
      <c r="C20">
        <f t="shared" si="1"/>
        <v>0.93065328375369538</v>
      </c>
      <c r="D20">
        <f>EXP(-((-1.56105-0.27146)+(-0.14222-0.04567)*E7+(0.04149-0.01661)*E6))</f>
        <v>9.9111065297035914</v>
      </c>
      <c r="E20">
        <f t="shared" si="2"/>
        <v>0.90835026701667021</v>
      </c>
      <c r="F20">
        <f t="shared" si="3"/>
        <v>-2.2303016737025172E-2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9.935408575303514</v>
      </c>
      <c r="C21">
        <f t="shared" si="1"/>
        <v>0.90855394262465905</v>
      </c>
      <c r="D21">
        <f>EXP(-((-0.802771-0.371008)+(-0.025303-0.008502)*E2+(0.485604-0.255258)*E3))</f>
        <v>55.898665114935817</v>
      </c>
      <c r="E21">
        <f t="shared" si="2"/>
        <v>0.9824248952417427</v>
      </c>
      <c r="F21">
        <f t="shared" si="3"/>
        <v>7.3870952617083652E-2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14.150670385017085</v>
      </c>
      <c r="C22">
        <f t="shared" si="1"/>
        <v>0.93399631999195709</v>
      </c>
      <c r="D22">
        <f>EXP(-((-2.360104-0.529999)+(0.014709-0.007358)*E2+(0.938919-0.331041)*E3+(-0.018119-0.019003)*E5))</f>
        <v>9.719419553780634</v>
      </c>
      <c r="E22">
        <f t="shared" si="2"/>
        <v>0.90671136669454178</v>
      </c>
      <c r="F22">
        <f t="shared" si="3"/>
        <v>-2.7284953297415315E-2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3.0932335497939585</v>
      </c>
      <c r="C23">
        <f t="shared" si="1"/>
        <v>0.75569437027351227</v>
      </c>
      <c r="D23">
        <f>EXP(-((-1.022244-0.395315)+(0.015959-0.007274)*E2+(-2.13038-0.655748)*E3))</f>
        <v>1.9845922948094186</v>
      </c>
      <c r="E23">
        <f t="shared" si="2"/>
        <v>0.66494586153722701</v>
      </c>
      <c r="F23">
        <f t="shared" si="3"/>
        <v>-9.074850873628526E-2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23.778813615369888</v>
      </c>
      <c r="C24">
        <f t="shared" si="1"/>
        <v>0.95964294273638195</v>
      </c>
      <c r="D24">
        <f>EXP(-((0.21381-0.19584)+(-0.08054-0.01531)*E2+(-0.03271-0.01274)*E5+(0.72939-0.23281)*E3))</f>
        <v>3186.6643806250377</v>
      </c>
      <c r="E24">
        <f t="shared" si="2"/>
        <v>0.99968629068791615</v>
      </c>
      <c r="F24">
        <f t="shared" si="3"/>
        <v>4.0043347951534192E-2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43.979516876785091</v>
      </c>
      <c r="C25">
        <f t="shared" si="1"/>
        <v>0.97776765804889909</v>
      </c>
      <c r="D25">
        <f>EXP(-((-0.11314-0.21668)+(-0.0841-0.01982)*E2+(-0.02521-0.01239)*E5+(1.28239-0.38444)*E3))</f>
        <v>8902.0422883766678</v>
      </c>
      <c r="E25">
        <f t="shared" si="2"/>
        <v>0.99988767884419627</v>
      </c>
      <c r="F25">
        <f t="shared" si="3"/>
        <v>2.2120020795297179E-2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15686.158840807042</v>
      </c>
      <c r="C26">
        <f t="shared" si="1"/>
        <v>0.99993625359377392</v>
      </c>
      <c r="D26">
        <f>EXP(-((-9.52346-1.9962)+(0.0714-0.01844)*E2+(0.11318-0.03814)*E5+(0.14192-0.04857)*E6+(1.47314-0.66464)*E3))</f>
        <v>1037.8878359131274</v>
      </c>
      <c r="E26">
        <f t="shared" si="2"/>
        <v>0.99903743217946039</v>
      </c>
      <c r="F26">
        <f t="shared" si="3"/>
        <v>-8.9882141431352203E-4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8.1767110693391825</v>
      </c>
      <c r="C27">
        <f t="shared" si="1"/>
        <v>0.89102849676272844</v>
      </c>
      <c r="D27">
        <f>EXP(-((-1.00599-0.92673)+(0.03107-0.01232)*E2+(-0.12507-0.06328)*E7))</f>
        <v>2.3205517948362893</v>
      </c>
      <c r="E27">
        <f t="shared" si="2"/>
        <v>0.69884523362801443</v>
      </c>
      <c r="F27">
        <f t="shared" si="3"/>
        <v>-0.19218326313471401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1.3801936287294418</v>
      </c>
      <c r="C28">
        <f t="shared" si="1"/>
        <v>0.57986611344144945</v>
      </c>
      <c r="D28">
        <f>EXP(-((1.049734-0.468174)+(-0.018323-0.006169)*E2+(-0.023371-0.008305)*E5+(-0.012844-0.007985)*E7))</f>
        <v>4.6666366090101032</v>
      </c>
      <c r="E28">
        <f t="shared" si="2"/>
        <v>0.82352847570815224</v>
      </c>
      <c r="F28">
        <f t="shared" si="3"/>
        <v>0.24366236226670279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109.47738519202349</v>
      </c>
      <c r="C29">
        <f t="shared" si="1"/>
        <v>0.99094837374851086</v>
      </c>
      <c r="D29">
        <f>EXP(-((-3.7924-0.8923)+(1.94461-0.65889)*E3+(-0.10873-0.09755)*E5+(0.04748-0.03787)*E6))</f>
        <v>109.37222796099644</v>
      </c>
      <c r="E29">
        <f t="shared" si="2"/>
        <v>0.99093974980415012</v>
      </c>
      <c r="F29">
        <f t="shared" si="3"/>
        <v>-8.6239443607416533E-6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41" priority="1" operator="lessThanOrEqual">
      <formula>0</formula>
    </cfRule>
  </conditionalFormatting>
  <conditionalFormatting sqref="F15:F29 I17:I29">
    <cfRule type="cellIs" dxfId="40" priority="2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1630984</v>
      </c>
      <c r="C2" s="4">
        <v>56.7</v>
      </c>
      <c r="D2" s="4">
        <v>2787287</v>
      </c>
      <c r="E2" s="4">
        <v>96.9</v>
      </c>
      <c r="F2" s="4">
        <v>1614693</v>
      </c>
      <c r="G2" s="4">
        <v>56.1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3384</v>
      </c>
      <c r="E5" s="4">
        <v>0.1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936765</v>
      </c>
      <c r="C6" s="4">
        <v>32.5</v>
      </c>
      <c r="D6" s="4">
        <v>0</v>
      </c>
      <c r="E6" s="4">
        <v>0</v>
      </c>
      <c r="F6" s="4">
        <v>0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230334</v>
      </c>
      <c r="C7" s="4">
        <v>8</v>
      </c>
      <c r="D7" s="4">
        <v>43908</v>
      </c>
      <c r="E7" s="4">
        <v>1.5</v>
      </c>
      <c r="F7" s="4">
        <v>669</v>
      </c>
      <c r="G7" s="4">
        <v>0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75126</v>
      </c>
      <c r="C8" s="4">
        <v>2.6</v>
      </c>
      <c r="D8" s="4">
        <v>38790</v>
      </c>
      <c r="E8" s="4">
        <v>1.3</v>
      </c>
      <c r="F8" s="4">
        <v>4476</v>
      </c>
      <c r="G8" s="4">
        <v>0.1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518</v>
      </c>
      <c r="C9" s="4">
        <v>0</v>
      </c>
      <c r="D9" s="4">
        <v>231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127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2873727</v>
      </c>
      <c r="C12">
        <f t="shared" si="0"/>
        <v>99.8</v>
      </c>
      <c r="D12">
        <f t="shared" si="0"/>
        <v>2873727</v>
      </c>
      <c r="E12">
        <f t="shared" si="0"/>
        <v>99.8</v>
      </c>
      <c r="F12">
        <f t="shared" si="0"/>
        <v>1619838</v>
      </c>
      <c r="G12">
        <f t="shared" si="0"/>
        <v>56.2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8.1786082863759315</v>
      </c>
      <c r="C15">
        <f t="shared" ref="C15:C29" si="1">B15/(1+B15)</f>
        <v>0.89105102115706059</v>
      </c>
      <c r="D15">
        <f>EXP(-((-4.41432-0.8343)+(0.04345-0.01026)*E2+(0.06422-0.02529)*E6))</f>
        <v>7.6332140871551788</v>
      </c>
      <c r="E15">
        <f t="shared" ref="E15:E29" si="2">D15/(1+D15)</f>
        <v>0.88416828426763594</v>
      </c>
      <c r="F15">
        <f t="shared" ref="F15:F29" si="3">E15-C15</f>
        <v>-6.8827368894246455E-3</v>
      </c>
      <c r="G15" t="s">
        <v>115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3.8291008093430645</v>
      </c>
      <c r="C16">
        <f t="shared" si="1"/>
        <v>0.79292211128306589</v>
      </c>
      <c r="D16">
        <f>EXP(-((-2.04493-0.37147)+(-0.05813-0.03198)*(E7)+(0.07854-0.02332)*(E6)))</f>
        <v>12.827162592007168</v>
      </c>
      <c r="E16">
        <f t="shared" si="2"/>
        <v>0.92767858240286749</v>
      </c>
      <c r="F16">
        <f t="shared" si="3"/>
        <v>0.1347564711198016</v>
      </c>
    </row>
    <row r="17" spans="1:7" ht="15.75" customHeight="1" x14ac:dyDescent="0.15">
      <c r="A17" s="2" t="s">
        <v>23</v>
      </c>
      <c r="B17">
        <f>EXP(-((-5.26319-0.80942)+(0.23697-0.06716)*(C7)))</f>
        <v>111.51175373409504</v>
      </c>
      <c r="C17">
        <f t="shared" si="1"/>
        <v>0.99111203970419526</v>
      </c>
      <c r="D17">
        <f>EXP(-((-5.26319-0.80942)+(0.23697-0.06716)*(E7)))</f>
        <v>336.26347349941216</v>
      </c>
      <c r="E17">
        <f t="shared" si="2"/>
        <v>0.9970349590792501</v>
      </c>
      <c r="F17">
        <f t="shared" si="3"/>
        <v>5.922919375054847E-3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144.25289867687459</v>
      </c>
      <c r="C18">
        <f t="shared" si="1"/>
        <v>0.99311545580770422</v>
      </c>
      <c r="D18">
        <f>EXP(-((-6.22088-1.39384)+(0.04872-0.01441)*(E2)+(0.04949-0.01494)*(E5)+(0.04056-0.01909)*(E6)))</f>
        <v>72.720694488826297</v>
      </c>
      <c r="E18">
        <f t="shared" si="2"/>
        <v>0.98643528785324219</v>
      </c>
      <c r="F18">
        <f t="shared" si="3"/>
        <v>-6.680167954462024E-3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82.811173670670314</v>
      </c>
      <c r="C19">
        <f t="shared" si="1"/>
        <v>0.98806841670146006</v>
      </c>
      <c r="D19">
        <f>EXP(-((-4.84614-1.22028)+(0.03008-0.01287)*E2+(0.7327-0.35501)*E3+(0.03927-0.02034)*E5+(0.04634-0.0256)*E6))</f>
        <v>81.196975586314039</v>
      </c>
      <c r="E19">
        <f t="shared" si="2"/>
        <v>0.9878341022541649</v>
      </c>
      <c r="F19">
        <f t="shared" si="3"/>
        <v>-2.343144472951586E-4</v>
      </c>
      <c r="G19" t="s">
        <v>115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12.516277535281196</v>
      </c>
      <c r="C20">
        <f t="shared" si="1"/>
        <v>0.92601513268799596</v>
      </c>
      <c r="D20">
        <f>EXP(-((-1.56105-0.27146)+(-0.14222-0.04567)*E7+(0.04149-0.01661)*E6))</f>
        <v>8.284157865274004</v>
      </c>
      <c r="E20">
        <f t="shared" si="2"/>
        <v>0.89228963848833831</v>
      </c>
      <c r="F20">
        <f t="shared" si="3"/>
        <v>-3.3725494199657646E-2</v>
      </c>
      <c r="G20" t="s">
        <v>115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21.988563999468148</v>
      </c>
      <c r="C21">
        <f t="shared" si="1"/>
        <v>0.95650011022771431</v>
      </c>
      <c r="D21">
        <f>EXP(-((-0.802771-0.371008)+(-0.025303-0.008502)*E2+(0.485604-0.255258)*E3))</f>
        <v>85.582729105103581</v>
      </c>
      <c r="E21">
        <f t="shared" si="2"/>
        <v>0.98845035250868463</v>
      </c>
      <c r="F21">
        <f t="shared" si="3"/>
        <v>3.195024228097032E-2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11.861540790341911</v>
      </c>
      <c r="C22">
        <f t="shared" si="1"/>
        <v>0.92224881790594426</v>
      </c>
      <c r="D22">
        <f>EXP(-((-2.360104-0.529999)+(0.014709-0.007358)*E2+(0.938919-0.331041)*E3+(-0.018119-0.019003)*E5))</f>
        <v>8.8596149118623888</v>
      </c>
      <c r="E22">
        <f t="shared" si="2"/>
        <v>0.89857616053575573</v>
      </c>
      <c r="F22">
        <f t="shared" si="3"/>
        <v>-2.3672657370188532E-2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2.5221696416224324</v>
      </c>
      <c r="C23">
        <f t="shared" si="1"/>
        <v>0.71608408970915849</v>
      </c>
      <c r="D23">
        <f>EXP(-((-1.022244-0.395315)+(0.015959-0.007274)*E2+(-2.13038-0.655748)*E3))</f>
        <v>1.7788774156753115</v>
      </c>
      <c r="E23">
        <f t="shared" si="2"/>
        <v>0.64014245667724634</v>
      </c>
      <c r="F23">
        <f t="shared" si="3"/>
        <v>-7.5941633031912148E-2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225.14057840191532</v>
      </c>
      <c r="C24">
        <f t="shared" si="1"/>
        <v>0.99557797186570063</v>
      </c>
      <c r="D24">
        <f>EXP(-((0.21381-0.19584)+(-0.08054-0.01531)*E2+(-0.03271-0.01274)*E5+(0.72939-0.23281)*E3))</f>
        <v>10661.986167314581</v>
      </c>
      <c r="E24">
        <f t="shared" si="2"/>
        <v>0.99990621764069565</v>
      </c>
      <c r="F24">
        <f t="shared" si="3"/>
        <v>4.3282457749950209E-3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503.75195794863015</v>
      </c>
      <c r="C25">
        <f t="shared" si="1"/>
        <v>0.99801882888366766</v>
      </c>
      <c r="D25">
        <f>EXP(-((-0.11314-0.21668)+(-0.0841-0.01982)*E2+(-0.02521-0.01239)*E5+(1.28239-0.38444)*E3))</f>
        <v>32972.461761812607</v>
      </c>
      <c r="E25">
        <f t="shared" si="2"/>
        <v>0.99996967258071889</v>
      </c>
      <c r="F25">
        <f t="shared" si="3"/>
        <v>1.95084369705123E-3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240.55602148797317</v>
      </c>
      <c r="C26">
        <f t="shared" si="1"/>
        <v>0.99586017357861734</v>
      </c>
      <c r="D26">
        <f>EXP(-((-9.52346-1.9962)+(0.0714-0.01844)*E2+(0.11318-0.03814)*E5+(0.14192-0.04857)*E6+(1.47314-0.66464)*E3))</f>
        <v>590.12359617310506</v>
      </c>
      <c r="E26">
        <f t="shared" si="2"/>
        <v>0.99830830640753654</v>
      </c>
      <c r="F26">
        <f t="shared" si="3"/>
        <v>2.4481328289192028E-3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10.766021315207146</v>
      </c>
      <c r="C27">
        <f t="shared" si="1"/>
        <v>0.91500950293983085</v>
      </c>
      <c r="D27">
        <f>EXP(-((-1.00599-0.92673)+(0.03107-0.01232)*E2+(-0.12507-0.06328)*E7))</f>
        <v>1.4893950041222865</v>
      </c>
      <c r="E27">
        <f t="shared" si="2"/>
        <v>0.59829597217634767</v>
      </c>
      <c r="F27">
        <f t="shared" si="3"/>
        <v>-0.31671353076348319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2.6479040433166845</v>
      </c>
      <c r="C28">
        <f t="shared" si="1"/>
        <v>0.72586998228966648</v>
      </c>
      <c r="D28">
        <f>EXP(-((1.049734-0.468174)+(-0.018323-0.006169)*E2+(-0.023371-0.008305)*E5+(-0.012844-0.007985)*E7))</f>
        <v>6.2097826789818429</v>
      </c>
      <c r="E28">
        <f t="shared" si="2"/>
        <v>0.86129956414425257</v>
      </c>
      <c r="F28">
        <f t="shared" si="3"/>
        <v>0.13542958185458609</v>
      </c>
    </row>
    <row r="29" spans="1:7" ht="13" x14ac:dyDescent="0.15">
      <c r="A29" s="2" t="s">
        <v>35</v>
      </c>
      <c r="B29">
        <f>EXP(-((-3.7924-0.8923)+(1.94461-0.65889)*C3+(-0.10873-0.09755)*C5+(0.04748-0.03787)*C6))</f>
        <v>79.231583429182734</v>
      </c>
      <c r="C29">
        <f t="shared" si="1"/>
        <v>0.98753608046533614</v>
      </c>
      <c r="D29">
        <f>EXP(-((-3.7924-0.8923)+(1.94461-0.65889)*E3+(-0.10873-0.09755)*E5+(0.04748-0.03787)*E6))</f>
        <v>110.53453432950845</v>
      </c>
      <c r="E29">
        <f t="shared" si="2"/>
        <v>0.99103416707648873</v>
      </c>
      <c r="F29">
        <f t="shared" si="3"/>
        <v>3.4980866111525843E-3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9" priority="1" operator="lessThanOrEqual">
      <formula>0</formula>
    </cfRule>
  </conditionalFormatting>
  <conditionalFormatting sqref="F15:F29 I17:I29">
    <cfRule type="cellIs" dxfId="38" priority="2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997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4510964</v>
      </c>
      <c r="C2" s="4">
        <v>76.3</v>
      </c>
      <c r="D2" s="4">
        <v>4793710</v>
      </c>
      <c r="E2" s="4">
        <v>81.099999999999994</v>
      </c>
      <c r="F2" s="4">
        <v>4498520</v>
      </c>
      <c r="G2" s="4">
        <v>76.099999999999994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100839</v>
      </c>
      <c r="C5" s="4">
        <v>1.7</v>
      </c>
      <c r="D5" s="4">
        <v>71143</v>
      </c>
      <c r="E5" s="4">
        <v>1.2</v>
      </c>
      <c r="F5" s="4">
        <v>64248</v>
      </c>
      <c r="G5" s="4">
        <v>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28770</v>
      </c>
      <c r="C6" s="4">
        <v>0.4</v>
      </c>
      <c r="D6" s="4">
        <v>36020</v>
      </c>
      <c r="E6" s="4">
        <v>0.6</v>
      </c>
      <c r="F6" s="4">
        <v>1779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306464</v>
      </c>
      <c r="C7" s="4">
        <v>5.0999999999999996</v>
      </c>
      <c r="D7" s="4">
        <v>152691</v>
      </c>
      <c r="E7" s="4">
        <v>2.5</v>
      </c>
      <c r="F7" s="4">
        <v>93689</v>
      </c>
      <c r="G7" s="4">
        <v>1.5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889197</v>
      </c>
      <c r="C8" s="4">
        <v>15</v>
      </c>
      <c r="D8" s="4">
        <v>843314</v>
      </c>
      <c r="E8" s="4">
        <v>14.2</v>
      </c>
      <c r="F8" s="4">
        <v>756474</v>
      </c>
      <c r="G8" s="4">
        <v>12.8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2023</v>
      </c>
      <c r="C9" s="4">
        <v>0</v>
      </c>
      <c r="D9" s="4">
        <v>475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66544</v>
      </c>
      <c r="C11" s="4">
        <v>1.1000000000000001</v>
      </c>
      <c r="D11" s="4">
        <v>7448</v>
      </c>
      <c r="E11" s="4">
        <v>0.1</v>
      </c>
      <c r="F11" s="4">
        <v>1837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5904801</v>
      </c>
      <c r="C12">
        <f t="shared" si="0"/>
        <v>99.6</v>
      </c>
      <c r="D12">
        <f t="shared" si="0"/>
        <v>5904801</v>
      </c>
      <c r="E12">
        <f t="shared" si="0"/>
        <v>99.699999999999989</v>
      </c>
      <c r="F12">
        <f t="shared" si="0"/>
        <v>5416547</v>
      </c>
      <c r="G12">
        <f t="shared" si="0"/>
        <v>91.399999999999991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14.889421583932631</v>
      </c>
      <c r="C15">
        <f t="shared" ref="C15:C29" si="1">B15/(1+B15)</f>
        <v>0.93706504703662719</v>
      </c>
      <c r="D15">
        <f>EXP(-((-4.41432-0.8343)+(0.04345-0.01026)*E2+(0.06422-0.02529)*E6))</f>
        <v>12.598188074429563</v>
      </c>
      <c r="E15">
        <f t="shared" ref="E15:E29" si="2">D15/(1+D15)</f>
        <v>0.92646079061956577</v>
      </c>
      <c r="F15">
        <f t="shared" ref="F15:F29" si="3">E15-C15</f>
        <v>-1.060425641706142E-2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17.354867246667606</v>
      </c>
      <c r="C16">
        <f t="shared" si="1"/>
        <v>0.94551853813153819</v>
      </c>
      <c r="D16">
        <f>EXP(-((-2.04493-0.37147)+(-0.05813-0.03198)*(E7)+(0.07854-0.02332)*(E6)))</f>
        <v>13.579251462097817</v>
      </c>
      <c r="E16">
        <f t="shared" si="2"/>
        <v>0.93140937292976023</v>
      </c>
      <c r="F16">
        <f t="shared" si="3"/>
        <v>-1.4109165201777962E-2</v>
      </c>
    </row>
    <row r="17" spans="1:6" ht="15.75" customHeight="1" x14ac:dyDescent="0.15">
      <c r="A17" s="2" t="s">
        <v>23</v>
      </c>
      <c r="B17">
        <f>EXP(-((-5.26319-0.80942)+(0.23697-0.06716)*(C7)))</f>
        <v>182.46876359687644</v>
      </c>
      <c r="C17">
        <f t="shared" si="1"/>
        <v>0.99454948090129813</v>
      </c>
      <c r="D17">
        <f>EXP(-((-5.26319-0.80942)+(0.23697-0.06716)*(E7)))</f>
        <v>283.74756861466204</v>
      </c>
      <c r="E17">
        <f t="shared" si="2"/>
        <v>0.99648811751101107</v>
      </c>
      <c r="F17">
        <f t="shared" si="3"/>
        <v>1.9386366097129404E-3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138.31642566718818</v>
      </c>
      <c r="C18">
        <f t="shared" si="1"/>
        <v>0.99282209549081535</v>
      </c>
      <c r="D18">
        <f>EXP(-((-6.22088-1.39384)+(0.04872-0.01441)*(E2)+(0.04949-0.01494)*(E5)+(0.04056-0.01909)*(E6)))</f>
        <v>118.84700575385115</v>
      </c>
      <c r="E18">
        <f t="shared" si="2"/>
        <v>0.9916560285030912</v>
      </c>
      <c r="F18">
        <f t="shared" si="3"/>
        <v>-1.1660669877241459E-3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111.36576897759599</v>
      </c>
      <c r="C19">
        <f t="shared" si="1"/>
        <v>0.99110049253345667</v>
      </c>
      <c r="D19">
        <f>EXP(-((-4.84614-1.22028)+(0.03008-0.01287)*E2+(0.7327-0.35501)*E3+(0.03927-0.02034)*E5+(0.04634-0.0256)*E6))</f>
        <v>103.08243418210888</v>
      </c>
      <c r="E19">
        <f t="shared" si="2"/>
        <v>0.99039223085184247</v>
      </c>
      <c r="F19">
        <f t="shared" si="3"/>
        <v>-7.0826168161419734E-4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16.131872928557051</v>
      </c>
      <c r="C20">
        <f t="shared" si="1"/>
        <v>0.94162926586193019</v>
      </c>
      <c r="D20">
        <f>EXP(-((-1.56105-0.27146)+(-0.14222-0.04567)*E7+(0.04149-0.01661)*E6))</f>
        <v>9.8483802496294501</v>
      </c>
      <c r="E20">
        <f t="shared" si="2"/>
        <v>0.90782034027299541</v>
      </c>
      <c r="F20">
        <f t="shared" si="3"/>
        <v>-3.380892558893478E-2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42.65312320590624</v>
      </c>
      <c r="C21">
        <f t="shared" si="1"/>
        <v>0.9770921316377954</v>
      </c>
      <c r="D21">
        <f>EXP(-((-0.802771-0.371008)+(-0.025303-0.008502)*E2+(0.485604-0.255258)*E3))</f>
        <v>50.167354179416478</v>
      </c>
      <c r="E21">
        <f t="shared" si="2"/>
        <v>0.98045628866222911</v>
      </c>
      <c r="F21">
        <f t="shared" si="3"/>
        <v>3.3641570244337116E-3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10.938942186031987</v>
      </c>
      <c r="C22">
        <f t="shared" si="1"/>
        <v>0.91624048559595561</v>
      </c>
      <c r="D22">
        <f>EXP(-((-2.360104-0.529999)+(0.014709-0.007358)*E2+(0.938919-0.331041)*E3+(-0.018119-0.019003)*E5))</f>
        <v>10.3655032755915</v>
      </c>
      <c r="E22">
        <f t="shared" si="2"/>
        <v>0.91201445499139533</v>
      </c>
      <c r="F22">
        <f t="shared" si="3"/>
        <v>-4.2260306045602825E-3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2.1273849447935831</v>
      </c>
      <c r="C23">
        <f t="shared" si="1"/>
        <v>0.68024403210587081</v>
      </c>
      <c r="D23">
        <f>EXP(-((-1.022244-0.395315)+(0.015959-0.007274)*E2+(-2.13038-0.655748)*E3))</f>
        <v>2.0405216786652307</v>
      </c>
      <c r="E23">
        <f t="shared" si="2"/>
        <v>0.67110907084898885</v>
      </c>
      <c r="F23">
        <f t="shared" si="3"/>
        <v>-9.1349612568819571E-3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1591.8465920761132</v>
      </c>
      <c r="C24">
        <f t="shared" si="1"/>
        <v>0.99937219315094461</v>
      </c>
      <c r="D24">
        <f>EXP(-((0.21381-0.19584)+(-0.08054-0.01531)*E2+(-0.03271-0.01274)*E5+(0.72939-0.23281)*E3))</f>
        <v>2465.1427609685675</v>
      </c>
      <c r="E24">
        <f t="shared" si="2"/>
        <v>0.99959450847054476</v>
      </c>
      <c r="F24">
        <f t="shared" si="3"/>
        <v>2.2231531960015261E-4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4116.8187663624394</v>
      </c>
      <c r="C25">
        <f t="shared" si="1"/>
        <v>0.99975715298396117</v>
      </c>
      <c r="D25">
        <f>EXP(-((-0.11314-0.21668)+(-0.0841-0.01982)*E2+(-0.02521-0.01239)*E5+(1.28239-0.38444)*E3))</f>
        <v>6653.1918770040984</v>
      </c>
      <c r="E25">
        <f t="shared" si="2"/>
        <v>0.99984971879102913</v>
      </c>
      <c r="F25">
        <f t="shared" si="3"/>
        <v>9.2565807067956918E-5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1501.0257699393856</v>
      </c>
      <c r="C26">
        <f t="shared" si="1"/>
        <v>0.99933423246124442</v>
      </c>
      <c r="D26">
        <f>EXP(-((-9.52346-1.9962)+(0.0714-0.01844)*E2+(0.11318-0.03814)*E5+(0.14192-0.04857)*E6+(1.47314-0.66464)*E3))</f>
        <v>1186.2424674264066</v>
      </c>
      <c r="E26">
        <f t="shared" si="2"/>
        <v>0.99915771207024984</v>
      </c>
      <c r="F26">
        <f t="shared" si="3"/>
        <v>-1.7652039099458339E-4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4.3175149772664039</v>
      </c>
      <c r="C27">
        <f t="shared" si="1"/>
        <v>0.81194223161096313</v>
      </c>
      <c r="D27">
        <f>EXP(-((-1.00599-0.92673)+(0.03107-0.01232)*E2+(-0.12507-0.06328)*E7))</f>
        <v>2.4180707222325206</v>
      </c>
      <c r="E27">
        <f t="shared" si="2"/>
        <v>0.7074372997914895</v>
      </c>
      <c r="F27">
        <f t="shared" si="3"/>
        <v>-0.10450493181947362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4.2514355399101333</v>
      </c>
      <c r="C28">
        <f t="shared" si="1"/>
        <v>0.80957587836694411</v>
      </c>
      <c r="D28">
        <f>EXP(-((1.049734-0.468174)+(-0.018323-0.006169)*E2+(-0.023371-0.008305)*E5+(-0.012844-0.007985)*E7))</f>
        <v>4.4585557913750815</v>
      </c>
      <c r="E28">
        <f t="shared" si="2"/>
        <v>0.81680135951343147</v>
      </c>
      <c r="F28">
        <f t="shared" si="3"/>
        <v>7.2254811464873558E-3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153.16748563147385</v>
      </c>
      <c r="C29">
        <f t="shared" si="1"/>
        <v>0.99351354797087088</v>
      </c>
      <c r="D29">
        <f>EXP(-((-3.7924-0.8923)+(1.94461-0.65889)*E3+(-0.10873-0.09755)*E5+(0.04748-0.03787)*E6))</f>
        <v>137.89189381444518</v>
      </c>
      <c r="E29">
        <f t="shared" si="2"/>
        <v>0.99280015577197067</v>
      </c>
      <c r="F29">
        <f t="shared" si="3"/>
        <v>-7.13392198900209E-4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7" priority="1" operator="lessThanOrEqual">
      <formula>0</formula>
    </cfRule>
  </conditionalFormatting>
  <conditionalFormatting sqref="F15:F29 I17:I29"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996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1272571</v>
      </c>
      <c r="C2" s="4">
        <v>27.9</v>
      </c>
      <c r="D2" s="4">
        <v>1738357</v>
      </c>
      <c r="E2" s="4">
        <v>38.200000000000003</v>
      </c>
      <c r="F2" s="4">
        <v>1243133</v>
      </c>
      <c r="G2" s="4">
        <v>27.3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29869</v>
      </c>
      <c r="C5" s="4">
        <v>0.6</v>
      </c>
      <c r="D5" s="4">
        <v>15987</v>
      </c>
      <c r="E5" s="4">
        <v>0.3</v>
      </c>
      <c r="F5" s="4">
        <v>13199</v>
      </c>
      <c r="G5" s="4">
        <v>0.2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166767</v>
      </c>
      <c r="C6" s="4">
        <v>3.6</v>
      </c>
      <c r="D6" s="4">
        <v>31883</v>
      </c>
      <c r="E6" s="4">
        <v>0.7</v>
      </c>
      <c r="F6" s="4">
        <v>17303</v>
      </c>
      <c r="G6" s="4">
        <v>0.3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388310</v>
      </c>
      <c r="C7" s="4">
        <v>8.5</v>
      </c>
      <c r="D7" s="4">
        <v>82369</v>
      </c>
      <c r="E7" s="4">
        <v>1.8</v>
      </c>
      <c r="F7" s="4">
        <v>51810</v>
      </c>
      <c r="G7" s="4">
        <v>1.1000000000000001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2683067</v>
      </c>
      <c r="C8" s="4">
        <v>59</v>
      </c>
      <c r="D8" s="4">
        <v>2676891</v>
      </c>
      <c r="E8" s="4">
        <v>58.8</v>
      </c>
      <c r="F8" s="4">
        <v>2511052</v>
      </c>
      <c r="G8" s="4">
        <v>55.2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4903</v>
      </c>
      <c r="C9" s="4">
        <v>0.1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4545487</v>
      </c>
      <c r="C12">
        <f t="shared" si="0"/>
        <v>99.699999999999989</v>
      </c>
      <c r="D12">
        <f t="shared" si="0"/>
        <v>4545487</v>
      </c>
      <c r="E12">
        <f t="shared" si="0"/>
        <v>99.8</v>
      </c>
      <c r="F12">
        <f t="shared" si="0"/>
        <v>3836497</v>
      </c>
      <c r="G12">
        <f t="shared" si="0"/>
        <v>84.100000000000009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65.527571958524817</v>
      </c>
      <c r="C15">
        <f t="shared" ref="C15:C29" si="1">B15/(1+B15)</f>
        <v>0.98496863825688052</v>
      </c>
      <c r="D15">
        <f>EXP(-((-4.41432-0.8343)+(0.04345-0.01026)*E2+(0.06422-0.02529)*E6))</f>
        <v>52.118032389524764</v>
      </c>
      <c r="E15">
        <f t="shared" ref="E15:E29" si="2">D15/(1+D15)</f>
        <v>0.98117400146400746</v>
      </c>
      <c r="F15">
        <f t="shared" ref="F15:F29" si="3">E15-C15</f>
        <v>-3.7946367928730629E-3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19.75769429429398</v>
      </c>
      <c r="C16">
        <f t="shared" si="1"/>
        <v>0.95182509262240711</v>
      </c>
      <c r="D16">
        <f>EXP(-((-2.04493-0.37147)+(-0.05813-0.03198)*(E7)+(0.07854-0.02332)*(E6)))</f>
        <v>12.67896092914086</v>
      </c>
      <c r="E16">
        <f t="shared" si="2"/>
        <v>0.92689503207296553</v>
      </c>
      <c r="F16">
        <f t="shared" si="3"/>
        <v>-2.4930060549441579E-2</v>
      </c>
    </row>
    <row r="17" spans="1:7" ht="15.75" customHeight="1" x14ac:dyDescent="0.15">
      <c r="A17" s="2" t="s">
        <v>23</v>
      </c>
      <c r="B17">
        <f>EXP(-((-5.26319-0.80942)+(0.23697-0.06716)*(C7)))</f>
        <v>102.43464648911113</v>
      </c>
      <c r="C17">
        <f t="shared" si="1"/>
        <v>0.99033205957633086</v>
      </c>
      <c r="D17">
        <f>EXP(-((-5.26319-0.80942)+(0.23697-0.06716)*(E7)))</f>
        <v>319.56222107311953</v>
      </c>
      <c r="E17">
        <f t="shared" si="2"/>
        <v>0.9968804808107069</v>
      </c>
      <c r="F17">
        <f t="shared" si="3"/>
        <v>6.5484212343760451E-3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705.88264608435168</v>
      </c>
      <c r="C18">
        <f t="shared" si="1"/>
        <v>0.99858533802528704</v>
      </c>
      <c r="D18">
        <f>EXP(-((-6.22088-1.39384)+(0.04872-0.01441)*(E2)+(0.04949-0.01494)*(E5)+(0.04056-0.01909)*(E6)))</f>
        <v>533.08665996382206</v>
      </c>
      <c r="E18">
        <f t="shared" si="2"/>
        <v>0.99812764467836035</v>
      </c>
      <c r="F18">
        <f t="shared" si="3"/>
        <v>-4.5769334692669084E-4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244.75042062511216</v>
      </c>
      <c r="C19">
        <f t="shared" si="1"/>
        <v>0.99593083097291835</v>
      </c>
      <c r="D19">
        <f>EXP(-((-4.84614-1.22028)+(0.03008-0.01287)*E2+(0.7327-0.35501)*E3+(0.03927-0.02034)*E5+(0.04634-0.0256)*E6))</f>
        <v>218.94071819522446</v>
      </c>
      <c r="E19">
        <f t="shared" si="2"/>
        <v>0.99545332029373312</v>
      </c>
      <c r="F19">
        <f t="shared" si="3"/>
        <v>-4.7751067918522239E-4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28.219324239986921</v>
      </c>
      <c r="C20">
        <f t="shared" si="1"/>
        <v>0.96577607367690277</v>
      </c>
      <c r="D20">
        <f>EXP(-((-1.56105-0.27146)+(-0.14222-0.04567)*E7+(0.04149-0.01661)*E6))</f>
        <v>8.6132007730320144</v>
      </c>
      <c r="E20">
        <f t="shared" si="2"/>
        <v>0.8959763741952308</v>
      </c>
      <c r="F20">
        <f t="shared" si="3"/>
        <v>-6.9799699481671973E-2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8.305670713425048</v>
      </c>
      <c r="C21">
        <f t="shared" si="1"/>
        <v>0.89253864328582722</v>
      </c>
      <c r="D21">
        <f>EXP(-((-0.802771-0.371008)+(-0.025303-0.008502)*E2+(0.485604-0.255258)*E3))</f>
        <v>11.765011504065859</v>
      </c>
      <c r="E21">
        <f t="shared" si="2"/>
        <v>0.9216608618267611</v>
      </c>
      <c r="F21">
        <f t="shared" si="3"/>
        <v>2.9122218540933886E-2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14.988500893369215</v>
      </c>
      <c r="C22">
        <f t="shared" si="1"/>
        <v>0.93745504930892409</v>
      </c>
      <c r="D22">
        <f>EXP(-((-2.360104-0.529999)+(0.014709-0.007358)*E2+(0.938919-0.331041)*E3+(-0.018119-0.019003)*E5))</f>
        <v>13.74165045456636</v>
      </c>
      <c r="E22">
        <f t="shared" si="2"/>
        <v>0.93216499040714662</v>
      </c>
      <c r="F22">
        <f t="shared" si="3"/>
        <v>-5.2900589017774724E-3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3.2389444834029901</v>
      </c>
      <c r="C23">
        <f t="shared" si="1"/>
        <v>0.76409221590059406</v>
      </c>
      <c r="D23">
        <f>EXP(-((-1.022244-0.395315)+(0.015959-0.007274)*E2+(-2.13038-0.655748)*E3))</f>
        <v>2.9617846234960488</v>
      </c>
      <c r="E23">
        <f t="shared" si="2"/>
        <v>0.74758849987217202</v>
      </c>
      <c r="F23">
        <f t="shared" si="3"/>
        <v>-1.6503716028422044E-2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14.636450105531702</v>
      </c>
      <c r="C24">
        <f t="shared" si="1"/>
        <v>0.93604686528905745</v>
      </c>
      <c r="D24">
        <f>EXP(-((0.21381-0.19584)+(-0.08054-0.01531)*E2+(-0.03271-0.01274)*E5+(0.72939-0.23281)*E3))</f>
        <v>38.750164463123973</v>
      </c>
      <c r="E24">
        <f t="shared" si="2"/>
        <v>0.97484287138163428</v>
      </c>
      <c r="F24">
        <f t="shared" si="3"/>
        <v>3.8796006092576829E-2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25.835460855579523</v>
      </c>
      <c r="C25">
        <f t="shared" si="1"/>
        <v>0.96273587379841541</v>
      </c>
      <c r="D25">
        <f>EXP(-((-0.11314-0.21668)+(-0.0841-0.01982)*E2+(-0.02521-0.01239)*E5+(1.28239-0.38444)*E3))</f>
        <v>74.503343233791853</v>
      </c>
      <c r="E25">
        <f t="shared" si="2"/>
        <v>0.98675555336796739</v>
      </c>
      <c r="F25">
        <f t="shared" si="3"/>
        <v>2.4019679569551977E-2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15693.344747003039</v>
      </c>
      <c r="C26">
        <f t="shared" si="1"/>
        <v>0.99993628278108326</v>
      </c>
      <c r="D26">
        <f>EXP(-((-9.52346-1.9962)+(0.0714-0.01844)*E2+(0.11318-0.03814)*E5+(0.14192-0.04857)*E6+(1.47314-0.66464)*E3))</f>
        <v>12194.386477056469</v>
      </c>
      <c r="E26">
        <f t="shared" si="2"/>
        <v>0.9999180017786331</v>
      </c>
      <c r="F26">
        <f t="shared" si="3"/>
        <v>-1.8281002450160067E-5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20.298967039512696</v>
      </c>
      <c r="C27">
        <f t="shared" si="1"/>
        <v>0.95304936628406189</v>
      </c>
      <c r="D27">
        <f>EXP(-((-1.00599-0.92673)+(0.03107-0.01232)*E2+(-0.12507-0.06328)*E7))</f>
        <v>4.7374546604064776</v>
      </c>
      <c r="E27">
        <f t="shared" si="2"/>
        <v>0.82570668367963129</v>
      </c>
      <c r="F27">
        <f t="shared" si="3"/>
        <v>-0.1273426826044306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1.3469178389700096</v>
      </c>
      <c r="C28">
        <f t="shared" si="1"/>
        <v>0.57390924241350127</v>
      </c>
      <c r="D28">
        <f>EXP(-((1.049734-0.468174)+(-0.018323-0.006169)*E2+(-0.023371-0.008305)*E5+(-0.012844-0.007985)*E7))</f>
        <v>1.4933611726730422</v>
      </c>
      <c r="E28">
        <f t="shared" si="2"/>
        <v>0.59893495937937613</v>
      </c>
      <c r="F28">
        <f t="shared" si="3"/>
        <v>2.5025716965874856E-2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118.37671035280464</v>
      </c>
      <c r="C29">
        <f t="shared" si="1"/>
        <v>0.99162315666896328</v>
      </c>
      <c r="D29">
        <f>EXP(-((-3.7924-0.8923)+(1.94461-0.65889)*E3+(-0.10873-0.09755)*E5+(0.04748-0.03787)*E6))</f>
        <v>114.41783875929522</v>
      </c>
      <c r="E29">
        <f t="shared" si="2"/>
        <v>0.99133582805959908</v>
      </c>
      <c r="F29">
        <f t="shared" si="3"/>
        <v>-2.8732860936420135E-4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35" priority="1" operator="lessThanOrEqual">
      <formula>0</formula>
    </cfRule>
  </conditionalFormatting>
  <conditionalFormatting sqref="F15:F29 I17:I29">
    <cfRule type="cellIs" dxfId="34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7"/>
  <sheetViews>
    <sheetView topLeftCell="A5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0</v>
      </c>
      <c r="C2" s="4">
        <v>0</v>
      </c>
      <c r="D2" s="4">
        <v>464003</v>
      </c>
      <c r="E2" s="4">
        <v>4.3</v>
      </c>
      <c r="F2" s="4">
        <v>0</v>
      </c>
      <c r="G2" s="4">
        <v>0</v>
      </c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20" ht="15.75" customHeight="1" x14ac:dyDescent="0.15">
      <c r="A6" s="8" t="s">
        <v>10</v>
      </c>
      <c r="B6" s="4">
        <v>279679</v>
      </c>
      <c r="C6" s="4">
        <v>2.6</v>
      </c>
      <c r="D6" s="4">
        <v>73188</v>
      </c>
      <c r="E6" s="4">
        <v>0.6</v>
      </c>
      <c r="F6" s="4">
        <v>3893</v>
      </c>
      <c r="G6" s="4">
        <v>0</v>
      </c>
    </row>
    <row r="7" spans="1:20" ht="15.75" customHeight="1" x14ac:dyDescent="0.15">
      <c r="A7" s="9" t="s">
        <v>11</v>
      </c>
      <c r="B7" s="4">
        <v>2068528</v>
      </c>
      <c r="C7" s="4">
        <v>19.399999999999999</v>
      </c>
      <c r="D7" s="4">
        <v>2294702</v>
      </c>
      <c r="E7" s="4">
        <v>21.5</v>
      </c>
      <c r="F7" s="4">
        <v>1362007</v>
      </c>
      <c r="G7" s="4">
        <v>12.7</v>
      </c>
    </row>
    <row r="8" spans="1:20" ht="15.75" customHeight="1" x14ac:dyDescent="0.15">
      <c r="A8" s="10" t="s">
        <v>12</v>
      </c>
      <c r="B8" s="4">
        <v>7006684</v>
      </c>
      <c r="C8" s="4">
        <v>65.8</v>
      </c>
      <c r="D8" s="4">
        <v>6993108</v>
      </c>
      <c r="E8" s="4">
        <v>65.7</v>
      </c>
      <c r="F8" s="4">
        <v>5884377</v>
      </c>
      <c r="G8" s="4">
        <v>55.2</v>
      </c>
    </row>
    <row r="9" spans="1:20" ht="15.75" customHeight="1" x14ac:dyDescent="0.15">
      <c r="A9" s="11" t="s">
        <v>13</v>
      </c>
      <c r="B9" s="4">
        <v>556920</v>
      </c>
      <c r="C9" s="4">
        <v>5.2</v>
      </c>
      <c r="D9" s="4">
        <v>544143</v>
      </c>
      <c r="E9" s="4">
        <v>5.0999999999999996</v>
      </c>
      <c r="F9" s="4">
        <v>471721</v>
      </c>
      <c r="G9" s="4">
        <v>4.4000000000000004</v>
      </c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20" ht="15.75" customHeight="1" x14ac:dyDescent="0.15">
      <c r="A11" s="13" t="s">
        <v>15</v>
      </c>
      <c r="B11" s="4">
        <v>731671</v>
      </c>
      <c r="C11" s="4">
        <v>6.8</v>
      </c>
      <c r="D11" s="4">
        <v>274338</v>
      </c>
      <c r="E11" s="4">
        <v>2.5</v>
      </c>
      <c r="F11" s="4">
        <v>213471</v>
      </c>
      <c r="G11" s="4">
        <v>2</v>
      </c>
    </row>
    <row r="12" spans="1:20" ht="15.75" customHeight="1" x14ac:dyDescent="0.15">
      <c r="A12" s="1"/>
      <c r="B12">
        <f t="shared" ref="B12:G12" si="0">SUM(B2:B11)</f>
        <v>10643482</v>
      </c>
      <c r="C12">
        <f t="shared" si="0"/>
        <v>99.8</v>
      </c>
      <c r="D12">
        <f t="shared" si="0"/>
        <v>10643482</v>
      </c>
      <c r="E12">
        <f t="shared" si="0"/>
        <v>99.699999999999989</v>
      </c>
      <c r="F12">
        <f t="shared" si="0"/>
        <v>7935469</v>
      </c>
      <c r="G12">
        <f t="shared" si="0"/>
        <v>74.300000000000011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171.984094723532</v>
      </c>
      <c r="C15">
        <f t="shared" ref="C15:C29" si="1">B15/(1+B15)</f>
        <v>0.99421912169671889</v>
      </c>
      <c r="D15">
        <f>EXP(-((-4.41432-0.8343)+(0.04345-0.01026)*E2+(0.06422-0.02529)*E6))</f>
        <v>161.1837470117172</v>
      </c>
      <c r="E15">
        <f t="shared" ref="E15:E29" si="2">D15/(1+D15)</f>
        <v>0.99383415404795306</v>
      </c>
      <c r="F15">
        <f t="shared" ref="F15:F29" si="3">E15-C15</f>
        <v>-3.8496764876583267E-4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55.754716072994967</v>
      </c>
      <c r="C16">
        <f t="shared" si="1"/>
        <v>0.98238031886700217</v>
      </c>
      <c r="D16">
        <f>EXP(-((-2.04493-0.37147)+(-0.05813-0.03198)*(E7)+(0.07854-0.02332)*(E6)))</f>
        <v>75.236237760538998</v>
      </c>
      <c r="E16">
        <f t="shared" si="2"/>
        <v>0.98688287841353028</v>
      </c>
      <c r="F16">
        <f t="shared" si="3"/>
        <v>4.5025595465281176E-3</v>
      </c>
    </row>
    <row r="17" spans="1:10" ht="15.75" customHeight="1" x14ac:dyDescent="0.15">
      <c r="A17" s="2" t="s">
        <v>23</v>
      </c>
      <c r="B17">
        <f>EXP(-((-5.26319-0.80942)+(0.23697-0.06716)*(C7)))</f>
        <v>16.091577524769161</v>
      </c>
      <c r="C17">
        <f t="shared" si="1"/>
        <v>0.94149164999247159</v>
      </c>
      <c r="D17">
        <f>EXP(-((-5.26319-0.80942)+(0.23697-0.06716)*(E7)))</f>
        <v>11.264937210369393</v>
      </c>
      <c r="E17">
        <f t="shared" si="2"/>
        <v>0.91846676563867369</v>
      </c>
      <c r="F17">
        <f t="shared" si="3"/>
        <v>-2.3024884353797903E-2</v>
      </c>
    </row>
    <row r="18" spans="1:10" ht="15.75" customHeight="1" x14ac:dyDescent="0.15">
      <c r="A18" s="2" t="s">
        <v>24</v>
      </c>
      <c r="B18">
        <f>EXP(-((-6.22088-1.39384)+(0.04872-0.01441)*(C2)+(0.04949-0.01494)*(C5)+(0.04056-0.01909)*(C6)))</f>
        <v>1917.7310089237628</v>
      </c>
      <c r="C18">
        <f t="shared" si="1"/>
        <v>0.99947882220313888</v>
      </c>
      <c r="D18">
        <f>EXP(-((-6.22088-1.39384)+(0.04872-0.01441)*(E2)+(0.04949-0.01494)*(E5)+(0.04056-0.01909)*(E6)))</f>
        <v>1727.2831162445214</v>
      </c>
      <c r="E18">
        <f t="shared" si="2"/>
        <v>0.99942139109582173</v>
      </c>
      <c r="F18">
        <f t="shared" si="3"/>
        <v>-5.7431107317151842E-5</v>
      </c>
    </row>
    <row r="19" spans="1:10" ht="15.75" customHeight="1" x14ac:dyDescent="0.15">
      <c r="A19" s="2" t="s">
        <v>25</v>
      </c>
      <c r="B19">
        <f>EXP(-((-4.84614-1.22028)+(0.03008-0.01287)*C2+(0.7327-0.35501)*C3+(0.03927-0.02034)*C5+(0.04634-0.0256)*C6))</f>
        <v>408.50166901183587</v>
      </c>
      <c r="C19">
        <f t="shared" si="1"/>
        <v>0.99755800751090196</v>
      </c>
      <c r="D19">
        <f>EXP(-((-4.84614-1.22028)+(0.03008-0.01287)*E2+(0.7327-0.35501)*E3+(0.03927-0.02034)*E5+(0.04634-0.0256)*E6))</f>
        <v>395.42969140952016</v>
      </c>
      <c r="E19">
        <f t="shared" si="2"/>
        <v>0.99747748460403041</v>
      </c>
      <c r="F19">
        <f t="shared" si="3"/>
        <v>-8.0522906871549615E-5</v>
      </c>
      <c r="J19" s="4"/>
    </row>
    <row r="20" spans="1:10" ht="15.75" customHeight="1" x14ac:dyDescent="0.15">
      <c r="A20" s="2" t="s">
        <v>26</v>
      </c>
      <c r="B20">
        <f>EXP(-((-1.56105-0.27146)+(-0.14222-0.04567)*C7+(0.04149-0.01661)*C6))</f>
        <v>224.27836920875168</v>
      </c>
      <c r="C20">
        <f t="shared" si="1"/>
        <v>0.99556104741208706</v>
      </c>
      <c r="D20">
        <f>EXP(-((-1.56105-0.27146)+(-0.14222-0.04567)*E7+(0.04149-0.01661)*E6))</f>
        <v>349.74943566288482</v>
      </c>
      <c r="E20">
        <f t="shared" si="2"/>
        <v>0.99714896191319569</v>
      </c>
      <c r="F20">
        <f t="shared" si="3"/>
        <v>1.5879145011086226E-3</v>
      </c>
      <c r="J20" s="4"/>
    </row>
    <row r="21" spans="1:10" ht="15.75" customHeight="1" x14ac:dyDescent="0.15">
      <c r="A21" s="2" t="s">
        <v>27</v>
      </c>
      <c r="B21">
        <f>EXP(-((-0.802771-0.371008)+(-0.025303-0.008502)*C2+(0.485604-0.255258)*C3))</f>
        <v>3.2341915840995594</v>
      </c>
      <c r="C21">
        <f t="shared" si="1"/>
        <v>0.76382740834041429</v>
      </c>
      <c r="D21">
        <f>EXP(-((-0.802771-0.371008)+(-0.025303-0.008502)*E2+(0.485604-0.255258)*E3))</f>
        <v>3.7402052888990682</v>
      </c>
      <c r="E21">
        <f t="shared" si="2"/>
        <v>0.78903867257777482</v>
      </c>
      <c r="F21">
        <f t="shared" si="3"/>
        <v>2.5211264237360531E-2</v>
      </c>
      <c r="J21" s="4"/>
    </row>
    <row r="22" spans="1:10" ht="15.75" customHeight="1" x14ac:dyDescent="0.15">
      <c r="A22" s="2" t="s">
        <v>28</v>
      </c>
      <c r="B22">
        <f>EXP(-((-2.360104-0.529999)+(0.014709-0.007358)*C2+(0.938919-0.331041)*C3+(-0.018119-0.019003)*C5))</f>
        <v>17.995163007888067</v>
      </c>
      <c r="C22">
        <f t="shared" si="1"/>
        <v>0.94735501877058215</v>
      </c>
      <c r="D22">
        <f>EXP(-((-2.360104-0.529999)+(0.014709-0.007358)*E2+(0.938919-0.331041)*E3+(-0.018119-0.019003)*E5))</f>
        <v>17.435244438188541</v>
      </c>
      <c r="E22">
        <f t="shared" si="2"/>
        <v>0.94575607590379962</v>
      </c>
      <c r="F22">
        <f t="shared" si="3"/>
        <v>-1.5989428667825267E-3</v>
      </c>
      <c r="J22" s="4"/>
    </row>
    <row r="23" spans="1:10" ht="15.75" customHeight="1" x14ac:dyDescent="0.15">
      <c r="A23" s="2" t="s">
        <v>29</v>
      </c>
      <c r="B23">
        <f>EXP(-((-1.022244-0.395315)+(0.015959-0.007274)*C2+(-2.13038-0.655748)*C3))</f>
        <v>4.127034044710796</v>
      </c>
      <c r="C23">
        <f t="shared" si="1"/>
        <v>0.80495545937877466</v>
      </c>
      <c r="D23">
        <f>EXP(-((-1.022244-0.395315)+(0.015959-0.007274)*E2+(-2.13038-0.655748)*E3))</f>
        <v>3.9757503595911454</v>
      </c>
      <c r="E23">
        <f t="shared" si="2"/>
        <v>0.79902528709616172</v>
      </c>
      <c r="F23">
        <f t="shared" si="3"/>
        <v>-5.9301722826129444E-3</v>
      </c>
      <c r="J23" s="4"/>
    </row>
    <row r="24" spans="1:10" ht="15.75" customHeight="1" x14ac:dyDescent="0.15">
      <c r="A24" s="2" t="s">
        <v>30</v>
      </c>
      <c r="B24">
        <f>EXP(-((0.21381-0.19584)+(-0.08054-0.01531)*C2+(-0.03271-0.01274)*C5+(0.72939-0.23281)*C3))</f>
        <v>0.98219049763124833</v>
      </c>
      <c r="C24">
        <f t="shared" si="1"/>
        <v>0.49550762088960815</v>
      </c>
      <c r="D24">
        <f>EXP(-((0.21381-0.19584)+(-0.08054-0.01531)*E2+(-0.03271-0.01274)*E5+(0.72939-0.23281)*E3))</f>
        <v>1.4831749106539585</v>
      </c>
      <c r="E24">
        <f t="shared" si="2"/>
        <v>0.59728974559563175</v>
      </c>
      <c r="F24">
        <f t="shared" si="3"/>
        <v>0.1017821247060236</v>
      </c>
      <c r="J24" s="4"/>
    </row>
    <row r="25" spans="1:10" ht="15.75" customHeight="1" x14ac:dyDescent="0.15">
      <c r="A25" s="2" t="s">
        <v>31</v>
      </c>
      <c r="B25">
        <f>EXP(-((-0.11314-0.21668)+(-0.0841-0.01982)*C2+(-0.02521-0.01239)*C5+(1.28239-0.38444)*C3))</f>
        <v>1.3907177767329886</v>
      </c>
      <c r="C25">
        <f t="shared" si="1"/>
        <v>0.58171557942462782</v>
      </c>
      <c r="D25">
        <f>EXP(-((-0.11314-0.21668)+(-0.0841-0.01982)*E2+(-0.02521-0.01239)*E5+(1.28239-0.38444)*E3))</f>
        <v>2.174233089863046</v>
      </c>
      <c r="E25">
        <f t="shared" si="2"/>
        <v>0.68496327406027213</v>
      </c>
      <c r="F25">
        <f t="shared" si="3"/>
        <v>0.10324769463564432</v>
      </c>
      <c r="J25" s="4"/>
    </row>
    <row r="26" spans="1:10" ht="15.75" customHeight="1" x14ac:dyDescent="0.15">
      <c r="A26" s="2" t="s">
        <v>32</v>
      </c>
      <c r="B26">
        <f>EXP(-((-9.52346-1.9962)+(0.0714-0.01844)*C2+(0.11318-0.03814)*C5+(0.14192-0.04857)*C6+(1.47314-0.66464)*C3))</f>
        <v>78980.005146286334</v>
      </c>
      <c r="C26">
        <f t="shared" si="1"/>
        <v>0.99998733872786061</v>
      </c>
      <c r="D26">
        <f>EXP(-((-9.52346-1.9962)+(0.0714-0.01844)*E2+(0.11318-0.03814)*E5+(0.14192-0.04857)*E6+(1.47314-0.66464)*E3))</f>
        <v>75805.187047879386</v>
      </c>
      <c r="E26">
        <f t="shared" si="2"/>
        <v>0.99998680846459975</v>
      </c>
      <c r="F26">
        <f t="shared" si="3"/>
        <v>-5.3026326085614528E-7</v>
      </c>
      <c r="J26" s="4"/>
    </row>
    <row r="27" spans="1:10" ht="15.75" customHeight="1" x14ac:dyDescent="0.15">
      <c r="A27" s="2" t="s">
        <v>33</v>
      </c>
      <c r="B27">
        <f>EXP(-((-1.00599-0.92673)+(0.03107-0.01232)*C2+(-0.12507-0.06328)*C7))</f>
        <v>266.8562169355875</v>
      </c>
      <c r="C27">
        <f t="shared" si="1"/>
        <v>0.99626665376133317</v>
      </c>
      <c r="D27">
        <f>EXP(-((-1.00599-0.92673)+(0.03107-0.01232)*E2+(-0.12507-0.06328)*E7))</f>
        <v>365.62930782420204</v>
      </c>
      <c r="E27">
        <f t="shared" si="2"/>
        <v>0.9972724493687245</v>
      </c>
      <c r="F27">
        <f t="shared" si="3"/>
        <v>1.0057956073913354E-3</v>
      </c>
      <c r="J27" s="4"/>
    </row>
    <row r="28" spans="1:10" ht="15.75" customHeight="1" x14ac:dyDescent="0.15">
      <c r="A28" s="2" t="s">
        <v>34</v>
      </c>
      <c r="B28" s="23">
        <f>EXP(-((1.049734-0.468174)+(-0.018323-0.006169)*C2+(-0.023371-0.008305)*C5+(-0.012844-0.007985)*C7))</f>
        <v>0.83737992390818572</v>
      </c>
      <c r="C28">
        <f t="shared" si="1"/>
        <v>0.45574674731780174</v>
      </c>
      <c r="D28">
        <f>EXP(-((1.049734-0.468174)+(-0.018323-0.006169)*E2+(-0.023371-0.008305)*E5+(-0.012844-0.007985)*E7))</f>
        <v>0.97197917465818773</v>
      </c>
      <c r="E28">
        <f t="shared" si="2"/>
        <v>0.4928952532303823</v>
      </c>
      <c r="F28">
        <f t="shared" si="3"/>
        <v>3.7148505912580565E-2</v>
      </c>
      <c r="J28" s="4"/>
    </row>
    <row r="29" spans="1:10" ht="13" x14ac:dyDescent="0.15">
      <c r="A29" s="2" t="s">
        <v>35</v>
      </c>
      <c r="B29">
        <f>EXP(-((-3.7924-0.8923)+(1.94461-0.65889)*C3+(-0.10873-0.09755)*C5+(0.04748-0.03787)*C6))</f>
        <v>105.60587455705536</v>
      </c>
      <c r="C29">
        <f t="shared" si="1"/>
        <v>0.99061965389660778</v>
      </c>
      <c r="D29">
        <f>EXP(-((-3.7924-0.8923)+(1.94461-0.65889)*E3+(-0.10873-0.09755)*E5+(0.04748-0.03787)*E6))</f>
        <v>107.65525088487148</v>
      </c>
      <c r="E29">
        <f t="shared" si="2"/>
        <v>0.99079657916339836</v>
      </c>
      <c r="F29">
        <f t="shared" si="3"/>
        <v>1.7692526679058407E-4</v>
      </c>
      <c r="J29" s="4"/>
    </row>
    <row r="30" spans="1:10" ht="13" x14ac:dyDescent="0.15">
      <c r="A30" s="2"/>
    </row>
    <row r="31" spans="1:10" ht="13" x14ac:dyDescent="0.15">
      <c r="A31" s="2"/>
    </row>
    <row r="32" spans="1:10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31">
    <cfRule type="cellIs" dxfId="87" priority="1" operator="lessThanOrEqual">
      <formula>0</formula>
    </cfRule>
  </conditionalFormatting>
  <conditionalFormatting sqref="F15:F31 I17:I29">
    <cfRule type="cellIs" dxfId="86" priority="2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996"/>
  <sheetViews>
    <sheetView topLeftCell="A11" workbookViewId="0">
      <selection activeCell="G30" sqref="G30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2823906</v>
      </c>
      <c r="C2" s="4">
        <v>47.6</v>
      </c>
      <c r="D2" s="4">
        <v>3280404</v>
      </c>
      <c r="E2" s="4">
        <v>55.4</v>
      </c>
      <c r="F2" s="4">
        <v>2780880</v>
      </c>
      <c r="G2" s="4">
        <v>46.9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244215</v>
      </c>
      <c r="C5" s="4">
        <v>4.0999999999999996</v>
      </c>
      <c r="D5" s="4">
        <v>173947</v>
      </c>
      <c r="E5" s="4">
        <v>2.9</v>
      </c>
      <c r="F5" s="4">
        <v>136050</v>
      </c>
      <c r="G5" s="4">
        <v>2.2000000000000002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71163</v>
      </c>
      <c r="C6" s="4">
        <v>1.2</v>
      </c>
      <c r="D6" s="4">
        <v>57636</v>
      </c>
      <c r="E6" s="4">
        <v>0.9</v>
      </c>
      <c r="F6" s="4">
        <v>11487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533169</v>
      </c>
      <c r="C7" s="4">
        <v>9</v>
      </c>
      <c r="D7" s="4">
        <v>233954</v>
      </c>
      <c r="E7" s="4">
        <v>3.9</v>
      </c>
      <c r="F7" s="4">
        <v>191004</v>
      </c>
      <c r="G7" s="4">
        <v>3.2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2233656</v>
      </c>
      <c r="C8" s="4">
        <v>37.700000000000003</v>
      </c>
      <c r="D8" s="4">
        <v>2169752</v>
      </c>
      <c r="E8" s="4">
        <v>36.6</v>
      </c>
      <c r="F8" s="4">
        <v>2092793</v>
      </c>
      <c r="G8" s="4">
        <v>35.299999999999997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13154</v>
      </c>
      <c r="C9" s="4">
        <v>0.2</v>
      </c>
      <c r="D9" s="4">
        <v>466</v>
      </c>
      <c r="E9" s="4">
        <v>0</v>
      </c>
      <c r="F9" s="4">
        <v>285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1062</v>
      </c>
      <c r="C11" s="4">
        <v>0</v>
      </c>
      <c r="D11" s="4">
        <v>4166</v>
      </c>
      <c r="E11" s="4">
        <v>0</v>
      </c>
      <c r="F11" s="4">
        <v>131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5920325</v>
      </c>
      <c r="C12">
        <f t="shared" si="0"/>
        <v>99.800000000000011</v>
      </c>
      <c r="D12">
        <f t="shared" si="0"/>
        <v>5920325</v>
      </c>
      <c r="E12">
        <f t="shared" si="0"/>
        <v>99.699999999999989</v>
      </c>
      <c r="F12">
        <f t="shared" si="0"/>
        <v>5212630</v>
      </c>
      <c r="G12">
        <f t="shared" si="0"/>
        <v>87.7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37.414562489046183</v>
      </c>
      <c r="C15">
        <f t="shared" ref="C15:C29" si="1">B15/(1+B15)</f>
        <v>0.97396820540946816</v>
      </c>
      <c r="D15">
        <f>EXP(-((-4.41432-0.8343)+(0.04345-0.01026)*E2+(0.06422-0.02529)*E6))</f>
        <v>29.220105007443657</v>
      </c>
      <c r="E15">
        <f t="shared" ref="E15:E29" si="2">D15/(1+D15)</f>
        <v>0.96690944655044431</v>
      </c>
      <c r="F15">
        <f t="shared" ref="F15:F29" si="3">E15-C15</f>
        <v>-7.0587588590238504E-3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23.597151367990616</v>
      </c>
      <c r="C16">
        <f t="shared" si="1"/>
        <v>0.95934488571301202</v>
      </c>
      <c r="D16">
        <f>EXP(-((-2.04493-0.37147)+(-0.05813-0.03198)*(E7)+(0.07854-0.02332)*(E6)))</f>
        <v>15.151976719822603</v>
      </c>
      <c r="E16">
        <f t="shared" si="2"/>
        <v>0.9380880732218525</v>
      </c>
      <c r="F16">
        <f t="shared" si="3"/>
        <v>-2.1256812491159516E-2</v>
      </c>
    </row>
    <row r="17" spans="1:6" ht="15.75" customHeight="1" x14ac:dyDescent="0.15">
      <c r="A17" s="2" t="s">
        <v>23</v>
      </c>
      <c r="B17">
        <f>EXP(-((-5.26319-0.80942)+(0.23697-0.06716)*(C7)))</f>
        <v>94.0964198838615</v>
      </c>
      <c r="C17">
        <f t="shared" si="1"/>
        <v>0.98948435702183879</v>
      </c>
      <c r="D17">
        <f>EXP(-((-5.26319-0.80942)+(0.23697-0.06716)*(E7)))</f>
        <v>223.7100961452515</v>
      </c>
      <c r="E17">
        <f t="shared" si="2"/>
        <v>0.99554982167177031</v>
      </c>
      <c r="F17">
        <f t="shared" si="3"/>
        <v>6.0654646499315179E-3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335.00484687366566</v>
      </c>
      <c r="C18">
        <f t="shared" si="1"/>
        <v>0.99702385245539038</v>
      </c>
      <c r="D18">
        <f>EXP(-((-6.22088-1.39384)+(0.04872-0.01441)*(E2)+(0.04949-0.01494)*(E5)+(0.04056-0.01909)*(E6)))</f>
        <v>268.92378168697286</v>
      </c>
      <c r="E18">
        <f t="shared" si="2"/>
        <v>0.99629525048237622</v>
      </c>
      <c r="F18">
        <f t="shared" si="3"/>
        <v>-7.2860197301416463E-4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171.52396595145478</v>
      </c>
      <c r="C19">
        <f t="shared" si="1"/>
        <v>0.99420370384783885</v>
      </c>
      <c r="D19">
        <f>EXP(-((-4.84614-1.22028)+(0.03008-0.01287)*E2+(0.7327-0.35501)*E3+(0.03927-0.02034)*E5+(0.04634-0.0256)*E6))</f>
        <v>154.38091153604987</v>
      </c>
      <c r="E19">
        <f t="shared" si="2"/>
        <v>0.9935642030278089</v>
      </c>
      <c r="F19">
        <f t="shared" si="3"/>
        <v>-6.395008200299479E-4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32.906295761626687</v>
      </c>
      <c r="C20">
        <f t="shared" si="1"/>
        <v>0.9705069522477372</v>
      </c>
      <c r="D20">
        <f>EXP(-((-1.56105-0.27146)+(-0.14222-0.04567)*E7+(0.04149-0.01661)*E6))</f>
        <v>12.716355505563964</v>
      </c>
      <c r="E20">
        <f t="shared" si="2"/>
        <v>0.92709433642235684</v>
      </c>
      <c r="F20">
        <f t="shared" si="3"/>
        <v>-4.3412615825380363E-2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16.165785457399462</v>
      </c>
      <c r="C21">
        <f t="shared" si="1"/>
        <v>0.94174458241472769</v>
      </c>
      <c r="D21">
        <f>EXP(-((-0.802771-0.371008)+(-0.025303-0.008502)*E2+(0.485604-0.255258)*E3))</f>
        <v>21.043169117873333</v>
      </c>
      <c r="E21">
        <f t="shared" si="2"/>
        <v>0.95463447226428222</v>
      </c>
      <c r="F21">
        <f t="shared" si="3"/>
        <v>1.2889889849554526E-2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14.767009428856012</v>
      </c>
      <c r="C22">
        <f t="shared" si="1"/>
        <v>0.93657643166180593</v>
      </c>
      <c r="D22">
        <f>EXP(-((-2.360104-0.529999)+(0.014709-0.007358)*E2+(0.938919-0.331041)*E3+(-0.018119-0.019003)*E5))</f>
        <v>13.336590191758145</v>
      </c>
      <c r="E22">
        <f t="shared" si="2"/>
        <v>0.93024840728342206</v>
      </c>
      <c r="F22">
        <f t="shared" si="3"/>
        <v>-6.3280243783838674E-3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2.7295943270366623</v>
      </c>
      <c r="C23">
        <f t="shared" si="1"/>
        <v>0.73187432403819985</v>
      </c>
      <c r="D23">
        <f>EXP(-((-1.022244-0.395315)+(0.015959-0.007274)*E2+(-2.13038-0.655748)*E3))</f>
        <v>2.550807561962444</v>
      </c>
      <c r="E23">
        <f t="shared" si="2"/>
        <v>0.71837392408634937</v>
      </c>
      <c r="F23">
        <f t="shared" si="3"/>
        <v>-1.3500399951850484E-2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113.39020365046574</v>
      </c>
      <c r="C24">
        <f t="shared" si="1"/>
        <v>0.99125799265944459</v>
      </c>
      <c r="D24">
        <f>EXP(-((0.21381-0.19584)+(-0.08054-0.01531)*E2+(-0.03271-0.01274)*E5+(0.72939-0.23281)*E3))</f>
        <v>226.76744024099253</v>
      </c>
      <c r="E24">
        <f t="shared" si="2"/>
        <v>0.99560955684033703</v>
      </c>
      <c r="F24">
        <f t="shared" si="3"/>
        <v>4.3515641808924421E-3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228.27978412289517</v>
      </c>
      <c r="C25">
        <f t="shared" si="1"/>
        <v>0.99563851647965618</v>
      </c>
      <c r="D25">
        <f>EXP(-((-0.11314-0.21668)+(-0.0841-0.01982)*E2+(-0.02521-0.01239)*E5+(1.28239-0.38444)*E3))</f>
        <v>490.79572375834914</v>
      </c>
      <c r="E25">
        <f t="shared" si="2"/>
        <v>0.99796663543074771</v>
      </c>
      <c r="F25">
        <f t="shared" si="3"/>
        <v>2.328118951091529E-3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5319.209600695267</v>
      </c>
      <c r="C26">
        <f t="shared" si="1"/>
        <v>0.99981203748065317</v>
      </c>
      <c r="D26">
        <f>EXP(-((-9.52346-1.9962)+(0.0714-0.01844)*E2+(0.11318-0.03814)*E5+(0.14192-0.04857)*E6+(1.47314-0.66464)*E3))</f>
        <v>3960.1809593103367</v>
      </c>
      <c r="E26">
        <f t="shared" si="2"/>
        <v>0.9997475500336207</v>
      </c>
      <c r="F26">
        <f t="shared" si="3"/>
        <v>-6.4487447032468559E-5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15.415446095927651</v>
      </c>
      <c r="C27">
        <f t="shared" si="1"/>
        <v>0.93908176517675757</v>
      </c>
      <c r="D27">
        <f>EXP(-((-1.00599-0.92673)+(0.03107-0.01232)*E2+(-0.12507-0.06328)*E7))</f>
        <v>5.0964030164321894</v>
      </c>
      <c r="E27">
        <f t="shared" si="2"/>
        <v>0.83596884961433671</v>
      </c>
      <c r="F27">
        <f t="shared" si="3"/>
        <v>-0.10311291556242086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2.4635214251480342</v>
      </c>
      <c r="C28">
        <f t="shared" si="1"/>
        <v>0.71127650814019172</v>
      </c>
      <c r="D28">
        <f>EXP(-((1.049734-0.468174)+(-0.018323-0.006169)*E2+(-0.023371-0.008305)*E5+(-0.012844-0.007985)*E7))</f>
        <v>2.5815507906407138</v>
      </c>
      <c r="E28">
        <f t="shared" si="2"/>
        <v>0.72079133915587801</v>
      </c>
      <c r="F28">
        <f t="shared" si="3"/>
        <v>9.514831015686287E-3</v>
      </c>
    </row>
    <row r="29" spans="1:6" ht="13" x14ac:dyDescent="0.15">
      <c r="A29" s="2" t="s">
        <v>35</v>
      </c>
      <c r="B29">
        <f>EXP(-((-3.7924-0.8923)+(1.94461-0.65889)*C3+(-0.10873-0.09755)*C5+(0.04748-0.03787)*C6))</f>
        <v>249.36457942397277</v>
      </c>
      <c r="C29">
        <f t="shared" si="1"/>
        <v>0.99600582477640909</v>
      </c>
      <c r="D29">
        <f>EXP(-((-3.7924-0.8923)+(1.94461-0.65889)*E3+(-0.10873-0.09755)*E5+(0.04748-0.03787)*E6))</f>
        <v>195.24652678335215</v>
      </c>
      <c r="E29">
        <f t="shared" si="2"/>
        <v>0.99490436841664998</v>
      </c>
      <c r="F29">
        <f t="shared" si="3"/>
        <v>-1.101456359759112E-3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33" priority="1" operator="lessThanOrEqual">
      <formula>0</formula>
    </cfRule>
  </conditionalFormatting>
  <conditionalFormatting sqref="F15:F29 I17:I29">
    <cfRule type="cellIs" dxfId="32" priority="2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997"/>
  <sheetViews>
    <sheetView topLeftCell="A10" workbookViewId="0">
      <selection activeCell="E29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11317296</v>
      </c>
      <c r="C2" s="4">
        <v>72.7</v>
      </c>
      <c r="D2" s="4">
        <v>11969304</v>
      </c>
      <c r="E2" s="4">
        <v>76.900000000000006</v>
      </c>
      <c r="F2" s="4">
        <v>10298649</v>
      </c>
      <c r="G2" s="4">
        <v>66.2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12470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915662</v>
      </c>
      <c r="C4" s="4">
        <v>5.8</v>
      </c>
      <c r="D4" s="4">
        <v>1638782</v>
      </c>
      <c r="E4" s="4">
        <v>10.5</v>
      </c>
      <c r="F4" s="4">
        <v>481557</v>
      </c>
      <c r="G4" s="4">
        <v>3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123346</v>
      </c>
      <c r="C5" s="4">
        <v>0.7</v>
      </c>
      <c r="D5" s="4">
        <v>64337</v>
      </c>
      <c r="E5" s="4">
        <v>0.4</v>
      </c>
      <c r="F5" s="4">
        <v>27748</v>
      </c>
      <c r="G5" s="4">
        <v>0.1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695916</v>
      </c>
      <c r="C6" s="4">
        <v>4.4000000000000004</v>
      </c>
      <c r="D6" s="4">
        <v>94065</v>
      </c>
      <c r="E6" s="4">
        <v>0.6</v>
      </c>
      <c r="F6" s="4">
        <v>10543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561343</v>
      </c>
      <c r="C7" s="4">
        <v>3.6</v>
      </c>
      <c r="D7" s="4">
        <v>171719</v>
      </c>
      <c r="E7" s="4">
        <v>1.1000000000000001</v>
      </c>
      <c r="F7" s="4">
        <v>69253</v>
      </c>
      <c r="G7" s="4">
        <v>0.4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1884174</v>
      </c>
      <c r="C8" s="4">
        <v>12.1</v>
      </c>
      <c r="D8" s="4">
        <v>1533862</v>
      </c>
      <c r="E8" s="4">
        <v>9.8000000000000007</v>
      </c>
      <c r="F8" s="4">
        <v>1482243</v>
      </c>
      <c r="G8" s="4">
        <v>9.5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36840</v>
      </c>
      <c r="C9" s="4">
        <v>0.2</v>
      </c>
      <c r="D9" s="4">
        <v>17848</v>
      </c>
      <c r="E9" s="4">
        <v>0.1</v>
      </c>
      <c r="F9" s="4">
        <v>6199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18312</v>
      </c>
      <c r="C11" s="4">
        <v>0.1</v>
      </c>
      <c r="D11" s="4">
        <v>50860</v>
      </c>
      <c r="E11" s="4">
        <v>0.3</v>
      </c>
      <c r="F11" s="4">
        <v>13732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15552889</v>
      </c>
      <c r="C12">
        <f t="shared" si="0"/>
        <v>99.6</v>
      </c>
      <c r="D12">
        <f t="shared" si="0"/>
        <v>15553247</v>
      </c>
      <c r="E12">
        <f t="shared" si="0"/>
        <v>99.699999999999989</v>
      </c>
      <c r="F12">
        <f t="shared" si="0"/>
        <v>12389924</v>
      </c>
      <c r="G12">
        <f t="shared" si="0"/>
        <v>79.2</v>
      </c>
      <c r="H12" s="4"/>
      <c r="I12" s="4"/>
      <c r="J12" s="4"/>
      <c r="K12" s="4"/>
      <c r="L12" s="4"/>
      <c r="M12" s="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14.359546753568752</v>
      </c>
      <c r="C15">
        <f t="shared" ref="C15:C29" si="1">B15/(1+B15)</f>
        <v>0.93489391216784101</v>
      </c>
      <c r="D15">
        <f>EXP(-((-4.41432-0.8343)+(0.04345-0.01026)*E2+(0.06422-0.02529)*E6))</f>
        <v>14.482644478305138</v>
      </c>
      <c r="E15">
        <f t="shared" ref="E15:E29" si="2">D15/(1+D15)</f>
        <v>0.93541155056545811</v>
      </c>
      <c r="F15">
        <f t="shared" ref="F15:F29" si="3">E15-C15</f>
        <v>5.1763839761709285E-4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12.156062298996572</v>
      </c>
      <c r="C16">
        <f t="shared" si="1"/>
        <v>0.92398941436479276</v>
      </c>
      <c r="D16">
        <f>EXP(-((-2.04493-0.37147)+(-0.05813-0.03198)*(E7)+(0.07854-0.02332)*(E6)))</f>
        <v>11.969826202010248</v>
      </c>
      <c r="E16">
        <f t="shared" si="2"/>
        <v>0.92289796451975536</v>
      </c>
      <c r="F16">
        <f t="shared" si="3"/>
        <v>-1.0914498450373955E-3</v>
      </c>
      <c r="G16" t="s">
        <v>115</v>
      </c>
    </row>
    <row r="17" spans="1:7" ht="15.75" customHeight="1" x14ac:dyDescent="0.15">
      <c r="A17" s="2" t="s">
        <v>23</v>
      </c>
      <c r="B17">
        <f>EXP(-((-5.26319-0.80942)+(0.23697-0.06716)*(C7)))</f>
        <v>235.40183734508861</v>
      </c>
      <c r="C17">
        <f t="shared" si="1"/>
        <v>0.99576991443370111</v>
      </c>
      <c r="D17">
        <f>EXP(-((-5.26319-0.80942)+(0.23697-0.06716)*(E7)))</f>
        <v>359.8974033002815</v>
      </c>
      <c r="E17">
        <f t="shared" si="2"/>
        <v>0.99722912941225028</v>
      </c>
      <c r="F17">
        <f t="shared" si="3"/>
        <v>1.4592149785491726E-3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148.67013608882499</v>
      </c>
      <c r="C18">
        <f t="shared" si="1"/>
        <v>0.99331864040394457</v>
      </c>
      <c r="D18">
        <f>EXP(-((-6.22088-1.39384)+(0.04872-0.01441)*(E2)+(0.04949-0.01494)*(E5)+(0.04056-0.01909)*(E6)))</f>
        <v>141.11554177090628</v>
      </c>
      <c r="E18">
        <f t="shared" si="2"/>
        <v>0.99296347192193779</v>
      </c>
      <c r="F18">
        <f t="shared" si="3"/>
        <v>-3.5516848200678464E-4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111.1350357258263</v>
      </c>
      <c r="C19">
        <f t="shared" si="1"/>
        <v>0.99108218057338449</v>
      </c>
      <c r="D19">
        <f>EXP(-((-4.84614-1.22028)+(0.03008-0.01287)*E2+(0.7327-0.35501)*E3+(0.03927-0.02034)*E5+(0.04634-0.0256)*E6))</f>
        <v>112.50020006517445</v>
      </c>
      <c r="E19">
        <f t="shared" si="2"/>
        <v>0.99118944284304544</v>
      </c>
      <c r="F19">
        <f t="shared" si="3"/>
        <v>1.0726226966095709E-4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11.017027164012198</v>
      </c>
      <c r="C20">
        <f t="shared" si="1"/>
        <v>0.91678474331865256</v>
      </c>
      <c r="D20">
        <f>EXP(-((-1.56105-0.27146)+(-0.14222-0.04567)*E7+(0.04149-0.01661)*E6))</f>
        <v>7.5705142668758976</v>
      </c>
      <c r="E20">
        <f t="shared" si="2"/>
        <v>0.8833208873048739</v>
      </c>
      <c r="F20">
        <f t="shared" si="3"/>
        <v>-3.3463856013778659E-2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37.765745950506336</v>
      </c>
      <c r="C21">
        <f t="shared" si="1"/>
        <v>0.97420403050474669</v>
      </c>
      <c r="D21">
        <f>EXP(-((-0.802771-0.371008)+(-0.025303-0.008502)*E2+(0.485604-0.255258)*E3))</f>
        <v>43.527089874570251</v>
      </c>
      <c r="E21">
        <f t="shared" si="2"/>
        <v>0.97754176159239392</v>
      </c>
      <c r="F21">
        <f t="shared" si="3"/>
        <v>3.3377310876472333E-3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10.822969703077709</v>
      </c>
      <c r="C22">
        <f t="shared" si="1"/>
        <v>0.91541888162500462</v>
      </c>
      <c r="D22">
        <f>EXP(-((-2.360104-0.529999)+(0.014709-0.007358)*E2+(0.938919-0.331041)*E3+(-0.018119-0.019003)*E5))</f>
        <v>10.377706504497294</v>
      </c>
      <c r="E22">
        <f t="shared" si="2"/>
        <v>0.91210882442742502</v>
      </c>
      <c r="F22">
        <f t="shared" si="3"/>
        <v>-3.3100571975795967E-3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2.1949505109308447</v>
      </c>
      <c r="C23">
        <f t="shared" si="1"/>
        <v>0.68700610648624683</v>
      </c>
      <c r="D23">
        <f>EXP(-((-1.022244-0.395315)+(0.015959-0.007274)*E2+(-2.13038-0.655748)*E3))</f>
        <v>2.1163279757995244</v>
      </c>
      <c r="E23">
        <f t="shared" si="2"/>
        <v>0.67910951357953897</v>
      </c>
      <c r="F23">
        <f t="shared" si="3"/>
        <v>-7.8965929067078555E-3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1077.2211554059213</v>
      </c>
      <c r="C24">
        <f t="shared" si="1"/>
        <v>0.99907254648549026</v>
      </c>
      <c r="D24">
        <f>EXP(-((0.21381-0.19584)+(-0.08054-0.01531)*E2+(-0.03271-0.01274)*E5+(0.72939-0.23281)*E3))</f>
        <v>1589.3414070446759</v>
      </c>
      <c r="E24">
        <f t="shared" si="2"/>
        <v>0.99937120419831216</v>
      </c>
      <c r="F24">
        <f t="shared" si="3"/>
        <v>2.9865771282189257E-4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2727.4544028346827</v>
      </c>
      <c r="C25">
        <f t="shared" si="1"/>
        <v>0.99963349213424235</v>
      </c>
      <c r="D25">
        <f>EXP(-((-0.11314-0.21668)+(-0.0841-0.01982)*E2+(-0.02521-0.01239)*E5+(1.28239-0.38444)*E3))</f>
        <v>4172.6558226856232</v>
      </c>
      <c r="E25">
        <f t="shared" si="2"/>
        <v>0.9997604019012386</v>
      </c>
      <c r="F25">
        <f t="shared" si="3"/>
        <v>1.2690976699625267E-4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1347.7610322794992</v>
      </c>
      <c r="C26">
        <f t="shared" si="1"/>
        <v>0.99925857881710156</v>
      </c>
      <c r="D26">
        <f>EXP(-((-9.52346-1.9962)+(0.0714-0.01844)*E2+(0.11318-0.03814)*E5+(0.14192-0.04857)*E6+(1.47314-0.66464)*E3))</f>
        <v>1573.4249198715236</v>
      </c>
      <c r="E26">
        <f t="shared" si="2"/>
        <v>0.99936484745167675</v>
      </c>
      <c r="F26">
        <f t="shared" si="3"/>
        <v>1.0626863457519065E-4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3.4821676924711253</v>
      </c>
      <c r="C27">
        <f t="shared" si="1"/>
        <v>0.77689366649986358</v>
      </c>
      <c r="D27">
        <f>EXP(-((-1.00599-0.92673)+(0.03107-0.01232)*E2+(-0.12507-0.06328)*E7))</f>
        <v>2.0097895196584816</v>
      </c>
      <c r="E27">
        <f t="shared" si="2"/>
        <v>0.66775085318475391</v>
      </c>
      <c r="F27">
        <f t="shared" si="3"/>
        <v>-0.10914281331510967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3.6552555182787625</v>
      </c>
      <c r="C28">
        <f t="shared" si="1"/>
        <v>0.78518902000684576</v>
      </c>
      <c r="D28">
        <f>EXP(-((1.049734-0.468174)+(-0.018323-0.006169)*E2+(-0.023371-0.008305)*E5+(-0.012844-0.007985)*E7))</f>
        <v>3.8093443967946117</v>
      </c>
      <c r="E28">
        <f t="shared" si="2"/>
        <v>0.79207145142974333</v>
      </c>
      <c r="F28">
        <f t="shared" si="3"/>
        <v>6.8824314228975725E-3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119.91845858288906</v>
      </c>
      <c r="C29">
        <f t="shared" si="1"/>
        <v>0.99172996404585734</v>
      </c>
      <c r="D29">
        <f>EXP(-((-3.7924-0.8923)+(1.94461-0.65889)*E3+(-0.10873-0.09755)*E5+(0.04748-0.03787)*E6))</f>
        <v>116.91486261965289</v>
      </c>
      <c r="E29">
        <f t="shared" si="2"/>
        <v>0.99151930487994877</v>
      </c>
      <c r="F29">
        <f t="shared" si="3"/>
        <v>-2.1065916590856659E-4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1" priority="1" operator="lessThanOrEqual">
      <formula>0</formula>
    </cfRule>
  </conditionalFormatting>
  <conditionalFormatting sqref="F15:F29 I17:I29"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1865812</v>
      </c>
      <c r="C2" s="4">
        <v>16.899999999999999</v>
      </c>
      <c r="D2" s="4">
        <v>2118819</v>
      </c>
      <c r="E2" s="4">
        <v>19.2</v>
      </c>
      <c r="F2" s="4">
        <v>1534415</v>
      </c>
      <c r="G2" s="4">
        <v>13.9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165710</v>
      </c>
      <c r="C3" s="4">
        <v>1.5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1133300</v>
      </c>
      <c r="C4" s="4">
        <v>10.199999999999999</v>
      </c>
      <c r="D4" s="4">
        <v>6112051</v>
      </c>
      <c r="E4" s="4">
        <v>55.3</v>
      </c>
      <c r="F4" s="4">
        <v>1117429</v>
      </c>
      <c r="G4" s="4">
        <v>10.1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22537</v>
      </c>
      <c r="C5" s="4">
        <v>0.2</v>
      </c>
      <c r="D5" s="4">
        <v>49969</v>
      </c>
      <c r="E5" s="4">
        <v>0.4</v>
      </c>
      <c r="F5" s="4">
        <v>5451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2210106</v>
      </c>
      <c r="C6" s="4">
        <v>20</v>
      </c>
      <c r="D6" s="4">
        <v>136321</v>
      </c>
      <c r="E6" s="4">
        <v>1.2</v>
      </c>
      <c r="F6" s="4">
        <v>10446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801019</v>
      </c>
      <c r="C7" s="4">
        <v>7.2</v>
      </c>
      <c r="D7" s="4">
        <v>214558</v>
      </c>
      <c r="E7" s="4">
        <v>1.9</v>
      </c>
      <c r="F7" s="4">
        <v>31606</v>
      </c>
      <c r="G7" s="4">
        <v>0.2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2714774</v>
      </c>
      <c r="C8" s="4">
        <v>24.6</v>
      </c>
      <c r="D8" s="4">
        <v>1921712</v>
      </c>
      <c r="E8" s="4">
        <v>17.399999999999999</v>
      </c>
      <c r="F8" s="4">
        <v>1843607</v>
      </c>
      <c r="G8" s="4">
        <v>16.7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115752</v>
      </c>
      <c r="C9" s="4">
        <v>1</v>
      </c>
      <c r="D9" s="4">
        <v>37322</v>
      </c>
      <c r="E9" s="4">
        <v>0.3</v>
      </c>
      <c r="F9" s="4">
        <v>26622</v>
      </c>
      <c r="G9" s="4">
        <v>0.2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1987056</v>
      </c>
      <c r="C10" s="4">
        <v>18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18661</v>
      </c>
      <c r="C11" s="4">
        <v>0.1</v>
      </c>
      <c r="D11" s="4">
        <v>444053</v>
      </c>
      <c r="E11" s="4">
        <v>4</v>
      </c>
      <c r="F11" s="4">
        <v>15128</v>
      </c>
      <c r="G11" s="4">
        <v>0.1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11034727</v>
      </c>
      <c r="C12">
        <f t="shared" si="0"/>
        <v>99.699999999999989</v>
      </c>
      <c r="D12">
        <f t="shared" si="0"/>
        <v>11034805</v>
      </c>
      <c r="E12">
        <f t="shared" si="0"/>
        <v>99.7</v>
      </c>
      <c r="F12">
        <f t="shared" si="0"/>
        <v>4584704</v>
      </c>
      <c r="G12">
        <f t="shared" si="0"/>
        <v>41.2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49.854511808233156</v>
      </c>
      <c r="C15">
        <f t="shared" ref="C15:C29" si="1">B15/(1+B15)</f>
        <v>0.98033606135536422</v>
      </c>
      <c r="D15">
        <f>EXP(-((-4.41432-0.8343)+(0.04345-0.01026)*E2+(0.06422-0.02529)*E6))</f>
        <v>96.029554167366754</v>
      </c>
      <c r="E15">
        <f t="shared" ref="E15:E29" si="2">D15/(1+D15)</f>
        <v>0.98969386174572038</v>
      </c>
      <c r="F15">
        <f t="shared" ref="F15:F29" si="3">E15-C15</f>
        <v>9.3578003903561635E-3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7.1049519593563124</v>
      </c>
      <c r="C16">
        <f t="shared" si="1"/>
        <v>0.87661863944232188</v>
      </c>
      <c r="D16">
        <f>EXP(-((-2.04493-0.37147)+(-0.05813-0.03198)*(E7)+(0.07854-0.02332)*(E6)))</f>
        <v>12.445324372952875</v>
      </c>
      <c r="E16">
        <f t="shared" si="2"/>
        <v>0.92562470251653894</v>
      </c>
      <c r="F16">
        <f t="shared" si="3"/>
        <v>4.9006063074217066E-2</v>
      </c>
    </row>
    <row r="17" spans="1:7" ht="15.75" customHeight="1" x14ac:dyDescent="0.15">
      <c r="A17" s="2" t="s">
        <v>23</v>
      </c>
      <c r="B17">
        <f>EXP(-((-5.26319-0.80942)+(0.23697-0.06716)*(C7)))</f>
        <v>127.73757958836521</v>
      </c>
      <c r="C17">
        <f t="shared" si="1"/>
        <v>0.99223226036098033</v>
      </c>
      <c r="D17">
        <f>EXP(-((-5.26319-0.80942)+(0.23697-0.06716)*(E7)))</f>
        <v>314.18154888866195</v>
      </c>
      <c r="E17">
        <f t="shared" si="2"/>
        <v>0.99682722544030256</v>
      </c>
      <c r="F17">
        <f t="shared" si="3"/>
        <v>4.5949650793222219E-3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734.04548840642065</v>
      </c>
      <c r="C18">
        <f t="shared" si="1"/>
        <v>0.99863953997980726</v>
      </c>
      <c r="D18">
        <f>EXP(-((-6.22088-1.39384)+(0.04872-0.01441)*(E2)+(0.04949-0.01494)*(E5)+(0.04056-0.01909)*(E6)))</f>
        <v>1008.6660557374325</v>
      </c>
      <c r="E18">
        <f t="shared" si="2"/>
        <v>0.99900957351758291</v>
      </c>
      <c r="F18">
        <f t="shared" si="3"/>
        <v>3.7003353777564918E-4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120.35551646145487</v>
      </c>
      <c r="C19">
        <f t="shared" si="1"/>
        <v>0.99175974830680547</v>
      </c>
      <c r="D19">
        <f>EXP(-((-4.84614-1.22028)+(0.03008-0.01287)*E2+(0.7327-0.35501)*E3+(0.03927-0.02034)*E5+(0.04634-0.0256)*E6))</f>
        <v>299.92366731591846</v>
      </c>
      <c r="E19">
        <f t="shared" si="2"/>
        <v>0.99667689813526639</v>
      </c>
      <c r="F19">
        <f t="shared" si="3"/>
        <v>4.9171498284609205E-3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14.698096564609239</v>
      </c>
      <c r="C20">
        <f t="shared" si="1"/>
        <v>0.93629800938704488</v>
      </c>
      <c r="D20">
        <f>EXP(-((-1.56105-0.27146)+(-0.14222-0.04567)*E7+(0.04149-0.01661)*E6))</f>
        <v>8.6680599509201102</v>
      </c>
      <c r="E20">
        <f t="shared" si="2"/>
        <v>0.89656663228439848</v>
      </c>
      <c r="F20">
        <f t="shared" si="3"/>
        <v>-3.9731377102646404E-2</v>
      </c>
      <c r="G20" t="s">
        <v>115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4.0534343117584166</v>
      </c>
      <c r="C21">
        <f t="shared" si="1"/>
        <v>0.802114772191026</v>
      </c>
      <c r="D21">
        <f>EXP(-((-0.802771-0.371008)+(-0.025303-0.008502)*E2+(0.485604-0.255258)*E3))</f>
        <v>6.1893804943512896</v>
      </c>
      <c r="E21">
        <f t="shared" si="2"/>
        <v>0.86090595694779237</v>
      </c>
      <c r="F21">
        <f t="shared" si="3"/>
        <v>5.8791184756766368E-2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6.433241290730213</v>
      </c>
      <c r="C22">
        <f t="shared" si="1"/>
        <v>0.86546918620184277</v>
      </c>
      <c r="D22">
        <f>EXP(-((-2.360104-0.529999)+(0.014709-0.007358)*E2+(0.938919-0.331041)*E3+(-0.018119-0.019003)*E5))</f>
        <v>15.860196408177853</v>
      </c>
      <c r="E22">
        <f t="shared" si="2"/>
        <v>0.94068870991829245</v>
      </c>
      <c r="F22">
        <f t="shared" si="3"/>
        <v>7.5219523716449688E-2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232.75223065010641</v>
      </c>
      <c r="C23">
        <f t="shared" si="1"/>
        <v>0.99572196595849027</v>
      </c>
      <c r="D23">
        <f>EXP(-((-1.022244-0.395315)+(0.015959-0.007274)*E2+(-2.13038-0.655748)*E3))</f>
        <v>3.4931608010754847</v>
      </c>
      <c r="E23">
        <f t="shared" si="2"/>
        <v>0.77743952547599904</v>
      </c>
      <c r="F23">
        <f t="shared" si="3"/>
        <v>-0.21828244048249124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2.3776556946453038</v>
      </c>
      <c r="C24">
        <f t="shared" si="1"/>
        <v>0.70393666779437314</v>
      </c>
      <c r="D24">
        <f>EXP(-((0.21381-0.19584)+(-0.08054-0.01531)*E2+(-0.03271-0.01274)*E5+(0.72939-0.23281)*E3))</f>
        <v>6.2998763108100553</v>
      </c>
      <c r="E24">
        <f t="shared" si="2"/>
        <v>0.86301137753263768</v>
      </c>
      <c r="F24">
        <f t="shared" si="3"/>
        <v>0.15907470973826454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2.109947361456975</v>
      </c>
      <c r="C25">
        <f t="shared" si="1"/>
        <v>0.67845114924018801</v>
      </c>
      <c r="D25">
        <f>EXP(-((-0.11314-0.21668)+(-0.0841-0.01982)*E2+(-0.02521-0.01239)*E5+(1.28239-0.38444)*E3))</f>
        <v>10.382523915879867</v>
      </c>
      <c r="E25">
        <f t="shared" si="2"/>
        <v>0.91214602249990528</v>
      </c>
      <c r="F25">
        <f t="shared" si="3"/>
        <v>0.23369487325971727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1862.878218549751</v>
      </c>
      <c r="C26">
        <f t="shared" si="1"/>
        <v>0.99946348426090947</v>
      </c>
      <c r="D26">
        <f>EXP(-((-9.52346-1.9962)+(0.0714-0.01844)*E2+(0.11318-0.03814)*E5+(0.14192-0.04857)*E6+(1.47314-0.66464)*E3))</f>
        <v>31596.195602458411</v>
      </c>
      <c r="E26">
        <f t="shared" si="2"/>
        <v>0.99996835162168873</v>
      </c>
      <c r="F26">
        <f t="shared" si="3"/>
        <v>5.0486736077925976E-4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19.530258874041582</v>
      </c>
      <c r="C27">
        <f t="shared" si="1"/>
        <v>0.95129140815343549</v>
      </c>
      <c r="D27">
        <f>EXP(-((-1.00599-0.92673)+(0.03107-0.01232)*E2+(-0.12507-0.06328)*E7))</f>
        <v>6.8935417841838529</v>
      </c>
      <c r="E27">
        <f t="shared" si="2"/>
        <v>0.87331415639001464</v>
      </c>
      <c r="F27">
        <f t="shared" si="3"/>
        <v>-7.7977251763420852E-2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0.98872286897363604</v>
      </c>
      <c r="C28">
        <f t="shared" si="1"/>
        <v>0.49716473038996528</v>
      </c>
      <c r="D28">
        <f>EXP(-((1.049734-0.468174)+(-0.018323-0.006169)*E2+(-0.023371-0.008305)*E5+(-0.012844-0.007985)*E7))</f>
        <v>0.9426425730120237</v>
      </c>
      <c r="E28">
        <f t="shared" si="2"/>
        <v>0.48523726706476811</v>
      </c>
      <c r="F28">
        <f t="shared" si="3"/>
        <v>-1.1927463325197174E-2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13.533607007984847</v>
      </c>
      <c r="C29">
        <f t="shared" si="1"/>
        <v>0.93119395622500356</v>
      </c>
      <c r="D29">
        <f>EXP(-((-3.7924-0.8923)+(1.94461-0.65889)*E3+(-0.10873-0.09755)*E5+(0.04748-0.03787)*E6))</f>
        <v>116.24267131167626</v>
      </c>
      <c r="E29">
        <f t="shared" si="2"/>
        <v>0.99147068222847279</v>
      </c>
      <c r="F29">
        <f t="shared" si="3"/>
        <v>6.0276726003469228E-2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9" priority="1" operator="lessThanOrEqual">
      <formula>0</formula>
    </cfRule>
  </conditionalFormatting>
  <conditionalFormatting sqref="F15:F29 I17:I29">
    <cfRule type="cellIs" dxfId="28" priority="2" operator="greater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995"/>
  <sheetViews>
    <sheetView topLeftCell="A9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1982836</v>
      </c>
      <c r="C2" s="4">
        <v>14.3</v>
      </c>
      <c r="D2" s="4">
        <v>6423477</v>
      </c>
      <c r="E2" s="4">
        <v>46.3</v>
      </c>
      <c r="F2" s="4">
        <v>1772139</v>
      </c>
      <c r="G2" s="4">
        <v>12.7</v>
      </c>
      <c r="H2" s="14"/>
      <c r="I2" s="14"/>
      <c r="J2" s="14"/>
      <c r="K2" s="14"/>
      <c r="L2" s="14"/>
      <c r="M2" s="14"/>
    </row>
    <row r="3" spans="1:20" ht="15.75" customHeight="1" x14ac:dyDescent="0.15">
      <c r="A3" s="5" t="s">
        <v>7</v>
      </c>
      <c r="B3" s="4">
        <v>79195</v>
      </c>
      <c r="C3" s="4">
        <v>0.5</v>
      </c>
      <c r="D3" s="4">
        <v>166650</v>
      </c>
      <c r="E3" s="4">
        <v>1.2</v>
      </c>
      <c r="F3" s="4">
        <v>2573</v>
      </c>
      <c r="G3" s="4">
        <v>0</v>
      </c>
      <c r="H3" s="14"/>
      <c r="I3" s="14"/>
      <c r="J3" s="14"/>
      <c r="K3" s="14"/>
      <c r="L3" s="14"/>
      <c r="M3" s="14"/>
    </row>
    <row r="4" spans="1:20" ht="15.75" customHeight="1" x14ac:dyDescent="0.15">
      <c r="A4" s="6" t="s">
        <v>8</v>
      </c>
      <c r="B4" s="4">
        <v>5136120</v>
      </c>
      <c r="C4" s="4">
        <v>37</v>
      </c>
      <c r="D4" s="4">
        <v>3650180</v>
      </c>
      <c r="E4" s="4">
        <v>26.3</v>
      </c>
      <c r="F4" s="4">
        <v>2770089</v>
      </c>
      <c r="G4" s="4">
        <v>19.899999999999999</v>
      </c>
      <c r="H4" s="14"/>
      <c r="I4" s="14"/>
      <c r="J4" s="14"/>
      <c r="K4" s="14"/>
      <c r="L4" s="14"/>
      <c r="M4" s="14"/>
    </row>
    <row r="5" spans="1:20" ht="15.75" customHeight="1" x14ac:dyDescent="0.15">
      <c r="A5" s="7" t="s">
        <v>9</v>
      </c>
      <c r="B5" s="4">
        <v>123323</v>
      </c>
      <c r="C5" s="4">
        <v>0.8</v>
      </c>
      <c r="D5" s="4">
        <v>92487</v>
      </c>
      <c r="E5" s="4">
        <v>0.6</v>
      </c>
      <c r="F5" s="4">
        <v>41810</v>
      </c>
      <c r="G5" s="4">
        <v>0.3</v>
      </c>
      <c r="H5" s="14"/>
      <c r="I5" s="14"/>
      <c r="J5" s="14"/>
      <c r="K5" s="14"/>
      <c r="L5" s="14"/>
      <c r="M5" s="14"/>
    </row>
    <row r="6" spans="1:20" ht="15.75" customHeight="1" x14ac:dyDescent="0.15">
      <c r="A6" s="8" t="s">
        <v>10</v>
      </c>
      <c r="B6" s="4">
        <v>1068605</v>
      </c>
      <c r="C6" s="4">
        <v>7.7</v>
      </c>
      <c r="D6" s="4">
        <v>125496</v>
      </c>
      <c r="E6" s="4">
        <v>0.9</v>
      </c>
      <c r="F6" s="4">
        <v>2820</v>
      </c>
      <c r="G6" s="4">
        <v>0</v>
      </c>
      <c r="H6" s="14"/>
      <c r="I6" s="14"/>
      <c r="J6" s="14"/>
      <c r="K6" s="14"/>
      <c r="L6" s="14"/>
      <c r="M6" s="14"/>
    </row>
    <row r="7" spans="1:20" ht="15.75" customHeight="1" x14ac:dyDescent="0.15">
      <c r="A7" s="9" t="s">
        <v>11</v>
      </c>
      <c r="B7" s="4">
        <v>352513</v>
      </c>
      <c r="C7" s="4">
        <v>2.5</v>
      </c>
      <c r="D7" s="4">
        <v>323291</v>
      </c>
      <c r="E7" s="4">
        <v>2.2999999999999998</v>
      </c>
      <c r="F7" s="4">
        <v>37881</v>
      </c>
      <c r="G7" s="4">
        <v>0.2</v>
      </c>
      <c r="H7" s="14"/>
      <c r="I7" s="14"/>
      <c r="J7" s="14"/>
      <c r="K7" s="14"/>
      <c r="L7" s="14"/>
      <c r="M7" s="14"/>
    </row>
    <row r="8" spans="1:20" ht="15.75" customHeight="1" x14ac:dyDescent="0.15">
      <c r="A8" s="10" t="s">
        <v>12</v>
      </c>
      <c r="B8" s="4">
        <v>3971742</v>
      </c>
      <c r="C8" s="4">
        <v>28.6</v>
      </c>
      <c r="D8" s="4">
        <v>2981996</v>
      </c>
      <c r="E8" s="4">
        <v>21.5</v>
      </c>
      <c r="F8" s="4">
        <v>2780621</v>
      </c>
      <c r="G8" s="4">
        <v>20</v>
      </c>
      <c r="H8" s="14"/>
      <c r="I8" s="14"/>
      <c r="J8" s="14"/>
      <c r="K8" s="14"/>
      <c r="L8" s="14"/>
      <c r="M8" s="14"/>
    </row>
    <row r="9" spans="1:20" ht="15.75" customHeight="1" x14ac:dyDescent="0.15">
      <c r="A9" s="11" t="s">
        <v>13</v>
      </c>
      <c r="B9" s="4">
        <v>67604</v>
      </c>
      <c r="C9" s="4">
        <v>0.4</v>
      </c>
      <c r="D9" s="4">
        <v>54142</v>
      </c>
      <c r="E9" s="4">
        <v>0.3</v>
      </c>
      <c r="F9" s="4">
        <v>12939</v>
      </c>
      <c r="G9" s="4">
        <v>0</v>
      </c>
      <c r="H9" s="14"/>
      <c r="I9" s="14"/>
      <c r="J9" s="14"/>
      <c r="K9" s="14"/>
      <c r="L9" s="14"/>
      <c r="M9" s="14"/>
    </row>
    <row r="10" spans="1:20" ht="15.75" customHeight="1" x14ac:dyDescent="0.15">
      <c r="A10" s="12" t="s">
        <v>14</v>
      </c>
      <c r="B10" s="4">
        <v>959725</v>
      </c>
      <c r="C10" s="4">
        <v>6.9</v>
      </c>
      <c r="D10" s="4">
        <v>0</v>
      </c>
      <c r="E10" s="4">
        <v>0</v>
      </c>
      <c r="F10" s="4">
        <v>0</v>
      </c>
      <c r="G10" s="4">
        <v>0</v>
      </c>
      <c r="H10" s="14"/>
      <c r="I10" s="14"/>
      <c r="J10" s="14"/>
      <c r="K10" s="14"/>
      <c r="L10" s="14"/>
      <c r="M10" s="14"/>
    </row>
    <row r="11" spans="1:20" ht="15.75" customHeight="1" x14ac:dyDescent="0.15">
      <c r="A11" s="13" t="s">
        <v>15</v>
      </c>
      <c r="B11" s="4">
        <v>112533</v>
      </c>
      <c r="C11" s="4">
        <v>0.8</v>
      </c>
      <c r="D11" s="4">
        <v>36477</v>
      </c>
      <c r="E11" s="4">
        <v>0.2</v>
      </c>
      <c r="F11" s="4">
        <v>16281</v>
      </c>
      <c r="G11" s="4">
        <v>0.1</v>
      </c>
      <c r="H11" s="14"/>
      <c r="I11" s="14"/>
      <c r="J11" s="14"/>
      <c r="K11" s="14"/>
      <c r="L11" s="14"/>
      <c r="M11" s="14"/>
    </row>
    <row r="12" spans="1:20" ht="15.75" customHeight="1" x14ac:dyDescent="0.15">
      <c r="A12" s="1"/>
      <c r="B12">
        <f t="shared" ref="B12:G12" si="0">SUM(B2:B11)</f>
        <v>13854196</v>
      </c>
      <c r="C12">
        <f t="shared" si="0"/>
        <v>99.500000000000014</v>
      </c>
      <c r="D12">
        <f t="shared" si="0"/>
        <v>13854196</v>
      </c>
      <c r="E12">
        <f t="shared" si="0"/>
        <v>99.6</v>
      </c>
      <c r="F12">
        <f t="shared" si="0"/>
        <v>7437153</v>
      </c>
      <c r="G12">
        <f t="shared" si="0"/>
        <v>53.199999999999996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87.728077318081048</v>
      </c>
      <c r="C15">
        <f t="shared" ref="C15:C29" si="1">B15/(1+B15)</f>
        <v>0.98872961039812568</v>
      </c>
      <c r="D15">
        <f>EXP(-((-4.41432-0.8343)+(0.04345-0.01026)*E2+(0.06422-0.02529)*E6))</f>
        <v>39.523127227518167</v>
      </c>
      <c r="E15">
        <f t="shared" ref="E15:E29" si="2">D15/(1+D15)</f>
        <v>0.97532273374694223</v>
      </c>
      <c r="F15">
        <f t="shared" ref="F15:F29" si="3">E15-C15</f>
        <v>-1.3406876651183453E-2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9.1749872106035966</v>
      </c>
      <c r="C16">
        <f t="shared" si="1"/>
        <v>0.90171977818725157</v>
      </c>
      <c r="D16">
        <f>EXP(-((-2.04493-0.37147)+(-0.05813-0.03198)*(E7)+(0.07854-0.02332)*(E6)))</f>
        <v>13.117602099425856</v>
      </c>
      <c r="E16">
        <f t="shared" si="2"/>
        <v>0.92916644108841484</v>
      </c>
      <c r="F16">
        <f t="shared" si="3"/>
        <v>2.7446662901163266E-2</v>
      </c>
    </row>
    <row r="17" spans="1:6" ht="15.75" customHeight="1" x14ac:dyDescent="0.15">
      <c r="A17" s="2" t="s">
        <v>23</v>
      </c>
      <c r="B17">
        <f>EXP(-((-5.26319-0.80942)+(0.23697-0.06716)*(C7)))</f>
        <v>283.74756861466204</v>
      </c>
      <c r="C17">
        <f t="shared" si="1"/>
        <v>0.99648811751101107</v>
      </c>
      <c r="D17">
        <f>EXP(-((-5.26319-0.80942)+(0.23697-0.06716)*(E7)))</f>
        <v>293.54971158427389</v>
      </c>
      <c r="E17">
        <f t="shared" si="2"/>
        <v>0.99660498733941594</v>
      </c>
      <c r="F17">
        <f t="shared" si="3"/>
        <v>1.1686982840486415E-4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1023.6480035787978</v>
      </c>
      <c r="C18">
        <f t="shared" si="1"/>
        <v>0.99902405509354708</v>
      </c>
      <c r="D18">
        <f>EXP(-((-6.22088-1.39384)+(0.04872-0.01441)*(E2)+(0.04949-0.01494)*(E5)+(0.04056-0.01909)*(E6)))</f>
        <v>397.86549662949926</v>
      </c>
      <c r="E18">
        <f t="shared" si="2"/>
        <v>0.99749288918582779</v>
      </c>
      <c r="F18">
        <f t="shared" si="3"/>
        <v>-1.5311659077192896E-3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234.30647953572222</v>
      </c>
      <c r="C19">
        <f t="shared" si="1"/>
        <v>0.99575022327488361</v>
      </c>
      <c r="D19">
        <f>EXP(-((-4.84614-1.22028)+(0.03008-0.01287)*E2+(0.7327-0.35501)*E3+(0.03927-0.02034)*E5+(0.04634-0.0256)*E6))</f>
        <v>119.86246973714383</v>
      </c>
      <c r="E19">
        <f t="shared" si="2"/>
        <v>0.99172613299914492</v>
      </c>
      <c r="F19">
        <f t="shared" si="3"/>
        <v>-4.0240902757386898E-3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8.2536786670539612</v>
      </c>
      <c r="C20">
        <f t="shared" si="1"/>
        <v>0.89193486871763572</v>
      </c>
      <c r="D20">
        <f>EXP(-((-1.56105-0.27146)+(-0.14222-0.04567)*E7+(0.04149-0.01661)*E6))</f>
        <v>9.4146312959623373</v>
      </c>
      <c r="E20">
        <f t="shared" si="2"/>
        <v>0.90398123835764677</v>
      </c>
      <c r="F20">
        <f t="shared" si="3"/>
        <v>1.2046369640011045E-2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4.6740105814026807</v>
      </c>
      <c r="C21">
        <f t="shared" si="1"/>
        <v>0.82375781897946543</v>
      </c>
      <c r="D21">
        <f>EXP(-((-0.802771-0.371008)+(-0.025303-0.008502)*E2+(0.485604-0.255258)*E3))</f>
        <v>11.734524398267416</v>
      </c>
      <c r="E21">
        <f t="shared" si="2"/>
        <v>0.92147331390436116</v>
      </c>
      <c r="F21">
        <f t="shared" si="3"/>
        <v>9.7715494924895729E-2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12.314067400998686</v>
      </c>
      <c r="C22">
        <f t="shared" si="1"/>
        <v>0.92489147231408864</v>
      </c>
      <c r="D22">
        <f>EXP(-((-2.360104-0.529999)+(0.014709-0.007358)*E2+(0.938919-0.331041)*E3+(-0.018119-0.019003)*E5))</f>
        <v>6.3127493827541228</v>
      </c>
      <c r="E22">
        <f t="shared" si="2"/>
        <v>0.86325252683233888</v>
      </c>
      <c r="F22">
        <f t="shared" si="3"/>
        <v>-6.1638945481749752E-2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14.679140904762832</v>
      </c>
      <c r="C23">
        <f t="shared" si="1"/>
        <v>0.93622099539291526</v>
      </c>
      <c r="D23">
        <f>EXP(-((-1.022244-0.395315)+(0.015959-0.007274)*E2+(-2.13038-0.655748)*E3))</f>
        <v>78.163055511192411</v>
      </c>
      <c r="E23">
        <f t="shared" si="2"/>
        <v>0.98736784484198425</v>
      </c>
      <c r="F23">
        <f t="shared" si="3"/>
        <v>5.1146849449068998E-2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3.1291299666942596</v>
      </c>
      <c r="C24">
        <f t="shared" si="1"/>
        <v>0.75781823094306955</v>
      </c>
      <c r="D24">
        <f>EXP(-((0.21381-0.19584)+(-0.08054-0.01531)*E2+(-0.03271-0.01274)*E5+(0.72939-0.23281)*E3))</f>
        <v>47.052264757728608</v>
      </c>
      <c r="E24">
        <f t="shared" si="2"/>
        <v>0.97918932635034306</v>
      </c>
      <c r="F24">
        <f t="shared" si="3"/>
        <v>0.22137109540727351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4.0429757798396917</v>
      </c>
      <c r="C25">
        <f t="shared" si="1"/>
        <v>0.80170438176647585</v>
      </c>
      <c r="D25">
        <f>EXP(-((-0.11314-0.21668)+(-0.0841-0.01982)*E2+(-0.02521-0.01239)*E5+(1.28239-0.38444)*E3))</f>
        <v>59.521405252550316</v>
      </c>
      <c r="E25">
        <f t="shared" si="2"/>
        <v>0.98347692034203282</v>
      </c>
      <c r="F25">
        <f t="shared" si="3"/>
        <v>0.18177253857555697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14461.641365142805</v>
      </c>
      <c r="C26">
        <f t="shared" si="1"/>
        <v>0.99993085633704437</v>
      </c>
      <c r="D26">
        <f>EXP(-((-9.52346-1.9962)+(0.0714-0.01844)*E2+(0.11318-0.03814)*E5+(0.14192-0.04857)*E6+(1.47314-0.66464)*E3))</f>
        <v>2888.1545120964338</v>
      </c>
      <c r="E26">
        <f t="shared" si="2"/>
        <v>0.99965387797855287</v>
      </c>
      <c r="F26">
        <f t="shared" si="3"/>
        <v>-2.7697835849149754E-4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8.4610222529469201</v>
      </c>
      <c r="C27">
        <f t="shared" si="1"/>
        <v>0.89430317641536883</v>
      </c>
      <c r="D27">
        <f>EXP(-((-1.00599-0.92673)+(0.03107-0.01232)*E2+(-0.12507-0.06328)*E7))</f>
        <v>4.4718401921217383</v>
      </c>
      <c r="E27">
        <f t="shared" si="2"/>
        <v>0.81724612472422298</v>
      </c>
      <c r="F27">
        <f t="shared" si="3"/>
        <v>-7.705705169114585E-2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0.85734823588182618</v>
      </c>
      <c r="C28">
        <f t="shared" si="1"/>
        <v>0.46159800263561079</v>
      </c>
      <c r="D28">
        <f>EXP(-((1.049734-0.468174)+(-0.018323-0.006169)*E2+(-0.023371-0.008305)*E5+(-0.012844-0.007985)*E7))</f>
        <v>1.8576865068025465</v>
      </c>
      <c r="E28">
        <f t="shared" si="2"/>
        <v>0.65006658441380405</v>
      </c>
      <c r="F28">
        <f t="shared" si="3"/>
        <v>0.18846858177819326</v>
      </c>
    </row>
    <row r="29" spans="1:6" ht="13" x14ac:dyDescent="0.15">
      <c r="A29" s="2" t="s">
        <v>35</v>
      </c>
      <c r="B29">
        <f>EXP(-((-3.7924-0.8923)+(1.94461-0.65889)*C3+(-0.10873-0.09755)*C5+(0.04748-0.03787)*C6))</f>
        <v>62.356442825797082</v>
      </c>
      <c r="C29">
        <f t="shared" si="1"/>
        <v>0.9842162855836214</v>
      </c>
      <c r="D29">
        <f>EXP(-((-3.7924-0.8923)+(1.94461-0.65889)*E3+(-0.10873-0.09755)*E5+(0.04748-0.03787)*E6))</f>
        <v>25.970336945414985</v>
      </c>
      <c r="E29">
        <f t="shared" si="2"/>
        <v>0.96292222814924822</v>
      </c>
      <c r="F29">
        <f t="shared" si="3"/>
        <v>-2.1294057434373181E-2</v>
      </c>
    </row>
    <row r="30" spans="1:6" ht="13" x14ac:dyDescent="0.15">
      <c r="A30" s="2"/>
    </row>
    <row r="31" spans="1:6" ht="13" x14ac:dyDescent="0.15">
      <c r="A31" s="1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</sheetData>
  <conditionalFormatting sqref="F15:F29">
    <cfRule type="cellIs" dxfId="27" priority="1" operator="lessThanOrEqual">
      <formula>0</formula>
    </cfRule>
  </conditionalFormatting>
  <conditionalFormatting sqref="F15:F29 I17:I29">
    <cfRule type="cellIs" dxfId="26" priority="2" operator="greater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996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7268816</v>
      </c>
      <c r="C2" s="4">
        <v>37.700000000000003</v>
      </c>
      <c r="D2" s="4">
        <v>8718154</v>
      </c>
      <c r="E2" s="4">
        <v>45.2</v>
      </c>
      <c r="F2" s="4">
        <v>7205830</v>
      </c>
      <c r="G2" s="4">
        <v>37.4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2707516</v>
      </c>
      <c r="C5" s="4">
        <v>14</v>
      </c>
      <c r="D5" s="4">
        <v>2603736</v>
      </c>
      <c r="E5" s="4">
        <v>13.5</v>
      </c>
      <c r="F5" s="4">
        <v>2547518</v>
      </c>
      <c r="G5" s="4">
        <v>13.2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119287</v>
      </c>
      <c r="C6" s="4">
        <v>0.6</v>
      </c>
      <c r="D6" s="4">
        <v>111027</v>
      </c>
      <c r="E6" s="4">
        <v>0.5</v>
      </c>
      <c r="F6" s="4">
        <v>2846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2851394</v>
      </c>
      <c r="C7" s="4">
        <v>14.8</v>
      </c>
      <c r="D7" s="4">
        <v>1889002</v>
      </c>
      <c r="E7" s="4">
        <v>9.8000000000000007</v>
      </c>
      <c r="F7" s="4">
        <v>1407025</v>
      </c>
      <c r="G7" s="4">
        <v>7.3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4750667</v>
      </c>
      <c r="C8" s="4">
        <v>24.6</v>
      </c>
      <c r="D8" s="4">
        <v>5431882</v>
      </c>
      <c r="E8" s="4">
        <v>28.2</v>
      </c>
      <c r="F8" s="4">
        <v>4124599</v>
      </c>
      <c r="G8" s="4">
        <v>21.4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14651</v>
      </c>
      <c r="C9" s="4">
        <v>0</v>
      </c>
      <c r="D9" s="4">
        <v>3038</v>
      </c>
      <c r="E9" s="4">
        <v>0</v>
      </c>
      <c r="F9" s="4">
        <v>195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1545463</v>
      </c>
      <c r="C11" s="4">
        <v>8</v>
      </c>
      <c r="D11" s="4">
        <v>501460</v>
      </c>
      <c r="E11" s="4">
        <v>2.6</v>
      </c>
      <c r="F11" s="4">
        <v>397717</v>
      </c>
      <c r="G11" s="4">
        <v>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19257794</v>
      </c>
      <c r="C12">
        <f t="shared" si="0"/>
        <v>99.700000000000017</v>
      </c>
      <c r="D12">
        <f t="shared" si="0"/>
        <v>19258299</v>
      </c>
      <c r="E12">
        <f t="shared" si="0"/>
        <v>99.8</v>
      </c>
      <c r="F12">
        <f t="shared" si="0"/>
        <v>15685730</v>
      </c>
      <c r="G12">
        <f t="shared" si="0"/>
        <v>81.299999999999983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53.196840208148707</v>
      </c>
      <c r="C15">
        <f t="shared" ref="C15:C29" si="1">B15/(1+B15)</f>
        <v>0.98154873981288593</v>
      </c>
      <c r="D15">
        <f>EXP(-((-4.41432-0.8343)+(0.04345-0.01026)*E2+(0.06422-0.02529)*E6))</f>
        <v>41.636075875299568</v>
      </c>
      <c r="E15">
        <f t="shared" ref="E15:E29" si="2">D15/(1+D15)</f>
        <v>0.9765456839197687</v>
      </c>
      <c r="F15">
        <f t="shared" ref="F15:F29" si="3">E15-C15</f>
        <v>-5.0030558931172253E-3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41.136508011200739</v>
      </c>
      <c r="C16">
        <f t="shared" si="1"/>
        <v>0.97626761098157022</v>
      </c>
      <c r="D16">
        <f>EXP(-((-2.04493-0.37147)+(-0.05813-0.03198)*(E7)+(0.07854-0.02332)*(E6)))</f>
        <v>26.360534859465897</v>
      </c>
      <c r="E16">
        <f t="shared" si="2"/>
        <v>0.96345100689235863</v>
      </c>
      <c r="F16">
        <f t="shared" si="3"/>
        <v>-1.2816604089211592E-2</v>
      </c>
    </row>
    <row r="17" spans="1:6" ht="15.75" customHeight="1" x14ac:dyDescent="0.15">
      <c r="A17" s="2" t="s">
        <v>23</v>
      </c>
      <c r="B17">
        <f>EXP(-((-5.26319-0.80942)+(0.23697-0.06716)*(C7)))</f>
        <v>35.14287868975601</v>
      </c>
      <c r="C17">
        <f t="shared" si="1"/>
        <v>0.9723320323047917</v>
      </c>
      <c r="D17">
        <f>EXP(-((-5.26319-0.80942)+(0.23697-0.06716)*(E7)))</f>
        <v>82.14385175578272</v>
      </c>
      <c r="E17">
        <f t="shared" si="2"/>
        <v>0.98797265247059651</v>
      </c>
      <c r="F17">
        <f t="shared" si="3"/>
        <v>1.5640620165804808E-2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338.54296096471631</v>
      </c>
      <c r="C18">
        <f t="shared" si="1"/>
        <v>0.99705486458279458</v>
      </c>
      <c r="D18">
        <f>EXP(-((-6.22088-1.39384)+(0.04872-0.01441)*(E2)+(0.04949-0.01494)*(E5)+(0.04056-0.01909)*(E6)))</f>
        <v>266.86635766450365</v>
      </c>
      <c r="E18">
        <f t="shared" si="2"/>
        <v>0.99626679509618565</v>
      </c>
      <c r="F18">
        <f t="shared" si="3"/>
        <v>-7.8806948660892218E-4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170.73949946239554</v>
      </c>
      <c r="C19">
        <f t="shared" si="1"/>
        <v>0.99417722770166239</v>
      </c>
      <c r="D19">
        <f>EXP(-((-4.84614-1.22028)+(0.03008-0.01287)*E2+(0.7327-0.35501)*E3+(0.03927-0.02034)*E5+(0.04634-0.0256)*E6))</f>
        <v>151.80594081508596</v>
      </c>
      <c r="E19">
        <f t="shared" si="2"/>
        <v>0.99345575182047319</v>
      </c>
      <c r="F19">
        <f t="shared" si="3"/>
        <v>-7.2147588118920414E-4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99.320699151699344</v>
      </c>
      <c r="C20">
        <f t="shared" si="1"/>
        <v>0.99003196739600219</v>
      </c>
      <c r="D20">
        <f>EXP(-((-1.56105-0.27146)+(-0.14222-0.04567)*E7+(0.04149-0.01661)*E6))</f>
        <v>38.915475528197639</v>
      </c>
      <c r="E20">
        <f t="shared" si="2"/>
        <v>0.97494706033769873</v>
      </c>
      <c r="F20">
        <f t="shared" si="3"/>
        <v>-1.5084907058303454E-2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11.56782456779324</v>
      </c>
      <c r="C21">
        <f t="shared" si="1"/>
        <v>0.92043173465655814</v>
      </c>
      <c r="D21">
        <f>EXP(-((-0.802771-0.371008)+(-0.025303-0.008502)*E2+(0.485604-0.255258)*E3))</f>
        <v>14.906017641865102</v>
      </c>
      <c r="E21">
        <f t="shared" si="2"/>
        <v>0.93713071225521771</v>
      </c>
      <c r="F21">
        <f t="shared" si="3"/>
        <v>1.669897759865957E-2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22.935325035996279</v>
      </c>
      <c r="C22">
        <f t="shared" si="1"/>
        <v>0.95822074701320736</v>
      </c>
      <c r="D22">
        <f>EXP(-((-2.360104-0.529999)+(0.014709-0.007358)*E2+(0.938919-0.331041)*E3+(-0.018119-0.019003)*E5))</f>
        <v>21.305916412699009</v>
      </c>
      <c r="E22">
        <f t="shared" si="2"/>
        <v>0.95516884482581987</v>
      </c>
      <c r="F22">
        <f t="shared" si="3"/>
        <v>-3.0519021873874896E-3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2.974674139329712</v>
      </c>
      <c r="C23">
        <f t="shared" si="1"/>
        <v>0.74840704798792901</v>
      </c>
      <c r="D23">
        <f>EXP(-((-1.022244-0.395315)+(0.015959-0.007274)*E2+(-2.13038-0.655748)*E3))</f>
        <v>2.7870870992920107</v>
      </c>
      <c r="E23">
        <f t="shared" si="2"/>
        <v>0.73594481093742248</v>
      </c>
      <c r="F23">
        <f t="shared" si="3"/>
        <v>-1.2462237050506531E-2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68.846197851712546</v>
      </c>
      <c r="C24">
        <f t="shared" si="1"/>
        <v>0.98568282840358679</v>
      </c>
      <c r="D24">
        <f>EXP(-((0.21381-0.19584)+(-0.08054-0.01531)*E2+(-0.03271-0.01274)*E5+(0.72939-0.23281)*E3))</f>
        <v>138.10648250879652</v>
      </c>
      <c r="E24">
        <f t="shared" si="2"/>
        <v>0.99281126240873241</v>
      </c>
      <c r="F24">
        <f t="shared" si="3"/>
        <v>7.128434005145623E-3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118.39233710991437</v>
      </c>
      <c r="C25">
        <f t="shared" si="1"/>
        <v>0.99162425307849211</v>
      </c>
      <c r="D25">
        <f>EXP(-((-0.11314-0.21668)+(-0.0841-0.01982)*E2+(-0.02521-0.01239)*E5+(1.28239-0.38444)*E3))</f>
        <v>253.30745801976008</v>
      </c>
      <c r="E25">
        <f t="shared" si="2"/>
        <v>0.99606775197319497</v>
      </c>
      <c r="F25">
        <f t="shared" si="3"/>
        <v>4.4434988947028575E-3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4521.0430071456503</v>
      </c>
      <c r="C26">
        <f t="shared" si="1"/>
        <v>0.99977886101516067</v>
      </c>
      <c r="D26">
        <f>EXP(-((-9.52346-1.9962)+(0.0714-0.01844)*E2+(0.11318-0.03814)*E5+(0.14192-0.04857)*E6+(1.47314-0.66464)*E3))</f>
        <v>3184.8262056418985</v>
      </c>
      <c r="E26">
        <f t="shared" si="2"/>
        <v>0.99968610968224536</v>
      </c>
      <c r="F26">
        <f t="shared" si="3"/>
        <v>-9.275133291530846E-5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55.336072418365553</v>
      </c>
      <c r="C27">
        <f t="shared" si="1"/>
        <v>0.98224938379491999</v>
      </c>
      <c r="D27">
        <f>EXP(-((-1.00599-0.92673)+(0.03107-0.01232)*E2+(-0.12507-0.06328)*E7))</f>
        <v>18.747304835914942</v>
      </c>
      <c r="E27">
        <f t="shared" si="2"/>
        <v>0.9493601780947204</v>
      </c>
      <c r="F27">
        <f t="shared" si="3"/>
        <v>-3.2889205700199597E-2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2.9847667407833272</v>
      </c>
      <c r="C28">
        <f t="shared" si="1"/>
        <v>0.74904428162251235</v>
      </c>
      <c r="D28">
        <f>EXP(-((1.049734-0.468174)+(-0.018323-0.006169)*E2+(-0.023371-0.008305)*E5+(-0.012844-0.007985)*E7))</f>
        <v>3.1811049341188844</v>
      </c>
      <c r="E28">
        <f t="shared" si="2"/>
        <v>0.76082877235638247</v>
      </c>
      <c r="F28">
        <f t="shared" si="3"/>
        <v>1.1784490733870112E-2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1933.0493323197941</v>
      </c>
      <c r="C29">
        <f t="shared" si="1"/>
        <v>0.99948295010717203</v>
      </c>
      <c r="D29">
        <f>EXP(-((-3.7924-0.8923)+(1.94461-0.65889)*E3+(-0.10873-0.09755)*E5+(0.04748-0.03787)*E6))</f>
        <v>1745.2882373620196</v>
      </c>
      <c r="E29">
        <f t="shared" si="2"/>
        <v>0.99942735684831119</v>
      </c>
      <c r="F29">
        <f t="shared" si="3"/>
        <v>-5.5593258860842099E-5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1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</sheetData>
  <conditionalFormatting sqref="F15:F29">
    <cfRule type="cellIs" dxfId="25" priority="1" operator="lessThanOrEqual">
      <formula>0</formula>
    </cfRule>
  </conditionalFormatting>
  <conditionalFormatting sqref="F15:F29 I17:I29"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U997"/>
  <sheetViews>
    <sheetView topLeftCell="A14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1288114</v>
      </c>
      <c r="C2" s="4">
        <v>6.4</v>
      </c>
      <c r="D2" s="4">
        <v>3202693</v>
      </c>
      <c r="E2" s="4">
        <v>15.9</v>
      </c>
      <c r="F2" s="4">
        <v>1250821</v>
      </c>
      <c r="G2" s="4">
        <v>6.2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217264</v>
      </c>
      <c r="C5" s="4">
        <v>1</v>
      </c>
      <c r="D5" s="4">
        <v>320557</v>
      </c>
      <c r="E5" s="4">
        <v>1.5</v>
      </c>
      <c r="F5" s="4">
        <v>130649</v>
      </c>
      <c r="G5" s="4">
        <v>0.6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124343</v>
      </c>
      <c r="C6" s="4">
        <v>0.6</v>
      </c>
      <c r="D6" s="4">
        <v>32936</v>
      </c>
      <c r="E6" s="4">
        <v>0.1</v>
      </c>
      <c r="F6" s="4">
        <v>139</v>
      </c>
      <c r="G6" s="4">
        <v>0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11554774</v>
      </c>
      <c r="C7" s="4">
        <v>57.6</v>
      </c>
      <c r="D7" s="4">
        <v>10170667</v>
      </c>
      <c r="E7" s="4">
        <v>50.7</v>
      </c>
      <c r="F7" s="4">
        <v>9167958</v>
      </c>
      <c r="G7" s="4">
        <v>45.7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4117203</v>
      </c>
      <c r="C8" s="4">
        <v>20.5</v>
      </c>
      <c r="D8" s="4">
        <v>5075408</v>
      </c>
      <c r="E8" s="4">
        <v>25.3</v>
      </c>
      <c r="F8" s="4">
        <v>3469445</v>
      </c>
      <c r="G8" s="4">
        <v>17.2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2750373</v>
      </c>
      <c r="C11" s="4">
        <v>13.7</v>
      </c>
      <c r="D11" s="4">
        <v>1250361</v>
      </c>
      <c r="E11" s="4">
        <v>6.2</v>
      </c>
      <c r="F11" s="4">
        <v>1106818</v>
      </c>
      <c r="G11" s="4">
        <v>5.5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20052071</v>
      </c>
      <c r="C12">
        <f t="shared" si="0"/>
        <v>99.8</v>
      </c>
      <c r="D12">
        <f t="shared" si="0"/>
        <v>20052622</v>
      </c>
      <c r="E12">
        <f t="shared" si="0"/>
        <v>99.7</v>
      </c>
      <c r="F12">
        <f t="shared" si="0"/>
        <v>15125830</v>
      </c>
      <c r="G12">
        <f t="shared" si="0"/>
        <v>75.2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150.33197269736058</v>
      </c>
      <c r="C15">
        <f t="shared" ref="C15:C29" si="1">B15/(1+B15)</f>
        <v>0.99339201107224162</v>
      </c>
      <c r="D15">
        <f>EXP(-((-4.41432-0.8343)+(0.04345-0.01026)*E2+(0.06422-0.02529)*E6))</f>
        <v>111.8329231580899</v>
      </c>
      <c r="E15">
        <f t="shared" ref="E15:E29" si="2">D15/(1+D15)</f>
        <v>0.99113733853550079</v>
      </c>
      <c r="F15">
        <f t="shared" ref="F15:F29" si="3">E15-C15</f>
        <v>-2.2546725367408316E-3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1946.1415518443634</v>
      </c>
      <c r="C16">
        <f t="shared" si="1"/>
        <v>0.99948642665498422</v>
      </c>
      <c r="D16">
        <f>EXP(-((-2.04493-0.37147)+(-0.05813-0.03198)*(E7)+(0.07854-0.02332)*(E6)))</f>
        <v>1074.3326960955767</v>
      </c>
      <c r="E16">
        <f t="shared" si="2"/>
        <v>0.99907005524557102</v>
      </c>
      <c r="F16">
        <f t="shared" si="3"/>
        <v>-4.163714094131965E-4</v>
      </c>
    </row>
    <row r="17" spans="1:6" ht="15.75" customHeight="1" x14ac:dyDescent="0.15">
      <c r="A17" s="2" t="s">
        <v>23</v>
      </c>
      <c r="B17">
        <f>EXP(-((-5.26319-0.80942)+(0.23697-0.06716)*(C7)))</f>
        <v>2.4515590913713865E-2</v>
      </c>
      <c r="C17">
        <f t="shared" si="1"/>
        <v>2.3928958359579131E-2</v>
      </c>
      <c r="D17">
        <f>EXP(-((-5.26319-0.80942)+(0.23697-0.06716)*(E7)))</f>
        <v>7.9122578694768575E-2</v>
      </c>
      <c r="E17">
        <f t="shared" si="2"/>
        <v>7.3321215084267574E-2</v>
      </c>
      <c r="F17">
        <f t="shared" si="3"/>
        <v>4.9392256724688444E-2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1552.6275993070262</v>
      </c>
      <c r="C18">
        <f t="shared" si="1"/>
        <v>0.9993563451109867</v>
      </c>
      <c r="D18">
        <f>EXP(-((-6.22088-1.39384)+(0.04872-0.01441)*(E2)+(0.04949-0.01494)*(E5)+(0.04056-0.01909)*(E6)))</f>
        <v>1113.4504651642492</v>
      </c>
      <c r="E18">
        <f t="shared" si="2"/>
        <v>0.99910269677185459</v>
      </c>
      <c r="F18">
        <f t="shared" si="3"/>
        <v>-2.5364833913210649E-4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374.24175787083271</v>
      </c>
      <c r="C19">
        <f t="shared" si="1"/>
        <v>0.9973350513928031</v>
      </c>
      <c r="D19">
        <f>EXP(-((-4.84614-1.22028)+(0.03008-0.01287)*E2+(0.7327-0.35501)*E3+(0.03927-0.02034)*E5+(0.04634-0.0256)*E6))</f>
        <v>318.0828870763342</v>
      </c>
      <c r="E19">
        <f t="shared" si="2"/>
        <v>0.9968660180771125</v>
      </c>
      <c r="F19">
        <f t="shared" si="3"/>
        <v>-4.6903331569059237E-4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308675.54869007249</v>
      </c>
      <c r="C20">
        <f t="shared" si="1"/>
        <v>0.99999676036289686</v>
      </c>
      <c r="D20">
        <f>EXP(-((-1.56105-0.27146)+(-0.14222-0.04567)*E7+(0.04149-0.01661)*E6))</f>
        <v>85480.62319993187</v>
      </c>
      <c r="E20">
        <f t="shared" si="2"/>
        <v>0.99998830157918661</v>
      </c>
      <c r="F20">
        <f t="shared" si="3"/>
        <v>-8.4587837102523267E-6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4.0153760328020702</v>
      </c>
      <c r="C21">
        <f t="shared" si="1"/>
        <v>0.80061315573155456</v>
      </c>
      <c r="D21">
        <f>EXP(-((-0.802771-0.371008)+(-0.025303-0.008502)*E2+(0.485604-0.255258)*E3))</f>
        <v>5.5360347755153452</v>
      </c>
      <c r="E21">
        <f t="shared" si="2"/>
        <v>0.84700203803289076</v>
      </c>
      <c r="F21">
        <f t="shared" si="3"/>
        <v>4.6388882301336198E-2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17.817455092938484</v>
      </c>
      <c r="C22">
        <f t="shared" si="1"/>
        <v>0.94685785112487053</v>
      </c>
      <c r="D22">
        <f>EXP(-((-2.360104-0.529999)+(0.014709-0.007358)*E2+(0.938919-0.331041)*E3+(-0.018119-0.019003)*E5))</f>
        <v>16.926917392938364</v>
      </c>
      <c r="E22">
        <f t="shared" si="2"/>
        <v>0.94421796128798408</v>
      </c>
      <c r="F22">
        <f t="shared" si="3"/>
        <v>-2.6398898368864554E-3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3.9038958873657696</v>
      </c>
      <c r="C23">
        <f t="shared" si="1"/>
        <v>0.79608049947056059</v>
      </c>
      <c r="D23">
        <f>EXP(-((-1.022244-0.395315)+(0.015959-0.007274)*E2+(-2.13038-0.655748)*E3))</f>
        <v>3.5947250247497529</v>
      </c>
      <c r="E23">
        <f t="shared" si="2"/>
        <v>0.78235911950912362</v>
      </c>
      <c r="F23">
        <f t="shared" si="3"/>
        <v>-1.3721379961436964E-2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1.8982264445508046</v>
      </c>
      <c r="C24">
        <f t="shared" si="1"/>
        <v>0.65496139824402522</v>
      </c>
      <c r="D24">
        <f>EXP(-((0.21381-0.19584)+(-0.08054-0.01531)*E2+(-0.03271-0.01274)*E5+(0.72939-0.23281)*E3))</f>
        <v>4.8269751087777548</v>
      </c>
      <c r="E24">
        <f t="shared" si="2"/>
        <v>0.82838437073575277</v>
      </c>
      <c r="F24">
        <f t="shared" si="3"/>
        <v>0.17342297249172756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2.808099724623502</v>
      </c>
      <c r="C25">
        <f t="shared" si="1"/>
        <v>0.73740183495355605</v>
      </c>
      <c r="D25">
        <f>EXP(-((-0.11314-0.21668)+(-0.0841-0.01982)*E2+(-0.02521-0.01239)*E5+(1.28239-0.38444)*E3))</f>
        <v>7.6794505374708955</v>
      </c>
      <c r="E25">
        <f t="shared" si="2"/>
        <v>0.88478533339376686</v>
      </c>
      <c r="F25">
        <f t="shared" si="3"/>
        <v>0.14738349844021081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62922.934835168271</v>
      </c>
      <c r="C26">
        <f t="shared" si="1"/>
        <v>0.99998410779614122</v>
      </c>
      <c r="D26">
        <f>EXP(-((-9.52346-1.9962)+(0.0714-0.01844)*E2+(0.11318-0.03814)*E5+(0.14192-0.04857)*E6+(1.47314-0.66464)*E3))</f>
        <v>38395.709478401397</v>
      </c>
      <c r="E26">
        <f t="shared" si="2"/>
        <v>0.99997395610161433</v>
      </c>
      <c r="F26">
        <f t="shared" si="3"/>
        <v>-1.0151694526894239E-5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315426.19395024981</v>
      </c>
      <c r="C27">
        <f t="shared" si="1"/>
        <v>0.99999682969630022</v>
      </c>
      <c r="D27">
        <f>EXP(-((-1.00599-0.92673)+(0.03107-0.01232)*E2+(-0.12507-0.06328)*E7))</f>
        <v>71965.347685576737</v>
      </c>
      <c r="E27">
        <f t="shared" si="2"/>
        <v>0.99998610461650261</v>
      </c>
      <c r="F27">
        <f t="shared" si="3"/>
        <v>-1.0725079797602177E-5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2.2403121302027267</v>
      </c>
      <c r="C28">
        <f t="shared" si="1"/>
        <v>0.69138775530941332</v>
      </c>
      <c r="D28">
        <f>EXP(-((1.049734-0.468174)+(-0.018323-0.006169)*E2+(-0.023371-0.008305)*E5+(-0.012844-0.007985)*E7))</f>
        <v>2.4878206841683514</v>
      </c>
      <c r="E28">
        <f t="shared" si="2"/>
        <v>0.71328801261511998</v>
      </c>
      <c r="F28">
        <f t="shared" si="3"/>
        <v>2.1900257305706661E-2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132.31877852327941</v>
      </c>
      <c r="C29">
        <f t="shared" si="1"/>
        <v>0.99249918120255365</v>
      </c>
      <c r="D29">
        <f>EXP(-((-3.7924-0.8923)+(1.94461-0.65889)*E3+(-0.10873-0.09755)*E5+(0.04748-0.03787)*E6))</f>
        <v>147.40132959007482</v>
      </c>
      <c r="E29">
        <f t="shared" si="2"/>
        <v>0.9932615158990673</v>
      </c>
      <c r="F29">
        <f t="shared" si="3"/>
        <v>7.6233469651365571E-4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3" priority="1" operator="lessThanOrEqual">
      <formula>0</formula>
    </cfRule>
  </conditionalFormatting>
  <conditionalFormatting sqref="F15:F29 I17:I29">
    <cfRule type="cellIs" dxfId="22" priority="2" operator="greater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997"/>
  <sheetViews>
    <sheetView topLeftCell="A11" workbookViewId="0">
      <selection activeCell="G27" sqref="G27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5224758</v>
      </c>
      <c r="C2" s="4">
        <v>62.5</v>
      </c>
      <c r="D2" s="4">
        <v>5804157</v>
      </c>
      <c r="E2" s="4">
        <v>69.5</v>
      </c>
      <c r="F2" s="4">
        <v>4924960</v>
      </c>
      <c r="G2" s="4">
        <v>58.9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178191</v>
      </c>
      <c r="C5" s="4">
        <v>2.1</v>
      </c>
      <c r="D5" s="4">
        <v>71535</v>
      </c>
      <c r="E5" s="4">
        <v>0.8</v>
      </c>
      <c r="F5" s="4">
        <v>45884</v>
      </c>
      <c r="G5" s="4">
        <v>0.5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1351041</v>
      </c>
      <c r="C6" s="4">
        <v>16.100000000000001</v>
      </c>
      <c r="D6" s="4">
        <v>1181992</v>
      </c>
      <c r="E6" s="4">
        <v>14.1</v>
      </c>
      <c r="F6" s="4">
        <v>732816</v>
      </c>
      <c r="G6" s="4">
        <v>8.6999999999999993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979772</v>
      </c>
      <c r="C7" s="4">
        <v>11.7</v>
      </c>
      <c r="D7" s="4">
        <v>624155</v>
      </c>
      <c r="E7" s="4">
        <v>7.4</v>
      </c>
      <c r="F7" s="4">
        <v>459814</v>
      </c>
      <c r="G7" s="4">
        <v>5.5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549092</v>
      </c>
      <c r="C8" s="4">
        <v>6.5</v>
      </c>
      <c r="D8" s="4">
        <v>606726</v>
      </c>
      <c r="E8" s="4">
        <v>7.2</v>
      </c>
      <c r="F8" s="4">
        <v>414330</v>
      </c>
      <c r="G8" s="4">
        <v>4.9000000000000004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23716</v>
      </c>
      <c r="C9" s="4">
        <v>0.2</v>
      </c>
      <c r="D9" s="4">
        <v>16581</v>
      </c>
      <c r="E9" s="4">
        <v>0.1</v>
      </c>
      <c r="F9" s="4">
        <v>2217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41382</v>
      </c>
      <c r="C11" s="4">
        <v>0.4</v>
      </c>
      <c r="D11" s="4">
        <v>42806</v>
      </c>
      <c r="E11" s="4">
        <v>0.5</v>
      </c>
      <c r="F11" s="4">
        <v>9326</v>
      </c>
      <c r="G11" s="4">
        <v>0.1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8347952</v>
      </c>
      <c r="C12">
        <f t="shared" si="0"/>
        <v>99.5</v>
      </c>
      <c r="D12">
        <f t="shared" si="0"/>
        <v>8347952</v>
      </c>
      <c r="E12">
        <f t="shared" si="0"/>
        <v>99.6</v>
      </c>
      <c r="F12">
        <f t="shared" si="0"/>
        <v>6589347</v>
      </c>
      <c r="G12">
        <f t="shared" si="0"/>
        <v>78.599999999999994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12.774768313554155</v>
      </c>
      <c r="C15">
        <f t="shared" ref="C15:C29" si="1">B15/(1+B15)</f>
        <v>0.92740349766783259</v>
      </c>
      <c r="D15">
        <f>EXP(-((-4.41432-0.8343)+(0.04345-0.01026)*E2+(0.06422-0.02529)*E6))</f>
        <v>10.946305477330474</v>
      </c>
      <c r="E15">
        <f t="shared" ref="E15:E29" si="2">D15/(1+D15)</f>
        <v>0.9162921120761881</v>
      </c>
      <c r="F15">
        <f t="shared" ref="F15:F29" si="3">E15-C15</f>
        <v>-1.1111385591644485E-2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13.218865317618899</v>
      </c>
      <c r="C16">
        <f t="shared" si="1"/>
        <v>0.92967090005692099</v>
      </c>
      <c r="D16">
        <f>EXP(-((-2.04493-0.37147)+(-0.05813-0.03198)*(E7)+(0.07854-0.02332)*(E6)))</f>
        <v>10.020289625705379</v>
      </c>
      <c r="E16">
        <f t="shared" si="2"/>
        <v>0.90925828322447622</v>
      </c>
      <c r="F16">
        <f t="shared" si="3"/>
        <v>-2.0412616832444774E-2</v>
      </c>
    </row>
    <row r="17" spans="1:6" ht="15.75" customHeight="1" x14ac:dyDescent="0.15">
      <c r="A17" s="2" t="s">
        <v>23</v>
      </c>
      <c r="B17">
        <f>EXP(-((-5.26319-0.80942)+(0.23697-0.06716)*(C7)))</f>
        <v>59.491473514171567</v>
      </c>
      <c r="C17">
        <f t="shared" si="1"/>
        <v>0.98346874456999755</v>
      </c>
      <c r="D17">
        <f>EXP(-((-5.26319-0.80942)+(0.23697-0.06716)*(E7)))</f>
        <v>123.47219635579516</v>
      </c>
      <c r="E17">
        <f t="shared" si="2"/>
        <v>0.99196607733070308</v>
      </c>
      <c r="F17">
        <f t="shared" si="3"/>
        <v>8.4973327607055227E-3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156.35405203413922</v>
      </c>
      <c r="C18">
        <f t="shared" si="1"/>
        <v>0.99364490467787225</v>
      </c>
      <c r="D18">
        <f>EXP(-((-6.22088-1.39384)+(0.04872-0.01441)*(E2)+(0.04949-0.01494)*(E5)+(0.04056-0.01909)*(E6)))</f>
        <v>134.26399852230682</v>
      </c>
      <c r="E18">
        <f t="shared" si="2"/>
        <v>0.99260704983643455</v>
      </c>
      <c r="F18">
        <f t="shared" si="3"/>
        <v>-1.037854841437702E-3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101.20295944971106</v>
      </c>
      <c r="C19">
        <f t="shared" si="1"/>
        <v>0.99021554752049967</v>
      </c>
      <c r="D19">
        <f>EXP(-((-4.84614-1.22028)+(0.03008-0.01287)*E2+(0.7327-0.35501)*E3+(0.03927-0.02034)*E5+(0.04634-0.0256)*E6))</f>
        <v>95.846408616509081</v>
      </c>
      <c r="E19">
        <f t="shared" si="2"/>
        <v>0.98967437188135921</v>
      </c>
      <c r="F19">
        <f t="shared" si="3"/>
        <v>-5.4117563914046762E-4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37.722434611661306</v>
      </c>
      <c r="C20">
        <f t="shared" si="1"/>
        <v>0.97417517751585669</v>
      </c>
      <c r="D20">
        <f>EXP(-((-1.56105-0.27146)+(-0.14222-0.04567)*E7+(0.04149-0.01661)*E6))</f>
        <v>17.673882767053428</v>
      </c>
      <c r="E20">
        <f t="shared" si="2"/>
        <v>0.94644927289763681</v>
      </c>
      <c r="F20">
        <f t="shared" si="3"/>
        <v>-2.7725904618219888E-2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26.751525506597947</v>
      </c>
      <c r="C21">
        <f t="shared" si="1"/>
        <v>0.9639659448716702</v>
      </c>
      <c r="D21">
        <f>EXP(-((-0.802771-0.371008)+(-0.025303-0.008502)*E2+(0.485604-0.255258)*E3))</f>
        <v>33.893609964626613</v>
      </c>
      <c r="E21">
        <f t="shared" si="2"/>
        <v>0.97134145761892365</v>
      </c>
      <c r="F21">
        <f t="shared" si="3"/>
        <v>7.3755127472534543E-3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12.287981857944869</v>
      </c>
      <c r="C22">
        <f t="shared" si="1"/>
        <v>0.92474402729545413</v>
      </c>
      <c r="D22">
        <f>EXP(-((-2.360104-0.529999)+(0.014709-0.007358)*E2+(0.938919-0.331041)*E3+(-0.018119-0.019003)*E5))</f>
        <v>11.121788364085125</v>
      </c>
      <c r="E22">
        <f t="shared" si="2"/>
        <v>0.91750392186660867</v>
      </c>
      <c r="F22">
        <f t="shared" si="3"/>
        <v>-7.2401054288454558E-3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2.3982672561521263</v>
      </c>
      <c r="C23">
        <f t="shared" si="1"/>
        <v>0.70573238517670189</v>
      </c>
      <c r="D23">
        <f>EXP(-((-1.022244-0.395315)+(0.015959-0.007274)*E2+(-2.13038-0.655748)*E3))</f>
        <v>2.2568081680382712</v>
      </c>
      <c r="E23">
        <f t="shared" si="2"/>
        <v>0.69295090517954971</v>
      </c>
      <c r="F23">
        <f t="shared" si="3"/>
        <v>-1.2781479997152179E-2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431.85936877372382</v>
      </c>
      <c r="C24">
        <f t="shared" si="1"/>
        <v>0.99768978085692595</v>
      </c>
      <c r="D24">
        <f>EXP(-((0.21381-0.19584)+(-0.08054-0.01531)*E2+(-0.03271-0.01274)*E5+(0.72939-0.23281)*E3))</f>
        <v>796.29124133472487</v>
      </c>
      <c r="E24">
        <f t="shared" si="2"/>
        <v>0.99874575318508962</v>
      </c>
      <c r="F24">
        <f t="shared" si="3"/>
        <v>1.055972328163679E-3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996.03261197963502</v>
      </c>
      <c r="C25">
        <f t="shared" si="1"/>
        <v>0.99899702378038124</v>
      </c>
      <c r="D25">
        <f>EXP(-((-0.11314-0.21668)+(-0.0841-0.01982)*E2+(-0.02521-0.01239)*E5+(1.28239-0.38444)*E3))</f>
        <v>1963.217523686518</v>
      </c>
      <c r="E25">
        <f t="shared" si="2"/>
        <v>0.99949089141709557</v>
      </c>
      <c r="F25">
        <f t="shared" si="3"/>
        <v>4.9386763671432909E-4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698.64378097622011</v>
      </c>
      <c r="C26">
        <f t="shared" si="1"/>
        <v>0.99857070122369318</v>
      </c>
      <c r="D26">
        <f>EXP(-((-9.52346-1.9962)+(0.0714-0.01844)*E2+(0.11318-0.03814)*E5+(0.14192-0.04857)*E6+(1.47314-0.66464)*E3))</f>
        <v>640.77155183223442</v>
      </c>
      <c r="E26">
        <f t="shared" si="2"/>
        <v>0.99844181313873293</v>
      </c>
      <c r="F26">
        <f t="shared" si="3"/>
        <v>-1.2888808496025472E-4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19.385783729625267</v>
      </c>
      <c r="C27">
        <f t="shared" si="1"/>
        <v>0.95094620774639294</v>
      </c>
      <c r="D27">
        <f>EXP(-((-1.00599-0.92673)+(0.03107-0.01232)*E2+(-0.12507-0.06328)*E7))</f>
        <v>7.563885400245602</v>
      </c>
      <c r="E27">
        <f t="shared" si="2"/>
        <v>0.88323057195845689</v>
      </c>
      <c r="F27">
        <f t="shared" si="3"/>
        <v>-6.7715635787936046E-2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3.5233382264926094</v>
      </c>
      <c r="C28">
        <f t="shared" si="1"/>
        <v>0.77892433642411951</v>
      </c>
      <c r="D28">
        <f>EXP(-((1.049734-0.468174)+(-0.018323-0.006169)*E2+(-0.023371-0.008305)*E5+(-0.012844-0.007985)*E7))</f>
        <v>3.6696981106332132</v>
      </c>
      <c r="E28">
        <f t="shared" si="2"/>
        <v>0.78585339430766765</v>
      </c>
      <c r="F28">
        <f t="shared" si="3"/>
        <v>6.9290578835481398E-3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143.04610630407265</v>
      </c>
      <c r="C29">
        <f t="shared" si="1"/>
        <v>0.99305777833460451</v>
      </c>
      <c r="D29">
        <f>EXP(-((-3.7924-0.8923)+(1.94461-0.65889)*E3+(-0.10873-0.09755)*E5+(0.04748-0.03787)*E6))</f>
        <v>111.5221248094399</v>
      </c>
      <c r="E29">
        <f t="shared" si="2"/>
        <v>0.99111285890047374</v>
      </c>
      <c r="F29">
        <f t="shared" si="3"/>
        <v>-1.9449194341307763E-3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21" priority="1" operator="lessThanOrEqual">
      <formula>0</formula>
    </cfRule>
  </conditionalFormatting>
  <conditionalFormatting sqref="F15:F29 I17:I29">
    <cfRule type="cellIs" dxfId="20" priority="2" operator="greater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U997"/>
  <sheetViews>
    <sheetView topLeftCell="A13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5615273</v>
      </c>
      <c r="C2" s="4">
        <v>73.099999999999994</v>
      </c>
      <c r="D2" s="4">
        <v>6203706</v>
      </c>
      <c r="E2" s="4">
        <v>80.8</v>
      </c>
      <c r="F2" s="4">
        <v>5521914</v>
      </c>
      <c r="G2" s="4">
        <v>71.900000000000006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72299</v>
      </c>
      <c r="C5" s="4">
        <v>0.9</v>
      </c>
      <c r="D5" s="4">
        <v>51449</v>
      </c>
      <c r="E5" s="4">
        <v>0.6</v>
      </c>
      <c r="F5" s="4">
        <v>30131</v>
      </c>
      <c r="G5" s="4">
        <v>0.3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359458</v>
      </c>
      <c r="C6" s="4">
        <v>4.5999999999999996</v>
      </c>
      <c r="D6" s="4">
        <v>86817</v>
      </c>
      <c r="E6" s="4">
        <v>1.1000000000000001</v>
      </c>
      <c r="F6" s="4">
        <v>49162</v>
      </c>
      <c r="G6" s="4">
        <v>0.6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122795</v>
      </c>
      <c r="C7" s="4">
        <v>1.6</v>
      </c>
      <c r="D7" s="4">
        <v>44367</v>
      </c>
      <c r="E7" s="4">
        <v>0.5</v>
      </c>
      <c r="F7" s="4">
        <v>3245</v>
      </c>
      <c r="G7" s="4">
        <v>0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1293263</v>
      </c>
      <c r="C8" s="4">
        <v>16.8</v>
      </c>
      <c r="D8" s="4">
        <v>1214420</v>
      </c>
      <c r="E8" s="4">
        <v>15.8</v>
      </c>
      <c r="F8" s="4">
        <v>987072</v>
      </c>
      <c r="G8" s="4">
        <v>12.8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35779</v>
      </c>
      <c r="C9" s="4">
        <v>0.4</v>
      </c>
      <c r="D9" s="4">
        <v>18906</v>
      </c>
      <c r="E9" s="4">
        <v>0.2</v>
      </c>
      <c r="F9" s="4">
        <v>11085</v>
      </c>
      <c r="G9" s="4">
        <v>0.1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46667</v>
      </c>
      <c r="E10" s="4">
        <v>0.6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174776</v>
      </c>
      <c r="C11" s="4">
        <v>2.2000000000000002</v>
      </c>
      <c r="D11" s="4">
        <v>7311</v>
      </c>
      <c r="E11" s="4">
        <v>0</v>
      </c>
      <c r="F11" s="4">
        <v>3377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7673643</v>
      </c>
      <c r="C12">
        <f t="shared" si="0"/>
        <v>99.6</v>
      </c>
      <c r="D12">
        <f t="shared" si="0"/>
        <v>7673643</v>
      </c>
      <c r="E12">
        <f t="shared" si="0"/>
        <v>99.59999999999998</v>
      </c>
      <c r="F12">
        <f t="shared" si="0"/>
        <v>6605986</v>
      </c>
      <c r="G12">
        <f t="shared" si="0"/>
        <v>85.699999999999989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14.060268740030072</v>
      </c>
      <c r="C15">
        <f t="shared" ref="C15:C29" si="1">B15/(1+B15)</f>
        <v>0.93360012246381707</v>
      </c>
      <c r="D15">
        <f>EXP(-((-4.41432-0.8343)+(0.04345-0.01026)*E2+(0.06422-0.02529)*E6))</f>
        <v>12.47897215282164</v>
      </c>
      <c r="E15">
        <f t="shared" ref="E15:E29" si="2">D15/(1+D15)</f>
        <v>0.92581036679486994</v>
      </c>
      <c r="F15">
        <f t="shared" ref="F15:F29" si="3">E15-C15</f>
        <v>-7.7897556689471292E-3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10.03986833365698</v>
      </c>
      <c r="C16">
        <f t="shared" si="1"/>
        <v>0.90941920956146516</v>
      </c>
      <c r="D16">
        <f>EXP(-((-2.04493-0.37147)+(-0.05813-0.03198)*(E7)+(0.07854-0.02332)*(E6)))</f>
        <v>11.031038707987619</v>
      </c>
      <c r="E16">
        <f t="shared" si="2"/>
        <v>0.9168816571643077</v>
      </c>
      <c r="F16">
        <f t="shared" si="3"/>
        <v>7.4624476028425368E-3</v>
      </c>
    </row>
    <row r="17" spans="1:7" ht="15.75" customHeight="1" x14ac:dyDescent="0.15">
      <c r="A17" s="2" t="s">
        <v>23</v>
      </c>
      <c r="B17">
        <f>EXP(-((-5.26319-0.80942)+(0.23697-0.06716)*(C7)))</f>
        <v>330.6015917149146</v>
      </c>
      <c r="C17">
        <f t="shared" si="1"/>
        <v>0.99698433293149047</v>
      </c>
      <c r="D17">
        <f>EXP(-((-5.26319-0.80942)+(0.23697-0.06716)*(E7)))</f>
        <v>398.49900445648109</v>
      </c>
      <c r="E17">
        <f t="shared" si="2"/>
        <v>0.997496864851114</v>
      </c>
      <c r="F17">
        <f t="shared" si="3"/>
        <v>5.1253191962352673E-4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145.0098976868091</v>
      </c>
      <c r="C18">
        <f t="shared" si="1"/>
        <v>0.99315114923136927</v>
      </c>
      <c r="D18">
        <f>EXP(-((-6.22088-1.39384)+(0.04872-0.01441)*(E2)+(0.04949-0.01494)*(E5)+(0.04056-0.01909)*(E6)))</f>
        <v>121.28279894498534</v>
      </c>
      <c r="E18">
        <f t="shared" si="2"/>
        <v>0.99182223494532618</v>
      </c>
      <c r="F18">
        <f t="shared" si="3"/>
        <v>-1.3289142860430925E-3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109.50037785705905</v>
      </c>
      <c r="C19">
        <f t="shared" si="1"/>
        <v>0.99095025719012853</v>
      </c>
      <c r="D19">
        <f>EXP(-((-4.84614-1.22028)+(0.03008-0.01287)*E2+(0.7327-0.35501)*E3+(0.03927-0.02034)*E5+(0.04634-0.0256)*E6))</f>
        <v>103.71844829086676</v>
      </c>
      <c r="E19">
        <f t="shared" si="2"/>
        <v>0.99045058424450305</v>
      </c>
      <c r="F19">
        <f t="shared" si="3"/>
        <v>-4.9967294562547337E-4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7.5284260796704414</v>
      </c>
      <c r="C20">
        <f t="shared" si="1"/>
        <v>0.88274507034964611</v>
      </c>
      <c r="D20">
        <f>EXP(-((-1.56105-0.27146)+(-0.14222-0.04567)*E7+(0.04149-0.01661)*E6))</f>
        <v>6.6797930063827859</v>
      </c>
      <c r="E20">
        <f t="shared" si="2"/>
        <v>0.86978815715880808</v>
      </c>
      <c r="F20">
        <f t="shared" si="3"/>
        <v>-1.2956913190838026E-2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38.279882611315628</v>
      </c>
      <c r="C21">
        <f t="shared" si="1"/>
        <v>0.9745416754450299</v>
      </c>
      <c r="D21">
        <f>EXP(-((-0.802771-0.371008)+(-0.025303-0.008502)*E2+(0.485604-0.255258)*E3))</f>
        <v>49.661153114613761</v>
      </c>
      <c r="E21">
        <f t="shared" si="2"/>
        <v>0.98026100989573528</v>
      </c>
      <c r="F21">
        <f t="shared" si="3"/>
        <v>5.7193344507053823E-3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10.871608866735297</v>
      </c>
      <c r="C22">
        <f t="shared" si="1"/>
        <v>0.91576541888925955</v>
      </c>
      <c r="D22">
        <f>EXP(-((-2.360104-0.529999)+(0.014709-0.007358)*E2+(0.938919-0.331041)*E3+(-0.018119-0.019003)*E5))</f>
        <v>10.159562701163798</v>
      </c>
      <c r="E22">
        <f t="shared" si="2"/>
        <v>0.91039075394094848</v>
      </c>
      <c r="F22">
        <f t="shared" si="3"/>
        <v>-5.3746649483110698E-3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2.1873384826046638</v>
      </c>
      <c r="C23">
        <f t="shared" si="1"/>
        <v>0.68625861186138937</v>
      </c>
      <c r="D23">
        <f>EXP(-((-1.022244-0.395315)+(0.015959-0.007274)*E2+(-2.13038-0.655748)*E3))</f>
        <v>2.0458451900918919</v>
      </c>
      <c r="E23">
        <f t="shared" si="2"/>
        <v>0.67168390460126093</v>
      </c>
      <c r="F23">
        <f t="shared" si="3"/>
        <v>-1.4574707260128439E-2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1129.5448014803483</v>
      </c>
      <c r="C24">
        <f t="shared" si="1"/>
        <v>0.99911547070165585</v>
      </c>
      <c r="D24">
        <f>EXP(-((0.21381-0.19584)+(-0.08054-0.01531)*E2+(-0.03271-0.01274)*E5+(0.72939-0.23281)*E3))</f>
        <v>2330.8306845571783</v>
      </c>
      <c r="E24">
        <f t="shared" si="2"/>
        <v>0.99957115239686023</v>
      </c>
      <c r="F24">
        <f t="shared" si="3"/>
        <v>4.5568169520437962E-4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2864.6802003383832</v>
      </c>
      <c r="C25">
        <f t="shared" si="1"/>
        <v>0.9996510427088543</v>
      </c>
      <c r="D25">
        <f>EXP(-((-0.11314-0.21668)+(-0.0841-0.01982)*E2+(-0.02521-0.01239)*E5+(1.28239-0.38444)*E3))</f>
        <v>6305.1119248375926</v>
      </c>
      <c r="E25">
        <f t="shared" si="2"/>
        <v>0.99984142368357576</v>
      </c>
      <c r="F25">
        <f t="shared" si="3"/>
        <v>1.9038097472146021E-4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1275.811849930572</v>
      </c>
      <c r="C26">
        <f t="shared" si="1"/>
        <v>0.99921679924880524</v>
      </c>
      <c r="D26">
        <f>EXP(-((-9.52346-1.9962)+(0.0714-0.01844)*E2+(0.11318-0.03814)*E5+(0.14192-0.04857)*E6+(1.47314-0.66464)*E3))</f>
        <v>1203.2517950298807</v>
      </c>
      <c r="E26">
        <f t="shared" si="2"/>
        <v>0.99916960887737338</v>
      </c>
      <c r="F26">
        <f t="shared" si="3"/>
        <v>-4.7190371431860001E-5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2.371339534714473</v>
      </c>
      <c r="C27">
        <f t="shared" si="1"/>
        <v>0.70338199706583615</v>
      </c>
      <c r="D27">
        <f>EXP(-((-1.00599-0.92673)+(0.03107-0.01232)*E2+(-0.12507-0.06328)*E7))</f>
        <v>1.668449913701076</v>
      </c>
      <c r="E27">
        <f t="shared" si="2"/>
        <v>0.62525060153254886</v>
      </c>
      <c r="F27">
        <f t="shared" si="3"/>
        <v>-7.8131395533287296E-2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3.5631322374136336</v>
      </c>
      <c r="C28">
        <f t="shared" si="1"/>
        <v>0.78085228567322962</v>
      </c>
      <c r="D28">
        <f>EXP(-((1.049734-0.468174)+(-0.018323-0.006169)*E2+(-0.023371-0.008305)*E5+(-0.012844-0.007985)*E7))</f>
        <v>4.1654057923143846</v>
      </c>
      <c r="E28">
        <f t="shared" si="2"/>
        <v>0.80640436778696045</v>
      </c>
      <c r="F28">
        <f t="shared" si="3"/>
        <v>2.5552082113730834E-2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124.72932631792433</v>
      </c>
      <c r="C29">
        <f t="shared" si="1"/>
        <v>0.99204640612269446</v>
      </c>
      <c r="D29">
        <f>EXP(-((-3.7924-0.8923)+(1.94461-0.65889)*E3+(-0.10873-0.09755)*E5+(0.04748-0.03787)*E6))</f>
        <v>121.25514961896884</v>
      </c>
      <c r="E29">
        <f t="shared" si="2"/>
        <v>0.99182038545520013</v>
      </c>
      <c r="F29">
        <f t="shared" si="3"/>
        <v>-2.2602066749433103E-4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9" priority="1" operator="lessThanOrEqual">
      <formula>0</formula>
    </cfRule>
  </conditionalFormatting>
  <conditionalFormatting sqref="F15:F29 I17:I29"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997"/>
  <sheetViews>
    <sheetView topLeftCell="A5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6056437</v>
      </c>
      <c r="C2" s="4">
        <v>76.2</v>
      </c>
      <c r="D2" s="4">
        <v>6052989</v>
      </c>
      <c r="E2" s="4">
        <v>76.099999999999994</v>
      </c>
      <c r="F2" s="4">
        <v>4833412</v>
      </c>
      <c r="G2" s="4">
        <v>60.8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112424</v>
      </c>
      <c r="C5" s="4">
        <v>1.4</v>
      </c>
      <c r="D5" s="4">
        <v>19752</v>
      </c>
      <c r="E5" s="4">
        <v>0.2</v>
      </c>
      <c r="F5" s="4">
        <v>58</v>
      </c>
      <c r="G5" s="4">
        <v>0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258745</v>
      </c>
      <c r="C6" s="4">
        <v>3.2</v>
      </c>
      <c r="D6" s="4">
        <v>70577</v>
      </c>
      <c r="E6" s="4">
        <v>0.8</v>
      </c>
      <c r="F6" s="4">
        <v>16190</v>
      </c>
      <c r="G6" s="4">
        <v>0.2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1109102</v>
      </c>
      <c r="C7" s="4">
        <v>13.9</v>
      </c>
      <c r="D7" s="4">
        <v>374331</v>
      </c>
      <c r="E7" s="4">
        <v>4.7</v>
      </c>
      <c r="F7" s="4">
        <v>171026</v>
      </c>
      <c r="G7" s="4">
        <v>2.1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336362</v>
      </c>
      <c r="C8" s="4">
        <v>4.2</v>
      </c>
      <c r="D8" s="4">
        <v>311847</v>
      </c>
      <c r="E8" s="4">
        <v>3.9</v>
      </c>
      <c r="F8" s="4">
        <v>238261</v>
      </c>
      <c r="G8" s="4">
        <v>2.9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32135</v>
      </c>
      <c r="C9" s="4">
        <v>0.4</v>
      </c>
      <c r="D9" s="4">
        <v>34532</v>
      </c>
      <c r="E9" s="4">
        <v>0.4</v>
      </c>
      <c r="F9" s="4">
        <v>5317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1077025</v>
      </c>
      <c r="E10" s="4">
        <v>13.5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40161</v>
      </c>
      <c r="C11" s="4">
        <v>0.5</v>
      </c>
      <c r="D11" s="4">
        <v>4313</v>
      </c>
      <c r="E11" s="4">
        <v>0</v>
      </c>
      <c r="F11" s="4">
        <v>1562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7945366</v>
      </c>
      <c r="C12">
        <f t="shared" si="0"/>
        <v>99.800000000000026</v>
      </c>
      <c r="D12">
        <f t="shared" si="0"/>
        <v>7945366</v>
      </c>
      <c r="E12">
        <f t="shared" si="0"/>
        <v>99.600000000000009</v>
      </c>
      <c r="F12">
        <f t="shared" si="0"/>
        <v>5265826</v>
      </c>
      <c r="G12">
        <f t="shared" si="0"/>
        <v>66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13.39613188518069</v>
      </c>
      <c r="C15">
        <f t="shared" ref="C15:C29" si="1">B15/(1+B15)</f>
        <v>0.93053689644025872</v>
      </c>
      <c r="D15">
        <f>EXP(-((-4.41432-0.8343)+(0.04345-0.01026)*E2+(0.06422-0.02529)*E6))</f>
        <v>14.756991935577471</v>
      </c>
      <c r="E15">
        <f t="shared" ref="E15:E29" si="2">D15/(1+D15)</f>
        <v>0.93653611018597305</v>
      </c>
      <c r="F15">
        <f t="shared" ref="F15:F29" si="3">E15-C15</f>
        <v>5.9992137457143269E-3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32.858977655568232</v>
      </c>
      <c r="C16">
        <f t="shared" si="1"/>
        <v>0.97046573555254567</v>
      </c>
      <c r="D16">
        <f>EXP(-((-2.04493-0.37147)+(-0.05813-0.03198)*(E7)+(0.07854-0.02332)*(E6)))</f>
        <v>16.374757954377355</v>
      </c>
      <c r="E16">
        <f t="shared" si="2"/>
        <v>0.94244524138835195</v>
      </c>
      <c r="F16">
        <f t="shared" si="3"/>
        <v>-2.8020494164193721E-2</v>
      </c>
    </row>
    <row r="17" spans="1:6" ht="15.75" customHeight="1" x14ac:dyDescent="0.15">
      <c r="A17" s="2" t="s">
        <v>23</v>
      </c>
      <c r="B17">
        <f>EXP(-((-5.26319-0.80942)+(0.23697-0.06716)*(C7)))</f>
        <v>40.945872026327372</v>
      </c>
      <c r="C17">
        <f t="shared" si="1"/>
        <v>0.9761597518017423</v>
      </c>
      <c r="D17">
        <f>EXP(-((-5.26319-0.80942)+(0.23697-0.06716)*(E7)))</f>
        <v>195.29339157332998</v>
      </c>
      <c r="E17">
        <f t="shared" si="2"/>
        <v>0.9949055849920122</v>
      </c>
      <c r="F17">
        <f t="shared" si="3"/>
        <v>1.87458331902699E-2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132.05572597811002</v>
      </c>
      <c r="C18">
        <f t="shared" si="1"/>
        <v>0.9924843520062826</v>
      </c>
      <c r="D18">
        <f>EXP(-((-6.22088-1.39384)+(0.04872-0.01441)*(E2)+(0.04949-0.01494)*(E5)+(0.04056-0.01909)*(E6)))</f>
        <v>145.42245656853871</v>
      </c>
      <c r="E18">
        <f t="shared" si="2"/>
        <v>0.99317044650502839</v>
      </c>
      <c r="F18">
        <f t="shared" si="3"/>
        <v>6.8609449874579287E-4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105.86323233308408</v>
      </c>
      <c r="C19">
        <f t="shared" si="1"/>
        <v>0.99064224450105454</v>
      </c>
      <c r="D19">
        <f>EXP(-((-4.84614-1.22028)+(0.03008-0.01287)*E2+(0.7327-0.35501)*E3+(0.03927-0.02034)*E5+(0.04634-0.0256)*E6))</f>
        <v>114.01853238922148</v>
      </c>
      <c r="E19">
        <f t="shared" si="2"/>
        <v>0.99130574891517476</v>
      </c>
      <c r="F19">
        <f t="shared" si="3"/>
        <v>6.6350441412021954E-4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78.615194892939797</v>
      </c>
      <c r="C20">
        <f t="shared" si="1"/>
        <v>0.98743958359525819</v>
      </c>
      <c r="D20">
        <f>EXP(-((-1.56105-0.27146)+(-0.14222-0.04567)*E7+(0.04149-0.01661)*E6))</f>
        <v>14.815723270761323</v>
      </c>
      <c r="E20">
        <f t="shared" si="2"/>
        <v>0.93677178192358046</v>
      </c>
      <c r="F20">
        <f t="shared" si="3"/>
        <v>-5.0667801671677726E-2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42.509177763773636</v>
      </c>
      <c r="C21">
        <f t="shared" si="1"/>
        <v>0.97701634341542043</v>
      </c>
      <c r="D21">
        <f>EXP(-((-0.802771-0.371008)+(-0.025303-0.008502)*E2+(0.485604-0.255258)*E3))</f>
        <v>42.365718107645712</v>
      </c>
      <c r="E21">
        <f t="shared" si="2"/>
        <v>0.9769403103733294</v>
      </c>
      <c r="F21">
        <f t="shared" si="3"/>
        <v>-7.6033042091028236E-5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10.825750481170079</v>
      </c>
      <c r="C22">
        <f t="shared" si="1"/>
        <v>0.91543877053787992</v>
      </c>
      <c r="D22">
        <f>EXP(-((-2.360104-0.529999)+(0.014709-0.007358)*E2+(0.938919-0.331041)*E3+(-0.018119-0.019003)*E5))</f>
        <v>10.361699833863607</v>
      </c>
      <c r="E22">
        <f t="shared" si="2"/>
        <v>0.91198500095738366</v>
      </c>
      <c r="F22">
        <f t="shared" si="3"/>
        <v>-3.4537695804962576E-3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2.1292333811854509</v>
      </c>
      <c r="C23">
        <f t="shared" si="1"/>
        <v>0.68043291177560916</v>
      </c>
      <c r="D23">
        <f>EXP(-((-1.022244-0.395315)+(0.015959-0.007274)*E2+(-2.13038-0.655748)*E3))</f>
        <v>2.131083423641658</v>
      </c>
      <c r="E23">
        <f t="shared" si="2"/>
        <v>0.68062173225747735</v>
      </c>
      <c r="F23">
        <f t="shared" si="3"/>
        <v>1.8882048186819045E-4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1555.3097485723879</v>
      </c>
      <c r="C24">
        <f t="shared" si="1"/>
        <v>0.99935745438790879</v>
      </c>
      <c r="D24">
        <f>EXP(-((0.21381-0.19584)+(-0.08054-0.01531)*E2+(-0.03271-0.01274)*E5+(0.72939-0.23281)*E3))</f>
        <v>1458.705970336872</v>
      </c>
      <c r="E24">
        <f t="shared" si="2"/>
        <v>0.99931493052688602</v>
      </c>
      <c r="F24">
        <f t="shared" si="3"/>
        <v>-4.2523861022769616E-5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4028.5589083110062</v>
      </c>
      <c r="C25">
        <f t="shared" si="1"/>
        <v>0.99975183387989752</v>
      </c>
      <c r="D25">
        <f>EXP(-((-0.11314-0.21668)+(-0.0841-0.01982)*E2+(-0.02521-0.01239)*E5+(1.28239-0.38444)*E3))</f>
        <v>3811.0194328192629</v>
      </c>
      <c r="E25">
        <f t="shared" si="2"/>
        <v>0.99973767185146267</v>
      </c>
      <c r="F25">
        <f t="shared" si="3"/>
        <v>-1.4162028434849816E-5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1188.3629895358035</v>
      </c>
      <c r="C26">
        <f t="shared" si="1"/>
        <v>0.99915921379024053</v>
      </c>
      <c r="D26">
        <f>EXP(-((-9.52346-1.9962)+(0.0714-0.01844)*E2+(0.11318-0.03814)*E5+(0.14192-0.04857)*E6+(1.47314-0.66464)*E3))</f>
        <v>1635.5198763875421</v>
      </c>
      <c r="E26">
        <f t="shared" si="2"/>
        <v>0.99938894723221605</v>
      </c>
      <c r="F26">
        <f t="shared" si="3"/>
        <v>2.2973344197552148E-4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22.692511949450537</v>
      </c>
      <c r="C27">
        <f t="shared" si="1"/>
        <v>0.95779257167270559</v>
      </c>
      <c r="D27">
        <f>EXP(-((-1.00599-0.92673)+(0.03107-0.01232)*E2+(-0.12507-0.06328)*E7))</f>
        <v>4.0192286254404328</v>
      </c>
      <c r="E27">
        <f t="shared" si="2"/>
        <v>0.80076619842909613</v>
      </c>
      <c r="F27">
        <f t="shared" si="3"/>
        <v>-0.15702637324360946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5.0460204352369811</v>
      </c>
      <c r="C28">
        <f t="shared" si="1"/>
        <v>0.83460194838709578</v>
      </c>
      <c r="D28">
        <f>EXP(-((1.049734-0.468174)+(-0.018323-0.006169)*E2+(-0.023371-0.008305)*E5+(-0.012844-0.007985)*E7))</f>
        <v>4.0008734508711097</v>
      </c>
      <c r="E28">
        <f t="shared" si="2"/>
        <v>0.80003493193257902</v>
      </c>
      <c r="F28">
        <f t="shared" si="3"/>
        <v>-3.4567016454516764E-2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140.15374519288687</v>
      </c>
      <c r="C29">
        <f t="shared" si="1"/>
        <v>0.99291552626794632</v>
      </c>
      <c r="D29">
        <f>EXP(-((-3.7924-0.8923)+(1.94461-0.65889)*E3+(-0.10873-0.09755)*E5+(0.04748-0.03787)*E6))</f>
        <v>111.97414539960681</v>
      </c>
      <c r="E29">
        <f t="shared" si="2"/>
        <v>0.99114841722003877</v>
      </c>
      <c r="F29">
        <f t="shared" si="3"/>
        <v>-1.7671090479075557E-3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7" priority="1" operator="lessThanOrEqual">
      <formula>0</formula>
    </cfRule>
  </conditionalFormatting>
  <conditionalFormatting sqref="F15:F29 I17:I29">
    <cfRule type="cellIs" dxfId="16" priority="2" operator="greater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5165606</v>
      </c>
      <c r="C2" s="4">
        <v>76.7</v>
      </c>
      <c r="D2" s="4">
        <v>5360166</v>
      </c>
      <c r="E2" s="4">
        <v>79.599999999999994</v>
      </c>
      <c r="F2" s="4">
        <v>5155949</v>
      </c>
      <c r="G2" s="4">
        <v>76.599999999999994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28269</v>
      </c>
      <c r="C5" s="4">
        <v>0.4</v>
      </c>
      <c r="D5" s="4">
        <v>11047</v>
      </c>
      <c r="E5" s="4">
        <v>0.1</v>
      </c>
      <c r="F5" s="4">
        <v>4180</v>
      </c>
      <c r="G5" s="4">
        <v>0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119974</v>
      </c>
      <c r="C6" s="4">
        <v>1.7</v>
      </c>
      <c r="D6" s="4">
        <v>101121</v>
      </c>
      <c r="E6" s="4">
        <v>1.5</v>
      </c>
      <c r="F6" s="4">
        <v>47227</v>
      </c>
      <c r="G6" s="4">
        <v>0.7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479715</v>
      </c>
      <c r="C7" s="4">
        <v>7.1</v>
      </c>
      <c r="D7" s="4">
        <v>307636</v>
      </c>
      <c r="E7" s="4">
        <v>4.5</v>
      </c>
      <c r="F7" s="4">
        <v>246106</v>
      </c>
      <c r="G7" s="4">
        <v>3.6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793785</v>
      </c>
      <c r="C8" s="4">
        <v>11.7</v>
      </c>
      <c r="D8" s="4">
        <v>856943</v>
      </c>
      <c r="E8" s="4">
        <v>12.7</v>
      </c>
      <c r="F8" s="4">
        <v>711243</v>
      </c>
      <c r="G8" s="4">
        <v>10.5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56854</v>
      </c>
      <c r="C9" s="4">
        <v>0.8</v>
      </c>
      <c r="D9" s="4">
        <v>25468</v>
      </c>
      <c r="E9" s="4">
        <v>0.3</v>
      </c>
      <c r="F9" s="4">
        <v>17887</v>
      </c>
      <c r="G9" s="4">
        <v>0.2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86760</v>
      </c>
      <c r="C11" s="4">
        <v>1.2</v>
      </c>
      <c r="D11" s="4">
        <v>68582</v>
      </c>
      <c r="E11" s="4">
        <v>1</v>
      </c>
      <c r="F11" s="4">
        <v>36835</v>
      </c>
      <c r="G11" s="4">
        <v>0.5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6730963</v>
      </c>
      <c r="C12">
        <f t="shared" si="0"/>
        <v>99.600000000000009</v>
      </c>
      <c r="D12">
        <f t="shared" si="0"/>
        <v>6730963</v>
      </c>
      <c r="E12">
        <f t="shared" si="0"/>
        <v>99.699999999999989</v>
      </c>
      <c r="F12">
        <f t="shared" si="0"/>
        <v>6219427</v>
      </c>
      <c r="G12">
        <f t="shared" si="0"/>
        <v>92.1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13.967958108672477</v>
      </c>
      <c r="C15">
        <f t="shared" ref="C15:C29" si="1">B15/(1+B15)</f>
        <v>0.93319062007391662</v>
      </c>
      <c r="D15">
        <f>EXP(-((-4.41432-0.8343)+(0.04345-0.01026)*E2+(0.06422-0.02529)*E6))</f>
        <v>12.785362987371636</v>
      </c>
      <c r="E15">
        <f t="shared" ref="E15:E29" si="2">D15/(1+D15)</f>
        <v>0.92745929135735705</v>
      </c>
      <c r="F15">
        <f t="shared" ref="F15:F29" si="3">E15-C15</f>
        <v>-5.7313287165595694E-3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19.342543570162384</v>
      </c>
      <c r="C16">
        <f t="shared" si="1"/>
        <v>0.95084193888778201</v>
      </c>
      <c r="D16">
        <f>EXP(-((-2.04493-0.37147)+(-0.05813-0.03198)*(E7)+(0.07854-0.02332)*(E6)))</f>
        <v>15.472511532720279</v>
      </c>
      <c r="E16">
        <f t="shared" si="2"/>
        <v>0.93929280316400787</v>
      </c>
      <c r="F16">
        <f t="shared" si="3"/>
        <v>-1.154913572377414E-2</v>
      </c>
    </row>
    <row r="17" spans="1:6" ht="15.75" customHeight="1" x14ac:dyDescent="0.15">
      <c r="A17" s="2" t="s">
        <v>23</v>
      </c>
      <c r="B17">
        <f>EXP(-((-5.26319-0.80942)+(0.23697-0.06716)*(C7)))</f>
        <v>129.92521296095597</v>
      </c>
      <c r="C17">
        <f t="shared" si="1"/>
        <v>0.99236205175928782</v>
      </c>
      <c r="D17">
        <f>EXP(-((-5.26319-0.80942)+(0.23697-0.06716)*(E7)))</f>
        <v>202.0398590569751</v>
      </c>
      <c r="E17">
        <f t="shared" si="2"/>
        <v>0.99507485867728374</v>
      </c>
      <c r="F17">
        <f t="shared" si="3"/>
        <v>2.7128069179959136E-3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138.77084838923568</v>
      </c>
      <c r="C18">
        <f t="shared" si="1"/>
        <v>0.9928454322805913</v>
      </c>
      <c r="D18">
        <f>EXP(-((-6.22088-1.39384)+(0.04872-0.01441)*(E2)+(0.04949-0.01494)*(E5)+(0.04056-0.01909)*(E6)))</f>
        <v>127.48312463056912</v>
      </c>
      <c r="E18">
        <f t="shared" si="2"/>
        <v>0.99221687670754166</v>
      </c>
      <c r="F18">
        <f t="shared" si="3"/>
        <v>-6.2855557304963838E-4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110.34181975946757</v>
      </c>
      <c r="C19">
        <f t="shared" si="1"/>
        <v>0.99101864867881351</v>
      </c>
      <c r="D19">
        <f>EXP(-((-4.84614-1.22028)+(0.03008-0.01287)*E2+(0.7327-0.35501)*E3+(0.03927-0.02034)*E5+(0.04634-0.0256)*E6))</f>
        <v>106.00656222723906</v>
      </c>
      <c r="E19">
        <f t="shared" si="2"/>
        <v>0.99065477874266816</v>
      </c>
      <c r="F19">
        <f t="shared" si="3"/>
        <v>-3.6386993614534457E-4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22.742444946976669</v>
      </c>
      <c r="C20">
        <f t="shared" si="1"/>
        <v>0.95788133858019797</v>
      </c>
      <c r="D20">
        <f>EXP(-((-1.56105-0.27146)+(-0.14222-0.04567)*E7+(0.04149-0.01661)*E6))</f>
        <v>14.022946169389011</v>
      </c>
      <c r="E20">
        <f t="shared" si="2"/>
        <v>0.93343516053877529</v>
      </c>
      <c r="F20">
        <f t="shared" si="3"/>
        <v>-2.4446178041422684E-2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43.233795817719951</v>
      </c>
      <c r="C21">
        <f t="shared" si="1"/>
        <v>0.97739285129133313</v>
      </c>
      <c r="D21">
        <f>EXP(-((-0.802771-0.371008)+(-0.025303-0.008502)*E2+(0.485604-0.255258)*E3))</f>
        <v>47.686913016044649</v>
      </c>
      <c r="E21">
        <f t="shared" si="2"/>
        <v>0.9794605996138952</v>
      </c>
      <c r="F21">
        <f t="shared" si="3"/>
        <v>2.0677483225620685E-3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10.392975029742885</v>
      </c>
      <c r="C22">
        <f t="shared" si="1"/>
        <v>0.91222661355884949</v>
      </c>
      <c r="D22">
        <f>EXP(-((-2.360104-0.529999)+(0.014709-0.007358)*E2+(0.938919-0.331041)*E3+(-0.018119-0.019003)*E5))</f>
        <v>10.061090918549759</v>
      </c>
      <c r="E22">
        <f t="shared" si="2"/>
        <v>0.90959300421959532</v>
      </c>
      <c r="F22">
        <f t="shared" si="3"/>
        <v>-2.6336093392541615E-3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2.1200072320024224</v>
      </c>
      <c r="C23">
        <f t="shared" si="1"/>
        <v>0.67948792241798761</v>
      </c>
      <c r="D23">
        <f>EXP(-((-1.022244-0.395315)+(0.015959-0.007274)*E2+(-2.13038-0.655748)*E3))</f>
        <v>2.0672784835519957</v>
      </c>
      <c r="E23">
        <f t="shared" si="2"/>
        <v>0.67397808664507974</v>
      </c>
      <c r="F23">
        <f t="shared" si="3"/>
        <v>-5.5098357729078673E-3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1559.1639077546643</v>
      </c>
      <c r="C24">
        <f t="shared" si="1"/>
        <v>0.99935904170386869</v>
      </c>
      <c r="D24">
        <f>EXP(-((0.21381-0.19584)+(-0.08054-0.01531)*E2+(-0.03271-0.01274)*E5+(0.72939-0.23281)*E3))</f>
        <v>2030.9013738249789</v>
      </c>
      <c r="E24">
        <f t="shared" si="2"/>
        <v>0.99950785012851406</v>
      </c>
      <c r="F24">
        <f t="shared" si="3"/>
        <v>1.4880842464537469E-4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4086.826373360971</v>
      </c>
      <c r="C25">
        <f t="shared" si="1"/>
        <v>0.99975537121475688</v>
      </c>
      <c r="D25">
        <f>EXP(-((-0.11314-0.21668)+(-0.0841-0.01982)*E2+(-0.02521-0.01239)*E5+(1.28239-0.38444)*E3))</f>
        <v>5462.2277590407075</v>
      </c>
      <c r="E25">
        <f t="shared" si="2"/>
        <v>0.99981695802479675</v>
      </c>
      <c r="F25">
        <f t="shared" si="3"/>
        <v>6.1586810039870876E-5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1434.9955110490309</v>
      </c>
      <c r="C26">
        <f t="shared" si="1"/>
        <v>0.99930361899302211</v>
      </c>
      <c r="D26">
        <f>EXP(-((-9.52346-1.9962)+(0.0714-0.01844)*E2+(0.11318-0.03814)*E5+(0.14192-0.04857)*E6+(1.47314-0.66464)*E3))</f>
        <v>1282.4338541457023</v>
      </c>
      <c r="E26">
        <f t="shared" si="2"/>
        <v>0.99922084025073066</v>
      </c>
      <c r="F26">
        <f t="shared" si="3"/>
        <v>-8.2778742291456098E-5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6.2456173888741784</v>
      </c>
      <c r="C27">
        <f t="shared" si="1"/>
        <v>0.86198553603789174</v>
      </c>
      <c r="D27">
        <f>EXP(-((-1.00599-0.92673)+(0.03107-0.01232)*E2+(-0.12507-0.06328)*E7))</f>
        <v>3.6247850862594349</v>
      </c>
      <c r="E27">
        <f t="shared" si="2"/>
        <v>0.78377373621726321</v>
      </c>
      <c r="F27">
        <f t="shared" si="3"/>
        <v>-7.8211799820628536E-2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4.2953485300419088</v>
      </c>
      <c r="C28">
        <f t="shared" si="1"/>
        <v>0.81115501759199871</v>
      </c>
      <c r="D28">
        <f>EXP(-((1.049734-0.468174)+(-0.018323-0.006169)*E2+(-0.023371-0.008305)*E5+(-0.012844-0.007985)*E7))</f>
        <v>4.3271161328610539</v>
      </c>
      <c r="E28">
        <f t="shared" si="2"/>
        <v>0.81228117145196788</v>
      </c>
      <c r="F28">
        <f t="shared" si="3"/>
        <v>1.1261538599691701E-3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115.68546503616616</v>
      </c>
      <c r="C29">
        <f t="shared" si="1"/>
        <v>0.99142995231076936</v>
      </c>
      <c r="D29">
        <f>EXP(-((-3.7924-0.8923)+(1.94461-0.65889)*E3+(-0.10873-0.09755)*E5+(0.04748-0.03787)*E6))</f>
        <v>108.95260814270863</v>
      </c>
      <c r="E29">
        <f t="shared" si="2"/>
        <v>0.99090517253849864</v>
      </c>
      <c r="F29">
        <f t="shared" si="3"/>
        <v>-5.2477977227072259E-4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5" priority="1" operator="lessThanOrEqual">
      <formula>0</formula>
    </cfRule>
  </conditionalFormatting>
  <conditionalFormatting sqref="F15:F29 I17:I29">
    <cfRule type="cellIs" dxfId="14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97"/>
  <sheetViews>
    <sheetView topLeftCell="A11" workbookViewId="0">
      <selection activeCell="B29" sqref="B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381868</v>
      </c>
      <c r="C2" s="4">
        <v>4.7</v>
      </c>
      <c r="D2" s="4">
        <v>499139</v>
      </c>
      <c r="E2" s="4">
        <v>6.1</v>
      </c>
      <c r="F2" s="4">
        <v>364022</v>
      </c>
      <c r="G2" s="4">
        <v>4.5</v>
      </c>
      <c r="I2" s="4"/>
      <c r="J2" s="4"/>
      <c r="K2" s="4"/>
      <c r="L2" s="4"/>
      <c r="M2" s="4"/>
      <c r="N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I3" s="4"/>
      <c r="J3" s="4"/>
      <c r="K3" s="4"/>
      <c r="L3" s="4"/>
      <c r="M3" s="4"/>
      <c r="N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I4" s="4"/>
      <c r="J4" s="4"/>
      <c r="K4" s="4"/>
      <c r="L4" s="4"/>
      <c r="M4" s="4"/>
      <c r="N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I5" s="4"/>
      <c r="J5" s="4"/>
      <c r="K5" s="4"/>
      <c r="L5" s="4"/>
      <c r="M5" s="4"/>
      <c r="N5" s="4"/>
    </row>
    <row r="6" spans="1:20" ht="15.75" customHeight="1" x14ac:dyDescent="0.15">
      <c r="A6" s="8" t="s">
        <v>10</v>
      </c>
      <c r="B6" s="4">
        <v>74411</v>
      </c>
      <c r="C6" s="4">
        <v>0.9</v>
      </c>
      <c r="D6" s="4">
        <v>106001</v>
      </c>
      <c r="E6" s="4">
        <v>1.3</v>
      </c>
      <c r="F6" s="4">
        <v>19809</v>
      </c>
      <c r="G6" s="4">
        <v>0.2</v>
      </c>
      <c r="I6" s="4"/>
      <c r="J6" s="4"/>
      <c r="K6" s="4"/>
      <c r="L6" s="4"/>
      <c r="M6" s="4"/>
      <c r="N6" s="4"/>
    </row>
    <row r="7" spans="1:20" ht="15.75" customHeight="1" x14ac:dyDescent="0.15">
      <c r="A7" s="9" t="s">
        <v>11</v>
      </c>
      <c r="B7" s="4">
        <v>692202</v>
      </c>
      <c r="C7" s="4">
        <v>8.5</v>
      </c>
      <c r="D7" s="4">
        <v>888226</v>
      </c>
      <c r="E7" s="4">
        <v>10.9</v>
      </c>
      <c r="F7" s="4">
        <v>421517</v>
      </c>
      <c r="G7" s="4">
        <v>5.2</v>
      </c>
      <c r="I7" s="4"/>
      <c r="J7" s="4"/>
      <c r="K7" s="4"/>
      <c r="L7" s="4"/>
      <c r="M7" s="4"/>
      <c r="N7" s="4"/>
    </row>
    <row r="8" spans="1:20" ht="15.75" customHeight="1" x14ac:dyDescent="0.15">
      <c r="A8" s="10" t="s">
        <v>12</v>
      </c>
      <c r="B8" s="4">
        <v>6866809</v>
      </c>
      <c r="C8" s="4">
        <v>84.9</v>
      </c>
      <c r="D8" s="4">
        <v>6559322</v>
      </c>
      <c r="E8" s="4">
        <v>81.099999999999994</v>
      </c>
      <c r="F8" s="4">
        <v>6245396</v>
      </c>
      <c r="G8" s="4">
        <v>77.2</v>
      </c>
      <c r="I8" s="4"/>
      <c r="J8" s="4"/>
      <c r="K8" s="4"/>
      <c r="L8" s="4"/>
      <c r="M8" s="4"/>
      <c r="N8" s="4"/>
    </row>
    <row r="9" spans="1:20" ht="15.75" customHeight="1" x14ac:dyDescent="0.15">
      <c r="A9" s="11" t="s">
        <v>13</v>
      </c>
      <c r="B9" s="4">
        <v>11605</v>
      </c>
      <c r="C9" s="4">
        <v>0.1</v>
      </c>
      <c r="D9" s="4">
        <v>19984</v>
      </c>
      <c r="E9" s="4">
        <v>0.2</v>
      </c>
      <c r="F9" s="4">
        <v>1142</v>
      </c>
      <c r="G9" s="4">
        <v>0</v>
      </c>
      <c r="I9" s="4"/>
      <c r="J9" s="4"/>
      <c r="K9" s="4"/>
      <c r="L9" s="4"/>
      <c r="M9" s="4"/>
      <c r="N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I10" s="4"/>
      <c r="J10" s="4"/>
      <c r="K10" s="4"/>
      <c r="L10" s="4"/>
      <c r="M10" s="4"/>
      <c r="N10" s="4"/>
    </row>
    <row r="11" spans="1:20" ht="15.75" customHeight="1" x14ac:dyDescent="0.15">
      <c r="A11" s="13" t="s">
        <v>15</v>
      </c>
      <c r="B11" s="4">
        <v>55823</v>
      </c>
      <c r="C11" s="4">
        <v>0.6</v>
      </c>
      <c r="D11" s="4">
        <v>10046</v>
      </c>
      <c r="E11" s="4">
        <v>0.1</v>
      </c>
      <c r="F11" s="4">
        <v>2566</v>
      </c>
      <c r="G11" s="4">
        <v>0</v>
      </c>
      <c r="I11" s="4"/>
      <c r="J11" s="4"/>
      <c r="K11" s="4"/>
      <c r="L11" s="4"/>
      <c r="M11" s="4"/>
      <c r="N11" s="4"/>
    </row>
    <row r="12" spans="1:20" ht="15.75" customHeight="1" x14ac:dyDescent="0.15">
      <c r="A12" s="1"/>
      <c r="B12">
        <f t="shared" ref="B12:G12" si="0">SUM(B2:B11)</f>
        <v>8082718</v>
      </c>
      <c r="C12">
        <f t="shared" si="0"/>
        <v>99.699999999999989</v>
      </c>
      <c r="D12">
        <f t="shared" si="0"/>
        <v>8082718</v>
      </c>
      <c r="E12">
        <f t="shared" si="0"/>
        <v>99.699999999999989</v>
      </c>
      <c r="F12">
        <f t="shared" si="0"/>
        <v>7054452</v>
      </c>
      <c r="G12">
        <f t="shared" si="0"/>
        <v>87.100000000000009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157.2111804623419</v>
      </c>
      <c r="C15">
        <f t="shared" ref="C15:C29" si="1">B15/(1+B15)</f>
        <v>0.99367933418436238</v>
      </c>
      <c r="D15">
        <f>EXP(-((-4.41432-0.8343)+(0.04345-0.01026)*E2+(0.06422-0.02529)*E6))</f>
        <v>147.75448335173326</v>
      </c>
      <c r="E15">
        <f t="shared" ref="E15:E29" si="2">D15/(1+D15)</f>
        <v>0.99327751354131977</v>
      </c>
      <c r="F15">
        <f t="shared" ref="F15:F29" si="3">E15-C15</f>
        <v>-4.0182064304261633E-4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22.934377826632293</v>
      </c>
      <c r="C16">
        <f t="shared" si="1"/>
        <v>0.95821909358816593</v>
      </c>
      <c r="D16">
        <f>EXP(-((-2.04493-0.37147)+(-0.05813-0.03198)*(E7)+(0.07854-0.02332)*(E6)))</f>
        <v>27.849443942055039</v>
      </c>
      <c r="E16">
        <f t="shared" si="2"/>
        <v>0.96533728684654962</v>
      </c>
      <c r="F16">
        <f t="shared" si="3"/>
        <v>7.1181932583836982E-3</v>
      </c>
    </row>
    <row r="17" spans="1:10" ht="15.75" customHeight="1" x14ac:dyDescent="0.15">
      <c r="A17" s="2" t="s">
        <v>23</v>
      </c>
      <c r="B17">
        <f>EXP(-((-5.26319-0.80942)+(0.23697-0.06716)*(C7)))</f>
        <v>102.43464648911113</v>
      </c>
      <c r="C17">
        <f t="shared" si="1"/>
        <v>0.99033205957633086</v>
      </c>
      <c r="D17">
        <f>EXP(-((-5.26319-0.80942)+(0.23697-0.06716)*(E7)))</f>
        <v>68.147944753577164</v>
      </c>
      <c r="E17">
        <f t="shared" si="2"/>
        <v>0.98553825419448537</v>
      </c>
      <c r="F17">
        <f t="shared" si="3"/>
        <v>-4.793805381845484E-3</v>
      </c>
    </row>
    <row r="18" spans="1:10" ht="15.75" customHeight="1" x14ac:dyDescent="0.15">
      <c r="A18" s="2" t="s">
        <v>24</v>
      </c>
      <c r="B18">
        <f>EXP(-((-6.22088-1.39384)+(0.04872-0.01441)*(C2)+(0.04949-0.01494)*(C5)+(0.04056-0.01909)*(C6)))</f>
        <v>1692.8012837117012</v>
      </c>
      <c r="C18">
        <f t="shared" si="1"/>
        <v>0.99940961197183142</v>
      </c>
      <c r="D18">
        <f>EXP(-((-6.22088-1.39384)+(0.04872-0.01441)*(E2)+(0.04949-0.01494)*(E5)+(0.04056-0.01909)*(E6)))</f>
        <v>1599.6145932610955</v>
      </c>
      <c r="E18">
        <f t="shared" si="2"/>
        <v>0.99937523998331002</v>
      </c>
      <c r="F18">
        <f t="shared" si="3"/>
        <v>-3.4371988521408881E-5</v>
      </c>
    </row>
    <row r="19" spans="1:10" ht="15.75" customHeight="1" x14ac:dyDescent="0.15">
      <c r="A19" s="2" t="s">
        <v>25</v>
      </c>
      <c r="B19">
        <f>EXP(-((-4.84614-1.22028)+(0.03008-0.01287)*C2+(0.7327-0.35501)*C3+(0.03927-0.02034)*C5+(0.04634-0.0256)*C6))</f>
        <v>390.28100292731949</v>
      </c>
      <c r="C19">
        <f t="shared" si="1"/>
        <v>0.99744429197298456</v>
      </c>
      <c r="D19">
        <f>EXP(-((-4.84614-1.22028)+(0.03008-0.01287)*E2+(0.7327-0.35501)*E3+(0.03927-0.02034)*E5+(0.04634-0.0256)*E6))</f>
        <v>377.84233294708469</v>
      </c>
      <c r="E19">
        <f t="shared" si="2"/>
        <v>0.9973603794691559</v>
      </c>
      <c r="F19">
        <f t="shared" si="3"/>
        <v>-8.3912503828664775E-5</v>
      </c>
      <c r="J19" s="4"/>
    </row>
    <row r="20" spans="1:10" ht="15.75" customHeight="1" x14ac:dyDescent="0.15">
      <c r="A20" s="2" t="s">
        <v>26</v>
      </c>
      <c r="B20">
        <f>EXP(-((-1.56105-0.27146)+(-0.14222-0.04567)*C7+(0.04149-0.01661)*C6))</f>
        <v>30.18010703839758</v>
      </c>
      <c r="C20">
        <f t="shared" si="1"/>
        <v>0.96792826917596775</v>
      </c>
      <c r="D20">
        <f>EXP(-((-1.56105-0.27146)+(-0.14222-0.04567)*E7+(0.04149-0.01661)*E6))</f>
        <v>46.907003844200169</v>
      </c>
      <c r="E20">
        <f t="shared" si="2"/>
        <v>0.97912622540010785</v>
      </c>
      <c r="F20">
        <f t="shared" si="3"/>
        <v>1.1197956224140104E-2</v>
      </c>
      <c r="J20" s="4"/>
    </row>
    <row r="21" spans="1:10" ht="15.75" customHeight="1" x14ac:dyDescent="0.15">
      <c r="A21" s="2" t="s">
        <v>27</v>
      </c>
      <c r="B21">
        <f>EXP(-((-0.802771-0.371008)+(-0.025303-0.008502)*C2+(0.485604-0.255258)*C3))</f>
        <v>3.7911238292211911</v>
      </c>
      <c r="C21">
        <f t="shared" si="1"/>
        <v>0.79128070247298277</v>
      </c>
      <c r="D21">
        <f>EXP(-((-0.802771-0.371008)+(-0.025303-0.008502)*E2+(0.485604-0.255258)*E3))</f>
        <v>3.9748598912467759</v>
      </c>
      <c r="E21">
        <f t="shared" si="2"/>
        <v>0.79898931389816785</v>
      </c>
      <c r="F21">
        <f t="shared" si="3"/>
        <v>7.7086114251850857E-3</v>
      </c>
      <c r="J21" s="4"/>
    </row>
    <row r="22" spans="1:10" ht="15.75" customHeight="1" x14ac:dyDescent="0.15">
      <c r="A22" s="2" t="s">
        <v>28</v>
      </c>
      <c r="B22">
        <f>EXP(-((-2.360104-0.529999)+(0.014709-0.007358)*C2+(0.938919-0.331041)*C3+(-0.018119-0.019003)*C5))</f>
        <v>17.384053143766668</v>
      </c>
      <c r="C22">
        <f t="shared" si="1"/>
        <v>0.94560503104621074</v>
      </c>
      <c r="D22">
        <f>EXP(-((-2.360104-0.529999)+(0.014709-0.007358)*E2+(0.938919-0.331041)*E3+(-0.018119-0.019003)*E5))</f>
        <v>17.206064347133641</v>
      </c>
      <c r="E22">
        <f t="shared" si="2"/>
        <v>0.94507324697237816</v>
      </c>
      <c r="F22">
        <f t="shared" si="3"/>
        <v>-5.317840738325863E-4</v>
      </c>
      <c r="J22" s="4"/>
    </row>
    <row r="23" spans="1:10" ht="15.75" customHeight="1" x14ac:dyDescent="0.15">
      <c r="A23" s="2" t="s">
        <v>29</v>
      </c>
      <c r="B23">
        <f>EXP(-((-1.022244-0.395315)+(0.015959-0.007274)*C2+(-2.13038-0.655748)*C3))</f>
        <v>3.9619625661059081</v>
      </c>
      <c r="C23">
        <f t="shared" si="1"/>
        <v>0.79846683914328898</v>
      </c>
      <c r="D23">
        <f>EXP(-((-1.022244-0.395315)+(0.015959-0.007274)*E2+(-2.13038-0.655748)*E3))</f>
        <v>3.9140807506691977</v>
      </c>
      <c r="E23">
        <f t="shared" si="2"/>
        <v>0.79650314051843352</v>
      </c>
      <c r="F23">
        <f t="shared" si="3"/>
        <v>-1.9636986248554589E-3</v>
      </c>
      <c r="J23" s="4"/>
    </row>
    <row r="24" spans="1:10" ht="15.75" customHeight="1" x14ac:dyDescent="0.15">
      <c r="A24" s="2" t="s">
        <v>30</v>
      </c>
      <c r="B24">
        <f>EXP(-((0.21381-0.19584)+(-0.08054-0.01531)*C2+(-0.03271-0.01274)*C5+(0.72939-0.23281)*C3))</f>
        <v>1.5411440034111732</v>
      </c>
      <c r="C24">
        <f t="shared" si="1"/>
        <v>0.60647645365330616</v>
      </c>
      <c r="D24">
        <f>EXP(-((0.21381-0.19584)+(-0.08054-0.01531)*E2+(-0.03271-0.01274)*E5+(0.72939-0.23281)*E3))</f>
        <v>1.7624678246148877</v>
      </c>
      <c r="E24">
        <f t="shared" si="2"/>
        <v>0.63800483354429349</v>
      </c>
      <c r="F24">
        <f t="shared" si="3"/>
        <v>3.1528379890987335E-2</v>
      </c>
      <c r="J24" s="4"/>
    </row>
    <row r="25" spans="1:10" ht="15.75" customHeight="1" x14ac:dyDescent="0.15">
      <c r="A25" s="2" t="s">
        <v>31</v>
      </c>
      <c r="B25">
        <f>EXP(-((-0.11314-0.21668)+(-0.0841-0.01982)*C2+(-0.02521-0.01239)*C5+(1.28239-0.38444)*C3))</f>
        <v>2.2665163383535831</v>
      </c>
      <c r="C25">
        <f t="shared" si="1"/>
        <v>0.69386346296249402</v>
      </c>
      <c r="D25">
        <f>EXP(-((-0.11314-0.21668)+(-0.0841-0.01982)*E2+(-0.02521-0.01239)*E5+(1.28239-0.38444)*E3))</f>
        <v>2.621461534932874</v>
      </c>
      <c r="E25">
        <f t="shared" si="2"/>
        <v>0.72386839115811963</v>
      </c>
      <c r="F25">
        <f t="shared" si="3"/>
        <v>3.0004928195625613E-2</v>
      </c>
      <c r="J25" s="4"/>
    </row>
    <row r="26" spans="1:10" ht="15.75" customHeight="1" x14ac:dyDescent="0.15">
      <c r="A26" s="2" t="s">
        <v>32</v>
      </c>
      <c r="B26">
        <f>EXP(-((-9.52346-1.9962)+(0.0714-0.01844)*C2+(0.11318-0.03814)*C5+(0.14192-0.04857)*C6+(1.47314-0.66464)*C3))</f>
        <v>72166.627858577718</v>
      </c>
      <c r="C26">
        <f t="shared" si="1"/>
        <v>0.99998614337162417</v>
      </c>
      <c r="D26">
        <f>EXP(-((-9.52346-1.9962)+(0.0714-0.01844)*E2+(0.11318-0.03814)*E5+(0.14192-0.04857)*E6+(1.47314-0.66464)*E3))</f>
        <v>64553.460213201812</v>
      </c>
      <c r="E26">
        <f t="shared" si="2"/>
        <v>0.99998450920359805</v>
      </c>
      <c r="F26">
        <f t="shared" si="3"/>
        <v>-1.6341680261211522E-6</v>
      </c>
      <c r="J26" s="4"/>
    </row>
    <row r="27" spans="1:10" ht="15.75" customHeight="1" x14ac:dyDescent="0.15">
      <c r="A27" s="2" t="s">
        <v>33</v>
      </c>
      <c r="B27">
        <f>EXP(-((-1.00599-0.92673)+(0.03107-0.01232)*C2+(-0.12507-0.06328)*C7))</f>
        <v>31.361154210917945</v>
      </c>
      <c r="C27">
        <f t="shared" si="1"/>
        <v>0.96909875360185327</v>
      </c>
      <c r="D27">
        <f>EXP(-((-1.00599-0.92673)+(0.03107-0.01232)*E2+(-0.12507-0.06328)*E7))</f>
        <v>48.007632083114125</v>
      </c>
      <c r="E27">
        <f t="shared" si="2"/>
        <v>0.97959501494983359</v>
      </c>
      <c r="F27">
        <f t="shared" si="3"/>
        <v>1.0496261347980318E-2</v>
      </c>
      <c r="J27" s="4"/>
    </row>
    <row r="28" spans="1:10" ht="15.75" customHeight="1" x14ac:dyDescent="0.15">
      <c r="A28" s="2" t="s">
        <v>34</v>
      </c>
      <c r="B28" s="23">
        <f>EXP(-((1.049734-0.468174)+(-0.018323-0.006169)*C2+(-0.023371-0.008305)*C5+(-0.012844-0.007985)*C7))</f>
        <v>0.74871183685002252</v>
      </c>
      <c r="C28">
        <f t="shared" si="1"/>
        <v>0.42815049402232386</v>
      </c>
      <c r="D28">
        <f>EXP(-((1.049734-0.468174)+(-0.018323-0.006169)*E2+(-0.023371-0.008305)*E5+(-0.012844-0.007985)*E7))</f>
        <v>0.81454736531781591</v>
      </c>
      <c r="E28">
        <f t="shared" si="2"/>
        <v>0.44889837591819975</v>
      </c>
      <c r="F28">
        <f t="shared" si="3"/>
        <v>2.0747881895875897E-2</v>
      </c>
      <c r="J28" s="4"/>
    </row>
    <row r="29" spans="1:10" ht="13" x14ac:dyDescent="0.15">
      <c r="A29" s="2" t="s">
        <v>35</v>
      </c>
      <c r="B29">
        <f>EXP(-((-3.7924-0.8923)+(1.94461-0.65889)*C3+(-0.10873-0.09755)*C5+(0.04748-0.03787)*C6))</f>
        <v>107.34532776541248</v>
      </c>
      <c r="C29">
        <f t="shared" si="1"/>
        <v>0.99077025266686913</v>
      </c>
      <c r="D29">
        <f>EXP(-((-3.7924-0.8923)+(1.94461-0.65889)*E3+(-0.10873-0.09755)*E5+(0.04748-0.03787)*E6))</f>
        <v>106.93348439556695</v>
      </c>
      <c r="E29">
        <f t="shared" si="2"/>
        <v>0.99073503458542034</v>
      </c>
      <c r="F29">
        <f t="shared" si="3"/>
        <v>-3.5218081448795679E-5</v>
      </c>
      <c r="J29" s="4"/>
    </row>
    <row r="30" spans="1:10" ht="13" x14ac:dyDescent="0.15">
      <c r="A30" s="2"/>
    </row>
    <row r="31" spans="1:10" ht="13" x14ac:dyDescent="0.15">
      <c r="A31" s="2"/>
    </row>
    <row r="32" spans="1:10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5" priority="1" operator="lessThanOrEqual">
      <formula>0</formula>
    </cfRule>
  </conditionalFormatting>
  <conditionalFormatting sqref="F15:F29 I17:I29">
    <cfRule type="cellIs" dxfId="84" priority="2" operator="greater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997"/>
  <sheetViews>
    <sheetView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4614890</v>
      </c>
      <c r="C2" s="4">
        <v>58.5</v>
      </c>
      <c r="D2" s="4">
        <v>4683914</v>
      </c>
      <c r="E2" s="4">
        <v>59.4</v>
      </c>
      <c r="F2" s="4">
        <v>4413432</v>
      </c>
      <c r="G2" s="4">
        <v>56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328621</v>
      </c>
      <c r="C5" s="4">
        <v>4.0999999999999996</v>
      </c>
      <c r="D5" s="4">
        <v>350555</v>
      </c>
      <c r="E5" s="4">
        <v>4.4000000000000004</v>
      </c>
      <c r="F5" s="4">
        <v>251621</v>
      </c>
      <c r="G5" s="4">
        <v>3.1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415850</v>
      </c>
      <c r="C6" s="4">
        <v>5.2</v>
      </c>
      <c r="D6" s="4">
        <v>472956</v>
      </c>
      <c r="E6" s="4">
        <v>6</v>
      </c>
      <c r="F6" s="4">
        <v>327550</v>
      </c>
      <c r="G6" s="4">
        <v>4.0999999999999996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546767</v>
      </c>
      <c r="C7" s="4">
        <v>6.9</v>
      </c>
      <c r="D7" s="4">
        <v>366599</v>
      </c>
      <c r="E7" s="4">
        <v>4.5999999999999996</v>
      </c>
      <c r="F7" s="4">
        <v>204992</v>
      </c>
      <c r="G7" s="4">
        <v>2.6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1611917</v>
      </c>
      <c r="C8" s="4">
        <v>20.399999999999999</v>
      </c>
      <c r="D8" s="4">
        <v>1724651</v>
      </c>
      <c r="E8" s="4">
        <v>21.8</v>
      </c>
      <c r="F8" s="4">
        <v>1344338</v>
      </c>
      <c r="G8" s="4">
        <v>17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67244</v>
      </c>
      <c r="C9" s="4">
        <v>0.8</v>
      </c>
      <c r="D9" s="4">
        <v>46492</v>
      </c>
      <c r="E9" s="4">
        <v>0.5</v>
      </c>
      <c r="F9" s="4">
        <v>35239</v>
      </c>
      <c r="G9" s="4">
        <v>0.4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295758</v>
      </c>
      <c r="C11" s="4">
        <v>3.7</v>
      </c>
      <c r="D11" s="4">
        <v>235880</v>
      </c>
      <c r="E11" s="4">
        <v>2.9</v>
      </c>
      <c r="F11" s="4">
        <v>172877</v>
      </c>
      <c r="G11" s="4">
        <v>2.1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7881047</v>
      </c>
      <c r="C12">
        <f t="shared" si="0"/>
        <v>99.6</v>
      </c>
      <c r="D12">
        <f t="shared" si="0"/>
        <v>7881047</v>
      </c>
      <c r="E12">
        <f t="shared" si="0"/>
        <v>99.6</v>
      </c>
      <c r="F12">
        <f t="shared" si="0"/>
        <v>6750049</v>
      </c>
      <c r="G12">
        <f t="shared" si="0"/>
        <v>85.3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22.299605773691223</v>
      </c>
      <c r="C15">
        <f t="shared" ref="C15:C29" si="1">B15/(1+B15)</f>
        <v>0.95708081888968477</v>
      </c>
      <c r="D15">
        <f>EXP(-((-4.41432-0.8343)+(0.04345-0.01026)*E2+(0.06422-0.02529)*E6))</f>
        <v>20.979672652281984</v>
      </c>
      <c r="E15">
        <f t="shared" ref="E15:E29" si="2">D15/(1+D15)</f>
        <v>0.95450341705174679</v>
      </c>
      <c r="F15">
        <f t="shared" ref="F15:F29" si="3">E15-C15</f>
        <v>-2.5774018379379759E-3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15.65851721599272</v>
      </c>
      <c r="C16">
        <f t="shared" si="1"/>
        <v>0.93997064762522997</v>
      </c>
      <c r="D16">
        <f>EXP(-((-2.04493-0.37147)+(-0.05813-0.03198)*(E7)+(0.07854-0.02332)*(E6)))</f>
        <v>12.177451452075049</v>
      </c>
      <c r="E16">
        <f t="shared" si="2"/>
        <v>0.92411279194335183</v>
      </c>
      <c r="F16">
        <f t="shared" si="3"/>
        <v>-1.5857855681878141E-2</v>
      </c>
    </row>
    <row r="17" spans="1:7" ht="15.75" customHeight="1" x14ac:dyDescent="0.15">
      <c r="A17" s="2" t="s">
        <v>23</v>
      </c>
      <c r="B17">
        <f>EXP(-((-5.26319-0.80942)+(0.23697-0.06716)*(C7)))</f>
        <v>134.41351754456309</v>
      </c>
      <c r="C17">
        <f t="shared" si="1"/>
        <v>0.99261521288175003</v>
      </c>
      <c r="D17">
        <f>EXP(-((-5.26319-0.80942)+(0.23697-0.06716)*(E7)))</f>
        <v>198.63798556226416</v>
      </c>
      <c r="E17">
        <f t="shared" si="2"/>
        <v>0.99499093322754395</v>
      </c>
      <c r="F17">
        <f t="shared" si="3"/>
        <v>2.3757203457939191E-3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211.51290221366395</v>
      </c>
      <c r="C18">
        <f t="shared" si="1"/>
        <v>0.99529440335347463</v>
      </c>
      <c r="D18">
        <f>EXP(-((-6.22088-1.39384)+(0.04872-0.01441)*(E2)+(0.04949-0.01494)*(E5)+(0.04056-0.01909)*(E6)))</f>
        <v>199.51032711946368</v>
      </c>
      <c r="E18">
        <f t="shared" si="2"/>
        <v>0.99501272570662058</v>
      </c>
      <c r="F18">
        <f t="shared" si="3"/>
        <v>-2.816776468540505E-4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130.86601322822773</v>
      </c>
      <c r="C19">
        <f t="shared" si="1"/>
        <v>0.99241654482820185</v>
      </c>
      <c r="D19">
        <f>EXP(-((-4.84614-1.22028)+(0.03008-0.01287)*E2+(0.7327-0.35501)*E3+(0.03927-0.02034)*E5+(0.04634-0.0256)*E6))</f>
        <v>126.01664482342224</v>
      </c>
      <c r="E19">
        <f t="shared" si="2"/>
        <v>0.99212701609784926</v>
      </c>
      <c r="F19">
        <f t="shared" si="3"/>
        <v>-2.8952873035259508E-4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20.077002383713417</v>
      </c>
      <c r="C20">
        <f t="shared" si="1"/>
        <v>0.95255492304860589</v>
      </c>
      <c r="D20">
        <f>EXP(-((-1.56105-0.27146)+(-0.14222-0.04567)*E7+(0.04149-0.01661)*E6))</f>
        <v>12.775432618778254</v>
      </c>
      <c r="E20">
        <f t="shared" si="2"/>
        <v>0.92740699855503417</v>
      </c>
      <c r="F20">
        <f t="shared" si="3"/>
        <v>-2.5147924493571727E-2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23.368091951264358</v>
      </c>
      <c r="C21">
        <f t="shared" si="1"/>
        <v>0.95896272871918009</v>
      </c>
      <c r="D21">
        <f>EXP(-((-0.802771-0.371008)+(-0.025303-0.008502)*E2+(0.485604-0.255258)*E3))</f>
        <v>24.089980327468908</v>
      </c>
      <c r="E21">
        <f t="shared" si="2"/>
        <v>0.96014345220888098</v>
      </c>
      <c r="F21">
        <f t="shared" si="3"/>
        <v>1.1807234897008856E-3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13.629951672079633</v>
      </c>
      <c r="C22">
        <f t="shared" si="1"/>
        <v>0.9316470742751366</v>
      </c>
      <c r="D22">
        <f>EXP(-((-2.360104-0.529999)+(0.014709-0.007358)*E2+(0.938919-0.331041)*E3+(-0.018119-0.019003)*E5))</f>
        <v>13.69170808052656</v>
      </c>
      <c r="E22">
        <f t="shared" si="2"/>
        <v>0.9319343949308746</v>
      </c>
      <c r="F22">
        <f t="shared" si="3"/>
        <v>2.8732065573799925E-4</v>
      </c>
      <c r="G22" t="s">
        <v>115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2.4830471612437446</v>
      </c>
      <c r="C23">
        <f t="shared" si="1"/>
        <v>0.71289507327747037</v>
      </c>
      <c r="D23">
        <f>EXP(-((-1.022244-0.395315)+(0.015959-0.007274)*E2+(-2.13038-0.655748)*E3))</f>
        <v>2.4637140800561892</v>
      </c>
      <c r="E23">
        <f t="shared" si="2"/>
        <v>0.71129256720180045</v>
      </c>
      <c r="F23">
        <f t="shared" si="3"/>
        <v>-1.6025060756699183E-3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322.33777937690496</v>
      </c>
      <c r="C24">
        <f t="shared" si="1"/>
        <v>0.9969072590220448</v>
      </c>
      <c r="D24">
        <f>EXP(-((0.21381-0.19584)+(-0.08054-0.01531)*E2+(-0.03271-0.01274)*E5+(0.72939-0.23281)*E3))</f>
        <v>356.20271751161511</v>
      </c>
      <c r="E24">
        <f t="shared" si="2"/>
        <v>0.9972004692266444</v>
      </c>
      <c r="F24">
        <f t="shared" si="3"/>
        <v>2.9321020459960323E-4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708.60624107061426</v>
      </c>
      <c r="C25">
        <f t="shared" si="1"/>
        <v>0.99859076774960254</v>
      </c>
      <c r="D25">
        <f>EXP(-((-0.11314-0.21668)+(-0.0841-0.01982)*E2+(-0.02521-0.01239)*E5+(1.28239-0.38444)*E3))</f>
        <v>786.90537018516056</v>
      </c>
      <c r="E25">
        <f t="shared" si="2"/>
        <v>0.99873081205200442</v>
      </c>
      <c r="F25">
        <f t="shared" si="3"/>
        <v>1.4004430240188714E-4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2055.7910663784687</v>
      </c>
      <c r="C26">
        <f t="shared" si="1"/>
        <v>0.9995138057451014</v>
      </c>
      <c r="D26">
        <f>EXP(-((-9.52346-1.9962)+(0.0714-0.01844)*E2+(0.11318-0.03814)*E5+(0.14192-0.04857)*E6+(1.47314-0.66464)*E3))</f>
        <v>1778.5611967683783</v>
      </c>
      <c r="E26">
        <f t="shared" si="2"/>
        <v>0.9994380637194068</v>
      </c>
      <c r="F26">
        <f t="shared" si="3"/>
        <v>-7.5742025694602866E-5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8.4609376431474406</v>
      </c>
      <c r="C27">
        <f t="shared" si="1"/>
        <v>0.89430223116159102</v>
      </c>
      <c r="D27">
        <f>EXP(-((-1.00599-0.92673)+(0.03107-0.01232)*E2+(-0.12507-0.06328)*E7))</f>
        <v>5.3945004530880762</v>
      </c>
      <c r="E27">
        <f t="shared" si="2"/>
        <v>0.84361561824316189</v>
      </c>
      <c r="F27">
        <f t="shared" si="3"/>
        <v>-5.068661291842913E-2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3.0796430579693643</v>
      </c>
      <c r="C28">
        <f t="shared" si="1"/>
        <v>0.75488051631219222</v>
      </c>
      <c r="D28">
        <f>EXP(-((1.049734-0.468174)+(-0.018323-0.006169)*E2+(-0.023371-0.008305)*E5+(-0.012844-0.007985)*E7))</f>
        <v>3.0296666591878627</v>
      </c>
      <c r="E28">
        <f t="shared" si="2"/>
        <v>0.75184051571115829</v>
      </c>
      <c r="F28">
        <f t="shared" si="3"/>
        <v>-3.040000601033932E-3</v>
      </c>
    </row>
    <row r="29" spans="1:7" ht="13" x14ac:dyDescent="0.15">
      <c r="A29" s="2" t="s">
        <v>35</v>
      </c>
      <c r="B29">
        <f>EXP(-((-3.7924-0.8923)+(1.94461-0.65889)*C3+(-0.10873-0.09755)*C5+(0.04748-0.03787)*C6))</f>
        <v>239.96090158303082</v>
      </c>
      <c r="C29">
        <f t="shared" si="1"/>
        <v>0.99584994912689018</v>
      </c>
      <c r="D29">
        <f>EXP(-((-3.7924-0.8923)+(1.94461-0.65889)*E3+(-0.10873-0.09755)*E5+(0.04748-0.03787)*E6))</f>
        <v>253.32468351256568</v>
      </c>
      <c r="E29">
        <f t="shared" si="2"/>
        <v>0.99606801830562153</v>
      </c>
      <c r="F29">
        <f t="shared" si="3"/>
        <v>2.1806917873135045E-4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3" priority="1" operator="lessThanOrEqual">
      <formula>0</formula>
    </cfRule>
  </conditionalFormatting>
  <conditionalFormatting sqref="F15:F29 I17:I29"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U997"/>
  <sheetViews>
    <sheetView topLeftCell="A7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5" width="11.6640625" customWidth="1"/>
    <col min="6" max="6" width="9.83203125" customWidth="1"/>
    <col min="7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2704388</v>
      </c>
      <c r="C2" s="4">
        <v>34.1</v>
      </c>
      <c r="D2" s="4">
        <v>5381960</v>
      </c>
      <c r="E2" s="4">
        <v>68</v>
      </c>
      <c r="F2" s="4">
        <v>2641028</v>
      </c>
      <c r="G2" s="4">
        <v>33.299999999999997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444428</v>
      </c>
      <c r="C5" s="4">
        <v>5.6</v>
      </c>
      <c r="D5" s="4">
        <v>356889</v>
      </c>
      <c r="E5" s="4">
        <v>4.5</v>
      </c>
      <c r="F5" s="4">
        <v>270407</v>
      </c>
      <c r="G5" s="4">
        <v>3.4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344352</v>
      </c>
      <c r="C6" s="4">
        <v>4.3</v>
      </c>
      <c r="D6" s="4">
        <v>377566</v>
      </c>
      <c r="E6" s="4">
        <v>4.7</v>
      </c>
      <c r="F6" s="4">
        <v>46949</v>
      </c>
      <c r="G6" s="4">
        <v>0.5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985754</v>
      </c>
      <c r="C7" s="4">
        <v>12.4</v>
      </c>
      <c r="D7" s="4">
        <v>795612</v>
      </c>
      <c r="E7" s="4">
        <v>10</v>
      </c>
      <c r="F7" s="4">
        <v>388585</v>
      </c>
      <c r="G7" s="4">
        <v>4.9000000000000004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969150</v>
      </c>
      <c r="C8" s="4">
        <v>12.2</v>
      </c>
      <c r="D8" s="4">
        <v>985215</v>
      </c>
      <c r="E8" s="4">
        <v>12.4</v>
      </c>
      <c r="F8" s="4">
        <v>780407</v>
      </c>
      <c r="G8" s="4">
        <v>9.8000000000000007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17042</v>
      </c>
      <c r="C9" s="4">
        <v>0.2</v>
      </c>
      <c r="D9" s="4">
        <v>7905</v>
      </c>
      <c r="E9" s="4">
        <v>0</v>
      </c>
      <c r="F9" s="4">
        <v>1347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2440049</v>
      </c>
      <c r="C10" s="4">
        <v>30.8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3567</v>
      </c>
      <c r="C11" s="4">
        <v>0</v>
      </c>
      <c r="D11" s="4">
        <v>3583</v>
      </c>
      <c r="E11" s="4">
        <v>0</v>
      </c>
      <c r="F11" s="4">
        <v>1275</v>
      </c>
      <c r="G11" s="4">
        <v>0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7908730</v>
      </c>
      <c r="C12">
        <f t="shared" si="0"/>
        <v>99.6</v>
      </c>
      <c r="D12">
        <f t="shared" si="0"/>
        <v>7908730</v>
      </c>
      <c r="E12">
        <f t="shared" si="0"/>
        <v>99.600000000000009</v>
      </c>
      <c r="F12">
        <f t="shared" si="0"/>
        <v>4129998</v>
      </c>
      <c r="G12">
        <f t="shared" si="0"/>
        <v>51.899999999999991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51.9063949840357</v>
      </c>
      <c r="C15">
        <f t="shared" ref="C15:C29" si="1">B15/(1+B15)</f>
        <v>0.98109869326190635</v>
      </c>
      <c r="D15">
        <f>EXP(-((-4.41432-0.8343)+(0.04345-0.01026)*E2+(0.06422-0.02529)*E6))</f>
        <v>16.588820423219886</v>
      </c>
      <c r="E15">
        <f t="shared" ref="E15:E29" si="2">D15/(1+D15)</f>
        <v>0.94314570414967402</v>
      </c>
      <c r="F15">
        <f t="shared" ref="F15:F29" si="3">E15-C15</f>
        <v>-3.7952989112232327E-2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27.012993743498317</v>
      </c>
      <c r="C16">
        <f t="shared" si="1"/>
        <v>0.96430228025049647</v>
      </c>
      <c r="D16">
        <f>EXP(-((-2.04493-0.37147)+(-0.05813-0.03198)*(E7)+(0.07854-0.02332)*(E6)))</f>
        <v>21.28422099857827</v>
      </c>
      <c r="E16">
        <f t="shared" si="2"/>
        <v>0.95512519822596442</v>
      </c>
      <c r="F16">
        <f t="shared" si="3"/>
        <v>-9.1770820245320461E-3</v>
      </c>
    </row>
    <row r="17" spans="1:6" ht="15.75" customHeight="1" x14ac:dyDescent="0.15">
      <c r="A17" s="2" t="s">
        <v>23</v>
      </c>
      <c r="B17">
        <f>EXP(-((-5.26319-0.80942)+(0.23697-0.06716)*(C7)))</f>
        <v>52.824019392102286</v>
      </c>
      <c r="C17">
        <f t="shared" si="1"/>
        <v>0.98142093416110188</v>
      </c>
      <c r="D17">
        <f>EXP(-((-5.26319-0.80942)+(0.23697-0.06716)*(E7)))</f>
        <v>79.400923566075974</v>
      </c>
      <c r="E17">
        <f t="shared" si="2"/>
        <v>0.98756233192796383</v>
      </c>
      <c r="F17">
        <f t="shared" si="3"/>
        <v>6.1413977668619557E-3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472.93029038063958</v>
      </c>
      <c r="C18">
        <f t="shared" si="1"/>
        <v>0.9978899850456977</v>
      </c>
      <c r="D18">
        <f>EXP(-((-6.22088-1.39384)+(0.04872-0.01441)*(E2)+(0.04949-0.01494)*(E5)+(0.04056-0.01909)*(E6)))</f>
        <v>152.20921668497499</v>
      </c>
      <c r="E18">
        <f t="shared" si="2"/>
        <v>0.99347297752943819</v>
      </c>
      <c r="F18">
        <f t="shared" si="3"/>
        <v>-4.4170075162595079E-3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197.22969223950838</v>
      </c>
      <c r="C19">
        <f t="shared" si="1"/>
        <v>0.99495534705874555</v>
      </c>
      <c r="D19">
        <f>EXP(-((-4.84614-1.22028)+(0.03008-0.01287)*E2+(0.7327-0.35501)*E3+(0.03927-0.02034)*E5+(0.04634-0.0256)*E6))</f>
        <v>111.43896032854026</v>
      </c>
      <c r="E19">
        <f t="shared" si="2"/>
        <v>0.99110628560529146</v>
      </c>
      <c r="F19">
        <f t="shared" si="3"/>
        <v>-3.8490614534540946E-3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57.706048805271088</v>
      </c>
      <c r="C20">
        <f t="shared" si="1"/>
        <v>0.98296598016131154</v>
      </c>
      <c r="D20">
        <f>EXP(-((-1.56105-0.27146)+(-0.14222-0.04567)*E7+(0.04149-0.01661)*E6))</f>
        <v>36.396550366477378</v>
      </c>
      <c r="E20">
        <f t="shared" si="2"/>
        <v>0.97325956564976623</v>
      </c>
      <c r="F20">
        <f t="shared" si="3"/>
        <v>-9.7064145115453027E-3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10.242333761078751</v>
      </c>
      <c r="C21">
        <f t="shared" si="1"/>
        <v>0.91105049705408803</v>
      </c>
      <c r="D21">
        <f>EXP(-((-0.802771-0.371008)+(-0.025303-0.008502)*E2+(0.485604-0.255258)*E3))</f>
        <v>32.217796944253614</v>
      </c>
      <c r="E21">
        <f t="shared" si="2"/>
        <v>0.96989565558251178</v>
      </c>
      <c r="F21">
        <f t="shared" si="3"/>
        <v>5.8845158528423758E-2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17.241462613378527</v>
      </c>
      <c r="C22">
        <f t="shared" si="1"/>
        <v>0.94517983446861398</v>
      </c>
      <c r="D22">
        <f>EXP(-((-2.360104-0.529999)+(0.014709-0.007358)*E2+(0.938919-0.331041)*E3+(-0.018119-0.019003)*E5))</f>
        <v>12.900731304085745</v>
      </c>
      <c r="E22">
        <f t="shared" si="2"/>
        <v>0.92806133877963115</v>
      </c>
      <c r="F22">
        <f t="shared" si="3"/>
        <v>-1.7118495688982827E-2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3.0691495387112679</v>
      </c>
      <c r="C23">
        <f t="shared" si="1"/>
        <v>0.75424840240285007</v>
      </c>
      <c r="D23">
        <f>EXP(-((-1.022244-0.395315)+(0.015959-0.007274)*E2+(-2.13038-0.655748)*E3))</f>
        <v>2.2864010787387139</v>
      </c>
      <c r="E23">
        <f t="shared" si="2"/>
        <v>0.69571577660758632</v>
      </c>
      <c r="F23">
        <f t="shared" si="3"/>
        <v>-5.8532625795263749E-2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33.282608723323705</v>
      </c>
      <c r="C24">
        <f t="shared" si="1"/>
        <v>0.97083069120934007</v>
      </c>
      <c r="D24">
        <f>EXP(-((0.21381-0.19584)+(-0.08054-0.01531)*E2+(-0.03271-0.01274)*E5+(0.72939-0.23281)*E3))</f>
        <v>815.95156778664943</v>
      </c>
      <c r="E24">
        <f t="shared" si="2"/>
        <v>0.99877593722880131</v>
      </c>
      <c r="F24">
        <f t="shared" si="3"/>
        <v>2.7945246019461245E-2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59.385613496170826</v>
      </c>
      <c r="C25">
        <f t="shared" si="1"/>
        <v>0.98343976417390522</v>
      </c>
      <c r="D25">
        <f>EXP(-((-0.11314-0.21668)+(-0.0841-0.01982)*E2+(-0.02521-0.01239)*E5+(1.28239-0.38444)*E3))</f>
        <v>1930.588195547426</v>
      </c>
      <c r="E25">
        <f t="shared" si="2"/>
        <v>0.99948229130706789</v>
      </c>
      <c r="F25">
        <f t="shared" si="3"/>
        <v>1.6042527133162676E-2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7274.2427698227275</v>
      </c>
      <c r="C26">
        <f t="shared" si="1"/>
        <v>0.99986254754217307</v>
      </c>
      <c r="D26">
        <f>EXP(-((-9.52346-1.9962)+(0.0714-0.01844)*E2+(0.11318-0.03814)*E5+(0.14192-0.04857)*E6+(1.47314-0.66464)*E3))</f>
        <v>1263.8968937760878</v>
      </c>
      <c r="E26">
        <f t="shared" si="2"/>
        <v>0.99920942172842664</v>
      </c>
      <c r="F26">
        <f t="shared" si="3"/>
        <v>-6.5312581374643575E-4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37.670790260701345</v>
      </c>
      <c r="C27">
        <f t="shared" si="1"/>
        <v>0.97414068879227855</v>
      </c>
      <c r="D27">
        <f>EXP(-((-1.00599-0.92673)+(0.03107-0.01232)*E2+(-0.12507-0.06328)*E7))</f>
        <v>12.695149609467993</v>
      </c>
      <c r="E27">
        <f t="shared" si="2"/>
        <v>0.92698144755507739</v>
      </c>
      <c r="F27">
        <f t="shared" si="3"/>
        <v>-4.7159241237201166E-2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1.992285356185328</v>
      </c>
      <c r="C28">
        <f t="shared" si="1"/>
        <v>0.6658072740512837</v>
      </c>
      <c r="D28">
        <f>EXP(-((1.049734-0.468174)+(-0.018323-0.006169)*E2+(-0.023371-0.008305)*E5+(-0.012844-0.007985)*E7))</f>
        <v>4.1985028606847186</v>
      </c>
      <c r="E28">
        <f t="shared" si="2"/>
        <v>0.80763692416853161</v>
      </c>
      <c r="F28">
        <f t="shared" si="3"/>
        <v>0.14182965011724791</v>
      </c>
    </row>
    <row r="29" spans="1:6" ht="13" x14ac:dyDescent="0.15">
      <c r="A29" s="2" t="s">
        <v>35</v>
      </c>
      <c r="B29">
        <f>EXP(-((-3.7924-0.8923)+(1.94461-0.65889)*C3+(-0.10873-0.09755)*C5+(0.04748-0.03787)*C6))</f>
        <v>329.81932350668592</v>
      </c>
      <c r="C29">
        <f t="shared" si="1"/>
        <v>0.99697720196813178</v>
      </c>
      <c r="D29">
        <f>EXP(-((-3.7924-0.8923)+(1.94461-0.65889)*E3+(-0.10873-0.09755)*E5+(0.04748-0.03787)*E6))</f>
        <v>261.85554585175703</v>
      </c>
      <c r="E29">
        <f t="shared" si="2"/>
        <v>0.99619562906021408</v>
      </c>
      <c r="F29">
        <f t="shared" si="3"/>
        <v>-7.8157290791769363E-4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1" priority="1" operator="lessThanOrEqual">
      <formula>0</formula>
    </cfRule>
  </conditionalFormatting>
  <conditionalFormatting sqref="F15:F29 I17:I29">
    <cfRule type="cellIs" dxfId="10" priority="2" operator="greaterThan">
      <formula>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997"/>
  <sheetViews>
    <sheetView topLeftCell="A11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1530397</v>
      </c>
      <c r="C2" s="4">
        <v>25.3</v>
      </c>
      <c r="D2" s="4">
        <v>2021202</v>
      </c>
      <c r="E2" s="4">
        <v>33.5</v>
      </c>
      <c r="F2" s="4">
        <v>1520219</v>
      </c>
      <c r="G2" s="4">
        <v>25.2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23582</v>
      </c>
      <c r="C5" s="4">
        <v>0.3</v>
      </c>
      <c r="D5" s="4">
        <v>15069</v>
      </c>
      <c r="E5" s="4">
        <v>0.2</v>
      </c>
      <c r="F5" s="4">
        <v>12573</v>
      </c>
      <c r="G5" s="4">
        <v>0.2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458080</v>
      </c>
      <c r="C6" s="4">
        <v>7.5</v>
      </c>
      <c r="D6" s="4">
        <v>240472</v>
      </c>
      <c r="E6" s="4">
        <v>3.9</v>
      </c>
      <c r="F6" s="4">
        <v>148154</v>
      </c>
      <c r="G6" s="4">
        <v>2.4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971321</v>
      </c>
      <c r="C7" s="4">
        <v>16.100000000000001</v>
      </c>
      <c r="D7" s="4">
        <v>622406</v>
      </c>
      <c r="E7" s="4">
        <v>10.3</v>
      </c>
      <c r="F7" s="4">
        <v>542935</v>
      </c>
      <c r="G7" s="4">
        <v>9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2979579</v>
      </c>
      <c r="C8" s="4">
        <v>49.4</v>
      </c>
      <c r="D8" s="4">
        <v>2933527</v>
      </c>
      <c r="E8" s="4">
        <v>48.6</v>
      </c>
      <c r="F8" s="4">
        <v>2736235</v>
      </c>
      <c r="G8" s="4">
        <v>45.3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15580</v>
      </c>
      <c r="C9" s="4">
        <v>0.2</v>
      </c>
      <c r="D9" s="4">
        <v>21012</v>
      </c>
      <c r="E9" s="4">
        <v>0.3</v>
      </c>
      <c r="F9" s="4">
        <v>15424</v>
      </c>
      <c r="G9" s="4">
        <v>0.2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50172</v>
      </c>
      <c r="C11" s="4">
        <v>0.8</v>
      </c>
      <c r="D11" s="4">
        <v>175023</v>
      </c>
      <c r="E11" s="4">
        <v>2.9</v>
      </c>
      <c r="F11" s="4">
        <v>42901</v>
      </c>
      <c r="G11" s="4">
        <v>0.7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6028711</v>
      </c>
      <c r="C12">
        <f t="shared" si="0"/>
        <v>99.6</v>
      </c>
      <c r="D12">
        <f t="shared" si="0"/>
        <v>6028711</v>
      </c>
      <c r="E12">
        <f t="shared" si="0"/>
        <v>99.7</v>
      </c>
      <c r="F12">
        <f t="shared" si="0"/>
        <v>5018441</v>
      </c>
      <c r="G12">
        <f t="shared" si="0"/>
        <v>83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61.37103615521729</v>
      </c>
      <c r="C15">
        <f t="shared" ref="C15:C29" si="1">B15/(1+B15)</f>
        <v>0.98396691699154415</v>
      </c>
      <c r="D15">
        <f>EXP(-((-4.41432-0.8343)+(0.04345-0.01026)*E2+(0.06422-0.02529)*E6))</f>
        <v>53.781417076455462</v>
      </c>
      <c r="E15">
        <f t="shared" ref="E15:E29" si="2">D15/(1+D15)</f>
        <v>0.98174563468111176</v>
      </c>
      <c r="F15">
        <f t="shared" ref="F15:F29" si="3">E15-C15</f>
        <v>-2.2212823104323931E-3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31.595698882007433</v>
      </c>
      <c r="C16">
        <f t="shared" si="1"/>
        <v>0.96932110571950358</v>
      </c>
      <c r="D16">
        <f>EXP(-((-2.04493-0.37147)+(-0.05813-0.03198)*(E7)+(0.07854-0.02332)*(E6)))</f>
        <v>22.855116291479209</v>
      </c>
      <c r="E16">
        <f t="shared" si="2"/>
        <v>0.95808027142767738</v>
      </c>
      <c r="F16">
        <f t="shared" si="3"/>
        <v>-1.1240834291826207E-2</v>
      </c>
    </row>
    <row r="17" spans="1:6" ht="15.75" customHeight="1" x14ac:dyDescent="0.15">
      <c r="A17" s="2" t="s">
        <v>23</v>
      </c>
      <c r="B17">
        <f>EXP(-((-5.26319-0.80942)+(0.23697-0.06716)*(C7)))</f>
        <v>28.181592032629691</v>
      </c>
      <c r="C17">
        <f t="shared" si="1"/>
        <v>0.96573182166066063</v>
      </c>
      <c r="D17">
        <f>EXP(-((-5.26319-0.80942)+(0.23697-0.06716)*(E7)))</f>
        <v>75.457305029226177</v>
      </c>
      <c r="E17">
        <f t="shared" si="2"/>
        <v>0.98692080502160329</v>
      </c>
      <c r="F17">
        <f t="shared" si="3"/>
        <v>2.1188983360942659E-2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717.15141727609978</v>
      </c>
      <c r="C18">
        <f t="shared" si="1"/>
        <v>0.99860753599318519</v>
      </c>
      <c r="D18">
        <f>EXP(-((-6.22088-1.39384)+(0.04872-0.01441)*(E2)+(0.04949-0.01494)*(E5)+(0.04056-0.01909)*(E6)))</f>
        <v>586.8046672680133</v>
      </c>
      <c r="E18">
        <f t="shared" si="2"/>
        <v>0.99829875457667294</v>
      </c>
      <c r="F18">
        <f t="shared" si="3"/>
        <v>-3.0878141651224933E-4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237.40748244943504</v>
      </c>
      <c r="C19">
        <f t="shared" si="1"/>
        <v>0.99580550077654506</v>
      </c>
      <c r="D19">
        <f>EXP(-((-4.84614-1.22028)+(0.03008-0.01287)*E2+(0.7327-0.35501)*E3+(0.03927-0.02034)*E5+(0.04634-0.0256)*E6))</f>
        <v>222.56362148680662</v>
      </c>
      <c r="E19">
        <f t="shared" si="2"/>
        <v>0.9955270003529666</v>
      </c>
      <c r="F19">
        <f t="shared" si="3"/>
        <v>-2.7850042357846494E-4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106.79797866614165</v>
      </c>
      <c r="C20">
        <f t="shared" si="1"/>
        <v>0.99072338820844619</v>
      </c>
      <c r="D20">
        <f>EXP(-((-1.56105-0.27146)+(-0.14222-0.04567)*E7+(0.04149-0.01661)*E6))</f>
        <v>39.281159425770532</v>
      </c>
      <c r="E20">
        <f t="shared" si="2"/>
        <v>0.97517449809649137</v>
      </c>
      <c r="F20">
        <f t="shared" si="3"/>
        <v>-1.5548890111954816E-2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7.6068221807310081</v>
      </c>
      <c r="C21">
        <f t="shared" si="1"/>
        <v>0.88381309860928647</v>
      </c>
      <c r="D21">
        <f>EXP(-((-0.802771-0.371008)+(-0.025303-0.008502)*E2+(0.485604-0.255258)*E3))</f>
        <v>10.036681181448234</v>
      </c>
      <c r="E21">
        <f t="shared" si="2"/>
        <v>0.90939305180973073</v>
      </c>
      <c r="F21">
        <f t="shared" si="3"/>
        <v>2.5579953200444261E-2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15.108527205121419</v>
      </c>
      <c r="C22">
        <f t="shared" si="1"/>
        <v>0.93792107824220783</v>
      </c>
      <c r="D22">
        <f>EXP(-((-2.360104-0.529999)+(0.014709-0.007358)*E2+(0.938919-0.331041)*E3+(-0.018119-0.019003)*E5))</f>
        <v>14.172010104593893</v>
      </c>
      <c r="E22">
        <f t="shared" si="2"/>
        <v>0.93408915541802784</v>
      </c>
      <c r="F22">
        <f t="shared" si="3"/>
        <v>-3.8319228241799896E-3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3.3129151110358381</v>
      </c>
      <c r="C23">
        <f t="shared" si="1"/>
        <v>0.76813826049086575</v>
      </c>
      <c r="D23">
        <f>EXP(-((-1.022244-0.395315)+(0.015959-0.007274)*E2+(-2.13038-0.655748)*E3))</f>
        <v>3.0851846200765931</v>
      </c>
      <c r="E23">
        <f t="shared" si="2"/>
        <v>0.75521302144203939</v>
      </c>
      <c r="F23">
        <f t="shared" si="3"/>
        <v>-1.2925239048826365E-2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11.253396565319756</v>
      </c>
      <c r="C24">
        <f t="shared" si="1"/>
        <v>0.91838997500250208</v>
      </c>
      <c r="D24">
        <f>EXP(-((0.21381-0.19584)+(-0.08054-0.01531)*E2+(-0.03271-0.01274)*E5+(0.72939-0.23281)*E3))</f>
        <v>24.583979722432307</v>
      </c>
      <c r="E24">
        <f t="shared" si="2"/>
        <v>0.96091303968931818</v>
      </c>
      <c r="F24">
        <f t="shared" si="3"/>
        <v>4.2523064686816103E-2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19.497300108316164</v>
      </c>
      <c r="C25">
        <f t="shared" si="1"/>
        <v>0.95121308685946004</v>
      </c>
      <c r="D25">
        <f>EXP(-((-0.11314-0.21668)+(-0.0841-0.01982)*E2+(-0.02521-0.01239)*E5+(1.28239-0.38444)*E3))</f>
        <v>45.543139606875073</v>
      </c>
      <c r="E25">
        <f t="shared" si="2"/>
        <v>0.97851455642128005</v>
      </c>
      <c r="F25">
        <f t="shared" si="3"/>
        <v>2.7301469561820002E-2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12799.162268596341</v>
      </c>
      <c r="C26">
        <f t="shared" si="1"/>
        <v>0.99992187599039639</v>
      </c>
      <c r="D26">
        <f>EXP(-((-9.52346-1.9962)+(0.0714-0.01844)*E2+(0.11318-0.03814)*E5+(0.14192-0.04857)*E6+(1.47314-0.66464)*E3))</f>
        <v>11689.274605798331</v>
      </c>
      <c r="E26">
        <f t="shared" si="2"/>
        <v>0.99991445881010321</v>
      </c>
      <c r="F26">
        <f t="shared" si="3"/>
        <v>-7.4171802931788378E-6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89.190987724238013</v>
      </c>
      <c r="C27">
        <f t="shared" si="1"/>
        <v>0.98891241769014071</v>
      </c>
      <c r="D27">
        <f>EXP(-((-1.00599-0.92673)+(0.03107-0.01232)*E2+(-0.12507-0.06328)*E7))</f>
        <v>25.651447428867286</v>
      </c>
      <c r="E27">
        <f t="shared" si="2"/>
        <v>0.96247858572525935</v>
      </c>
      <c r="F27">
        <f t="shared" si="3"/>
        <v>-2.643383196488136E-2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1.4665860722388213</v>
      </c>
      <c r="C28">
        <f t="shared" si="1"/>
        <v>0.59458134818204811</v>
      </c>
      <c r="D28">
        <f>EXP(-((1.049734-0.468174)+(-0.018323-0.006169)*E2+(-0.023371-0.008305)*E5+(-0.012844-0.007985)*E7))</f>
        <v>1.5837507084856346</v>
      </c>
      <c r="E28">
        <f t="shared" si="2"/>
        <v>0.6129657568294925</v>
      </c>
      <c r="F28">
        <f t="shared" si="3"/>
        <v>1.8384408647444395E-2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107.17992882535432</v>
      </c>
      <c r="C29">
        <f t="shared" si="1"/>
        <v>0.99075614108034404</v>
      </c>
      <c r="D29">
        <f>EXP(-((-3.7924-0.8923)+(1.94461-0.65889)*E3+(-0.10873-0.09755)*E5+(0.04748-0.03787)*E6))</f>
        <v>108.68752259455741</v>
      </c>
      <c r="E29">
        <f t="shared" si="2"/>
        <v>0.99088319276116443</v>
      </c>
      <c r="F29">
        <f t="shared" si="3"/>
        <v>1.270516808203892E-4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9" priority="1" operator="lessThanOrEqual">
      <formula>0</formula>
    </cfRule>
  </conditionalFormatting>
  <conditionalFormatting sqref="F15:F29 I17:I29"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U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2608055</v>
      </c>
      <c r="C2" s="4">
        <v>45</v>
      </c>
      <c r="D2" s="4">
        <v>3398211</v>
      </c>
      <c r="E2" s="4">
        <v>58.6</v>
      </c>
      <c r="F2" s="4">
        <v>2586633</v>
      </c>
      <c r="G2" s="4">
        <v>44.6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922733</v>
      </c>
      <c r="C5" s="4">
        <v>15.9</v>
      </c>
      <c r="D5" s="4">
        <v>564814</v>
      </c>
      <c r="E5" s="4">
        <v>9.6999999999999993</v>
      </c>
      <c r="F5" s="4">
        <v>561195</v>
      </c>
      <c r="G5" s="4">
        <v>9.6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255578</v>
      </c>
      <c r="C6" s="4">
        <v>4.4000000000000004</v>
      </c>
      <c r="D6" s="4">
        <v>169930</v>
      </c>
      <c r="E6" s="4">
        <v>2.9</v>
      </c>
      <c r="F6" s="4">
        <v>58279</v>
      </c>
      <c r="G6" s="4">
        <v>1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590490</v>
      </c>
      <c r="C7" s="4">
        <v>10.1</v>
      </c>
      <c r="D7" s="4">
        <v>350333</v>
      </c>
      <c r="E7" s="4">
        <v>6</v>
      </c>
      <c r="F7" s="4">
        <v>231335</v>
      </c>
      <c r="G7" s="4">
        <v>3.9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1303316</v>
      </c>
      <c r="C8" s="4">
        <v>22.5</v>
      </c>
      <c r="D8" s="4">
        <v>1285263</v>
      </c>
      <c r="E8" s="4">
        <v>22.2</v>
      </c>
      <c r="F8" s="4">
        <v>1151670</v>
      </c>
      <c r="G8" s="4">
        <v>19.8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3400</v>
      </c>
      <c r="C9" s="4">
        <v>0</v>
      </c>
      <c r="D9" s="4">
        <v>4111</v>
      </c>
      <c r="E9" s="4">
        <v>0</v>
      </c>
      <c r="F9" s="4">
        <v>1181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105859</v>
      </c>
      <c r="C11" s="4">
        <v>1.8</v>
      </c>
      <c r="D11" s="4">
        <v>16769</v>
      </c>
      <c r="E11" s="4">
        <v>0.2</v>
      </c>
      <c r="F11" s="4">
        <v>14317</v>
      </c>
      <c r="G11" s="4">
        <v>0.2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5789431</v>
      </c>
      <c r="C12">
        <f t="shared" si="0"/>
        <v>99.699999999999989</v>
      </c>
      <c r="D12">
        <f t="shared" si="0"/>
        <v>5789431</v>
      </c>
      <c r="E12">
        <f t="shared" si="0"/>
        <v>99.600000000000009</v>
      </c>
      <c r="F12">
        <f t="shared" si="0"/>
        <v>4604610</v>
      </c>
      <c r="G12">
        <f t="shared" si="0"/>
        <v>79.100000000000009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36.009327423716257</v>
      </c>
      <c r="C15">
        <f t="shared" ref="C15:C29" si="1">B15/(1+B15)</f>
        <v>0.9729797845675201</v>
      </c>
      <c r="D15">
        <f>EXP(-((-4.41432-0.8343)+(0.04345-0.01026)*E2+(0.06422-0.02529)*E6))</f>
        <v>24.307598574363897</v>
      </c>
      <c r="E15">
        <f t="shared" ref="E15:E29" si="2">D15/(1+D15)</f>
        <v>0.96048617583918139</v>
      </c>
      <c r="F15">
        <f t="shared" ref="F15:F29" si="3">E15-C15</f>
        <v>-1.2493608728338712E-2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21.835629142282876</v>
      </c>
      <c r="C16">
        <f t="shared" si="1"/>
        <v>0.95620878261031217</v>
      </c>
      <c r="D16">
        <f>EXP(-((-2.04493-0.37147)+(-0.05813-0.03198)*(E7)+(0.07854-0.02332)*(E6)))</f>
        <v>16.394107967455149</v>
      </c>
      <c r="E16">
        <f t="shared" si="2"/>
        <v>0.9425092679733259</v>
      </c>
      <c r="F16">
        <f t="shared" si="3"/>
        <v>-1.3699514636986265E-2</v>
      </c>
    </row>
    <row r="17" spans="1:6" ht="15.75" customHeight="1" x14ac:dyDescent="0.15">
      <c r="A17" s="2" t="s">
        <v>23</v>
      </c>
      <c r="B17">
        <f>EXP(-((-5.26319-0.80942)+(0.23697-0.06716)*(C7)))</f>
        <v>78.063999760071781</v>
      </c>
      <c r="C17">
        <f t="shared" si="1"/>
        <v>0.98735201857944699</v>
      </c>
      <c r="D17">
        <f>EXP(-((-5.26319-0.80942)+(0.23697-0.06716)*(E7)))</f>
        <v>156.60864713375014</v>
      </c>
      <c r="E17">
        <f t="shared" si="2"/>
        <v>0.99365517046059426</v>
      </c>
      <c r="F17">
        <f t="shared" si="3"/>
        <v>6.3031518811472731E-3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227.45604251332028</v>
      </c>
      <c r="C18">
        <f t="shared" si="1"/>
        <v>0.99562279032325574</v>
      </c>
      <c r="D18">
        <f>EXP(-((-6.22088-1.39384)+(0.04872-0.01441)*(E2)+(0.04949-0.01494)*(E5)+(0.04056-0.01909)*(E6)))</f>
        <v>182.50106342648365</v>
      </c>
      <c r="E18">
        <f t="shared" si="2"/>
        <v>0.99455044030085071</v>
      </c>
      <c r="F18">
        <f t="shared" si="3"/>
        <v>-1.072350022405022E-3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134.2531235788677</v>
      </c>
      <c r="C19">
        <f t="shared" si="1"/>
        <v>0.99260645541086612</v>
      </c>
      <c r="D19">
        <f>EXP(-((-4.84614-1.22028)+(0.03008-0.01287)*E2+(0.7327-0.35501)*E3+(0.03927-0.02034)*E5+(0.04634-0.0256)*E6))</f>
        <v>123.24164234064695</v>
      </c>
      <c r="E19">
        <f t="shared" si="2"/>
        <v>0.99195116885803725</v>
      </c>
      <c r="F19">
        <f t="shared" si="3"/>
        <v>-6.5528655282887094E-4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37.364722103245512</v>
      </c>
      <c r="C20">
        <f t="shared" si="1"/>
        <v>0.97393438697903656</v>
      </c>
      <c r="D20">
        <f>EXP(-((-1.56105-0.27146)+(-0.14222-0.04567)*E7+(0.04149-0.01661)*E6))</f>
        <v>17.951936641395001</v>
      </c>
      <c r="E20">
        <f t="shared" si="2"/>
        <v>0.94723494390458274</v>
      </c>
      <c r="F20">
        <f t="shared" si="3"/>
        <v>-2.6699443074453821E-2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14.805577975481183</v>
      </c>
      <c r="C21">
        <f t="shared" si="1"/>
        <v>0.93673119695140061</v>
      </c>
      <c r="D21">
        <f>EXP(-((-0.802771-0.371008)+(-0.025303-0.008502)*E2+(0.485604-0.255258)*E3))</f>
        <v>23.447221459400527</v>
      </c>
      <c r="E21">
        <f t="shared" si="2"/>
        <v>0.95909555604669849</v>
      </c>
      <c r="F21">
        <f t="shared" si="3"/>
        <v>2.2364359095297881E-2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23.325514398115331</v>
      </c>
      <c r="C22">
        <f t="shared" si="1"/>
        <v>0.95889090016211631</v>
      </c>
      <c r="D22">
        <f>EXP(-((-2.360104-0.529999)+(0.014709-0.007358)*E2+(0.938919-0.331041)*E3+(-0.018119-0.019003)*E5))</f>
        <v>16.767086032440996</v>
      </c>
      <c r="E22">
        <f t="shared" si="2"/>
        <v>0.94371615029194456</v>
      </c>
      <c r="F22">
        <f t="shared" si="3"/>
        <v>-1.5174749870171755E-2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2.7919324765753744</v>
      </c>
      <c r="C23">
        <f t="shared" si="1"/>
        <v>0.73628222385881337</v>
      </c>
      <c r="D23">
        <f>EXP(-((-1.022244-0.395315)+(0.015959-0.007274)*E2+(-2.13038-0.655748)*E3))</f>
        <v>2.4808915709847703</v>
      </c>
      <c r="E23">
        <f t="shared" si="2"/>
        <v>0.71271727957987141</v>
      </c>
      <c r="F23">
        <f t="shared" si="3"/>
        <v>-2.3564944278941957E-2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151.09896205555427</v>
      </c>
      <c r="C24">
        <f t="shared" si="1"/>
        <v>0.99342533317462911</v>
      </c>
      <c r="D24">
        <f>EXP(-((0.21381-0.19584)+(-0.08054-0.01531)*E2+(-0.03271-0.01274)*E5+(0.72939-0.23281)*E3))</f>
        <v>419.76918471018223</v>
      </c>
      <c r="E24">
        <f t="shared" si="2"/>
        <v>0.99762340010547879</v>
      </c>
      <c r="F24">
        <f t="shared" si="3"/>
        <v>4.1980669308496754E-3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271.52657046004128</v>
      </c>
      <c r="C25">
        <f t="shared" si="1"/>
        <v>0.99633063301566549</v>
      </c>
      <c r="D25">
        <f>EXP(-((-0.11314-0.21668)+(-0.0841-0.01982)*E2+(-0.02521-0.01239)*E5+(1.28239-0.38444)*E3))</f>
        <v>883.81874321345606</v>
      </c>
      <c r="E25">
        <f t="shared" si="2"/>
        <v>0.99886982502611976</v>
      </c>
      <c r="F25">
        <f t="shared" si="3"/>
        <v>2.539192010454272E-3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1867.9259935685764</v>
      </c>
      <c r="C26">
        <f t="shared" si="1"/>
        <v>0.99946493333420305</v>
      </c>
      <c r="D26">
        <f>EXP(-((-9.52346-1.9962)+(0.0714-0.01844)*E2+(0.11318-0.03814)*E5+(0.14192-0.04857)*E6+(1.47314-0.66464)*E3))</f>
        <v>1665.0342953329837</v>
      </c>
      <c r="E26">
        <f t="shared" si="2"/>
        <v>0.99939977225991006</v>
      </c>
      <c r="F26">
        <f t="shared" si="3"/>
        <v>-6.5161074292996446E-5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19.911650247491643</v>
      </c>
      <c r="C27">
        <f t="shared" si="1"/>
        <v>0.95217976639027091</v>
      </c>
      <c r="D27">
        <f>EXP(-((-1.00599-0.92673)+(0.03107-0.01232)*E2+(-0.12507-0.06328)*E7))</f>
        <v>7.1282802059862611</v>
      </c>
      <c r="E27">
        <f t="shared" si="2"/>
        <v>0.87697274519848289</v>
      </c>
      <c r="F27">
        <f t="shared" si="3"/>
        <v>-7.5207021191788015E-2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3.4370079124378337</v>
      </c>
      <c r="C28">
        <f t="shared" si="1"/>
        <v>0.77462289458695877</v>
      </c>
      <c r="D28">
        <f>EXP(-((1.049734-0.468174)+(-0.018323-0.006169)*E2+(-0.023371-0.008305)*E5+(-0.012844-0.007985)*E7))</f>
        <v>3.6179313057834612</v>
      </c>
      <c r="E28">
        <f t="shared" si="2"/>
        <v>0.78345282036837405</v>
      </c>
      <c r="F28">
        <f t="shared" si="3"/>
        <v>8.8299257814152821E-3</v>
      </c>
    </row>
    <row r="29" spans="1:6" ht="13" x14ac:dyDescent="0.15">
      <c r="A29" s="2" t="s">
        <v>35</v>
      </c>
      <c r="B29">
        <f>EXP(-((-3.7924-0.8923)+(1.94461-0.65889)*C3+(-0.10873-0.09755)*C5+(0.04748-0.03787)*C6))</f>
        <v>2758.0191451281935</v>
      </c>
      <c r="C29">
        <f t="shared" si="1"/>
        <v>0.99963755235197782</v>
      </c>
      <c r="D29">
        <f>EXP(-((-3.7924-0.8923)+(1.94461-0.65889)*E3+(-0.10873-0.09755)*E5+(0.04748-0.03787)*E6))</f>
        <v>778.79433542032325</v>
      </c>
      <c r="E29">
        <f t="shared" si="2"/>
        <v>0.99871761058707742</v>
      </c>
      <c r="F29">
        <f t="shared" si="3"/>
        <v>-9.1994176490040047E-4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" priority="1" operator="lessThanOrEqual">
      <formula>0</formula>
    </cfRule>
  </conditionalFormatting>
  <conditionalFormatting sqref="F15:F29 I17:I29">
    <cfRule type="cellIs" dxfId="6" priority="2" operator="greater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3009354</v>
      </c>
      <c r="C2" s="4">
        <v>37.1</v>
      </c>
      <c r="D2" s="4">
        <v>4528981</v>
      </c>
      <c r="E2" s="4">
        <v>55.8</v>
      </c>
      <c r="F2" s="4">
        <v>2769057</v>
      </c>
      <c r="G2" s="4">
        <v>34.1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1888116</v>
      </c>
      <c r="C5" s="4">
        <v>23.2</v>
      </c>
      <c r="D5" s="4">
        <v>1578054</v>
      </c>
      <c r="E5" s="4">
        <v>19.399999999999999</v>
      </c>
      <c r="F5" s="4">
        <v>1441007</v>
      </c>
      <c r="G5" s="4">
        <v>17.7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86586</v>
      </c>
      <c r="C6" s="4">
        <v>1</v>
      </c>
      <c r="D6" s="4">
        <v>408010</v>
      </c>
      <c r="E6" s="4">
        <v>5</v>
      </c>
      <c r="F6" s="4">
        <v>52667</v>
      </c>
      <c r="G6" s="4">
        <v>0.6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782149</v>
      </c>
      <c r="C7" s="4">
        <v>9.6</v>
      </c>
      <c r="D7" s="4">
        <v>597955</v>
      </c>
      <c r="E7" s="4">
        <v>7.3</v>
      </c>
      <c r="F7" s="4">
        <v>429390</v>
      </c>
      <c r="G7" s="4">
        <v>5.2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690058</v>
      </c>
      <c r="C8" s="4">
        <v>8.5</v>
      </c>
      <c r="D8" s="4">
        <v>838001</v>
      </c>
      <c r="E8" s="4">
        <v>10.3</v>
      </c>
      <c r="F8" s="4">
        <v>572163</v>
      </c>
      <c r="G8" s="4">
        <v>7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15496</v>
      </c>
      <c r="C9" s="4">
        <v>0.1</v>
      </c>
      <c r="D9" s="4">
        <v>12382</v>
      </c>
      <c r="E9" s="4">
        <v>0.1</v>
      </c>
      <c r="F9" s="4">
        <v>4711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1216940</v>
      </c>
      <c r="C10" s="4">
        <v>15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422364</v>
      </c>
      <c r="C11" s="4">
        <v>5.2</v>
      </c>
      <c r="D11" s="4">
        <v>147680</v>
      </c>
      <c r="E11" s="4">
        <v>1.8</v>
      </c>
      <c r="F11" s="4">
        <v>130155</v>
      </c>
      <c r="G11" s="4">
        <v>1.6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8111063</v>
      </c>
      <c r="C12">
        <f t="shared" si="0"/>
        <v>99.699999999999989</v>
      </c>
      <c r="D12">
        <f t="shared" si="0"/>
        <v>8111063</v>
      </c>
      <c r="E12">
        <f t="shared" si="0"/>
        <v>99.699999999999974</v>
      </c>
      <c r="F12">
        <f t="shared" si="0"/>
        <v>5399150</v>
      </c>
      <c r="G12">
        <f t="shared" si="0"/>
        <v>66.199999999999989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53.428323073956058</v>
      </c>
      <c r="C15">
        <f t="shared" ref="C15:C29" si="1">B15/(1+B15)</f>
        <v>0.98162721275389619</v>
      </c>
      <c r="D15">
        <f>EXP(-((-4.41432-0.8343)+(0.04345-0.01026)*E2+(0.06422-0.02529)*E6))</f>
        <v>24.580857755256659</v>
      </c>
      <c r="E15">
        <f t="shared" ref="E15:E29" si="2">D15/(1+D15)</f>
        <v>0.96090826939552065</v>
      </c>
      <c r="F15">
        <f t="shared" ref="F15:F29" si="3">E15-C15</f>
        <v>-2.0718943358375541E-2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25.184683194900678</v>
      </c>
      <c r="C16">
        <f t="shared" si="1"/>
        <v>0.96180973462399022</v>
      </c>
      <c r="D16">
        <f>EXP(-((-2.04493-0.37147)+(-0.05813-0.03198)*(E7)+(0.07854-0.02332)*(E6)))</f>
        <v>16.413480846398016</v>
      </c>
      <c r="E16">
        <f t="shared" si="2"/>
        <v>0.94257322767223473</v>
      </c>
      <c r="F16">
        <f t="shared" si="3"/>
        <v>-1.9236506951755494E-2</v>
      </c>
    </row>
    <row r="17" spans="1:6" ht="15.75" customHeight="1" x14ac:dyDescent="0.15">
      <c r="A17" s="2" t="s">
        <v>23</v>
      </c>
      <c r="B17">
        <f>EXP(-((-5.26319-0.80942)+(0.23697-0.06716)*(C7)))</f>
        <v>84.981535204194131</v>
      </c>
      <c r="C17">
        <f t="shared" si="1"/>
        <v>0.98836959589491935</v>
      </c>
      <c r="D17">
        <f>EXP(-((-5.26319-0.80942)+(0.23697-0.06716)*(E7)))</f>
        <v>125.58678078901718</v>
      </c>
      <c r="E17">
        <f t="shared" si="2"/>
        <v>0.99210028097904868</v>
      </c>
      <c r="F17">
        <f t="shared" si="3"/>
        <v>3.730685084129326E-3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249.33291213330145</v>
      </c>
      <c r="C18">
        <f t="shared" si="1"/>
        <v>0.9960053195104146</v>
      </c>
      <c r="D18">
        <f>EXP(-((-6.22088-1.39384)+(0.04872-0.01441)*(E2)+(0.04949-0.01494)*(E5)+(0.04056-0.01909)*(E6)))</f>
        <v>137.35955817001525</v>
      </c>
      <c r="E18">
        <f t="shared" si="2"/>
        <v>0.99277245451469853</v>
      </c>
      <c r="F18">
        <f t="shared" si="3"/>
        <v>-3.2328649957160671E-3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143.74099007873758</v>
      </c>
      <c r="C19">
        <f t="shared" si="1"/>
        <v>0.9930911070909767</v>
      </c>
      <c r="D19">
        <f>EXP(-((-4.84614-1.22028)+(0.03008-0.01287)*E2+(0.7327-0.35501)*E3+(0.03927-0.02034)*E5+(0.04634-0.0256)*E6))</f>
        <v>103.04440378093622</v>
      </c>
      <c r="E19">
        <f t="shared" si="2"/>
        <v>0.99038871901168768</v>
      </c>
      <c r="F19">
        <f t="shared" si="3"/>
        <v>-2.7023880792890198E-3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37.016879081038823</v>
      </c>
      <c r="C20">
        <f t="shared" si="1"/>
        <v>0.97369589445076887</v>
      </c>
      <c r="D20">
        <f>EXP(-((-1.56105-0.27146)+(-0.14222-0.04567)*E7+(0.04149-0.01661)*E6))</f>
        <v>21.752028118172323</v>
      </c>
      <c r="E20">
        <f t="shared" si="2"/>
        <v>0.95604787429032367</v>
      </c>
      <c r="F20">
        <f t="shared" si="3"/>
        <v>-1.7648020160445199E-2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11.335557877547306</v>
      </c>
      <c r="C21">
        <f t="shared" si="1"/>
        <v>0.91893354075050304</v>
      </c>
      <c r="D21">
        <f>EXP(-((-0.802771-0.371008)+(-0.025303-0.008502)*E2+(0.485604-0.255258)*E3))</f>
        <v>21.329647365047055</v>
      </c>
      <c r="E21">
        <f t="shared" si="2"/>
        <v>0.95521648937612358</v>
      </c>
      <c r="F21">
        <f t="shared" si="3"/>
        <v>3.6282948625620537E-2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32.414676544420956</v>
      </c>
      <c r="C22">
        <f t="shared" si="1"/>
        <v>0.97007303067349415</v>
      </c>
      <c r="D22">
        <f>EXP(-((-2.360104-0.529999)+(0.014709-0.007358)*E2+(0.938919-0.331041)*E3+(-0.018119-0.019003)*E5))</f>
        <v>24.534591016199105</v>
      </c>
      <c r="E22">
        <f t="shared" si="2"/>
        <v>0.96083743814946554</v>
      </c>
      <c r="F22">
        <f t="shared" si="3"/>
        <v>-9.235592524028613E-3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2.9902156244407663</v>
      </c>
      <c r="C23">
        <f t="shared" si="1"/>
        <v>0.74938697701577184</v>
      </c>
      <c r="D23">
        <f>EXP(-((-1.022244-0.395315)+(0.015959-0.007274)*E2+(-2.13038-0.655748)*E3))</f>
        <v>2.5419614311182182</v>
      </c>
      <c r="E23">
        <f t="shared" si="2"/>
        <v>0.71767055642830813</v>
      </c>
      <c r="F23">
        <f t="shared" si="3"/>
        <v>-3.1716420587463712E-2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98.741467995207557</v>
      </c>
      <c r="C24">
        <f t="shared" si="1"/>
        <v>0.98997407978747565</v>
      </c>
      <c r="D24">
        <f>EXP(-((0.21381-0.19584)+(-0.08054-0.01531)*E2+(-0.03271-0.01274)*E5+(0.72939-0.23281)*E3))</f>
        <v>498.79241141135202</v>
      </c>
      <c r="E24">
        <f t="shared" si="2"/>
        <v>0.99799916930075805</v>
      </c>
      <c r="F24">
        <f t="shared" si="3"/>
        <v>8.0250895132824018E-3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157.20835068656166</v>
      </c>
      <c r="C25">
        <f t="shared" si="1"/>
        <v>0.99367922113048779</v>
      </c>
      <c r="D25">
        <f>EXP(-((-0.11314-0.21668)+(-0.0841-0.01982)*E2+(-0.02521-0.01239)*E5+(1.28239-0.38444)*E3))</f>
        <v>951.45843297847205</v>
      </c>
      <c r="E25">
        <f t="shared" si="2"/>
        <v>0.99895008541540986</v>
      </c>
      <c r="F25">
        <f t="shared" si="3"/>
        <v>5.2708642849220722E-3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2254.235116633979</v>
      </c>
      <c r="C26">
        <f t="shared" si="1"/>
        <v>0.99955658725220076</v>
      </c>
      <c r="D26">
        <f>EXP(-((-9.52346-1.9962)+(0.0714-0.01844)*E2+(0.11318-0.03814)*E5+(0.14192-0.04857)*E6+(1.47314-0.66464)*E3))</f>
        <v>766.60064935152218</v>
      </c>
      <c r="E26">
        <f t="shared" si="2"/>
        <v>0.9986972392469381</v>
      </c>
      <c r="F26">
        <f t="shared" si="3"/>
        <v>-8.593480052626612E-4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21.015389443982944</v>
      </c>
      <c r="C27">
        <f t="shared" si="1"/>
        <v>0.9545772286906643</v>
      </c>
      <c r="D27">
        <f>EXP(-((-1.00599-0.92673)+(0.03107-0.01232)*E2+(-0.12507-0.06328)*E7))</f>
        <v>9.5967548032805539</v>
      </c>
      <c r="E27">
        <f t="shared" si="2"/>
        <v>0.9056314863782241</v>
      </c>
      <c r="F27">
        <f t="shared" si="3"/>
        <v>-4.8945742312440199E-2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3.5322490757382332</v>
      </c>
      <c r="C28">
        <f t="shared" si="1"/>
        <v>0.77935899301008393</v>
      </c>
      <c r="D28">
        <f>EXP(-((1.049734-0.468174)+(-0.018323-0.006169)*E2+(-0.023371-0.008305)*E5+(-0.012844-0.007985)*E7))</f>
        <v>4.7192963023617915</v>
      </c>
      <c r="E28">
        <f t="shared" si="2"/>
        <v>0.82515331482527865</v>
      </c>
      <c r="F28">
        <f t="shared" si="3"/>
        <v>4.5794321815194716E-2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12845.977419093195</v>
      </c>
      <c r="C29">
        <f t="shared" si="1"/>
        <v>0.99992216067893813</v>
      </c>
      <c r="D29">
        <f>EXP(-((-3.7924-0.8923)+(1.94461-0.65889)*E3+(-0.10873-0.09755)*E5+(0.04748-0.03787)*E6))</f>
        <v>5644.7545800197095</v>
      </c>
      <c r="E29">
        <f t="shared" si="2"/>
        <v>0.99982287575808926</v>
      </c>
      <c r="F29">
        <f t="shared" si="3"/>
        <v>-9.9284920848874414E-5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5" priority="1" operator="lessThanOrEqual">
      <formula>0</formula>
    </cfRule>
  </conditionalFormatting>
  <conditionalFormatting sqref="F15:F29 I17:I29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U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2750482</v>
      </c>
      <c r="C2" s="4">
        <v>39.6</v>
      </c>
      <c r="D2" s="4">
        <v>4032092</v>
      </c>
      <c r="E2" s="4">
        <v>58</v>
      </c>
      <c r="F2" s="4">
        <v>2718047</v>
      </c>
      <c r="G2" s="4">
        <v>39.1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402512</v>
      </c>
      <c r="C5" s="4">
        <v>5.7</v>
      </c>
      <c r="D5" s="4">
        <v>349811</v>
      </c>
      <c r="E5" s="4">
        <v>5</v>
      </c>
      <c r="F5" s="4">
        <v>317223</v>
      </c>
      <c r="G5" s="4">
        <v>4.5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485780</v>
      </c>
      <c r="C6" s="4">
        <v>6.9</v>
      </c>
      <c r="D6" s="4">
        <v>236643</v>
      </c>
      <c r="E6" s="4">
        <v>3.4</v>
      </c>
      <c r="F6" s="4">
        <v>12169</v>
      </c>
      <c r="G6" s="4">
        <v>0.1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1665053</v>
      </c>
      <c r="C7" s="4">
        <v>23.9</v>
      </c>
      <c r="D7" s="4">
        <v>774798</v>
      </c>
      <c r="E7" s="4">
        <v>11.1</v>
      </c>
      <c r="F7" s="4">
        <v>571022</v>
      </c>
      <c r="G7" s="4">
        <v>8.1999999999999993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1263259</v>
      </c>
      <c r="C8" s="4">
        <v>18.100000000000001</v>
      </c>
      <c r="D8" s="4">
        <v>1422230</v>
      </c>
      <c r="E8" s="4">
        <v>20.399999999999999</v>
      </c>
      <c r="F8" s="4">
        <v>978752</v>
      </c>
      <c r="G8" s="4">
        <v>14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8824</v>
      </c>
      <c r="C9" s="4">
        <v>0.1</v>
      </c>
      <c r="D9" s="4">
        <v>6225</v>
      </c>
      <c r="E9" s="4">
        <v>0</v>
      </c>
      <c r="F9" s="4">
        <v>355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369568</v>
      </c>
      <c r="C11" s="4">
        <v>5.3</v>
      </c>
      <c r="D11" s="4">
        <v>123679</v>
      </c>
      <c r="E11" s="4">
        <v>1.7</v>
      </c>
      <c r="F11" s="4">
        <v>60783</v>
      </c>
      <c r="G11" s="4">
        <v>0.8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6945478</v>
      </c>
      <c r="C12">
        <f t="shared" si="0"/>
        <v>99.59999999999998</v>
      </c>
      <c r="D12">
        <f t="shared" si="0"/>
        <v>6945478</v>
      </c>
      <c r="E12">
        <f t="shared" si="0"/>
        <v>99.600000000000009</v>
      </c>
      <c r="F12">
        <f t="shared" si="0"/>
        <v>4658351</v>
      </c>
      <c r="G12">
        <f t="shared" si="0"/>
        <v>66.7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39.082664284832212</v>
      </c>
      <c r="C15">
        <f t="shared" ref="C15:C29" si="1">B15/(1+B15)</f>
        <v>0.97505155862659532</v>
      </c>
      <c r="D15">
        <f>EXP(-((-4.41432-0.8343)+(0.04345-0.01026)*E2+(0.06422-0.02529)*E6))</f>
        <v>24.318515136708637</v>
      </c>
      <c r="E15">
        <f t="shared" ref="E15:E29" si="2">D15/(1+D15)</f>
        <v>0.96050321298068042</v>
      </c>
      <c r="F15">
        <f t="shared" ref="F15:F29" si="3">E15-C15</f>
        <v>-1.4548345645914895E-2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65.9575266986472</v>
      </c>
      <c r="C16">
        <f t="shared" si="1"/>
        <v>0.98506515922398608</v>
      </c>
      <c r="D16">
        <f>EXP(-((-2.04493-0.37147)+(-0.05813-0.03198)*(E7)+(0.07854-0.02332)*(E6)))</f>
        <v>25.251182845740001</v>
      </c>
      <c r="E16">
        <f t="shared" si="2"/>
        <v>0.96190647842894139</v>
      </c>
      <c r="F16">
        <f t="shared" si="3"/>
        <v>-2.3158680795044684E-2</v>
      </c>
    </row>
    <row r="17" spans="1:7" ht="15.75" customHeight="1" x14ac:dyDescent="0.15">
      <c r="A17" s="2" t="s">
        <v>23</v>
      </c>
      <c r="B17">
        <f>EXP(-((-5.26319-0.80942)+(0.23697-0.06716)*(C7)))</f>
        <v>7.4943619661573635</v>
      </c>
      <c r="C17">
        <f t="shared" si="1"/>
        <v>0.88227485431111496</v>
      </c>
      <c r="D17">
        <f>EXP(-((-5.26319-0.80942)+(0.23697-0.06716)*(E7)))</f>
        <v>65.872364600714349</v>
      </c>
      <c r="E17">
        <f t="shared" si="2"/>
        <v>0.98504613967263066</v>
      </c>
      <c r="F17">
        <f t="shared" si="3"/>
        <v>0.1027712853615157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369.06249764107014</v>
      </c>
      <c r="C18">
        <f t="shared" si="1"/>
        <v>0.99729775374058593</v>
      </c>
      <c r="D18">
        <f>EXP(-((-6.22088-1.39384)+(0.04872-0.01441)*(E2)+(0.04949-0.01494)*(E5)+(0.04056-0.01909)*(E6)))</f>
        <v>216.80362718854371</v>
      </c>
      <c r="E18">
        <f t="shared" si="2"/>
        <v>0.9954087082345312</v>
      </c>
      <c r="F18">
        <f t="shared" si="3"/>
        <v>-1.8890455060547318E-3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169.67706282111106</v>
      </c>
      <c r="C19">
        <f t="shared" si="1"/>
        <v>0.9941409819018967</v>
      </c>
      <c r="D19">
        <f>EXP(-((-4.84614-1.22028)+(0.03008-0.01287)*E2+(0.7327-0.35501)*E3+(0.03927-0.02034)*E5+(0.04634-0.0256)*E6))</f>
        <v>134.70322160234679</v>
      </c>
      <c r="E19">
        <f t="shared" si="2"/>
        <v>0.99263097818760471</v>
      </c>
      <c r="F19">
        <f t="shared" si="3"/>
        <v>-1.5100037142919964E-3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469.37827506685227</v>
      </c>
      <c r="C20">
        <f t="shared" si="1"/>
        <v>0.99787405147514974</v>
      </c>
      <c r="D20">
        <f>EXP(-((-1.56105-0.27146)+(-0.14222-0.04567)*E7+(0.04149-0.01661)*E6))</f>
        <v>46.223900908613629</v>
      </c>
      <c r="E20">
        <f t="shared" si="2"/>
        <v>0.97882428218000939</v>
      </c>
      <c r="F20">
        <f t="shared" si="3"/>
        <v>-1.9049769295140351E-2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12.33520044560904</v>
      </c>
      <c r="C21">
        <f t="shared" si="1"/>
        <v>0.92501050103605487</v>
      </c>
      <c r="D21">
        <f>EXP(-((-0.802771-0.371008)+(-0.025303-0.008502)*E2+(0.485604-0.255258)*E3))</f>
        <v>22.976432116778494</v>
      </c>
      <c r="E21">
        <f t="shared" si="2"/>
        <v>0.95829237665014355</v>
      </c>
      <c r="F21">
        <f t="shared" si="3"/>
        <v>3.3281875614088685E-2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16.619867216248682</v>
      </c>
      <c r="C22">
        <f t="shared" si="1"/>
        <v>0.94324588331302406</v>
      </c>
      <c r="D22">
        <f>EXP(-((-2.360104-0.529999)+(0.014709-0.007358)*E2+(0.938919-0.331041)*E3+(-0.018119-0.019003)*E5))</f>
        <v>14.144912234033599</v>
      </c>
      <c r="E22">
        <f t="shared" si="2"/>
        <v>0.9339712251515857</v>
      </c>
      <c r="F22">
        <f t="shared" si="3"/>
        <v>-9.2746581614383539E-3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2.9259903366144067</v>
      </c>
      <c r="C23">
        <f t="shared" si="1"/>
        <v>0.74528719781252595</v>
      </c>
      <c r="D23">
        <f>EXP(-((-1.022244-0.395315)+(0.015959-0.007274)*E2+(-2.13038-0.655748)*E3))</f>
        <v>2.493853239257211</v>
      </c>
      <c r="E23">
        <f t="shared" si="2"/>
        <v>0.71378305511979701</v>
      </c>
      <c r="F23">
        <f t="shared" si="3"/>
        <v>-3.1504142692728943E-2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56.642240191107497</v>
      </c>
      <c r="C24">
        <f t="shared" si="1"/>
        <v>0.98265161109830923</v>
      </c>
      <c r="D24">
        <f>EXP(-((0.21381-0.19584)+(-0.08054-0.01531)*E2+(-0.03271-0.01274)*E5+(0.72939-0.23281)*E3))</f>
        <v>320.08289208022825</v>
      </c>
      <c r="E24">
        <f t="shared" si="2"/>
        <v>0.99688553945206726</v>
      </c>
      <c r="F24">
        <f t="shared" si="3"/>
        <v>1.423392835375803E-2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105.56976352329551</v>
      </c>
      <c r="C25">
        <f t="shared" si="1"/>
        <v>0.99061647537782693</v>
      </c>
      <c r="D25">
        <f>EXP(-((-0.11314-0.21668)+(-0.0841-0.01982)*E2+(-0.02521-0.01239)*E5+(1.28239-0.38444)*E3))</f>
        <v>695.88192642372792</v>
      </c>
      <c r="E25">
        <f t="shared" si="2"/>
        <v>0.99856503668400209</v>
      </c>
      <c r="F25">
        <f t="shared" si="3"/>
        <v>7.9485613061751614E-3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4232.7238458832444</v>
      </c>
      <c r="C26">
        <f t="shared" si="1"/>
        <v>0.99976380131619302</v>
      </c>
      <c r="D26">
        <f>EXP(-((-9.52346-1.9962)+(0.0714-0.01844)*E2+(0.11318-0.03814)*E5+(0.14192-0.04857)*E6+(1.47314-0.66464)*E3))</f>
        <v>2334.1194738740041</v>
      </c>
      <c r="E26">
        <f t="shared" si="2"/>
        <v>0.99957175638711926</v>
      </c>
      <c r="F26">
        <f t="shared" si="3"/>
        <v>-1.9204492907376469E-4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296.42226242575606</v>
      </c>
      <c r="C27">
        <f t="shared" si="1"/>
        <v>0.99663777690397459</v>
      </c>
      <c r="D27">
        <f>EXP(-((-1.00599-0.92673)+(0.03107-0.01232)*E2+(-0.12507-0.06328)*E7))</f>
        <v>18.838544305488444</v>
      </c>
      <c r="E27">
        <f t="shared" si="2"/>
        <v>0.94959307575186636</v>
      </c>
      <c r="F27">
        <f t="shared" si="3"/>
        <v>-4.7044701152108237E-2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2.905744093948015</v>
      </c>
      <c r="C28">
        <f t="shared" si="1"/>
        <v>0.74396684064644458</v>
      </c>
      <c r="D28">
        <f>EXP(-((1.049734-0.468174)+(-0.018323-0.006169)*E2+(-0.023371-0.008305)*E5+(-0.012844-0.007985)*E7))</f>
        <v>3.4162993369500492</v>
      </c>
      <c r="E28">
        <f t="shared" si="2"/>
        <v>0.77356607337884575</v>
      </c>
      <c r="F28">
        <f t="shared" si="3"/>
        <v>2.9599232732401171E-2</v>
      </c>
    </row>
    <row r="29" spans="1:7" ht="13" x14ac:dyDescent="0.15">
      <c r="A29" s="2" t="s">
        <v>35</v>
      </c>
      <c r="B29">
        <f>EXP(-((-3.7924-0.8923)+(1.94461-0.65889)*C3+(-0.10873-0.09755)*C5+(0.04748-0.03787)*C6))</f>
        <v>328.38509834139825</v>
      </c>
      <c r="C29">
        <f t="shared" si="1"/>
        <v>0.99696403994887606</v>
      </c>
      <c r="D29">
        <f>EXP(-((-3.7924-0.8923)+(1.94461-0.65889)*E3+(-0.10873-0.09755)*E5+(0.04748-0.03787)*E6))</f>
        <v>293.95479587797541</v>
      </c>
      <c r="E29">
        <f t="shared" si="2"/>
        <v>0.99660964997357182</v>
      </c>
      <c r="F29">
        <f t="shared" si="3"/>
        <v>-3.5438997530423677E-4</v>
      </c>
      <c r="G29" t="s">
        <v>115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3" priority="1" operator="lessThanOrEqual">
      <formula>0</formula>
    </cfRule>
  </conditionalFormatting>
  <conditionalFormatting sqref="F15:F29 I17:I29">
    <cfRule type="cellIs" dxfId="2" priority="2" operator="greater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997"/>
  <sheetViews>
    <sheetView topLeftCell="A13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1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 x14ac:dyDescent="0.15">
      <c r="A2" s="3" t="s">
        <v>6</v>
      </c>
      <c r="B2" s="4">
        <v>4871202</v>
      </c>
      <c r="C2" s="4">
        <v>59.7</v>
      </c>
      <c r="D2" s="4">
        <v>4009017</v>
      </c>
      <c r="E2" s="4">
        <v>49.1</v>
      </c>
      <c r="F2" s="4">
        <v>3955367</v>
      </c>
      <c r="G2" s="4">
        <v>48.5</v>
      </c>
      <c r="H2" s="4"/>
      <c r="I2" s="4"/>
      <c r="J2" s="4"/>
      <c r="K2" s="4"/>
      <c r="L2" s="4"/>
      <c r="M2" s="4"/>
      <c r="N2" s="4"/>
    </row>
    <row r="3" spans="1:21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  <c r="N3" s="4"/>
    </row>
    <row r="4" spans="1:21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  <c r="N4" s="4"/>
    </row>
    <row r="5" spans="1:21" ht="15.75" customHeight="1" x14ac:dyDescent="0.15">
      <c r="A5" s="7" t="s">
        <v>9</v>
      </c>
      <c r="B5" s="4">
        <v>329032</v>
      </c>
      <c r="C5" s="4">
        <v>4</v>
      </c>
      <c r="D5" s="4">
        <v>497340</v>
      </c>
      <c r="E5" s="4">
        <v>6.1</v>
      </c>
      <c r="F5" s="4">
        <v>296359</v>
      </c>
      <c r="G5" s="4">
        <v>3.6</v>
      </c>
      <c r="H5" s="4"/>
      <c r="I5" s="4"/>
      <c r="J5" s="4"/>
      <c r="K5" s="4"/>
      <c r="L5" s="4"/>
      <c r="M5" s="4"/>
      <c r="N5" s="4"/>
    </row>
    <row r="6" spans="1:21" ht="15.75" customHeight="1" x14ac:dyDescent="0.15">
      <c r="A6" s="8" t="s">
        <v>10</v>
      </c>
      <c r="B6" s="4">
        <v>111364</v>
      </c>
      <c r="C6" s="4">
        <v>1.3</v>
      </c>
      <c r="D6" s="4">
        <v>231233</v>
      </c>
      <c r="E6" s="4">
        <v>2.8</v>
      </c>
      <c r="F6" s="4">
        <v>18924</v>
      </c>
      <c r="G6" s="4">
        <v>0.2</v>
      </c>
      <c r="H6" s="4"/>
      <c r="I6" s="4"/>
      <c r="J6" s="4"/>
      <c r="K6" s="4"/>
      <c r="L6" s="4"/>
      <c r="M6" s="4"/>
      <c r="N6" s="4"/>
    </row>
    <row r="7" spans="1:21" ht="15.75" customHeight="1" x14ac:dyDescent="0.15">
      <c r="A7" s="9" t="s">
        <v>11</v>
      </c>
      <c r="B7" s="4">
        <v>1086137</v>
      </c>
      <c r="C7" s="4">
        <v>13.3</v>
      </c>
      <c r="D7" s="4">
        <v>1512928</v>
      </c>
      <c r="E7" s="4">
        <v>18.5</v>
      </c>
      <c r="F7" s="4">
        <v>800921</v>
      </c>
      <c r="G7" s="4">
        <v>9.8000000000000007</v>
      </c>
      <c r="H7" s="4"/>
      <c r="I7" s="4"/>
      <c r="J7" s="4"/>
      <c r="K7" s="4"/>
      <c r="L7" s="4"/>
      <c r="M7" s="4"/>
      <c r="N7" s="4"/>
    </row>
    <row r="8" spans="1:21" ht="15.75" customHeight="1" x14ac:dyDescent="0.15">
      <c r="A8" s="10" t="s">
        <v>12</v>
      </c>
      <c r="B8" s="4">
        <v>1571887</v>
      </c>
      <c r="C8" s="4">
        <v>19.2</v>
      </c>
      <c r="D8" s="4">
        <v>1577112</v>
      </c>
      <c r="E8" s="4">
        <v>19.3</v>
      </c>
      <c r="F8" s="4">
        <v>1242845</v>
      </c>
      <c r="G8" s="4">
        <v>15.2</v>
      </c>
      <c r="H8" s="4"/>
      <c r="I8" s="4"/>
      <c r="J8" s="4"/>
      <c r="K8" s="4"/>
      <c r="L8" s="4"/>
      <c r="M8" s="4"/>
      <c r="N8" s="4"/>
    </row>
    <row r="9" spans="1:21" ht="15.75" customHeight="1" x14ac:dyDescent="0.15">
      <c r="A9" s="11" t="s">
        <v>13</v>
      </c>
      <c r="B9" s="4">
        <v>2237</v>
      </c>
      <c r="C9" s="4">
        <v>0</v>
      </c>
      <c r="D9" s="4">
        <v>2344</v>
      </c>
      <c r="E9" s="4">
        <v>0</v>
      </c>
      <c r="F9" s="4">
        <v>340</v>
      </c>
      <c r="G9" s="4">
        <v>0</v>
      </c>
      <c r="H9" s="4"/>
      <c r="I9" s="4"/>
      <c r="J9" s="4"/>
      <c r="K9" s="4"/>
      <c r="L9" s="4"/>
      <c r="M9" s="4"/>
      <c r="N9" s="4"/>
    </row>
    <row r="10" spans="1:21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  <c r="N10" s="4"/>
    </row>
    <row r="11" spans="1:21" ht="15.75" customHeight="1" x14ac:dyDescent="0.15">
      <c r="A11" s="13" t="s">
        <v>15</v>
      </c>
      <c r="B11" s="4">
        <v>180890</v>
      </c>
      <c r="C11" s="4">
        <v>2.2000000000000002</v>
      </c>
      <c r="D11" s="4">
        <v>322775</v>
      </c>
      <c r="E11" s="4">
        <v>3.9</v>
      </c>
      <c r="F11" s="4">
        <v>105299</v>
      </c>
      <c r="G11" s="4">
        <v>1.2</v>
      </c>
      <c r="H11" s="4"/>
      <c r="I11" s="4"/>
      <c r="J11" s="4"/>
      <c r="K11" s="4"/>
      <c r="L11" s="4"/>
      <c r="M11" s="4"/>
      <c r="N11" s="4"/>
    </row>
    <row r="12" spans="1:21" ht="15.75" customHeight="1" x14ac:dyDescent="0.15">
      <c r="A12" s="1"/>
      <c r="B12">
        <f t="shared" ref="B12:G12" si="0">SUM(B2:B11)</f>
        <v>8152749</v>
      </c>
      <c r="C12">
        <f t="shared" si="0"/>
        <v>99.7</v>
      </c>
      <c r="D12">
        <f t="shared" si="0"/>
        <v>8152749</v>
      </c>
      <c r="E12">
        <f t="shared" si="0"/>
        <v>99.7</v>
      </c>
      <c r="F12">
        <f t="shared" si="0"/>
        <v>6420055</v>
      </c>
      <c r="G12">
        <f t="shared" si="0"/>
        <v>78.500000000000014</v>
      </c>
      <c r="I12" s="14"/>
    </row>
    <row r="13" spans="1:21" ht="15.75" customHeight="1" x14ac:dyDescent="0.15">
      <c r="A13" s="1"/>
      <c r="I13" s="14"/>
    </row>
    <row r="14" spans="1:21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1" ht="15.75" customHeight="1" x14ac:dyDescent="0.15">
      <c r="A15" s="2" t="s">
        <v>21</v>
      </c>
      <c r="B15">
        <f>EXP(-((-4.41432-0.8343)+(0.04345-0.01026)*C2+(0.06422-0.02529)*C6))</f>
        <v>24.942370902804761</v>
      </c>
      <c r="C15">
        <f t="shared" ref="C15:C29" si="1">B15/(1+B15)</f>
        <v>0.96145302201766436</v>
      </c>
      <c r="D15">
        <f>EXP(-((-4.41432-0.8343)+(0.04345-0.01026)*E2+(0.06422-0.02529)*E6))</f>
        <v>33.447832959290061</v>
      </c>
      <c r="E15">
        <f t="shared" ref="E15:E29" si="2">D15/(1+D15)</f>
        <v>0.97097059773885386</v>
      </c>
      <c r="F15">
        <f t="shared" ref="F15:F29" si="3">E15-C15</f>
        <v>9.5175757211894974E-3</v>
      </c>
    </row>
    <row r="16" spans="1:21" ht="15.75" customHeight="1" x14ac:dyDescent="0.15">
      <c r="A16" s="2" t="s">
        <v>22</v>
      </c>
      <c r="B16">
        <f>EXP(-((-2.04493-0.37147)+(-0.05813-0.03198)*(C7)+(0.07854-0.02332)*(C6)))</f>
        <v>34.573137233861416</v>
      </c>
      <c r="C16">
        <f t="shared" si="1"/>
        <v>0.97188890050866472</v>
      </c>
      <c r="D16">
        <f>EXP(-((-2.04493-0.37147)+(-0.05813-0.03198)*(E7)+(0.07854-0.02332)*(E6)))</f>
        <v>50.846892016135989</v>
      </c>
      <c r="E16">
        <f t="shared" si="2"/>
        <v>0.98071244078258779</v>
      </c>
      <c r="F16">
        <f t="shared" si="3"/>
        <v>8.8235402739230695E-3</v>
      </c>
    </row>
    <row r="17" spans="1:6" ht="15.75" customHeight="1" x14ac:dyDescent="0.15">
      <c r="A17" s="2" t="s">
        <v>23</v>
      </c>
      <c r="B17">
        <f>EXP(-((-5.26319-0.80942)+(0.23697-0.06716)*(C7)))</f>
        <v>45.337613134929683</v>
      </c>
      <c r="C17">
        <f t="shared" si="1"/>
        <v>0.9784192595961273</v>
      </c>
      <c r="D17">
        <f>EXP(-((-5.26319-0.80942)+(0.23697-0.06716)*(E7)))</f>
        <v>18.748710936505756</v>
      </c>
      <c r="E17">
        <f t="shared" si="2"/>
        <v>0.94936378363048057</v>
      </c>
      <c r="F17">
        <f t="shared" si="3"/>
        <v>-2.9055475965646727E-2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221.4732910394726</v>
      </c>
      <c r="C18">
        <f t="shared" si="1"/>
        <v>0.99550507840591718</v>
      </c>
      <c r="D18">
        <f>EXP(-((-6.22088-1.39384)+(0.04872-0.01441)*(E2)+(0.04949-0.01494)*(E5)+(0.04056-0.01909)*(E6)))</f>
        <v>286.92704934998426</v>
      </c>
      <c r="E18">
        <f t="shared" si="2"/>
        <v>0.99652689803803574</v>
      </c>
      <c r="F18">
        <f t="shared" si="3"/>
        <v>1.0218196321185591E-3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139.25419443924093</v>
      </c>
      <c r="C19">
        <f t="shared" si="1"/>
        <v>0.99287008845619085</v>
      </c>
      <c r="D19">
        <f>EXP(-((-4.84614-1.22028)+(0.03008-0.01287)*E2+(0.7327-0.35501)*E3+(0.03927-0.02034)*E5+(0.04634-0.0256)*E6))</f>
        <v>155.68955617490309</v>
      </c>
      <c r="E19">
        <f t="shared" si="2"/>
        <v>0.99361795371426187</v>
      </c>
      <c r="F19">
        <f t="shared" si="3"/>
        <v>7.4786525807102322E-4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73.633714625542666</v>
      </c>
      <c r="C20">
        <f t="shared" si="1"/>
        <v>0.98660122968530684</v>
      </c>
      <c r="D20">
        <f>EXP(-((-1.56105-0.27146)+(-0.14222-0.04567)*E7+(0.04149-0.01661)*E6))</f>
        <v>188.44590696450771</v>
      </c>
      <c r="E20">
        <f t="shared" si="2"/>
        <v>0.99472144837530141</v>
      </c>
      <c r="F20">
        <f t="shared" si="3"/>
        <v>8.1202186899945739E-3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24.33553188896202</v>
      </c>
      <c r="C21">
        <f t="shared" si="1"/>
        <v>0.96052974121945822</v>
      </c>
      <c r="D21">
        <f>EXP(-((-0.802771-0.371008)+(-0.025303-0.008502)*E2+(0.485604-0.255258)*E3))</f>
        <v>17.006650951739182</v>
      </c>
      <c r="E21">
        <f t="shared" si="2"/>
        <v>0.94446496449116679</v>
      </c>
      <c r="F21">
        <f t="shared" si="3"/>
        <v>-1.606477672829143E-2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13.460188115359342</v>
      </c>
      <c r="C22">
        <f t="shared" si="1"/>
        <v>0.93084460644479317</v>
      </c>
      <c r="D22">
        <f>EXP(-((-2.360104-0.529999)+(0.014709-0.007358)*E2+(0.938919-0.331041)*E3+(-0.018119-0.019003)*E5))</f>
        <v>15.730682428288732</v>
      </c>
      <c r="E22">
        <f t="shared" si="2"/>
        <v>0.94022957495689663</v>
      </c>
      <c r="F22">
        <f t="shared" si="3"/>
        <v>9.3849685121034643E-3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2.4573032283843594</v>
      </c>
      <c r="C23">
        <f t="shared" si="1"/>
        <v>0.71075721915566181</v>
      </c>
      <c r="D23">
        <f>EXP(-((-1.022244-0.395315)+(0.015959-0.007274)*E2+(-2.13038-0.655748)*E3))</f>
        <v>2.694265161948536</v>
      </c>
      <c r="E23">
        <f t="shared" si="2"/>
        <v>0.72931017234492412</v>
      </c>
      <c r="F23">
        <f t="shared" si="3"/>
        <v>1.8552953189262311E-2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359.98954882965131</v>
      </c>
      <c r="C24">
        <f t="shared" si="1"/>
        <v>0.99722983669958853</v>
      </c>
      <c r="D24">
        <f>EXP(-((0.21381-0.19584)+(-0.08054-0.01531)*E2+(-0.03271-0.01274)*E5+(0.72939-0.23281)*E3))</f>
        <v>143.38165627442905</v>
      </c>
      <c r="E24">
        <f t="shared" si="2"/>
        <v>0.99307391239438836</v>
      </c>
      <c r="F24">
        <f t="shared" si="3"/>
        <v>-4.155924305200176E-3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799.70587194848417</v>
      </c>
      <c r="C25">
        <f t="shared" si="1"/>
        <v>0.99875110195262273</v>
      </c>
      <c r="D25">
        <f>EXP(-((-0.11314-0.21668)+(-0.0841-0.01982)*E2+(-0.02521-0.01239)*E5+(1.28239-0.38444)*E3))</f>
        <v>287.62340415866765</v>
      </c>
      <c r="E25">
        <f t="shared" si="2"/>
        <v>0.99653527750836779</v>
      </c>
      <c r="F25">
        <f t="shared" si="3"/>
        <v>-2.2158244442549435E-3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2797.3644918614868</v>
      </c>
      <c r="C26">
        <f t="shared" si="1"/>
        <v>0.99964264841020234</v>
      </c>
      <c r="D26">
        <f>EXP(-((-9.52346-1.9962)+(0.0714-0.01844)*E2+(0.11318-0.03814)*E5+(0.14192-0.04857)*E6+(1.47314-0.66464)*E3))</f>
        <v>3641.678570217678</v>
      </c>
      <c r="E26">
        <f t="shared" si="2"/>
        <v>0.99972547673896461</v>
      </c>
      <c r="F26">
        <f t="shared" si="3"/>
        <v>8.2828328762274417E-5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27.616129383996579</v>
      </c>
      <c r="C27">
        <f t="shared" si="1"/>
        <v>0.96505467295799818</v>
      </c>
      <c r="D27">
        <f>EXP(-((-1.00599-0.92673)+(0.03107-0.01232)*E2+(-0.12507-0.06328)*E7))</f>
        <v>89.70890145653452</v>
      </c>
      <c r="E27">
        <f t="shared" si="2"/>
        <v>0.98897572361760799</v>
      </c>
      <c r="F27">
        <f t="shared" si="3"/>
        <v>2.392105065960981E-2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3.6122906492695925</v>
      </c>
      <c r="C28">
        <f t="shared" si="1"/>
        <v>0.783187991381601</v>
      </c>
      <c r="D28">
        <f>EXP(-((1.049734-0.468174)+(-0.018323-0.006169)*E2+(-0.023371-0.008305)*E5+(-0.012844-0.007985)*E7))</f>
        <v>3.3186474322705659</v>
      </c>
      <c r="E28">
        <f t="shared" si="2"/>
        <v>0.76844602026837794</v>
      </c>
      <c r="F28">
        <f t="shared" si="3"/>
        <v>-1.4741971113223062E-2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244.03874410416933</v>
      </c>
      <c r="C29">
        <f t="shared" si="1"/>
        <v>0.99591901271100669</v>
      </c>
      <c r="D29">
        <f>EXP(-((-3.7924-0.8923)+(1.94461-0.65889)*E3+(-0.10873-0.09755)*E5+(0.04748-0.03787)*E6))</f>
        <v>370.96213670488811</v>
      </c>
      <c r="E29">
        <f t="shared" si="2"/>
        <v>0.99731155431878438</v>
      </c>
      <c r="F29">
        <f t="shared" si="3"/>
        <v>1.3925416077776864E-3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1" priority="1" operator="lessThanOrEqual">
      <formula>0</formula>
    </cfRule>
  </conditionalFormatting>
  <conditionalFormatting sqref="F15:F29 I17:I29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995"/>
  <sheetViews>
    <sheetView tabSelected="1" workbookViewId="0">
      <selection activeCell="G31" sqref="G31"/>
    </sheetView>
  </sheetViews>
  <sheetFormatPr baseColWidth="10" defaultColWidth="14.5" defaultRowHeight="15.75" customHeight="1" x14ac:dyDescent="0.15"/>
  <cols>
    <col min="1" max="1" width="18.6640625" customWidth="1"/>
    <col min="2" max="4" width="15.5" customWidth="1"/>
    <col min="7" max="7" width="17.83203125" customWidth="1"/>
    <col min="8" max="8" width="20" customWidth="1"/>
    <col min="14" max="14" width="18.83203125" customWidth="1"/>
  </cols>
  <sheetData>
    <row r="1" spans="1:15" ht="15.75" customHeight="1" x14ac:dyDescent="0.15">
      <c r="A1" s="1"/>
      <c r="B1" s="2" t="s">
        <v>36</v>
      </c>
      <c r="C1" s="2" t="s">
        <v>37</v>
      </c>
      <c r="D1" s="15" t="s">
        <v>38</v>
      </c>
      <c r="E1" s="2" t="s">
        <v>39</v>
      </c>
      <c r="F1" s="2"/>
      <c r="G1" s="2"/>
      <c r="H1" s="2"/>
      <c r="I1" s="2"/>
      <c r="J1" s="2"/>
      <c r="K1" s="2"/>
      <c r="L1" s="2"/>
      <c r="O1" s="16"/>
    </row>
    <row r="2" spans="1:15" ht="15.75" customHeight="1" x14ac:dyDescent="0.15">
      <c r="A2" s="3" t="s">
        <v>6</v>
      </c>
      <c r="B2" s="17">
        <v>40.078000000000003</v>
      </c>
      <c r="C2" s="17">
        <v>21.323</v>
      </c>
      <c r="D2" s="17">
        <v>52.506999999999998</v>
      </c>
      <c r="E2" s="17">
        <v>25.376000000000001</v>
      </c>
      <c r="G2" s="14"/>
      <c r="H2" s="14"/>
      <c r="I2" s="14"/>
      <c r="J2" s="14"/>
      <c r="K2" s="14"/>
      <c r="L2" s="18"/>
      <c r="N2" s="2"/>
      <c r="O2" s="19"/>
    </row>
    <row r="3" spans="1:15" ht="15.75" customHeight="1" x14ac:dyDescent="0.15">
      <c r="A3" s="5" t="s">
        <v>7</v>
      </c>
      <c r="B3" s="17">
        <v>4.2999999999999997E-2</v>
      </c>
      <c r="C3" s="17">
        <v>0.23200000000000001</v>
      </c>
      <c r="D3" s="17">
        <v>2.5999999999999999E-2</v>
      </c>
      <c r="E3" s="17">
        <v>0.17699999999999999</v>
      </c>
      <c r="G3" s="14"/>
      <c r="H3" s="14"/>
      <c r="I3" s="14"/>
      <c r="J3" s="14"/>
      <c r="L3" s="18"/>
      <c r="N3" s="2"/>
      <c r="O3" s="19"/>
    </row>
    <row r="4" spans="1:15" ht="15.75" customHeight="1" x14ac:dyDescent="0.15">
      <c r="A4" s="6" t="s">
        <v>8</v>
      </c>
      <c r="B4" s="17">
        <v>1.1519999999999999</v>
      </c>
      <c r="C4" s="17">
        <v>5.6680000000000001</v>
      </c>
      <c r="D4" s="17">
        <v>2.0019999999999998</v>
      </c>
      <c r="E4" s="17">
        <v>9.0380000000000003</v>
      </c>
      <c r="G4" s="14"/>
      <c r="H4" s="14"/>
      <c r="I4" s="14"/>
      <c r="J4" s="14"/>
      <c r="L4" s="18"/>
      <c r="N4" s="2"/>
      <c r="O4" s="19"/>
    </row>
    <row r="5" spans="1:15" ht="15.75" customHeight="1" x14ac:dyDescent="0.15">
      <c r="A5" s="7" t="s">
        <v>9</v>
      </c>
      <c r="B5" s="17">
        <v>4.8070000000000004</v>
      </c>
      <c r="C5" s="17">
        <v>7.2939999999999996</v>
      </c>
      <c r="D5" s="17">
        <v>4.1459999999999999</v>
      </c>
      <c r="E5" s="17">
        <v>6.173</v>
      </c>
      <c r="G5" s="14"/>
      <c r="H5" s="14"/>
      <c r="I5" s="14"/>
      <c r="J5" s="14"/>
      <c r="L5" s="18"/>
      <c r="N5" s="2"/>
      <c r="O5" s="19"/>
    </row>
    <row r="6" spans="1:15" ht="15.75" customHeight="1" x14ac:dyDescent="0.15">
      <c r="A6" s="8" t="s">
        <v>40</v>
      </c>
      <c r="B6" s="17">
        <v>4.4000000000000004</v>
      </c>
      <c r="C6" s="17">
        <v>6.0460000000000003</v>
      </c>
      <c r="D6" s="17">
        <v>2.8959999999999999</v>
      </c>
      <c r="E6" s="17">
        <v>3.6480000000000001</v>
      </c>
      <c r="G6" s="14"/>
      <c r="H6" s="14"/>
      <c r="I6" s="14"/>
      <c r="J6" s="14"/>
      <c r="L6" s="18"/>
      <c r="N6" s="2"/>
      <c r="O6" s="19"/>
    </row>
    <row r="7" spans="1:15" ht="15.75" customHeight="1" x14ac:dyDescent="0.15">
      <c r="A7" s="9" t="s">
        <v>41</v>
      </c>
      <c r="B7" s="17">
        <v>15.502000000000001</v>
      </c>
      <c r="C7" s="17">
        <v>14.61</v>
      </c>
      <c r="D7" s="17">
        <v>9.0169999999999995</v>
      </c>
      <c r="E7" s="17">
        <v>10.391999999999999</v>
      </c>
      <c r="G7" s="14"/>
      <c r="H7" s="14"/>
      <c r="I7" s="14"/>
      <c r="J7" s="14"/>
      <c r="L7" s="18"/>
      <c r="N7" s="2"/>
      <c r="O7" s="19"/>
    </row>
    <row r="8" spans="1:15" ht="15.75" customHeight="1" x14ac:dyDescent="0.15">
      <c r="A8" s="10" t="s">
        <v>42</v>
      </c>
      <c r="B8" s="17">
        <v>25.838999999999999</v>
      </c>
      <c r="C8" s="17">
        <v>18.138000000000002</v>
      </c>
      <c r="D8" s="17">
        <v>25.106999999999999</v>
      </c>
      <c r="E8" s="17">
        <v>17.984999999999999</v>
      </c>
      <c r="G8" s="14"/>
      <c r="H8" s="14"/>
      <c r="I8" s="14"/>
      <c r="J8" s="14"/>
      <c r="L8" s="18"/>
      <c r="N8" s="2"/>
      <c r="O8" s="19"/>
    </row>
    <row r="9" spans="1:15" ht="15.75" customHeight="1" x14ac:dyDescent="0.15">
      <c r="A9" s="11" t="s">
        <v>13</v>
      </c>
      <c r="B9" s="17">
        <v>0.3</v>
      </c>
      <c r="C9" s="17">
        <v>0.78200000000000003</v>
      </c>
      <c r="D9" s="17">
        <v>0.20200000000000001</v>
      </c>
      <c r="E9" s="17">
        <v>0.749</v>
      </c>
      <c r="G9" s="14"/>
      <c r="H9" s="14"/>
      <c r="I9" s="14"/>
      <c r="J9" s="14"/>
      <c r="L9" s="18"/>
      <c r="N9" s="2"/>
      <c r="O9" s="19"/>
    </row>
    <row r="10" spans="1:15" ht="15.75" customHeight="1" x14ac:dyDescent="0.15">
      <c r="A10" s="12" t="s">
        <v>14</v>
      </c>
      <c r="B10" s="17">
        <v>5.9089999999999998</v>
      </c>
      <c r="C10" s="17">
        <v>11.833</v>
      </c>
      <c r="D10" s="17">
        <v>2.9</v>
      </c>
      <c r="E10" s="17">
        <v>10.429</v>
      </c>
      <c r="G10" s="14"/>
      <c r="H10" s="14"/>
      <c r="I10" s="14"/>
      <c r="J10" s="14"/>
      <c r="L10" s="18"/>
      <c r="N10" s="2"/>
      <c r="O10" s="19"/>
    </row>
    <row r="11" spans="1:15" ht="15.75" customHeight="1" x14ac:dyDescent="0.15">
      <c r="A11" s="13" t="s">
        <v>15</v>
      </c>
      <c r="B11" s="17">
        <v>1.6220000000000001</v>
      </c>
      <c r="C11" s="17">
        <v>3.2189999999999999</v>
      </c>
      <c r="D11" s="17">
        <v>0.878</v>
      </c>
      <c r="E11" s="17">
        <v>1.4339999999999999</v>
      </c>
      <c r="G11" s="14"/>
      <c r="H11" s="14"/>
      <c r="I11" s="14"/>
      <c r="J11" s="14"/>
      <c r="K11" s="14"/>
      <c r="L11" s="18"/>
      <c r="N11" s="2"/>
      <c r="O11" s="19"/>
    </row>
    <row r="12" spans="1:15" ht="15.75" customHeight="1" x14ac:dyDescent="0.15">
      <c r="A12" s="2"/>
      <c r="D12" s="18"/>
      <c r="G12" s="14"/>
      <c r="H12" s="14"/>
      <c r="I12" s="14"/>
    </row>
    <row r="13" spans="1:15" ht="15.75" customHeight="1" x14ac:dyDescent="0.15">
      <c r="A13" s="1"/>
      <c r="D13" s="18"/>
      <c r="H13" s="14"/>
      <c r="I13" s="14"/>
      <c r="K13" s="14"/>
    </row>
    <row r="14" spans="1:15" ht="15.75" customHeight="1" x14ac:dyDescent="0.15">
      <c r="D14" s="18"/>
    </row>
    <row r="15" spans="1:15" ht="15.75" customHeight="1" x14ac:dyDescent="0.15">
      <c r="D15" s="18"/>
    </row>
    <row r="16" spans="1:15" ht="15.75" customHeight="1" x14ac:dyDescent="0.15">
      <c r="D16" s="18"/>
      <c r="G16" s="2"/>
      <c r="H16" s="2"/>
      <c r="I16" s="2"/>
    </row>
    <row r="17" spans="1:9" ht="15.75" customHeight="1" x14ac:dyDescent="0.15">
      <c r="D17" s="18"/>
      <c r="G17" s="2"/>
      <c r="H17" s="18"/>
      <c r="I17" s="18"/>
    </row>
    <row r="18" spans="1:9" ht="15.75" customHeight="1" x14ac:dyDescent="0.15">
      <c r="D18" s="18"/>
      <c r="G18" s="2"/>
      <c r="H18" s="18"/>
      <c r="I18" s="18"/>
    </row>
    <row r="19" spans="1:9" ht="15.75" customHeight="1" x14ac:dyDescent="0.15">
      <c r="D19" s="18"/>
      <c r="G19" s="2"/>
      <c r="H19" s="18"/>
      <c r="I19" s="18"/>
    </row>
    <row r="20" spans="1:9" ht="15.75" customHeight="1" x14ac:dyDescent="0.15">
      <c r="D20" s="18"/>
      <c r="G20" s="2"/>
      <c r="H20" s="18"/>
      <c r="I20" s="18"/>
    </row>
    <row r="21" spans="1:9" ht="15.75" customHeight="1" x14ac:dyDescent="0.15">
      <c r="D21" s="18"/>
      <c r="G21" s="2"/>
      <c r="H21" s="18"/>
      <c r="I21" s="18"/>
    </row>
    <row r="22" spans="1:9" ht="15.75" customHeight="1" x14ac:dyDescent="0.15">
      <c r="D22" s="18"/>
      <c r="G22" s="2"/>
      <c r="H22" s="18"/>
      <c r="I22" s="18"/>
    </row>
    <row r="23" spans="1:9" ht="15.75" customHeight="1" x14ac:dyDescent="0.15">
      <c r="D23" s="18"/>
      <c r="G23" s="2"/>
      <c r="H23" s="18"/>
      <c r="I23" s="18"/>
    </row>
    <row r="24" spans="1:9" ht="15.75" customHeight="1" x14ac:dyDescent="0.15">
      <c r="D24" s="18"/>
      <c r="G24" s="2"/>
      <c r="H24" s="18"/>
      <c r="I24" s="18"/>
    </row>
    <row r="25" spans="1:9" ht="15.75" customHeight="1" x14ac:dyDescent="0.15">
      <c r="A25" s="1"/>
      <c r="D25" s="18"/>
      <c r="G25" s="2"/>
      <c r="H25" s="18"/>
      <c r="I25" s="18"/>
    </row>
    <row r="26" spans="1:9" ht="15.75" customHeight="1" x14ac:dyDescent="0.15">
      <c r="A26" s="1"/>
      <c r="D26" s="18"/>
      <c r="G26" s="2"/>
      <c r="H26" s="18"/>
      <c r="I26" s="18"/>
    </row>
    <row r="27" spans="1:9" ht="15.75" customHeight="1" x14ac:dyDescent="0.15">
      <c r="A27" s="1"/>
      <c r="D27" s="18"/>
      <c r="G27" s="2"/>
      <c r="H27" s="18"/>
      <c r="I27" s="18"/>
    </row>
    <row r="28" spans="1:9" ht="15.75" customHeight="1" x14ac:dyDescent="0.15">
      <c r="A28" s="1"/>
      <c r="D28" s="18"/>
      <c r="G28" s="2"/>
      <c r="H28" s="18"/>
      <c r="I28" s="18"/>
    </row>
    <row r="29" spans="1:9" ht="15.75" customHeight="1" x14ac:dyDescent="0.15">
      <c r="A29" s="1"/>
      <c r="D29" s="18"/>
    </row>
    <row r="30" spans="1:9" ht="13" x14ac:dyDescent="0.15">
      <c r="A30" s="1"/>
      <c r="D30" s="18"/>
    </row>
    <row r="31" spans="1:9" ht="13" x14ac:dyDescent="0.15">
      <c r="A31" s="1"/>
      <c r="D31" s="18"/>
    </row>
    <row r="32" spans="1:9" ht="13" x14ac:dyDescent="0.15">
      <c r="A32" s="1"/>
      <c r="D32" s="18"/>
    </row>
    <row r="33" spans="1:4" ht="13" x14ac:dyDescent="0.15">
      <c r="A33" s="1"/>
      <c r="D33" s="18"/>
    </row>
    <row r="34" spans="1:4" ht="13" x14ac:dyDescent="0.15">
      <c r="A34" s="1"/>
      <c r="D34" s="18"/>
    </row>
    <row r="35" spans="1:4" ht="13" x14ac:dyDescent="0.15">
      <c r="A35" s="1"/>
      <c r="D35" s="18"/>
    </row>
    <row r="36" spans="1:4" ht="13" x14ac:dyDescent="0.15">
      <c r="A36" s="1"/>
      <c r="D36" s="18"/>
    </row>
    <row r="37" spans="1:4" ht="13" x14ac:dyDescent="0.15">
      <c r="A37" s="1"/>
      <c r="D37" s="18"/>
    </row>
    <row r="38" spans="1:4" ht="13" x14ac:dyDescent="0.15">
      <c r="A38" s="1"/>
      <c r="D38" s="18"/>
    </row>
    <row r="39" spans="1:4" ht="13" x14ac:dyDescent="0.15">
      <c r="A39" s="1"/>
      <c r="D39" s="18"/>
    </row>
    <row r="40" spans="1:4" ht="13" x14ac:dyDescent="0.15">
      <c r="A40" s="1"/>
      <c r="D40" s="18"/>
    </row>
    <row r="41" spans="1:4" ht="13" x14ac:dyDescent="0.15">
      <c r="A41" s="1"/>
      <c r="D41" s="18"/>
    </row>
    <row r="42" spans="1:4" ht="13" x14ac:dyDescent="0.15">
      <c r="A42" s="1"/>
      <c r="D42" s="18"/>
    </row>
    <row r="43" spans="1:4" ht="13" x14ac:dyDescent="0.15">
      <c r="A43" s="1"/>
      <c r="D43" s="18"/>
    </row>
    <row r="44" spans="1:4" ht="13" x14ac:dyDescent="0.15">
      <c r="A44" s="1"/>
      <c r="D44" s="18"/>
    </row>
    <row r="45" spans="1:4" ht="13" x14ac:dyDescent="0.15">
      <c r="A45" s="1"/>
      <c r="D45" s="18"/>
    </row>
    <row r="46" spans="1:4" ht="13" x14ac:dyDescent="0.15">
      <c r="A46" s="1"/>
      <c r="D46" s="18"/>
    </row>
    <row r="47" spans="1:4" ht="13" x14ac:dyDescent="0.15">
      <c r="A47" s="1"/>
      <c r="D47" s="18"/>
    </row>
    <row r="48" spans="1:4" ht="13" x14ac:dyDescent="0.15">
      <c r="A48" s="1"/>
      <c r="D48" s="18"/>
    </row>
    <row r="49" spans="1:4" ht="13" x14ac:dyDescent="0.15">
      <c r="A49" s="1"/>
      <c r="D49" s="18"/>
    </row>
    <row r="50" spans="1:4" ht="13" x14ac:dyDescent="0.15">
      <c r="A50" s="1"/>
      <c r="D50" s="18"/>
    </row>
    <row r="51" spans="1:4" ht="13" x14ac:dyDescent="0.15">
      <c r="A51" s="1"/>
      <c r="D51" s="18"/>
    </row>
    <row r="52" spans="1:4" ht="13" x14ac:dyDescent="0.15">
      <c r="A52" s="1"/>
      <c r="D52" s="18"/>
    </row>
    <row r="53" spans="1:4" ht="13" x14ac:dyDescent="0.15">
      <c r="A53" s="1"/>
      <c r="D53" s="18"/>
    </row>
    <row r="54" spans="1:4" ht="13" x14ac:dyDescent="0.15">
      <c r="A54" s="1"/>
      <c r="D54" s="18"/>
    </row>
    <row r="55" spans="1:4" ht="13" x14ac:dyDescent="0.15">
      <c r="A55" s="1"/>
      <c r="D55" s="18"/>
    </row>
    <row r="56" spans="1:4" ht="13" x14ac:dyDescent="0.15">
      <c r="A56" s="1"/>
      <c r="D56" s="18"/>
    </row>
    <row r="57" spans="1:4" ht="13" x14ac:dyDescent="0.15">
      <c r="A57" s="1"/>
      <c r="D57" s="18"/>
    </row>
    <row r="58" spans="1:4" ht="13" x14ac:dyDescent="0.15">
      <c r="A58" s="1"/>
      <c r="D58" s="18"/>
    </row>
    <row r="59" spans="1:4" ht="13" x14ac:dyDescent="0.15">
      <c r="A59" s="1"/>
      <c r="D59" s="18"/>
    </row>
    <row r="60" spans="1:4" ht="13" x14ac:dyDescent="0.15">
      <c r="A60" s="1"/>
      <c r="D60" s="18"/>
    </row>
    <row r="61" spans="1:4" ht="13" x14ac:dyDescent="0.15">
      <c r="A61" s="1"/>
      <c r="D61" s="18"/>
    </row>
    <row r="62" spans="1:4" ht="13" x14ac:dyDescent="0.15">
      <c r="A62" s="1"/>
      <c r="D62" s="18"/>
    </row>
    <row r="63" spans="1:4" ht="13" x14ac:dyDescent="0.15">
      <c r="A63" s="1"/>
      <c r="D63" s="18"/>
    </row>
    <row r="64" spans="1:4" ht="13" x14ac:dyDescent="0.15">
      <c r="A64" s="1"/>
      <c r="D64" s="18"/>
    </row>
    <row r="65" spans="1:4" ht="13" x14ac:dyDescent="0.15">
      <c r="A65" s="1"/>
      <c r="D65" s="18"/>
    </row>
    <row r="66" spans="1:4" ht="13" x14ac:dyDescent="0.15">
      <c r="A66" s="1"/>
      <c r="D66" s="18"/>
    </row>
    <row r="67" spans="1:4" ht="13" x14ac:dyDescent="0.15">
      <c r="A67" s="1"/>
      <c r="D67" s="18"/>
    </row>
    <row r="68" spans="1:4" ht="13" x14ac:dyDescent="0.15">
      <c r="A68" s="1"/>
      <c r="D68" s="18"/>
    </row>
    <row r="69" spans="1:4" ht="13" x14ac:dyDescent="0.15">
      <c r="A69" s="1"/>
      <c r="D69" s="18"/>
    </row>
    <row r="70" spans="1:4" ht="13" x14ac:dyDescent="0.15">
      <c r="A70" s="1"/>
      <c r="D70" s="18"/>
    </row>
    <row r="71" spans="1:4" ht="13" x14ac:dyDescent="0.15">
      <c r="A71" s="1"/>
      <c r="D71" s="18"/>
    </row>
    <row r="72" spans="1:4" ht="13" x14ac:dyDescent="0.15">
      <c r="A72" s="1"/>
      <c r="D72" s="18"/>
    </row>
    <row r="73" spans="1:4" ht="13" x14ac:dyDescent="0.15">
      <c r="A73" s="1"/>
      <c r="D73" s="18"/>
    </row>
    <row r="74" spans="1:4" ht="13" x14ac:dyDescent="0.15">
      <c r="A74" s="1"/>
      <c r="D74" s="18"/>
    </row>
    <row r="75" spans="1:4" ht="13" x14ac:dyDescent="0.15">
      <c r="A75" s="1"/>
      <c r="D75" s="18"/>
    </row>
    <row r="76" spans="1:4" ht="13" x14ac:dyDescent="0.15">
      <c r="A76" s="1"/>
      <c r="D76" s="18"/>
    </row>
    <row r="77" spans="1:4" ht="13" x14ac:dyDescent="0.15">
      <c r="A77" s="1"/>
      <c r="D77" s="18"/>
    </row>
    <row r="78" spans="1:4" ht="13" x14ac:dyDescent="0.15">
      <c r="A78" s="1"/>
      <c r="D78" s="18"/>
    </row>
    <row r="79" spans="1:4" ht="13" x14ac:dyDescent="0.15">
      <c r="A79" s="1"/>
      <c r="D79" s="18"/>
    </row>
    <row r="80" spans="1:4" ht="13" x14ac:dyDescent="0.15">
      <c r="A80" s="1"/>
      <c r="D80" s="18"/>
    </row>
    <row r="81" spans="1:4" ht="13" x14ac:dyDescent="0.15">
      <c r="A81" s="1"/>
      <c r="D81" s="18"/>
    </row>
    <row r="82" spans="1:4" ht="13" x14ac:dyDescent="0.15">
      <c r="A82" s="1"/>
      <c r="D82" s="18"/>
    </row>
    <row r="83" spans="1:4" ht="13" x14ac:dyDescent="0.15">
      <c r="A83" s="1"/>
      <c r="D83" s="18"/>
    </row>
    <row r="84" spans="1:4" ht="13" x14ac:dyDescent="0.15">
      <c r="A84" s="1"/>
      <c r="D84" s="18"/>
    </row>
    <row r="85" spans="1:4" ht="13" x14ac:dyDescent="0.15">
      <c r="A85" s="1"/>
      <c r="D85" s="18"/>
    </row>
    <row r="86" spans="1:4" ht="13" x14ac:dyDescent="0.15">
      <c r="A86" s="1"/>
      <c r="D86" s="18"/>
    </row>
    <row r="87" spans="1:4" ht="13" x14ac:dyDescent="0.15">
      <c r="A87" s="1"/>
      <c r="D87" s="18"/>
    </row>
    <row r="88" spans="1:4" ht="13" x14ac:dyDescent="0.15">
      <c r="A88" s="1"/>
      <c r="D88" s="18"/>
    </row>
    <row r="89" spans="1:4" ht="13" x14ac:dyDescent="0.15">
      <c r="A89" s="1"/>
      <c r="D89" s="18"/>
    </row>
    <row r="90" spans="1:4" ht="13" x14ac:dyDescent="0.15">
      <c r="A90" s="1"/>
      <c r="D90" s="18"/>
    </row>
    <row r="91" spans="1:4" ht="13" x14ac:dyDescent="0.15">
      <c r="A91" s="1"/>
      <c r="D91" s="18"/>
    </row>
    <row r="92" spans="1:4" ht="13" x14ac:dyDescent="0.15">
      <c r="A92" s="1"/>
      <c r="D92" s="18"/>
    </row>
    <row r="93" spans="1:4" ht="13" x14ac:dyDescent="0.15">
      <c r="A93" s="1"/>
      <c r="D93" s="18"/>
    </row>
    <row r="94" spans="1:4" ht="13" x14ac:dyDescent="0.15">
      <c r="A94" s="1"/>
      <c r="D94" s="18"/>
    </row>
    <row r="95" spans="1:4" ht="13" x14ac:dyDescent="0.15">
      <c r="A95" s="1"/>
      <c r="D95" s="18"/>
    </row>
    <row r="96" spans="1:4" ht="13" x14ac:dyDescent="0.15">
      <c r="A96" s="1"/>
      <c r="D96" s="18"/>
    </row>
    <row r="97" spans="1:4" ht="13" x14ac:dyDescent="0.15">
      <c r="A97" s="1"/>
      <c r="D97" s="18"/>
    </row>
    <row r="98" spans="1:4" ht="13" x14ac:dyDescent="0.15">
      <c r="A98" s="1"/>
      <c r="D98" s="18"/>
    </row>
    <row r="99" spans="1:4" ht="13" x14ac:dyDescent="0.15">
      <c r="A99" s="1"/>
      <c r="D99" s="18"/>
    </row>
    <row r="100" spans="1:4" ht="13" x14ac:dyDescent="0.15">
      <c r="A100" s="1"/>
      <c r="D100" s="18"/>
    </row>
    <row r="101" spans="1:4" ht="13" x14ac:dyDescent="0.15">
      <c r="A101" s="1"/>
      <c r="D101" s="18"/>
    </row>
    <row r="102" spans="1:4" ht="13" x14ac:dyDescent="0.15">
      <c r="A102" s="1"/>
      <c r="D102" s="18"/>
    </row>
    <row r="103" spans="1:4" ht="13" x14ac:dyDescent="0.15">
      <c r="A103" s="1"/>
      <c r="D103" s="18"/>
    </row>
    <row r="104" spans="1:4" ht="13" x14ac:dyDescent="0.15">
      <c r="A104" s="1"/>
      <c r="D104" s="18"/>
    </row>
    <row r="105" spans="1:4" ht="13" x14ac:dyDescent="0.15">
      <c r="A105" s="1"/>
      <c r="D105" s="18"/>
    </row>
    <row r="106" spans="1:4" ht="13" x14ac:dyDescent="0.15">
      <c r="A106" s="1"/>
      <c r="D106" s="18"/>
    </row>
    <row r="107" spans="1:4" ht="13" x14ac:dyDescent="0.15">
      <c r="A107" s="1"/>
      <c r="D107" s="18"/>
    </row>
    <row r="108" spans="1:4" ht="13" x14ac:dyDescent="0.15">
      <c r="A108" s="1"/>
      <c r="D108" s="18"/>
    </row>
    <row r="109" spans="1:4" ht="13" x14ac:dyDescent="0.15">
      <c r="A109" s="1"/>
      <c r="D109" s="18"/>
    </row>
    <row r="110" spans="1:4" ht="13" x14ac:dyDescent="0.15">
      <c r="A110" s="1"/>
      <c r="D110" s="18"/>
    </row>
    <row r="111" spans="1:4" ht="13" x14ac:dyDescent="0.15">
      <c r="A111" s="1"/>
      <c r="D111" s="18"/>
    </row>
    <row r="112" spans="1:4" ht="13" x14ac:dyDescent="0.15">
      <c r="A112" s="1"/>
      <c r="D112" s="18"/>
    </row>
    <row r="113" spans="1:4" ht="13" x14ac:dyDescent="0.15">
      <c r="A113" s="1"/>
      <c r="D113" s="18"/>
    </row>
    <row r="114" spans="1:4" ht="13" x14ac:dyDescent="0.15">
      <c r="A114" s="1"/>
      <c r="D114" s="18"/>
    </row>
    <row r="115" spans="1:4" ht="13" x14ac:dyDescent="0.15">
      <c r="A115" s="1"/>
      <c r="D115" s="18"/>
    </row>
    <row r="116" spans="1:4" ht="13" x14ac:dyDescent="0.15">
      <c r="A116" s="1"/>
      <c r="D116" s="18"/>
    </row>
    <row r="117" spans="1:4" ht="13" x14ac:dyDescent="0.15">
      <c r="A117" s="1"/>
      <c r="D117" s="18"/>
    </row>
    <row r="118" spans="1:4" ht="13" x14ac:dyDescent="0.15">
      <c r="A118" s="1"/>
      <c r="D118" s="18"/>
    </row>
    <row r="119" spans="1:4" ht="13" x14ac:dyDescent="0.15">
      <c r="A119" s="1"/>
      <c r="D119" s="18"/>
    </row>
    <row r="120" spans="1:4" ht="13" x14ac:dyDescent="0.15">
      <c r="A120" s="1"/>
      <c r="D120" s="18"/>
    </row>
    <row r="121" spans="1:4" ht="13" x14ac:dyDescent="0.15">
      <c r="A121" s="1"/>
      <c r="D121" s="18"/>
    </row>
    <row r="122" spans="1:4" ht="13" x14ac:dyDescent="0.15">
      <c r="A122" s="1"/>
      <c r="D122" s="18"/>
    </row>
    <row r="123" spans="1:4" ht="13" x14ac:dyDescent="0.15">
      <c r="A123" s="1"/>
      <c r="D123" s="18"/>
    </row>
    <row r="124" spans="1:4" ht="13" x14ac:dyDescent="0.15">
      <c r="A124" s="1"/>
      <c r="D124" s="18"/>
    </row>
    <row r="125" spans="1:4" ht="13" x14ac:dyDescent="0.15">
      <c r="A125" s="1"/>
      <c r="D125" s="18"/>
    </row>
    <row r="126" spans="1:4" ht="13" x14ac:dyDescent="0.15">
      <c r="A126" s="1"/>
      <c r="D126" s="18"/>
    </row>
    <row r="127" spans="1:4" ht="13" x14ac:dyDescent="0.15">
      <c r="A127" s="1"/>
      <c r="D127" s="18"/>
    </row>
    <row r="128" spans="1:4" ht="13" x14ac:dyDescent="0.15">
      <c r="A128" s="1"/>
      <c r="D128" s="18"/>
    </row>
    <row r="129" spans="1:4" ht="13" x14ac:dyDescent="0.15">
      <c r="A129" s="1"/>
      <c r="D129" s="18"/>
    </row>
    <row r="130" spans="1:4" ht="13" x14ac:dyDescent="0.15">
      <c r="A130" s="1"/>
      <c r="D130" s="18"/>
    </row>
    <row r="131" spans="1:4" ht="13" x14ac:dyDescent="0.15">
      <c r="A131" s="1"/>
      <c r="D131" s="18"/>
    </row>
    <row r="132" spans="1:4" ht="13" x14ac:dyDescent="0.15">
      <c r="A132" s="1"/>
      <c r="D132" s="18"/>
    </row>
    <row r="133" spans="1:4" ht="13" x14ac:dyDescent="0.15">
      <c r="A133" s="1"/>
      <c r="D133" s="18"/>
    </row>
    <row r="134" spans="1:4" ht="13" x14ac:dyDescent="0.15">
      <c r="A134" s="1"/>
      <c r="D134" s="18"/>
    </row>
    <row r="135" spans="1:4" ht="13" x14ac:dyDescent="0.15">
      <c r="A135" s="1"/>
      <c r="D135" s="18"/>
    </row>
    <row r="136" spans="1:4" ht="13" x14ac:dyDescent="0.15">
      <c r="A136" s="1"/>
      <c r="D136" s="18"/>
    </row>
    <row r="137" spans="1:4" ht="13" x14ac:dyDescent="0.15">
      <c r="A137" s="1"/>
      <c r="D137" s="18"/>
    </row>
    <row r="138" spans="1:4" ht="13" x14ac:dyDescent="0.15">
      <c r="A138" s="1"/>
      <c r="D138" s="18"/>
    </row>
    <row r="139" spans="1:4" ht="13" x14ac:dyDescent="0.15">
      <c r="A139" s="1"/>
      <c r="D139" s="18"/>
    </row>
    <row r="140" spans="1:4" ht="13" x14ac:dyDescent="0.15">
      <c r="A140" s="1"/>
      <c r="D140" s="18"/>
    </row>
    <row r="141" spans="1:4" ht="13" x14ac:dyDescent="0.15">
      <c r="A141" s="1"/>
      <c r="D141" s="18"/>
    </row>
    <row r="142" spans="1:4" ht="13" x14ac:dyDescent="0.15">
      <c r="A142" s="1"/>
      <c r="D142" s="18"/>
    </row>
    <row r="143" spans="1:4" ht="13" x14ac:dyDescent="0.15">
      <c r="A143" s="1"/>
      <c r="D143" s="18"/>
    </row>
    <row r="144" spans="1:4" ht="13" x14ac:dyDescent="0.15">
      <c r="A144" s="1"/>
      <c r="D144" s="18"/>
    </row>
    <row r="145" spans="1:4" ht="13" x14ac:dyDescent="0.15">
      <c r="A145" s="1"/>
      <c r="D145" s="18"/>
    </row>
    <row r="146" spans="1:4" ht="13" x14ac:dyDescent="0.15">
      <c r="A146" s="1"/>
      <c r="D146" s="18"/>
    </row>
    <row r="147" spans="1:4" ht="13" x14ac:dyDescent="0.15">
      <c r="A147" s="1"/>
      <c r="D147" s="18"/>
    </row>
    <row r="148" spans="1:4" ht="13" x14ac:dyDescent="0.15">
      <c r="A148" s="1"/>
      <c r="D148" s="18"/>
    </row>
    <row r="149" spans="1:4" ht="13" x14ac:dyDescent="0.15">
      <c r="A149" s="1"/>
      <c r="D149" s="18"/>
    </row>
    <row r="150" spans="1:4" ht="13" x14ac:dyDescent="0.15">
      <c r="A150" s="1"/>
      <c r="D150" s="18"/>
    </row>
    <row r="151" spans="1:4" ht="13" x14ac:dyDescent="0.15">
      <c r="A151" s="1"/>
      <c r="D151" s="18"/>
    </row>
    <row r="152" spans="1:4" ht="13" x14ac:dyDescent="0.15">
      <c r="A152" s="1"/>
      <c r="D152" s="18"/>
    </row>
    <row r="153" spans="1:4" ht="13" x14ac:dyDescent="0.15">
      <c r="A153" s="1"/>
      <c r="D153" s="18"/>
    </row>
    <row r="154" spans="1:4" ht="13" x14ac:dyDescent="0.15">
      <c r="A154" s="1"/>
      <c r="D154" s="18"/>
    </row>
    <row r="155" spans="1:4" ht="13" x14ac:dyDescent="0.15">
      <c r="A155" s="1"/>
      <c r="D155" s="18"/>
    </row>
    <row r="156" spans="1:4" ht="13" x14ac:dyDescent="0.15">
      <c r="A156" s="1"/>
      <c r="D156" s="18"/>
    </row>
    <row r="157" spans="1:4" ht="13" x14ac:dyDescent="0.15">
      <c r="A157" s="1"/>
      <c r="D157" s="18"/>
    </row>
    <row r="158" spans="1:4" ht="13" x14ac:dyDescent="0.15">
      <c r="A158" s="1"/>
      <c r="D158" s="18"/>
    </row>
    <row r="159" spans="1:4" ht="13" x14ac:dyDescent="0.15">
      <c r="A159" s="1"/>
      <c r="D159" s="18"/>
    </row>
    <row r="160" spans="1:4" ht="13" x14ac:dyDescent="0.15">
      <c r="A160" s="1"/>
      <c r="D160" s="18"/>
    </row>
    <row r="161" spans="1:4" ht="13" x14ac:dyDescent="0.15">
      <c r="A161" s="1"/>
      <c r="D161" s="18"/>
    </row>
    <row r="162" spans="1:4" ht="13" x14ac:dyDescent="0.15">
      <c r="A162" s="1"/>
      <c r="D162" s="18"/>
    </row>
    <row r="163" spans="1:4" ht="13" x14ac:dyDescent="0.15">
      <c r="A163" s="1"/>
      <c r="D163" s="18"/>
    </row>
    <row r="164" spans="1:4" ht="13" x14ac:dyDescent="0.15">
      <c r="A164" s="1"/>
      <c r="D164" s="18"/>
    </row>
    <row r="165" spans="1:4" ht="13" x14ac:dyDescent="0.15">
      <c r="A165" s="1"/>
      <c r="D165" s="18"/>
    </row>
    <row r="166" spans="1:4" ht="13" x14ac:dyDescent="0.15">
      <c r="A166" s="1"/>
      <c r="D166" s="18"/>
    </row>
    <row r="167" spans="1:4" ht="13" x14ac:dyDescent="0.15">
      <c r="A167" s="1"/>
      <c r="D167" s="18"/>
    </row>
    <row r="168" spans="1:4" ht="13" x14ac:dyDescent="0.15">
      <c r="A168" s="1"/>
      <c r="D168" s="18"/>
    </row>
    <row r="169" spans="1:4" ht="13" x14ac:dyDescent="0.15">
      <c r="A169" s="1"/>
      <c r="D169" s="18"/>
    </row>
    <row r="170" spans="1:4" ht="13" x14ac:dyDescent="0.15">
      <c r="A170" s="1"/>
      <c r="D170" s="18"/>
    </row>
    <row r="171" spans="1:4" ht="13" x14ac:dyDescent="0.15">
      <c r="A171" s="1"/>
      <c r="D171" s="18"/>
    </row>
    <row r="172" spans="1:4" ht="13" x14ac:dyDescent="0.15">
      <c r="A172" s="1"/>
      <c r="D172" s="18"/>
    </row>
    <row r="173" spans="1:4" ht="13" x14ac:dyDescent="0.15">
      <c r="A173" s="1"/>
      <c r="D173" s="18"/>
    </row>
    <row r="174" spans="1:4" ht="13" x14ac:dyDescent="0.15">
      <c r="A174" s="1"/>
      <c r="D174" s="18"/>
    </row>
    <row r="175" spans="1:4" ht="13" x14ac:dyDescent="0.15">
      <c r="A175" s="1"/>
      <c r="D175" s="18"/>
    </row>
    <row r="176" spans="1:4" ht="13" x14ac:dyDescent="0.15">
      <c r="A176" s="1"/>
      <c r="D176" s="18"/>
    </row>
    <row r="177" spans="1:4" ht="13" x14ac:dyDescent="0.15">
      <c r="A177" s="1"/>
      <c r="D177" s="18"/>
    </row>
    <row r="178" spans="1:4" ht="13" x14ac:dyDescent="0.15">
      <c r="A178" s="1"/>
      <c r="D178" s="18"/>
    </row>
    <row r="179" spans="1:4" ht="13" x14ac:dyDescent="0.15">
      <c r="A179" s="1"/>
      <c r="D179" s="18"/>
    </row>
    <row r="180" spans="1:4" ht="13" x14ac:dyDescent="0.15">
      <c r="A180" s="1"/>
      <c r="D180" s="18"/>
    </row>
    <row r="181" spans="1:4" ht="13" x14ac:dyDescent="0.15">
      <c r="A181" s="1"/>
      <c r="D181" s="18"/>
    </row>
    <row r="182" spans="1:4" ht="13" x14ac:dyDescent="0.15">
      <c r="A182" s="1"/>
      <c r="D182" s="18"/>
    </row>
    <row r="183" spans="1:4" ht="13" x14ac:dyDescent="0.15">
      <c r="A183" s="1"/>
      <c r="D183" s="18"/>
    </row>
    <row r="184" spans="1:4" ht="13" x14ac:dyDescent="0.15">
      <c r="A184" s="1"/>
      <c r="D184" s="18"/>
    </row>
    <row r="185" spans="1:4" ht="13" x14ac:dyDescent="0.15">
      <c r="A185" s="1"/>
      <c r="D185" s="18"/>
    </row>
    <row r="186" spans="1:4" ht="13" x14ac:dyDescent="0.15">
      <c r="A186" s="1"/>
      <c r="D186" s="18"/>
    </row>
    <row r="187" spans="1:4" ht="13" x14ac:dyDescent="0.15">
      <c r="A187" s="1"/>
      <c r="D187" s="18"/>
    </row>
    <row r="188" spans="1:4" ht="13" x14ac:dyDescent="0.15">
      <c r="A188" s="1"/>
      <c r="D188" s="18"/>
    </row>
    <row r="189" spans="1:4" ht="13" x14ac:dyDescent="0.15">
      <c r="A189" s="1"/>
      <c r="D189" s="18"/>
    </row>
    <row r="190" spans="1:4" ht="13" x14ac:dyDescent="0.15">
      <c r="A190" s="1"/>
      <c r="D190" s="18"/>
    </row>
    <row r="191" spans="1:4" ht="13" x14ac:dyDescent="0.15">
      <c r="A191" s="1"/>
      <c r="D191" s="18"/>
    </row>
    <row r="192" spans="1:4" ht="13" x14ac:dyDescent="0.15">
      <c r="A192" s="1"/>
      <c r="D192" s="18"/>
    </row>
    <row r="193" spans="1:4" ht="13" x14ac:dyDescent="0.15">
      <c r="A193" s="1"/>
      <c r="D193" s="18"/>
    </row>
    <row r="194" spans="1:4" ht="13" x14ac:dyDescent="0.15">
      <c r="A194" s="1"/>
      <c r="D194" s="18"/>
    </row>
    <row r="195" spans="1:4" ht="13" x14ac:dyDescent="0.15">
      <c r="A195" s="1"/>
      <c r="D195" s="18"/>
    </row>
    <row r="196" spans="1:4" ht="13" x14ac:dyDescent="0.15">
      <c r="A196" s="1"/>
      <c r="D196" s="18"/>
    </row>
    <row r="197" spans="1:4" ht="13" x14ac:dyDescent="0.15">
      <c r="A197" s="1"/>
      <c r="D197" s="18"/>
    </row>
    <row r="198" spans="1:4" ht="13" x14ac:dyDescent="0.15">
      <c r="A198" s="1"/>
      <c r="D198" s="18"/>
    </row>
    <row r="199" spans="1:4" ht="13" x14ac:dyDescent="0.15">
      <c r="A199" s="1"/>
      <c r="D199" s="18"/>
    </row>
    <row r="200" spans="1:4" ht="13" x14ac:dyDescent="0.15">
      <c r="A200" s="1"/>
      <c r="D200" s="18"/>
    </row>
    <row r="201" spans="1:4" ht="13" x14ac:dyDescent="0.15">
      <c r="A201" s="1"/>
      <c r="D201" s="18"/>
    </row>
    <row r="202" spans="1:4" ht="13" x14ac:dyDescent="0.15">
      <c r="A202" s="1"/>
      <c r="D202" s="18"/>
    </row>
    <row r="203" spans="1:4" ht="13" x14ac:dyDescent="0.15">
      <c r="A203" s="1"/>
      <c r="D203" s="18"/>
    </row>
    <row r="204" spans="1:4" ht="13" x14ac:dyDescent="0.15">
      <c r="A204" s="1"/>
      <c r="D204" s="18"/>
    </row>
    <row r="205" spans="1:4" ht="13" x14ac:dyDescent="0.15">
      <c r="A205" s="1"/>
      <c r="D205" s="18"/>
    </row>
    <row r="206" spans="1:4" ht="13" x14ac:dyDescent="0.15">
      <c r="A206" s="1"/>
      <c r="D206" s="18"/>
    </row>
    <row r="207" spans="1:4" ht="13" x14ac:dyDescent="0.15">
      <c r="A207" s="1"/>
      <c r="D207" s="18"/>
    </row>
    <row r="208" spans="1:4" ht="13" x14ac:dyDescent="0.15">
      <c r="A208" s="1"/>
      <c r="D208" s="18"/>
    </row>
    <row r="209" spans="1:4" ht="13" x14ac:dyDescent="0.15">
      <c r="A209" s="1"/>
      <c r="D209" s="18"/>
    </row>
    <row r="210" spans="1:4" ht="13" x14ac:dyDescent="0.15">
      <c r="A210" s="1"/>
      <c r="D210" s="18"/>
    </row>
    <row r="211" spans="1:4" ht="13" x14ac:dyDescent="0.15">
      <c r="A211" s="1"/>
      <c r="D211" s="18"/>
    </row>
    <row r="212" spans="1:4" ht="13" x14ac:dyDescent="0.15">
      <c r="A212" s="1"/>
      <c r="D212" s="18"/>
    </row>
    <row r="213" spans="1:4" ht="13" x14ac:dyDescent="0.15">
      <c r="A213" s="1"/>
      <c r="D213" s="18"/>
    </row>
    <row r="214" spans="1:4" ht="13" x14ac:dyDescent="0.15">
      <c r="A214" s="1"/>
      <c r="D214" s="18"/>
    </row>
    <row r="215" spans="1:4" ht="13" x14ac:dyDescent="0.15">
      <c r="A215" s="1"/>
      <c r="D215" s="18"/>
    </row>
    <row r="216" spans="1:4" ht="13" x14ac:dyDescent="0.15">
      <c r="A216" s="1"/>
      <c r="D216" s="18"/>
    </row>
    <row r="217" spans="1:4" ht="13" x14ac:dyDescent="0.15">
      <c r="A217" s="1"/>
      <c r="D217" s="18"/>
    </row>
    <row r="218" spans="1:4" ht="13" x14ac:dyDescent="0.15">
      <c r="A218" s="1"/>
      <c r="D218" s="18"/>
    </row>
    <row r="219" spans="1:4" ht="13" x14ac:dyDescent="0.15">
      <c r="A219" s="1"/>
      <c r="D219" s="18"/>
    </row>
    <row r="220" spans="1:4" ht="13" x14ac:dyDescent="0.15">
      <c r="A220" s="1"/>
      <c r="D220" s="18"/>
    </row>
    <row r="221" spans="1:4" ht="13" x14ac:dyDescent="0.15">
      <c r="A221" s="1"/>
      <c r="D221" s="18"/>
    </row>
    <row r="222" spans="1:4" ht="13" x14ac:dyDescent="0.15">
      <c r="A222" s="1"/>
      <c r="D222" s="18"/>
    </row>
    <row r="223" spans="1:4" ht="13" x14ac:dyDescent="0.15">
      <c r="A223" s="1"/>
      <c r="D223" s="18"/>
    </row>
    <row r="224" spans="1:4" ht="13" x14ac:dyDescent="0.15">
      <c r="A224" s="1"/>
      <c r="D224" s="18"/>
    </row>
    <row r="225" spans="1:4" ht="13" x14ac:dyDescent="0.15">
      <c r="A225" s="1"/>
      <c r="D225" s="18"/>
    </row>
    <row r="226" spans="1:4" ht="13" x14ac:dyDescent="0.15">
      <c r="A226" s="1"/>
      <c r="D226" s="18"/>
    </row>
    <row r="227" spans="1:4" ht="13" x14ac:dyDescent="0.15">
      <c r="A227" s="1"/>
      <c r="D227" s="18"/>
    </row>
    <row r="228" spans="1:4" ht="13" x14ac:dyDescent="0.15">
      <c r="A228" s="1"/>
      <c r="D228" s="18"/>
    </row>
    <row r="229" spans="1:4" ht="13" x14ac:dyDescent="0.15">
      <c r="A229" s="1"/>
      <c r="D229" s="18"/>
    </row>
    <row r="230" spans="1:4" ht="13" x14ac:dyDescent="0.15">
      <c r="A230" s="1"/>
      <c r="D230" s="18"/>
    </row>
    <row r="231" spans="1:4" ht="13" x14ac:dyDescent="0.15">
      <c r="A231" s="1"/>
      <c r="D231" s="18"/>
    </row>
    <row r="232" spans="1:4" ht="13" x14ac:dyDescent="0.15">
      <c r="A232" s="1"/>
      <c r="D232" s="18"/>
    </row>
    <row r="233" spans="1:4" ht="13" x14ac:dyDescent="0.15">
      <c r="A233" s="1"/>
      <c r="D233" s="18"/>
    </row>
    <row r="234" spans="1:4" ht="13" x14ac:dyDescent="0.15">
      <c r="A234" s="1"/>
      <c r="D234" s="18"/>
    </row>
    <row r="235" spans="1:4" ht="13" x14ac:dyDescent="0.15">
      <c r="A235" s="1"/>
      <c r="D235" s="18"/>
    </row>
    <row r="236" spans="1:4" ht="13" x14ac:dyDescent="0.15">
      <c r="A236" s="1"/>
      <c r="D236" s="18"/>
    </row>
    <row r="237" spans="1:4" ht="13" x14ac:dyDescent="0.15">
      <c r="A237" s="1"/>
      <c r="D237" s="18"/>
    </row>
    <row r="238" spans="1:4" ht="13" x14ac:dyDescent="0.15">
      <c r="A238" s="1"/>
      <c r="D238" s="18"/>
    </row>
    <row r="239" spans="1:4" ht="13" x14ac:dyDescent="0.15">
      <c r="A239" s="1"/>
      <c r="D239" s="18"/>
    </row>
    <row r="240" spans="1:4" ht="13" x14ac:dyDescent="0.15">
      <c r="A240" s="1"/>
      <c r="D240" s="18"/>
    </row>
    <row r="241" spans="1:4" ht="13" x14ac:dyDescent="0.15">
      <c r="A241" s="1"/>
      <c r="D241" s="18"/>
    </row>
    <row r="242" spans="1:4" ht="13" x14ac:dyDescent="0.15">
      <c r="A242" s="1"/>
      <c r="D242" s="18"/>
    </row>
    <row r="243" spans="1:4" ht="13" x14ac:dyDescent="0.15">
      <c r="A243" s="1"/>
      <c r="D243" s="18"/>
    </row>
    <row r="244" spans="1:4" ht="13" x14ac:dyDescent="0.15">
      <c r="A244" s="1"/>
      <c r="D244" s="18"/>
    </row>
    <row r="245" spans="1:4" ht="13" x14ac:dyDescent="0.15">
      <c r="A245" s="1"/>
      <c r="D245" s="18"/>
    </row>
    <row r="246" spans="1:4" ht="13" x14ac:dyDescent="0.15">
      <c r="A246" s="1"/>
      <c r="D246" s="18"/>
    </row>
    <row r="247" spans="1:4" ht="13" x14ac:dyDescent="0.15">
      <c r="A247" s="1"/>
      <c r="D247" s="18"/>
    </row>
    <row r="248" spans="1:4" ht="13" x14ac:dyDescent="0.15">
      <c r="A248" s="1"/>
      <c r="D248" s="18"/>
    </row>
    <row r="249" spans="1:4" ht="13" x14ac:dyDescent="0.15">
      <c r="A249" s="1"/>
      <c r="D249" s="18"/>
    </row>
    <row r="250" spans="1:4" ht="13" x14ac:dyDescent="0.15">
      <c r="A250" s="1"/>
      <c r="D250" s="18"/>
    </row>
    <row r="251" spans="1:4" ht="13" x14ac:dyDescent="0.15">
      <c r="A251" s="1"/>
      <c r="D251" s="18"/>
    </row>
    <row r="252" spans="1:4" ht="13" x14ac:dyDescent="0.15">
      <c r="A252" s="1"/>
      <c r="D252" s="18"/>
    </row>
    <row r="253" spans="1:4" ht="13" x14ac:dyDescent="0.15">
      <c r="A253" s="1"/>
      <c r="D253" s="18"/>
    </row>
    <row r="254" spans="1:4" ht="13" x14ac:dyDescent="0.15">
      <c r="A254" s="1"/>
      <c r="D254" s="18"/>
    </row>
    <row r="255" spans="1:4" ht="13" x14ac:dyDescent="0.15">
      <c r="A255" s="1"/>
      <c r="D255" s="18"/>
    </row>
    <row r="256" spans="1:4" ht="13" x14ac:dyDescent="0.15">
      <c r="A256" s="1"/>
      <c r="D256" s="18"/>
    </row>
    <row r="257" spans="1:4" ht="13" x14ac:dyDescent="0.15">
      <c r="A257" s="1"/>
      <c r="D257" s="18"/>
    </row>
    <row r="258" spans="1:4" ht="13" x14ac:dyDescent="0.15">
      <c r="A258" s="1"/>
      <c r="D258" s="18"/>
    </row>
    <row r="259" spans="1:4" ht="13" x14ac:dyDescent="0.15">
      <c r="A259" s="1"/>
      <c r="D259" s="18"/>
    </row>
    <row r="260" spans="1:4" ht="13" x14ac:dyDescent="0.15">
      <c r="A260" s="1"/>
      <c r="D260" s="18"/>
    </row>
    <row r="261" spans="1:4" ht="13" x14ac:dyDescent="0.15">
      <c r="A261" s="1"/>
      <c r="D261" s="18"/>
    </row>
    <row r="262" spans="1:4" ht="13" x14ac:dyDescent="0.15">
      <c r="A262" s="1"/>
      <c r="D262" s="18"/>
    </row>
    <row r="263" spans="1:4" ht="13" x14ac:dyDescent="0.15">
      <c r="A263" s="1"/>
      <c r="D263" s="18"/>
    </row>
    <row r="264" spans="1:4" ht="13" x14ac:dyDescent="0.15">
      <c r="A264" s="1"/>
      <c r="D264" s="18"/>
    </row>
    <row r="265" spans="1:4" ht="13" x14ac:dyDescent="0.15">
      <c r="A265" s="1"/>
      <c r="D265" s="18"/>
    </row>
    <row r="266" spans="1:4" ht="13" x14ac:dyDescent="0.15">
      <c r="A266" s="1"/>
      <c r="D266" s="18"/>
    </row>
    <row r="267" spans="1:4" ht="13" x14ac:dyDescent="0.15">
      <c r="A267" s="1"/>
      <c r="D267" s="18"/>
    </row>
    <row r="268" spans="1:4" ht="13" x14ac:dyDescent="0.15">
      <c r="A268" s="1"/>
      <c r="D268" s="18"/>
    </row>
    <row r="269" spans="1:4" ht="13" x14ac:dyDescent="0.15">
      <c r="A269" s="1"/>
      <c r="D269" s="18"/>
    </row>
    <row r="270" spans="1:4" ht="13" x14ac:dyDescent="0.15">
      <c r="A270" s="1"/>
      <c r="D270" s="18"/>
    </row>
    <row r="271" spans="1:4" ht="13" x14ac:dyDescent="0.15">
      <c r="A271" s="1"/>
      <c r="D271" s="18"/>
    </row>
    <row r="272" spans="1:4" ht="13" x14ac:dyDescent="0.15">
      <c r="A272" s="1"/>
      <c r="D272" s="18"/>
    </row>
    <row r="273" spans="1:4" ht="13" x14ac:dyDescent="0.15">
      <c r="A273" s="1"/>
      <c r="D273" s="18"/>
    </row>
    <row r="274" spans="1:4" ht="13" x14ac:dyDescent="0.15">
      <c r="A274" s="1"/>
      <c r="D274" s="18"/>
    </row>
    <row r="275" spans="1:4" ht="13" x14ac:dyDescent="0.15">
      <c r="A275" s="1"/>
      <c r="D275" s="18"/>
    </row>
    <row r="276" spans="1:4" ht="13" x14ac:dyDescent="0.15">
      <c r="A276" s="1"/>
      <c r="D276" s="18"/>
    </row>
    <row r="277" spans="1:4" ht="13" x14ac:dyDescent="0.15">
      <c r="A277" s="1"/>
      <c r="D277" s="18"/>
    </row>
    <row r="278" spans="1:4" ht="13" x14ac:dyDescent="0.15">
      <c r="A278" s="1"/>
      <c r="D278" s="18"/>
    </row>
    <row r="279" spans="1:4" ht="13" x14ac:dyDescent="0.15">
      <c r="A279" s="1"/>
      <c r="D279" s="18"/>
    </row>
    <row r="280" spans="1:4" ht="13" x14ac:dyDescent="0.15">
      <c r="A280" s="1"/>
      <c r="D280" s="18"/>
    </row>
    <row r="281" spans="1:4" ht="13" x14ac:dyDescent="0.15">
      <c r="A281" s="1"/>
      <c r="D281" s="18"/>
    </row>
    <row r="282" spans="1:4" ht="13" x14ac:dyDescent="0.15">
      <c r="A282" s="1"/>
      <c r="D282" s="18"/>
    </row>
    <row r="283" spans="1:4" ht="13" x14ac:dyDescent="0.15">
      <c r="A283" s="1"/>
      <c r="D283" s="18"/>
    </row>
    <row r="284" spans="1:4" ht="13" x14ac:dyDescent="0.15">
      <c r="A284" s="1"/>
      <c r="D284" s="18"/>
    </row>
    <row r="285" spans="1:4" ht="13" x14ac:dyDescent="0.15">
      <c r="A285" s="1"/>
      <c r="D285" s="18"/>
    </row>
    <row r="286" spans="1:4" ht="13" x14ac:dyDescent="0.15">
      <c r="A286" s="1"/>
      <c r="D286" s="18"/>
    </row>
    <row r="287" spans="1:4" ht="13" x14ac:dyDescent="0.15">
      <c r="A287" s="1"/>
      <c r="D287" s="18"/>
    </row>
    <row r="288" spans="1:4" ht="13" x14ac:dyDescent="0.15">
      <c r="A288" s="1"/>
      <c r="D288" s="18"/>
    </row>
    <row r="289" spans="1:4" ht="13" x14ac:dyDescent="0.15">
      <c r="A289" s="1"/>
      <c r="D289" s="18"/>
    </row>
    <row r="290" spans="1:4" ht="13" x14ac:dyDescent="0.15">
      <c r="A290" s="1"/>
      <c r="D290" s="18"/>
    </row>
    <row r="291" spans="1:4" ht="13" x14ac:dyDescent="0.15">
      <c r="A291" s="1"/>
      <c r="D291" s="18"/>
    </row>
    <row r="292" spans="1:4" ht="13" x14ac:dyDescent="0.15">
      <c r="A292" s="1"/>
      <c r="D292" s="18"/>
    </row>
    <row r="293" spans="1:4" ht="13" x14ac:dyDescent="0.15">
      <c r="A293" s="1"/>
      <c r="D293" s="18"/>
    </row>
    <row r="294" spans="1:4" ht="13" x14ac:dyDescent="0.15">
      <c r="A294" s="1"/>
      <c r="D294" s="18"/>
    </row>
    <row r="295" spans="1:4" ht="13" x14ac:dyDescent="0.15">
      <c r="A295" s="1"/>
      <c r="D295" s="18"/>
    </row>
    <row r="296" spans="1:4" ht="13" x14ac:dyDescent="0.15">
      <c r="A296" s="1"/>
      <c r="D296" s="18"/>
    </row>
    <row r="297" spans="1:4" ht="13" x14ac:dyDescent="0.15">
      <c r="A297" s="1"/>
      <c r="D297" s="18"/>
    </row>
    <row r="298" spans="1:4" ht="13" x14ac:dyDescent="0.15">
      <c r="A298" s="1"/>
      <c r="D298" s="18"/>
    </row>
    <row r="299" spans="1:4" ht="13" x14ac:dyDescent="0.15">
      <c r="A299" s="1"/>
      <c r="D299" s="18"/>
    </row>
    <row r="300" spans="1:4" ht="13" x14ac:dyDescent="0.15">
      <c r="A300" s="1"/>
      <c r="D300" s="18"/>
    </row>
    <row r="301" spans="1:4" ht="13" x14ac:dyDescent="0.15">
      <c r="A301" s="1"/>
      <c r="D301" s="18"/>
    </row>
    <row r="302" spans="1:4" ht="13" x14ac:dyDescent="0.15">
      <c r="A302" s="1"/>
      <c r="D302" s="18"/>
    </row>
    <row r="303" spans="1:4" ht="13" x14ac:dyDescent="0.15">
      <c r="A303" s="1"/>
      <c r="D303" s="18"/>
    </row>
    <row r="304" spans="1:4" ht="13" x14ac:dyDescent="0.15">
      <c r="A304" s="1"/>
      <c r="D304" s="18"/>
    </row>
    <row r="305" spans="1:4" ht="13" x14ac:dyDescent="0.15">
      <c r="A305" s="1"/>
      <c r="D305" s="18"/>
    </row>
    <row r="306" spans="1:4" ht="13" x14ac:dyDescent="0.15">
      <c r="A306" s="1"/>
      <c r="D306" s="18"/>
    </row>
    <row r="307" spans="1:4" ht="13" x14ac:dyDescent="0.15">
      <c r="A307" s="1"/>
      <c r="D307" s="18"/>
    </row>
    <row r="308" spans="1:4" ht="13" x14ac:dyDescent="0.15">
      <c r="A308" s="1"/>
      <c r="D308" s="18"/>
    </row>
    <row r="309" spans="1:4" ht="13" x14ac:dyDescent="0.15">
      <c r="A309" s="1"/>
      <c r="D309" s="18"/>
    </row>
    <row r="310" spans="1:4" ht="13" x14ac:dyDescent="0.15">
      <c r="A310" s="1"/>
      <c r="D310" s="18"/>
    </row>
    <row r="311" spans="1:4" ht="13" x14ac:dyDescent="0.15">
      <c r="A311" s="1"/>
      <c r="D311" s="18"/>
    </row>
    <row r="312" spans="1:4" ht="13" x14ac:dyDescent="0.15">
      <c r="A312" s="1"/>
      <c r="D312" s="18"/>
    </row>
    <row r="313" spans="1:4" ht="13" x14ac:dyDescent="0.15">
      <c r="A313" s="1"/>
      <c r="D313" s="18"/>
    </row>
    <row r="314" spans="1:4" ht="13" x14ac:dyDescent="0.15">
      <c r="A314" s="1"/>
      <c r="D314" s="18"/>
    </row>
    <row r="315" spans="1:4" ht="13" x14ac:dyDescent="0.15">
      <c r="A315" s="1"/>
      <c r="D315" s="18"/>
    </row>
    <row r="316" spans="1:4" ht="13" x14ac:dyDescent="0.15">
      <c r="A316" s="1"/>
      <c r="D316" s="18"/>
    </row>
    <row r="317" spans="1:4" ht="13" x14ac:dyDescent="0.15">
      <c r="A317" s="1"/>
      <c r="D317" s="18"/>
    </row>
    <row r="318" spans="1:4" ht="13" x14ac:dyDescent="0.15">
      <c r="A318" s="1"/>
      <c r="D318" s="18"/>
    </row>
    <row r="319" spans="1:4" ht="13" x14ac:dyDescent="0.15">
      <c r="A319" s="1"/>
      <c r="D319" s="18"/>
    </row>
    <row r="320" spans="1:4" ht="13" x14ac:dyDescent="0.15">
      <c r="A320" s="1"/>
      <c r="D320" s="18"/>
    </row>
    <row r="321" spans="1:4" ht="13" x14ac:dyDescent="0.15">
      <c r="A321" s="1"/>
      <c r="D321" s="18"/>
    </row>
    <row r="322" spans="1:4" ht="13" x14ac:dyDescent="0.15">
      <c r="A322" s="1"/>
      <c r="D322" s="18"/>
    </row>
    <row r="323" spans="1:4" ht="13" x14ac:dyDescent="0.15">
      <c r="A323" s="1"/>
      <c r="D323" s="18"/>
    </row>
    <row r="324" spans="1:4" ht="13" x14ac:dyDescent="0.15">
      <c r="A324" s="1"/>
      <c r="D324" s="18"/>
    </row>
    <row r="325" spans="1:4" ht="13" x14ac:dyDescent="0.15">
      <c r="A325" s="1"/>
      <c r="D325" s="18"/>
    </row>
    <row r="326" spans="1:4" ht="13" x14ac:dyDescent="0.15">
      <c r="A326" s="1"/>
      <c r="D326" s="18"/>
    </row>
    <row r="327" spans="1:4" ht="13" x14ac:dyDescent="0.15">
      <c r="A327" s="1"/>
      <c r="D327" s="18"/>
    </row>
    <row r="328" spans="1:4" ht="13" x14ac:dyDescent="0.15">
      <c r="A328" s="1"/>
      <c r="D328" s="18"/>
    </row>
    <row r="329" spans="1:4" ht="13" x14ac:dyDescent="0.15">
      <c r="A329" s="1"/>
      <c r="D329" s="18"/>
    </row>
    <row r="330" spans="1:4" ht="13" x14ac:dyDescent="0.15">
      <c r="A330" s="1"/>
      <c r="D330" s="18"/>
    </row>
    <row r="331" spans="1:4" ht="13" x14ac:dyDescent="0.15">
      <c r="A331" s="1"/>
      <c r="D331" s="18"/>
    </row>
    <row r="332" spans="1:4" ht="13" x14ac:dyDescent="0.15">
      <c r="A332" s="1"/>
      <c r="D332" s="18"/>
    </row>
    <row r="333" spans="1:4" ht="13" x14ac:dyDescent="0.15">
      <c r="A333" s="1"/>
      <c r="D333" s="18"/>
    </row>
    <row r="334" spans="1:4" ht="13" x14ac:dyDescent="0.15">
      <c r="A334" s="1"/>
      <c r="D334" s="18"/>
    </row>
    <row r="335" spans="1:4" ht="13" x14ac:dyDescent="0.15">
      <c r="A335" s="1"/>
      <c r="D335" s="18"/>
    </row>
    <row r="336" spans="1:4" ht="13" x14ac:dyDescent="0.15">
      <c r="A336" s="1"/>
      <c r="D336" s="18"/>
    </row>
    <row r="337" spans="1:4" ht="13" x14ac:dyDescent="0.15">
      <c r="A337" s="1"/>
      <c r="D337" s="18"/>
    </row>
    <row r="338" spans="1:4" ht="13" x14ac:dyDescent="0.15">
      <c r="A338" s="1"/>
      <c r="D338" s="18"/>
    </row>
    <row r="339" spans="1:4" ht="13" x14ac:dyDescent="0.15">
      <c r="A339" s="1"/>
      <c r="D339" s="18"/>
    </row>
    <row r="340" spans="1:4" ht="13" x14ac:dyDescent="0.15">
      <c r="A340" s="1"/>
      <c r="D340" s="18"/>
    </row>
    <row r="341" spans="1:4" ht="13" x14ac:dyDescent="0.15">
      <c r="A341" s="1"/>
      <c r="D341" s="18"/>
    </row>
    <row r="342" spans="1:4" ht="13" x14ac:dyDescent="0.15">
      <c r="A342" s="1"/>
      <c r="D342" s="18"/>
    </row>
    <row r="343" spans="1:4" ht="13" x14ac:dyDescent="0.15">
      <c r="A343" s="1"/>
      <c r="D343" s="18"/>
    </row>
    <row r="344" spans="1:4" ht="13" x14ac:dyDescent="0.15">
      <c r="A344" s="1"/>
      <c r="D344" s="18"/>
    </row>
    <row r="345" spans="1:4" ht="13" x14ac:dyDescent="0.15">
      <c r="A345" s="1"/>
      <c r="D345" s="18"/>
    </row>
    <row r="346" spans="1:4" ht="13" x14ac:dyDescent="0.15">
      <c r="A346" s="1"/>
      <c r="D346" s="18"/>
    </row>
    <row r="347" spans="1:4" ht="13" x14ac:dyDescent="0.15">
      <c r="A347" s="1"/>
      <c r="D347" s="18"/>
    </row>
    <row r="348" spans="1:4" ht="13" x14ac:dyDescent="0.15">
      <c r="A348" s="1"/>
      <c r="D348" s="18"/>
    </row>
    <row r="349" spans="1:4" ht="13" x14ac:dyDescent="0.15">
      <c r="A349" s="1"/>
      <c r="D349" s="18"/>
    </row>
    <row r="350" spans="1:4" ht="13" x14ac:dyDescent="0.15">
      <c r="A350" s="1"/>
      <c r="D350" s="18"/>
    </row>
    <row r="351" spans="1:4" ht="13" x14ac:dyDescent="0.15">
      <c r="A351" s="1"/>
      <c r="D351" s="18"/>
    </row>
    <row r="352" spans="1:4" ht="13" x14ac:dyDescent="0.15">
      <c r="A352" s="1"/>
      <c r="D352" s="18"/>
    </row>
    <row r="353" spans="1:4" ht="13" x14ac:dyDescent="0.15">
      <c r="A353" s="1"/>
      <c r="D353" s="18"/>
    </row>
    <row r="354" spans="1:4" ht="13" x14ac:dyDescent="0.15">
      <c r="A354" s="1"/>
      <c r="D354" s="18"/>
    </row>
    <row r="355" spans="1:4" ht="13" x14ac:dyDescent="0.15">
      <c r="A355" s="1"/>
      <c r="D355" s="18"/>
    </row>
    <row r="356" spans="1:4" ht="13" x14ac:dyDescent="0.15">
      <c r="A356" s="1"/>
      <c r="D356" s="18"/>
    </row>
    <row r="357" spans="1:4" ht="13" x14ac:dyDescent="0.15">
      <c r="A357" s="1"/>
      <c r="D357" s="18"/>
    </row>
    <row r="358" spans="1:4" ht="13" x14ac:dyDescent="0.15">
      <c r="A358" s="1"/>
      <c r="D358" s="18"/>
    </row>
    <row r="359" spans="1:4" ht="13" x14ac:dyDescent="0.15">
      <c r="A359" s="1"/>
      <c r="D359" s="18"/>
    </row>
    <row r="360" spans="1:4" ht="13" x14ac:dyDescent="0.15">
      <c r="A360" s="1"/>
      <c r="D360" s="18"/>
    </row>
    <row r="361" spans="1:4" ht="13" x14ac:dyDescent="0.15">
      <c r="A361" s="1"/>
      <c r="D361" s="18"/>
    </row>
    <row r="362" spans="1:4" ht="13" x14ac:dyDescent="0.15">
      <c r="A362" s="1"/>
      <c r="D362" s="18"/>
    </row>
    <row r="363" spans="1:4" ht="13" x14ac:dyDescent="0.15">
      <c r="A363" s="1"/>
      <c r="D363" s="18"/>
    </row>
    <row r="364" spans="1:4" ht="13" x14ac:dyDescent="0.15">
      <c r="A364" s="1"/>
      <c r="D364" s="18"/>
    </row>
    <row r="365" spans="1:4" ht="13" x14ac:dyDescent="0.15">
      <c r="A365" s="1"/>
      <c r="D365" s="18"/>
    </row>
    <row r="366" spans="1:4" ht="13" x14ac:dyDescent="0.15">
      <c r="A366" s="1"/>
      <c r="D366" s="18"/>
    </row>
    <row r="367" spans="1:4" ht="13" x14ac:dyDescent="0.15">
      <c r="A367" s="1"/>
      <c r="D367" s="18"/>
    </row>
    <row r="368" spans="1:4" ht="13" x14ac:dyDescent="0.15">
      <c r="A368" s="1"/>
      <c r="D368" s="18"/>
    </row>
    <row r="369" spans="1:4" ht="13" x14ac:dyDescent="0.15">
      <c r="A369" s="1"/>
      <c r="D369" s="18"/>
    </row>
    <row r="370" spans="1:4" ht="13" x14ac:dyDescent="0.15">
      <c r="A370" s="1"/>
      <c r="D370" s="18"/>
    </row>
    <row r="371" spans="1:4" ht="13" x14ac:dyDescent="0.15">
      <c r="A371" s="1"/>
      <c r="D371" s="18"/>
    </row>
    <row r="372" spans="1:4" ht="13" x14ac:dyDescent="0.15">
      <c r="A372" s="1"/>
      <c r="D372" s="18"/>
    </row>
    <row r="373" spans="1:4" ht="13" x14ac:dyDescent="0.15">
      <c r="A373" s="1"/>
      <c r="D373" s="18"/>
    </row>
    <row r="374" spans="1:4" ht="13" x14ac:dyDescent="0.15">
      <c r="A374" s="1"/>
      <c r="D374" s="18"/>
    </row>
    <row r="375" spans="1:4" ht="13" x14ac:dyDescent="0.15">
      <c r="A375" s="1"/>
      <c r="D375" s="18"/>
    </row>
    <row r="376" spans="1:4" ht="13" x14ac:dyDescent="0.15">
      <c r="A376" s="1"/>
      <c r="D376" s="18"/>
    </row>
    <row r="377" spans="1:4" ht="13" x14ac:dyDescent="0.15">
      <c r="A377" s="1"/>
      <c r="D377" s="18"/>
    </row>
    <row r="378" spans="1:4" ht="13" x14ac:dyDescent="0.15">
      <c r="A378" s="1"/>
      <c r="D378" s="18"/>
    </row>
    <row r="379" spans="1:4" ht="13" x14ac:dyDescent="0.15">
      <c r="A379" s="1"/>
      <c r="D379" s="18"/>
    </row>
    <row r="380" spans="1:4" ht="13" x14ac:dyDescent="0.15">
      <c r="A380" s="1"/>
      <c r="D380" s="18"/>
    </row>
    <row r="381" spans="1:4" ht="13" x14ac:dyDescent="0.15">
      <c r="A381" s="1"/>
      <c r="D381" s="18"/>
    </row>
    <row r="382" spans="1:4" ht="13" x14ac:dyDescent="0.15">
      <c r="A382" s="1"/>
      <c r="D382" s="18"/>
    </row>
    <row r="383" spans="1:4" ht="13" x14ac:dyDescent="0.15">
      <c r="A383" s="1"/>
      <c r="D383" s="18"/>
    </row>
    <row r="384" spans="1:4" ht="13" x14ac:dyDescent="0.15">
      <c r="A384" s="1"/>
      <c r="D384" s="18"/>
    </row>
    <row r="385" spans="1:4" ht="13" x14ac:dyDescent="0.15">
      <c r="A385" s="1"/>
      <c r="D385" s="18"/>
    </row>
    <row r="386" spans="1:4" ht="13" x14ac:dyDescent="0.15">
      <c r="A386" s="1"/>
      <c r="D386" s="18"/>
    </row>
    <row r="387" spans="1:4" ht="13" x14ac:dyDescent="0.15">
      <c r="A387" s="1"/>
      <c r="D387" s="18"/>
    </row>
    <row r="388" spans="1:4" ht="13" x14ac:dyDescent="0.15">
      <c r="A388" s="1"/>
      <c r="D388" s="18"/>
    </row>
    <row r="389" spans="1:4" ht="13" x14ac:dyDescent="0.15">
      <c r="A389" s="1"/>
      <c r="D389" s="18"/>
    </row>
    <row r="390" spans="1:4" ht="13" x14ac:dyDescent="0.15">
      <c r="A390" s="1"/>
      <c r="D390" s="18"/>
    </row>
    <row r="391" spans="1:4" ht="13" x14ac:dyDescent="0.15">
      <c r="A391" s="1"/>
      <c r="D391" s="18"/>
    </row>
    <row r="392" spans="1:4" ht="13" x14ac:dyDescent="0.15">
      <c r="A392" s="1"/>
      <c r="D392" s="18"/>
    </row>
    <row r="393" spans="1:4" ht="13" x14ac:dyDescent="0.15">
      <c r="A393" s="1"/>
      <c r="D393" s="18"/>
    </row>
    <row r="394" spans="1:4" ht="13" x14ac:dyDescent="0.15">
      <c r="A394" s="1"/>
      <c r="D394" s="18"/>
    </row>
    <row r="395" spans="1:4" ht="13" x14ac:dyDescent="0.15">
      <c r="A395" s="1"/>
      <c r="D395" s="18"/>
    </row>
    <row r="396" spans="1:4" ht="13" x14ac:dyDescent="0.15">
      <c r="A396" s="1"/>
      <c r="D396" s="18"/>
    </row>
    <row r="397" spans="1:4" ht="13" x14ac:dyDescent="0.15">
      <c r="A397" s="1"/>
      <c r="D397" s="18"/>
    </row>
    <row r="398" spans="1:4" ht="13" x14ac:dyDescent="0.15">
      <c r="A398" s="1"/>
      <c r="D398" s="18"/>
    </row>
    <row r="399" spans="1:4" ht="13" x14ac:dyDescent="0.15">
      <c r="A399" s="1"/>
      <c r="D399" s="18"/>
    </row>
    <row r="400" spans="1:4" ht="13" x14ac:dyDescent="0.15">
      <c r="A400" s="1"/>
      <c r="D400" s="18"/>
    </row>
    <row r="401" spans="1:4" ht="13" x14ac:dyDescent="0.15">
      <c r="A401" s="1"/>
      <c r="D401" s="18"/>
    </row>
    <row r="402" spans="1:4" ht="13" x14ac:dyDescent="0.15">
      <c r="A402" s="1"/>
      <c r="D402" s="18"/>
    </row>
    <row r="403" spans="1:4" ht="13" x14ac:dyDescent="0.15">
      <c r="A403" s="1"/>
      <c r="D403" s="18"/>
    </row>
    <row r="404" spans="1:4" ht="13" x14ac:dyDescent="0.15">
      <c r="A404" s="1"/>
      <c r="D404" s="18"/>
    </row>
    <row r="405" spans="1:4" ht="13" x14ac:dyDescent="0.15">
      <c r="A405" s="1"/>
      <c r="D405" s="18"/>
    </row>
    <row r="406" spans="1:4" ht="13" x14ac:dyDescent="0.15">
      <c r="A406" s="1"/>
      <c r="D406" s="18"/>
    </row>
    <row r="407" spans="1:4" ht="13" x14ac:dyDescent="0.15">
      <c r="A407" s="1"/>
      <c r="D407" s="18"/>
    </row>
    <row r="408" spans="1:4" ht="13" x14ac:dyDescent="0.15">
      <c r="A408" s="1"/>
      <c r="D408" s="18"/>
    </row>
    <row r="409" spans="1:4" ht="13" x14ac:dyDescent="0.15">
      <c r="A409" s="1"/>
      <c r="D409" s="18"/>
    </row>
    <row r="410" spans="1:4" ht="13" x14ac:dyDescent="0.15">
      <c r="A410" s="1"/>
      <c r="D410" s="18"/>
    </row>
    <row r="411" spans="1:4" ht="13" x14ac:dyDescent="0.15">
      <c r="A411" s="1"/>
      <c r="D411" s="18"/>
    </row>
    <row r="412" spans="1:4" ht="13" x14ac:dyDescent="0.15">
      <c r="A412" s="1"/>
      <c r="D412" s="18"/>
    </row>
    <row r="413" spans="1:4" ht="13" x14ac:dyDescent="0.15">
      <c r="A413" s="1"/>
      <c r="D413" s="18"/>
    </row>
    <row r="414" spans="1:4" ht="13" x14ac:dyDescent="0.15">
      <c r="A414" s="1"/>
      <c r="D414" s="18"/>
    </row>
    <row r="415" spans="1:4" ht="13" x14ac:dyDescent="0.15">
      <c r="A415" s="1"/>
      <c r="D415" s="18"/>
    </row>
    <row r="416" spans="1:4" ht="13" x14ac:dyDescent="0.15">
      <c r="A416" s="1"/>
      <c r="D416" s="18"/>
    </row>
    <row r="417" spans="1:4" ht="13" x14ac:dyDescent="0.15">
      <c r="A417" s="1"/>
      <c r="D417" s="18"/>
    </row>
    <row r="418" spans="1:4" ht="13" x14ac:dyDescent="0.15">
      <c r="A418" s="1"/>
      <c r="D418" s="18"/>
    </row>
    <row r="419" spans="1:4" ht="13" x14ac:dyDescent="0.15">
      <c r="A419" s="1"/>
      <c r="D419" s="18"/>
    </row>
    <row r="420" spans="1:4" ht="13" x14ac:dyDescent="0.15">
      <c r="A420" s="1"/>
      <c r="D420" s="18"/>
    </row>
    <row r="421" spans="1:4" ht="13" x14ac:dyDescent="0.15">
      <c r="A421" s="1"/>
      <c r="D421" s="18"/>
    </row>
    <row r="422" spans="1:4" ht="13" x14ac:dyDescent="0.15">
      <c r="A422" s="1"/>
      <c r="D422" s="18"/>
    </row>
    <row r="423" spans="1:4" ht="13" x14ac:dyDescent="0.15">
      <c r="A423" s="1"/>
      <c r="D423" s="18"/>
    </row>
    <row r="424" spans="1:4" ht="13" x14ac:dyDescent="0.15">
      <c r="A424" s="1"/>
      <c r="D424" s="18"/>
    </row>
    <row r="425" spans="1:4" ht="13" x14ac:dyDescent="0.15">
      <c r="A425" s="1"/>
      <c r="D425" s="18"/>
    </row>
    <row r="426" spans="1:4" ht="13" x14ac:dyDescent="0.15">
      <c r="A426" s="1"/>
      <c r="D426" s="18"/>
    </row>
    <row r="427" spans="1:4" ht="13" x14ac:dyDescent="0.15">
      <c r="A427" s="1"/>
      <c r="D427" s="18"/>
    </row>
    <row r="428" spans="1:4" ht="13" x14ac:dyDescent="0.15">
      <c r="A428" s="1"/>
      <c r="D428" s="18"/>
    </row>
    <row r="429" spans="1:4" ht="13" x14ac:dyDescent="0.15">
      <c r="A429" s="1"/>
      <c r="D429" s="18"/>
    </row>
    <row r="430" spans="1:4" ht="13" x14ac:dyDescent="0.15">
      <c r="A430" s="1"/>
      <c r="D430" s="18"/>
    </row>
    <row r="431" spans="1:4" ht="13" x14ac:dyDescent="0.15">
      <c r="A431" s="1"/>
      <c r="D431" s="18"/>
    </row>
    <row r="432" spans="1:4" ht="13" x14ac:dyDescent="0.15">
      <c r="A432" s="1"/>
      <c r="D432" s="18"/>
    </row>
    <row r="433" spans="1:4" ht="13" x14ac:dyDescent="0.15">
      <c r="A433" s="1"/>
      <c r="D433" s="18"/>
    </row>
    <row r="434" spans="1:4" ht="13" x14ac:dyDescent="0.15">
      <c r="A434" s="1"/>
      <c r="D434" s="18"/>
    </row>
    <row r="435" spans="1:4" ht="13" x14ac:dyDescent="0.15">
      <c r="A435" s="1"/>
      <c r="D435" s="18"/>
    </row>
    <row r="436" spans="1:4" ht="13" x14ac:dyDescent="0.15">
      <c r="A436" s="1"/>
      <c r="D436" s="18"/>
    </row>
    <row r="437" spans="1:4" ht="13" x14ac:dyDescent="0.15">
      <c r="A437" s="1"/>
      <c r="D437" s="18"/>
    </row>
    <row r="438" spans="1:4" ht="13" x14ac:dyDescent="0.15">
      <c r="A438" s="1"/>
      <c r="D438" s="18"/>
    </row>
    <row r="439" spans="1:4" ht="13" x14ac:dyDescent="0.15">
      <c r="A439" s="1"/>
      <c r="D439" s="18"/>
    </row>
    <row r="440" spans="1:4" ht="13" x14ac:dyDescent="0.15">
      <c r="A440" s="1"/>
      <c r="D440" s="18"/>
    </row>
    <row r="441" spans="1:4" ht="13" x14ac:dyDescent="0.15">
      <c r="A441" s="1"/>
      <c r="D441" s="18"/>
    </row>
    <row r="442" spans="1:4" ht="13" x14ac:dyDescent="0.15">
      <c r="A442" s="1"/>
      <c r="D442" s="18"/>
    </row>
    <row r="443" spans="1:4" ht="13" x14ac:dyDescent="0.15">
      <c r="A443" s="1"/>
      <c r="D443" s="18"/>
    </row>
    <row r="444" spans="1:4" ht="13" x14ac:dyDescent="0.15">
      <c r="A444" s="1"/>
      <c r="D444" s="18"/>
    </row>
    <row r="445" spans="1:4" ht="13" x14ac:dyDescent="0.15">
      <c r="A445" s="1"/>
      <c r="D445" s="18"/>
    </row>
    <row r="446" spans="1:4" ht="13" x14ac:dyDescent="0.15">
      <c r="A446" s="1"/>
      <c r="D446" s="18"/>
    </row>
    <row r="447" spans="1:4" ht="13" x14ac:dyDescent="0.15">
      <c r="A447" s="1"/>
      <c r="D447" s="18"/>
    </row>
    <row r="448" spans="1:4" ht="13" x14ac:dyDescent="0.15">
      <c r="A448" s="1"/>
      <c r="D448" s="18"/>
    </row>
    <row r="449" spans="1:4" ht="13" x14ac:dyDescent="0.15">
      <c r="A449" s="1"/>
      <c r="D449" s="18"/>
    </row>
    <row r="450" spans="1:4" ht="13" x14ac:dyDescent="0.15">
      <c r="A450" s="1"/>
      <c r="D450" s="18"/>
    </row>
    <row r="451" spans="1:4" ht="13" x14ac:dyDescent="0.15">
      <c r="A451" s="1"/>
      <c r="D451" s="18"/>
    </row>
    <row r="452" spans="1:4" ht="13" x14ac:dyDescent="0.15">
      <c r="A452" s="1"/>
      <c r="D452" s="18"/>
    </row>
    <row r="453" spans="1:4" ht="13" x14ac:dyDescent="0.15">
      <c r="A453" s="1"/>
      <c r="D453" s="18"/>
    </row>
    <row r="454" spans="1:4" ht="13" x14ac:dyDescent="0.15">
      <c r="A454" s="1"/>
      <c r="D454" s="18"/>
    </row>
    <row r="455" spans="1:4" ht="13" x14ac:dyDescent="0.15">
      <c r="A455" s="1"/>
      <c r="D455" s="18"/>
    </row>
    <row r="456" spans="1:4" ht="13" x14ac:dyDescent="0.15">
      <c r="A456" s="1"/>
      <c r="D456" s="18"/>
    </row>
    <row r="457" spans="1:4" ht="13" x14ac:dyDescent="0.15">
      <c r="A457" s="1"/>
      <c r="D457" s="18"/>
    </row>
    <row r="458" spans="1:4" ht="13" x14ac:dyDescent="0.15">
      <c r="A458" s="1"/>
      <c r="D458" s="18"/>
    </row>
    <row r="459" spans="1:4" ht="13" x14ac:dyDescent="0.15">
      <c r="A459" s="1"/>
      <c r="D459" s="18"/>
    </row>
    <row r="460" spans="1:4" ht="13" x14ac:dyDescent="0.15">
      <c r="A460" s="1"/>
      <c r="D460" s="18"/>
    </row>
    <row r="461" spans="1:4" ht="13" x14ac:dyDescent="0.15">
      <c r="A461" s="1"/>
      <c r="D461" s="18"/>
    </row>
    <row r="462" spans="1:4" ht="13" x14ac:dyDescent="0.15">
      <c r="A462" s="1"/>
      <c r="D462" s="18"/>
    </row>
    <row r="463" spans="1:4" ht="13" x14ac:dyDescent="0.15">
      <c r="A463" s="1"/>
      <c r="D463" s="18"/>
    </row>
    <row r="464" spans="1:4" ht="13" x14ac:dyDescent="0.15">
      <c r="A464" s="1"/>
      <c r="D464" s="18"/>
    </row>
    <row r="465" spans="1:4" ht="13" x14ac:dyDescent="0.15">
      <c r="A465" s="1"/>
      <c r="D465" s="18"/>
    </row>
    <row r="466" spans="1:4" ht="13" x14ac:dyDescent="0.15">
      <c r="A466" s="1"/>
      <c r="D466" s="18"/>
    </row>
    <row r="467" spans="1:4" ht="13" x14ac:dyDescent="0.15">
      <c r="A467" s="1"/>
      <c r="D467" s="18"/>
    </row>
    <row r="468" spans="1:4" ht="13" x14ac:dyDescent="0.15">
      <c r="A468" s="1"/>
      <c r="D468" s="18"/>
    </row>
    <row r="469" spans="1:4" ht="13" x14ac:dyDescent="0.15">
      <c r="A469" s="1"/>
      <c r="D469" s="18"/>
    </row>
    <row r="470" spans="1:4" ht="13" x14ac:dyDescent="0.15">
      <c r="A470" s="1"/>
      <c r="D470" s="18"/>
    </row>
    <row r="471" spans="1:4" ht="13" x14ac:dyDescent="0.15">
      <c r="A471" s="1"/>
      <c r="D471" s="18"/>
    </row>
    <row r="472" spans="1:4" ht="13" x14ac:dyDescent="0.15">
      <c r="A472" s="1"/>
      <c r="D472" s="18"/>
    </row>
    <row r="473" spans="1:4" ht="13" x14ac:dyDescent="0.15">
      <c r="A473" s="1"/>
      <c r="D473" s="18"/>
    </row>
    <row r="474" spans="1:4" ht="13" x14ac:dyDescent="0.15">
      <c r="A474" s="1"/>
      <c r="D474" s="18"/>
    </row>
    <row r="475" spans="1:4" ht="13" x14ac:dyDescent="0.15">
      <c r="A475" s="1"/>
      <c r="D475" s="18"/>
    </row>
    <row r="476" spans="1:4" ht="13" x14ac:dyDescent="0.15">
      <c r="A476" s="1"/>
      <c r="D476" s="18"/>
    </row>
    <row r="477" spans="1:4" ht="13" x14ac:dyDescent="0.15">
      <c r="A477" s="1"/>
      <c r="D477" s="18"/>
    </row>
    <row r="478" spans="1:4" ht="13" x14ac:dyDescent="0.15">
      <c r="A478" s="1"/>
      <c r="D478" s="18"/>
    </row>
    <row r="479" spans="1:4" ht="13" x14ac:dyDescent="0.15">
      <c r="A479" s="1"/>
      <c r="D479" s="18"/>
    </row>
    <row r="480" spans="1:4" ht="13" x14ac:dyDescent="0.15">
      <c r="A480" s="1"/>
      <c r="D480" s="18"/>
    </row>
    <row r="481" spans="1:4" ht="13" x14ac:dyDescent="0.15">
      <c r="A481" s="1"/>
      <c r="D481" s="18"/>
    </row>
    <row r="482" spans="1:4" ht="13" x14ac:dyDescent="0.15">
      <c r="A482" s="1"/>
      <c r="D482" s="18"/>
    </row>
    <row r="483" spans="1:4" ht="13" x14ac:dyDescent="0.15">
      <c r="A483" s="1"/>
      <c r="D483" s="18"/>
    </row>
    <row r="484" spans="1:4" ht="13" x14ac:dyDescent="0.15">
      <c r="A484" s="1"/>
      <c r="D484" s="18"/>
    </row>
    <row r="485" spans="1:4" ht="13" x14ac:dyDescent="0.15">
      <c r="A485" s="1"/>
      <c r="D485" s="18"/>
    </row>
    <row r="486" spans="1:4" ht="13" x14ac:dyDescent="0.15">
      <c r="A486" s="1"/>
      <c r="D486" s="18"/>
    </row>
    <row r="487" spans="1:4" ht="13" x14ac:dyDescent="0.15">
      <c r="A487" s="1"/>
      <c r="D487" s="18"/>
    </row>
    <row r="488" spans="1:4" ht="13" x14ac:dyDescent="0.15">
      <c r="A488" s="1"/>
      <c r="D488" s="18"/>
    </row>
    <row r="489" spans="1:4" ht="13" x14ac:dyDescent="0.15">
      <c r="A489" s="1"/>
      <c r="D489" s="18"/>
    </row>
    <row r="490" spans="1:4" ht="13" x14ac:dyDescent="0.15">
      <c r="A490" s="1"/>
      <c r="D490" s="18"/>
    </row>
    <row r="491" spans="1:4" ht="13" x14ac:dyDescent="0.15">
      <c r="A491" s="1"/>
      <c r="D491" s="18"/>
    </row>
    <row r="492" spans="1:4" ht="13" x14ac:dyDescent="0.15">
      <c r="A492" s="1"/>
      <c r="D492" s="18"/>
    </row>
    <row r="493" spans="1:4" ht="13" x14ac:dyDescent="0.15">
      <c r="A493" s="1"/>
      <c r="D493" s="18"/>
    </row>
    <row r="494" spans="1:4" ht="13" x14ac:dyDescent="0.15">
      <c r="A494" s="1"/>
      <c r="D494" s="18"/>
    </row>
    <row r="495" spans="1:4" ht="13" x14ac:dyDescent="0.15">
      <c r="A495" s="1"/>
      <c r="D495" s="18"/>
    </row>
    <row r="496" spans="1:4" ht="13" x14ac:dyDescent="0.15">
      <c r="A496" s="1"/>
      <c r="D496" s="18"/>
    </row>
    <row r="497" spans="1:4" ht="13" x14ac:dyDescent="0.15">
      <c r="A497" s="1"/>
      <c r="D497" s="18"/>
    </row>
    <row r="498" spans="1:4" ht="13" x14ac:dyDescent="0.15">
      <c r="A498" s="1"/>
      <c r="D498" s="18"/>
    </row>
    <row r="499" spans="1:4" ht="13" x14ac:dyDescent="0.15">
      <c r="A499" s="1"/>
      <c r="D499" s="18"/>
    </row>
    <row r="500" spans="1:4" ht="13" x14ac:dyDescent="0.15">
      <c r="A500" s="1"/>
      <c r="D500" s="18"/>
    </row>
    <row r="501" spans="1:4" ht="13" x14ac:dyDescent="0.15">
      <c r="A501" s="1"/>
      <c r="D501" s="18"/>
    </row>
    <row r="502" spans="1:4" ht="13" x14ac:dyDescent="0.15">
      <c r="A502" s="1"/>
      <c r="D502" s="18"/>
    </row>
    <row r="503" spans="1:4" ht="13" x14ac:dyDescent="0.15">
      <c r="A503" s="1"/>
      <c r="D503" s="18"/>
    </row>
    <row r="504" spans="1:4" ht="13" x14ac:dyDescent="0.15">
      <c r="A504" s="1"/>
      <c r="D504" s="18"/>
    </row>
    <row r="505" spans="1:4" ht="13" x14ac:dyDescent="0.15">
      <c r="A505" s="1"/>
      <c r="D505" s="18"/>
    </row>
    <row r="506" spans="1:4" ht="13" x14ac:dyDescent="0.15">
      <c r="A506" s="1"/>
      <c r="D506" s="18"/>
    </row>
    <row r="507" spans="1:4" ht="13" x14ac:dyDescent="0.15">
      <c r="A507" s="1"/>
      <c r="D507" s="18"/>
    </row>
    <row r="508" spans="1:4" ht="13" x14ac:dyDescent="0.15">
      <c r="A508" s="1"/>
      <c r="D508" s="18"/>
    </row>
    <row r="509" spans="1:4" ht="13" x14ac:dyDescent="0.15">
      <c r="A509" s="1"/>
      <c r="D509" s="18"/>
    </row>
    <row r="510" spans="1:4" ht="13" x14ac:dyDescent="0.15">
      <c r="A510" s="1"/>
      <c r="D510" s="18"/>
    </row>
    <row r="511" spans="1:4" ht="13" x14ac:dyDescent="0.15">
      <c r="A511" s="1"/>
      <c r="D511" s="18"/>
    </row>
    <row r="512" spans="1:4" ht="13" x14ac:dyDescent="0.15">
      <c r="A512" s="1"/>
      <c r="D512" s="18"/>
    </row>
    <row r="513" spans="1:4" ht="13" x14ac:dyDescent="0.15">
      <c r="A513" s="1"/>
      <c r="D513" s="18"/>
    </row>
    <row r="514" spans="1:4" ht="13" x14ac:dyDescent="0.15">
      <c r="A514" s="1"/>
      <c r="D514" s="18"/>
    </row>
    <row r="515" spans="1:4" ht="13" x14ac:dyDescent="0.15">
      <c r="A515" s="1"/>
      <c r="D515" s="18"/>
    </row>
    <row r="516" spans="1:4" ht="13" x14ac:dyDescent="0.15">
      <c r="A516" s="1"/>
      <c r="D516" s="18"/>
    </row>
    <row r="517" spans="1:4" ht="13" x14ac:dyDescent="0.15">
      <c r="A517" s="1"/>
      <c r="D517" s="18"/>
    </row>
    <row r="518" spans="1:4" ht="13" x14ac:dyDescent="0.15">
      <c r="A518" s="1"/>
      <c r="D518" s="18"/>
    </row>
    <row r="519" spans="1:4" ht="13" x14ac:dyDescent="0.15">
      <c r="A519" s="1"/>
      <c r="D519" s="18"/>
    </row>
    <row r="520" spans="1:4" ht="13" x14ac:dyDescent="0.15">
      <c r="A520" s="1"/>
      <c r="D520" s="18"/>
    </row>
    <row r="521" spans="1:4" ht="13" x14ac:dyDescent="0.15">
      <c r="A521" s="1"/>
      <c r="D521" s="18"/>
    </row>
    <row r="522" spans="1:4" ht="13" x14ac:dyDescent="0.15">
      <c r="A522" s="1"/>
      <c r="D522" s="18"/>
    </row>
    <row r="523" spans="1:4" ht="13" x14ac:dyDescent="0.15">
      <c r="A523" s="1"/>
      <c r="D523" s="18"/>
    </row>
    <row r="524" spans="1:4" ht="13" x14ac:dyDescent="0.15">
      <c r="A524" s="1"/>
      <c r="D524" s="18"/>
    </row>
    <row r="525" spans="1:4" ht="13" x14ac:dyDescent="0.15">
      <c r="A525" s="1"/>
      <c r="D525" s="18"/>
    </row>
    <row r="526" spans="1:4" ht="13" x14ac:dyDescent="0.15">
      <c r="A526" s="1"/>
      <c r="D526" s="18"/>
    </row>
    <row r="527" spans="1:4" ht="13" x14ac:dyDescent="0.15">
      <c r="A527" s="1"/>
      <c r="D527" s="18"/>
    </row>
    <row r="528" spans="1:4" ht="13" x14ac:dyDescent="0.15">
      <c r="A528" s="1"/>
      <c r="D528" s="18"/>
    </row>
    <row r="529" spans="1:4" ht="13" x14ac:dyDescent="0.15">
      <c r="A529" s="1"/>
      <c r="D529" s="18"/>
    </row>
    <row r="530" spans="1:4" ht="13" x14ac:dyDescent="0.15">
      <c r="A530" s="1"/>
      <c r="D530" s="18"/>
    </row>
    <row r="531" spans="1:4" ht="13" x14ac:dyDescent="0.15">
      <c r="A531" s="1"/>
      <c r="D531" s="18"/>
    </row>
    <row r="532" spans="1:4" ht="13" x14ac:dyDescent="0.15">
      <c r="A532" s="1"/>
      <c r="D532" s="18"/>
    </row>
    <row r="533" spans="1:4" ht="13" x14ac:dyDescent="0.15">
      <c r="A533" s="1"/>
      <c r="D533" s="18"/>
    </row>
    <row r="534" spans="1:4" ht="13" x14ac:dyDescent="0.15">
      <c r="A534" s="1"/>
      <c r="D534" s="18"/>
    </row>
    <row r="535" spans="1:4" ht="13" x14ac:dyDescent="0.15">
      <c r="A535" s="1"/>
      <c r="D535" s="18"/>
    </row>
    <row r="536" spans="1:4" ht="13" x14ac:dyDescent="0.15">
      <c r="A536" s="1"/>
      <c r="D536" s="18"/>
    </row>
    <row r="537" spans="1:4" ht="13" x14ac:dyDescent="0.15">
      <c r="A537" s="1"/>
      <c r="D537" s="18"/>
    </row>
    <row r="538" spans="1:4" ht="13" x14ac:dyDescent="0.15">
      <c r="A538" s="1"/>
      <c r="D538" s="18"/>
    </row>
    <row r="539" spans="1:4" ht="13" x14ac:dyDescent="0.15">
      <c r="A539" s="1"/>
      <c r="D539" s="18"/>
    </row>
    <row r="540" spans="1:4" ht="13" x14ac:dyDescent="0.15">
      <c r="A540" s="1"/>
      <c r="D540" s="18"/>
    </row>
    <row r="541" spans="1:4" ht="13" x14ac:dyDescent="0.15">
      <c r="A541" s="1"/>
      <c r="D541" s="18"/>
    </row>
    <row r="542" spans="1:4" ht="13" x14ac:dyDescent="0.15">
      <c r="A542" s="1"/>
      <c r="D542" s="18"/>
    </row>
    <row r="543" spans="1:4" ht="13" x14ac:dyDescent="0.15">
      <c r="A543" s="1"/>
      <c r="D543" s="18"/>
    </row>
    <row r="544" spans="1:4" ht="13" x14ac:dyDescent="0.15">
      <c r="A544" s="1"/>
      <c r="D544" s="18"/>
    </row>
    <row r="545" spans="1:4" ht="13" x14ac:dyDescent="0.15">
      <c r="A545" s="1"/>
      <c r="D545" s="18"/>
    </row>
    <row r="546" spans="1:4" ht="13" x14ac:dyDescent="0.15">
      <c r="A546" s="1"/>
      <c r="D546" s="18"/>
    </row>
    <row r="547" spans="1:4" ht="13" x14ac:dyDescent="0.15">
      <c r="A547" s="1"/>
      <c r="D547" s="18"/>
    </row>
    <row r="548" spans="1:4" ht="13" x14ac:dyDescent="0.15">
      <c r="A548" s="1"/>
      <c r="D548" s="18"/>
    </row>
    <row r="549" spans="1:4" ht="13" x14ac:dyDescent="0.15">
      <c r="A549" s="1"/>
      <c r="D549" s="18"/>
    </row>
    <row r="550" spans="1:4" ht="13" x14ac:dyDescent="0.15">
      <c r="A550" s="1"/>
      <c r="D550" s="18"/>
    </row>
    <row r="551" spans="1:4" ht="13" x14ac:dyDescent="0.15">
      <c r="A551" s="1"/>
      <c r="D551" s="18"/>
    </row>
    <row r="552" spans="1:4" ht="13" x14ac:dyDescent="0.15">
      <c r="A552" s="1"/>
      <c r="D552" s="18"/>
    </row>
    <row r="553" spans="1:4" ht="13" x14ac:dyDescent="0.15">
      <c r="A553" s="1"/>
      <c r="D553" s="18"/>
    </row>
    <row r="554" spans="1:4" ht="13" x14ac:dyDescent="0.15">
      <c r="A554" s="1"/>
      <c r="D554" s="18"/>
    </row>
    <row r="555" spans="1:4" ht="13" x14ac:dyDescent="0.15">
      <c r="A555" s="1"/>
      <c r="D555" s="18"/>
    </row>
    <row r="556" spans="1:4" ht="13" x14ac:dyDescent="0.15">
      <c r="A556" s="1"/>
      <c r="D556" s="18"/>
    </row>
    <row r="557" spans="1:4" ht="13" x14ac:dyDescent="0.15">
      <c r="A557" s="1"/>
      <c r="D557" s="18"/>
    </row>
    <row r="558" spans="1:4" ht="13" x14ac:dyDescent="0.15">
      <c r="A558" s="1"/>
      <c r="D558" s="18"/>
    </row>
    <row r="559" spans="1:4" ht="13" x14ac:dyDescent="0.15">
      <c r="A559" s="1"/>
      <c r="D559" s="18"/>
    </row>
    <row r="560" spans="1:4" ht="13" x14ac:dyDescent="0.15">
      <c r="A560" s="1"/>
      <c r="D560" s="18"/>
    </row>
    <row r="561" spans="1:4" ht="13" x14ac:dyDescent="0.15">
      <c r="A561" s="1"/>
      <c r="D561" s="18"/>
    </row>
    <row r="562" spans="1:4" ht="13" x14ac:dyDescent="0.15">
      <c r="A562" s="1"/>
      <c r="D562" s="18"/>
    </row>
    <row r="563" spans="1:4" ht="13" x14ac:dyDescent="0.15">
      <c r="A563" s="1"/>
      <c r="D563" s="18"/>
    </row>
    <row r="564" spans="1:4" ht="13" x14ac:dyDescent="0.15">
      <c r="A564" s="1"/>
      <c r="D564" s="18"/>
    </row>
    <row r="565" spans="1:4" ht="13" x14ac:dyDescent="0.15">
      <c r="A565" s="1"/>
      <c r="D565" s="18"/>
    </row>
    <row r="566" spans="1:4" ht="13" x14ac:dyDescent="0.15">
      <c r="A566" s="1"/>
      <c r="D566" s="18"/>
    </row>
    <row r="567" spans="1:4" ht="13" x14ac:dyDescent="0.15">
      <c r="A567" s="1"/>
      <c r="D567" s="18"/>
    </row>
    <row r="568" spans="1:4" ht="13" x14ac:dyDescent="0.15">
      <c r="A568" s="1"/>
      <c r="D568" s="18"/>
    </row>
    <row r="569" spans="1:4" ht="13" x14ac:dyDescent="0.15">
      <c r="A569" s="1"/>
      <c r="D569" s="18"/>
    </row>
    <row r="570" spans="1:4" ht="13" x14ac:dyDescent="0.15">
      <c r="A570" s="1"/>
      <c r="D570" s="18"/>
    </row>
    <row r="571" spans="1:4" ht="13" x14ac:dyDescent="0.15">
      <c r="A571" s="1"/>
      <c r="D571" s="18"/>
    </row>
    <row r="572" spans="1:4" ht="13" x14ac:dyDescent="0.15">
      <c r="A572" s="1"/>
      <c r="D572" s="18"/>
    </row>
    <row r="573" spans="1:4" ht="13" x14ac:dyDescent="0.15">
      <c r="A573" s="1"/>
      <c r="D573" s="18"/>
    </row>
    <row r="574" spans="1:4" ht="13" x14ac:dyDescent="0.15">
      <c r="A574" s="1"/>
      <c r="D574" s="18"/>
    </row>
    <row r="575" spans="1:4" ht="13" x14ac:dyDescent="0.15">
      <c r="A575" s="1"/>
      <c r="D575" s="18"/>
    </row>
    <row r="576" spans="1:4" ht="13" x14ac:dyDescent="0.15">
      <c r="A576" s="1"/>
      <c r="D576" s="18"/>
    </row>
    <row r="577" spans="1:4" ht="13" x14ac:dyDescent="0.15">
      <c r="A577" s="1"/>
      <c r="D577" s="18"/>
    </row>
    <row r="578" spans="1:4" ht="13" x14ac:dyDescent="0.15">
      <c r="A578" s="1"/>
      <c r="D578" s="18"/>
    </row>
    <row r="579" spans="1:4" ht="13" x14ac:dyDescent="0.15">
      <c r="A579" s="1"/>
      <c r="D579" s="18"/>
    </row>
    <row r="580" spans="1:4" ht="13" x14ac:dyDescent="0.15">
      <c r="A580" s="1"/>
      <c r="D580" s="18"/>
    </row>
    <row r="581" spans="1:4" ht="13" x14ac:dyDescent="0.15">
      <c r="A581" s="1"/>
      <c r="D581" s="18"/>
    </row>
    <row r="582" spans="1:4" ht="13" x14ac:dyDescent="0.15">
      <c r="A582" s="1"/>
      <c r="D582" s="18"/>
    </row>
    <row r="583" spans="1:4" ht="13" x14ac:dyDescent="0.15">
      <c r="A583" s="1"/>
      <c r="D583" s="18"/>
    </row>
    <row r="584" spans="1:4" ht="13" x14ac:dyDescent="0.15">
      <c r="A584" s="1"/>
      <c r="D584" s="18"/>
    </row>
    <row r="585" spans="1:4" ht="13" x14ac:dyDescent="0.15">
      <c r="A585" s="1"/>
      <c r="D585" s="18"/>
    </row>
    <row r="586" spans="1:4" ht="13" x14ac:dyDescent="0.15">
      <c r="A586" s="1"/>
      <c r="D586" s="18"/>
    </row>
    <row r="587" spans="1:4" ht="13" x14ac:dyDescent="0.15">
      <c r="A587" s="1"/>
      <c r="D587" s="18"/>
    </row>
    <row r="588" spans="1:4" ht="13" x14ac:dyDescent="0.15">
      <c r="A588" s="1"/>
      <c r="D588" s="18"/>
    </row>
    <row r="589" spans="1:4" ht="13" x14ac:dyDescent="0.15">
      <c r="A589" s="1"/>
      <c r="D589" s="18"/>
    </row>
    <row r="590" spans="1:4" ht="13" x14ac:dyDescent="0.15">
      <c r="A590" s="1"/>
      <c r="D590" s="18"/>
    </row>
    <row r="591" spans="1:4" ht="13" x14ac:dyDescent="0.15">
      <c r="A591" s="1"/>
      <c r="D591" s="18"/>
    </row>
    <row r="592" spans="1:4" ht="13" x14ac:dyDescent="0.15">
      <c r="A592" s="1"/>
      <c r="D592" s="18"/>
    </row>
    <row r="593" spans="1:4" ht="13" x14ac:dyDescent="0.15">
      <c r="A593" s="1"/>
      <c r="D593" s="18"/>
    </row>
    <row r="594" spans="1:4" ht="13" x14ac:dyDescent="0.15">
      <c r="A594" s="1"/>
      <c r="D594" s="18"/>
    </row>
    <row r="595" spans="1:4" ht="13" x14ac:dyDescent="0.15">
      <c r="A595" s="1"/>
      <c r="D595" s="18"/>
    </row>
    <row r="596" spans="1:4" ht="13" x14ac:dyDescent="0.15">
      <c r="A596" s="1"/>
      <c r="D596" s="18"/>
    </row>
    <row r="597" spans="1:4" ht="13" x14ac:dyDescent="0.15">
      <c r="A597" s="1"/>
      <c r="D597" s="18"/>
    </row>
    <row r="598" spans="1:4" ht="13" x14ac:dyDescent="0.15">
      <c r="A598" s="1"/>
      <c r="D598" s="18"/>
    </row>
    <row r="599" spans="1:4" ht="13" x14ac:dyDescent="0.15">
      <c r="A599" s="1"/>
      <c r="D599" s="18"/>
    </row>
    <row r="600" spans="1:4" ht="13" x14ac:dyDescent="0.15">
      <c r="A600" s="1"/>
      <c r="D600" s="18"/>
    </row>
    <row r="601" spans="1:4" ht="13" x14ac:dyDescent="0.15">
      <c r="A601" s="1"/>
      <c r="D601" s="18"/>
    </row>
    <row r="602" spans="1:4" ht="13" x14ac:dyDescent="0.15">
      <c r="A602" s="1"/>
      <c r="D602" s="18"/>
    </row>
    <row r="603" spans="1:4" ht="13" x14ac:dyDescent="0.15">
      <c r="A603" s="1"/>
      <c r="D603" s="18"/>
    </row>
    <row r="604" spans="1:4" ht="13" x14ac:dyDescent="0.15">
      <c r="A604" s="1"/>
      <c r="D604" s="18"/>
    </row>
    <row r="605" spans="1:4" ht="13" x14ac:dyDescent="0.15">
      <c r="A605" s="1"/>
      <c r="D605" s="18"/>
    </row>
    <row r="606" spans="1:4" ht="13" x14ac:dyDescent="0.15">
      <c r="A606" s="1"/>
      <c r="D606" s="18"/>
    </row>
    <row r="607" spans="1:4" ht="13" x14ac:dyDescent="0.15">
      <c r="A607" s="1"/>
      <c r="D607" s="18"/>
    </row>
    <row r="608" spans="1:4" ht="13" x14ac:dyDescent="0.15">
      <c r="A608" s="1"/>
      <c r="D608" s="18"/>
    </row>
    <row r="609" spans="1:4" ht="13" x14ac:dyDescent="0.15">
      <c r="A609" s="1"/>
      <c r="D609" s="18"/>
    </row>
    <row r="610" spans="1:4" ht="13" x14ac:dyDescent="0.15">
      <c r="A610" s="1"/>
      <c r="D610" s="18"/>
    </row>
    <row r="611" spans="1:4" ht="13" x14ac:dyDescent="0.15">
      <c r="A611" s="1"/>
      <c r="D611" s="18"/>
    </row>
    <row r="612" spans="1:4" ht="13" x14ac:dyDescent="0.15">
      <c r="A612" s="1"/>
      <c r="D612" s="18"/>
    </row>
    <row r="613" spans="1:4" ht="13" x14ac:dyDescent="0.15">
      <c r="A613" s="1"/>
      <c r="D613" s="18"/>
    </row>
    <row r="614" spans="1:4" ht="13" x14ac:dyDescent="0.15">
      <c r="A614" s="1"/>
      <c r="D614" s="18"/>
    </row>
    <row r="615" spans="1:4" ht="13" x14ac:dyDescent="0.15">
      <c r="A615" s="1"/>
      <c r="D615" s="18"/>
    </row>
    <row r="616" spans="1:4" ht="13" x14ac:dyDescent="0.15">
      <c r="A616" s="1"/>
      <c r="D616" s="18"/>
    </row>
    <row r="617" spans="1:4" ht="13" x14ac:dyDescent="0.15">
      <c r="A617" s="1"/>
      <c r="D617" s="18"/>
    </row>
    <row r="618" spans="1:4" ht="13" x14ac:dyDescent="0.15">
      <c r="A618" s="1"/>
      <c r="D618" s="18"/>
    </row>
    <row r="619" spans="1:4" ht="13" x14ac:dyDescent="0.15">
      <c r="A619" s="1"/>
      <c r="D619" s="18"/>
    </row>
    <row r="620" spans="1:4" ht="13" x14ac:dyDescent="0.15">
      <c r="A620" s="1"/>
      <c r="D620" s="18"/>
    </row>
    <row r="621" spans="1:4" ht="13" x14ac:dyDescent="0.15">
      <c r="A621" s="1"/>
      <c r="D621" s="18"/>
    </row>
    <row r="622" spans="1:4" ht="13" x14ac:dyDescent="0.15">
      <c r="A622" s="1"/>
      <c r="D622" s="18"/>
    </row>
    <row r="623" spans="1:4" ht="13" x14ac:dyDescent="0.15">
      <c r="A623" s="1"/>
      <c r="D623" s="18"/>
    </row>
    <row r="624" spans="1:4" ht="13" x14ac:dyDescent="0.15">
      <c r="A624" s="1"/>
      <c r="D624" s="18"/>
    </row>
    <row r="625" spans="1:4" ht="13" x14ac:dyDescent="0.15">
      <c r="A625" s="1"/>
      <c r="D625" s="18"/>
    </row>
    <row r="626" spans="1:4" ht="13" x14ac:dyDescent="0.15">
      <c r="A626" s="1"/>
      <c r="D626" s="18"/>
    </row>
    <row r="627" spans="1:4" ht="13" x14ac:dyDescent="0.15">
      <c r="A627" s="1"/>
      <c r="D627" s="18"/>
    </row>
    <row r="628" spans="1:4" ht="13" x14ac:dyDescent="0.15">
      <c r="A628" s="1"/>
      <c r="D628" s="18"/>
    </row>
    <row r="629" spans="1:4" ht="13" x14ac:dyDescent="0.15">
      <c r="A629" s="1"/>
      <c r="D629" s="18"/>
    </row>
    <row r="630" spans="1:4" ht="13" x14ac:dyDescent="0.15">
      <c r="A630" s="1"/>
      <c r="D630" s="18"/>
    </row>
    <row r="631" spans="1:4" ht="13" x14ac:dyDescent="0.15">
      <c r="A631" s="1"/>
      <c r="D631" s="18"/>
    </row>
    <row r="632" spans="1:4" ht="13" x14ac:dyDescent="0.15">
      <c r="A632" s="1"/>
      <c r="D632" s="18"/>
    </row>
    <row r="633" spans="1:4" ht="13" x14ac:dyDescent="0.15">
      <c r="A633" s="1"/>
      <c r="D633" s="18"/>
    </row>
    <row r="634" spans="1:4" ht="13" x14ac:dyDescent="0.15">
      <c r="A634" s="1"/>
      <c r="D634" s="18"/>
    </row>
    <row r="635" spans="1:4" ht="13" x14ac:dyDescent="0.15">
      <c r="A635" s="1"/>
      <c r="D635" s="18"/>
    </row>
    <row r="636" spans="1:4" ht="13" x14ac:dyDescent="0.15">
      <c r="A636" s="1"/>
      <c r="D636" s="18"/>
    </row>
    <row r="637" spans="1:4" ht="13" x14ac:dyDescent="0.15">
      <c r="A637" s="1"/>
      <c r="D637" s="18"/>
    </row>
    <row r="638" spans="1:4" ht="13" x14ac:dyDescent="0.15">
      <c r="A638" s="1"/>
      <c r="D638" s="18"/>
    </row>
    <row r="639" spans="1:4" ht="13" x14ac:dyDescent="0.15">
      <c r="A639" s="1"/>
      <c r="D639" s="18"/>
    </row>
    <row r="640" spans="1:4" ht="13" x14ac:dyDescent="0.15">
      <c r="A640" s="1"/>
      <c r="D640" s="18"/>
    </row>
    <row r="641" spans="1:4" ht="13" x14ac:dyDescent="0.15">
      <c r="A641" s="1"/>
      <c r="D641" s="18"/>
    </row>
    <row r="642" spans="1:4" ht="13" x14ac:dyDescent="0.15">
      <c r="A642" s="1"/>
      <c r="D642" s="18"/>
    </row>
    <row r="643" spans="1:4" ht="13" x14ac:dyDescent="0.15">
      <c r="A643" s="1"/>
      <c r="D643" s="18"/>
    </row>
    <row r="644" spans="1:4" ht="13" x14ac:dyDescent="0.15">
      <c r="A644" s="1"/>
      <c r="D644" s="18"/>
    </row>
    <row r="645" spans="1:4" ht="13" x14ac:dyDescent="0.15">
      <c r="A645" s="1"/>
      <c r="D645" s="18"/>
    </row>
    <row r="646" spans="1:4" ht="13" x14ac:dyDescent="0.15">
      <c r="A646" s="1"/>
      <c r="D646" s="18"/>
    </row>
    <row r="647" spans="1:4" ht="13" x14ac:dyDescent="0.15">
      <c r="A647" s="1"/>
      <c r="D647" s="18"/>
    </row>
    <row r="648" spans="1:4" ht="13" x14ac:dyDescent="0.15">
      <c r="A648" s="1"/>
      <c r="D648" s="18"/>
    </row>
    <row r="649" spans="1:4" ht="13" x14ac:dyDescent="0.15">
      <c r="A649" s="1"/>
      <c r="D649" s="18"/>
    </row>
    <row r="650" spans="1:4" ht="13" x14ac:dyDescent="0.15">
      <c r="A650" s="1"/>
      <c r="D650" s="18"/>
    </row>
    <row r="651" spans="1:4" ht="13" x14ac:dyDescent="0.15">
      <c r="A651" s="1"/>
      <c r="D651" s="18"/>
    </row>
    <row r="652" spans="1:4" ht="13" x14ac:dyDescent="0.15">
      <c r="A652" s="1"/>
      <c r="D652" s="18"/>
    </row>
    <row r="653" spans="1:4" ht="13" x14ac:dyDescent="0.15">
      <c r="A653" s="1"/>
      <c r="D653" s="18"/>
    </row>
    <row r="654" spans="1:4" ht="13" x14ac:dyDescent="0.15">
      <c r="A654" s="1"/>
      <c r="D654" s="18"/>
    </row>
    <row r="655" spans="1:4" ht="13" x14ac:dyDescent="0.15">
      <c r="A655" s="1"/>
      <c r="D655" s="18"/>
    </row>
    <row r="656" spans="1:4" ht="13" x14ac:dyDescent="0.15">
      <c r="A656" s="1"/>
      <c r="D656" s="18"/>
    </row>
    <row r="657" spans="1:4" ht="13" x14ac:dyDescent="0.15">
      <c r="A657" s="1"/>
      <c r="D657" s="18"/>
    </row>
    <row r="658" spans="1:4" ht="13" x14ac:dyDescent="0.15">
      <c r="A658" s="1"/>
      <c r="D658" s="18"/>
    </row>
    <row r="659" spans="1:4" ht="13" x14ac:dyDescent="0.15">
      <c r="A659" s="1"/>
      <c r="D659" s="18"/>
    </row>
    <row r="660" spans="1:4" ht="13" x14ac:dyDescent="0.15">
      <c r="A660" s="1"/>
      <c r="D660" s="18"/>
    </row>
    <row r="661" spans="1:4" ht="13" x14ac:dyDescent="0.15">
      <c r="A661" s="1"/>
      <c r="D661" s="18"/>
    </row>
    <row r="662" spans="1:4" ht="13" x14ac:dyDescent="0.15">
      <c r="A662" s="1"/>
      <c r="D662" s="18"/>
    </row>
    <row r="663" spans="1:4" ht="13" x14ac:dyDescent="0.15">
      <c r="A663" s="1"/>
      <c r="D663" s="18"/>
    </row>
    <row r="664" spans="1:4" ht="13" x14ac:dyDescent="0.15">
      <c r="A664" s="1"/>
      <c r="D664" s="18"/>
    </row>
    <row r="665" spans="1:4" ht="13" x14ac:dyDescent="0.15">
      <c r="A665" s="1"/>
      <c r="D665" s="18"/>
    </row>
    <row r="666" spans="1:4" ht="13" x14ac:dyDescent="0.15">
      <c r="A666" s="1"/>
      <c r="D666" s="18"/>
    </row>
    <row r="667" spans="1:4" ht="13" x14ac:dyDescent="0.15">
      <c r="A667" s="1"/>
      <c r="D667" s="18"/>
    </row>
    <row r="668" spans="1:4" ht="13" x14ac:dyDescent="0.15">
      <c r="A668" s="1"/>
      <c r="D668" s="18"/>
    </row>
    <row r="669" spans="1:4" ht="13" x14ac:dyDescent="0.15">
      <c r="A669" s="1"/>
      <c r="D669" s="18"/>
    </row>
    <row r="670" spans="1:4" ht="13" x14ac:dyDescent="0.15">
      <c r="A670" s="1"/>
      <c r="D670" s="18"/>
    </row>
    <row r="671" spans="1:4" ht="13" x14ac:dyDescent="0.15">
      <c r="A671" s="1"/>
      <c r="D671" s="18"/>
    </row>
    <row r="672" spans="1:4" ht="13" x14ac:dyDescent="0.15">
      <c r="A672" s="1"/>
      <c r="D672" s="18"/>
    </row>
    <row r="673" spans="1:4" ht="13" x14ac:dyDescent="0.15">
      <c r="A673" s="1"/>
      <c r="D673" s="18"/>
    </row>
    <row r="674" spans="1:4" ht="13" x14ac:dyDescent="0.15">
      <c r="A674" s="1"/>
      <c r="D674" s="18"/>
    </row>
    <row r="675" spans="1:4" ht="13" x14ac:dyDescent="0.15">
      <c r="A675" s="1"/>
      <c r="D675" s="18"/>
    </row>
    <row r="676" spans="1:4" ht="13" x14ac:dyDescent="0.15">
      <c r="A676" s="1"/>
      <c r="D676" s="18"/>
    </row>
    <row r="677" spans="1:4" ht="13" x14ac:dyDescent="0.15">
      <c r="A677" s="1"/>
      <c r="D677" s="18"/>
    </row>
    <row r="678" spans="1:4" ht="13" x14ac:dyDescent="0.15">
      <c r="A678" s="1"/>
      <c r="D678" s="18"/>
    </row>
    <row r="679" spans="1:4" ht="13" x14ac:dyDescent="0.15">
      <c r="A679" s="1"/>
      <c r="D679" s="18"/>
    </row>
    <row r="680" spans="1:4" ht="13" x14ac:dyDescent="0.15">
      <c r="A680" s="1"/>
      <c r="D680" s="18"/>
    </row>
    <row r="681" spans="1:4" ht="13" x14ac:dyDescent="0.15">
      <c r="A681" s="1"/>
      <c r="D681" s="18"/>
    </row>
    <row r="682" spans="1:4" ht="13" x14ac:dyDescent="0.15">
      <c r="A682" s="1"/>
      <c r="D682" s="18"/>
    </row>
    <row r="683" spans="1:4" ht="13" x14ac:dyDescent="0.15">
      <c r="A683" s="1"/>
      <c r="D683" s="18"/>
    </row>
    <row r="684" spans="1:4" ht="13" x14ac:dyDescent="0.15">
      <c r="A684" s="1"/>
      <c r="D684" s="18"/>
    </row>
    <row r="685" spans="1:4" ht="13" x14ac:dyDescent="0.15">
      <c r="A685" s="1"/>
      <c r="D685" s="18"/>
    </row>
    <row r="686" spans="1:4" ht="13" x14ac:dyDescent="0.15">
      <c r="A686" s="1"/>
      <c r="D686" s="18"/>
    </row>
    <row r="687" spans="1:4" ht="13" x14ac:dyDescent="0.15">
      <c r="A687" s="1"/>
      <c r="D687" s="18"/>
    </row>
    <row r="688" spans="1:4" ht="13" x14ac:dyDescent="0.15">
      <c r="A688" s="1"/>
      <c r="D688" s="18"/>
    </row>
    <row r="689" spans="1:4" ht="13" x14ac:dyDescent="0.15">
      <c r="A689" s="1"/>
      <c r="D689" s="18"/>
    </row>
    <row r="690" spans="1:4" ht="13" x14ac:dyDescent="0.15">
      <c r="A690" s="1"/>
      <c r="D690" s="18"/>
    </row>
    <row r="691" spans="1:4" ht="13" x14ac:dyDescent="0.15">
      <c r="A691" s="1"/>
      <c r="D691" s="18"/>
    </row>
    <row r="692" spans="1:4" ht="13" x14ac:dyDescent="0.15">
      <c r="A692" s="1"/>
      <c r="D692" s="18"/>
    </row>
    <row r="693" spans="1:4" ht="13" x14ac:dyDescent="0.15">
      <c r="A693" s="1"/>
      <c r="D693" s="18"/>
    </row>
    <row r="694" spans="1:4" ht="13" x14ac:dyDescent="0.15">
      <c r="A694" s="1"/>
      <c r="D694" s="18"/>
    </row>
    <row r="695" spans="1:4" ht="13" x14ac:dyDescent="0.15">
      <c r="A695" s="1"/>
      <c r="D695" s="18"/>
    </row>
    <row r="696" spans="1:4" ht="13" x14ac:dyDescent="0.15">
      <c r="A696" s="1"/>
      <c r="D696" s="18"/>
    </row>
    <row r="697" spans="1:4" ht="13" x14ac:dyDescent="0.15">
      <c r="A697" s="1"/>
      <c r="D697" s="18"/>
    </row>
    <row r="698" spans="1:4" ht="13" x14ac:dyDescent="0.15">
      <c r="A698" s="1"/>
      <c r="D698" s="18"/>
    </row>
    <row r="699" spans="1:4" ht="13" x14ac:dyDescent="0.15">
      <c r="A699" s="1"/>
      <c r="D699" s="18"/>
    </row>
    <row r="700" spans="1:4" ht="13" x14ac:dyDescent="0.15">
      <c r="A700" s="1"/>
      <c r="D700" s="18"/>
    </row>
    <row r="701" spans="1:4" ht="13" x14ac:dyDescent="0.15">
      <c r="A701" s="1"/>
      <c r="D701" s="18"/>
    </row>
    <row r="702" spans="1:4" ht="13" x14ac:dyDescent="0.15">
      <c r="A702" s="1"/>
      <c r="D702" s="18"/>
    </row>
    <row r="703" spans="1:4" ht="13" x14ac:dyDescent="0.15">
      <c r="A703" s="1"/>
      <c r="D703" s="18"/>
    </row>
    <row r="704" spans="1:4" ht="13" x14ac:dyDescent="0.15">
      <c r="A704" s="1"/>
      <c r="D704" s="18"/>
    </row>
    <row r="705" spans="1:4" ht="13" x14ac:dyDescent="0.15">
      <c r="A705" s="1"/>
      <c r="D705" s="18"/>
    </row>
    <row r="706" spans="1:4" ht="13" x14ac:dyDescent="0.15">
      <c r="A706" s="1"/>
      <c r="D706" s="18"/>
    </row>
    <row r="707" spans="1:4" ht="13" x14ac:dyDescent="0.15">
      <c r="A707" s="1"/>
      <c r="D707" s="18"/>
    </row>
    <row r="708" spans="1:4" ht="13" x14ac:dyDescent="0.15">
      <c r="A708" s="1"/>
      <c r="D708" s="18"/>
    </row>
    <row r="709" spans="1:4" ht="13" x14ac:dyDescent="0.15">
      <c r="A709" s="1"/>
      <c r="D709" s="18"/>
    </row>
    <row r="710" spans="1:4" ht="13" x14ac:dyDescent="0.15">
      <c r="A710" s="1"/>
      <c r="D710" s="18"/>
    </row>
    <row r="711" spans="1:4" ht="13" x14ac:dyDescent="0.15">
      <c r="A711" s="1"/>
      <c r="D711" s="18"/>
    </row>
    <row r="712" spans="1:4" ht="13" x14ac:dyDescent="0.15">
      <c r="A712" s="1"/>
      <c r="D712" s="18"/>
    </row>
    <row r="713" spans="1:4" ht="13" x14ac:dyDescent="0.15">
      <c r="A713" s="1"/>
      <c r="D713" s="18"/>
    </row>
    <row r="714" spans="1:4" ht="13" x14ac:dyDescent="0.15">
      <c r="A714" s="1"/>
      <c r="D714" s="18"/>
    </row>
    <row r="715" spans="1:4" ht="13" x14ac:dyDescent="0.15">
      <c r="A715" s="1"/>
      <c r="D715" s="18"/>
    </row>
    <row r="716" spans="1:4" ht="13" x14ac:dyDescent="0.15">
      <c r="A716" s="1"/>
      <c r="D716" s="18"/>
    </row>
    <row r="717" spans="1:4" ht="13" x14ac:dyDescent="0.15">
      <c r="A717" s="1"/>
      <c r="D717" s="18"/>
    </row>
    <row r="718" spans="1:4" ht="13" x14ac:dyDescent="0.15">
      <c r="A718" s="1"/>
      <c r="D718" s="18"/>
    </row>
    <row r="719" spans="1:4" ht="13" x14ac:dyDescent="0.15">
      <c r="A719" s="1"/>
      <c r="D719" s="18"/>
    </row>
    <row r="720" spans="1:4" ht="13" x14ac:dyDescent="0.15">
      <c r="A720" s="1"/>
      <c r="D720" s="18"/>
    </row>
    <row r="721" spans="1:4" ht="13" x14ac:dyDescent="0.15">
      <c r="A721" s="1"/>
      <c r="D721" s="18"/>
    </row>
    <row r="722" spans="1:4" ht="13" x14ac:dyDescent="0.15">
      <c r="A722" s="1"/>
      <c r="D722" s="18"/>
    </row>
    <row r="723" spans="1:4" ht="13" x14ac:dyDescent="0.15">
      <c r="A723" s="1"/>
      <c r="D723" s="18"/>
    </row>
    <row r="724" spans="1:4" ht="13" x14ac:dyDescent="0.15">
      <c r="A724" s="1"/>
      <c r="D724" s="18"/>
    </row>
    <row r="725" spans="1:4" ht="13" x14ac:dyDescent="0.15">
      <c r="A725" s="1"/>
      <c r="D725" s="18"/>
    </row>
    <row r="726" spans="1:4" ht="13" x14ac:dyDescent="0.15">
      <c r="A726" s="1"/>
      <c r="D726" s="18"/>
    </row>
    <row r="727" spans="1:4" ht="13" x14ac:dyDescent="0.15">
      <c r="A727" s="1"/>
      <c r="D727" s="18"/>
    </row>
    <row r="728" spans="1:4" ht="13" x14ac:dyDescent="0.15">
      <c r="A728" s="1"/>
      <c r="D728" s="18"/>
    </row>
    <row r="729" spans="1:4" ht="13" x14ac:dyDescent="0.15">
      <c r="A729" s="1"/>
      <c r="D729" s="18"/>
    </row>
    <row r="730" spans="1:4" ht="13" x14ac:dyDescent="0.15">
      <c r="A730" s="1"/>
      <c r="D730" s="18"/>
    </row>
    <row r="731" spans="1:4" ht="13" x14ac:dyDescent="0.15">
      <c r="A731" s="1"/>
      <c r="D731" s="18"/>
    </row>
    <row r="732" spans="1:4" ht="13" x14ac:dyDescent="0.15">
      <c r="A732" s="1"/>
      <c r="D732" s="18"/>
    </row>
    <row r="733" spans="1:4" ht="13" x14ac:dyDescent="0.15">
      <c r="A733" s="1"/>
      <c r="D733" s="18"/>
    </row>
    <row r="734" spans="1:4" ht="13" x14ac:dyDescent="0.15">
      <c r="A734" s="1"/>
      <c r="D734" s="18"/>
    </row>
    <row r="735" spans="1:4" ht="13" x14ac:dyDescent="0.15">
      <c r="A735" s="1"/>
      <c r="D735" s="18"/>
    </row>
    <row r="736" spans="1:4" ht="13" x14ac:dyDescent="0.15">
      <c r="A736" s="1"/>
      <c r="D736" s="18"/>
    </row>
    <row r="737" spans="1:4" ht="13" x14ac:dyDescent="0.15">
      <c r="A737" s="1"/>
      <c r="D737" s="18"/>
    </row>
    <row r="738" spans="1:4" ht="13" x14ac:dyDescent="0.15">
      <c r="A738" s="1"/>
      <c r="D738" s="18"/>
    </row>
    <row r="739" spans="1:4" ht="13" x14ac:dyDescent="0.15">
      <c r="A739" s="1"/>
      <c r="D739" s="18"/>
    </row>
    <row r="740" spans="1:4" ht="13" x14ac:dyDescent="0.15">
      <c r="A740" s="1"/>
      <c r="D740" s="18"/>
    </row>
    <row r="741" spans="1:4" ht="13" x14ac:dyDescent="0.15">
      <c r="A741" s="1"/>
      <c r="D741" s="18"/>
    </row>
    <row r="742" spans="1:4" ht="13" x14ac:dyDescent="0.15">
      <c r="A742" s="1"/>
      <c r="D742" s="18"/>
    </row>
    <row r="743" spans="1:4" ht="13" x14ac:dyDescent="0.15">
      <c r="A743" s="1"/>
      <c r="D743" s="18"/>
    </row>
    <row r="744" spans="1:4" ht="13" x14ac:dyDescent="0.15">
      <c r="A744" s="1"/>
      <c r="D744" s="18"/>
    </row>
    <row r="745" spans="1:4" ht="13" x14ac:dyDescent="0.15">
      <c r="A745" s="1"/>
      <c r="D745" s="18"/>
    </row>
    <row r="746" spans="1:4" ht="13" x14ac:dyDescent="0.15">
      <c r="A746" s="1"/>
      <c r="D746" s="18"/>
    </row>
    <row r="747" spans="1:4" ht="13" x14ac:dyDescent="0.15">
      <c r="A747" s="1"/>
      <c r="D747" s="18"/>
    </row>
    <row r="748" spans="1:4" ht="13" x14ac:dyDescent="0.15">
      <c r="A748" s="1"/>
      <c r="D748" s="18"/>
    </row>
    <row r="749" spans="1:4" ht="13" x14ac:dyDescent="0.15">
      <c r="A749" s="1"/>
      <c r="D749" s="18"/>
    </row>
    <row r="750" spans="1:4" ht="13" x14ac:dyDescent="0.15">
      <c r="A750" s="1"/>
      <c r="D750" s="18"/>
    </row>
    <row r="751" spans="1:4" ht="13" x14ac:dyDescent="0.15">
      <c r="A751" s="1"/>
      <c r="D751" s="18"/>
    </row>
    <row r="752" spans="1:4" ht="13" x14ac:dyDescent="0.15">
      <c r="A752" s="1"/>
      <c r="D752" s="18"/>
    </row>
    <row r="753" spans="1:4" ht="13" x14ac:dyDescent="0.15">
      <c r="A753" s="1"/>
      <c r="D753" s="18"/>
    </row>
    <row r="754" spans="1:4" ht="13" x14ac:dyDescent="0.15">
      <c r="A754" s="1"/>
      <c r="D754" s="18"/>
    </row>
    <row r="755" spans="1:4" ht="13" x14ac:dyDescent="0.15">
      <c r="A755" s="1"/>
      <c r="D755" s="18"/>
    </row>
    <row r="756" spans="1:4" ht="13" x14ac:dyDescent="0.15">
      <c r="A756" s="1"/>
      <c r="D756" s="18"/>
    </row>
    <row r="757" spans="1:4" ht="13" x14ac:dyDescent="0.15">
      <c r="A757" s="1"/>
      <c r="D757" s="18"/>
    </row>
    <row r="758" spans="1:4" ht="13" x14ac:dyDescent="0.15">
      <c r="A758" s="1"/>
      <c r="D758" s="18"/>
    </row>
    <row r="759" spans="1:4" ht="13" x14ac:dyDescent="0.15">
      <c r="A759" s="1"/>
      <c r="D759" s="18"/>
    </row>
    <row r="760" spans="1:4" ht="13" x14ac:dyDescent="0.15">
      <c r="A760" s="1"/>
      <c r="D760" s="18"/>
    </row>
    <row r="761" spans="1:4" ht="13" x14ac:dyDescent="0.15">
      <c r="A761" s="1"/>
      <c r="D761" s="18"/>
    </row>
    <row r="762" spans="1:4" ht="13" x14ac:dyDescent="0.15">
      <c r="A762" s="1"/>
      <c r="D762" s="18"/>
    </row>
    <row r="763" spans="1:4" ht="13" x14ac:dyDescent="0.15">
      <c r="A763" s="1"/>
      <c r="D763" s="18"/>
    </row>
    <row r="764" spans="1:4" ht="13" x14ac:dyDescent="0.15">
      <c r="A764" s="1"/>
      <c r="D764" s="18"/>
    </row>
    <row r="765" spans="1:4" ht="13" x14ac:dyDescent="0.15">
      <c r="A765" s="1"/>
      <c r="D765" s="18"/>
    </row>
    <row r="766" spans="1:4" ht="13" x14ac:dyDescent="0.15">
      <c r="A766" s="1"/>
      <c r="D766" s="18"/>
    </row>
    <row r="767" spans="1:4" ht="13" x14ac:dyDescent="0.15">
      <c r="A767" s="1"/>
      <c r="D767" s="18"/>
    </row>
    <row r="768" spans="1:4" ht="13" x14ac:dyDescent="0.15">
      <c r="A768" s="1"/>
      <c r="D768" s="18"/>
    </row>
    <row r="769" spans="1:4" ht="13" x14ac:dyDescent="0.15">
      <c r="A769" s="1"/>
      <c r="D769" s="18"/>
    </row>
    <row r="770" spans="1:4" ht="13" x14ac:dyDescent="0.15">
      <c r="A770" s="1"/>
      <c r="D770" s="18"/>
    </row>
    <row r="771" spans="1:4" ht="13" x14ac:dyDescent="0.15">
      <c r="A771" s="1"/>
      <c r="D771" s="18"/>
    </row>
    <row r="772" spans="1:4" ht="13" x14ac:dyDescent="0.15">
      <c r="A772" s="1"/>
      <c r="D772" s="18"/>
    </row>
    <row r="773" spans="1:4" ht="13" x14ac:dyDescent="0.15">
      <c r="A773" s="1"/>
      <c r="D773" s="18"/>
    </row>
    <row r="774" spans="1:4" ht="13" x14ac:dyDescent="0.15">
      <c r="A774" s="1"/>
      <c r="D774" s="18"/>
    </row>
    <row r="775" spans="1:4" ht="13" x14ac:dyDescent="0.15">
      <c r="A775" s="1"/>
      <c r="D775" s="18"/>
    </row>
    <row r="776" spans="1:4" ht="13" x14ac:dyDescent="0.15">
      <c r="A776" s="1"/>
      <c r="D776" s="18"/>
    </row>
    <row r="777" spans="1:4" ht="13" x14ac:dyDescent="0.15">
      <c r="A777" s="1"/>
      <c r="D777" s="18"/>
    </row>
    <row r="778" spans="1:4" ht="13" x14ac:dyDescent="0.15">
      <c r="A778" s="1"/>
      <c r="D778" s="18"/>
    </row>
    <row r="779" spans="1:4" ht="13" x14ac:dyDescent="0.15">
      <c r="A779" s="1"/>
      <c r="D779" s="18"/>
    </row>
    <row r="780" spans="1:4" ht="13" x14ac:dyDescent="0.15">
      <c r="A780" s="1"/>
      <c r="D780" s="18"/>
    </row>
    <row r="781" spans="1:4" ht="13" x14ac:dyDescent="0.15">
      <c r="A781" s="1"/>
      <c r="D781" s="18"/>
    </row>
    <row r="782" spans="1:4" ht="13" x14ac:dyDescent="0.15">
      <c r="A782" s="1"/>
      <c r="D782" s="18"/>
    </row>
    <row r="783" spans="1:4" ht="13" x14ac:dyDescent="0.15">
      <c r="A783" s="1"/>
      <c r="D783" s="18"/>
    </row>
    <row r="784" spans="1:4" ht="13" x14ac:dyDescent="0.15">
      <c r="A784" s="1"/>
      <c r="D784" s="18"/>
    </row>
    <row r="785" spans="1:4" ht="13" x14ac:dyDescent="0.15">
      <c r="A785" s="1"/>
      <c r="D785" s="18"/>
    </row>
    <row r="786" spans="1:4" ht="13" x14ac:dyDescent="0.15">
      <c r="A786" s="1"/>
      <c r="D786" s="18"/>
    </row>
    <row r="787" spans="1:4" ht="13" x14ac:dyDescent="0.15">
      <c r="A787" s="1"/>
      <c r="D787" s="18"/>
    </row>
    <row r="788" spans="1:4" ht="13" x14ac:dyDescent="0.15">
      <c r="A788" s="1"/>
      <c r="D788" s="18"/>
    </row>
    <row r="789" spans="1:4" ht="13" x14ac:dyDescent="0.15">
      <c r="A789" s="1"/>
      <c r="D789" s="18"/>
    </row>
    <row r="790" spans="1:4" ht="13" x14ac:dyDescent="0.15">
      <c r="A790" s="1"/>
      <c r="D790" s="18"/>
    </row>
    <row r="791" spans="1:4" ht="13" x14ac:dyDescent="0.15">
      <c r="A791" s="1"/>
      <c r="D791" s="18"/>
    </row>
    <row r="792" spans="1:4" ht="13" x14ac:dyDescent="0.15">
      <c r="A792" s="1"/>
      <c r="D792" s="18"/>
    </row>
    <row r="793" spans="1:4" ht="13" x14ac:dyDescent="0.15">
      <c r="A793" s="1"/>
      <c r="D793" s="18"/>
    </row>
    <row r="794" spans="1:4" ht="13" x14ac:dyDescent="0.15">
      <c r="A794" s="1"/>
      <c r="D794" s="18"/>
    </row>
    <row r="795" spans="1:4" ht="13" x14ac:dyDescent="0.15">
      <c r="A795" s="1"/>
      <c r="D795" s="18"/>
    </row>
    <row r="796" spans="1:4" ht="13" x14ac:dyDescent="0.15">
      <c r="A796" s="1"/>
      <c r="D796" s="18"/>
    </row>
    <row r="797" spans="1:4" ht="13" x14ac:dyDescent="0.15">
      <c r="A797" s="1"/>
      <c r="D797" s="18"/>
    </row>
    <row r="798" spans="1:4" ht="13" x14ac:dyDescent="0.15">
      <c r="A798" s="1"/>
      <c r="D798" s="18"/>
    </row>
    <row r="799" spans="1:4" ht="13" x14ac:dyDescent="0.15">
      <c r="A799" s="1"/>
      <c r="D799" s="18"/>
    </row>
    <row r="800" spans="1:4" ht="13" x14ac:dyDescent="0.15">
      <c r="A800" s="1"/>
      <c r="D800" s="18"/>
    </row>
    <row r="801" spans="1:4" ht="13" x14ac:dyDescent="0.15">
      <c r="A801" s="1"/>
      <c r="D801" s="18"/>
    </row>
    <row r="802" spans="1:4" ht="13" x14ac:dyDescent="0.15">
      <c r="A802" s="1"/>
      <c r="D802" s="18"/>
    </row>
    <row r="803" spans="1:4" ht="13" x14ac:dyDescent="0.15">
      <c r="A803" s="1"/>
      <c r="D803" s="18"/>
    </row>
    <row r="804" spans="1:4" ht="13" x14ac:dyDescent="0.15">
      <c r="A804" s="1"/>
      <c r="D804" s="18"/>
    </row>
    <row r="805" spans="1:4" ht="13" x14ac:dyDescent="0.15">
      <c r="A805" s="1"/>
      <c r="D805" s="18"/>
    </row>
    <row r="806" spans="1:4" ht="13" x14ac:dyDescent="0.15">
      <c r="A806" s="1"/>
      <c r="D806" s="18"/>
    </row>
    <row r="807" spans="1:4" ht="13" x14ac:dyDescent="0.15">
      <c r="A807" s="1"/>
      <c r="D807" s="18"/>
    </row>
    <row r="808" spans="1:4" ht="13" x14ac:dyDescent="0.15">
      <c r="A808" s="1"/>
      <c r="D808" s="18"/>
    </row>
    <row r="809" spans="1:4" ht="13" x14ac:dyDescent="0.15">
      <c r="A809" s="1"/>
      <c r="D809" s="18"/>
    </row>
    <row r="810" spans="1:4" ht="13" x14ac:dyDescent="0.15">
      <c r="A810" s="1"/>
      <c r="D810" s="18"/>
    </row>
    <row r="811" spans="1:4" ht="13" x14ac:dyDescent="0.15">
      <c r="A811" s="1"/>
      <c r="D811" s="18"/>
    </row>
    <row r="812" spans="1:4" ht="13" x14ac:dyDescent="0.15">
      <c r="A812" s="1"/>
      <c r="D812" s="18"/>
    </row>
    <row r="813" spans="1:4" ht="13" x14ac:dyDescent="0.15">
      <c r="A813" s="1"/>
      <c r="D813" s="18"/>
    </row>
    <row r="814" spans="1:4" ht="13" x14ac:dyDescent="0.15">
      <c r="A814" s="1"/>
      <c r="D814" s="18"/>
    </row>
    <row r="815" spans="1:4" ht="13" x14ac:dyDescent="0.15">
      <c r="A815" s="1"/>
      <c r="D815" s="18"/>
    </row>
    <row r="816" spans="1:4" ht="13" x14ac:dyDescent="0.15">
      <c r="A816" s="1"/>
      <c r="D816" s="18"/>
    </row>
    <row r="817" spans="1:4" ht="13" x14ac:dyDescent="0.15">
      <c r="A817" s="1"/>
      <c r="D817" s="18"/>
    </row>
    <row r="818" spans="1:4" ht="13" x14ac:dyDescent="0.15">
      <c r="A818" s="1"/>
      <c r="D818" s="18"/>
    </row>
    <row r="819" spans="1:4" ht="13" x14ac:dyDescent="0.15">
      <c r="A819" s="1"/>
      <c r="D819" s="18"/>
    </row>
    <row r="820" spans="1:4" ht="13" x14ac:dyDescent="0.15">
      <c r="A820" s="1"/>
      <c r="D820" s="18"/>
    </row>
    <row r="821" spans="1:4" ht="13" x14ac:dyDescent="0.15">
      <c r="A821" s="1"/>
      <c r="D821" s="18"/>
    </row>
    <row r="822" spans="1:4" ht="13" x14ac:dyDescent="0.15">
      <c r="A822" s="1"/>
      <c r="D822" s="18"/>
    </row>
    <row r="823" spans="1:4" ht="13" x14ac:dyDescent="0.15">
      <c r="A823" s="1"/>
      <c r="D823" s="18"/>
    </row>
    <row r="824" spans="1:4" ht="13" x14ac:dyDescent="0.15">
      <c r="A824" s="1"/>
      <c r="D824" s="18"/>
    </row>
    <row r="825" spans="1:4" ht="13" x14ac:dyDescent="0.15">
      <c r="A825" s="1"/>
      <c r="D825" s="18"/>
    </row>
    <row r="826" spans="1:4" ht="13" x14ac:dyDescent="0.15">
      <c r="A826" s="1"/>
      <c r="D826" s="18"/>
    </row>
    <row r="827" spans="1:4" ht="13" x14ac:dyDescent="0.15">
      <c r="A827" s="1"/>
      <c r="D827" s="18"/>
    </row>
    <row r="828" spans="1:4" ht="13" x14ac:dyDescent="0.15">
      <c r="A828" s="1"/>
      <c r="D828" s="18"/>
    </row>
    <row r="829" spans="1:4" ht="13" x14ac:dyDescent="0.15">
      <c r="A829" s="1"/>
      <c r="D829" s="18"/>
    </row>
    <row r="830" spans="1:4" ht="13" x14ac:dyDescent="0.15">
      <c r="A830" s="1"/>
      <c r="D830" s="18"/>
    </row>
    <row r="831" spans="1:4" ht="13" x14ac:dyDescent="0.15">
      <c r="A831" s="1"/>
      <c r="D831" s="18"/>
    </row>
    <row r="832" spans="1:4" ht="13" x14ac:dyDescent="0.15">
      <c r="A832" s="1"/>
      <c r="D832" s="18"/>
    </row>
    <row r="833" spans="1:4" ht="13" x14ac:dyDescent="0.15">
      <c r="A833" s="1"/>
      <c r="D833" s="18"/>
    </row>
    <row r="834" spans="1:4" ht="13" x14ac:dyDescent="0.15">
      <c r="A834" s="1"/>
      <c r="D834" s="18"/>
    </row>
    <row r="835" spans="1:4" ht="13" x14ac:dyDescent="0.15">
      <c r="A835" s="1"/>
      <c r="D835" s="18"/>
    </row>
    <row r="836" spans="1:4" ht="13" x14ac:dyDescent="0.15">
      <c r="A836" s="1"/>
      <c r="D836" s="18"/>
    </row>
    <row r="837" spans="1:4" ht="13" x14ac:dyDescent="0.15">
      <c r="A837" s="1"/>
      <c r="D837" s="18"/>
    </row>
    <row r="838" spans="1:4" ht="13" x14ac:dyDescent="0.15">
      <c r="A838" s="1"/>
      <c r="D838" s="18"/>
    </row>
    <row r="839" spans="1:4" ht="13" x14ac:dyDescent="0.15">
      <c r="A839" s="1"/>
      <c r="D839" s="18"/>
    </row>
    <row r="840" spans="1:4" ht="13" x14ac:dyDescent="0.15">
      <c r="A840" s="1"/>
      <c r="D840" s="18"/>
    </row>
    <row r="841" spans="1:4" ht="13" x14ac:dyDescent="0.15">
      <c r="A841" s="1"/>
      <c r="D841" s="18"/>
    </row>
    <row r="842" spans="1:4" ht="13" x14ac:dyDescent="0.15">
      <c r="A842" s="1"/>
      <c r="D842" s="18"/>
    </row>
    <row r="843" spans="1:4" ht="13" x14ac:dyDescent="0.15">
      <c r="A843" s="1"/>
      <c r="D843" s="18"/>
    </row>
    <row r="844" spans="1:4" ht="13" x14ac:dyDescent="0.15">
      <c r="A844" s="1"/>
      <c r="D844" s="18"/>
    </row>
    <row r="845" spans="1:4" ht="13" x14ac:dyDescent="0.15">
      <c r="A845" s="1"/>
      <c r="D845" s="18"/>
    </row>
    <row r="846" spans="1:4" ht="13" x14ac:dyDescent="0.15">
      <c r="A846" s="1"/>
      <c r="D846" s="18"/>
    </row>
    <row r="847" spans="1:4" ht="13" x14ac:dyDescent="0.15">
      <c r="A847" s="1"/>
      <c r="D847" s="18"/>
    </row>
    <row r="848" spans="1:4" ht="13" x14ac:dyDescent="0.15">
      <c r="A848" s="1"/>
      <c r="D848" s="18"/>
    </row>
    <row r="849" spans="1:4" ht="13" x14ac:dyDescent="0.15">
      <c r="A849" s="1"/>
      <c r="D849" s="18"/>
    </row>
    <row r="850" spans="1:4" ht="13" x14ac:dyDescent="0.15">
      <c r="A850" s="1"/>
      <c r="D850" s="18"/>
    </row>
    <row r="851" spans="1:4" ht="13" x14ac:dyDescent="0.15">
      <c r="A851" s="1"/>
      <c r="D851" s="18"/>
    </row>
    <row r="852" spans="1:4" ht="13" x14ac:dyDescent="0.15">
      <c r="A852" s="1"/>
      <c r="D852" s="18"/>
    </row>
    <row r="853" spans="1:4" ht="13" x14ac:dyDescent="0.15">
      <c r="A853" s="1"/>
      <c r="D853" s="18"/>
    </row>
    <row r="854" spans="1:4" ht="13" x14ac:dyDescent="0.15">
      <c r="A854" s="1"/>
      <c r="D854" s="18"/>
    </row>
    <row r="855" spans="1:4" ht="13" x14ac:dyDescent="0.15">
      <c r="A855" s="1"/>
      <c r="D855" s="18"/>
    </row>
    <row r="856" spans="1:4" ht="13" x14ac:dyDescent="0.15">
      <c r="A856" s="1"/>
      <c r="D856" s="18"/>
    </row>
    <row r="857" spans="1:4" ht="13" x14ac:dyDescent="0.15">
      <c r="A857" s="1"/>
      <c r="D857" s="18"/>
    </row>
    <row r="858" spans="1:4" ht="13" x14ac:dyDescent="0.15">
      <c r="A858" s="1"/>
      <c r="D858" s="18"/>
    </row>
    <row r="859" spans="1:4" ht="13" x14ac:dyDescent="0.15">
      <c r="A859" s="1"/>
      <c r="D859" s="18"/>
    </row>
    <row r="860" spans="1:4" ht="13" x14ac:dyDescent="0.15">
      <c r="A860" s="1"/>
      <c r="D860" s="18"/>
    </row>
    <row r="861" spans="1:4" ht="13" x14ac:dyDescent="0.15">
      <c r="A861" s="1"/>
      <c r="D861" s="18"/>
    </row>
    <row r="862" spans="1:4" ht="13" x14ac:dyDescent="0.15">
      <c r="A862" s="1"/>
      <c r="D862" s="18"/>
    </row>
    <row r="863" spans="1:4" ht="13" x14ac:dyDescent="0.15">
      <c r="A863" s="1"/>
      <c r="D863" s="18"/>
    </row>
    <row r="864" spans="1:4" ht="13" x14ac:dyDescent="0.15">
      <c r="A864" s="1"/>
      <c r="D864" s="18"/>
    </row>
    <row r="865" spans="1:4" ht="13" x14ac:dyDescent="0.15">
      <c r="A865" s="1"/>
      <c r="D865" s="18"/>
    </row>
    <row r="866" spans="1:4" ht="13" x14ac:dyDescent="0.15">
      <c r="A866" s="1"/>
      <c r="D866" s="18"/>
    </row>
    <row r="867" spans="1:4" ht="13" x14ac:dyDescent="0.15">
      <c r="A867" s="1"/>
      <c r="D867" s="18"/>
    </row>
    <row r="868" spans="1:4" ht="13" x14ac:dyDescent="0.15">
      <c r="A868" s="1"/>
      <c r="D868" s="18"/>
    </row>
    <row r="869" spans="1:4" ht="13" x14ac:dyDescent="0.15">
      <c r="A869" s="1"/>
      <c r="D869" s="18"/>
    </row>
    <row r="870" spans="1:4" ht="13" x14ac:dyDescent="0.15">
      <c r="A870" s="1"/>
      <c r="D870" s="18"/>
    </row>
    <row r="871" spans="1:4" ht="13" x14ac:dyDescent="0.15">
      <c r="A871" s="1"/>
      <c r="D871" s="18"/>
    </row>
    <row r="872" spans="1:4" ht="13" x14ac:dyDescent="0.15">
      <c r="A872" s="1"/>
      <c r="D872" s="18"/>
    </row>
    <row r="873" spans="1:4" ht="13" x14ac:dyDescent="0.15">
      <c r="A873" s="1"/>
      <c r="D873" s="18"/>
    </row>
    <row r="874" spans="1:4" ht="13" x14ac:dyDescent="0.15">
      <c r="A874" s="1"/>
      <c r="D874" s="18"/>
    </row>
    <row r="875" spans="1:4" ht="13" x14ac:dyDescent="0.15">
      <c r="A875" s="1"/>
      <c r="D875" s="18"/>
    </row>
    <row r="876" spans="1:4" ht="13" x14ac:dyDescent="0.15">
      <c r="A876" s="1"/>
      <c r="D876" s="18"/>
    </row>
    <row r="877" spans="1:4" ht="13" x14ac:dyDescent="0.15">
      <c r="A877" s="1"/>
      <c r="D877" s="18"/>
    </row>
    <row r="878" spans="1:4" ht="13" x14ac:dyDescent="0.15">
      <c r="A878" s="1"/>
      <c r="D878" s="18"/>
    </row>
    <row r="879" spans="1:4" ht="13" x14ac:dyDescent="0.15">
      <c r="A879" s="1"/>
      <c r="D879" s="18"/>
    </row>
    <row r="880" spans="1:4" ht="13" x14ac:dyDescent="0.15">
      <c r="A880" s="1"/>
      <c r="D880" s="18"/>
    </row>
    <row r="881" spans="1:4" ht="13" x14ac:dyDescent="0.15">
      <c r="A881" s="1"/>
      <c r="D881" s="18"/>
    </row>
    <row r="882" spans="1:4" ht="13" x14ac:dyDescent="0.15">
      <c r="A882" s="1"/>
      <c r="D882" s="18"/>
    </row>
    <row r="883" spans="1:4" ht="13" x14ac:dyDescent="0.15">
      <c r="A883" s="1"/>
      <c r="D883" s="18"/>
    </row>
    <row r="884" spans="1:4" ht="13" x14ac:dyDescent="0.15">
      <c r="A884" s="1"/>
      <c r="D884" s="18"/>
    </row>
    <row r="885" spans="1:4" ht="13" x14ac:dyDescent="0.15">
      <c r="A885" s="1"/>
      <c r="D885" s="18"/>
    </row>
    <row r="886" spans="1:4" ht="13" x14ac:dyDescent="0.15">
      <c r="A886" s="1"/>
      <c r="D886" s="18"/>
    </row>
    <row r="887" spans="1:4" ht="13" x14ac:dyDescent="0.15">
      <c r="A887" s="1"/>
      <c r="D887" s="18"/>
    </row>
    <row r="888" spans="1:4" ht="13" x14ac:dyDescent="0.15">
      <c r="A888" s="1"/>
      <c r="D888" s="18"/>
    </row>
    <row r="889" spans="1:4" ht="13" x14ac:dyDescent="0.15">
      <c r="A889" s="1"/>
      <c r="D889" s="18"/>
    </row>
    <row r="890" spans="1:4" ht="13" x14ac:dyDescent="0.15">
      <c r="A890" s="1"/>
      <c r="D890" s="18"/>
    </row>
    <row r="891" spans="1:4" ht="13" x14ac:dyDescent="0.15">
      <c r="A891" s="1"/>
      <c r="D891" s="18"/>
    </row>
    <row r="892" spans="1:4" ht="13" x14ac:dyDescent="0.15">
      <c r="A892" s="1"/>
      <c r="D892" s="18"/>
    </row>
    <row r="893" spans="1:4" ht="13" x14ac:dyDescent="0.15">
      <c r="A893" s="1"/>
      <c r="D893" s="18"/>
    </row>
    <row r="894" spans="1:4" ht="13" x14ac:dyDescent="0.15">
      <c r="A894" s="1"/>
      <c r="D894" s="18"/>
    </row>
    <row r="895" spans="1:4" ht="13" x14ac:dyDescent="0.15">
      <c r="A895" s="1"/>
      <c r="D895" s="18"/>
    </row>
    <row r="896" spans="1:4" ht="13" x14ac:dyDescent="0.15">
      <c r="A896" s="1"/>
      <c r="D896" s="18"/>
    </row>
    <row r="897" spans="1:4" ht="13" x14ac:dyDescent="0.15">
      <c r="A897" s="1"/>
      <c r="D897" s="18"/>
    </row>
    <row r="898" spans="1:4" ht="13" x14ac:dyDescent="0.15">
      <c r="A898" s="1"/>
      <c r="D898" s="18"/>
    </row>
    <row r="899" spans="1:4" ht="13" x14ac:dyDescent="0.15">
      <c r="A899" s="1"/>
      <c r="D899" s="18"/>
    </row>
    <row r="900" spans="1:4" ht="13" x14ac:dyDescent="0.15">
      <c r="A900" s="1"/>
      <c r="D900" s="18"/>
    </row>
    <row r="901" spans="1:4" ht="13" x14ac:dyDescent="0.15">
      <c r="A901" s="1"/>
      <c r="D901" s="18"/>
    </row>
    <row r="902" spans="1:4" ht="13" x14ac:dyDescent="0.15">
      <c r="A902" s="1"/>
      <c r="D902" s="18"/>
    </row>
    <row r="903" spans="1:4" ht="13" x14ac:dyDescent="0.15">
      <c r="A903" s="1"/>
      <c r="D903" s="18"/>
    </row>
    <row r="904" spans="1:4" ht="13" x14ac:dyDescent="0.15">
      <c r="A904" s="1"/>
      <c r="D904" s="18"/>
    </row>
    <row r="905" spans="1:4" ht="13" x14ac:dyDescent="0.15">
      <c r="A905" s="1"/>
      <c r="D905" s="18"/>
    </row>
    <row r="906" spans="1:4" ht="13" x14ac:dyDescent="0.15">
      <c r="A906" s="1"/>
      <c r="D906" s="18"/>
    </row>
    <row r="907" spans="1:4" ht="13" x14ac:dyDescent="0.15">
      <c r="A907" s="1"/>
      <c r="D907" s="18"/>
    </row>
    <row r="908" spans="1:4" ht="13" x14ac:dyDescent="0.15">
      <c r="A908" s="1"/>
      <c r="D908" s="18"/>
    </row>
    <row r="909" spans="1:4" ht="13" x14ac:dyDescent="0.15">
      <c r="A909" s="1"/>
      <c r="D909" s="18"/>
    </row>
    <row r="910" spans="1:4" ht="13" x14ac:dyDescent="0.15">
      <c r="A910" s="1"/>
      <c r="D910" s="18"/>
    </row>
    <row r="911" spans="1:4" ht="13" x14ac:dyDescent="0.15">
      <c r="A911" s="1"/>
      <c r="D911" s="18"/>
    </row>
    <row r="912" spans="1:4" ht="13" x14ac:dyDescent="0.15">
      <c r="A912" s="1"/>
      <c r="D912" s="18"/>
    </row>
    <row r="913" spans="1:4" ht="13" x14ac:dyDescent="0.15">
      <c r="A913" s="1"/>
      <c r="D913" s="18"/>
    </row>
    <row r="914" spans="1:4" ht="13" x14ac:dyDescent="0.15">
      <c r="A914" s="1"/>
      <c r="D914" s="18"/>
    </row>
    <row r="915" spans="1:4" ht="13" x14ac:dyDescent="0.15">
      <c r="A915" s="1"/>
      <c r="D915" s="18"/>
    </row>
    <row r="916" spans="1:4" ht="13" x14ac:dyDescent="0.15">
      <c r="A916" s="1"/>
      <c r="D916" s="18"/>
    </row>
    <row r="917" spans="1:4" ht="13" x14ac:dyDescent="0.15">
      <c r="A917" s="1"/>
      <c r="D917" s="18"/>
    </row>
    <row r="918" spans="1:4" ht="13" x14ac:dyDescent="0.15">
      <c r="A918" s="1"/>
      <c r="D918" s="18"/>
    </row>
    <row r="919" spans="1:4" ht="13" x14ac:dyDescent="0.15">
      <c r="A919" s="1"/>
      <c r="D919" s="18"/>
    </row>
    <row r="920" spans="1:4" ht="13" x14ac:dyDescent="0.15">
      <c r="A920" s="1"/>
      <c r="D920" s="18"/>
    </row>
    <row r="921" spans="1:4" ht="13" x14ac:dyDescent="0.15">
      <c r="A921" s="1"/>
      <c r="D921" s="18"/>
    </row>
    <row r="922" spans="1:4" ht="13" x14ac:dyDescent="0.15">
      <c r="A922" s="1"/>
      <c r="D922" s="18"/>
    </row>
    <row r="923" spans="1:4" ht="13" x14ac:dyDescent="0.15">
      <c r="A923" s="1"/>
      <c r="D923" s="18"/>
    </row>
    <row r="924" spans="1:4" ht="13" x14ac:dyDescent="0.15">
      <c r="A924" s="1"/>
      <c r="D924" s="18"/>
    </row>
    <row r="925" spans="1:4" ht="13" x14ac:dyDescent="0.15">
      <c r="A925" s="1"/>
      <c r="D925" s="18"/>
    </row>
    <row r="926" spans="1:4" ht="13" x14ac:dyDescent="0.15">
      <c r="A926" s="1"/>
      <c r="D926" s="18"/>
    </row>
    <row r="927" spans="1:4" ht="13" x14ac:dyDescent="0.15">
      <c r="A927" s="1"/>
      <c r="D927" s="18"/>
    </row>
    <row r="928" spans="1:4" ht="13" x14ac:dyDescent="0.15">
      <c r="A928" s="1"/>
      <c r="D928" s="18"/>
    </row>
    <row r="929" spans="1:4" ht="13" x14ac:dyDescent="0.15">
      <c r="A929" s="1"/>
      <c r="D929" s="18"/>
    </row>
    <row r="930" spans="1:4" ht="13" x14ac:dyDescent="0.15">
      <c r="A930" s="1"/>
      <c r="D930" s="18"/>
    </row>
    <row r="931" spans="1:4" ht="13" x14ac:dyDescent="0.15">
      <c r="A931" s="1"/>
      <c r="D931" s="18"/>
    </row>
    <row r="932" spans="1:4" ht="13" x14ac:dyDescent="0.15">
      <c r="A932" s="1"/>
      <c r="D932" s="18"/>
    </row>
    <row r="933" spans="1:4" ht="13" x14ac:dyDescent="0.15">
      <c r="A933" s="1"/>
      <c r="D933" s="18"/>
    </row>
    <row r="934" spans="1:4" ht="13" x14ac:dyDescent="0.15">
      <c r="A934" s="1"/>
      <c r="D934" s="18"/>
    </row>
    <row r="935" spans="1:4" ht="13" x14ac:dyDescent="0.15">
      <c r="A935" s="1"/>
      <c r="D935" s="18"/>
    </row>
    <row r="936" spans="1:4" ht="13" x14ac:dyDescent="0.15">
      <c r="A936" s="1"/>
      <c r="D936" s="18"/>
    </row>
    <row r="937" spans="1:4" ht="13" x14ac:dyDescent="0.15">
      <c r="A937" s="1"/>
      <c r="D937" s="18"/>
    </row>
    <row r="938" spans="1:4" ht="13" x14ac:dyDescent="0.15">
      <c r="A938" s="1"/>
      <c r="D938" s="18"/>
    </row>
    <row r="939" spans="1:4" ht="13" x14ac:dyDescent="0.15">
      <c r="A939" s="1"/>
      <c r="D939" s="18"/>
    </row>
    <row r="940" spans="1:4" ht="13" x14ac:dyDescent="0.15">
      <c r="A940" s="1"/>
      <c r="D940" s="18"/>
    </row>
    <row r="941" spans="1:4" ht="13" x14ac:dyDescent="0.15">
      <c r="A941" s="1"/>
      <c r="D941" s="18"/>
    </row>
    <row r="942" spans="1:4" ht="13" x14ac:dyDescent="0.15">
      <c r="A942" s="1"/>
      <c r="D942" s="18"/>
    </row>
    <row r="943" spans="1:4" ht="13" x14ac:dyDescent="0.15">
      <c r="A943" s="1"/>
      <c r="D943" s="18"/>
    </row>
    <row r="944" spans="1:4" ht="13" x14ac:dyDescent="0.15">
      <c r="A944" s="1"/>
      <c r="D944" s="18"/>
    </row>
    <row r="945" spans="1:4" ht="13" x14ac:dyDescent="0.15">
      <c r="A945" s="1"/>
      <c r="D945" s="18"/>
    </row>
    <row r="946" spans="1:4" ht="13" x14ac:dyDescent="0.15">
      <c r="A946" s="1"/>
      <c r="D946" s="18"/>
    </row>
    <row r="947" spans="1:4" ht="13" x14ac:dyDescent="0.15">
      <c r="A947" s="1"/>
      <c r="D947" s="18"/>
    </row>
    <row r="948" spans="1:4" ht="13" x14ac:dyDescent="0.15">
      <c r="A948" s="1"/>
      <c r="D948" s="18"/>
    </row>
    <row r="949" spans="1:4" ht="13" x14ac:dyDescent="0.15">
      <c r="A949" s="1"/>
      <c r="D949" s="18"/>
    </row>
    <row r="950" spans="1:4" ht="13" x14ac:dyDescent="0.15">
      <c r="A950" s="1"/>
      <c r="D950" s="18"/>
    </row>
    <row r="951" spans="1:4" ht="13" x14ac:dyDescent="0.15">
      <c r="A951" s="1"/>
      <c r="D951" s="18"/>
    </row>
    <row r="952" spans="1:4" ht="13" x14ac:dyDescent="0.15">
      <c r="A952" s="1"/>
      <c r="D952" s="18"/>
    </row>
    <row r="953" spans="1:4" ht="13" x14ac:dyDescent="0.15">
      <c r="A953" s="1"/>
      <c r="D953" s="18"/>
    </row>
    <row r="954" spans="1:4" ht="13" x14ac:dyDescent="0.15">
      <c r="A954" s="1"/>
      <c r="D954" s="18"/>
    </row>
    <row r="955" spans="1:4" ht="13" x14ac:dyDescent="0.15">
      <c r="A955" s="1"/>
      <c r="D955" s="18"/>
    </row>
    <row r="956" spans="1:4" ht="13" x14ac:dyDescent="0.15">
      <c r="A956" s="1"/>
      <c r="D956" s="18"/>
    </row>
    <row r="957" spans="1:4" ht="13" x14ac:dyDescent="0.15">
      <c r="A957" s="1"/>
      <c r="D957" s="18"/>
    </row>
    <row r="958" spans="1:4" ht="13" x14ac:dyDescent="0.15">
      <c r="A958" s="1"/>
      <c r="D958" s="18"/>
    </row>
    <row r="959" spans="1:4" ht="13" x14ac:dyDescent="0.15">
      <c r="A959" s="1"/>
      <c r="D959" s="18"/>
    </row>
    <row r="960" spans="1:4" ht="13" x14ac:dyDescent="0.15">
      <c r="A960" s="1"/>
      <c r="D960" s="18"/>
    </row>
    <row r="961" spans="1:4" ht="13" x14ac:dyDescent="0.15">
      <c r="A961" s="1"/>
      <c r="D961" s="18"/>
    </row>
    <row r="962" spans="1:4" ht="13" x14ac:dyDescent="0.15">
      <c r="A962" s="1"/>
      <c r="D962" s="18"/>
    </row>
    <row r="963" spans="1:4" ht="13" x14ac:dyDescent="0.15">
      <c r="A963" s="1"/>
      <c r="D963" s="18"/>
    </row>
    <row r="964" spans="1:4" ht="13" x14ac:dyDescent="0.15">
      <c r="A964" s="1"/>
      <c r="D964" s="18"/>
    </row>
    <row r="965" spans="1:4" ht="13" x14ac:dyDescent="0.15">
      <c r="A965" s="1"/>
      <c r="D965" s="18"/>
    </row>
    <row r="966" spans="1:4" ht="13" x14ac:dyDescent="0.15">
      <c r="A966" s="1"/>
      <c r="D966" s="18"/>
    </row>
    <row r="967" spans="1:4" ht="13" x14ac:dyDescent="0.15">
      <c r="A967" s="1"/>
      <c r="D967" s="18"/>
    </row>
    <row r="968" spans="1:4" ht="13" x14ac:dyDescent="0.15">
      <c r="A968" s="1"/>
      <c r="D968" s="18"/>
    </row>
    <row r="969" spans="1:4" ht="13" x14ac:dyDescent="0.15">
      <c r="A969" s="1"/>
      <c r="D969" s="18"/>
    </row>
    <row r="970" spans="1:4" ht="13" x14ac:dyDescent="0.15">
      <c r="A970" s="1"/>
      <c r="D970" s="18"/>
    </row>
    <row r="971" spans="1:4" ht="13" x14ac:dyDescent="0.15">
      <c r="A971" s="1"/>
      <c r="D971" s="18"/>
    </row>
    <row r="972" spans="1:4" ht="13" x14ac:dyDescent="0.15">
      <c r="A972" s="1"/>
      <c r="D972" s="18"/>
    </row>
    <row r="973" spans="1:4" ht="13" x14ac:dyDescent="0.15">
      <c r="A973" s="1"/>
      <c r="D973" s="18"/>
    </row>
    <row r="974" spans="1:4" ht="13" x14ac:dyDescent="0.15">
      <c r="A974" s="1"/>
      <c r="D974" s="18"/>
    </row>
    <row r="975" spans="1:4" ht="13" x14ac:dyDescent="0.15">
      <c r="A975" s="1"/>
      <c r="D975" s="18"/>
    </row>
    <row r="976" spans="1:4" ht="13" x14ac:dyDescent="0.15">
      <c r="A976" s="1"/>
      <c r="D976" s="18"/>
    </row>
    <row r="977" spans="1:4" ht="13" x14ac:dyDescent="0.15">
      <c r="A977" s="1"/>
      <c r="D977" s="18"/>
    </row>
    <row r="978" spans="1:4" ht="13" x14ac:dyDescent="0.15">
      <c r="A978" s="1"/>
      <c r="D978" s="18"/>
    </row>
    <row r="979" spans="1:4" ht="13" x14ac:dyDescent="0.15">
      <c r="A979" s="1"/>
      <c r="D979" s="18"/>
    </row>
    <row r="980" spans="1:4" ht="13" x14ac:dyDescent="0.15">
      <c r="A980" s="1"/>
      <c r="D980" s="18"/>
    </row>
    <row r="981" spans="1:4" ht="13" x14ac:dyDescent="0.15">
      <c r="A981" s="1"/>
      <c r="D981" s="18"/>
    </row>
    <row r="982" spans="1:4" ht="13" x14ac:dyDescent="0.15">
      <c r="A982" s="1"/>
      <c r="D982" s="18"/>
    </row>
    <row r="983" spans="1:4" ht="13" x14ac:dyDescent="0.15">
      <c r="A983" s="1"/>
      <c r="D983" s="18"/>
    </row>
    <row r="984" spans="1:4" ht="13" x14ac:dyDescent="0.15">
      <c r="A984" s="1"/>
      <c r="D984" s="18"/>
    </row>
    <row r="985" spans="1:4" ht="13" x14ac:dyDescent="0.15">
      <c r="A985" s="1"/>
      <c r="D985" s="18"/>
    </row>
    <row r="986" spans="1:4" ht="13" x14ac:dyDescent="0.15">
      <c r="A986" s="1"/>
      <c r="D986" s="18"/>
    </row>
    <row r="987" spans="1:4" ht="13" x14ac:dyDescent="0.15">
      <c r="A987" s="1"/>
      <c r="D987" s="18"/>
    </row>
    <row r="988" spans="1:4" ht="13" x14ac:dyDescent="0.15">
      <c r="A988" s="1"/>
      <c r="D988" s="18"/>
    </row>
    <row r="989" spans="1:4" ht="13" x14ac:dyDescent="0.15">
      <c r="A989" s="1"/>
      <c r="D989" s="18"/>
    </row>
    <row r="990" spans="1:4" ht="13" x14ac:dyDescent="0.15">
      <c r="A990" s="1"/>
      <c r="D990" s="18"/>
    </row>
    <row r="991" spans="1:4" ht="13" x14ac:dyDescent="0.15">
      <c r="A991" s="1"/>
      <c r="D991" s="18"/>
    </row>
    <row r="992" spans="1:4" ht="13" x14ac:dyDescent="0.15">
      <c r="A992" s="1"/>
      <c r="D992" s="18"/>
    </row>
    <row r="993" spans="1:4" ht="13" x14ac:dyDescent="0.15">
      <c r="A993" s="1"/>
      <c r="D993" s="18"/>
    </row>
    <row r="994" spans="1:4" ht="13" x14ac:dyDescent="0.15">
      <c r="A994" s="1"/>
      <c r="D994" s="18"/>
    </row>
    <row r="995" spans="1:4" ht="13" x14ac:dyDescent="0.15">
      <c r="A995" s="1"/>
      <c r="D995" s="1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A70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27" ht="15.75" customHeight="1" x14ac:dyDescent="0.15">
      <c r="A1" t="s">
        <v>114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21" t="s">
        <v>54</v>
      </c>
      <c r="N1" s="21" t="s">
        <v>55</v>
      </c>
      <c r="O1" s="21" t="s">
        <v>56</v>
      </c>
      <c r="P1" s="21" t="s">
        <v>57</v>
      </c>
      <c r="Q1" s="21" t="s">
        <v>58</v>
      </c>
      <c r="R1" s="21" t="s">
        <v>59</v>
      </c>
      <c r="S1" s="21" t="s">
        <v>60</v>
      </c>
      <c r="T1" s="21" t="s">
        <v>61</v>
      </c>
      <c r="U1" s="21" t="s">
        <v>62</v>
      </c>
      <c r="V1" s="21" t="s">
        <v>63</v>
      </c>
      <c r="W1" s="21" t="s">
        <v>64</v>
      </c>
      <c r="X1" s="21" t="s">
        <v>65</v>
      </c>
      <c r="Y1" s="21" t="s">
        <v>66</v>
      </c>
      <c r="Z1" s="21" t="s">
        <v>67</v>
      </c>
      <c r="AA1" s="20"/>
    </row>
    <row r="2" spans="1:27" ht="15.75" customHeight="1" x14ac:dyDescent="0.15">
      <c r="A2" s="21" t="s">
        <v>68</v>
      </c>
      <c r="B2" s="22">
        <f>LAM1927_5!$C$2</f>
        <v>48.1</v>
      </c>
      <c r="C2" s="22">
        <f>LAM1927_5!$C$3</f>
        <v>0</v>
      </c>
      <c r="D2" s="22">
        <f>LAM1927_5!$C$4</f>
        <v>0</v>
      </c>
      <c r="E2" s="22">
        <f>LAM1927_5!$C$5</f>
        <v>3.9</v>
      </c>
      <c r="F2" s="22">
        <f>LAM1927_5!$C$6</f>
        <v>14</v>
      </c>
      <c r="G2" s="22">
        <f>LAM1927_5!$C$7</f>
        <v>10.5</v>
      </c>
      <c r="H2" s="22">
        <f>LAM1927_5!$C$8</f>
        <v>22.1</v>
      </c>
      <c r="I2" s="22">
        <f>LAM1927_5!$C$9</f>
        <v>0.6</v>
      </c>
      <c r="J2" s="22">
        <f>LAM1927_5!$C$10</f>
        <v>0</v>
      </c>
      <c r="K2" s="22">
        <f>LAM1927_5!$C$11</f>
        <v>0.5</v>
      </c>
      <c r="L2" s="22">
        <f>LAM1927_5!C15</f>
        <v>0.95718716474453092</v>
      </c>
      <c r="M2" s="22">
        <f>LAM1927_5!C16</f>
        <v>0.93018112911983286</v>
      </c>
      <c r="N2" s="22">
        <f>LAM1927_5!C17</f>
        <v>0.98647509128229438</v>
      </c>
      <c r="O2" s="22">
        <f>LAM1927_5!C18</f>
        <v>0.99604607200642548</v>
      </c>
      <c r="P2" s="22">
        <f>LAM1927_5!C19</f>
        <v>0.99241848627570883</v>
      </c>
      <c r="Q2" s="22">
        <f>LAM1927_5!C20</f>
        <v>0.96944024823901276</v>
      </c>
      <c r="R2" s="22">
        <f>LAM1927_5!C21</f>
        <v>0.94266498849742864</v>
      </c>
      <c r="S2" s="22">
        <f>LAM1927_5!C22</f>
        <v>0.93591388240637141</v>
      </c>
      <c r="T2" s="22">
        <f>LAM1927_5!C23</f>
        <v>0.73102131903733347</v>
      </c>
      <c r="U2" s="22">
        <f>LAM1927_5!C24</f>
        <v>0.99158817983024061</v>
      </c>
      <c r="V2" s="22">
        <f>LAM1927_5!C25</f>
        <v>0.99582730606390446</v>
      </c>
      <c r="W2" s="22">
        <f>LAM1927_5!C26</f>
        <v>0.99937224208722963</v>
      </c>
      <c r="X2" s="22">
        <f>LAM1927_5!C27</f>
        <v>0.95295755118582881</v>
      </c>
      <c r="Y2" s="22">
        <f>LAM1927_5!C28</f>
        <v>0.7188463058895751</v>
      </c>
      <c r="Z2" s="22">
        <f>LAM1927_5!C29</f>
        <v>0.995296117186942</v>
      </c>
      <c r="AA2" s="20"/>
    </row>
    <row r="3" spans="1:27" ht="15.75" customHeight="1" x14ac:dyDescent="0.15">
      <c r="A3" s="21" t="s">
        <v>69</v>
      </c>
      <c r="B3" s="22">
        <f>LAM1927_15!$C$2</f>
        <v>0.2</v>
      </c>
      <c r="C3" s="22">
        <f>LAM1927_15!$C$3</f>
        <v>0</v>
      </c>
      <c r="D3" s="22">
        <f>LAM1927_15!$C$4</f>
        <v>0</v>
      </c>
      <c r="E3" s="22">
        <f>LAM1927_15!$C$5</f>
        <v>0.3</v>
      </c>
      <c r="F3" s="22">
        <f>LAM1927_15!$C$6</f>
        <v>6.6</v>
      </c>
      <c r="G3" s="22">
        <f>LAM1927_15!$C$7</f>
        <v>36</v>
      </c>
      <c r="H3" s="22">
        <f>LAM1927_15!$C$8</f>
        <v>42.4</v>
      </c>
      <c r="I3" s="22">
        <f>LAM1927_15!$C$9</f>
        <v>0.2</v>
      </c>
      <c r="J3" s="22">
        <f>LAM1927_15!$C$10</f>
        <v>0</v>
      </c>
      <c r="K3" s="22">
        <f>LAM1927_15!$C$11</f>
        <v>13.8</v>
      </c>
      <c r="L3" s="22">
        <f>LAM1927_15!C15</f>
        <v>0.99320698359617665</v>
      </c>
      <c r="M3" s="22">
        <f>LAM1927_15!C16</f>
        <v>0.99501293412314573</v>
      </c>
      <c r="N3" s="22">
        <f>LAM1927_15!C17</f>
        <v>0.48986388886467869</v>
      </c>
      <c r="O3" s="22">
        <f>LAM1927_15!C18</f>
        <v>0.99942224977374061</v>
      </c>
      <c r="P3" s="22">
        <f>LAM1927_15!C19</f>
        <v>0.99732309898260052</v>
      </c>
      <c r="Q3" s="22">
        <f>LAM1927_15!C20</f>
        <v>0.99978233637410718</v>
      </c>
      <c r="R3" s="22">
        <f>LAM1927_15!C21</f>
        <v>0.76504488330915055</v>
      </c>
      <c r="S3" s="22">
        <f>LAM1927_15!C22</f>
        <v>0.94783503636326172</v>
      </c>
      <c r="T3" s="22">
        <f>LAM1927_15!C23</f>
        <v>0.80468260214736109</v>
      </c>
      <c r="U3" s="22">
        <f>LAM1927_15!C24</f>
        <v>0.50370868198387941</v>
      </c>
      <c r="V3" s="22">
        <f>LAM1927_15!C25</f>
        <v>0.58949642070431429</v>
      </c>
      <c r="W3" s="22">
        <f>LAM1927_15!C26</f>
        <v>0.99998098847172934</v>
      </c>
      <c r="X3" s="22">
        <f>LAM1927_15!C27</f>
        <v>0.99983502803136848</v>
      </c>
      <c r="Y3" s="22">
        <f>LAM1927_15!C28</f>
        <v>0.54554470343588268</v>
      </c>
      <c r="Z3" s="22">
        <f>LAM1927_15!C29</f>
        <v>0.99083501688438813</v>
      </c>
      <c r="AA3" s="20"/>
    </row>
    <row r="4" spans="1:27" ht="15.75" customHeight="1" x14ac:dyDescent="0.15">
      <c r="A4" s="21" t="s">
        <v>70</v>
      </c>
      <c r="B4" s="22">
        <f>LAM1927_33!$C$2</f>
        <v>0</v>
      </c>
      <c r="C4" s="22">
        <f>LAM1927_33!$C$3</f>
        <v>0</v>
      </c>
      <c r="D4" s="22">
        <f>LAM1927_33!$C$4</f>
        <v>0</v>
      </c>
      <c r="E4" s="22">
        <f>LAM1927_33!$C$5</f>
        <v>0</v>
      </c>
      <c r="F4" s="22">
        <f>LAM1927_33!$C$6</f>
        <v>2.6</v>
      </c>
      <c r="G4" s="22">
        <f>LAM1927_33!$C$7</f>
        <v>19.399999999999999</v>
      </c>
      <c r="H4" s="22">
        <f>LAM1927_33!$C$8</f>
        <v>65.8</v>
      </c>
      <c r="I4" s="22">
        <f>LAM1927_33!$C$9</f>
        <v>5.2</v>
      </c>
      <c r="J4" s="22">
        <f>LAM1927_33!$C$10</f>
        <v>0</v>
      </c>
      <c r="K4" s="22">
        <f>LAM1927_33!$C$11</f>
        <v>6.8</v>
      </c>
      <c r="L4" s="22">
        <f>LAM1927_33!C15</f>
        <v>0.99421912169671889</v>
      </c>
      <c r="M4" s="22">
        <f>LAM1927_33!C16</f>
        <v>0.98238031886700217</v>
      </c>
      <c r="N4" s="22">
        <f>LAM1927_33!C17</f>
        <v>0.94149164999247159</v>
      </c>
      <c r="O4" s="22">
        <f>LAM1927_33!C18</f>
        <v>0.99947882220313888</v>
      </c>
      <c r="P4" s="22">
        <f>LAM1927_33!C19</f>
        <v>0.99755800751090196</v>
      </c>
      <c r="Q4" s="22">
        <f>LAM1927_33!C20</f>
        <v>0.99556104741208706</v>
      </c>
      <c r="R4" s="22">
        <f>LAM1927_33!C21</f>
        <v>0.76382740834041429</v>
      </c>
      <c r="S4" s="22">
        <f>LAM1927_33!C22</f>
        <v>0.94735501877058215</v>
      </c>
      <c r="T4" s="22">
        <f>LAM1927_33!C23</f>
        <v>0.80495545937877466</v>
      </c>
      <c r="U4" s="22">
        <f>LAM1927_33!C24</f>
        <v>0.49550762088960815</v>
      </c>
      <c r="V4" s="22">
        <f>LAM1927_33!C25</f>
        <v>0.58171557942462782</v>
      </c>
      <c r="W4" s="22">
        <f>LAM1927_33!C26</f>
        <v>0.99998733872786061</v>
      </c>
      <c r="X4" s="22">
        <f>LAM1927_33!C27</f>
        <v>0.99626665376133317</v>
      </c>
      <c r="Y4" s="22">
        <f>LAM1927_33!C28</f>
        <v>0.45574674731780174</v>
      </c>
      <c r="Z4" s="22">
        <f>LAM1927_33!C29</f>
        <v>0.99061965389660778</v>
      </c>
      <c r="AA4" s="20"/>
    </row>
    <row r="5" spans="1:27" ht="15.75" customHeight="1" x14ac:dyDescent="0.15">
      <c r="A5" s="21" t="s">
        <v>71</v>
      </c>
      <c r="B5" s="22">
        <f>LAM1927_35!$C$2</f>
        <v>4.7</v>
      </c>
      <c r="C5" s="22">
        <f>LAM1927_35!$C$3</f>
        <v>0</v>
      </c>
      <c r="D5" s="22">
        <f>LAM1927_35!$C$4</f>
        <v>0</v>
      </c>
      <c r="E5" s="22">
        <f>LAM1927_35!$C$5</f>
        <v>0</v>
      </c>
      <c r="F5" s="22">
        <f>LAM1927_35!$C$6</f>
        <v>0.9</v>
      </c>
      <c r="G5" s="22">
        <f>LAM1927_35!$C$7</f>
        <v>8.5</v>
      </c>
      <c r="H5" s="22">
        <f>LAM1927_35!$C$8</f>
        <v>84.9</v>
      </c>
      <c r="I5" s="22">
        <f>LAM1927_35!$C$9</f>
        <v>0.1</v>
      </c>
      <c r="J5" s="22">
        <f>LAM1927_35!$C$10</f>
        <v>0</v>
      </c>
      <c r="K5" s="22">
        <f>LAM1927_35!$C$11</f>
        <v>0.6</v>
      </c>
      <c r="L5" s="22">
        <f>LAM1927_35!C15</f>
        <v>0.99367933418436238</v>
      </c>
      <c r="M5" s="22">
        <f>LAM1927_35!C16</f>
        <v>0.95821909358816593</v>
      </c>
      <c r="N5" s="22">
        <f>LAM1927_35!C17</f>
        <v>0.99033205957633086</v>
      </c>
      <c r="O5" s="22">
        <f>LAM1927_35!C18</f>
        <v>0.99940961197183142</v>
      </c>
      <c r="P5" s="22">
        <f>LAM1927_35!C19</f>
        <v>0.99744429197298456</v>
      </c>
      <c r="Q5" s="22">
        <f>LAM1927_35!C20</f>
        <v>0.96792826917596775</v>
      </c>
      <c r="R5" s="22">
        <f>LAM1927_35!C21</f>
        <v>0.79128070247298277</v>
      </c>
      <c r="S5" s="22">
        <f>LAM1927_35!C22</f>
        <v>0.94560503104621074</v>
      </c>
      <c r="T5" s="22">
        <f>LAM1927_35!C23</f>
        <v>0.79846683914328898</v>
      </c>
      <c r="U5" s="22">
        <f>LAM1927_35!C24</f>
        <v>0.60647645365330616</v>
      </c>
      <c r="V5" s="22">
        <f>LAM1927_35!C25</f>
        <v>0.69386346296249402</v>
      </c>
      <c r="W5" s="22">
        <f>LAM1927_35!C26</f>
        <v>0.99998614337162417</v>
      </c>
      <c r="X5" s="22">
        <f>LAM1927_35!C27</f>
        <v>0.96909875360185327</v>
      </c>
      <c r="Y5" s="22">
        <f>LAM1927_35!C28</f>
        <v>0.42815049402232386</v>
      </c>
      <c r="Z5" s="22">
        <f>LAM1927_35!C29</f>
        <v>0.99077025266686913</v>
      </c>
      <c r="AA5" s="20"/>
    </row>
    <row r="6" spans="1:27" ht="15.75" customHeight="1" x14ac:dyDescent="0.15">
      <c r="A6" s="21" t="s">
        <v>72</v>
      </c>
      <c r="B6" s="22">
        <f>LAM1927_36!$C$2</f>
        <v>50.8</v>
      </c>
      <c r="C6" s="22">
        <f>LAM1927_36!$C$3</f>
        <v>0</v>
      </c>
      <c r="D6" s="22">
        <f>LAM1927_36!$C$4</f>
        <v>0</v>
      </c>
      <c r="E6" s="22">
        <f>LAM1927_36!$C$5</f>
        <v>4.9000000000000004</v>
      </c>
      <c r="F6" s="22">
        <f>LAM1927_36!$C$6</f>
        <v>0.4</v>
      </c>
      <c r="G6" s="22">
        <f>LAM1927_36!$C$7</f>
        <v>5.6</v>
      </c>
      <c r="H6" s="22">
        <f>LAM1927_36!$C$8</f>
        <v>36.9</v>
      </c>
      <c r="I6" s="22">
        <f>LAM1927_36!$C$9</f>
        <v>0.9</v>
      </c>
      <c r="J6" s="22">
        <f>LAM1927_36!$C$10</f>
        <v>0</v>
      </c>
      <c r="K6" s="22">
        <f>LAM1927_36!$C$11</f>
        <v>0.1</v>
      </c>
      <c r="L6" s="22">
        <f>LAM1927_36!C15</f>
        <v>0.97199577320092179</v>
      </c>
      <c r="M6" s="22">
        <f>LAM1927_36!C16</f>
        <v>0.94779341868716216</v>
      </c>
      <c r="N6" s="22">
        <f>LAM1927_36!C17</f>
        <v>0.99406935498939808</v>
      </c>
      <c r="O6" s="22">
        <f>LAM1927_36!C18</f>
        <v>0.99664481987462727</v>
      </c>
      <c r="P6" s="22">
        <f>LAM1927_36!C19</f>
        <v>0.99388635068091169</v>
      </c>
      <c r="Q6" s="22">
        <f>LAM1927_36!C20</f>
        <v>0.94658362643246508</v>
      </c>
      <c r="R6" s="22">
        <f>LAM1927_36!C21</f>
        <v>0.94740337506589745</v>
      </c>
      <c r="S6" s="22">
        <f>LAM1927_36!C22</f>
        <v>0.93694221016180856</v>
      </c>
      <c r="T6" s="22">
        <f>LAM1927_36!C23</f>
        <v>0.72638556276234167</v>
      </c>
      <c r="U6" s="22">
        <f>LAM1927_36!C24</f>
        <v>0.99378104487932017</v>
      </c>
      <c r="V6" s="22">
        <f>LAM1927_36!C25</f>
        <v>0.99696103896885424</v>
      </c>
      <c r="W6" s="22">
        <f>LAM1927_36!C26</f>
        <v>0.9997805695987857</v>
      </c>
      <c r="X6" s="22">
        <f>LAM1927_36!C27</f>
        <v>0.88442111093199516</v>
      </c>
      <c r="Y6" s="22">
        <f>LAM1927_36!C28</f>
        <v>0.71798499666870952</v>
      </c>
      <c r="Z6" s="22">
        <f>LAM1927_36!C29</f>
        <v>0.99663725076873921</v>
      </c>
      <c r="AA6" s="20"/>
    </row>
    <row r="7" spans="1:27" ht="15.75" customHeight="1" x14ac:dyDescent="0.15">
      <c r="A7" s="21" t="s">
        <v>73</v>
      </c>
      <c r="B7" s="22">
        <f>LAM1927_37!$C$2</f>
        <v>38.700000000000003</v>
      </c>
      <c r="C7" s="22">
        <f>LAM1927_37!$C$3</f>
        <v>0</v>
      </c>
      <c r="D7" s="22">
        <f>LAM1927_37!$C$4</f>
        <v>0</v>
      </c>
      <c r="E7" s="22">
        <f>LAM1927_37!$C$5</f>
        <v>0.9</v>
      </c>
      <c r="F7" s="22">
        <f>LAM1927_37!$C$6</f>
        <v>0.5</v>
      </c>
      <c r="G7" s="22">
        <f>LAM1927_37!$C$7</f>
        <v>6.3</v>
      </c>
      <c r="H7" s="22">
        <f>LAM1927_37!$C$8</f>
        <v>51.8</v>
      </c>
      <c r="I7" s="22">
        <f>LAM1927_37!$C$9</f>
        <v>0.3</v>
      </c>
      <c r="J7" s="22">
        <f>LAM1927_37!$C$10</f>
        <v>0</v>
      </c>
      <c r="K7" s="22">
        <f>LAM1927_37!$C$11</f>
        <v>1</v>
      </c>
      <c r="L7" s="22">
        <f>LAM1927_37!C15</f>
        <v>0.98101059373961708</v>
      </c>
      <c r="M7" s="22">
        <f>LAM1927_37!C16</f>
        <v>0.95056900023859259</v>
      </c>
      <c r="N7" s="22">
        <f>LAM1927_37!C17</f>
        <v>0.99332578435403873</v>
      </c>
      <c r="O7" s="22">
        <f>LAM1927_37!C18</f>
        <v>0.99806380596581523</v>
      </c>
      <c r="P7" s="22">
        <f>LAM1927_37!C19</f>
        <v>0.99538117771018264</v>
      </c>
      <c r="Q7" s="22">
        <f>LAM1927_37!C20</f>
        <v>0.95274446768774701</v>
      </c>
      <c r="R7" s="22">
        <f>LAM1927_37!C21</f>
        <v>0.92287259311336445</v>
      </c>
      <c r="S7" s="22">
        <f>LAM1927_37!C22</f>
        <v>0.93333157680245227</v>
      </c>
      <c r="T7" s="22">
        <f>LAM1927_37!C23</f>
        <v>0.74676818973571801</v>
      </c>
      <c r="U7" s="22">
        <f>LAM1927_37!C24</f>
        <v>0.97662258746194797</v>
      </c>
      <c r="V7" s="22">
        <f>LAM1927_37!C25</f>
        <v>0.98769494820382797</v>
      </c>
      <c r="W7" s="22">
        <f>LAM1927_37!C26</f>
        <v>0.99991355338051979</v>
      </c>
      <c r="X7" s="22">
        <f>LAM1927_37!C27</f>
        <v>0.91634563373456679</v>
      </c>
      <c r="Y7" s="22">
        <f>LAM1927_37!C28</f>
        <v>0.62855237822751953</v>
      </c>
      <c r="Z7" s="22">
        <f>LAM1927_37!C29</f>
        <v>0.99235134190611218</v>
      </c>
      <c r="AA7" s="20"/>
    </row>
    <row r="8" spans="1:27" ht="15.75" customHeight="1" x14ac:dyDescent="0.15">
      <c r="A8" s="21" t="s">
        <v>74</v>
      </c>
      <c r="B8" s="22">
        <f>LAM1927_39!$C$2</f>
        <v>31.3</v>
      </c>
      <c r="C8" s="22">
        <f>LAM1927_39!$C$3</f>
        <v>0</v>
      </c>
      <c r="D8" s="22">
        <f>LAM1927_39!$C$4</f>
        <v>0</v>
      </c>
      <c r="E8" s="22">
        <f>LAM1927_39!$C$5</f>
        <v>1.8</v>
      </c>
      <c r="F8" s="22">
        <f>LAM1927_39!$C$6</f>
        <v>1.1000000000000001</v>
      </c>
      <c r="G8" s="22">
        <f>LAM1927_39!$C$7</f>
        <v>9.1999999999999993</v>
      </c>
      <c r="H8" s="22">
        <f>LAM1927_39!$C$8</f>
        <v>55.9</v>
      </c>
      <c r="I8" s="22">
        <f>LAM1927_39!$C$9</f>
        <v>0.1</v>
      </c>
      <c r="J8" s="22">
        <f>LAM1927_39!$C$10</f>
        <v>0</v>
      </c>
      <c r="K8" s="22">
        <f>LAM1927_39!$C$11</f>
        <v>0.3</v>
      </c>
      <c r="L8" s="22">
        <f>LAM1927_39!C15</f>
        <v>0.98473710518722224</v>
      </c>
      <c r="M8" s="22">
        <f>LAM1927_39!C16</f>
        <v>0.96025328912094354</v>
      </c>
      <c r="N8" s="22">
        <f>LAM1927_39!C17</f>
        <v>0.98912504155367464</v>
      </c>
      <c r="O8" s="22">
        <f>LAM1927_39!C18</f>
        <v>0.99842984570640836</v>
      </c>
      <c r="P8" s="22">
        <f>LAM1927_39!C19</f>
        <v>0.99581001359212817</v>
      </c>
      <c r="Q8" s="22">
        <f>LAM1927_39!C20</f>
        <v>0.97163240289986863</v>
      </c>
      <c r="R8" s="22">
        <f>LAM1927_39!C21</f>
        <v>0.90307564572058674</v>
      </c>
      <c r="S8" s="22">
        <f>LAM1927_39!C22</f>
        <v>0.938591742928648</v>
      </c>
      <c r="T8" s="22">
        <f>LAM1927_39!C23</f>
        <v>0.7587280148050628</v>
      </c>
      <c r="U8" s="22">
        <f>LAM1927_39!C24</f>
        <v>0.95538076825061313</v>
      </c>
      <c r="V8" s="22">
        <f>LAM1927_39!C25</f>
        <v>0.97467213575056488</v>
      </c>
      <c r="W8" s="22">
        <f>LAM1927_39!C26</f>
        <v>0.99993389863121662</v>
      </c>
      <c r="X8" s="22">
        <f>LAM1927_39!C27</f>
        <v>0.95600406828710971</v>
      </c>
      <c r="Y8" s="22">
        <f>LAM1927_39!C28</f>
        <v>0.60675283875252706</v>
      </c>
      <c r="Z8" s="22">
        <f>LAM1927_39!C29</f>
        <v>0.99360251946234923</v>
      </c>
      <c r="AA8" s="20"/>
    </row>
    <row r="9" spans="1:27" ht="15.75" customHeight="1" x14ac:dyDescent="0.15">
      <c r="A9" s="21" t="s">
        <v>75</v>
      </c>
      <c r="B9" s="22">
        <f>LAM1927_42!$C$2</f>
        <v>39.299999999999997</v>
      </c>
      <c r="C9" s="22">
        <f>LAM1927_42!$C$3</f>
        <v>0</v>
      </c>
      <c r="D9" s="22">
        <f>LAM1927_42!$C$4</f>
        <v>0</v>
      </c>
      <c r="E9" s="22">
        <f>LAM1927_42!$C$5</f>
        <v>1.9</v>
      </c>
      <c r="F9" s="22">
        <f>LAM1927_42!$C$6</f>
        <v>7.6</v>
      </c>
      <c r="G9" s="22">
        <f>LAM1927_42!$C$7</f>
        <v>3.3</v>
      </c>
      <c r="H9" s="22">
        <f>LAM1927_42!$C$8</f>
        <v>44</v>
      </c>
      <c r="I9" s="22">
        <f>LAM1927_42!$C$9</f>
        <v>0.3</v>
      </c>
      <c r="J9" s="22">
        <f>LAM1927_42!$C$10</f>
        <v>0</v>
      </c>
      <c r="K9" s="22">
        <f>LAM1927_42!$C$11</f>
        <v>3.3</v>
      </c>
      <c r="L9" s="22">
        <f>LAM1927_42!C15</f>
        <v>0.97462739029382728</v>
      </c>
      <c r="M9" s="22">
        <f>LAM1927_42!C16</f>
        <v>0.90838647436035413</v>
      </c>
      <c r="N9" s="22">
        <f>LAM1927_42!C17</f>
        <v>0.99597916601643899</v>
      </c>
      <c r="O9" s="22">
        <f>LAM1927_42!C18</f>
        <v>0.99761821393919314</v>
      </c>
      <c r="P9" s="22">
        <f>LAM1927_42!C19</f>
        <v>0.994494439907882</v>
      </c>
      <c r="Q9" s="22">
        <f>LAM1927_42!C20</f>
        <v>0.90580517495563417</v>
      </c>
      <c r="R9" s="22">
        <f>LAM1927_42!C21</f>
        <v>0.92430398579884754</v>
      </c>
      <c r="S9" s="22">
        <f>LAM1927_42!C22</f>
        <v>0.93533837749320992</v>
      </c>
      <c r="T9" s="22">
        <f>LAM1927_42!C23</f>
        <v>0.74578149461346677</v>
      </c>
      <c r="U9" s="22">
        <f>LAM1927_42!C24</f>
        <v>0.97886141435198903</v>
      </c>
      <c r="V9" s="22">
        <f>LAM1927_42!C25</f>
        <v>0.9888523465287109</v>
      </c>
      <c r="W9" s="22">
        <f>LAM1927_42!C26</f>
        <v>0.99981338868407965</v>
      </c>
      <c r="X9" s="22">
        <f>LAM1927_42!C27</f>
        <v>0.86025385509119334</v>
      </c>
      <c r="Y9" s="22">
        <f>LAM1927_42!C28</f>
        <v>0.62478202379539727</v>
      </c>
      <c r="Z9" s="22">
        <f>LAM1927_42!C29</f>
        <v>0.9933310131285682</v>
      </c>
      <c r="AA9" s="20"/>
    </row>
    <row r="10" spans="1:27" ht="15.75" customHeight="1" x14ac:dyDescent="0.15">
      <c r="A10" s="21" t="s">
        <v>76</v>
      </c>
      <c r="B10" s="22">
        <f>LAM1927_51!$C$2</f>
        <v>62.5</v>
      </c>
      <c r="C10" s="22">
        <f>LAM1927_51!$C$3</f>
        <v>0</v>
      </c>
      <c r="D10" s="22">
        <f>LAM1927_51!$C$4</f>
        <v>0</v>
      </c>
      <c r="E10" s="22">
        <f>LAM1927_51!$C$5</f>
        <v>0</v>
      </c>
      <c r="F10" s="22">
        <f>LAM1927_51!$C$6</f>
        <v>0.7</v>
      </c>
      <c r="G10" s="22">
        <f>LAM1927_51!$C$7</f>
        <v>0.3</v>
      </c>
      <c r="H10" s="22">
        <f>LAM1927_51!$C$8</f>
        <v>35.9</v>
      </c>
      <c r="I10" s="22">
        <f>LAM1927_51!$C$9</f>
        <v>0.3</v>
      </c>
      <c r="J10" s="22">
        <f>LAM1927_51!$C$10</f>
        <v>0</v>
      </c>
      <c r="K10" s="22">
        <f>LAM1927_51!$C$11</f>
        <v>0</v>
      </c>
      <c r="L10" s="22">
        <f>LAM1927_51!C15</f>
        <v>0.95879011349923526</v>
      </c>
      <c r="M10" s="22">
        <f>LAM1927_51!C16</f>
        <v>0.91719100096257955</v>
      </c>
      <c r="N10" s="22">
        <f>LAM1927_51!C17</f>
        <v>0.99758024669873402</v>
      </c>
      <c r="O10" s="22">
        <f>LAM1927_51!C18</f>
        <v>0.99574465917615684</v>
      </c>
      <c r="P10" s="22">
        <f>LAM1927_51!C19</f>
        <v>0.99314757728605296</v>
      </c>
      <c r="Q10" s="22">
        <f>LAM1927_51!C20</f>
        <v>0.86662723684804377</v>
      </c>
      <c r="R10" s="22">
        <f>LAM1927_51!C21</f>
        <v>0.9639659448716702</v>
      </c>
      <c r="S10" s="22">
        <f>LAM1927_51!C22</f>
        <v>0.91913600987457966</v>
      </c>
      <c r="T10" s="22">
        <f>LAM1927_51!C23</f>
        <v>0.70573238517670189</v>
      </c>
      <c r="U10" s="22">
        <f>LAM1927_51!C24</f>
        <v>0.99745900420524902</v>
      </c>
      <c r="V10" s="22">
        <f>LAM1927_51!C25</f>
        <v>0.99891470765046264</v>
      </c>
      <c r="W10" s="22">
        <f>LAM1927_51!C26</f>
        <v>0.99970970280208071</v>
      </c>
      <c r="X10" s="22">
        <f>LAM1927_51!C27</f>
        <v>0.69367352929678394</v>
      </c>
      <c r="Y10" s="22">
        <f>LAM1927_51!C28</f>
        <v>0.72220762807648087</v>
      </c>
      <c r="Z10" s="22">
        <f>LAM1927_51!C29</f>
        <v>0.99078781194108023</v>
      </c>
      <c r="AA10" s="20"/>
    </row>
    <row r="11" spans="1:27" ht="15.75" customHeight="1" x14ac:dyDescent="0.15">
      <c r="A11" s="21" t="s">
        <v>77</v>
      </c>
      <c r="B11" s="22">
        <f>MIL1928_1!$C$2</f>
        <v>72.099999999999994</v>
      </c>
      <c r="C11" s="22">
        <f>MIL1928_1!$C$3</f>
        <v>0</v>
      </c>
      <c r="D11" s="22">
        <f>MIL1928_1!$C$4</f>
        <v>0</v>
      </c>
      <c r="E11" s="22">
        <f>MIL1928_1!$C$5</f>
        <v>0.1</v>
      </c>
      <c r="F11" s="22">
        <f>MIL1928_1!$C$6</f>
        <v>0.9</v>
      </c>
      <c r="G11" s="22">
        <f>MIL1928_1!$C$7</f>
        <v>18.899999999999999</v>
      </c>
      <c r="H11" s="22">
        <f>MIL1928_1!$C$8</f>
        <v>7.7</v>
      </c>
      <c r="I11" s="22">
        <f>MIL1928_1!$C$9</f>
        <v>0</v>
      </c>
      <c r="J11" s="22">
        <f>MIL1928_1!$C$10</f>
        <v>0</v>
      </c>
      <c r="K11" s="22">
        <f>MIL1928_1!$C$11</f>
        <v>0</v>
      </c>
      <c r="L11" s="22">
        <f>MIL1928_1!C15</f>
        <v>0.94377806210144166</v>
      </c>
      <c r="M11" s="22">
        <f>MIL1928_1!C16</f>
        <v>0.98320573612040019</v>
      </c>
      <c r="N11" s="22">
        <f>MIL1928_1!C17</f>
        <v>0.94599706144585538</v>
      </c>
      <c r="O11" s="22">
        <f>MIL1928_1!C18</f>
        <v>0.99404878568305466</v>
      </c>
      <c r="P11" s="22">
        <f>MIL1928_1!C19</f>
        <v>0.99187797030068192</v>
      </c>
      <c r="Q11" s="22">
        <f>MIL1928_1!C20</f>
        <v>0.99532685552025657</v>
      </c>
      <c r="R11" s="22">
        <f>MIL1928_1!C21</f>
        <v>0.97368937536009792</v>
      </c>
      <c r="S11" s="22">
        <f>MIL1928_1!C22</f>
        <v>0.91402552909521617</v>
      </c>
      <c r="T11" s="22">
        <f>MIL1928_1!C23</f>
        <v>0.68812552772943747</v>
      </c>
      <c r="U11" s="22">
        <f>MIL1928_1!C24</f>
        <v>0.99899057047994699</v>
      </c>
      <c r="V11" s="22">
        <f>MIL1928_1!C25</f>
        <v>0.99960102470285528</v>
      </c>
      <c r="W11" s="22">
        <f>MIL1928_1!C26</f>
        <v>0.9995046373737706</v>
      </c>
      <c r="X11" s="22">
        <f>MIL1928_1!C27</f>
        <v>0.9843368909196426</v>
      </c>
      <c r="Y11" s="22">
        <f>MIL1928_1!C28</f>
        <v>0.82936716869780025</v>
      </c>
      <c r="Z11" s="22">
        <f>MIL1928_1!C29</f>
        <v>0.99095698955913181</v>
      </c>
      <c r="AA11" s="20"/>
    </row>
    <row r="12" spans="1:27" ht="15.75" customHeight="1" x14ac:dyDescent="0.15">
      <c r="A12" s="21" t="s">
        <v>78</v>
      </c>
      <c r="B12" s="22">
        <f>MIL1928_2!$C$2</f>
        <v>36.5</v>
      </c>
      <c r="C12" s="22">
        <f>MIL1928_2!$C$3</f>
        <v>0</v>
      </c>
      <c r="D12" s="22">
        <f>MIL1928_2!$C$4</f>
        <v>0</v>
      </c>
      <c r="E12" s="22">
        <f>MIL1928_2!$C$5</f>
        <v>2.5</v>
      </c>
      <c r="F12" s="22">
        <f>MIL1928_2!$C$6</f>
        <v>0.8</v>
      </c>
      <c r="G12" s="22">
        <f>MIL1928_2!$C$7</f>
        <v>3.4</v>
      </c>
      <c r="H12" s="22">
        <f>MIL1928_2!$C$8</f>
        <v>11.7</v>
      </c>
      <c r="I12" s="22">
        <f>MIL1928_2!$C$9</f>
        <v>0.1</v>
      </c>
      <c r="J12" s="22">
        <f>MIL1928_2!$C$10</f>
        <v>44.4</v>
      </c>
      <c r="K12" s="22">
        <f>MIL1928_2!$C$11</f>
        <v>0.2</v>
      </c>
      <c r="L12" s="22">
        <f>MIL1928_2!C15</f>
        <v>0.98212018033052118</v>
      </c>
      <c r="M12" s="22">
        <f>MIL1928_2!C16</f>
        <v>0.93575188641968698</v>
      </c>
      <c r="N12" s="22">
        <f>MIL1928_2!C17</f>
        <v>0.99591058682693401</v>
      </c>
      <c r="O12" s="22">
        <f>MIL1928_2!C18</f>
        <v>0.99809021691044453</v>
      </c>
      <c r="P12" s="22">
        <f>MIL1928_2!C19</f>
        <v>0.99538738935377258</v>
      </c>
      <c r="Q12" s="22">
        <f>MIL1928_2!C20</f>
        <v>0.92066610716011965</v>
      </c>
      <c r="R12" s="22">
        <f>MIL1928_2!C21</f>
        <v>0.91740966853688677</v>
      </c>
      <c r="S12" s="22">
        <f>MIL1928_2!C22</f>
        <v>0.93788247542334047</v>
      </c>
      <c r="T12" s="22">
        <f>MIL1928_2!C23</f>
        <v>0.75036436241057469</v>
      </c>
      <c r="U12" s="22">
        <f>MIL1928_2!C24</f>
        <v>0.97325191312230641</v>
      </c>
      <c r="V12" s="22">
        <f>MIL1928_2!C25</f>
        <v>0.9854699540771793</v>
      </c>
      <c r="W12" s="22">
        <f>MIL1928_2!C26</f>
        <v>0.9999107821317601</v>
      </c>
      <c r="X12" s="22">
        <f>MIL1928_2!C27</f>
        <v>0.86861122877870722</v>
      </c>
      <c r="Y12" s="22">
        <f>MIL1928_2!C28</f>
        <v>0.61358493304328166</v>
      </c>
      <c r="Z12" s="22">
        <f>MIL1928_2!C29</f>
        <v>0.99447379266515923</v>
      </c>
      <c r="AA12" s="20"/>
    </row>
    <row r="13" spans="1:27" ht="15.75" customHeight="1" x14ac:dyDescent="0.15">
      <c r="A13" s="21" t="s">
        <v>79</v>
      </c>
      <c r="B13" s="22">
        <f>MIL1928_4b!$C$2</f>
        <v>40.5</v>
      </c>
      <c r="C13" s="22">
        <f>MIL1928_4b!$C$3</f>
        <v>0</v>
      </c>
      <c r="D13" s="22">
        <f>MIL1928_4b!$C$4</f>
        <v>0</v>
      </c>
      <c r="E13" s="22">
        <f>MIL1928_4b!$C$5</f>
        <v>23.6</v>
      </c>
      <c r="F13" s="22">
        <f>MIL1928_4b!$C$6</f>
        <v>0.2</v>
      </c>
      <c r="G13" s="22">
        <f>MIL1928_4b!$C$7</f>
        <v>5.6</v>
      </c>
      <c r="H13" s="22">
        <f>MIL1928_4b!$C$8</f>
        <v>29.4</v>
      </c>
      <c r="I13" s="22">
        <f>MIL1928_4b!$C$9</f>
        <v>0.2</v>
      </c>
      <c r="J13" s="22">
        <f>MIL1928_4b!$C$10</f>
        <v>0</v>
      </c>
      <c r="K13" s="22">
        <f>MIL1928_4b!$C$11</f>
        <v>0.1</v>
      </c>
      <c r="L13" s="22">
        <f>MIL1928_4b!C15</f>
        <v>0.98009422842652616</v>
      </c>
      <c r="M13" s="22">
        <f>MIL1928_4b!C16</f>
        <v>0.94833719272581085</v>
      </c>
      <c r="N13" s="22">
        <f>MIL1928_4b!C17</f>
        <v>0.99406935498939808</v>
      </c>
      <c r="O13" s="22">
        <f>MIL1928_4b!C18</f>
        <v>0.99552823811420299</v>
      </c>
      <c r="P13" s="22">
        <f>MIL1928_4b!C19</f>
        <v>0.99274309870903921</v>
      </c>
      <c r="Q13" s="22">
        <f>MIL1928_4b!C20</f>
        <v>0.94683466985520315</v>
      </c>
      <c r="R13" s="22">
        <f>MIL1928_4b!C21</f>
        <v>0.9270938294925245</v>
      </c>
      <c r="S13" s="22">
        <f>MIL1928_4b!C22</f>
        <v>0.9697771106657912</v>
      </c>
      <c r="T13" s="22">
        <f>MIL1928_4b!C23</f>
        <v>0.74380051603496411</v>
      </c>
      <c r="U13" s="22">
        <f>MIL1928_4b!C24</f>
        <v>0.9928720278610671</v>
      </c>
      <c r="V13" s="22">
        <f>MIL1928_4b!C25</f>
        <v>0.99561835595194303</v>
      </c>
      <c r="W13" s="22">
        <f>MIL1928_4b!C26</f>
        <v>0.99949232739754557</v>
      </c>
      <c r="X13" s="22">
        <f>MIL1928_4b!C27</f>
        <v>0.90274511181298878</v>
      </c>
      <c r="Y13" s="22">
        <f>MIL1928_4b!C28</f>
        <v>0.78152268682425363</v>
      </c>
      <c r="Z13" s="22">
        <f>MIL1928_4b!C29</f>
        <v>0.99992887396605157</v>
      </c>
      <c r="AA13" s="20"/>
    </row>
    <row r="14" spans="1:27" ht="15.75" customHeight="1" x14ac:dyDescent="0.15">
      <c r="A14" s="21" t="s">
        <v>80</v>
      </c>
      <c r="B14" s="22">
        <f>MIL1928_5!$C$2</f>
        <v>65.3</v>
      </c>
      <c r="C14" s="22">
        <f>MIL1928_5!$C$3</f>
        <v>0</v>
      </c>
      <c r="D14" s="22">
        <f>MIL1928_5!$C$4</f>
        <v>0</v>
      </c>
      <c r="E14" s="22">
        <f>MIL1928_5!$C$5</f>
        <v>1.9</v>
      </c>
      <c r="F14" s="22">
        <f>MIL1928_5!$C$6</f>
        <v>0.2</v>
      </c>
      <c r="G14" s="22">
        <f>MIL1928_5!$C$7</f>
        <v>3.3</v>
      </c>
      <c r="H14" s="22">
        <f>MIL1928_5!$C$8</f>
        <v>5.2</v>
      </c>
      <c r="I14" s="22">
        <f>MIL1928_5!$C$9</f>
        <v>0</v>
      </c>
      <c r="J14" s="22">
        <f>MIL1928_5!$C$10</f>
        <v>23.8</v>
      </c>
      <c r="K14" s="22">
        <f>MIL1928_5!$C$11</f>
        <v>0</v>
      </c>
      <c r="L14" s="22">
        <f>MIL1928_5!C15</f>
        <v>0.95578745548239996</v>
      </c>
      <c r="M14" s="22">
        <f>MIL1928_5!C16</f>
        <v>0.93718689539165811</v>
      </c>
      <c r="N14" s="22">
        <f>MIL1928_5!C17</f>
        <v>0.99597916601643899</v>
      </c>
      <c r="O14" s="22">
        <f>MIL1928_5!C18</f>
        <v>0.99505459134683905</v>
      </c>
      <c r="P14" s="22">
        <f>MIL1928_5!C19</f>
        <v>0.99262671980014738</v>
      </c>
      <c r="Q14" s="22">
        <f>MIL1928_5!C20</f>
        <v>0.92038364119060467</v>
      </c>
      <c r="R14" s="22">
        <f>MIL1928_5!C21</f>
        <v>0.96711324165766277</v>
      </c>
      <c r="S14" s="22">
        <f>MIL1928_5!C22</f>
        <v>0.92277160107624356</v>
      </c>
      <c r="T14" s="22">
        <f>MIL1928_5!C23</f>
        <v>0.7006570224019979</v>
      </c>
      <c r="U14" s="22">
        <f>MIL1928_5!C24</f>
        <v>0.9982164956189219</v>
      </c>
      <c r="V14" s="22">
        <f>MIL1928_5!C25</f>
        <v>0.99924439506456475</v>
      </c>
      <c r="W14" s="22">
        <f>MIL1928_5!C26</f>
        <v>0.99962944053550284</v>
      </c>
      <c r="X14" s="22">
        <f>MIL1928_5!C27</f>
        <v>0.79082409313333635</v>
      </c>
      <c r="Y14" s="22">
        <f>MIL1928_5!C28</f>
        <v>0.75890539188431771</v>
      </c>
      <c r="Z14" s="22">
        <f>MIL1928_5!C29</f>
        <v>0.99378595627344035</v>
      </c>
      <c r="AA14" s="20"/>
    </row>
    <row r="15" spans="1:27" ht="15.75" customHeight="1" x14ac:dyDescent="0.15">
      <c r="A15" s="21" t="s">
        <v>81</v>
      </c>
      <c r="B15" s="22">
        <f>MIL1928_6!$C$2</f>
        <v>23.1</v>
      </c>
      <c r="C15" s="22">
        <f>MIL1928_6!$C$3</f>
        <v>0</v>
      </c>
      <c r="D15" s="22">
        <f>MIL1928_6!$C$4</f>
        <v>0</v>
      </c>
      <c r="E15" s="22">
        <f>MIL1928_6!$C$5</f>
        <v>0.2</v>
      </c>
      <c r="F15" s="22">
        <f>MIL1928_6!$C$6</f>
        <v>5.0999999999999996</v>
      </c>
      <c r="G15" s="22">
        <f>MIL1928_6!$C$7</f>
        <v>45.1</v>
      </c>
      <c r="H15" s="22">
        <f>MIL1928_6!$C$8</f>
        <v>17.600000000000001</v>
      </c>
      <c r="I15" s="22">
        <f>MIL1928_6!$C$9</f>
        <v>0</v>
      </c>
      <c r="J15" s="22">
        <f>MIL1928_6!$C$10</f>
        <v>8.5</v>
      </c>
      <c r="K15" s="22">
        <f>MIL1928_6!$C$11</f>
        <v>0.1</v>
      </c>
      <c r="L15" s="22">
        <f>MIL1928_6!C15</f>
        <v>0.98639189279923845</v>
      </c>
      <c r="M15" s="22">
        <f>MIL1928_6!C16</f>
        <v>0.99797212925331491</v>
      </c>
      <c r="N15" s="22">
        <f>MIL1928_6!C17</f>
        <v>0.16997266556142521</v>
      </c>
      <c r="O15" s="22">
        <f>MIL1928_6!C18</f>
        <v>0.99877764396181412</v>
      </c>
      <c r="P15" s="22">
        <f>MIL1928_6!C19</f>
        <v>0.99616333983306549</v>
      </c>
      <c r="Q15" s="22">
        <f>MIL1928_6!C20</f>
        <v>0.99996205978554265</v>
      </c>
      <c r="R15" s="22">
        <f>MIL1928_6!C21</f>
        <v>0.87595545454147905</v>
      </c>
      <c r="S15" s="22">
        <f>MIL1928_6!C22</f>
        <v>0.93864261694395135</v>
      </c>
      <c r="T15" s="22">
        <f>MIL1928_6!C23</f>
        <v>0.77152380476601168</v>
      </c>
      <c r="U15" s="22">
        <f>MIL1928_6!C24</f>
        <v>0.90072042005720387</v>
      </c>
      <c r="V15" s="22">
        <f>MIL1928_6!C25</f>
        <v>0.93922588207767133</v>
      </c>
      <c r="W15" s="22">
        <f>MIL1928_6!C26</f>
        <v>0.9999448385469526</v>
      </c>
      <c r="X15" s="22">
        <f>MIL1928_6!C27</f>
        <v>0.99995433715744053</v>
      </c>
      <c r="Y15" s="22">
        <f>MIL1928_6!C28</f>
        <v>0.71706073889099642</v>
      </c>
      <c r="Z15" s="22">
        <f>MIL1928_6!C29</f>
        <v>0.99077842431685792</v>
      </c>
      <c r="AA15" s="20"/>
    </row>
    <row r="16" spans="1:27" ht="15.75" customHeight="1" x14ac:dyDescent="0.15">
      <c r="A16" s="21" t="s">
        <v>82</v>
      </c>
      <c r="B16" s="22">
        <f>MIL1928_7!$C$2</f>
        <v>47.3</v>
      </c>
      <c r="C16" s="22">
        <f>MIL1928_7!$C$3</f>
        <v>0</v>
      </c>
      <c r="D16" s="22">
        <f>MIL1928_7!$C$4</f>
        <v>0</v>
      </c>
      <c r="E16" s="22">
        <f>MIL1928_7!$C$5</f>
        <v>9</v>
      </c>
      <c r="F16" s="22">
        <f>MIL1928_7!$C$6</f>
        <v>0.7</v>
      </c>
      <c r="G16" s="22">
        <f>MIL1928_7!$C$7</f>
        <v>6.9</v>
      </c>
      <c r="H16" s="22">
        <f>MIL1928_7!$C$8</f>
        <v>14.1</v>
      </c>
      <c r="I16" s="22">
        <f>MIL1928_7!$C$9</f>
        <v>0</v>
      </c>
      <c r="J16" s="22">
        <f>MIL1928_7!$C$10</f>
        <v>21.5</v>
      </c>
      <c r="K16" s="22">
        <f>MIL1928_7!$C$11</f>
        <v>0</v>
      </c>
      <c r="L16" s="22">
        <f>MIL1928_7!C15</f>
        <v>0.97470386304246837</v>
      </c>
      <c r="M16" s="22">
        <f>MIL1928_7!C16</f>
        <v>0.95255175936547165</v>
      </c>
      <c r="N16" s="22">
        <f>MIL1928_7!C17</f>
        <v>0.99261521288175003</v>
      </c>
      <c r="O16" s="22">
        <f>MIL1928_7!C18</f>
        <v>0.99654983812038955</v>
      </c>
      <c r="P16" s="22">
        <f>MIL1928_7!C19</f>
        <v>0.99374126631868187</v>
      </c>
      <c r="Q16" s="22">
        <f>MIL1928_7!C20</f>
        <v>0.95736605279715148</v>
      </c>
      <c r="R16" s="22">
        <f>MIL1928_7!C21</f>
        <v>0.94118570327969497</v>
      </c>
      <c r="S16" s="22">
        <f>MIL1928_7!C22</f>
        <v>0.9466723809161407</v>
      </c>
      <c r="T16" s="22">
        <f>MIL1928_7!C23</f>
        <v>0.73238530350467757</v>
      </c>
      <c r="U16" s="22">
        <f>MIL1928_7!C24</f>
        <v>0.99278810137432971</v>
      </c>
      <c r="V16" s="22">
        <f>MIL1928_7!C25</f>
        <v>0.99625520284038649</v>
      </c>
      <c r="W16" s="22">
        <f>MIL1928_7!C26</f>
        <v>0.99974498853269367</v>
      </c>
      <c r="X16" s="22">
        <f>MIL1928_7!C27</f>
        <v>0.91257268702330263</v>
      </c>
      <c r="Y16" s="22">
        <f>MIL1928_7!C28</f>
        <v>0.73218086823677819</v>
      </c>
      <c r="Z16" s="22">
        <f>MIL1928_7!C29</f>
        <v>0.99854964135453506</v>
      </c>
      <c r="AA16" s="20"/>
    </row>
    <row r="17" spans="1:27" ht="15.75" customHeight="1" x14ac:dyDescent="0.15">
      <c r="A17" s="21" t="s">
        <v>83</v>
      </c>
      <c r="B17" s="22">
        <f>MIL1928_8!$C$2</f>
        <v>8.1999999999999993</v>
      </c>
      <c r="C17" s="22">
        <f>MIL1928_8!$C$3</f>
        <v>0</v>
      </c>
      <c r="D17" s="22">
        <f>MIL1928_8!$C$4</f>
        <v>0</v>
      </c>
      <c r="E17" s="22">
        <f>MIL1928_8!$C$5</f>
        <v>0.3</v>
      </c>
      <c r="F17" s="22">
        <f>MIL1928_8!$C$6</f>
        <v>9.5</v>
      </c>
      <c r="G17" s="22">
        <f>MIL1928_8!$C$7</f>
        <v>55.4</v>
      </c>
      <c r="H17" s="22">
        <f>MIL1928_8!$C$8</f>
        <v>26.1</v>
      </c>
      <c r="I17" s="22">
        <f>MIL1928_8!$C$9</f>
        <v>0</v>
      </c>
      <c r="J17" s="22">
        <f>MIL1928_8!$C$10</f>
        <v>0</v>
      </c>
      <c r="K17" s="22">
        <f>MIL1928_8!$C$11</f>
        <v>0.2</v>
      </c>
      <c r="L17" s="22">
        <f>MIL1928_8!C15</f>
        <v>0.99011328079949168</v>
      </c>
      <c r="M17" s="22">
        <f>MIL1928_8!C16</f>
        <v>0.99897690978983833</v>
      </c>
      <c r="N17" s="22">
        <f>MIL1928_8!C17</f>
        <v>3.4394323907377865E-2</v>
      </c>
      <c r="O17" s="22">
        <f>MIL1928_8!C18</f>
        <v>0.99919111775647451</v>
      </c>
      <c r="P17" s="22">
        <f>MIL1928_8!C19</f>
        <v>0.99673943534607901</v>
      </c>
      <c r="Q17" s="22">
        <f>MIL1928_8!C20</f>
        <v>0.99999388803426303</v>
      </c>
      <c r="R17" s="22">
        <f>MIL1928_8!C21</f>
        <v>0.81014921111826654</v>
      </c>
      <c r="S17" s="22">
        <f>MIL1928_8!C22</f>
        <v>0.94484958109654749</v>
      </c>
      <c r="T17" s="22">
        <f>MIL1928_8!C23</f>
        <v>0.7935309464965925</v>
      </c>
      <c r="U17" s="22">
        <f>MIL1928_8!C24</f>
        <v>0.68603238684810308</v>
      </c>
      <c r="V17" s="22">
        <f>MIL1928_8!C25</f>
        <v>0.7673207489342595</v>
      </c>
      <c r="W17" s="22">
        <f>MIL1928_8!C26</f>
        <v>0.99996193019350788</v>
      </c>
      <c r="X17" s="22">
        <f>MIL1928_8!C27</f>
        <v>0.99999503732159856</v>
      </c>
      <c r="Y17" s="22">
        <f>MIL1928_8!C28</f>
        <v>0.68626255197940922</v>
      </c>
      <c r="Z17" s="22">
        <f>MIL1928_8!C29</f>
        <v>0.99057844582965937</v>
      </c>
      <c r="AA17" s="20"/>
    </row>
    <row r="18" spans="1:27" ht="15.75" customHeight="1" x14ac:dyDescent="0.15">
      <c r="A18" s="21" t="s">
        <v>84</v>
      </c>
      <c r="B18" s="22">
        <f>MIL1928_9!$C$2</f>
        <v>10.8</v>
      </c>
      <c r="C18" s="22">
        <f>MIL1928_9!$C$3</f>
        <v>0</v>
      </c>
      <c r="D18" s="22">
        <f>MIL1928_9!$C$4</f>
        <v>0</v>
      </c>
      <c r="E18" s="22">
        <f>MIL1928_9!$C$5</f>
        <v>0.3</v>
      </c>
      <c r="F18" s="22">
        <f>MIL1928_9!$C$6</f>
        <v>4.5999999999999996</v>
      </c>
      <c r="G18" s="22">
        <f>MIL1928_9!$C$7</f>
        <v>36.700000000000003</v>
      </c>
      <c r="H18" s="22">
        <f>MIL1928_9!$C$8</f>
        <v>47.3</v>
      </c>
      <c r="I18" s="22">
        <f>MIL1928_9!$C$9</f>
        <v>0</v>
      </c>
      <c r="J18" s="22">
        <f>MIL1928_9!$C$10</f>
        <v>0</v>
      </c>
      <c r="K18" s="22">
        <f>MIL1928_9!$C$11</f>
        <v>0</v>
      </c>
      <c r="L18" s="22">
        <f>MIL1928_9!C15</f>
        <v>0.99108522043224589</v>
      </c>
      <c r="M18" s="22">
        <f>MIL1928_9!C16</f>
        <v>0.99580402607085228</v>
      </c>
      <c r="N18" s="22">
        <f>MIL1928_9!C17</f>
        <v>0.46022993997601447</v>
      </c>
      <c r="O18" s="22">
        <f>MIL1928_9!C18</f>
        <v>0.99920394427854509</v>
      </c>
      <c r="P18" s="22">
        <f>MIL1928_9!C19</f>
        <v>0.9969191649253647</v>
      </c>
      <c r="Q18" s="22">
        <f>MIL1928_9!C20</f>
        <v>0.99981841861414944</v>
      </c>
      <c r="R18" s="22">
        <f>MIL1928_9!C21</f>
        <v>0.82330083285800759</v>
      </c>
      <c r="S18" s="22">
        <f>MIL1928_9!C22</f>
        <v>0.94384513603730202</v>
      </c>
      <c r="T18" s="22">
        <f>MIL1928_9!C23</f>
        <v>0.78980675836198144</v>
      </c>
      <c r="U18" s="22">
        <f>MIL1928_9!C24</f>
        <v>0.73707968390956025</v>
      </c>
      <c r="V18" s="22">
        <f>MIL1928_9!C25</f>
        <v>0.81205763957436761</v>
      </c>
      <c r="W18" s="22">
        <f>MIL1928_9!C26</f>
        <v>0.99997234758944531</v>
      </c>
      <c r="X18" s="22">
        <f>MIL1928_9!C27</f>
        <v>0.99982361499092431</v>
      </c>
      <c r="Y18" s="22">
        <f>MIL1928_9!C28</f>
        <v>0.61227393112055251</v>
      </c>
      <c r="Z18" s="22">
        <f>MIL1928_9!C29</f>
        <v>0.9910079170030085</v>
      </c>
      <c r="AA18" s="20"/>
    </row>
    <row r="19" spans="1:27" ht="15.75" customHeight="1" x14ac:dyDescent="0.15">
      <c r="A19" s="21" t="s">
        <v>85</v>
      </c>
      <c r="B19" s="22">
        <f>MIL1928_10!$C$2</f>
        <v>27.9</v>
      </c>
      <c r="C19" s="22">
        <f>MIL1928_10!$C$3</f>
        <v>0</v>
      </c>
      <c r="D19" s="22">
        <f>MIL1928_10!$C$4</f>
        <v>0</v>
      </c>
      <c r="E19" s="22">
        <f>MIL1928_10!$C$5</f>
        <v>0.4</v>
      </c>
      <c r="F19" s="22">
        <f>MIL1928_10!$C$6</f>
        <v>0.4</v>
      </c>
      <c r="G19" s="22">
        <f>MIL1928_10!$C$7</f>
        <v>49.9</v>
      </c>
      <c r="H19" s="22">
        <f>MIL1928_10!$C$8</f>
        <v>12.4</v>
      </c>
      <c r="I19" s="22">
        <f>MIL1928_10!$C$9</f>
        <v>0</v>
      </c>
      <c r="J19" s="22">
        <f>MIL1928_10!$C$10</f>
        <v>8.6</v>
      </c>
      <c r="K19" s="22">
        <f>MIL1928_10!$C$11</f>
        <v>0</v>
      </c>
      <c r="L19" s="22">
        <f>MIL1928_10!C15</f>
        <v>0.98670583843229887</v>
      </c>
      <c r="M19" s="22">
        <f>MIL1928_10!C16</f>
        <v>0.99898393462042812</v>
      </c>
      <c r="N19" s="22">
        <f>MIL1928_10!C17</f>
        <v>8.3103406958084602E-2</v>
      </c>
      <c r="O19" s="22">
        <f>MIL1928_10!C18</f>
        <v>0.99868822701625126</v>
      </c>
      <c r="P19" s="22">
        <f>MIL1928_10!C19</f>
        <v>0.99620547009269333</v>
      </c>
      <c r="Q19" s="22">
        <f>MIL1928_10!C20</f>
        <v>0.99998630230103225</v>
      </c>
      <c r="R19" s="22">
        <f>MIL1928_10!C21</f>
        <v>0.89253864328582722</v>
      </c>
      <c r="S19" s="22">
        <f>MIL1928_10!C22</f>
        <v>0.93701831744133668</v>
      </c>
      <c r="T19" s="22">
        <f>MIL1928_10!C23</f>
        <v>0.76409221590059406</v>
      </c>
      <c r="U19" s="22">
        <f>MIL1928_10!C24</f>
        <v>0.93550054776736957</v>
      </c>
      <c r="V19" s="22">
        <f>MIL1928_10!C25</f>
        <v>0.9624651491702807</v>
      </c>
      <c r="W19" s="22">
        <f>MIL1928_10!C26</f>
        <v>0.99995343989787733</v>
      </c>
      <c r="X19" s="22">
        <f>MIL1928_10!C27</f>
        <v>0.99997976871180783</v>
      </c>
      <c r="Y19" s="22">
        <f>MIL1928_10!C28</f>
        <v>0.76020510170456135</v>
      </c>
      <c r="Z19" s="22">
        <f>MIL1928_10!C29</f>
        <v>0.99153545128304166</v>
      </c>
      <c r="AA19" s="20"/>
    </row>
    <row r="20" spans="1:27" ht="15.75" customHeight="1" x14ac:dyDescent="0.15">
      <c r="A20" s="21" t="s">
        <v>86</v>
      </c>
      <c r="B20" s="22">
        <f>MIL1928_12!$C$2</f>
        <v>24.5</v>
      </c>
      <c r="C20" s="22">
        <f>MIL1928_12!$C$3</f>
        <v>0</v>
      </c>
      <c r="D20" s="22">
        <f>MIL1928_12!$C$4</f>
        <v>0</v>
      </c>
      <c r="E20" s="22">
        <f>MIL1928_12!$C$5</f>
        <v>1.6</v>
      </c>
      <c r="F20" s="22">
        <f>MIL1928_12!$C$6</f>
        <v>1.2</v>
      </c>
      <c r="G20" s="22">
        <f>MIL1928_12!$C$7</f>
        <v>39.1</v>
      </c>
      <c r="H20" s="22">
        <f>MIL1928_12!$C$8</f>
        <v>33</v>
      </c>
      <c r="I20" s="22">
        <f>MIL1928_12!$C$9</f>
        <v>0</v>
      </c>
      <c r="J20" s="22">
        <f>MIL1928_12!$C$10</f>
        <v>0</v>
      </c>
      <c r="K20" s="22">
        <f>MIL1928_12!$C$11</f>
        <v>0.3</v>
      </c>
      <c r="L20" s="22">
        <f>MIL1928_12!C15</f>
        <v>0.98773602042356845</v>
      </c>
      <c r="M20" s="22">
        <f>MIL1928_12!C16</f>
        <v>0.99719470405172173</v>
      </c>
      <c r="N20" s="22">
        <f>MIL1928_12!C17</f>
        <v>0.36193835353692966</v>
      </c>
      <c r="O20" s="22">
        <f>MIL1928_12!C18</f>
        <v>0.99876207624099633</v>
      </c>
      <c r="P20" s="22">
        <f>MIL1928_12!C19</f>
        <v>0.99627738374090946</v>
      </c>
      <c r="Q20" s="22">
        <f>MIL1928_12!C20</f>
        <v>0.99989370149154244</v>
      </c>
      <c r="R20" s="22">
        <f>MIL1928_12!C21</f>
        <v>0.88100706252602079</v>
      </c>
      <c r="S20" s="22">
        <f>MIL1928_12!C22</f>
        <v>0.9409996116056627</v>
      </c>
      <c r="T20" s="22">
        <f>MIL1928_12!C23</f>
        <v>0.76937340623048944</v>
      </c>
      <c r="U20" s="22">
        <f>MIL1928_12!C24</f>
        <v>0.91706148727999526</v>
      </c>
      <c r="V20" s="22">
        <f>MIL1928_12!C25</f>
        <v>0.94959858006488684</v>
      </c>
      <c r="W20" s="22">
        <f>MIL1928_12!C26</f>
        <v>0.99995414846369324</v>
      </c>
      <c r="X20" s="22">
        <f>MIL1928_12!C27</f>
        <v>0.99985488370852682</v>
      </c>
      <c r="Y20" s="22">
        <f>MIL1928_12!C28</f>
        <v>0.70756550108301675</v>
      </c>
      <c r="Z20" s="22">
        <f>MIL1928_12!C29</f>
        <v>0.99332849534223522</v>
      </c>
      <c r="AA20" s="20"/>
    </row>
    <row r="21" spans="1:27" ht="15.75" customHeight="1" x14ac:dyDescent="0.15">
      <c r="A21" s="21" t="s">
        <v>87</v>
      </c>
      <c r="B21" s="22">
        <f>MIL1928_13!$C$2</f>
        <v>37.200000000000003</v>
      </c>
      <c r="C21" s="22">
        <f>MIL1928_13!$C$3</f>
        <v>0</v>
      </c>
      <c r="D21" s="22">
        <f>MIL1928_13!$C$4</f>
        <v>0</v>
      </c>
      <c r="E21" s="22">
        <f>MIL1928_13!$C$5</f>
        <v>22.5</v>
      </c>
      <c r="F21" s="22">
        <f>MIL1928_13!$C$6</f>
        <v>3</v>
      </c>
      <c r="G21" s="22">
        <f>MIL1928_13!$C$7</f>
        <v>7.7</v>
      </c>
      <c r="H21" s="22">
        <f>MIL1928_13!$C$8</f>
        <v>29.2</v>
      </c>
      <c r="I21" s="22">
        <f>MIL1928_13!$C$9</f>
        <v>0.1</v>
      </c>
      <c r="J21" s="22">
        <f>MIL1928_13!$C$10</f>
        <v>0</v>
      </c>
      <c r="K21" s="22">
        <f>MIL1928_13!$C$11</f>
        <v>0</v>
      </c>
      <c r="L21" s="22">
        <f>MIL1928_13!C15</f>
        <v>0.98010442935009889</v>
      </c>
      <c r="M21" s="22">
        <f>MIL1928_13!C16</f>
        <v>0.95000703052128255</v>
      </c>
      <c r="N21" s="22">
        <f>MIL1928_13!C17</f>
        <v>0.99154974919168415</v>
      </c>
      <c r="O21" s="22">
        <f>MIL1928_13!C18</f>
        <v>0.99591606907726704</v>
      </c>
      <c r="P21" s="22">
        <f>MIL1928_13!C19</f>
        <v>0.99288255096180933</v>
      </c>
      <c r="Q21" s="22">
        <f>MIL1928_13!C20</f>
        <v>0.96100787871486659</v>
      </c>
      <c r="R21" s="22">
        <f>MIL1928_13!C21</f>
        <v>0.91918501366811201</v>
      </c>
      <c r="S21" s="22">
        <f>MIL1928_13!C22</f>
        <v>0.96928747833799112</v>
      </c>
      <c r="T21" s="22">
        <f>MIL1928_13!C23</f>
        <v>0.74922383206118759</v>
      </c>
      <c r="U21" s="22">
        <f>MIL1928_13!C24</f>
        <v>0.98975101768605223</v>
      </c>
      <c r="V21" s="22">
        <f>MIL1928_13!C25</f>
        <v>0.9935783893832123</v>
      </c>
      <c r="W21" s="22">
        <f>MIL1928_13!C26</f>
        <v>0.99949025903392275</v>
      </c>
      <c r="X21" s="22">
        <f>MIL1928_13!C27</f>
        <v>0.93616648719021667</v>
      </c>
      <c r="Y21" s="22">
        <f>MIL1928_13!C28</f>
        <v>0.76899332799225883</v>
      </c>
      <c r="Z21" s="22">
        <f>MIL1928_13!C29</f>
        <v>0.99990832507655947</v>
      </c>
      <c r="AA21" s="20"/>
    </row>
    <row r="22" spans="1:27" ht="15.75" customHeight="1" x14ac:dyDescent="0.15">
      <c r="A22" s="21" t="s">
        <v>88</v>
      </c>
      <c r="B22" s="22">
        <f>MIL1928_14!$C$2</f>
        <v>53.1</v>
      </c>
      <c r="C22" s="22">
        <f>MIL1928_14!$C$3</f>
        <v>0</v>
      </c>
      <c r="D22" s="22">
        <f>MIL1928_14!$C$4</f>
        <v>0</v>
      </c>
      <c r="E22" s="22">
        <f>MIL1928_14!$C$5</f>
        <v>3.3</v>
      </c>
      <c r="F22" s="22">
        <f>MIL1928_14!$C$6</f>
        <v>1.9</v>
      </c>
      <c r="G22" s="22">
        <f>MIL1928_14!$C$7</f>
        <v>24.3</v>
      </c>
      <c r="H22" s="22">
        <f>MIL1928_14!$C$8</f>
        <v>8.5</v>
      </c>
      <c r="I22" s="22">
        <f>MIL1928_14!$C$9</f>
        <v>0.2</v>
      </c>
      <c r="J22" s="22">
        <f>MIL1928_14!$C$10</f>
        <v>8.4</v>
      </c>
      <c r="K22" s="22">
        <f>MIL1928_14!$C$11</f>
        <v>0</v>
      </c>
      <c r="L22" s="22">
        <f>MIL1928_14!C15</f>
        <v>0.96808562488584249</v>
      </c>
      <c r="M22" s="22">
        <f>MIL1928_14!C16</f>
        <v>0.9890256007786975</v>
      </c>
      <c r="N22" s="22">
        <f>MIL1928_14!C17</f>
        <v>0.87503465145453041</v>
      </c>
      <c r="O22" s="22">
        <f>MIL1928_14!C18</f>
        <v>0.99645282752441533</v>
      </c>
      <c r="P22" s="22">
        <f>MIL1928_14!C19</f>
        <v>0.99363587459156411</v>
      </c>
      <c r="Q22" s="22">
        <f>MIL1928_14!C20</f>
        <v>0.99825797759936352</v>
      </c>
      <c r="R22" s="22">
        <f>MIL1928_14!C21</f>
        <v>0.95114568332832572</v>
      </c>
      <c r="S22" s="22">
        <f>MIL1928_14!C22</f>
        <v>0.93228100120462287</v>
      </c>
      <c r="T22" s="22">
        <f>MIL1928_14!C23</f>
        <v>0.72239753869318379</v>
      </c>
      <c r="U22" s="22">
        <f>MIL1928_14!C24</f>
        <v>0.99463057200727989</v>
      </c>
      <c r="V22" s="22">
        <f>MIL1928_14!C25</f>
        <v>0.9974574754196105</v>
      </c>
      <c r="W22" s="22">
        <f>MIL1928_14!C26</f>
        <v>0.99974715650954515</v>
      </c>
      <c r="X22" s="22">
        <f>MIL1928_14!C27</f>
        <v>0.99598622007416959</v>
      </c>
      <c r="Y22" s="22">
        <f>MIL1928_14!C28</f>
        <v>0.79078119614344622</v>
      </c>
      <c r="Z22" s="22">
        <f>MIL1928_14!C29</f>
        <v>0.99526093457482623</v>
      </c>
      <c r="AA22" s="20"/>
    </row>
    <row r="23" spans="1:27" ht="15.75" customHeight="1" x14ac:dyDescent="0.15">
      <c r="A23" s="21" t="s">
        <v>89</v>
      </c>
      <c r="B23" s="22">
        <f>MIL1928_16!$C$2</f>
        <v>33.5</v>
      </c>
      <c r="C23" s="22">
        <f>MIL1928_16!$C$3</f>
        <v>0</v>
      </c>
      <c r="D23" s="22">
        <f>MIL1928_16!$C$4</f>
        <v>0</v>
      </c>
      <c r="E23" s="22">
        <f>MIL1928_16!$C$5</f>
        <v>24.6</v>
      </c>
      <c r="F23" s="22">
        <f>MIL1928_16!$C$6</f>
        <v>1.6</v>
      </c>
      <c r="G23" s="22">
        <f>MIL1928_16!$C$7</f>
        <v>8.6</v>
      </c>
      <c r="H23" s="22">
        <f>MIL1928_16!$C$8</f>
        <v>31.2</v>
      </c>
      <c r="I23" s="22">
        <f>MIL1928_16!$C$9</f>
        <v>0.1</v>
      </c>
      <c r="J23" s="22">
        <f>MIL1928_16!$C$10</f>
        <v>0</v>
      </c>
      <c r="K23" s="22">
        <f>MIL1928_16!$C$11</f>
        <v>0</v>
      </c>
      <c r="L23" s="22">
        <f>MIL1928_16!C15</f>
        <v>0.98328293741896544</v>
      </c>
      <c r="M23" s="22">
        <f>MIL1928_16!C16</f>
        <v>0.95701607582250614</v>
      </c>
      <c r="N23" s="22">
        <f>MIL1928_16!C17</f>
        <v>0.99016811435602281</v>
      </c>
      <c r="O23" s="22">
        <f>MIL1928_16!C18</f>
        <v>0.99624555388911529</v>
      </c>
      <c r="P23" s="22">
        <f>MIL1928_16!C19</f>
        <v>0.99324720441350423</v>
      </c>
      <c r="Q23" s="22">
        <f>MIL1928_16!C20</f>
        <v>0.96797086402777899</v>
      </c>
      <c r="R23" s="22">
        <f>MIL1928_16!C21</f>
        <v>0.90939305180973073</v>
      </c>
      <c r="S23" s="22">
        <f>MIL1928_16!C22</f>
        <v>0.97226803220610403</v>
      </c>
      <c r="T23" s="22">
        <f>MIL1928_16!C23</f>
        <v>0.75521302144203939</v>
      </c>
      <c r="U23" s="22">
        <f>MIL1928_16!C24</f>
        <v>0.98675857197476247</v>
      </c>
      <c r="V23" s="22">
        <f>MIL1928_16!C25</f>
        <v>0.99130349915615645</v>
      </c>
      <c r="W23" s="22">
        <f>MIL1928_16!C26</f>
        <v>0.99956951005142891</v>
      </c>
      <c r="X23" s="22">
        <f>MIL1928_16!C27</f>
        <v>0.94903976127501444</v>
      </c>
      <c r="Y23" s="22">
        <f>MIL1928_16!C28</f>
        <v>0.76804073540045259</v>
      </c>
      <c r="Z23" s="22">
        <f>MIL1928_16!C29</f>
        <v>0.99994134693087811</v>
      </c>
      <c r="AA23" s="20"/>
    </row>
    <row r="24" spans="1:27" ht="15.75" customHeight="1" x14ac:dyDescent="0.15">
      <c r="A24" s="21" t="s">
        <v>90</v>
      </c>
      <c r="B24" s="22">
        <f>MIL1928_18!$C$2</f>
        <v>26</v>
      </c>
      <c r="C24" s="22">
        <f>MIL1928_18!$C$3</f>
        <v>0</v>
      </c>
      <c r="D24" s="22">
        <f>MIL1928_18!$C$4</f>
        <v>0</v>
      </c>
      <c r="E24" s="22">
        <f>MIL1928_18!$C$5</f>
        <v>2.1</v>
      </c>
      <c r="F24" s="22">
        <f>MIL1928_18!$C$6</f>
        <v>0.9</v>
      </c>
      <c r="G24" s="22">
        <f>MIL1928_18!$C$7</f>
        <v>26.5</v>
      </c>
      <c r="H24" s="22">
        <f>MIL1928_18!$C$8</f>
        <v>28</v>
      </c>
      <c r="I24" s="22">
        <f>MIL1928_18!$C$9</f>
        <v>0</v>
      </c>
      <c r="J24" s="22">
        <f>MIL1928_18!$C$10</f>
        <v>16.2</v>
      </c>
      <c r="K24" s="22">
        <f>MIL1928_18!$C$11</f>
        <v>0</v>
      </c>
      <c r="L24" s="22">
        <f>MIL1928_18!C15</f>
        <v>0.98726573693051067</v>
      </c>
      <c r="M24" s="22">
        <f>MIL1928_18!C16</f>
        <v>0.99146168819821245</v>
      </c>
      <c r="N24" s="22">
        <f>MIL1928_18!C17</f>
        <v>0.82816034708035802</v>
      </c>
      <c r="O24" s="22">
        <f>MIL1928_18!C18</f>
        <v>0.99868260669247422</v>
      </c>
      <c r="P24" s="22">
        <f>MIL1928_18!C19</f>
        <v>0.99616804558630268</v>
      </c>
      <c r="Q24" s="22">
        <f>MIL1928_18!C20</f>
        <v>0.99887540041645506</v>
      </c>
      <c r="R24" s="22">
        <f>MIL1928_18!C21</f>
        <v>0.88622106203527162</v>
      </c>
      <c r="S24" s="22">
        <f>MIL1928_18!C22</f>
        <v>0.9414165348043243</v>
      </c>
      <c r="T24" s="22">
        <f>MIL1928_18!C23</f>
        <v>0.76705372554186002</v>
      </c>
      <c r="U24" s="22">
        <f>MIL1928_18!C24</f>
        <v>0.92887762383981454</v>
      </c>
      <c r="V24" s="22">
        <f>MIL1928_18!C25</f>
        <v>0.95733195817309302</v>
      </c>
      <c r="W24" s="22">
        <f>MIL1928_18!C26</f>
        <v>0.9999498830417044</v>
      </c>
      <c r="X24" s="22">
        <f>MIL1928_18!C27</f>
        <v>0.9984005504338016</v>
      </c>
      <c r="Y24" s="22">
        <f>MIL1928_18!C28</f>
        <v>0.66233565070106482</v>
      </c>
      <c r="Z24" s="22">
        <f>MIL1928_18!C29</f>
        <v>0.99399559256174264</v>
      </c>
      <c r="AA24" s="20"/>
    </row>
    <row r="25" spans="1:27" ht="15.75" customHeight="1" x14ac:dyDescent="0.15">
      <c r="A25" s="21" t="s">
        <v>91</v>
      </c>
      <c r="B25" s="22">
        <f>MIL1928_19!$C$2</f>
        <v>37.5</v>
      </c>
      <c r="C25" s="22">
        <f>MIL1928_19!$C$3</f>
        <v>0</v>
      </c>
      <c r="D25" s="22">
        <f>MIL1928_19!$C$4</f>
        <v>0</v>
      </c>
      <c r="E25" s="22">
        <f>MIL1928_19!$C$5</f>
        <v>6.3</v>
      </c>
      <c r="F25" s="22">
        <f>MIL1928_19!$C$6</f>
        <v>7.3</v>
      </c>
      <c r="G25" s="22">
        <f>MIL1928_19!$C$7</f>
        <v>18.2</v>
      </c>
      <c r="H25" s="22">
        <f>MIL1928_19!$C$8</f>
        <v>10.4</v>
      </c>
      <c r="I25" s="22">
        <f>MIL1928_19!$C$9</f>
        <v>0</v>
      </c>
      <c r="J25" s="22">
        <f>MIL1928_19!$C$10</f>
        <v>19.8</v>
      </c>
      <c r="K25" s="22">
        <f>MIL1928_19!$C$11</f>
        <v>0</v>
      </c>
      <c r="L25" s="22">
        <f>MIL1928_19!C15</f>
        <v>0.97633493988386733</v>
      </c>
      <c r="M25" s="22">
        <f>MIL1928_19!C16</f>
        <v>0.9747485509726016</v>
      </c>
      <c r="N25" s="22">
        <f>MIL1928_19!C17</f>
        <v>0.9517574127535966</v>
      </c>
      <c r="O25" s="22">
        <f>MIL1928_19!C18</f>
        <v>0.99741050358092342</v>
      </c>
      <c r="P25" s="22">
        <f>MIL1928_19!C19</f>
        <v>0.99423623538751238</v>
      </c>
      <c r="Q25" s="22">
        <f>MIL1928_19!C20</f>
        <v>0.9937598043755741</v>
      </c>
      <c r="R25" s="22">
        <f>MIL1928_19!C21</f>
        <v>0.91993516862476155</v>
      </c>
      <c r="S25" s="22">
        <f>MIL1928_19!C22</f>
        <v>0.94523121217072503</v>
      </c>
      <c r="T25" s="22">
        <f>MIL1928_19!C23</f>
        <v>0.74873397341414405</v>
      </c>
      <c r="U25" s="22">
        <f>MIL1928_19!C24</f>
        <v>0.979421998835176</v>
      </c>
      <c r="V25" s="22">
        <f>MIL1928_19!C25</f>
        <v>0.9886115297333411</v>
      </c>
      <c r="W25" s="22">
        <f>MIL1928_19!C26</f>
        <v>0.99977051720741728</v>
      </c>
      <c r="X25" s="22">
        <f>MIL1928_19!C27</f>
        <v>0.9905996635563058</v>
      </c>
      <c r="Y25" s="22">
        <f>MIL1928_19!C28</f>
        <v>0.71413178495396434</v>
      </c>
      <c r="Z25" s="22">
        <f>MIL1928_19!C29</f>
        <v>0.99730621609774384</v>
      </c>
      <c r="AA25" s="20"/>
    </row>
    <row r="26" spans="1:27" ht="15.75" customHeight="1" x14ac:dyDescent="0.15">
      <c r="A26" s="21" t="s">
        <v>92</v>
      </c>
      <c r="B26" s="22">
        <f>MIL1928_20!$C$2</f>
        <v>47</v>
      </c>
      <c r="C26" s="22">
        <f>MIL1928_20!$C$3</f>
        <v>0</v>
      </c>
      <c r="D26" s="22">
        <f>MIL1928_20!$C$4</f>
        <v>0</v>
      </c>
      <c r="E26" s="22">
        <f>MIL1928_20!$C$5</f>
        <v>21.9</v>
      </c>
      <c r="F26" s="22">
        <f>MIL1928_20!$C$6</f>
        <v>1.5</v>
      </c>
      <c r="G26" s="22">
        <f>MIL1928_20!$C$7</f>
        <v>17.3</v>
      </c>
      <c r="H26" s="22">
        <f>MIL1928_20!$C$8</f>
        <v>11.7</v>
      </c>
      <c r="I26" s="22">
        <f>MIL1928_20!$C$9</f>
        <v>0</v>
      </c>
      <c r="J26" s="22">
        <f>MIL1928_20!$C$10</f>
        <v>0</v>
      </c>
      <c r="K26" s="22">
        <f>MIL1928_20!$C$11</f>
        <v>0.2</v>
      </c>
      <c r="L26" s="22">
        <f>MIL1928_20!C15</f>
        <v>0.97417618381281124</v>
      </c>
      <c r="M26" s="22">
        <f>MIL1928_20!C16</f>
        <v>0.98001278894983923</v>
      </c>
      <c r="N26" s="22">
        <f>MIL1928_20!C17</f>
        <v>0.95830947964087743</v>
      </c>
      <c r="O26" s="22">
        <f>MIL1928_20!C18</f>
        <v>0.9945857933372263</v>
      </c>
      <c r="P26" s="22">
        <f>MIL1928_20!C19</f>
        <v>0.99193299280845604</v>
      </c>
      <c r="Q26" s="22">
        <f>MIL1928_20!C20</f>
        <v>0.99360413382434598</v>
      </c>
      <c r="R26" s="22">
        <f>MIL1928_20!C21</f>
        <v>0.94062180054184008</v>
      </c>
      <c r="S26" s="22">
        <f>MIL1928_20!C22</f>
        <v>0.9663521060627599</v>
      </c>
      <c r="T26" s="22">
        <f>MIL1928_20!C23</f>
        <v>0.73289566457033339</v>
      </c>
      <c r="U26" s="22">
        <f>MIL1928_20!C24</f>
        <v>0.99585762497635688</v>
      </c>
      <c r="V26" s="22">
        <f>MIL1928_20!C25</f>
        <v>0.99761816641645706</v>
      </c>
      <c r="W26" s="22">
        <f>MIL1928_20!C26</f>
        <v>0.99928829777376149</v>
      </c>
      <c r="X26" s="22">
        <f>MIL1928_20!C27</f>
        <v>0.98674353755406585</v>
      </c>
      <c r="Y26" s="22">
        <f>MIL1928_20!C28</f>
        <v>0.83529240514973857</v>
      </c>
      <c r="Z26" s="22">
        <f>MIL1928_20!C29</f>
        <v>0.99989773256587278</v>
      </c>
      <c r="AA26" s="20"/>
    </row>
    <row r="27" spans="1:27" ht="15.75" customHeight="1" x14ac:dyDescent="0.15">
      <c r="A27" s="21" t="s">
        <v>93</v>
      </c>
      <c r="B27" s="22">
        <f>NID1944_11!$C$2</f>
        <v>33.200000000000003</v>
      </c>
      <c r="C27" s="22">
        <f>NID1944_11!$C$3</f>
        <v>0</v>
      </c>
      <c r="D27" s="22">
        <f>NID1944_11!$C$4</f>
        <v>0</v>
      </c>
      <c r="E27" s="22">
        <f>NID1944_11!$C$5</f>
        <v>0.1</v>
      </c>
      <c r="F27" s="22">
        <f>NID1944_11!$C$6</f>
        <v>1</v>
      </c>
      <c r="G27" s="22">
        <f>NID1944_11!$C$7</f>
        <v>4.2</v>
      </c>
      <c r="H27" s="22">
        <f>NID1944_11!$C$8</f>
        <v>11.2</v>
      </c>
      <c r="I27" s="22">
        <f>NID1944_11!$C$9</f>
        <v>0</v>
      </c>
      <c r="J27" s="22">
        <f>NID1944_11!$C$10</f>
        <v>49.9</v>
      </c>
      <c r="K27" s="22">
        <f>NID1944_11!$C$11</f>
        <v>0</v>
      </c>
      <c r="L27" s="22">
        <f>NID1944_11!C15</f>
        <v>0.98382182982577082</v>
      </c>
      <c r="M27" s="22">
        <f>NID1944_11!C16</f>
        <v>0.93932569642326869</v>
      </c>
      <c r="N27" s="22">
        <f>NID1944_11!C17</f>
        <v>0.99531833124995384</v>
      </c>
      <c r="O27" s="22">
        <f>NID1944_11!C18</f>
        <v>0.99842307915472783</v>
      </c>
      <c r="P27" s="22">
        <f>NID1944_11!C19</f>
        <v>0.99581650088773421</v>
      </c>
      <c r="Q27" s="22">
        <f>NID1944_11!C20</f>
        <v>0.93065328375369538</v>
      </c>
      <c r="R27" s="22">
        <f>NID1944_11!C21</f>
        <v>0.90855394262465905</v>
      </c>
      <c r="S27" s="22">
        <f>NID1944_11!C22</f>
        <v>0.93399631999195709</v>
      </c>
      <c r="T27" s="22">
        <f>NID1944_11!C23</f>
        <v>0.75569437027351227</v>
      </c>
      <c r="U27" s="22">
        <f>NID1944_11!C24</f>
        <v>0.95964294273638195</v>
      </c>
      <c r="V27" s="22">
        <f>NID1944_11!C25</f>
        <v>0.97776765804889909</v>
      </c>
      <c r="W27" s="22">
        <f>NID1944_11!C26</f>
        <v>0.99993625359377392</v>
      </c>
      <c r="X27" s="22">
        <f>NID1944_11!C27</f>
        <v>0.89102849676272844</v>
      </c>
      <c r="Y27" s="22">
        <f>NID1944_11!C28</f>
        <v>0.57986611344144945</v>
      </c>
      <c r="Z27" s="22">
        <f>NID1944_11!C29</f>
        <v>0.99094837374851086</v>
      </c>
      <c r="AA27" s="20"/>
    </row>
    <row r="28" spans="1:27" ht="15.75" customHeight="1" x14ac:dyDescent="0.15">
      <c r="A28" s="21" t="s">
        <v>94</v>
      </c>
      <c r="B28" s="22">
        <f>NID1944_12!$C$2</f>
        <v>56.7</v>
      </c>
      <c r="C28" s="22">
        <f>NID1944_12!$C$3</f>
        <v>0</v>
      </c>
      <c r="D28" s="22">
        <f>NID1944_12!$C$4</f>
        <v>0</v>
      </c>
      <c r="E28" s="22">
        <f>NID1944_12!$C$5</f>
        <v>0</v>
      </c>
      <c r="F28" s="22">
        <f>NID1944_12!$C$6</f>
        <v>32.5</v>
      </c>
      <c r="G28" s="22">
        <f>NID1944_12!$C$7</f>
        <v>8</v>
      </c>
      <c r="H28" s="22">
        <f>NID1944_12!$C$8</f>
        <v>2.6</v>
      </c>
      <c r="I28" s="22">
        <f>NID1944_12!$C$9</f>
        <v>0</v>
      </c>
      <c r="J28" s="22">
        <f>NID1944_12!$C$10</f>
        <v>0</v>
      </c>
      <c r="K28" s="22">
        <f>NID1944_12!$C$11</f>
        <v>0</v>
      </c>
      <c r="L28" s="22">
        <f>NID1944_12!C15</f>
        <v>0.89105102115706059</v>
      </c>
      <c r="M28" s="22">
        <f>NID1944_12!C16</f>
        <v>0.79292211128306589</v>
      </c>
      <c r="N28" s="22">
        <f>NID1944_12!C17</f>
        <v>0.99111203970419526</v>
      </c>
      <c r="O28" s="22">
        <f>NID1944_12!C18</f>
        <v>0.99311545580770422</v>
      </c>
      <c r="P28" s="22">
        <f>NID1944_12!C19</f>
        <v>0.98806841670146006</v>
      </c>
      <c r="Q28" s="22">
        <f>NID1944_12!C20</f>
        <v>0.92601513268799596</v>
      </c>
      <c r="R28" s="22">
        <f>NID1944_12!C21</f>
        <v>0.95650011022771431</v>
      </c>
      <c r="S28" s="22">
        <f>NID1944_12!C22</f>
        <v>0.92224881790594426</v>
      </c>
      <c r="T28" s="22">
        <f>NID1944_12!C23</f>
        <v>0.71608408970915849</v>
      </c>
      <c r="U28" s="22">
        <f>NID1944_12!C24</f>
        <v>0.99557797186570063</v>
      </c>
      <c r="V28" s="22">
        <f>NID1944_12!C25</f>
        <v>0.99801882888366766</v>
      </c>
      <c r="W28" s="22">
        <f>NID1944_12!C26</f>
        <v>0.99586017357861734</v>
      </c>
      <c r="X28" s="22">
        <f>NID1944_12!C27</f>
        <v>0.91500950293983085</v>
      </c>
      <c r="Y28" s="22">
        <f>NID1944_12!C28</f>
        <v>0.72586998228966648</v>
      </c>
      <c r="Z28" s="22">
        <f>NID1944_12!C29</f>
        <v>0.98753608046533614</v>
      </c>
      <c r="AA28" s="20"/>
    </row>
    <row r="29" spans="1:27" ht="15.75" customHeight="1" x14ac:dyDescent="0.15">
      <c r="A29" s="21" t="s">
        <v>95</v>
      </c>
      <c r="B29" s="22">
        <f>NID1944_15!$C$2</f>
        <v>76.3</v>
      </c>
      <c r="C29" s="22">
        <f>NID1944_15!$C$3</f>
        <v>0</v>
      </c>
      <c r="D29" s="22">
        <f>NID1944_15!$C$4</f>
        <v>0</v>
      </c>
      <c r="E29" s="22">
        <f>NID1944_15!$C$5</f>
        <v>1.7</v>
      </c>
      <c r="F29" s="22">
        <f>NID1944_15!$C$6</f>
        <v>0.4</v>
      </c>
      <c r="G29" s="22">
        <f>NID1944_15!$C$7</f>
        <v>5.0999999999999996</v>
      </c>
      <c r="H29" s="22">
        <f>NID1944_15!$C$8</f>
        <v>15</v>
      </c>
      <c r="I29" s="22">
        <f>NID1944_15!$C$9</f>
        <v>0</v>
      </c>
      <c r="J29" s="22">
        <f>NID1944_15!$C$10</f>
        <v>0</v>
      </c>
      <c r="K29" s="22">
        <f>NID1944_15!$C$11</f>
        <v>1.1000000000000001</v>
      </c>
      <c r="L29" s="22">
        <f>NID1944_15!C15</f>
        <v>0.93706504703662719</v>
      </c>
      <c r="M29" s="22">
        <f>NID1944_15!C16</f>
        <v>0.94551853813153819</v>
      </c>
      <c r="N29" s="22">
        <f>NID1944_15!C17</f>
        <v>0.99454948090129813</v>
      </c>
      <c r="O29" s="22">
        <f>NID1944_15!C18</f>
        <v>0.99282209549081535</v>
      </c>
      <c r="P29" s="22">
        <f>NID1944_15!C19</f>
        <v>0.99110049253345667</v>
      </c>
      <c r="Q29" s="22">
        <f>NID1944_15!C20</f>
        <v>0.94162926586193019</v>
      </c>
      <c r="R29" s="22">
        <f>NID1944_15!C21</f>
        <v>0.9770921316377954</v>
      </c>
      <c r="S29" s="22">
        <f>NID1944_15!C22</f>
        <v>0.91624048559595561</v>
      </c>
      <c r="T29" s="22">
        <f>NID1944_15!C23</f>
        <v>0.68024403210587081</v>
      </c>
      <c r="U29" s="22">
        <f>NID1944_15!C24</f>
        <v>0.99937219315094461</v>
      </c>
      <c r="V29" s="22">
        <f>NID1944_15!C25</f>
        <v>0.99975715298396117</v>
      </c>
      <c r="W29" s="22">
        <f>NID1944_15!C26</f>
        <v>0.99933423246124442</v>
      </c>
      <c r="X29" s="22">
        <f>NID1944_15!C27</f>
        <v>0.81194223161096313</v>
      </c>
      <c r="Y29" s="22">
        <f>NID1944_15!C28</f>
        <v>0.80957587836694411</v>
      </c>
      <c r="Z29" s="22">
        <f>NID1944_15!C29</f>
        <v>0.99351354797087088</v>
      </c>
      <c r="AA29" s="20"/>
    </row>
    <row r="30" spans="1:27" ht="13" x14ac:dyDescent="0.15">
      <c r="A30" s="21" t="s">
        <v>96</v>
      </c>
      <c r="B30" s="22">
        <f>NID1944_19!$C$2</f>
        <v>27.9</v>
      </c>
      <c r="C30" s="22">
        <f>NID1944_19!$C$3</f>
        <v>0</v>
      </c>
      <c r="D30" s="22">
        <f>NID1944_19!$C$4</f>
        <v>0</v>
      </c>
      <c r="E30" s="22">
        <f>NID1944_19!$C$5</f>
        <v>0.6</v>
      </c>
      <c r="F30" s="22">
        <f>NID1944_19!$C$6</f>
        <v>3.6</v>
      </c>
      <c r="G30" s="22">
        <f>NID1944_19!$C$7</f>
        <v>8.5</v>
      </c>
      <c r="H30" s="22">
        <f>NID1944_19!$C$8</f>
        <v>59</v>
      </c>
      <c r="I30" s="22">
        <f>NID1944_19!$C$9</f>
        <v>0.1</v>
      </c>
      <c r="J30" s="22">
        <f>NID1944_19!$C$10</f>
        <v>0</v>
      </c>
      <c r="K30" s="22">
        <f>NID1944_19!$C$11</f>
        <v>0</v>
      </c>
      <c r="L30" s="22">
        <f>NID1944_19!C15</f>
        <v>0.98496863825688052</v>
      </c>
      <c r="M30" s="22">
        <f>NID1944_19!C16</f>
        <v>0.95182509262240711</v>
      </c>
      <c r="N30" s="22">
        <f>NID1944_19!C17</f>
        <v>0.99033205957633086</v>
      </c>
      <c r="O30" s="22">
        <f>NID1944_19!C18</f>
        <v>0.99858533802528704</v>
      </c>
      <c r="P30" s="22">
        <f>NID1944_19!C19</f>
        <v>0.99593083097291835</v>
      </c>
      <c r="Q30" s="22">
        <f>NID1944_19!C20</f>
        <v>0.96577607367690277</v>
      </c>
      <c r="R30" s="22">
        <f>NID1944_19!C21</f>
        <v>0.89253864328582722</v>
      </c>
      <c r="S30" s="22">
        <f>NID1944_19!C22</f>
        <v>0.93745504930892409</v>
      </c>
      <c r="T30" s="22">
        <f>NID1944_19!C23</f>
        <v>0.76409221590059406</v>
      </c>
      <c r="U30" s="22">
        <f>NID1944_19!C24</f>
        <v>0.93604686528905745</v>
      </c>
      <c r="V30" s="22">
        <f>NID1944_19!C25</f>
        <v>0.96273587379841541</v>
      </c>
      <c r="W30" s="22">
        <f>NID1944_19!C26</f>
        <v>0.99993628278108326</v>
      </c>
      <c r="X30" s="22">
        <f>NID1944_19!C27</f>
        <v>0.95304936628406189</v>
      </c>
      <c r="Y30" s="22">
        <f>NID1944_19!C28</f>
        <v>0.57390924241350127</v>
      </c>
      <c r="Z30" s="22">
        <f>NID1944_19!C29</f>
        <v>0.99162315666896328</v>
      </c>
      <c r="AA30" s="20"/>
    </row>
    <row r="31" spans="1:27" ht="13" x14ac:dyDescent="0.15">
      <c r="A31" s="21" t="s">
        <v>97</v>
      </c>
      <c r="B31" s="22">
        <f>NID1944_21!$C$2</f>
        <v>47.6</v>
      </c>
      <c r="C31" s="22">
        <f>NID1944_21!$C$3</f>
        <v>0</v>
      </c>
      <c r="D31" s="22">
        <f>NID1944_21!$C$4</f>
        <v>0</v>
      </c>
      <c r="E31" s="22">
        <f>NID1944_21!$C$5</f>
        <v>4.0999999999999996</v>
      </c>
      <c r="F31" s="22">
        <f>NID1944_21!$C$6</f>
        <v>1.2</v>
      </c>
      <c r="G31" s="22">
        <f>NID1944_21!$C$7</f>
        <v>9</v>
      </c>
      <c r="H31" s="22">
        <f>NID1944_21!$C$8</f>
        <v>37.700000000000003</v>
      </c>
      <c r="I31" s="22">
        <f>NID1944_21!$C$9</f>
        <v>0.2</v>
      </c>
      <c r="J31" s="22">
        <f>NID1944_21!$C$10</f>
        <v>0</v>
      </c>
      <c r="K31" s="22">
        <f>NID1944_21!$C$11</f>
        <v>0</v>
      </c>
      <c r="L31" s="22">
        <f>NID1944_21!C15</f>
        <v>0.97396820540946816</v>
      </c>
      <c r="M31" s="22">
        <f>NID1944_21!C16</f>
        <v>0.95934488571301202</v>
      </c>
      <c r="N31" s="22">
        <f>NID1944_21!C17</f>
        <v>0.98948435702183879</v>
      </c>
      <c r="O31" s="22">
        <f>NID1944_21!C18</f>
        <v>0.99702385245539038</v>
      </c>
      <c r="P31" s="22">
        <f>NID1944_21!C19</f>
        <v>0.99420370384783885</v>
      </c>
      <c r="Q31" s="22">
        <f>NID1944_21!C20</f>
        <v>0.9705069522477372</v>
      </c>
      <c r="R31" s="22">
        <f>NID1944_21!C21</f>
        <v>0.94174458241472769</v>
      </c>
      <c r="S31" s="22">
        <f>NID1944_21!C22</f>
        <v>0.93657643166180593</v>
      </c>
      <c r="T31" s="22">
        <f>NID1944_21!C23</f>
        <v>0.73187432403819985</v>
      </c>
      <c r="U31" s="22">
        <f>NID1944_21!C24</f>
        <v>0.99125799265944459</v>
      </c>
      <c r="V31" s="22">
        <f>NID1944_21!C25</f>
        <v>0.99563851647965618</v>
      </c>
      <c r="W31" s="22">
        <f>NID1944_21!C26</f>
        <v>0.99981203748065317</v>
      </c>
      <c r="X31" s="22">
        <f>NID1944_21!C27</f>
        <v>0.93908176517675757</v>
      </c>
      <c r="Y31" s="22">
        <f>NID1944_21!C28</f>
        <v>0.71127650814019172</v>
      </c>
      <c r="Z31" s="22">
        <f>NID1944_21!C29</f>
        <v>0.99600582477640909</v>
      </c>
      <c r="AA31" s="20"/>
    </row>
    <row r="32" spans="1:27" ht="13" x14ac:dyDescent="0.15">
      <c r="A32" s="21" t="s">
        <v>98</v>
      </c>
      <c r="B32" s="22">
        <f>NID1946_8!$C$2</f>
        <v>72.7</v>
      </c>
      <c r="C32" s="22">
        <f>NID1946_8!$C$3</f>
        <v>0</v>
      </c>
      <c r="D32" s="22">
        <f>NID1946_8!$C$4</f>
        <v>5.8</v>
      </c>
      <c r="E32" s="22">
        <f>NID1946_8!$C$5</f>
        <v>0.7</v>
      </c>
      <c r="F32" s="22">
        <f>NID1946_8!$C$6</f>
        <v>4.4000000000000004</v>
      </c>
      <c r="G32" s="22">
        <f>NID1946_8!$C$7</f>
        <v>3.6</v>
      </c>
      <c r="H32" s="22">
        <f>NID1946_8!$C$8</f>
        <v>12.1</v>
      </c>
      <c r="I32" s="22">
        <f>NID1946_8!$C$9</f>
        <v>0.2</v>
      </c>
      <c r="J32" s="22">
        <f>NID1946_8!$C$10</f>
        <v>0</v>
      </c>
      <c r="K32" s="22">
        <f>NID1946_8!$C$11</f>
        <v>0.1</v>
      </c>
      <c r="L32" s="22">
        <f>NID1946_8!C15</f>
        <v>0.93489391216784101</v>
      </c>
      <c r="M32" s="22">
        <f>NID1946_8!C16</f>
        <v>0.92398941436479276</v>
      </c>
      <c r="N32" s="22">
        <f>NID1946_8!C17</f>
        <v>0.99576991443370111</v>
      </c>
      <c r="O32" s="22">
        <f>NID1946_8!C18</f>
        <v>0.99331864040394457</v>
      </c>
      <c r="P32" s="22">
        <f>NID1946_8!C19</f>
        <v>0.99108218057338449</v>
      </c>
      <c r="Q32" s="22">
        <f>NID1946_8!C20</f>
        <v>0.91678474331865256</v>
      </c>
      <c r="R32" s="22">
        <f>NID1946_8!C21</f>
        <v>0.97420403050474669</v>
      </c>
      <c r="S32" s="22">
        <f>NID1946_8!C22</f>
        <v>0.91541888162500462</v>
      </c>
      <c r="T32" s="22">
        <f>NID1946_8!C23</f>
        <v>0.68700610648624683</v>
      </c>
      <c r="U32" s="22">
        <f>NID1946_8!C24</f>
        <v>0.99907254648549026</v>
      </c>
      <c r="V32" s="22">
        <f>NID1946_8!C25</f>
        <v>0.99963349213424235</v>
      </c>
      <c r="W32" s="22">
        <f>NID1946_8!C26</f>
        <v>0.99925857881710156</v>
      </c>
      <c r="X32" s="22">
        <f>NID1946_8!C27</f>
        <v>0.77689366649986358</v>
      </c>
      <c r="Y32" s="22">
        <f>NID1946_8!C28</f>
        <v>0.78518902000684576</v>
      </c>
      <c r="Z32" s="22">
        <f>NID1946_8!C29</f>
        <v>0.99172996404585734</v>
      </c>
      <c r="AA32" s="20"/>
    </row>
    <row r="33" spans="1:27" ht="13" x14ac:dyDescent="0.15">
      <c r="A33" s="21" t="s">
        <v>99</v>
      </c>
      <c r="B33" s="22">
        <f>NID1946_12!$C$2</f>
        <v>16.899999999999999</v>
      </c>
      <c r="C33" s="22">
        <f>NID1946_12!$C$3</f>
        <v>1.5</v>
      </c>
      <c r="D33" s="22">
        <f>NID1946_12!$C$4</f>
        <v>10.199999999999999</v>
      </c>
      <c r="E33" s="22">
        <f>NID1946_12!$C$5</f>
        <v>0.2</v>
      </c>
      <c r="F33" s="22">
        <f>NID1946_12!$C$6</f>
        <v>20</v>
      </c>
      <c r="G33" s="22">
        <f>NID1946_12!$C$7</f>
        <v>7.2</v>
      </c>
      <c r="H33" s="22">
        <f>NID1946_12!$C$8</f>
        <v>24.6</v>
      </c>
      <c r="I33" s="22">
        <f>NID1946_12!$C$9</f>
        <v>1</v>
      </c>
      <c r="J33" s="22">
        <f>NID1946_12!$C$10</f>
        <v>18</v>
      </c>
      <c r="K33" s="22">
        <f>NID1946_12!$C$11</f>
        <v>0.1</v>
      </c>
      <c r="L33" s="22">
        <f>NID1946_12!C15</f>
        <v>0.98033606135536422</v>
      </c>
      <c r="M33" s="22">
        <f>NID1946_12!C16</f>
        <v>0.87661863944232188</v>
      </c>
      <c r="N33" s="22">
        <f>NID1946_12!C17</f>
        <v>0.99223226036098033</v>
      </c>
      <c r="O33" s="22">
        <f>NID1946_12!C18</f>
        <v>0.99863953997980726</v>
      </c>
      <c r="P33" s="22">
        <f>NID1946_12!C19</f>
        <v>0.99175974830680547</v>
      </c>
      <c r="Q33" s="22">
        <f>NID1946_12!C20</f>
        <v>0.93629800938704488</v>
      </c>
      <c r="R33" s="22">
        <f>NID1946_12!C21</f>
        <v>0.802114772191026</v>
      </c>
      <c r="S33" s="22">
        <f>NID1946_12!C22</f>
        <v>0.86546918620184277</v>
      </c>
      <c r="T33" s="22">
        <f>NID1946_12!C23</f>
        <v>0.99572196595849027</v>
      </c>
      <c r="U33" s="22">
        <f>NID1946_12!C24</f>
        <v>0.70393666779437314</v>
      </c>
      <c r="V33" s="22">
        <f>NID1946_12!C25</f>
        <v>0.67845114924018801</v>
      </c>
      <c r="W33" s="22">
        <f>NID1946_12!C26</f>
        <v>0.99946348426090947</v>
      </c>
      <c r="X33" s="22">
        <f>NID1946_12!C27</f>
        <v>0.95129140815343549</v>
      </c>
      <c r="Y33" s="22">
        <f>NID1946_12!C28</f>
        <v>0.49716473038996528</v>
      </c>
      <c r="Z33" s="22">
        <f>NID1946_12!C29</f>
        <v>0.93119395622500356</v>
      </c>
      <c r="AA33" s="20"/>
    </row>
    <row r="34" spans="1:27" ht="13" x14ac:dyDescent="0.15">
      <c r="A34" s="21" t="s">
        <v>100</v>
      </c>
      <c r="B34" s="22">
        <f>NID1947_2!$C$2</f>
        <v>14.3</v>
      </c>
      <c r="C34" s="22">
        <f>NID1947_2!$C$3</f>
        <v>0.5</v>
      </c>
      <c r="D34" s="22">
        <f>NID1947_2!$C$4</f>
        <v>37</v>
      </c>
      <c r="E34" s="22">
        <f>NID1947_2!$C$5</f>
        <v>0.8</v>
      </c>
      <c r="F34" s="22">
        <f>NID1947_2!$C$6</f>
        <v>7.7</v>
      </c>
      <c r="G34" s="22">
        <f>NID1947_2!$C$7</f>
        <v>2.5</v>
      </c>
      <c r="H34" s="22">
        <f>NID1947_2!$C$8</f>
        <v>28.6</v>
      </c>
      <c r="I34" s="22">
        <f>NID1947_2!$C$9</f>
        <v>0.4</v>
      </c>
      <c r="J34" s="22">
        <f>NID1947_2!$C$10</f>
        <v>6.9</v>
      </c>
      <c r="K34" s="22">
        <f>NID1947_2!$C$11</f>
        <v>0.8</v>
      </c>
      <c r="L34" s="22">
        <f>NID1947_2!C15</f>
        <v>0.98872961039812568</v>
      </c>
      <c r="M34" s="22">
        <f>NID1947_2!C16</f>
        <v>0.90171977818725157</v>
      </c>
      <c r="N34" s="22">
        <f>NID1947_2!C17</f>
        <v>0.99648811751101107</v>
      </c>
      <c r="O34" s="22">
        <f>NID1947_2!C18</f>
        <v>0.99902405509354708</v>
      </c>
      <c r="P34" s="22">
        <f>NID1947_2!C19</f>
        <v>0.99575022327488361</v>
      </c>
      <c r="Q34" s="22">
        <f>NID1947_2!C20</f>
        <v>0.89193486871763572</v>
      </c>
      <c r="R34" s="22">
        <f>NID1947_2!C21</f>
        <v>0.82375781897946543</v>
      </c>
      <c r="S34" s="22">
        <f>NID1947_2!C22</f>
        <v>0.92489147231408864</v>
      </c>
      <c r="T34" s="22">
        <f>NID1947_2!C23</f>
        <v>0.93622099539291526</v>
      </c>
      <c r="U34" s="22">
        <f>NID1947_2!C24</f>
        <v>0.75781823094306955</v>
      </c>
      <c r="V34" s="22">
        <f>NID1947_2!C25</f>
        <v>0.80170438176647585</v>
      </c>
      <c r="W34" s="22">
        <f>NID1947_2!C26</f>
        <v>0.99993085633704437</v>
      </c>
      <c r="X34" s="22">
        <f>NID1947_2!C27</f>
        <v>0.89430317641536883</v>
      </c>
      <c r="Y34" s="22">
        <f>NID1947_2!C28</f>
        <v>0.46159800263561079</v>
      </c>
      <c r="Z34" s="22">
        <f>NID1947_2!C29</f>
        <v>0.9842162855836214</v>
      </c>
      <c r="AA34" s="20"/>
    </row>
    <row r="35" spans="1:27" ht="13" x14ac:dyDescent="0.15">
      <c r="A35" s="21" t="s">
        <v>101</v>
      </c>
      <c r="B35" s="22">
        <f>NID1953_3!$C$2</f>
        <v>37.700000000000003</v>
      </c>
      <c r="C35" s="22">
        <f>NID1953_3!$C$3</f>
        <v>0</v>
      </c>
      <c r="D35" s="22">
        <f>NID1953_3!$C$4</f>
        <v>0</v>
      </c>
      <c r="E35" s="22">
        <f>NID1953_3!$C$5</f>
        <v>14</v>
      </c>
      <c r="F35" s="22">
        <f>NID1953_3!$C$6</f>
        <v>0.6</v>
      </c>
      <c r="G35" s="22">
        <f>NID1953_3!$C$7</f>
        <v>14.8</v>
      </c>
      <c r="H35" s="22">
        <f>NID1953_3!$C$8</f>
        <v>24.6</v>
      </c>
      <c r="I35" s="22">
        <f>NID1953_3!$C$9</f>
        <v>0</v>
      </c>
      <c r="J35" s="22">
        <f>NID1953_3!$C$10</f>
        <v>0</v>
      </c>
      <c r="K35" s="22">
        <f>NID1953_3!$C$11</f>
        <v>8</v>
      </c>
      <c r="L35" s="22">
        <f>NID1953_3!C15</f>
        <v>0.98154873981288593</v>
      </c>
      <c r="M35" s="22">
        <f>NID1953_3!C16</f>
        <v>0.97626761098157022</v>
      </c>
      <c r="N35" s="22">
        <f>NID1953_3!C17</f>
        <v>0.9723320323047917</v>
      </c>
      <c r="O35" s="22">
        <f>NID1953_3!C18</f>
        <v>0.99705486458279458</v>
      </c>
      <c r="P35" s="22">
        <f>NID1953_3!C19</f>
        <v>0.99417722770166239</v>
      </c>
      <c r="Q35" s="22">
        <f>NID1953_3!C20</f>
        <v>0.99003196739600219</v>
      </c>
      <c r="R35" s="22">
        <f>NID1953_3!C21</f>
        <v>0.92043173465655814</v>
      </c>
      <c r="S35" s="22">
        <f>NID1953_3!C22</f>
        <v>0.95822074701320736</v>
      </c>
      <c r="T35" s="22">
        <f>NID1953_3!C23</f>
        <v>0.74840704798792901</v>
      </c>
      <c r="U35" s="22">
        <f>NID1953_3!C24</f>
        <v>0.98568282840358679</v>
      </c>
      <c r="V35" s="22">
        <f>NID1953_3!C25</f>
        <v>0.99162425307849211</v>
      </c>
      <c r="W35" s="22">
        <f>NID1953_3!C26</f>
        <v>0.99977886101516067</v>
      </c>
      <c r="X35" s="22">
        <f>NID1953_3!C27</f>
        <v>0.98224938379491999</v>
      </c>
      <c r="Y35" s="22">
        <f>NID1953_3!C28</f>
        <v>0.74904428162251235</v>
      </c>
      <c r="Z35" s="22">
        <f>NID1953_3!C29</f>
        <v>0.99948295010717203</v>
      </c>
      <c r="AA35" s="20"/>
    </row>
    <row r="36" spans="1:27" ht="13" x14ac:dyDescent="0.15">
      <c r="A36" s="21" t="s">
        <v>102</v>
      </c>
      <c r="B36" s="22">
        <f>NID1953_5!$C$2</f>
        <v>6.4</v>
      </c>
      <c r="C36" s="22">
        <f>NID1953_5!$C$3</f>
        <v>0</v>
      </c>
      <c r="D36" s="22">
        <f>NID1953_5!$C$4</f>
        <v>0</v>
      </c>
      <c r="E36" s="22">
        <f>NID1953_5!$C$5</f>
        <v>1</v>
      </c>
      <c r="F36" s="22">
        <f>NID1953_5!$C$6</f>
        <v>0.6</v>
      </c>
      <c r="G36" s="22">
        <f>NID1953_5!$C$7</f>
        <v>57.6</v>
      </c>
      <c r="H36" s="22">
        <f>NID1953_5!$C$8</f>
        <v>20.5</v>
      </c>
      <c r="I36" s="22">
        <f>NID1953_5!$C$9</f>
        <v>0</v>
      </c>
      <c r="J36" s="22">
        <f>NID1953_5!$C$10</f>
        <v>0</v>
      </c>
      <c r="K36" s="22">
        <f>NID1953_5!$C$11</f>
        <v>13.7</v>
      </c>
      <c r="L36" s="22">
        <f>NID1953_5!C15</f>
        <v>0.99339201107224162</v>
      </c>
      <c r="M36" s="22">
        <f>NID1953_5!C16</f>
        <v>0.99948642665498422</v>
      </c>
      <c r="N36" s="22">
        <f>NID1953_5!C17</f>
        <v>2.3928958359579131E-2</v>
      </c>
      <c r="O36" s="22">
        <f>NID1953_5!C18</f>
        <v>0.9993563451109867</v>
      </c>
      <c r="P36" s="22">
        <f>NID1953_5!C19</f>
        <v>0.9973350513928031</v>
      </c>
      <c r="Q36" s="22">
        <f>NID1953_5!C20</f>
        <v>0.99999676036289686</v>
      </c>
      <c r="R36" s="22">
        <f>NID1953_5!C21</f>
        <v>0.80061315573155456</v>
      </c>
      <c r="S36" s="22">
        <f>NID1953_5!C22</f>
        <v>0.94685785112487053</v>
      </c>
      <c r="T36" s="22">
        <f>NID1953_5!C23</f>
        <v>0.79608049947056059</v>
      </c>
      <c r="U36" s="22">
        <f>NID1953_5!C24</f>
        <v>0.65496139824402522</v>
      </c>
      <c r="V36" s="22">
        <f>NID1953_5!C25</f>
        <v>0.73740183495355605</v>
      </c>
      <c r="W36" s="22">
        <f>NID1953_5!C26</f>
        <v>0.99998410779614122</v>
      </c>
      <c r="X36" s="22">
        <f>NID1953_5!C27</f>
        <v>0.99999682969630022</v>
      </c>
      <c r="Y36" s="22">
        <f>NID1953_5!C28</f>
        <v>0.69138775530941332</v>
      </c>
      <c r="Z36" s="22">
        <f>NID1953_5!C29</f>
        <v>0.99249918120255365</v>
      </c>
      <c r="AA36" s="20"/>
    </row>
    <row r="37" spans="1:27" ht="13" x14ac:dyDescent="0.15">
      <c r="A37" s="21" t="s">
        <v>103</v>
      </c>
      <c r="B37" s="22">
        <f>WHE1923_245!$C$2</f>
        <v>62.5</v>
      </c>
      <c r="C37" s="22">
        <f>WHE1923_245!$C$3</f>
        <v>0</v>
      </c>
      <c r="D37" s="22">
        <f>WHE1923_245!$C$4</f>
        <v>0</v>
      </c>
      <c r="E37" s="22">
        <f>WHE1923_245!$C$5</f>
        <v>2.1</v>
      </c>
      <c r="F37" s="22">
        <f>WHE1923_245!$C$6</f>
        <v>16.100000000000001</v>
      </c>
      <c r="G37" s="22">
        <f>WHE1923_245!$C$7</f>
        <v>11.7</v>
      </c>
      <c r="H37" s="22">
        <f>WHE1923_245!$C$8</f>
        <v>6.5</v>
      </c>
      <c r="I37" s="22">
        <f>WHE1923_245!$C$9</f>
        <v>0.2</v>
      </c>
      <c r="J37" s="22">
        <f>WHE1923_245!$C$10</f>
        <v>0</v>
      </c>
      <c r="K37" s="22">
        <f>WHE1923_245!$C$11</f>
        <v>0.4</v>
      </c>
      <c r="L37" s="22">
        <f>WHE1923_245!C15</f>
        <v>0.92740349766783259</v>
      </c>
      <c r="M37" s="22">
        <f>WHE1923_245!C16</f>
        <v>0.92967090005692099</v>
      </c>
      <c r="N37" s="22">
        <f>WHE1923_245!C17</f>
        <v>0.98346874456999755</v>
      </c>
      <c r="O37" s="22">
        <f>WHE1923_245!C18</f>
        <v>0.99364490467787225</v>
      </c>
      <c r="P37" s="22">
        <f>WHE1923_245!C19</f>
        <v>0.99021554752049967</v>
      </c>
      <c r="Q37" s="22">
        <f>WHE1923_245!C20</f>
        <v>0.97417517751585669</v>
      </c>
      <c r="R37" s="22">
        <f>WHE1923_245!C21</f>
        <v>0.9639659448716702</v>
      </c>
      <c r="S37" s="22">
        <f>WHE1923_245!C22</f>
        <v>0.92474402729545413</v>
      </c>
      <c r="T37" s="22">
        <f>WHE1923_245!C23</f>
        <v>0.70573238517670189</v>
      </c>
      <c r="U37" s="22">
        <f>WHE1923_245!C24</f>
        <v>0.99768978085692595</v>
      </c>
      <c r="V37" s="22">
        <f>WHE1923_245!C25</f>
        <v>0.99899702378038124</v>
      </c>
      <c r="W37" s="22">
        <f>WHE1923_245!C26</f>
        <v>0.99857070122369318</v>
      </c>
      <c r="X37" s="22">
        <f>WHE1923_245!C27</f>
        <v>0.95094620774639294</v>
      </c>
      <c r="Y37" s="22">
        <f>WHE1923_245!C28</f>
        <v>0.77892433642411951</v>
      </c>
      <c r="Z37" s="22">
        <f>WHE1923_245!C29</f>
        <v>0.99305777833460451</v>
      </c>
      <c r="AA37" s="20"/>
    </row>
    <row r="38" spans="1:27" ht="13" x14ac:dyDescent="0.15">
      <c r="A38" s="21" t="s">
        <v>104</v>
      </c>
      <c r="B38" s="22">
        <f>WHE1923_247!$C$2</f>
        <v>73.099999999999994</v>
      </c>
      <c r="C38" s="22">
        <f>WHE1923_247!$C$3</f>
        <v>0</v>
      </c>
      <c r="D38" s="22">
        <f>WHE1923_247!$C$4</f>
        <v>0</v>
      </c>
      <c r="E38" s="22">
        <f>WHE1923_247!$C$5</f>
        <v>0.9</v>
      </c>
      <c r="F38" s="22">
        <f>WHE1923_247!$C$6</f>
        <v>4.5999999999999996</v>
      </c>
      <c r="G38" s="22">
        <f>WHE1923_247!$C$7</f>
        <v>1.6</v>
      </c>
      <c r="H38" s="22">
        <f>WHE1923_247!$C$8</f>
        <v>16.8</v>
      </c>
      <c r="I38" s="22">
        <f>WHE1923_247!$C$9</f>
        <v>0.4</v>
      </c>
      <c r="J38" s="22">
        <f>WHE1923_247!$C$10</f>
        <v>0</v>
      </c>
      <c r="K38" s="22">
        <f>WHE1923_247!$C$11</f>
        <v>2.2000000000000002</v>
      </c>
      <c r="L38" s="22">
        <f>WHE1923_247!C15</f>
        <v>0.93360012246381707</v>
      </c>
      <c r="M38" s="22">
        <f>WHE1923_247!C16</f>
        <v>0.90941920956146516</v>
      </c>
      <c r="N38" s="22">
        <f>WHE1923_247!C17</f>
        <v>0.99698433293149047</v>
      </c>
      <c r="O38" s="22">
        <f>WHE1923_247!C18</f>
        <v>0.99315114923136927</v>
      </c>
      <c r="P38" s="22">
        <f>WHE1923_247!C19</f>
        <v>0.99095025719012853</v>
      </c>
      <c r="Q38" s="22">
        <f>WHE1923_247!C20</f>
        <v>0.88274507034964611</v>
      </c>
      <c r="R38" s="22">
        <f>WHE1923_247!C21</f>
        <v>0.9745416754450299</v>
      </c>
      <c r="S38" s="22">
        <f>WHE1923_247!C22</f>
        <v>0.91576541888925955</v>
      </c>
      <c r="T38" s="22">
        <f>WHE1923_247!C23</f>
        <v>0.68625861186138937</v>
      </c>
      <c r="U38" s="22">
        <f>WHE1923_247!C24</f>
        <v>0.99911547070165585</v>
      </c>
      <c r="V38" s="22">
        <f>WHE1923_247!C25</f>
        <v>0.9996510427088543</v>
      </c>
      <c r="W38" s="22">
        <f>WHE1923_247!C26</f>
        <v>0.99921679924880524</v>
      </c>
      <c r="X38" s="22">
        <f>WHE1923_247!C27</f>
        <v>0.70338199706583615</v>
      </c>
      <c r="Y38" s="22">
        <f>WHE1923_247!C28</f>
        <v>0.78085228567322962</v>
      </c>
      <c r="Z38" s="22">
        <f>WHE1923_247!C29</f>
        <v>0.99204640612269446</v>
      </c>
      <c r="AA38" s="20"/>
    </row>
    <row r="39" spans="1:27" ht="13" x14ac:dyDescent="0.15">
      <c r="A39" s="21" t="s">
        <v>105</v>
      </c>
      <c r="B39" s="22">
        <f>WHE1923_248!$C$2</f>
        <v>76.2</v>
      </c>
      <c r="C39" s="22">
        <f>WHE1923_248!$C$3</f>
        <v>0</v>
      </c>
      <c r="D39" s="22">
        <f>WHE1923_248!$C$4</f>
        <v>0</v>
      </c>
      <c r="E39" s="22">
        <f>WHE1923_248!$C$5</f>
        <v>1.4</v>
      </c>
      <c r="F39" s="22">
        <f>WHE1923_248!$C$6</f>
        <v>3.2</v>
      </c>
      <c r="G39" s="22">
        <f>WHE1923_248!$C$7</f>
        <v>13.9</v>
      </c>
      <c r="H39" s="22">
        <f>WHE1923_248!$C$8</f>
        <v>4.2</v>
      </c>
      <c r="I39" s="22">
        <f>WHE1923_248!$C$9</f>
        <v>0.4</v>
      </c>
      <c r="J39" s="22">
        <f>WHE1923_248!$C$10</f>
        <v>0</v>
      </c>
      <c r="K39" s="22">
        <f>WHE1923_248!$C$11</f>
        <v>0.5</v>
      </c>
      <c r="L39">
        <f>WHE1923_248!$C15</f>
        <v>0.93053689644025872</v>
      </c>
      <c r="M39">
        <f>WHE1923_248!$C16</f>
        <v>0.97046573555254567</v>
      </c>
      <c r="N39">
        <f>WHE1923_248!$C17</f>
        <v>0.9761597518017423</v>
      </c>
      <c r="O39">
        <f>WHE1923_248!$C18</f>
        <v>0.9924843520062826</v>
      </c>
      <c r="P39">
        <f>WHE1923_248!$C19</f>
        <v>0.99064224450105454</v>
      </c>
      <c r="Q39">
        <f>WHE1923_248!$C20</f>
        <v>0.98743958359525819</v>
      </c>
      <c r="R39">
        <f>WHE1923_248!$C21</f>
        <v>0.97701634341542043</v>
      </c>
      <c r="S39">
        <f>WHE1923_248!$C22</f>
        <v>0.91543877053787992</v>
      </c>
      <c r="T39">
        <f>WHE1923_248!$C23</f>
        <v>0.68043291177560916</v>
      </c>
      <c r="U39">
        <f>WHE1923_248!$C24</f>
        <v>0.99935745438790879</v>
      </c>
      <c r="V39">
        <f>WHE1923_248!$C25</f>
        <v>0.99975183387989752</v>
      </c>
      <c r="W39">
        <f>WHE1923_248!$C26</f>
        <v>0.99915921379024053</v>
      </c>
      <c r="X39">
        <f>WHE1923_248!$C27</f>
        <v>0.95779257167270559</v>
      </c>
      <c r="Y39">
        <f>WHE1923_248!$C28</f>
        <v>0.83460194838709578</v>
      </c>
      <c r="Z39">
        <f>WHE1923_248!$C29</f>
        <v>0.99291552626794632</v>
      </c>
      <c r="AA39" s="20"/>
    </row>
    <row r="40" spans="1:27" ht="13" x14ac:dyDescent="0.15">
      <c r="A40" s="21" t="s">
        <v>106</v>
      </c>
      <c r="B40" s="22">
        <f>WHE1923_249!$C$2</f>
        <v>76.7</v>
      </c>
      <c r="C40" s="22">
        <f>WHE1923_249!$C$3</f>
        <v>0</v>
      </c>
      <c r="D40" s="22">
        <f>WHE1923_249!$C$4</f>
        <v>0</v>
      </c>
      <c r="E40" s="22">
        <f>WHE1923_249!$C$5</f>
        <v>0.4</v>
      </c>
      <c r="F40" s="22">
        <f>WHE1923_249!$C$6</f>
        <v>1.7</v>
      </c>
      <c r="G40" s="22">
        <f>WHE1923_249!$C$7</f>
        <v>7.1</v>
      </c>
      <c r="H40" s="22">
        <f>WHE1923_249!$C$8</f>
        <v>11.7</v>
      </c>
      <c r="I40" s="22">
        <f>WHE1923_249!$C$9</f>
        <v>0.8</v>
      </c>
      <c r="J40" s="22">
        <f>WHE1923_249!$C$10</f>
        <v>0</v>
      </c>
      <c r="K40" s="22">
        <f>WHE1923_249!$C$11</f>
        <v>1.2</v>
      </c>
      <c r="L40" s="22">
        <f>WHE1923_249!C15</f>
        <v>0.93319062007391662</v>
      </c>
      <c r="M40" s="22">
        <f>WHE1923_249!C16</f>
        <v>0.95084193888778201</v>
      </c>
      <c r="N40" s="22">
        <f>WHE1923_249!C17</f>
        <v>0.99236205175928782</v>
      </c>
      <c r="O40" s="22">
        <f>WHE1923_249!C18</f>
        <v>0.9928454322805913</v>
      </c>
      <c r="P40" s="22">
        <f>WHE1923_249!C19</f>
        <v>0.99101864867881351</v>
      </c>
      <c r="Q40" s="22">
        <f>WHE1923_249!C20</f>
        <v>0.95788133858019797</v>
      </c>
      <c r="R40" s="22">
        <f>WHE1923_249!C21</f>
        <v>0.97739285129133313</v>
      </c>
      <c r="S40" s="22">
        <f>WHE1923_249!C22</f>
        <v>0.91222661355884949</v>
      </c>
      <c r="T40" s="22">
        <f>WHE1923_249!C23</f>
        <v>0.67948792241798761</v>
      </c>
      <c r="U40" s="22">
        <f>WHE1923_249!C24</f>
        <v>0.99935904170386869</v>
      </c>
      <c r="V40" s="22">
        <f>WHE1923_249!C25</f>
        <v>0.99975537121475688</v>
      </c>
      <c r="W40" s="22">
        <f>WHE1923_249!C26</f>
        <v>0.99930361899302211</v>
      </c>
      <c r="X40" s="22">
        <f>WHE1923_249!C27</f>
        <v>0.86198553603789174</v>
      </c>
      <c r="Y40" s="22">
        <f>WHE1923_249!C28</f>
        <v>0.81115501759199871</v>
      </c>
      <c r="Z40" s="22">
        <f>WHE1923_249!C29</f>
        <v>0.99142995231076936</v>
      </c>
      <c r="AA40" s="20"/>
    </row>
    <row r="41" spans="1:27" ht="13" x14ac:dyDescent="0.15">
      <c r="A41" s="21" t="s">
        <v>107</v>
      </c>
      <c r="B41" s="22">
        <f>WHE1923_250!$C$2</f>
        <v>58.5</v>
      </c>
      <c r="C41" s="22">
        <f>WHE1923_250!$C3</f>
        <v>0</v>
      </c>
      <c r="D41" s="22">
        <f>WHE1923_250!$C$4</f>
        <v>0</v>
      </c>
      <c r="E41" s="22">
        <f>WHE1923_250!$C$5</f>
        <v>4.0999999999999996</v>
      </c>
      <c r="F41" s="22">
        <f>WHE1923_250!$C$6</f>
        <v>5.2</v>
      </c>
      <c r="G41" s="22">
        <f>WHE1923_250!$C$7</f>
        <v>6.9</v>
      </c>
      <c r="H41" s="22">
        <f>WHE1923_250!$C$8</f>
        <v>20.399999999999999</v>
      </c>
      <c r="I41" s="22">
        <f>WHE1923_250!$C$9</f>
        <v>0.8</v>
      </c>
      <c r="J41" s="22">
        <f>WHE1923_250!$C$10</f>
        <v>0</v>
      </c>
      <c r="K41" s="22">
        <f>WHE1923_250!$C$11</f>
        <v>3.7</v>
      </c>
      <c r="L41" s="22">
        <f>WHE1923_250!C15</f>
        <v>0.95708081888968477</v>
      </c>
      <c r="M41" s="22">
        <f>WHE1923_250!C16</f>
        <v>0.93997064762522997</v>
      </c>
      <c r="N41" s="22">
        <f>WHE1923_250!C17</f>
        <v>0.99261521288175003</v>
      </c>
      <c r="O41" s="22">
        <f>WHE1923_250!C18</f>
        <v>0.99529440335347463</v>
      </c>
      <c r="P41" s="22">
        <f>WHE1923_250!C19</f>
        <v>0.99241654482820185</v>
      </c>
      <c r="Q41" s="22">
        <f>WHE1923_250!C20</f>
        <v>0.95255492304860589</v>
      </c>
      <c r="R41" s="22">
        <f>WHE1923_250!C21</f>
        <v>0.95896272871918009</v>
      </c>
      <c r="S41" s="22">
        <f>WHE1923_250!C22</f>
        <v>0.9316470742751366</v>
      </c>
      <c r="T41" s="22">
        <f>WHE1923_250!C23</f>
        <v>0.71289507327747037</v>
      </c>
      <c r="U41" s="22">
        <f>WHE1923_250!C24</f>
        <v>0.9969072590220448</v>
      </c>
      <c r="V41" s="22">
        <f>WHE1923_250!C25</f>
        <v>0.99859076774960254</v>
      </c>
      <c r="W41" s="22">
        <f>WHE1923_250!C26</f>
        <v>0.9995138057451014</v>
      </c>
      <c r="X41" s="22">
        <f>WHE1923_250!C27</f>
        <v>0.89430223116159102</v>
      </c>
      <c r="Y41" s="22">
        <f>WHE1923_250!C28</f>
        <v>0.75488051631219222</v>
      </c>
      <c r="Z41" s="22">
        <f>WHE1923_250!C29</f>
        <v>0.99584994912689018</v>
      </c>
      <c r="AA41" s="20"/>
    </row>
    <row r="42" spans="1:27" ht="13" x14ac:dyDescent="0.15">
      <c r="A42" s="21" t="s">
        <v>108</v>
      </c>
      <c r="B42" s="22">
        <f>WHE1923_251!$C$2</f>
        <v>34.1</v>
      </c>
      <c r="C42" s="22">
        <f>WHE1923_251!$C$3</f>
        <v>0</v>
      </c>
      <c r="D42" s="22">
        <f>WHE1923_251!$C$4</f>
        <v>0</v>
      </c>
      <c r="E42" s="22">
        <f>WHE1923_251!$C$5</f>
        <v>5.6</v>
      </c>
      <c r="F42" s="22">
        <f>WHE1923_251!$C$6</f>
        <v>4.3</v>
      </c>
      <c r="G42" s="22">
        <f>WHE1923_251!$C$7</f>
        <v>12.4</v>
      </c>
      <c r="H42" s="22">
        <f>WHE1923_251!$C$8</f>
        <v>12.2</v>
      </c>
      <c r="I42" s="22">
        <f>WHE1923_251!$C$9</f>
        <v>0.2</v>
      </c>
      <c r="J42" s="22">
        <f>WHE1923_251!$C$10</f>
        <v>30.8</v>
      </c>
      <c r="K42" s="22">
        <f>WHE1923_251!$C$11</f>
        <v>0</v>
      </c>
      <c r="L42" s="22">
        <f>WHE1923_251!C15</f>
        <v>0.98109869326190635</v>
      </c>
      <c r="M42" s="22">
        <f>WHE1923_251!C16</f>
        <v>0.96430228025049647</v>
      </c>
      <c r="N42" s="22">
        <f>WHE1923_251!C17</f>
        <v>0.98142093416110188</v>
      </c>
      <c r="O42" s="22">
        <f>WHE1923_251!C18</f>
        <v>0.9978899850456977</v>
      </c>
      <c r="P42" s="22">
        <f>WHE1923_251!C19</f>
        <v>0.99495534705874555</v>
      </c>
      <c r="Q42" s="22">
        <f>WHE1923_251!C20</f>
        <v>0.98296598016131154</v>
      </c>
      <c r="R42" s="22">
        <f>WHE1923_251!C21</f>
        <v>0.91105049705408803</v>
      </c>
      <c r="S42" s="22">
        <f>WHE1923_251!C22</f>
        <v>0.94517983446861398</v>
      </c>
      <c r="T42" s="22">
        <f>WHE1923_251!C23</f>
        <v>0.75424840240285007</v>
      </c>
      <c r="U42" s="22">
        <f>WHE1923_251!C24</f>
        <v>0.97083069120934007</v>
      </c>
      <c r="V42" s="22">
        <f>WHE1923_251!C25</f>
        <v>0.98343976417390522</v>
      </c>
      <c r="W42" s="22">
        <f>WHE1923_251!C26</f>
        <v>0.99986254754217307</v>
      </c>
      <c r="X42" s="22">
        <f>WHE1923_251!C27</f>
        <v>0.97414068879227855</v>
      </c>
      <c r="Y42" s="22">
        <f>WHE1923_251!C28</f>
        <v>0.6658072740512837</v>
      </c>
      <c r="Z42" s="22">
        <f>WHE1923_251!C29</f>
        <v>0.99697720196813178</v>
      </c>
      <c r="AA42" s="20"/>
    </row>
    <row r="43" spans="1:27" ht="13" x14ac:dyDescent="0.15">
      <c r="A43" s="21" t="s">
        <v>109</v>
      </c>
      <c r="B43" s="22">
        <f>WHE1923_254!$C$2</f>
        <v>25.3</v>
      </c>
      <c r="C43" s="22">
        <f>WHE1923_254!$C$3</f>
        <v>0</v>
      </c>
      <c r="D43" s="22">
        <f>WHE1923_254!$C$4</f>
        <v>0</v>
      </c>
      <c r="E43" s="22">
        <f>WHE1923_254!$C$5</f>
        <v>0.3</v>
      </c>
      <c r="F43" s="22">
        <f>WHE1923_254!$C$6</f>
        <v>7.5</v>
      </c>
      <c r="G43" s="22">
        <f>WHE1923_254!$C$7</f>
        <v>16.100000000000001</v>
      </c>
      <c r="H43" s="22">
        <f>WHE1923_254!$C$8</f>
        <v>49.4</v>
      </c>
      <c r="I43" s="22">
        <f>WHE1923_254!$C$9</f>
        <v>0.2</v>
      </c>
      <c r="J43" s="22">
        <f>WHE1923_254!$C$10</f>
        <v>0</v>
      </c>
      <c r="K43" s="22">
        <f>WHE1923_254!$C$11</f>
        <v>0.8</v>
      </c>
      <c r="L43" s="22">
        <f>WHE1923_254!C15</f>
        <v>0.98396691699154415</v>
      </c>
      <c r="M43" s="22">
        <f>WHE1923_254!C16</f>
        <v>0.96932110571950358</v>
      </c>
      <c r="N43" s="22">
        <f>WHE1923_254!C17</f>
        <v>0.96573182166066063</v>
      </c>
      <c r="O43" s="22">
        <f>WHE1923_254!C18</f>
        <v>0.99860753599318519</v>
      </c>
      <c r="P43" s="22">
        <f>WHE1923_254!C19</f>
        <v>0.99580550077654506</v>
      </c>
      <c r="Q43" s="22">
        <f>WHE1923_254!C20</f>
        <v>0.99072338820844619</v>
      </c>
      <c r="R43" s="22">
        <f>WHE1923_254!C21</f>
        <v>0.88381309860928647</v>
      </c>
      <c r="S43" s="22">
        <f>WHE1923_254!C22</f>
        <v>0.93792107824220783</v>
      </c>
      <c r="T43" s="22">
        <f>WHE1923_254!C23</f>
        <v>0.76813826049086575</v>
      </c>
      <c r="U43" s="22">
        <f>WHE1923_254!C24</f>
        <v>0.91838997500250208</v>
      </c>
      <c r="V43" s="22">
        <f>WHE1923_254!C25</f>
        <v>0.95121308685946004</v>
      </c>
      <c r="W43" s="22">
        <f>WHE1923_254!C26</f>
        <v>0.99992187599039639</v>
      </c>
      <c r="X43" s="22">
        <f>WHE1923_254!C27</f>
        <v>0.98891241769014071</v>
      </c>
      <c r="Y43" s="22">
        <f>WHE1923_254!C28</f>
        <v>0.59458134818204811</v>
      </c>
      <c r="Z43" s="22">
        <f>WHE1923_254!C29</f>
        <v>0.99075614108034404</v>
      </c>
      <c r="AA43" s="20"/>
    </row>
    <row r="44" spans="1:27" ht="13" x14ac:dyDescent="0.15">
      <c r="A44" s="21" t="s">
        <v>110</v>
      </c>
      <c r="B44" s="22">
        <f>WHE1924_289!$C$2</f>
        <v>45</v>
      </c>
      <c r="C44" s="22">
        <f>WHE1924_289!$C$3</f>
        <v>0</v>
      </c>
      <c r="D44" s="22">
        <f>WHE1924_289!$C$4</f>
        <v>0</v>
      </c>
      <c r="E44" s="22">
        <f>WHE1924_289!$C$5</f>
        <v>15.9</v>
      </c>
      <c r="F44" s="22">
        <f>WHE1924_289!$C$6</f>
        <v>4.4000000000000004</v>
      </c>
      <c r="G44" s="22">
        <f>WHE1924_289!$C$7</f>
        <v>10.1</v>
      </c>
      <c r="H44" s="22">
        <f>WHE1924_289!$C$8</f>
        <v>22.5</v>
      </c>
      <c r="I44" s="22">
        <f>WHE1924_289!$C$9</f>
        <v>0</v>
      </c>
      <c r="J44" s="22">
        <f>WHE1924_289!$C$10</f>
        <v>0</v>
      </c>
      <c r="K44" s="22">
        <f>WHE1924_289!$C$11</f>
        <v>1.8</v>
      </c>
      <c r="L44" s="22">
        <f>WHE1924_289!C15</f>
        <v>0.9729797845675201</v>
      </c>
      <c r="M44" s="22">
        <f>WHE1924_289!C16</f>
        <v>0.95620878261031217</v>
      </c>
      <c r="N44" s="22">
        <f>WHE1924_289!C17</f>
        <v>0.98735201857944699</v>
      </c>
      <c r="O44" s="22">
        <f>WHE1924_289!C18</f>
        <v>0.99562279032325574</v>
      </c>
      <c r="P44" s="22">
        <f>WHE1924_289!C19</f>
        <v>0.99260645541086612</v>
      </c>
      <c r="Q44" s="22">
        <f>WHE1924_289!C20</f>
        <v>0.97393438697903656</v>
      </c>
      <c r="R44" s="22">
        <f>WHE1924_289!C21</f>
        <v>0.93673119695140061</v>
      </c>
      <c r="S44" s="22">
        <f>WHE1924_289!C22</f>
        <v>0.95889090016211631</v>
      </c>
      <c r="T44" s="22">
        <f>WHE1924_289!C23</f>
        <v>0.73628222385881337</v>
      </c>
      <c r="U44" s="22">
        <f>WHE1924_289!C24</f>
        <v>0.99342533317462911</v>
      </c>
      <c r="V44" s="22">
        <f>WHE1924_289!C25</f>
        <v>0.99633063301566549</v>
      </c>
      <c r="W44" s="22">
        <f>WHE1924_289!C26</f>
        <v>0.99946493333420305</v>
      </c>
      <c r="X44" s="22">
        <f>WHE1924_289!C27</f>
        <v>0.95217976639027091</v>
      </c>
      <c r="Y44" s="22">
        <f>WHE1924_289!C28</f>
        <v>0.77462289458695877</v>
      </c>
      <c r="Z44" s="22">
        <f>WHE1924_289!C29</f>
        <v>0.99963755235197782</v>
      </c>
      <c r="AA44" s="20"/>
    </row>
    <row r="45" spans="1:27" ht="13" x14ac:dyDescent="0.15">
      <c r="A45" s="21" t="s">
        <v>111</v>
      </c>
      <c r="B45" s="22">
        <f>WHE1924_292!$C$2</f>
        <v>37.1</v>
      </c>
      <c r="C45" s="22">
        <f>WHE1924_292!$C$3</f>
        <v>0</v>
      </c>
      <c r="D45" s="22">
        <f>WHE1924_292!$C$4</f>
        <v>0</v>
      </c>
      <c r="E45" s="22">
        <f>WHE1924_292!$C$5</f>
        <v>23.2</v>
      </c>
      <c r="F45" s="22">
        <f>WHE1924_292!$C$6</f>
        <v>1</v>
      </c>
      <c r="G45" s="22">
        <f>WHE1924_292!$C$7</f>
        <v>9.6</v>
      </c>
      <c r="H45" s="22">
        <f>WHE1924_292!$C$8</f>
        <v>8.5</v>
      </c>
      <c r="I45" s="22">
        <f>WHE1924_292!$C$9</f>
        <v>0.1</v>
      </c>
      <c r="J45" s="22">
        <f>WHE1924_292!$C$10</f>
        <v>15</v>
      </c>
      <c r="K45" s="22">
        <f>WHE1924_292!$C$11</f>
        <v>5.2</v>
      </c>
      <c r="L45" s="22">
        <f>WHE1924_292!C15</f>
        <v>0.98162721275389619</v>
      </c>
      <c r="M45" s="22">
        <f>WHE1924_292!C16</f>
        <v>0.96180973462399022</v>
      </c>
      <c r="N45" s="22">
        <f>WHE1924_292!C17</f>
        <v>0.98836959589491935</v>
      </c>
      <c r="O45" s="22">
        <f>WHE1924_292!C18</f>
        <v>0.9960053195104146</v>
      </c>
      <c r="P45" s="22">
        <f>WHE1924_292!C19</f>
        <v>0.9930911070909767</v>
      </c>
      <c r="Q45" s="22">
        <f>WHE1924_292!C20</f>
        <v>0.97369589445076887</v>
      </c>
      <c r="R45" s="22">
        <f>WHE1924_292!C21</f>
        <v>0.91893354075050304</v>
      </c>
      <c r="S45" s="22">
        <f>WHE1924_292!C22</f>
        <v>0.97007303067349415</v>
      </c>
      <c r="T45" s="22">
        <f>WHE1924_292!C23</f>
        <v>0.74938697701577184</v>
      </c>
      <c r="U45" s="22">
        <f>WHE1924_292!C24</f>
        <v>0.98997407978747565</v>
      </c>
      <c r="V45" s="22">
        <f>WHE1924_292!C25</f>
        <v>0.99367922113048779</v>
      </c>
      <c r="W45" s="22">
        <f>WHE1924_292!C26</f>
        <v>0.99955658725220076</v>
      </c>
      <c r="X45" s="22">
        <f>WHE1924_292!C27</f>
        <v>0.9545772286906643</v>
      </c>
      <c r="Y45" s="22">
        <f>WHE1924_292!C28</f>
        <v>0.77935899301008393</v>
      </c>
      <c r="Z45" s="22">
        <f>WHE1924_292!C29</f>
        <v>0.99992216067893813</v>
      </c>
      <c r="AA45" s="20"/>
    </row>
    <row r="46" spans="1:27" ht="13" x14ac:dyDescent="0.15">
      <c r="A46" s="21" t="s">
        <v>112</v>
      </c>
      <c r="B46" s="22">
        <f>WHE1924_297!$C$2</f>
        <v>39.6</v>
      </c>
      <c r="C46" s="22">
        <f>WHE1924_297!$C$3</f>
        <v>0</v>
      </c>
      <c r="D46" s="22">
        <f>WHE1924_297!$C$4</f>
        <v>0</v>
      </c>
      <c r="E46" s="22">
        <f>WHE1924_297!$C$5</f>
        <v>5.7</v>
      </c>
      <c r="F46" s="22">
        <f>WHE1924_297!$C$6</f>
        <v>6.9</v>
      </c>
      <c r="G46" s="22">
        <f>WHE1924_297!$C$7</f>
        <v>23.9</v>
      </c>
      <c r="H46" s="22">
        <f>WHE1924_297!$C$8</f>
        <v>18.100000000000001</v>
      </c>
      <c r="I46" s="22">
        <f>WHE1924_297!$C$9</f>
        <v>0.1</v>
      </c>
      <c r="J46" s="22">
        <f>WHE1924_297!$C$10</f>
        <v>0</v>
      </c>
      <c r="K46" s="22">
        <f>WHE1924_297!$C$11</f>
        <v>5.3</v>
      </c>
      <c r="L46" s="22">
        <f>WHE1924_297!C15</f>
        <v>0.97505155862659532</v>
      </c>
      <c r="M46" s="22">
        <f>WHE1924_297!C16</f>
        <v>0.98506515922398608</v>
      </c>
      <c r="N46" s="22">
        <f>WHE1924_297!C17</f>
        <v>0.88227485431111496</v>
      </c>
      <c r="O46" s="22">
        <f>WHE1924_297!C18</f>
        <v>0.99729775374058593</v>
      </c>
      <c r="P46" s="22">
        <f>WHE1924_297!C19</f>
        <v>0.9941409819018967</v>
      </c>
      <c r="Q46" s="22">
        <f>WHE1924_297!C20</f>
        <v>0.99787405147514974</v>
      </c>
      <c r="R46" s="22">
        <f>WHE1924_297!C21</f>
        <v>0.92501050103605487</v>
      </c>
      <c r="S46" s="22">
        <f>WHE1924_297!C22</f>
        <v>0.94324588331302406</v>
      </c>
      <c r="T46" s="22">
        <f>WHE1924_297!C23</f>
        <v>0.74528719781252595</v>
      </c>
      <c r="U46" s="22">
        <f>WHE1924_297!C24</f>
        <v>0.98265161109830923</v>
      </c>
      <c r="V46" s="22">
        <f>WHE1924_297!C25</f>
        <v>0.99061647537782693</v>
      </c>
      <c r="W46" s="22">
        <f>WHE1924_297!C26</f>
        <v>0.99976380131619302</v>
      </c>
      <c r="X46" s="22">
        <f>WHE1924_297!C27</f>
        <v>0.99663777690397459</v>
      </c>
      <c r="Y46" s="22">
        <f>WHE1924_297!C28</f>
        <v>0.74396684064644458</v>
      </c>
      <c r="Z46" s="22">
        <f>WHE1924_297!C29</f>
        <v>0.99696403994887606</v>
      </c>
      <c r="AA46" s="20"/>
    </row>
    <row r="47" spans="1:27" ht="13" x14ac:dyDescent="0.15">
      <c r="A47" s="21" t="s">
        <v>113</v>
      </c>
      <c r="B47" s="22">
        <f>WHE1924_309!$C$2</f>
        <v>59.7</v>
      </c>
      <c r="C47" s="22">
        <f>WHE1924_309!$C$3</f>
        <v>0</v>
      </c>
      <c r="D47" s="22">
        <f>WHE1924_309!$C$4</f>
        <v>0</v>
      </c>
      <c r="E47" s="22">
        <f>WHE1924_309!$C$5</f>
        <v>4</v>
      </c>
      <c r="F47" s="22">
        <f>WHE1924_309!$C$6</f>
        <v>1.3</v>
      </c>
      <c r="G47" s="22">
        <f>WHE1924_309!$C$7</f>
        <v>13.3</v>
      </c>
      <c r="H47" s="22">
        <f>WHE1924_309!$C$8</f>
        <v>19.2</v>
      </c>
      <c r="I47" s="22">
        <f>WHE1924_309!$C$9</f>
        <v>0</v>
      </c>
      <c r="J47" s="22">
        <f>WHE1924_309!$C$10</f>
        <v>0</v>
      </c>
      <c r="K47" s="22">
        <f>WHE1924_309!$C$11</f>
        <v>2.2000000000000002</v>
      </c>
      <c r="L47" s="22">
        <f>WHE1924_309!C15</f>
        <v>0.96145302201766436</v>
      </c>
      <c r="M47" s="22">
        <f>WHE1924_309!C16</f>
        <v>0.97188890050866472</v>
      </c>
      <c r="N47" s="22">
        <f>WHE1924_309!C17</f>
        <v>0.9784192595961273</v>
      </c>
      <c r="O47" s="22">
        <f>WHE1924_309!C18</f>
        <v>0.99550507840591718</v>
      </c>
      <c r="P47" s="22">
        <f>WHE1924_309!C19</f>
        <v>0.99287008845619085</v>
      </c>
      <c r="Q47" s="22">
        <f>WHE1924_309!C20</f>
        <v>0.98660122968530684</v>
      </c>
      <c r="R47" s="22">
        <f>WHE1924_309!C21</f>
        <v>0.96052974121945822</v>
      </c>
      <c r="S47" s="22">
        <f>WHE1924_309!C22</f>
        <v>0.93084460644479317</v>
      </c>
      <c r="T47" s="22">
        <f>WHE1924_309!C23</f>
        <v>0.71075721915566181</v>
      </c>
      <c r="U47" s="22">
        <f>WHE1924_309!C24</f>
        <v>0.99722983669958853</v>
      </c>
      <c r="V47" s="22">
        <f>WHE1924_309!C25</f>
        <v>0.99875110195262273</v>
      </c>
      <c r="W47" s="22">
        <f>WHE1924_309!C26</f>
        <v>0.99964264841020234</v>
      </c>
      <c r="X47" s="22">
        <f>WHE1924_309!C27</f>
        <v>0.96505467295799818</v>
      </c>
      <c r="Y47" s="22">
        <f>WHE1924_309!C28</f>
        <v>0.783187991381601</v>
      </c>
      <c r="Z47" s="22">
        <f>WHE1924_309!C29</f>
        <v>0.99591901271100669</v>
      </c>
      <c r="AA47" s="20"/>
    </row>
    <row r="48" spans="1:27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  <c r="N48" s="20"/>
      <c r="O48" s="20"/>
      <c r="P48" s="20"/>
      <c r="Q48" s="20"/>
      <c r="R48" s="20"/>
      <c r="X48" s="20"/>
      <c r="Y48" s="20"/>
      <c r="Z48" s="20"/>
      <c r="AA48" s="20"/>
    </row>
    <row r="49" spans="1:27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0"/>
      <c r="N49" s="20"/>
      <c r="O49" s="20"/>
      <c r="P49" s="20"/>
      <c r="Q49" s="20"/>
      <c r="R49" s="20"/>
      <c r="X49" s="20"/>
      <c r="Y49" s="20"/>
      <c r="Z49" s="20"/>
      <c r="AA49" s="20"/>
    </row>
    <row r="51" spans="1:27" ht="13" x14ac:dyDescent="0.15">
      <c r="W51" s="22"/>
    </row>
    <row r="64" spans="1:27" ht="13" x14ac:dyDescent="0.15">
      <c r="L64" s="22"/>
    </row>
    <row r="65" spans="12:12" ht="13" x14ac:dyDescent="0.15">
      <c r="L65" s="22"/>
    </row>
    <row r="66" spans="12:12" ht="13" x14ac:dyDescent="0.15">
      <c r="L66" s="22"/>
    </row>
    <row r="67" spans="12:12" ht="13" x14ac:dyDescent="0.15">
      <c r="L67" s="22"/>
    </row>
    <row r="68" spans="12:12" ht="13" x14ac:dyDescent="0.15">
      <c r="L68" s="22"/>
    </row>
    <row r="69" spans="12:12" ht="13" x14ac:dyDescent="0.15">
      <c r="L69" s="22"/>
    </row>
    <row r="70" spans="12:12" ht="13" x14ac:dyDescent="0.15">
      <c r="L70" s="2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A70"/>
  <sheetViews>
    <sheetView workbookViewId="0">
      <selection activeCell="L2" sqref="L2"/>
    </sheetView>
  </sheetViews>
  <sheetFormatPr baseColWidth="10" defaultColWidth="14.5" defaultRowHeight="15.75" customHeight="1" x14ac:dyDescent="0.15"/>
  <sheetData>
    <row r="1" spans="1:27" ht="15.75" customHeight="1" x14ac:dyDescent="0.15">
      <c r="A1" t="s">
        <v>114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21" t="s">
        <v>54</v>
      </c>
      <c r="N1" s="21" t="s">
        <v>55</v>
      </c>
      <c r="O1" s="21" t="s">
        <v>56</v>
      </c>
      <c r="P1" s="21" t="s">
        <v>57</v>
      </c>
      <c r="Q1" s="21" t="s">
        <v>58</v>
      </c>
      <c r="R1" s="21" t="s">
        <v>59</v>
      </c>
      <c r="S1" s="21" t="s">
        <v>60</v>
      </c>
      <c r="T1" s="21" t="s">
        <v>61</v>
      </c>
      <c r="U1" s="21" t="s">
        <v>62</v>
      </c>
      <c r="V1" s="21" t="s">
        <v>63</v>
      </c>
      <c r="W1" s="21" t="s">
        <v>64</v>
      </c>
      <c r="X1" s="21" t="s">
        <v>65</v>
      </c>
      <c r="Y1" s="21" t="s">
        <v>66</v>
      </c>
      <c r="Z1" s="21" t="s">
        <v>67</v>
      </c>
      <c r="AA1" s="20"/>
    </row>
    <row r="2" spans="1:27" ht="15.75" customHeight="1" x14ac:dyDescent="0.15">
      <c r="A2" s="21" t="s">
        <v>68</v>
      </c>
      <c r="B2" s="22">
        <f>LAM1927_5!$E$2</f>
        <v>25.8</v>
      </c>
      <c r="C2" s="22">
        <f>LAM1927_5!$E$3</f>
        <v>0</v>
      </c>
      <c r="D2" s="22">
        <f>LAM1927_5!$E$4</f>
        <v>0</v>
      </c>
      <c r="E2" s="22">
        <f>LAM1927_5!$E$5</f>
        <v>5.9</v>
      </c>
      <c r="F2" s="22">
        <f>LAM1927_5!$E$6</f>
        <v>11.8</v>
      </c>
      <c r="G2" s="22">
        <f>LAM1927_5!$E$7</f>
        <v>3.9</v>
      </c>
      <c r="H2" s="22">
        <f>LAM1927_5!$E$8</f>
        <v>18.3</v>
      </c>
      <c r="I2" s="22">
        <f>LAM1927_5!$E$9</f>
        <v>0.1</v>
      </c>
      <c r="J2" s="22">
        <f>LAM1927_5!$E$10</f>
        <v>33.9</v>
      </c>
      <c r="K2" s="22">
        <f>LAM1927_5!$E$11</f>
        <v>0</v>
      </c>
      <c r="L2" s="22">
        <f>LAM1927_5!E15</f>
        <v>0.98079031289729546</v>
      </c>
      <c r="M2" s="22">
        <f>LAM1927_5!E16</f>
        <v>0.89247095763079565</v>
      </c>
      <c r="N2" s="22">
        <f>LAM1927_5!E17</f>
        <v>0.99554982167177031</v>
      </c>
      <c r="O2" s="22">
        <f>LAM1927_5!E18</f>
        <v>0.9981157342249859</v>
      </c>
      <c r="P2" s="22">
        <f>LAM1927_5!E19</f>
        <v>0.99486221910216077</v>
      </c>
      <c r="Q2" s="22">
        <f>LAM1927_5!E20</f>
        <v>0.90650571303280725</v>
      </c>
      <c r="R2" s="22">
        <f>LAM1927_5!E21</f>
        <v>0.88553754593188405</v>
      </c>
      <c r="S2" s="22">
        <f>LAM1927_5!E22</f>
        <v>0.94880041310087915</v>
      </c>
      <c r="T2" s="22">
        <f>LAM1927_5!E23</f>
        <v>0.76736395272648517</v>
      </c>
      <c r="U2" s="22">
        <f>LAM1927_5!E24</f>
        <v>0.93837690691459685</v>
      </c>
      <c r="V2" s="22">
        <f>LAM1927_5!E25</f>
        <v>0.9620499663917903</v>
      </c>
      <c r="W2" s="22">
        <f>LAM1927_5!E26</f>
        <v>0.99981758175079982</v>
      </c>
      <c r="X2" s="22">
        <f>LAM1927_5!E27</f>
        <v>0.8987611737835649</v>
      </c>
      <c r="Y2" s="22">
        <f>LAM1927_5!E28</f>
        <v>0.57894770210957314</v>
      </c>
      <c r="Z2" s="22">
        <f>LAM1927_5!E29</f>
        <v>0.99694633368039753</v>
      </c>
      <c r="AA2" s="20"/>
    </row>
    <row r="3" spans="1:27" ht="15.75" customHeight="1" x14ac:dyDescent="0.15">
      <c r="A3" s="21" t="s">
        <v>69</v>
      </c>
      <c r="B3" s="22">
        <f>LAM1927_15!$E$2</f>
        <v>8.3000000000000007</v>
      </c>
      <c r="C3" s="22">
        <f>LAM1927_15!$E$3</f>
        <v>0</v>
      </c>
      <c r="D3" s="22">
        <f>LAM1927_15!$E$4</f>
        <v>0</v>
      </c>
      <c r="E3" s="22">
        <f>LAM1927_15!$E$5</f>
        <v>0.9</v>
      </c>
      <c r="F3" s="22">
        <f>LAM1927_15!$E$6</f>
        <v>13.2</v>
      </c>
      <c r="G3" s="22">
        <f>LAM1927_15!$E$7</f>
        <v>24.9</v>
      </c>
      <c r="H3" s="22">
        <f>LAM1927_15!$E$8</f>
        <v>50.5</v>
      </c>
      <c r="I3" s="22">
        <f>LAM1927_15!$E$9</f>
        <v>0</v>
      </c>
      <c r="J3" s="22">
        <f>LAM1927_15!$E$10</f>
        <v>0</v>
      </c>
      <c r="K3" s="22">
        <f>LAM1927_15!$E$11</f>
        <v>1.7</v>
      </c>
      <c r="L3" s="22">
        <f>LAM1927_15!E15</f>
        <v>0.9885615113338927</v>
      </c>
      <c r="M3" s="22">
        <f>LAM1927_15!E16</f>
        <v>0.98075808771303463</v>
      </c>
      <c r="N3" s="22">
        <f>LAM1927_15!E17</f>
        <v>0.86346130140835042</v>
      </c>
      <c r="O3" s="22">
        <f>LAM1927_15!E18</f>
        <v>0.99910290204645114</v>
      </c>
      <c r="P3" s="22">
        <f>LAM1927_15!E19</f>
        <v>0.99643411943734728</v>
      </c>
      <c r="Q3" s="22">
        <f>LAM1927_15!E20</f>
        <v>0.99793911136953528</v>
      </c>
      <c r="R3" s="22">
        <f>LAM1927_15!E21</f>
        <v>0.81066861219435016</v>
      </c>
      <c r="S3" s="22">
        <f>LAM1927_15!E22</f>
        <v>0.94596121296676261</v>
      </c>
      <c r="T3" s="22">
        <f>LAM1927_15!E23</f>
        <v>0.79338861554265216</v>
      </c>
      <c r="U3" s="22">
        <f>LAM1927_15!E24</f>
        <v>0.69391571504190852</v>
      </c>
      <c r="V3" s="22">
        <f>LAM1927_15!E25</f>
        <v>0.77315209189177891</v>
      </c>
      <c r="W3" s="22">
        <f>LAM1927_15!E26</f>
        <v>0.99994345040692045</v>
      </c>
      <c r="X3" s="22">
        <f>LAM1927_15!E27</f>
        <v>0.99844854590009979</v>
      </c>
      <c r="Y3" s="22">
        <f>LAM1927_15!E28</f>
        <v>0.54211847636478561</v>
      </c>
      <c r="Z3" s="22">
        <f>LAM1927_15!E29</f>
        <v>0.99136706222399584</v>
      </c>
      <c r="AA3" s="20"/>
    </row>
    <row r="4" spans="1:27" ht="15.75" customHeight="1" x14ac:dyDescent="0.15">
      <c r="A4" s="21" t="s">
        <v>70</v>
      </c>
      <c r="B4" s="22">
        <f>LAM1927_33!$E$2</f>
        <v>4.3</v>
      </c>
      <c r="C4" s="22">
        <f>LAM1927_33!$E$3</f>
        <v>0</v>
      </c>
      <c r="D4" s="22">
        <f>LAM1927_33!$E$4</f>
        <v>0</v>
      </c>
      <c r="E4" s="22">
        <f>LAM1927_33!$E$5</f>
        <v>0</v>
      </c>
      <c r="F4" s="22">
        <f>LAM1927_33!$E$6</f>
        <v>0.6</v>
      </c>
      <c r="G4" s="22">
        <f>LAM1927_33!$E$7</f>
        <v>21.5</v>
      </c>
      <c r="H4" s="22">
        <f>LAM1927_33!$E$8</f>
        <v>65.7</v>
      </c>
      <c r="I4" s="22">
        <f>LAM1927_33!$E$9</f>
        <v>5.0999999999999996</v>
      </c>
      <c r="J4" s="22">
        <f>LAM1927_33!$E$10</f>
        <v>0</v>
      </c>
      <c r="K4" s="22">
        <f>LAM1927_33!$E$11</f>
        <v>2.5</v>
      </c>
      <c r="L4" s="22">
        <f>LAM1927_33!E15</f>
        <v>0.99383415404795306</v>
      </c>
      <c r="M4" s="22">
        <f>LAM1927_33!E16</f>
        <v>0.98688287841353028</v>
      </c>
      <c r="N4" s="22">
        <f>LAM1927_33!E17</f>
        <v>0.91846676563867369</v>
      </c>
      <c r="O4" s="22">
        <f>LAM1927_33!E18</f>
        <v>0.99942139109582173</v>
      </c>
      <c r="P4" s="22">
        <f>LAM1927_33!E19</f>
        <v>0.99747748460403041</v>
      </c>
      <c r="Q4" s="22">
        <f>LAM1927_33!E20</f>
        <v>0.99714896191319569</v>
      </c>
      <c r="R4" s="22">
        <f>LAM1927_33!E21</f>
        <v>0.78903867257777482</v>
      </c>
      <c r="S4" s="22">
        <f>LAM1927_33!E22</f>
        <v>0.94575607590379962</v>
      </c>
      <c r="T4" s="22">
        <f>LAM1927_33!E23</f>
        <v>0.79902528709616172</v>
      </c>
      <c r="U4" s="22">
        <f>LAM1927_33!E24</f>
        <v>0.59728974559563175</v>
      </c>
      <c r="V4" s="22">
        <f>LAM1927_33!E25</f>
        <v>0.68496327406027213</v>
      </c>
      <c r="W4" s="22">
        <f>LAM1927_33!E26</f>
        <v>0.99998680846459975</v>
      </c>
      <c r="X4" s="22">
        <f>LAM1927_33!E27</f>
        <v>0.9972724493687245</v>
      </c>
      <c r="Y4" s="22">
        <f>LAM1927_33!E28</f>
        <v>0.4928952532303823</v>
      </c>
      <c r="Z4" s="22">
        <f>LAM1927_33!E29</f>
        <v>0.99079657916339836</v>
      </c>
      <c r="AA4" s="20"/>
    </row>
    <row r="5" spans="1:27" ht="15.75" customHeight="1" x14ac:dyDescent="0.15">
      <c r="A5" s="21" t="s">
        <v>71</v>
      </c>
      <c r="B5" s="22">
        <f>LAM1927_35!$E$2</f>
        <v>6.1</v>
      </c>
      <c r="C5" s="22">
        <f>LAM1927_35!$E$3</f>
        <v>0</v>
      </c>
      <c r="D5" s="22">
        <f>LAM1927_35!$E$4</f>
        <v>0</v>
      </c>
      <c r="E5" s="22">
        <f>LAM1927_35!$E$5</f>
        <v>0</v>
      </c>
      <c r="F5" s="22">
        <f>LAM1927_35!$E$6</f>
        <v>1.3</v>
      </c>
      <c r="G5" s="22">
        <f>LAM1927_35!$E$7</f>
        <v>10.9</v>
      </c>
      <c r="H5" s="22">
        <f>LAM1927_35!$E$8</f>
        <v>81.099999999999994</v>
      </c>
      <c r="I5" s="22">
        <f>LAM1927_35!$E$9</f>
        <v>0.2</v>
      </c>
      <c r="J5" s="22">
        <f>LAM1927_35!$E$10</f>
        <v>0</v>
      </c>
      <c r="K5" s="22">
        <f>LAM1927_35!$E$11</f>
        <v>0.1</v>
      </c>
      <c r="L5" s="22">
        <f>LAM1927_35!E15</f>
        <v>0.99327751354131977</v>
      </c>
      <c r="M5" s="22">
        <f>LAM1927_35!E16</f>
        <v>0.96533728684654962</v>
      </c>
      <c r="N5" s="22">
        <f>LAM1927_35!E17</f>
        <v>0.98553825419448537</v>
      </c>
      <c r="O5" s="22">
        <f>LAM1927_35!E18</f>
        <v>0.99937523998331002</v>
      </c>
      <c r="P5" s="22">
        <f>LAM1927_35!E19</f>
        <v>0.9973603794691559</v>
      </c>
      <c r="Q5" s="22">
        <f>LAM1927_35!E20</f>
        <v>0.97912622540010785</v>
      </c>
      <c r="R5" s="22">
        <f>LAM1927_35!E21</f>
        <v>0.79898931389816785</v>
      </c>
      <c r="S5" s="22">
        <f>LAM1927_35!E22</f>
        <v>0.94507324697237816</v>
      </c>
      <c r="T5" s="22">
        <f>LAM1927_35!E23</f>
        <v>0.79650314051843352</v>
      </c>
      <c r="U5" s="22">
        <f>LAM1927_35!E24</f>
        <v>0.63800483354429349</v>
      </c>
      <c r="V5" s="22">
        <f>LAM1927_35!E25</f>
        <v>0.72386839115811963</v>
      </c>
      <c r="W5" s="22">
        <f>LAM1927_35!E26</f>
        <v>0.99998450920359805</v>
      </c>
      <c r="X5" s="22">
        <f>LAM1927_35!E27</f>
        <v>0.97959501494983359</v>
      </c>
      <c r="Y5" s="22">
        <f>LAM1927_35!E28</f>
        <v>0.44889837591819975</v>
      </c>
      <c r="Z5" s="22">
        <f>LAM1927_35!E29</f>
        <v>0.99073503458542034</v>
      </c>
      <c r="AA5" s="20"/>
    </row>
    <row r="6" spans="1:27" ht="15.75" customHeight="1" x14ac:dyDescent="0.15">
      <c r="A6" s="21" t="s">
        <v>72</v>
      </c>
      <c r="B6" s="22">
        <f>LAM1927_36!$E$2</f>
        <v>2.1</v>
      </c>
      <c r="C6" s="22">
        <f>LAM1927_36!$E$3</f>
        <v>0</v>
      </c>
      <c r="D6" s="22">
        <f>LAM1927_36!$E$4</f>
        <v>0</v>
      </c>
      <c r="E6" s="22">
        <f>LAM1927_36!$E$5</f>
        <v>5.7</v>
      </c>
      <c r="F6" s="22">
        <f>LAM1927_36!$E$6</f>
        <v>0.7</v>
      </c>
      <c r="G6" s="22">
        <f>LAM1927_36!$E$7</f>
        <v>1</v>
      </c>
      <c r="H6" s="22">
        <f>LAM1927_36!$E$8</f>
        <v>34.6</v>
      </c>
      <c r="I6" s="22">
        <f>LAM1927_36!$E$9</f>
        <v>0.3</v>
      </c>
      <c r="J6" s="22">
        <f>LAM1927_36!$E$10</f>
        <v>55</v>
      </c>
      <c r="K6" s="22">
        <f>LAM1927_36!$E$11</f>
        <v>0.3</v>
      </c>
      <c r="L6" s="22">
        <f>LAM1927_36!E15</f>
        <v>0.99424360018463032</v>
      </c>
      <c r="M6" s="22">
        <f>LAM1927_36!E16</f>
        <v>0.92185745869981828</v>
      </c>
      <c r="N6" s="22">
        <f>LAM1927_36!E17</f>
        <v>0.99727565721714284</v>
      </c>
      <c r="O6" s="22">
        <f>LAM1927_36!E18</f>
        <v>0.99934531731957232</v>
      </c>
      <c r="P6" s="22">
        <f>LAM1927_36!E19</f>
        <v>0.99728937030175802</v>
      </c>
      <c r="Q6" s="22">
        <f>LAM1927_36!E20</f>
        <v>0.88111002300555519</v>
      </c>
      <c r="R6" s="22">
        <f>LAM1927_36!E21</f>
        <v>0.77639312350588618</v>
      </c>
      <c r="S6" s="22">
        <f>LAM1927_36!E22</f>
        <v>0.95632246642152441</v>
      </c>
      <c r="T6" s="22">
        <f>LAM1927_36!E23</f>
        <v>0.8020760400299185</v>
      </c>
      <c r="U6" s="22">
        <f>LAM1927_36!E24</f>
        <v>0.60882599075574584</v>
      </c>
      <c r="V6" s="22">
        <f>LAM1927_36!E25</f>
        <v>0.6818684989833097</v>
      </c>
      <c r="W6" s="22">
        <f>LAM1927_36!E26</f>
        <v>0.99998182364849264</v>
      </c>
      <c r="X6" s="22">
        <f>LAM1927_36!E27</f>
        <v>0.88911125770771515</v>
      </c>
      <c r="Y6" s="22">
        <f>LAM1927_36!E28</f>
        <v>0.41854611263225838</v>
      </c>
      <c r="Z6" s="22">
        <f>LAM1927_36!E29</f>
        <v>0.99713914273865567</v>
      </c>
      <c r="AA6" s="20"/>
    </row>
    <row r="7" spans="1:27" ht="15.75" customHeight="1" x14ac:dyDescent="0.15">
      <c r="A7" s="21" t="s">
        <v>73</v>
      </c>
      <c r="B7" s="22">
        <f>LAM1927_37!$E$2</f>
        <v>44.3</v>
      </c>
      <c r="C7" s="22">
        <f>LAM1927_37!$E$3</f>
        <v>0</v>
      </c>
      <c r="D7" s="22">
        <f>LAM1927_37!$E$4</f>
        <v>0</v>
      </c>
      <c r="E7" s="22">
        <f>LAM1927_37!$E$5</f>
        <v>0.6</v>
      </c>
      <c r="F7" s="22">
        <f>LAM1927_37!$E$6</f>
        <v>0.8</v>
      </c>
      <c r="G7" s="22">
        <f>LAM1927_37!$E$7</f>
        <v>2.4</v>
      </c>
      <c r="H7" s="22">
        <f>LAM1927_37!$E$8</f>
        <v>51</v>
      </c>
      <c r="I7" s="22">
        <f>LAM1927_37!$E$9</f>
        <v>0.1</v>
      </c>
      <c r="J7" s="22">
        <f>LAM1927_37!$E$10</f>
        <v>0</v>
      </c>
      <c r="K7" s="22">
        <f>LAM1927_37!$E$11</f>
        <v>0.4</v>
      </c>
      <c r="L7" s="22">
        <f>LAM1927_37!E15</f>
        <v>0.97695876480644317</v>
      </c>
      <c r="M7" s="22">
        <f>LAM1927_37!E16</f>
        <v>0.93011700197577396</v>
      </c>
      <c r="N7" s="22">
        <f>LAM1927_37!E17</f>
        <v>0.99654704512870373</v>
      </c>
      <c r="O7" s="22">
        <f>LAM1927_37!E18</f>
        <v>0.99766377746611357</v>
      </c>
      <c r="P7" s="22">
        <f>LAM1927_37!E19</f>
        <v>0.99491350593381245</v>
      </c>
      <c r="Q7" s="22">
        <f>LAM1927_37!E20</f>
        <v>0.90581225645639052</v>
      </c>
      <c r="R7" s="22">
        <f>LAM1927_37!E21</f>
        <v>0.9353141810812492</v>
      </c>
      <c r="S7" s="22">
        <f>LAM1927_37!E22</f>
        <v>0.93000244484974171</v>
      </c>
      <c r="T7" s="22">
        <f>LAM1927_37!E23</f>
        <v>0.73746098779561797</v>
      </c>
      <c r="U7" s="22">
        <f>LAM1927_37!E24</f>
        <v>0.98601181096494617</v>
      </c>
      <c r="V7" s="22">
        <f>LAM1927_37!E25</f>
        <v>0.9930084437754676</v>
      </c>
      <c r="W7" s="22">
        <f>LAM1927_37!E26</f>
        <v>0.99988307115092157</v>
      </c>
      <c r="X7" s="22">
        <f>LAM1927_37!E27</f>
        <v>0.82551015214604428</v>
      </c>
      <c r="Y7" s="22">
        <f>LAM1927_37!E28</f>
        <v>0.63932388015804908</v>
      </c>
      <c r="Z7" s="22">
        <f>LAM1927_37!E29</f>
        <v>0.99184374126086505</v>
      </c>
      <c r="AA7" s="20"/>
    </row>
    <row r="8" spans="1:27" ht="15.75" customHeight="1" x14ac:dyDescent="0.15">
      <c r="A8" s="21" t="s">
        <v>74</v>
      </c>
      <c r="B8" s="22">
        <f>LAM1927_39!$E$2</f>
        <v>7</v>
      </c>
      <c r="C8" s="22">
        <f>LAM1927_39!$E$3</f>
        <v>0</v>
      </c>
      <c r="D8" s="22">
        <f>LAM1927_39!$E$4</f>
        <v>0</v>
      </c>
      <c r="E8" s="22">
        <f>LAM1927_39!$E$5</f>
        <v>1.4</v>
      </c>
      <c r="F8" s="22">
        <f>LAM1927_39!$E$6</f>
        <v>1.2</v>
      </c>
      <c r="G8" s="22">
        <f>LAM1927_39!$E$7</f>
        <v>4.7</v>
      </c>
      <c r="H8" s="22">
        <f>LAM1927_39!$E$8</f>
        <v>52.2</v>
      </c>
      <c r="I8" s="22">
        <f>LAM1927_39!$E$9</f>
        <v>0.2</v>
      </c>
      <c r="J8" s="22">
        <f>LAM1927_39!$E$10</f>
        <v>30.4</v>
      </c>
      <c r="K8" s="22">
        <f>LAM1927_39!$E$11</f>
        <v>2.4</v>
      </c>
      <c r="L8" s="22">
        <f>LAM1927_39!E15</f>
        <v>0.99310180912221546</v>
      </c>
      <c r="M8" s="22">
        <f>LAM1927_39!E16</f>
        <v>0.94123536488190773</v>
      </c>
      <c r="N8" s="22">
        <f>LAM1927_39!E17</f>
        <v>0.9949055849920122</v>
      </c>
      <c r="O8" s="22">
        <f>LAM1927_39!E18</f>
        <v>0.99932519785590934</v>
      </c>
      <c r="P8" s="22">
        <f>LAM1927_39!E19</f>
        <v>0.99725317780690348</v>
      </c>
      <c r="Q8" s="22">
        <f>LAM1927_39!E20</f>
        <v>0.9361797523583002</v>
      </c>
      <c r="R8" s="22">
        <f>LAM1927_39!E21</f>
        <v>0.80383123409053525</v>
      </c>
      <c r="S8" s="22">
        <f>LAM1927_39!E22</f>
        <v>0.94738063787915405</v>
      </c>
      <c r="T8" s="22">
        <f>LAM1927_39!E23</f>
        <v>0.79523325954560187</v>
      </c>
      <c r="U8" s="22">
        <f>LAM1927_39!E24</f>
        <v>0.67186007960988792</v>
      </c>
      <c r="V8" s="22">
        <f>LAM1927_39!E25</f>
        <v>0.75211046787841085</v>
      </c>
      <c r="W8" s="22">
        <f>LAM1927_39!E26</f>
        <v>0.99998212096712047</v>
      </c>
      <c r="X8" s="22">
        <f>LAM1927_39!E27</f>
        <v>0.93623816022250883</v>
      </c>
      <c r="Y8" s="22">
        <f>LAM1927_39!E28</f>
        <v>0.43342927109469076</v>
      </c>
      <c r="Z8" s="22">
        <f>LAM1927_39!E29</f>
        <v>0.99304945228975428</v>
      </c>
      <c r="AA8" s="20"/>
    </row>
    <row r="9" spans="1:27" ht="15.75" customHeight="1" x14ac:dyDescent="0.15">
      <c r="A9" s="21" t="s">
        <v>75</v>
      </c>
      <c r="B9" s="22">
        <f>LAM1927_42!$E$2</f>
        <v>40.9</v>
      </c>
      <c r="C9" s="22">
        <f>LAM1927_42!$E$3</f>
        <v>0</v>
      </c>
      <c r="D9" s="22">
        <f>LAM1927_42!$E$4</f>
        <v>0</v>
      </c>
      <c r="E9" s="22">
        <f>LAM1927_42!$E$5</f>
        <v>1.5</v>
      </c>
      <c r="F9" s="22">
        <f>LAM1927_42!$E$6</f>
        <v>7.1</v>
      </c>
      <c r="G9" s="22">
        <f>LAM1927_42!$E$7</f>
        <v>1.6</v>
      </c>
      <c r="H9" s="22">
        <f>LAM1927_42!$E$8</f>
        <v>45.1</v>
      </c>
      <c r="I9" s="22">
        <f>LAM1927_42!$E$9</f>
        <v>0</v>
      </c>
      <c r="J9" s="22">
        <f>LAM1927_42!$E$10</f>
        <v>0</v>
      </c>
      <c r="K9" s="22">
        <f>LAM1927_42!$E$11</f>
        <v>3.4</v>
      </c>
      <c r="L9" s="22">
        <f>LAM1927_42!E15</f>
        <v>0.97378212097620243</v>
      </c>
      <c r="M9" s="22">
        <f>LAM1927_42!E16</f>
        <v>0.89738621021676657</v>
      </c>
      <c r="N9" s="22">
        <f>LAM1927_42!E17</f>
        <v>0.99698433293149047</v>
      </c>
      <c r="O9" s="22">
        <f>LAM1927_42!E18</f>
        <v>0.99754502081794072</v>
      </c>
      <c r="P9" s="22">
        <f>LAM1927_42!E19</f>
        <v>0.994441660379207</v>
      </c>
      <c r="Q9" s="22">
        <f>LAM1927_42!E20</f>
        <v>0.87615215358149212</v>
      </c>
      <c r="R9" s="22">
        <f>LAM1927_42!E21</f>
        <v>0.92800253136528676</v>
      </c>
      <c r="S9" s="22">
        <f>LAM1927_42!E22</f>
        <v>0.93371020170165975</v>
      </c>
      <c r="T9" s="22">
        <f>LAM1927_42!E23</f>
        <v>0.74313794554332391</v>
      </c>
      <c r="U9" s="22">
        <f>LAM1927_42!E24</f>
        <v>0.98148471802896697</v>
      </c>
      <c r="V9" s="22">
        <f>LAM1927_42!E25</f>
        <v>0.99040192226177115</v>
      </c>
      <c r="W9" s="22">
        <f>LAM1927_42!E26</f>
        <v>0.9998118816244439</v>
      </c>
      <c r="X9" s="22">
        <f>LAM1927_42!E27</f>
        <v>0.81263218803329096</v>
      </c>
      <c r="Y9" s="22">
        <f>LAM1927_42!E28</f>
        <v>0.62269505794685165</v>
      </c>
      <c r="Z9" s="22">
        <f>LAM1927_42!E29</f>
        <v>0.99279600159091552</v>
      </c>
      <c r="AA9" s="20"/>
    </row>
    <row r="10" spans="1:27" ht="15.75" customHeight="1" x14ac:dyDescent="0.15">
      <c r="A10" s="21" t="s">
        <v>76</v>
      </c>
      <c r="B10" s="22">
        <f>LAM1927_51!$E$2</f>
        <v>65.599999999999994</v>
      </c>
      <c r="C10" s="22">
        <f>LAM1927_51!$E$3</f>
        <v>0</v>
      </c>
      <c r="D10" s="22">
        <f>LAM1927_51!$E$4</f>
        <v>0</v>
      </c>
      <c r="E10" s="22">
        <f>LAM1927_51!$E$5</f>
        <v>0</v>
      </c>
      <c r="F10" s="22">
        <f>LAM1927_51!$E$6</f>
        <v>0.8</v>
      </c>
      <c r="G10" s="22">
        <f>LAM1927_51!$E$7</f>
        <v>0.1</v>
      </c>
      <c r="H10" s="22">
        <f>LAM1927_51!$E$8</f>
        <v>33</v>
      </c>
      <c r="I10" s="22">
        <f>LAM1927_51!$E$9</f>
        <v>0.2</v>
      </c>
      <c r="J10" s="22">
        <f>LAM1927_51!$E$10</f>
        <v>0</v>
      </c>
      <c r="K10" s="22">
        <f>LAM1927_51!$E$11</f>
        <v>0</v>
      </c>
      <c r="L10" s="22">
        <f>LAM1927_51!E15</f>
        <v>0.95435806455993011</v>
      </c>
      <c r="M10" s="22">
        <f>LAM1927_51!E16</f>
        <v>0.91538514050799302</v>
      </c>
      <c r="N10" s="22">
        <f>LAM1927_51!E17</f>
        <v>0.99766085752987865</v>
      </c>
      <c r="O10" s="22">
        <f>LAM1927_51!E18</f>
        <v>0.99525925044849062</v>
      </c>
      <c r="P10" s="22">
        <f>LAM1927_51!E19</f>
        <v>0.99275988689106787</v>
      </c>
      <c r="Q10" s="22">
        <f>LAM1927_51!E20</f>
        <v>0.86192782716870753</v>
      </c>
      <c r="R10" s="22">
        <f>LAM1927_51!E21</f>
        <v>0.96743427075110344</v>
      </c>
      <c r="S10" s="22">
        <f>LAM1927_51!E22</f>
        <v>0.9174260256262462</v>
      </c>
      <c r="T10" s="22">
        <f>LAM1927_51!E23</f>
        <v>0.7001102677349621</v>
      </c>
      <c r="U10" s="22">
        <f>LAM1927_51!E24</f>
        <v>0.9981109492735678</v>
      </c>
      <c r="V10" s="22">
        <f>LAM1927_51!E25</f>
        <v>0.9992133750144897</v>
      </c>
      <c r="W10" s="22">
        <f>LAM1927_51!E26</f>
        <v>0.9996547180890909</v>
      </c>
      <c r="X10" s="22">
        <f>LAM1927_51!E27</f>
        <v>0.67294934671762296</v>
      </c>
      <c r="Y10" s="22">
        <f>LAM1927_51!E28</f>
        <v>0.73637232860326818</v>
      </c>
      <c r="Z10" s="22">
        <f>LAM1927_51!E29</f>
        <v>0.9907790364447906</v>
      </c>
      <c r="AA10" s="20"/>
    </row>
    <row r="11" spans="1:27" ht="15.75" customHeight="1" x14ac:dyDescent="0.15">
      <c r="A11" s="21" t="s">
        <v>77</v>
      </c>
      <c r="B11" s="22">
        <f>MIL1928_1!$E$2</f>
        <v>79.099999999999994</v>
      </c>
      <c r="C11" s="22">
        <f>MIL1928_1!$E$3</f>
        <v>0</v>
      </c>
      <c r="D11" s="22">
        <f>MIL1928_1!$E$4</f>
        <v>0</v>
      </c>
      <c r="E11" s="22">
        <f>MIL1928_1!$E$5</f>
        <v>1.9</v>
      </c>
      <c r="F11" s="22">
        <f>MIL1928_1!$E$6</f>
        <v>0.5</v>
      </c>
      <c r="G11" s="22">
        <f>MIL1928_1!$E$7</f>
        <v>11.2</v>
      </c>
      <c r="H11" s="22">
        <f>MIL1928_1!$E$8</f>
        <v>7.1</v>
      </c>
      <c r="I11" s="22">
        <f>MIL1928_1!$E$9</f>
        <v>0</v>
      </c>
      <c r="J11" s="22">
        <f>MIL1928_1!$E$10</f>
        <v>0</v>
      </c>
      <c r="K11" s="22">
        <f>MIL1928_1!$E$11</f>
        <v>0</v>
      </c>
      <c r="L11" s="22">
        <f>MIL1928_1!E15</f>
        <v>0.93110740896560817</v>
      </c>
      <c r="M11" s="22">
        <f>MIL1928_1!E16</f>
        <v>0.96764266069928939</v>
      </c>
      <c r="N11" s="22">
        <f>MIL1928_1!E17</f>
        <v>0.98479393417915639</v>
      </c>
      <c r="O11" s="22">
        <f>MIL1928_1!E18</f>
        <v>0.99203276792963568</v>
      </c>
      <c r="P11" s="22">
        <f>MIL1928_1!E19</f>
        <v>0.99061089645127365</v>
      </c>
      <c r="Q11" s="22">
        <f>MIL1928_1!E20</f>
        <v>0.98062939700373042</v>
      </c>
      <c r="R11" s="22">
        <f>MIL1928_1!E21</f>
        <v>0.97911779303385305</v>
      </c>
      <c r="S11" s="22">
        <f>MIL1928_1!E22</f>
        <v>0.91522511260567907</v>
      </c>
      <c r="T11" s="22">
        <f>MIL1928_1!E23</f>
        <v>0.67493154938897448</v>
      </c>
      <c r="U11" s="22">
        <f>MIL1928_1!E24</f>
        <v>0.99952423944868674</v>
      </c>
      <c r="V11" s="22">
        <f>MIL1928_1!E25</f>
        <v>0.99981981243175189</v>
      </c>
      <c r="W11" s="22">
        <f>MIL1928_1!E26</f>
        <v>0.99920888279684084</v>
      </c>
      <c r="X11" s="22">
        <f>MIL1928_1!E27</f>
        <v>0.92818348695880093</v>
      </c>
      <c r="Y11" s="22">
        <f>MIL1928_1!E28</f>
        <v>0.83878646876150476</v>
      </c>
      <c r="Z11" s="22">
        <f>MIL1928_1!E29</f>
        <v>0.99376812714158336</v>
      </c>
      <c r="AA11" s="20"/>
    </row>
    <row r="12" spans="1:27" ht="15.75" customHeight="1" x14ac:dyDescent="0.15">
      <c r="A12" s="21" t="s">
        <v>78</v>
      </c>
      <c r="B12" s="22">
        <f>MIL1928_2!$E$2</f>
        <v>84.9</v>
      </c>
      <c r="C12" s="22">
        <f>MIL1928_2!$E$3</f>
        <v>0</v>
      </c>
      <c r="D12" s="22">
        <f>MIL1928_2!$E$4</f>
        <v>0</v>
      </c>
      <c r="E12" s="22">
        <f>MIL1928_2!$E$5</f>
        <v>1.3</v>
      </c>
      <c r="F12" s="22">
        <f>MIL1928_2!$E$6</f>
        <v>0.3</v>
      </c>
      <c r="G12" s="22">
        <f>MIL1928_2!$E$7</f>
        <v>2</v>
      </c>
      <c r="H12" s="22">
        <f>MIL1928_2!$E$8</f>
        <v>11.2</v>
      </c>
      <c r="I12" s="22">
        <f>MIL1928_2!$E$9</f>
        <v>0</v>
      </c>
      <c r="J12" s="22">
        <f>MIL1928_2!$E$10</f>
        <v>0</v>
      </c>
      <c r="K12" s="22">
        <f>MIL1928_2!$E$11</f>
        <v>0</v>
      </c>
      <c r="L12" s="22">
        <f>MIL1928_2!E15</f>
        <v>0.91827297692999399</v>
      </c>
      <c r="M12" s="22">
        <f>MIL1928_2!E16</f>
        <v>0.92956680469665209</v>
      </c>
      <c r="N12" s="22">
        <f>MIL1928_2!E17</f>
        <v>0.99677306385530495</v>
      </c>
      <c r="O12" s="22">
        <f>MIL1928_2!E18</f>
        <v>0.99053313020450584</v>
      </c>
      <c r="P12" s="22">
        <f>MIL1928_2!E19</f>
        <v>0.98979338318328347</v>
      </c>
      <c r="Q12" s="22">
        <f>MIL1928_2!E20</f>
        <v>0.90032366143326115</v>
      </c>
      <c r="R12" s="22">
        <f>MIL1928_2!E21</f>
        <v>0.98277170060275243</v>
      </c>
      <c r="S12" s="22">
        <f>MIL1928_2!E22</f>
        <v>0.91005131934058558</v>
      </c>
      <c r="T12" s="22">
        <f>MIL1928_2!E23</f>
        <v>0.66378389180757547</v>
      </c>
      <c r="U12" s="22">
        <f>MIL1928_2!E24</f>
        <v>0.99971953468775243</v>
      </c>
      <c r="V12" s="22">
        <f>MIL1928_2!E25</f>
        <v>0.9998991230279437</v>
      </c>
      <c r="W12" s="22">
        <f>MIL1928_2!E26</f>
        <v>0.99899101307522753</v>
      </c>
      <c r="X12" s="22">
        <f>MIL1928_2!E27</f>
        <v>0.67206618042239274</v>
      </c>
      <c r="Y12" s="22">
        <f>MIL1928_2!E28</f>
        <v>0.82929621437735257</v>
      </c>
      <c r="Z12" s="22">
        <f>MIL1928_2!E29</f>
        <v>0.99296628014556165</v>
      </c>
      <c r="AA12" s="20"/>
    </row>
    <row r="13" spans="1:27" ht="15.75" customHeight="1" x14ac:dyDescent="0.15">
      <c r="A13" s="21" t="s">
        <v>79</v>
      </c>
      <c r="B13" s="22">
        <f>MIL1928_4b!$E$2</f>
        <v>49.5</v>
      </c>
      <c r="C13" s="22">
        <f>MIL1928_4b!$E$3</f>
        <v>0</v>
      </c>
      <c r="D13" s="22">
        <f>MIL1928_4b!$E$4</f>
        <v>0</v>
      </c>
      <c r="E13" s="22">
        <f>MIL1928_4b!$E$5</f>
        <v>21.5</v>
      </c>
      <c r="F13" s="22">
        <f>MIL1928_4b!$E$6</f>
        <v>0.7</v>
      </c>
      <c r="G13" s="22">
        <f>MIL1928_4b!$E$7</f>
        <v>3.4</v>
      </c>
      <c r="H13" s="22">
        <f>MIL1928_4b!$E$8</f>
        <v>24.4</v>
      </c>
      <c r="I13" s="22">
        <f>MIL1928_4b!$E$9</f>
        <v>0.1</v>
      </c>
      <c r="J13" s="22">
        <f>MIL1928_4b!$E$10</f>
        <v>0</v>
      </c>
      <c r="K13" s="22">
        <f>MIL1928_4b!$E$11</f>
        <v>0.1</v>
      </c>
      <c r="L13" s="22">
        <f>MIL1928_4b!E15</f>
        <v>0.97283972715907663</v>
      </c>
      <c r="M13" s="22">
        <f>MIL1928_4b!E16</f>
        <v>0.93608307293049409</v>
      </c>
      <c r="N13" s="22">
        <f>MIL1928_4b!E17</f>
        <v>0.99591058682693401</v>
      </c>
      <c r="O13" s="22">
        <f>MIL1928_4b!E18</f>
        <v>0.99428267779199553</v>
      </c>
      <c r="P13" s="22">
        <f>MIL1928_4b!E19</f>
        <v>0.99178065951014294</v>
      </c>
      <c r="Q13" s="22">
        <f>MIL1928_4b!E20</f>
        <v>0.9208476406557855</v>
      </c>
      <c r="R13" s="22">
        <f>MIL1928_4b!E21</f>
        <v>0.94516995770779244</v>
      </c>
      <c r="S13" s="22">
        <f>MIL1928_4b!E22</f>
        <v>0.96525482767004589</v>
      </c>
      <c r="T13" s="22">
        <f>MIL1928_4b!E23</f>
        <v>0.72862380013592565</v>
      </c>
      <c r="U13" s="22">
        <f>MIL1928_4b!E24</f>
        <v>0.99667773266964188</v>
      </c>
      <c r="V13" s="22">
        <f>MIL1928_4b!E25</f>
        <v>0.99813431579415834</v>
      </c>
      <c r="W13" s="22">
        <f>MIL1928_4b!E26</f>
        <v>0.99926831974391939</v>
      </c>
      <c r="X13" s="22">
        <f>MIL1928_4b!E27</f>
        <v>0.83821210638220933</v>
      </c>
      <c r="Y13" s="22">
        <f>MIL1928_4b!E28</f>
        <v>0.79941571947395906</v>
      </c>
      <c r="Z13" s="22">
        <f>MIL1928_4b!E29</f>
        <v>0.99988978782850924</v>
      </c>
      <c r="AA13" s="20"/>
    </row>
    <row r="14" spans="1:27" ht="15.75" customHeight="1" x14ac:dyDescent="0.15">
      <c r="A14" s="21" t="s">
        <v>80</v>
      </c>
      <c r="B14" s="22">
        <f>MIL1928_5!$E$2</f>
        <v>92.3</v>
      </c>
      <c r="C14" s="22">
        <f>MIL1928_5!$E$3</f>
        <v>0</v>
      </c>
      <c r="D14" s="22">
        <f>MIL1928_5!$E$4</f>
        <v>0</v>
      </c>
      <c r="E14" s="22">
        <f>MIL1928_5!$E$5</f>
        <v>1.9</v>
      </c>
      <c r="F14" s="22">
        <f>MIL1928_5!$E$6</f>
        <v>0</v>
      </c>
      <c r="G14" s="22">
        <f>MIL1928_5!$E$7</f>
        <v>0.7</v>
      </c>
      <c r="H14" s="22">
        <f>MIL1928_5!$E$8</f>
        <v>4.9000000000000004</v>
      </c>
      <c r="I14" s="22">
        <f>MIL1928_5!$E$9</f>
        <v>0</v>
      </c>
      <c r="J14" s="22">
        <f>MIL1928_5!$E$10</f>
        <v>0</v>
      </c>
      <c r="K14" s="22">
        <f>MIL1928_5!$E$11</f>
        <v>0</v>
      </c>
      <c r="L14" s="22">
        <f>MIL1928_5!E15</f>
        <v>0.89891102601231043</v>
      </c>
      <c r="M14" s="22">
        <f>MIL1928_5!E16</f>
        <v>0.92269049908566714</v>
      </c>
      <c r="N14" s="22">
        <f>MIL1928_5!E17</f>
        <v>0.99741061722123703</v>
      </c>
      <c r="O14" s="22">
        <f>MIL1928_5!E18</f>
        <v>0.98765719052965861</v>
      </c>
      <c r="P14" s="22">
        <f>MIL1928_5!E19</f>
        <v>0.98836426094215435</v>
      </c>
      <c r="Q14" s="22">
        <f>MIL1928_5!E20</f>
        <v>0.8769687531554754</v>
      </c>
      <c r="R14" s="22">
        <f>MIL1928_5!E21</f>
        <v>0.98653334504985679</v>
      </c>
      <c r="S14" s="22">
        <f>MIL1928_5!E22</f>
        <v>0.90738683025485589</v>
      </c>
      <c r="T14" s="22">
        <f>MIL1928_5!E23</f>
        <v>0.64929312260250049</v>
      </c>
      <c r="U14" s="22">
        <f>MIL1928_5!E24</f>
        <v>0.99986570535164521</v>
      </c>
      <c r="V14" s="22">
        <f>MIL1928_5!E25</f>
        <v>0.99995428672013065</v>
      </c>
      <c r="W14" s="22">
        <f>MIL1928_5!E26</f>
        <v>0.99848205085577235</v>
      </c>
      <c r="X14" s="22">
        <f>MIL1928_5!E27</f>
        <v>0.58271772957898427</v>
      </c>
      <c r="Y14" s="22">
        <f>MIL1928_5!E28</f>
        <v>0.85243350269020479</v>
      </c>
      <c r="Z14" s="22">
        <f>MIL1928_5!E29</f>
        <v>0.99379781419123681</v>
      </c>
      <c r="AA14" s="20"/>
    </row>
    <row r="15" spans="1:27" ht="15.75" customHeight="1" x14ac:dyDescent="0.15">
      <c r="A15" s="21" t="s">
        <v>81</v>
      </c>
      <c r="B15" s="22">
        <f>MIL1928_6!$E$2</f>
        <v>52.9</v>
      </c>
      <c r="C15" s="22">
        <f>MIL1928_6!$E$3</f>
        <v>0</v>
      </c>
      <c r="D15" s="22">
        <f>MIL1928_6!$E$4</f>
        <v>0</v>
      </c>
      <c r="E15" s="22">
        <f>MIL1928_6!$E$5</f>
        <v>0</v>
      </c>
      <c r="F15" s="22">
        <f>MIL1928_6!$E$6</f>
        <v>11.3</v>
      </c>
      <c r="G15" s="22">
        <f>MIL1928_6!$E$7</f>
        <v>18.899999999999999</v>
      </c>
      <c r="H15" s="22">
        <f>MIL1928_6!$E$8</f>
        <v>16.5</v>
      </c>
      <c r="I15" s="22">
        <f>MIL1928_6!$E$9</f>
        <v>0</v>
      </c>
      <c r="J15" s="22">
        <f>MIL1928_6!$E$10</f>
        <v>0</v>
      </c>
      <c r="K15" s="22">
        <f>MIL1928_6!$E$11</f>
        <v>0.1</v>
      </c>
      <c r="L15" s="22">
        <f>MIL1928_6!E15</f>
        <v>0.95491014627397774</v>
      </c>
      <c r="M15" s="22">
        <f>MIL1928_6!E16</f>
        <v>0.97055925906736906</v>
      </c>
      <c r="N15" s="22">
        <f>MIL1928_6!E17</f>
        <v>0.94599706144585538</v>
      </c>
      <c r="O15" s="22">
        <f>MIL1928_6!E18</f>
        <v>0.99615492621014934</v>
      </c>
      <c r="P15" s="22">
        <f>MIL1928_6!E19</f>
        <v>0.99276561323387558</v>
      </c>
      <c r="Q15" s="22">
        <f>MIL1928_6!E20</f>
        <v>0.99395515952285618</v>
      </c>
      <c r="R15" s="22">
        <f>MIL1928_6!E21</f>
        <v>0.95083055607174749</v>
      </c>
      <c r="S15" s="22">
        <f>MIL1928_6!E22</f>
        <v>0.92422835973355522</v>
      </c>
      <c r="T15" s="22">
        <f>MIL1928_6!E23</f>
        <v>0.72274574091805854</v>
      </c>
      <c r="U15" s="22">
        <f>MIL1928_6!E24</f>
        <v>0.99364725331795833</v>
      </c>
      <c r="V15" s="22">
        <f>MIL1928_6!E25</f>
        <v>0.99706230499929427</v>
      </c>
      <c r="W15" s="22">
        <f>MIL1928_6!E26</f>
        <v>0.99953042882880005</v>
      </c>
      <c r="X15" s="22">
        <f>MIL1928_6!E27</f>
        <v>0.98902022676685009</v>
      </c>
      <c r="Y15" s="22">
        <f>MIL1928_6!E28</f>
        <v>0.75170658565986459</v>
      </c>
      <c r="Z15" s="22">
        <f>MIL1928_6!E29</f>
        <v>0.9898100084896897</v>
      </c>
      <c r="AA15" s="20"/>
    </row>
    <row r="16" spans="1:27" ht="15.75" customHeight="1" x14ac:dyDescent="0.15">
      <c r="A16" s="21" t="s">
        <v>82</v>
      </c>
      <c r="B16" s="22">
        <f>MIL1928_7!$E$2</f>
        <v>74.5</v>
      </c>
      <c r="C16" s="22">
        <f>MIL1928_7!$E$3</f>
        <v>0</v>
      </c>
      <c r="D16" s="22">
        <f>MIL1928_7!$E$4</f>
        <v>0</v>
      </c>
      <c r="E16" s="22">
        <f>MIL1928_7!$E$5</f>
        <v>7.4</v>
      </c>
      <c r="F16" s="22">
        <f>MIL1928_7!$E$6</f>
        <v>0.5</v>
      </c>
      <c r="G16" s="22">
        <f>MIL1928_7!$E$7</f>
        <v>4.5999999999999996</v>
      </c>
      <c r="H16" s="22">
        <f>MIL1928_7!$E$8</f>
        <v>12.7</v>
      </c>
      <c r="I16" s="22">
        <f>MIL1928_7!$E$9</f>
        <v>0</v>
      </c>
      <c r="J16" s="22">
        <f>MIL1928_7!$E$10</f>
        <v>0</v>
      </c>
      <c r="K16" s="22">
        <f>MIL1928_7!$E$11</f>
        <v>0</v>
      </c>
      <c r="L16" s="22">
        <f>MIL1928_7!E15</f>
        <v>0.94027939743739131</v>
      </c>
      <c r="M16" s="22">
        <f>MIL1928_7!E16</f>
        <v>0.94285367407266707</v>
      </c>
      <c r="N16" s="22">
        <f>MIL1928_7!E17</f>
        <v>0.99499093322754395</v>
      </c>
      <c r="O16" s="22">
        <f>MIL1928_7!E18</f>
        <v>0.991774200782787</v>
      </c>
      <c r="P16" s="22">
        <f>MIL1928_7!E19</f>
        <v>0.99037598388880133</v>
      </c>
      <c r="Q16" s="22">
        <f>MIL1928_7!E20</f>
        <v>0.93609767027625668</v>
      </c>
      <c r="R16" s="22">
        <f>MIL1928_7!E21</f>
        <v>0.97568986658769075</v>
      </c>
      <c r="S16" s="22">
        <f>MIL1928_7!E22</f>
        <v>0.93195760128002714</v>
      </c>
      <c r="T16" s="22">
        <f>MIL1928_7!E23</f>
        <v>0.68363477525296823</v>
      </c>
      <c r="U16" s="22">
        <f>MIL1928_7!E24</f>
        <v>0.99942420620699823</v>
      </c>
      <c r="V16" s="22">
        <f>MIL1928_7!E25</f>
        <v>0.99976368297897611</v>
      </c>
      <c r="W16" s="22">
        <f>MIL1928_7!E26</f>
        <v>0.99906326129472822</v>
      </c>
      <c r="X16" s="22">
        <f>MIL1928_7!E27</f>
        <v>0.80254147917983387</v>
      </c>
      <c r="Y16" s="22">
        <f>MIL1928_7!E28</f>
        <v>0.82825493465248956</v>
      </c>
      <c r="Z16" s="22">
        <f>MIL1928_7!E29</f>
        <v>0.99798750799186253</v>
      </c>
      <c r="AA16" s="20"/>
    </row>
    <row r="17" spans="1:27" ht="15.75" customHeight="1" x14ac:dyDescent="0.15">
      <c r="A17" s="21" t="s">
        <v>83</v>
      </c>
      <c r="B17" s="22">
        <f>MIL1928_8!$E$2</f>
        <v>29.9</v>
      </c>
      <c r="C17" s="22">
        <f>MIL1928_8!$E$3</f>
        <v>0</v>
      </c>
      <c r="D17" s="22">
        <f>MIL1928_8!$E$4</f>
        <v>0</v>
      </c>
      <c r="E17" s="22">
        <f>MIL1928_8!$E$5</f>
        <v>0.2</v>
      </c>
      <c r="F17" s="22">
        <f>MIL1928_8!$E$6</f>
        <v>7.6</v>
      </c>
      <c r="G17" s="22">
        <f>MIL1928_8!$E$7</f>
        <v>35.5</v>
      </c>
      <c r="H17" s="22">
        <f>MIL1928_8!$E$8</f>
        <v>26.3</v>
      </c>
      <c r="I17" s="22">
        <f>MIL1928_8!$E$9</f>
        <v>0</v>
      </c>
      <c r="J17" s="22">
        <f>MIL1928_8!$E$10</f>
        <v>0</v>
      </c>
      <c r="K17" s="22">
        <f>MIL1928_8!$E$11</f>
        <v>0.2</v>
      </c>
      <c r="L17" s="22">
        <f>MIL1928_8!E15</f>
        <v>0.98130029911959893</v>
      </c>
      <c r="M17" s="22">
        <f>MIL1928_8!E16</f>
        <v>0.99448982234846228</v>
      </c>
      <c r="N17" s="22">
        <f>MIL1928_8!E17</f>
        <v>0.5110869323884224</v>
      </c>
      <c r="O17" s="22">
        <f>MIL1928_8!E18</f>
        <v>0.99837199238559349</v>
      </c>
      <c r="P17" s="22">
        <f>MIL1928_8!E19</f>
        <v>0.99546069173108809</v>
      </c>
      <c r="Q17" s="22">
        <f>MIL1928_8!E20</f>
        <v>0.99975487987223421</v>
      </c>
      <c r="R17" s="22">
        <f>MIL1928_8!E21</f>
        <v>0.8988533544062749</v>
      </c>
      <c r="S17" s="22">
        <f>MIL1928_8!E22</f>
        <v>0.93569983267721002</v>
      </c>
      <c r="T17" s="22">
        <f>MIL1928_8!E23</f>
        <v>0.7609468316337914</v>
      </c>
      <c r="U17" s="22">
        <f>MIL1928_8!E24</f>
        <v>0.94568119369845793</v>
      </c>
      <c r="V17" s="22">
        <f>MIL1928_8!E25</f>
        <v>0.96906813374550449</v>
      </c>
      <c r="W17" s="22">
        <f>MIL1928_8!E26</f>
        <v>0.99990014464412591</v>
      </c>
      <c r="X17" s="22">
        <f>MIL1928_8!E27</f>
        <v>0.99968370535081075</v>
      </c>
      <c r="Y17" s="22">
        <f>MIL1928_8!E28</f>
        <v>0.71023291079576345</v>
      </c>
      <c r="Z17" s="22">
        <f>MIL1928_8!E29</f>
        <v>0.99055631073911798</v>
      </c>
      <c r="AA17" s="20"/>
    </row>
    <row r="18" spans="1:27" ht="15.75" customHeight="1" x14ac:dyDescent="0.15">
      <c r="A18" s="21" t="s">
        <v>84</v>
      </c>
      <c r="B18" s="22">
        <f>MIL1928_9!$E$2</f>
        <v>29.2</v>
      </c>
      <c r="C18" s="22">
        <f>MIL1928_9!$E$3</f>
        <v>0</v>
      </c>
      <c r="D18" s="22">
        <f>MIL1928_9!$E$4</f>
        <v>0</v>
      </c>
      <c r="E18" s="22">
        <f>MIL1928_9!$E$5</f>
        <v>0.2</v>
      </c>
      <c r="F18" s="22">
        <f>MIL1928_9!$E$6</f>
        <v>3</v>
      </c>
      <c r="G18" s="22">
        <f>MIL1928_9!$E$7</f>
        <v>22.2</v>
      </c>
      <c r="H18" s="22">
        <f>MIL1928_9!$E$8</f>
        <v>45.2</v>
      </c>
      <c r="I18" s="22">
        <f>MIL1928_9!$E$9</f>
        <v>0</v>
      </c>
      <c r="J18" s="22">
        <f>MIL1928_9!$E$10</f>
        <v>0</v>
      </c>
      <c r="K18" s="22">
        <f>MIL1928_9!$E$11</f>
        <v>0</v>
      </c>
      <c r="L18" s="22">
        <f>MIL1928_9!E15</f>
        <v>0.98467282451819327</v>
      </c>
      <c r="M18" s="22">
        <f>MIL1928_9!E16</f>
        <v>0.98595275297112661</v>
      </c>
      <c r="N18" s="22">
        <f>MIL1928_9!E17</f>
        <v>0.90911098205530871</v>
      </c>
      <c r="O18" s="22">
        <f>MIL1928_9!E18</f>
        <v>0.99855982294070766</v>
      </c>
      <c r="P18" s="22">
        <f>MIL1928_9!E19</f>
        <v>0.99592126779499224</v>
      </c>
      <c r="Q18" s="22">
        <f>MIL1928_9!E20</f>
        <v>0.99734599519584854</v>
      </c>
      <c r="R18" s="22">
        <f>MIL1928_9!E21</f>
        <v>0.89668156703499236</v>
      </c>
      <c r="S18" s="22">
        <f>MIL1928_9!E22</f>
        <v>0.93600873386022143</v>
      </c>
      <c r="T18" s="22">
        <f>MIL1928_9!E23</f>
        <v>0.7620509786781926</v>
      </c>
      <c r="U18" s="22">
        <f>MIL1928_9!E24</f>
        <v>0.94212977353461613</v>
      </c>
      <c r="V18" s="22">
        <f>MIL1928_9!E25</f>
        <v>0.96681162471257831</v>
      </c>
      <c r="W18" s="22">
        <f>MIL1928_9!E26</f>
        <v>0.99993736790014587</v>
      </c>
      <c r="X18" s="22">
        <f>MIL1928_9!E27</f>
        <v>0.99619106709068317</v>
      </c>
      <c r="Y18" s="22">
        <f>MIL1928_9!E28</f>
        <v>0.64619271328885408</v>
      </c>
      <c r="Z18" s="22">
        <f>MIL1928_9!E29</f>
        <v>0.99096099435196039</v>
      </c>
      <c r="AA18" s="20"/>
    </row>
    <row r="19" spans="1:27" ht="15.75" customHeight="1" x14ac:dyDescent="0.15">
      <c r="A19" s="21" t="s">
        <v>85</v>
      </c>
      <c r="B19" s="22">
        <f>MIL1928_10!$E$2</f>
        <v>53.8</v>
      </c>
      <c r="C19" s="22">
        <f>MIL1928_10!$E$3</f>
        <v>0</v>
      </c>
      <c r="D19" s="22">
        <f>MIL1928_10!$E$4</f>
        <v>0</v>
      </c>
      <c r="E19" s="22">
        <f>MIL1928_10!$E$5</f>
        <v>0.5</v>
      </c>
      <c r="F19" s="22">
        <f>MIL1928_10!$E$6</f>
        <v>0</v>
      </c>
      <c r="G19" s="22">
        <f>MIL1928_10!$E$7</f>
        <v>32.799999999999997</v>
      </c>
      <c r="H19" s="22">
        <f>MIL1928_10!$E$8</f>
        <v>12.6</v>
      </c>
      <c r="I19" s="22">
        <f>MIL1928_10!$E$9</f>
        <v>0</v>
      </c>
      <c r="J19" s="22">
        <f>MIL1928_10!$E$10</f>
        <v>0</v>
      </c>
      <c r="K19" s="22">
        <f>MIL1928_10!$E$11</f>
        <v>0</v>
      </c>
      <c r="L19" s="22">
        <f>MIL1928_10!E15</f>
        <v>0.96961641354579564</v>
      </c>
      <c r="M19" s="22">
        <f>MIL1928_10!E16</f>
        <v>0.99537667918706663</v>
      </c>
      <c r="N19" s="22">
        <f>MIL1928_10!E17</f>
        <v>0.62312697894149616</v>
      </c>
      <c r="O19" s="22">
        <f>MIL1928_10!E18</f>
        <v>0.99683226912197964</v>
      </c>
      <c r="P19" s="22">
        <f>MIL1928_10!E19</f>
        <v>0.99412441654625261</v>
      </c>
      <c r="Q19" s="22">
        <f>MIL1928_10!E20</f>
        <v>0.99966307122009945</v>
      </c>
      <c r="R19" s="22">
        <f>MIL1928_10!E21</f>
        <v>0.95223360366672982</v>
      </c>
      <c r="S19" s="22">
        <f>MIL1928_10!E22</f>
        <v>0.92506065116406822</v>
      </c>
      <c r="T19" s="22">
        <f>MIL1928_10!E23</f>
        <v>0.72117671293073715</v>
      </c>
      <c r="U19" s="22">
        <f>MIL1928_10!E24</f>
        <v>0.99429950238720466</v>
      </c>
      <c r="V19" s="22">
        <f>MIL1928_10!E25</f>
        <v>0.99737361221539711</v>
      </c>
      <c r="W19" s="22">
        <f>MIL1928_10!E26</f>
        <v>0.99982188303786701</v>
      </c>
      <c r="X19" s="22">
        <f>MIL1928_10!E27</f>
        <v>0.99917709783542608</v>
      </c>
      <c r="Y19" s="22">
        <f>MIL1928_10!E28</f>
        <v>0.80770073779504603</v>
      </c>
      <c r="Z19" s="22">
        <f>MIL1928_10!E29</f>
        <v>0.99173839107371442</v>
      </c>
      <c r="AA19" s="20"/>
    </row>
    <row r="20" spans="1:27" ht="15.75" customHeight="1" x14ac:dyDescent="0.15">
      <c r="A20" s="21" t="s">
        <v>86</v>
      </c>
      <c r="B20" s="22">
        <f>MIL1928_12!$E$2</f>
        <v>43.6</v>
      </c>
      <c r="C20" s="22">
        <f>MIL1928_12!$E$3</f>
        <v>0</v>
      </c>
      <c r="D20" s="22">
        <f>MIL1928_12!$E$4</f>
        <v>0</v>
      </c>
      <c r="E20" s="22">
        <f>MIL1928_12!$E$5</f>
        <v>1.2</v>
      </c>
      <c r="F20" s="22">
        <f>MIL1928_12!$E$6</f>
        <v>7.2</v>
      </c>
      <c r="G20" s="22">
        <f>MIL1928_12!$E$7</f>
        <v>10.5</v>
      </c>
      <c r="H20" s="22">
        <f>MIL1928_12!$E$8</f>
        <v>36.6</v>
      </c>
      <c r="I20" s="22">
        <f>MIL1928_12!$E$9</f>
        <v>0</v>
      </c>
      <c r="J20" s="22">
        <f>MIL1928_12!$E$10</f>
        <v>0</v>
      </c>
      <c r="K20" s="22">
        <f>MIL1928_12!$E$11</f>
        <v>0.6</v>
      </c>
      <c r="L20" s="22">
        <f>MIL1928_12!E15</f>
        <v>0.97128610715333852</v>
      </c>
      <c r="M20" s="22">
        <f>MIL1928_12!E16</f>
        <v>0.95096630891939871</v>
      </c>
      <c r="N20" s="22">
        <f>MIL1928_12!E17</f>
        <v>0.98647509128229438</v>
      </c>
      <c r="O20" s="22">
        <f>MIL1928_12!E18</f>
        <v>0.99732935221615926</v>
      </c>
      <c r="P20" s="22">
        <f>MIL1928_12!E19</f>
        <v>0.99419965126256604</v>
      </c>
      <c r="Q20" s="22">
        <f>MIL1928_12!E20</f>
        <v>0.97407344567395293</v>
      </c>
      <c r="R20" s="22">
        <f>MIL1928_12!E21</f>
        <v>0.93386766922478093</v>
      </c>
      <c r="S20" s="22">
        <f>MIL1928_12!E22</f>
        <v>0.93176644912382334</v>
      </c>
      <c r="T20" s="22">
        <f>MIL1928_12!E23</f>
        <v>0.73863635321798815</v>
      </c>
      <c r="U20" s="22">
        <f>MIL1928_12!E24</f>
        <v>0.98545175782770078</v>
      </c>
      <c r="V20" s="22">
        <f>MIL1928_12!E25</f>
        <v>0.99265127069397241</v>
      </c>
      <c r="W20" s="22">
        <f>MIL1928_12!E26</f>
        <v>0.99978581066953354</v>
      </c>
      <c r="X20" s="22">
        <f>MIL1928_12!E27</f>
        <v>0.95659871753327441</v>
      </c>
      <c r="Y20" s="22">
        <f>MIL1928_12!E28</f>
        <v>0.67765303222914408</v>
      </c>
      <c r="Z20" s="22">
        <f>MIL1928_12!E29</f>
        <v>0.9923323203139045</v>
      </c>
      <c r="AA20" s="20"/>
    </row>
    <row r="21" spans="1:27" ht="15.75" customHeight="1" x14ac:dyDescent="0.15">
      <c r="A21" s="21" t="s">
        <v>87</v>
      </c>
      <c r="B21" s="22">
        <f>MIL1928_13!$E$2</f>
        <v>47.4</v>
      </c>
      <c r="C21" s="22">
        <f>MIL1928_13!$E$3</f>
        <v>0</v>
      </c>
      <c r="D21" s="22">
        <f>MIL1928_13!$E$4</f>
        <v>0</v>
      </c>
      <c r="E21" s="22">
        <f>MIL1928_13!$E$5</f>
        <v>18.3</v>
      </c>
      <c r="F21" s="22">
        <f>MIL1928_13!$E$6</f>
        <v>1.2</v>
      </c>
      <c r="G21" s="22">
        <f>MIL1928_13!$E$7</f>
        <v>4.5999999999999996</v>
      </c>
      <c r="H21" s="22">
        <f>MIL1928_13!$E$8</f>
        <v>27.8</v>
      </c>
      <c r="I21" s="22">
        <f>MIL1928_13!$E$9</f>
        <v>0.2</v>
      </c>
      <c r="J21" s="22">
        <f>MIL1928_13!$E$10</f>
        <v>0</v>
      </c>
      <c r="K21" s="22">
        <f>MIL1928_13!$E$11</f>
        <v>0.1</v>
      </c>
      <c r="L21" s="22">
        <f>MIL1928_13!E15</f>
        <v>0.97413597773103699</v>
      </c>
      <c r="M21" s="22">
        <f>MIL1928_13!E16</f>
        <v>0.94073496810445223</v>
      </c>
      <c r="N21" s="22">
        <f>MIL1928_13!E17</f>
        <v>0.99499093322754395</v>
      </c>
      <c r="O21" s="22">
        <f>MIL1928_13!E18</f>
        <v>0.99518118610852668</v>
      </c>
      <c r="P21" s="22">
        <f>MIL1928_13!E19</f>
        <v>0.99245546739666424</v>
      </c>
      <c r="Q21" s="22">
        <f>MIL1928_13!E20</f>
        <v>0.93504791926669906</v>
      </c>
      <c r="R21" s="22">
        <f>MIL1928_13!E21</f>
        <v>0.9413725525992348</v>
      </c>
      <c r="S21" s="22">
        <f>MIL1928_13!E22</f>
        <v>0.96161687490318626</v>
      </c>
      <c r="T21" s="22">
        <f>MIL1928_13!E23</f>
        <v>0.73221504569690299</v>
      </c>
      <c r="U21" s="22">
        <f>MIL1928_13!E24</f>
        <v>0.99530735406782556</v>
      </c>
      <c r="V21" s="22">
        <f>MIL1928_13!E25</f>
        <v>0.99738457025349092</v>
      </c>
      <c r="W21" s="22">
        <f>MIL1928_13!E26</f>
        <v>0.99946037913481989</v>
      </c>
      <c r="X21" s="22">
        <f>MIL1928_13!E27</f>
        <v>0.87106183285614025</v>
      </c>
      <c r="Y21" s="22">
        <f>MIL1928_13!E28</f>
        <v>0.77813742694470678</v>
      </c>
      <c r="Z21" s="22">
        <f>MIL1928_13!E29</f>
        <v>0.99978573699151918</v>
      </c>
      <c r="AA21" s="20"/>
    </row>
    <row r="22" spans="1:27" ht="15.75" customHeight="1" x14ac:dyDescent="0.15">
      <c r="A22" s="21" t="s">
        <v>88</v>
      </c>
      <c r="B22" s="22">
        <f>MIL1928_14!$E$2</f>
        <v>76.8</v>
      </c>
      <c r="C22" s="22">
        <f>MIL1928_14!$E$3</f>
        <v>0</v>
      </c>
      <c r="D22" s="22">
        <f>MIL1928_14!$E$4</f>
        <v>0</v>
      </c>
      <c r="E22" s="22">
        <f>MIL1928_14!$E$5</f>
        <v>2.9</v>
      </c>
      <c r="F22" s="22">
        <f>MIL1928_14!$E$6</f>
        <v>0.7</v>
      </c>
      <c r="G22" s="22">
        <f>MIL1928_14!$E$7</f>
        <v>12</v>
      </c>
      <c r="H22" s="22">
        <f>MIL1928_14!$E$8</f>
        <v>7.3</v>
      </c>
      <c r="I22" s="22">
        <f>MIL1928_14!$E$9</f>
        <v>0</v>
      </c>
      <c r="J22" s="22">
        <f>MIL1928_14!$E$10</f>
        <v>0</v>
      </c>
      <c r="K22" s="22">
        <f>MIL1928_14!$E$11</f>
        <v>0</v>
      </c>
      <c r="L22" s="22">
        <f>MIL1928_14!E15</f>
        <v>0.93537686266433617</v>
      </c>
      <c r="M22" s="22">
        <f>MIL1928_14!E16</f>
        <v>0.96950036101295789</v>
      </c>
      <c r="N22" s="22">
        <f>MIL1928_14!E17</f>
        <v>0.98261978902044322</v>
      </c>
      <c r="O22" s="22">
        <f>MIL1928_14!E18</f>
        <v>0.99234329973834234</v>
      </c>
      <c r="P22" s="22">
        <f>MIL1928_14!E19</f>
        <v>0.9907631720888801</v>
      </c>
      <c r="Q22" s="22">
        <f>MIL1928_14!E20</f>
        <v>0.98320562053449312</v>
      </c>
      <c r="R22" s="22">
        <f>MIL1928_14!E21</f>
        <v>0.97746742661821684</v>
      </c>
      <c r="S22" s="22">
        <f>MIL1928_14!E22</f>
        <v>0.91932418659941795</v>
      </c>
      <c r="T22" s="22">
        <f>MIL1928_14!E23</f>
        <v>0.6792987474618557</v>
      </c>
      <c r="U22" s="22">
        <f>MIL1928_14!E24</f>
        <v>0.99943330077358605</v>
      </c>
      <c r="V22" s="22">
        <f>MIL1928_14!E25</f>
        <v>0.9997796154116344</v>
      </c>
      <c r="W22" s="22">
        <f>MIL1928_14!E26</f>
        <v>0.99923078535920673</v>
      </c>
      <c r="X22" s="22">
        <f>MIL1928_14!E27</f>
        <v>0.94007804877978729</v>
      </c>
      <c r="Y22" s="22">
        <f>MIL1928_14!E28</f>
        <v>0.83770277807420301</v>
      </c>
      <c r="Z22" s="22">
        <f>MIL1928_14!E29</f>
        <v>0.99491410305229422</v>
      </c>
      <c r="AA22" s="20"/>
    </row>
    <row r="23" spans="1:27" ht="15.75" customHeight="1" x14ac:dyDescent="0.15">
      <c r="A23" s="21" t="s">
        <v>89</v>
      </c>
      <c r="B23" s="22">
        <f>MIL1928_16!$E$2</f>
        <v>43.4</v>
      </c>
      <c r="C23" s="22">
        <f>MIL1928_16!$E$3</f>
        <v>0</v>
      </c>
      <c r="D23" s="22">
        <f>MIL1928_16!$E$4</f>
        <v>0</v>
      </c>
      <c r="E23" s="22">
        <f>MIL1928_16!$E$5</f>
        <v>20.399999999999999</v>
      </c>
      <c r="F23" s="22">
        <f>MIL1928_16!$E$6</f>
        <v>1.7</v>
      </c>
      <c r="G23" s="22">
        <f>MIL1928_16!$E$7</f>
        <v>6.1</v>
      </c>
      <c r="H23" s="22">
        <f>MIL1928_16!$E$8</f>
        <v>27.9</v>
      </c>
      <c r="I23" s="22">
        <f>MIL1928_16!$E$9</f>
        <v>0</v>
      </c>
      <c r="J23" s="22">
        <f>MIL1928_16!$E$10</f>
        <v>0</v>
      </c>
      <c r="K23" s="22">
        <f>MIL1928_16!$E$11</f>
        <v>0.2</v>
      </c>
      <c r="L23" s="22">
        <f>MIL1928_16!E15</f>
        <v>0.97684218942832746</v>
      </c>
      <c r="M23" s="22">
        <f>MIL1928_16!E16</f>
        <v>0.94645479708090163</v>
      </c>
      <c r="N23" s="22">
        <f>MIL1928_16!E17</f>
        <v>0.99354721010056124</v>
      </c>
      <c r="O23" s="22">
        <f>MIL1928_16!E18</f>
        <v>0.9954331169063223</v>
      </c>
      <c r="P23" s="22">
        <f>MIL1928_16!E19</f>
        <v>0.99259432906031686</v>
      </c>
      <c r="Q23" s="22">
        <f>MIL1928_16!E20</f>
        <v>0.94961403696082425</v>
      </c>
      <c r="R23" s="22">
        <f>MIL1928_16!E21</f>
        <v>0.93344889082902183</v>
      </c>
      <c r="S23" s="22">
        <f>MIL1928_16!E22</f>
        <v>0.96538896062909763</v>
      </c>
      <c r="T23" s="22">
        <f>MIL1928_16!E23</f>
        <v>0.73897154671633514</v>
      </c>
      <c r="U23" s="22">
        <f>MIL1928_16!E24</f>
        <v>0.99375121597021476</v>
      </c>
      <c r="V23" s="22">
        <f>MIL1928_16!E25</f>
        <v>0.9963413219574534</v>
      </c>
      <c r="W23" s="22">
        <f>MIL1928_16!E26</f>
        <v>0.99946445235071257</v>
      </c>
      <c r="X23" s="22">
        <f>MIL1928_16!E27</f>
        <v>0.90618383347574361</v>
      </c>
      <c r="Y23" s="22">
        <f>MIL1928_16!E28</f>
        <v>0.77810205108049935</v>
      </c>
      <c r="Z23" s="22">
        <f>MIL1928_16!E29</f>
        <v>0.99986038398111599</v>
      </c>
      <c r="AA23" s="20"/>
    </row>
    <row r="24" spans="1:27" ht="15.75" customHeight="1" x14ac:dyDescent="0.15">
      <c r="A24" s="21" t="s">
        <v>90</v>
      </c>
      <c r="B24" s="22">
        <f>MIL1928_18!$E$2</f>
        <v>67.5</v>
      </c>
      <c r="C24" s="22">
        <f>MIL1928_18!$E$3</f>
        <v>0</v>
      </c>
      <c r="D24" s="22">
        <f>MIL1928_18!$E$4</f>
        <v>0</v>
      </c>
      <c r="E24" s="22">
        <f>MIL1928_18!$E$5</f>
        <v>0.9</v>
      </c>
      <c r="F24" s="22">
        <f>MIL1928_18!$E$6</f>
        <v>4.0999999999999996</v>
      </c>
      <c r="G24" s="22">
        <f>MIL1928_18!$E$7</f>
        <v>3.1</v>
      </c>
      <c r="H24" s="22">
        <f>MIL1928_18!$E$8</f>
        <v>24</v>
      </c>
      <c r="I24" s="22">
        <f>MIL1928_18!$E$9</f>
        <v>0</v>
      </c>
      <c r="J24" s="22">
        <f>MIL1928_18!$E$10</f>
        <v>0</v>
      </c>
      <c r="K24" s="22">
        <f>MIL1928_18!$E$11</f>
        <v>0</v>
      </c>
      <c r="L24" s="22">
        <f>MIL1928_18!E15</f>
        <v>0.94525051368857227</v>
      </c>
      <c r="M24" s="22">
        <f>MIL1928_18!E16</f>
        <v>0.92196422169773184</v>
      </c>
      <c r="N24" s="22">
        <f>MIL1928_18!E17</f>
        <v>0.99611290686792342</v>
      </c>
      <c r="O24" s="22">
        <f>MIL1928_18!E18</f>
        <v>0.99440167066459217</v>
      </c>
      <c r="P24" s="22">
        <f>MIL1928_18!E19</f>
        <v>0.99185904895291888</v>
      </c>
      <c r="Q24" s="22">
        <f>MIL1928_18!E20</f>
        <v>0.90994478994705297</v>
      </c>
      <c r="R24" s="22">
        <f>MIL1928_18!E21</f>
        <v>0.96939819597046351</v>
      </c>
      <c r="S24" s="22">
        <f>MIL1928_18!E22</f>
        <v>0.91888702900474939</v>
      </c>
      <c r="T24" s="22">
        <f>MIL1928_18!E23</f>
        <v>0.69663428152208917</v>
      </c>
      <c r="U24" s="22">
        <f>MIL1928_18!E24</f>
        <v>0.99848800172560304</v>
      </c>
      <c r="V24" s="22">
        <f>MIL1928_18!E25</f>
        <v>0.99937570309400059</v>
      </c>
      <c r="W24" s="22">
        <f>MIL1928_18!E26</f>
        <v>0.99944422383775477</v>
      </c>
      <c r="X24" s="22">
        <f>MIL1928_18!E27</f>
        <v>0.77746945776384202</v>
      </c>
      <c r="Y24" s="22">
        <f>MIL1928_18!E28</f>
        <v>0.7621908096858202</v>
      </c>
      <c r="Z24" s="22">
        <f>MIL1928_18!E29</f>
        <v>0.99208422968026388</v>
      </c>
      <c r="AA24" s="20"/>
    </row>
    <row r="25" spans="1:27" ht="15.75" customHeight="1" x14ac:dyDescent="0.15">
      <c r="A25" s="21" t="s">
        <v>91</v>
      </c>
      <c r="B25" s="22">
        <f>MIL1928_19!$E$2</f>
        <v>77.3</v>
      </c>
      <c r="C25" s="22">
        <f>MIL1928_19!$E$3</f>
        <v>0</v>
      </c>
      <c r="D25" s="22">
        <f>MIL1928_19!$E$4</f>
        <v>0</v>
      </c>
      <c r="E25" s="22">
        <f>MIL1928_19!$E$5</f>
        <v>5.5</v>
      </c>
      <c r="F25" s="22">
        <f>MIL1928_19!$E$6</f>
        <v>3.3</v>
      </c>
      <c r="G25" s="22">
        <f>MIL1928_19!$E$7</f>
        <v>5.0999999999999996</v>
      </c>
      <c r="H25" s="22">
        <f>MIL1928_19!$E$8</f>
        <v>8.5</v>
      </c>
      <c r="I25" s="22">
        <f>MIL1928_19!$E$9</f>
        <v>0.1</v>
      </c>
      <c r="J25" s="22">
        <f>MIL1928_19!$E$10</f>
        <v>0</v>
      </c>
      <c r="K25" s="22">
        <f>MIL1928_19!$E$11</f>
        <v>0</v>
      </c>
      <c r="L25" s="22">
        <f>MIL1928_19!E15</f>
        <v>0.9278795305140195</v>
      </c>
      <c r="M25" s="22">
        <f>MIL1928_19!E16</f>
        <v>0.93665594687863152</v>
      </c>
      <c r="N25" s="22">
        <f>MIL1928_19!E17</f>
        <v>0.99454948090129813</v>
      </c>
      <c r="O25" s="22">
        <f>MIL1928_19!E18</f>
        <v>0.99100170375275176</v>
      </c>
      <c r="P25" s="22">
        <f>MIL1928_19!E19</f>
        <v>0.98968237029869333</v>
      </c>
      <c r="Q25" s="22">
        <f>MIL1928_19!E20</f>
        <v>0.93753484243003571</v>
      </c>
      <c r="R25" s="22">
        <f>MIL1928_19!E21</f>
        <v>0.97783671267993411</v>
      </c>
      <c r="S25" s="22">
        <f>MIL1928_19!E22</f>
        <v>0.92594739464693876</v>
      </c>
      <c r="T25" s="22">
        <f>MIL1928_19!E23</f>
        <v>0.67835198966681021</v>
      </c>
      <c r="U25" s="22">
        <f>MIL1928_19!E24</f>
        <v>0.99951998352499283</v>
      </c>
      <c r="V25" s="22">
        <f>MIL1928_19!E25</f>
        <v>0.99981025429248027</v>
      </c>
      <c r="W25" s="22">
        <f>MIL1928_19!E26</f>
        <v>0.99877681960253273</v>
      </c>
      <c r="X25" s="22">
        <f>MIL1928_19!E27</f>
        <v>0.80906249682080289</v>
      </c>
      <c r="Y25" s="22">
        <f>MIL1928_19!E28</f>
        <v>0.83091381194622205</v>
      </c>
      <c r="Z25" s="22">
        <f>MIL1928_19!E29</f>
        <v>0.99694381497504492</v>
      </c>
      <c r="AA25" s="20"/>
    </row>
    <row r="26" spans="1:27" ht="15.75" customHeight="1" x14ac:dyDescent="0.15">
      <c r="A26" s="21" t="s">
        <v>92</v>
      </c>
      <c r="B26" s="22">
        <f>MIL1928_20!$E$2</f>
        <v>61</v>
      </c>
      <c r="C26" s="22">
        <f>MIL1928_20!$E$3</f>
        <v>0</v>
      </c>
      <c r="D26" s="22">
        <f>MIL1928_20!$E$4</f>
        <v>0</v>
      </c>
      <c r="E26" s="22">
        <f>MIL1928_20!$E$5</f>
        <v>18.600000000000001</v>
      </c>
      <c r="F26" s="22">
        <f>MIL1928_20!$E$6</f>
        <v>0.8</v>
      </c>
      <c r="G26" s="22">
        <f>MIL1928_20!$E$7</f>
        <v>8.1</v>
      </c>
      <c r="H26" s="22">
        <f>MIL1928_20!$E$8</f>
        <v>11.1</v>
      </c>
      <c r="I26" s="22">
        <f>MIL1928_20!$E$9</f>
        <v>0.1</v>
      </c>
      <c r="J26" s="22">
        <f>MIL1928_20!$E$10</f>
        <v>0</v>
      </c>
      <c r="K26" s="22">
        <f>MIL1928_20!$E$11</f>
        <v>0</v>
      </c>
      <c r="L26" s="22">
        <f>MIL1928_20!E15</f>
        <v>0.96056568538694675</v>
      </c>
      <c r="M26" s="22">
        <f>MIL1928_20!E16</f>
        <v>0.95697990248002329</v>
      </c>
      <c r="N26" s="22">
        <f>MIL1928_20!E17</f>
        <v>0.99096120036758062</v>
      </c>
      <c r="O26" s="22">
        <f>MIL1928_20!E18</f>
        <v>0.99232440301893099</v>
      </c>
      <c r="P26" s="22">
        <f>MIL1928_20!E19</f>
        <v>0.99050942330218961</v>
      </c>
      <c r="Q26" s="22">
        <f>MIL1928_20!E20</f>
        <v>0.9655940834462946</v>
      </c>
      <c r="R26" s="22">
        <f>MIL1928_20!E21</f>
        <v>0.96216254802028622</v>
      </c>
      <c r="S26" s="22">
        <f>MIL1928_20!E22</f>
        <v>0.95820004065680442</v>
      </c>
      <c r="T26" s="22">
        <f>MIL1928_20!E23</f>
        <v>0.70843059079712112</v>
      </c>
      <c r="U26" s="22">
        <f>MIL1928_20!E24</f>
        <v>0.99873857371066466</v>
      </c>
      <c r="V26" s="22">
        <f>MIL1928_20!E25</f>
        <v>0.99936945796842713</v>
      </c>
      <c r="W26" s="22">
        <f>MIL1928_20!E26</f>
        <v>0.99890802639177734</v>
      </c>
      <c r="X26" s="22">
        <f>MIL1928_20!E27</f>
        <v>0.91007941720734908</v>
      </c>
      <c r="Y26" s="22">
        <f>MIL1928_20!E28</f>
        <v>0.84162121336402962</v>
      </c>
      <c r="Z26" s="22">
        <f>MIL1928_20!E29</f>
        <v>0.99979936448528217</v>
      </c>
      <c r="AA26" s="20"/>
    </row>
    <row r="27" spans="1:27" ht="15.75" customHeight="1" x14ac:dyDescent="0.15">
      <c r="A27" s="21" t="s">
        <v>93</v>
      </c>
      <c r="B27" s="22">
        <f>NID1944_11!$E$2</f>
        <v>84.3</v>
      </c>
      <c r="C27" s="22">
        <f>NID1944_11!$E$3</f>
        <v>0</v>
      </c>
      <c r="D27" s="22">
        <f>NID1944_11!$E$4</f>
        <v>0</v>
      </c>
      <c r="E27" s="22">
        <f>NID1944_11!$E$5</f>
        <v>0.1</v>
      </c>
      <c r="F27" s="22">
        <f>NID1944_11!$E$6</f>
        <v>1.1000000000000001</v>
      </c>
      <c r="G27" s="22">
        <f>NID1944_11!$E$7</f>
        <v>2.6</v>
      </c>
      <c r="H27" s="22">
        <f>NID1944_11!$E$8</f>
        <v>11.6</v>
      </c>
      <c r="I27" s="22">
        <f>NID1944_11!$E$9</f>
        <v>0</v>
      </c>
      <c r="J27" s="22">
        <f>NID1944_11!$E$10</f>
        <v>0</v>
      </c>
      <c r="K27" s="22">
        <f>NID1944_11!$E$11</f>
        <v>0</v>
      </c>
      <c r="L27" s="22">
        <f>NID1944_11!E15</f>
        <v>0.91742622259036644</v>
      </c>
      <c r="M27" s="22">
        <f>NID1944_11!E16</f>
        <v>0.930211581803289</v>
      </c>
      <c r="N27" s="22">
        <f>NID1944_11!E17</f>
        <v>0.99642818784773979</v>
      </c>
      <c r="O27" s="22">
        <f>NID1944_11!E18</f>
        <v>0.99094475824641637</v>
      </c>
      <c r="P27" s="22">
        <f>NID1944_11!E19</f>
        <v>0.98995823639427294</v>
      </c>
      <c r="Q27" s="22">
        <f>NID1944_11!E20</f>
        <v>0.90835026701667021</v>
      </c>
      <c r="R27" s="22">
        <f>NID1944_11!E21</f>
        <v>0.9824248952417427</v>
      </c>
      <c r="S27" s="22">
        <f>NID1944_11!E22</f>
        <v>0.90671136669454178</v>
      </c>
      <c r="T27" s="22">
        <f>NID1944_11!E23</f>
        <v>0.66494586153722701</v>
      </c>
      <c r="U27" s="22">
        <f>NID1944_11!E24</f>
        <v>0.99968629068791615</v>
      </c>
      <c r="V27" s="22">
        <f>NID1944_11!E25</f>
        <v>0.99988767884419627</v>
      </c>
      <c r="W27" s="22">
        <f>NID1944_11!E26</f>
        <v>0.99903743217946039</v>
      </c>
      <c r="X27" s="22">
        <f>NID1944_11!E27</f>
        <v>0.69884523362801443</v>
      </c>
      <c r="Y27" s="22">
        <f>NID1944_11!E28</f>
        <v>0.82352847570815224</v>
      </c>
      <c r="Z27" s="22">
        <f>NID1944_11!E29</f>
        <v>0.99093974980415012</v>
      </c>
      <c r="AA27" s="20"/>
    </row>
    <row r="28" spans="1:27" ht="15.75" customHeight="1" x14ac:dyDescent="0.15">
      <c r="A28" s="21" t="s">
        <v>94</v>
      </c>
      <c r="B28" s="22">
        <f>NID1944_12!$E$2</f>
        <v>96.9</v>
      </c>
      <c r="C28" s="22">
        <f>NID1944_12!$E$3</f>
        <v>0</v>
      </c>
      <c r="D28" s="22">
        <f>NID1944_12!$E$4</f>
        <v>0</v>
      </c>
      <c r="E28" s="22">
        <f>NID1944_12!$E$5</f>
        <v>0.1</v>
      </c>
      <c r="F28" s="22">
        <f>NID1944_12!$E$6</f>
        <v>0</v>
      </c>
      <c r="G28" s="22">
        <f>NID1944_12!$E$7</f>
        <v>1.5</v>
      </c>
      <c r="H28" s="22">
        <f>NID1944_12!$E$8</f>
        <v>1.3</v>
      </c>
      <c r="I28" s="22">
        <f>NID1944_12!$E$9</f>
        <v>0</v>
      </c>
      <c r="J28" s="22">
        <f>NID1944_12!$E$10</f>
        <v>0</v>
      </c>
      <c r="K28" s="22">
        <f>NID1944_12!$E$11</f>
        <v>0</v>
      </c>
      <c r="L28" s="22">
        <f>NID1944_12!E15</f>
        <v>0.88416828426763594</v>
      </c>
      <c r="M28" s="22">
        <f>NID1944_12!E16</f>
        <v>0.92767858240286749</v>
      </c>
      <c r="N28" s="22">
        <f>NID1944_12!E17</f>
        <v>0.9970349590792501</v>
      </c>
      <c r="O28" s="22">
        <f>NID1944_12!E18</f>
        <v>0.98643528785324219</v>
      </c>
      <c r="P28" s="22">
        <f>NID1944_12!E19</f>
        <v>0.9878341022541649</v>
      </c>
      <c r="Q28" s="22">
        <f>NID1944_12!E20</f>
        <v>0.89228963848833831</v>
      </c>
      <c r="R28" s="22">
        <f>NID1944_12!E21</f>
        <v>0.98845035250868463</v>
      </c>
      <c r="S28" s="22">
        <f>NID1944_12!E22</f>
        <v>0.89857616053575573</v>
      </c>
      <c r="T28" s="22">
        <f>NID1944_12!E23</f>
        <v>0.64014245667724634</v>
      </c>
      <c r="U28" s="22">
        <f>NID1944_12!E24</f>
        <v>0.99990621764069565</v>
      </c>
      <c r="V28" s="22">
        <f>NID1944_12!E25</f>
        <v>0.99996967258071889</v>
      </c>
      <c r="W28" s="22">
        <f>NID1944_12!E26</f>
        <v>0.99830830640753654</v>
      </c>
      <c r="X28" s="22">
        <f>NID1944_12!E27</f>
        <v>0.59829597217634767</v>
      </c>
      <c r="Y28" s="22">
        <f>NID1944_12!E28</f>
        <v>0.86129956414425257</v>
      </c>
      <c r="Z28" s="22">
        <f>NID1944_12!E29</f>
        <v>0.99103416707648873</v>
      </c>
      <c r="AA28" s="20"/>
    </row>
    <row r="29" spans="1:27" ht="15.75" customHeight="1" x14ac:dyDescent="0.15">
      <c r="A29" s="21" t="s">
        <v>95</v>
      </c>
      <c r="B29" s="22">
        <f>NID1944_15!$E$2</f>
        <v>81.099999999999994</v>
      </c>
      <c r="C29" s="22">
        <f>NID1944_15!$E$3</f>
        <v>0</v>
      </c>
      <c r="D29" s="22">
        <f>NID1944_15!$E$4</f>
        <v>0</v>
      </c>
      <c r="E29" s="22">
        <f>NID1944_15!$E$5</f>
        <v>1.2</v>
      </c>
      <c r="F29" s="22">
        <f>NID1944_15!$E$6</f>
        <v>0.6</v>
      </c>
      <c r="G29" s="22">
        <f>NID1944_15!$E$7</f>
        <v>2.5</v>
      </c>
      <c r="H29" s="22">
        <f>NID1944_15!$E$8</f>
        <v>14.2</v>
      </c>
      <c r="I29" s="22">
        <f>NID1944_15!$E$9</f>
        <v>0</v>
      </c>
      <c r="J29" s="22">
        <f>NID1944_15!$E$10</f>
        <v>0</v>
      </c>
      <c r="K29" s="22">
        <f>NID1944_15!$E$11</f>
        <v>0.1</v>
      </c>
      <c r="L29" s="22">
        <f>NID1944_15!E15</f>
        <v>0.92646079061956577</v>
      </c>
      <c r="M29" s="22">
        <f>NID1944_15!E16</f>
        <v>0.93140937292976023</v>
      </c>
      <c r="N29" s="22">
        <f>NID1944_15!E17</f>
        <v>0.99648811751101107</v>
      </c>
      <c r="O29" s="22">
        <f>NID1944_15!E18</f>
        <v>0.9916560285030912</v>
      </c>
      <c r="P29" s="22">
        <f>NID1944_15!E19</f>
        <v>0.99039223085184247</v>
      </c>
      <c r="Q29" s="22">
        <f>NID1944_15!E20</f>
        <v>0.90782034027299541</v>
      </c>
      <c r="R29" s="22">
        <f>NID1944_15!E21</f>
        <v>0.98045628866222911</v>
      </c>
      <c r="S29" s="22">
        <f>NID1944_15!E22</f>
        <v>0.91201445499139533</v>
      </c>
      <c r="T29" s="22">
        <f>NID1944_15!E23</f>
        <v>0.67110907084898885</v>
      </c>
      <c r="U29" s="22">
        <f>NID1944_15!E24</f>
        <v>0.99959450847054476</v>
      </c>
      <c r="V29" s="22">
        <f>NID1944_15!E25</f>
        <v>0.99984971879102913</v>
      </c>
      <c r="W29" s="22">
        <f>NID1944_15!E26</f>
        <v>0.99915771207024984</v>
      </c>
      <c r="X29" s="22">
        <f>NID1944_15!E27</f>
        <v>0.7074372997914895</v>
      </c>
      <c r="Y29" s="22">
        <f>NID1944_15!E28</f>
        <v>0.81680135951343147</v>
      </c>
      <c r="Z29" s="22">
        <f>NID1944_15!E29</f>
        <v>0.99280015577197067</v>
      </c>
      <c r="AA29" s="20"/>
    </row>
    <row r="30" spans="1:27" ht="13" x14ac:dyDescent="0.15">
      <c r="A30" s="21" t="s">
        <v>96</v>
      </c>
      <c r="B30" s="22">
        <f>NID1944_19!$E$2</f>
        <v>38.200000000000003</v>
      </c>
      <c r="C30" s="22">
        <f>NID1944_19!$E$3</f>
        <v>0</v>
      </c>
      <c r="D30" s="22">
        <f>NID1944_19!$E$4</f>
        <v>0</v>
      </c>
      <c r="E30" s="22">
        <f>NID1944_19!$E$5</f>
        <v>0.3</v>
      </c>
      <c r="F30" s="22">
        <f>NID1944_19!$E$6</f>
        <v>0.7</v>
      </c>
      <c r="G30" s="22">
        <f>NID1944_19!$E$7</f>
        <v>1.8</v>
      </c>
      <c r="H30" s="22">
        <f>NID1944_19!$E$8</f>
        <v>58.8</v>
      </c>
      <c r="I30" s="22">
        <f>NID1944_19!$E$9</f>
        <v>0</v>
      </c>
      <c r="J30" s="22">
        <f>NID1944_19!$E$10</f>
        <v>0</v>
      </c>
      <c r="K30" s="22">
        <f>NID1944_19!$E$11</f>
        <v>0</v>
      </c>
      <c r="L30" s="22">
        <f>NID1944_19!E15</f>
        <v>0.98117400146400746</v>
      </c>
      <c r="M30" s="22">
        <f>NID1944_19!E16</f>
        <v>0.92689503207296553</v>
      </c>
      <c r="N30" s="22">
        <f>NID1944_19!E17</f>
        <v>0.9968804808107069</v>
      </c>
      <c r="O30" s="22">
        <f>NID1944_19!E18</f>
        <v>0.99812764467836035</v>
      </c>
      <c r="P30" s="22">
        <f>NID1944_19!E19</f>
        <v>0.99545332029373312</v>
      </c>
      <c r="Q30" s="22">
        <f>NID1944_19!E20</f>
        <v>0.8959763741952308</v>
      </c>
      <c r="R30" s="22">
        <f>NID1944_19!E21</f>
        <v>0.9216608618267611</v>
      </c>
      <c r="S30" s="22">
        <f>NID1944_19!E22</f>
        <v>0.93216499040714662</v>
      </c>
      <c r="T30" s="22">
        <f>NID1944_19!E23</f>
        <v>0.74758849987217202</v>
      </c>
      <c r="U30" s="22">
        <f>NID1944_19!E24</f>
        <v>0.97484287138163428</v>
      </c>
      <c r="V30" s="22">
        <f>NID1944_19!E25</f>
        <v>0.98675555336796739</v>
      </c>
      <c r="W30" s="22">
        <f>NID1944_19!E26</f>
        <v>0.9999180017786331</v>
      </c>
      <c r="X30" s="22">
        <f>NID1944_19!E27</f>
        <v>0.82570668367963129</v>
      </c>
      <c r="Y30" s="22">
        <f>NID1944_19!E28</f>
        <v>0.59893495937937613</v>
      </c>
      <c r="Z30" s="22">
        <f>NID1944_19!E29</f>
        <v>0.99133582805959908</v>
      </c>
      <c r="AA30" s="20"/>
    </row>
    <row r="31" spans="1:27" ht="13" x14ac:dyDescent="0.15">
      <c r="A31" s="21" t="s">
        <v>97</v>
      </c>
      <c r="B31" s="22">
        <f>NID1944_21!$E$2</f>
        <v>55.4</v>
      </c>
      <c r="C31" s="22">
        <f>NID1944_21!$E$3</f>
        <v>0</v>
      </c>
      <c r="D31" s="22">
        <f>NID1944_21!$E$4</f>
        <v>0</v>
      </c>
      <c r="E31" s="22">
        <f>NID1944_21!$E$5</f>
        <v>2.9</v>
      </c>
      <c r="F31" s="22">
        <f>NID1944_21!$E$6</f>
        <v>0.9</v>
      </c>
      <c r="G31" s="22">
        <f>NID1944_21!$E$7</f>
        <v>3.9</v>
      </c>
      <c r="H31" s="22">
        <f>NID1944_21!$E$8</f>
        <v>36.6</v>
      </c>
      <c r="I31" s="22">
        <f>NID1944_21!$E$9</f>
        <v>0</v>
      </c>
      <c r="J31" s="22">
        <f>NID1944_21!$E$10</f>
        <v>0</v>
      </c>
      <c r="K31" s="22">
        <f>NID1944_21!$E$11</f>
        <v>0</v>
      </c>
      <c r="L31" s="22">
        <f>NID1944_21!E15</f>
        <v>0.96690944655044431</v>
      </c>
      <c r="M31" s="22">
        <f>NID1944_21!E16</f>
        <v>0.9380880732218525</v>
      </c>
      <c r="N31" s="22">
        <f>NID1944_21!E17</f>
        <v>0.99554982167177031</v>
      </c>
      <c r="O31" s="22">
        <f>NID1944_21!E18</f>
        <v>0.99629525048237622</v>
      </c>
      <c r="P31" s="22">
        <f>NID1944_21!E19</f>
        <v>0.9935642030278089</v>
      </c>
      <c r="Q31" s="22">
        <f>NID1944_21!E20</f>
        <v>0.92709433642235684</v>
      </c>
      <c r="R31" s="22">
        <f>NID1944_21!E21</f>
        <v>0.95463447226428222</v>
      </c>
      <c r="S31" s="22">
        <f>NID1944_21!E22</f>
        <v>0.93024840728342206</v>
      </c>
      <c r="T31" s="22">
        <f>NID1944_21!E23</f>
        <v>0.71837392408634937</v>
      </c>
      <c r="U31" s="22">
        <f>NID1944_21!E24</f>
        <v>0.99560955684033703</v>
      </c>
      <c r="V31" s="22">
        <f>NID1944_21!E25</f>
        <v>0.99796663543074771</v>
      </c>
      <c r="W31" s="22">
        <f>NID1944_21!E26</f>
        <v>0.9997475500336207</v>
      </c>
      <c r="X31" s="22">
        <f>NID1944_21!E27</f>
        <v>0.83596884961433671</v>
      </c>
      <c r="Y31" s="22">
        <f>NID1944_21!E28</f>
        <v>0.72079133915587801</v>
      </c>
      <c r="Z31" s="22">
        <f>NID1944_21!E29</f>
        <v>0.99490436841664998</v>
      </c>
      <c r="AA31" s="20"/>
    </row>
    <row r="32" spans="1:27" ht="13" x14ac:dyDescent="0.15">
      <c r="A32" s="21" t="s">
        <v>98</v>
      </c>
      <c r="B32" s="22">
        <f>NID1946_8!$E$2</f>
        <v>76.900000000000006</v>
      </c>
      <c r="C32" s="22">
        <f>NID1946_8!$E$3</f>
        <v>0</v>
      </c>
      <c r="D32" s="22">
        <f>NID1946_8!$E$4</f>
        <v>10.5</v>
      </c>
      <c r="E32" s="22">
        <f>NID1946_8!$E$5</f>
        <v>0.4</v>
      </c>
      <c r="F32" s="22">
        <f>NID1946_8!$E$6</f>
        <v>0.6</v>
      </c>
      <c r="G32" s="22">
        <f>NID1946_8!$E$7</f>
        <v>1.1000000000000001</v>
      </c>
      <c r="H32" s="22">
        <f>NID1946_8!$E$8</f>
        <v>9.8000000000000007</v>
      </c>
      <c r="I32" s="22">
        <f>NID1946_8!$E$9</f>
        <v>0.1</v>
      </c>
      <c r="J32" s="22">
        <f>NID1946_8!$E$10</f>
        <v>0</v>
      </c>
      <c r="K32" s="22">
        <f>NID1946_8!$E$11</f>
        <v>0.3</v>
      </c>
      <c r="L32" s="22">
        <f>NID1946_8!E15</f>
        <v>0.93541155056545811</v>
      </c>
      <c r="M32" s="22">
        <f>NID1946_8!E16</f>
        <v>0.92289796451975536</v>
      </c>
      <c r="N32" s="22">
        <f>NID1946_8!E17</f>
        <v>0.99722912941225028</v>
      </c>
      <c r="O32" s="22">
        <f>NID1946_8!E18</f>
        <v>0.99296347192193779</v>
      </c>
      <c r="P32" s="22">
        <f>NID1946_8!E19</f>
        <v>0.99118944284304544</v>
      </c>
      <c r="Q32" s="22">
        <f>NID1946_8!E20</f>
        <v>0.8833208873048739</v>
      </c>
      <c r="R32" s="22">
        <f>NID1946_8!E21</f>
        <v>0.97754176159239392</v>
      </c>
      <c r="S32" s="22">
        <f>NID1946_8!E22</f>
        <v>0.91210882442742502</v>
      </c>
      <c r="T32" s="22">
        <f>NID1946_8!E23</f>
        <v>0.67910951357953897</v>
      </c>
      <c r="U32" s="22">
        <f>NID1946_8!E24</f>
        <v>0.99937120419831216</v>
      </c>
      <c r="V32" s="22">
        <f>NID1946_8!E25</f>
        <v>0.9997604019012386</v>
      </c>
      <c r="W32" s="22">
        <f>NID1946_8!E26</f>
        <v>0.99936484745167675</v>
      </c>
      <c r="X32" s="22">
        <f>NID1946_8!E27</f>
        <v>0.66775085318475391</v>
      </c>
      <c r="Y32" s="22">
        <f>NID1946_8!E28</f>
        <v>0.79207145142974333</v>
      </c>
      <c r="Z32" s="22">
        <f>NID1946_8!E29</f>
        <v>0.99151930487994877</v>
      </c>
      <c r="AA32" s="20"/>
    </row>
    <row r="33" spans="1:27" ht="13" x14ac:dyDescent="0.15">
      <c r="A33" s="21" t="s">
        <v>99</v>
      </c>
      <c r="B33" s="22">
        <f>NID1946_12!$E$2</f>
        <v>19.2</v>
      </c>
      <c r="C33" s="22">
        <f>NID1946_12!$E$3</f>
        <v>0</v>
      </c>
      <c r="D33" s="22">
        <f>NID1946_12!$E$4</f>
        <v>55.3</v>
      </c>
      <c r="E33" s="22">
        <f>NID1946_12!$E$5</f>
        <v>0.4</v>
      </c>
      <c r="F33" s="22">
        <f>NID1946_12!$E$6</f>
        <v>1.2</v>
      </c>
      <c r="G33" s="22">
        <f>NID1946_12!$E$7</f>
        <v>1.9</v>
      </c>
      <c r="H33" s="22">
        <f>NID1946_12!$E$8</f>
        <v>17.399999999999999</v>
      </c>
      <c r="I33" s="22">
        <f>NID1946_12!$E$9</f>
        <v>0.3</v>
      </c>
      <c r="J33" s="22">
        <f>NID1946_12!$E$10</f>
        <v>0</v>
      </c>
      <c r="K33" s="22">
        <f>NID1946_12!$E$11</f>
        <v>4</v>
      </c>
      <c r="L33" s="22">
        <f>NID1946_12!E15</f>
        <v>0.98969386174572038</v>
      </c>
      <c r="M33" s="22">
        <f>NID1946_12!E16</f>
        <v>0.92562470251653894</v>
      </c>
      <c r="N33" s="22">
        <f>NID1946_12!E17</f>
        <v>0.99682722544030256</v>
      </c>
      <c r="O33" s="22">
        <f>NID1946_12!E18</f>
        <v>0.99900957351758291</v>
      </c>
      <c r="P33" s="22">
        <f>NID1946_12!E19</f>
        <v>0.99667689813526639</v>
      </c>
      <c r="Q33" s="22">
        <f>NID1946_12!E20</f>
        <v>0.89656663228439848</v>
      </c>
      <c r="R33" s="22">
        <f>NID1946_12!E21</f>
        <v>0.86090595694779237</v>
      </c>
      <c r="S33" s="22">
        <f>NID1946_12!E22</f>
        <v>0.94068870991829245</v>
      </c>
      <c r="T33" s="22">
        <f>NID1946_12!E23</f>
        <v>0.77743952547599904</v>
      </c>
      <c r="U33" s="22">
        <f>NID1946_12!E24</f>
        <v>0.86301137753263768</v>
      </c>
      <c r="V33" s="22">
        <f>NID1946_12!E25</f>
        <v>0.91214602249990528</v>
      </c>
      <c r="W33" s="22">
        <f>NID1946_12!E26</f>
        <v>0.99996835162168873</v>
      </c>
      <c r="X33" s="22">
        <f>NID1946_12!E27</f>
        <v>0.87331415639001464</v>
      </c>
      <c r="Y33" s="22">
        <f>NID1946_12!E28</f>
        <v>0.48523726706476811</v>
      </c>
      <c r="Z33" s="22">
        <f>NID1946_12!E29</f>
        <v>0.99147068222847279</v>
      </c>
      <c r="AA33" s="20"/>
    </row>
    <row r="34" spans="1:27" ht="13" x14ac:dyDescent="0.15">
      <c r="A34" s="21" t="s">
        <v>100</v>
      </c>
      <c r="B34" s="22">
        <f>NID1947_2!$E$2</f>
        <v>46.3</v>
      </c>
      <c r="C34" s="22">
        <f>NID1947_2!$E$3</f>
        <v>1.2</v>
      </c>
      <c r="D34" s="22">
        <f>NID1947_2!$E$4</f>
        <v>26.3</v>
      </c>
      <c r="E34" s="22">
        <f>NID1947_2!$E$5</f>
        <v>0.6</v>
      </c>
      <c r="F34" s="22">
        <f>NID1947_2!$E$6</f>
        <v>0.9</v>
      </c>
      <c r="G34" s="22">
        <f>NID1947_2!$E$7</f>
        <v>2.2999999999999998</v>
      </c>
      <c r="H34" s="22">
        <f>NID1947_2!$E$8</f>
        <v>21.5</v>
      </c>
      <c r="I34" s="22">
        <f>NID1947_2!$E$9</f>
        <v>0.3</v>
      </c>
      <c r="J34" s="22">
        <f>NID1947_2!$E$10</f>
        <v>0</v>
      </c>
      <c r="K34" s="22">
        <f>NID1947_2!$E$11</f>
        <v>0.2</v>
      </c>
      <c r="L34" s="22">
        <f>NID1947_2!E15</f>
        <v>0.97532273374694223</v>
      </c>
      <c r="M34" s="22">
        <f>NID1947_2!E16</f>
        <v>0.92916644108841484</v>
      </c>
      <c r="N34" s="22">
        <f>NID1947_2!E17</f>
        <v>0.99660498733941594</v>
      </c>
      <c r="O34" s="22">
        <f>NID1947_2!E18</f>
        <v>0.99749288918582779</v>
      </c>
      <c r="P34" s="22">
        <f>NID1947_2!E19</f>
        <v>0.99172613299914492</v>
      </c>
      <c r="Q34" s="22">
        <f>NID1947_2!E20</f>
        <v>0.90398123835764677</v>
      </c>
      <c r="R34" s="22">
        <f>NID1947_2!E21</f>
        <v>0.92147331390436116</v>
      </c>
      <c r="S34" s="22">
        <f>NID1947_2!E22</f>
        <v>0.86325252683233888</v>
      </c>
      <c r="T34" s="22">
        <f>NID1947_2!E23</f>
        <v>0.98736784484198425</v>
      </c>
      <c r="U34" s="22">
        <f>NID1947_2!E24</f>
        <v>0.97918932635034306</v>
      </c>
      <c r="V34" s="22">
        <f>NID1947_2!E25</f>
        <v>0.98347692034203282</v>
      </c>
      <c r="W34" s="22">
        <f>NID1947_2!E26</f>
        <v>0.99965387797855287</v>
      </c>
      <c r="X34" s="22">
        <f>NID1947_2!E27</f>
        <v>0.81724612472422298</v>
      </c>
      <c r="Y34" s="22">
        <f>NID1947_2!E28</f>
        <v>0.65006658441380405</v>
      </c>
      <c r="Z34" s="22">
        <f>NID1947_2!E29</f>
        <v>0.96292222814924822</v>
      </c>
      <c r="AA34" s="20"/>
    </row>
    <row r="35" spans="1:27" ht="13" x14ac:dyDescent="0.15">
      <c r="A35" s="21" t="s">
        <v>101</v>
      </c>
      <c r="B35" s="22">
        <f>NID1953_3!$E$2</f>
        <v>45.2</v>
      </c>
      <c r="C35" s="22">
        <f>NID1953_3!$E$3</f>
        <v>0</v>
      </c>
      <c r="D35" s="22">
        <f>NID1953_3!$E$4</f>
        <v>0</v>
      </c>
      <c r="E35" s="22">
        <f>NID1953_3!$E$5</f>
        <v>13.5</v>
      </c>
      <c r="F35" s="22">
        <f>NID1953_3!$E$6</f>
        <v>0.5</v>
      </c>
      <c r="G35" s="22">
        <f>NID1953_3!$E$7</f>
        <v>9.8000000000000007</v>
      </c>
      <c r="H35" s="22">
        <f>NID1953_3!$E$8</f>
        <v>28.2</v>
      </c>
      <c r="I35" s="22">
        <f>NID1953_3!$E$9</f>
        <v>0</v>
      </c>
      <c r="J35" s="22">
        <f>NID1953_3!$E$10</f>
        <v>0</v>
      </c>
      <c r="K35" s="22">
        <f>NID1953_3!$E$11</f>
        <v>2.6</v>
      </c>
      <c r="L35" s="22">
        <f>NID1953_3!E15</f>
        <v>0.9765456839197687</v>
      </c>
      <c r="M35" s="22">
        <f>NID1953_3!E16</f>
        <v>0.96345100689235863</v>
      </c>
      <c r="N35" s="22">
        <f>NID1953_3!E17</f>
        <v>0.98797265247059651</v>
      </c>
      <c r="O35" s="22">
        <f>NID1953_3!E18</f>
        <v>0.99626679509618565</v>
      </c>
      <c r="P35" s="22">
        <f>NID1953_3!E19</f>
        <v>0.99345575182047319</v>
      </c>
      <c r="Q35" s="22">
        <f>NID1953_3!E20</f>
        <v>0.97494706033769873</v>
      </c>
      <c r="R35" s="22">
        <f>NID1953_3!E21</f>
        <v>0.93713071225521771</v>
      </c>
      <c r="S35" s="22">
        <f>NID1953_3!E22</f>
        <v>0.95516884482581987</v>
      </c>
      <c r="T35" s="22">
        <f>NID1953_3!E23</f>
        <v>0.73594481093742248</v>
      </c>
      <c r="U35" s="22">
        <f>NID1953_3!E24</f>
        <v>0.99281126240873241</v>
      </c>
      <c r="V35" s="22">
        <f>NID1953_3!E25</f>
        <v>0.99606775197319497</v>
      </c>
      <c r="W35" s="22">
        <f>NID1953_3!E26</f>
        <v>0.99968610968224536</v>
      </c>
      <c r="X35" s="22">
        <f>NID1953_3!E27</f>
        <v>0.9493601780947204</v>
      </c>
      <c r="Y35" s="22">
        <f>NID1953_3!E28</f>
        <v>0.76082877235638247</v>
      </c>
      <c r="Z35" s="22">
        <f>NID1953_3!E29</f>
        <v>0.99942735684831119</v>
      </c>
      <c r="AA35" s="20"/>
    </row>
    <row r="36" spans="1:27" ht="13" x14ac:dyDescent="0.15">
      <c r="A36" s="21" t="s">
        <v>102</v>
      </c>
      <c r="B36" s="22">
        <f>NID1953_5!$E$2</f>
        <v>15.9</v>
      </c>
      <c r="C36" s="22">
        <f>NID1953_5!$E$3</f>
        <v>0</v>
      </c>
      <c r="D36" s="22">
        <f>NID1953_5!$E$4</f>
        <v>0</v>
      </c>
      <c r="E36" s="22">
        <f>NID1953_5!$E$5</f>
        <v>1.5</v>
      </c>
      <c r="F36" s="22">
        <f>NID1953_5!$E$6</f>
        <v>0.1</v>
      </c>
      <c r="G36" s="22">
        <f>NID1953_5!$E$7</f>
        <v>50.7</v>
      </c>
      <c r="H36" s="22">
        <f>NID1953_5!$E$8</f>
        <v>25.3</v>
      </c>
      <c r="I36" s="22">
        <f>NID1953_5!$E$9</f>
        <v>0</v>
      </c>
      <c r="J36" s="22">
        <f>NID1953_5!$E$10</f>
        <v>0</v>
      </c>
      <c r="K36" s="22">
        <f>NID1953_5!$E$11</f>
        <v>6.2</v>
      </c>
      <c r="L36" s="22">
        <f>NID1953_5!E15</f>
        <v>0.99113733853550079</v>
      </c>
      <c r="M36" s="22">
        <f>NID1953_5!E16</f>
        <v>0.99907005524557102</v>
      </c>
      <c r="N36" s="22">
        <f>NID1953_5!E17</f>
        <v>7.3321215084267574E-2</v>
      </c>
      <c r="O36" s="22">
        <f>NID1953_5!E18</f>
        <v>0.99910269677185459</v>
      </c>
      <c r="P36" s="22">
        <f>NID1953_5!E19</f>
        <v>0.9968660180771125</v>
      </c>
      <c r="Q36" s="22">
        <f>NID1953_5!E20</f>
        <v>0.99998830157918661</v>
      </c>
      <c r="R36" s="22">
        <f>NID1953_5!E21</f>
        <v>0.84700203803289076</v>
      </c>
      <c r="S36" s="22">
        <f>NID1953_5!E22</f>
        <v>0.94421796128798408</v>
      </c>
      <c r="T36" s="22">
        <f>NID1953_5!E23</f>
        <v>0.78235911950912362</v>
      </c>
      <c r="U36" s="22">
        <f>NID1953_5!E24</f>
        <v>0.82838437073575277</v>
      </c>
      <c r="V36" s="22">
        <f>NID1953_5!E25</f>
        <v>0.88478533339376686</v>
      </c>
      <c r="W36" s="22">
        <f>NID1953_5!E26</f>
        <v>0.99997395610161433</v>
      </c>
      <c r="X36" s="22">
        <f>NID1953_5!E27</f>
        <v>0.99998610461650261</v>
      </c>
      <c r="Y36" s="22">
        <f>NID1953_5!E28</f>
        <v>0.71328801261511998</v>
      </c>
      <c r="Z36" s="22">
        <f>NID1953_5!E29</f>
        <v>0.9932615158990673</v>
      </c>
      <c r="AA36" s="20"/>
    </row>
    <row r="37" spans="1:27" ht="13" x14ac:dyDescent="0.15">
      <c r="A37" s="21" t="s">
        <v>103</v>
      </c>
      <c r="B37" s="22">
        <f>WHE1923_245!$E$2</f>
        <v>69.5</v>
      </c>
      <c r="C37" s="22">
        <f>WHE1923_245!$E$3</f>
        <v>0</v>
      </c>
      <c r="D37" s="22">
        <f>WHE1923_245!$E$4</f>
        <v>0</v>
      </c>
      <c r="E37" s="22">
        <f>WHE1923_245!$E$5</f>
        <v>0.8</v>
      </c>
      <c r="F37" s="22">
        <f>WHE1923_245!$E$6</f>
        <v>14.1</v>
      </c>
      <c r="G37" s="22">
        <f>WHE1923_245!$E$7</f>
        <v>7.4</v>
      </c>
      <c r="H37" s="22">
        <f>WHE1923_245!$E$8</f>
        <v>7.2</v>
      </c>
      <c r="I37" s="22">
        <f>WHE1923_245!$E$9</f>
        <v>0.1</v>
      </c>
      <c r="J37" s="22">
        <f>WHE1923_245!$E$10</f>
        <v>0</v>
      </c>
      <c r="K37" s="22">
        <f>WHE1923_245!$E$11</f>
        <v>0.5</v>
      </c>
      <c r="L37" s="22">
        <f>WHE1923_245!E15</f>
        <v>0.9162921120761881</v>
      </c>
      <c r="M37" s="22">
        <f>WHE1923_245!E16</f>
        <v>0.90925828322447622</v>
      </c>
      <c r="N37" s="22">
        <f>WHE1923_245!E17</f>
        <v>0.99196607733070308</v>
      </c>
      <c r="O37" s="22">
        <f>WHE1923_245!E18</f>
        <v>0.99260704983643455</v>
      </c>
      <c r="P37" s="22">
        <f>WHE1923_245!E19</f>
        <v>0.98967437188135921</v>
      </c>
      <c r="Q37" s="22">
        <f>WHE1923_245!E20</f>
        <v>0.94644927289763681</v>
      </c>
      <c r="R37" s="22">
        <f>WHE1923_245!E21</f>
        <v>0.97134145761892365</v>
      </c>
      <c r="S37" s="22">
        <f>WHE1923_245!E22</f>
        <v>0.91750392186660867</v>
      </c>
      <c r="T37" s="22">
        <f>WHE1923_245!E23</f>
        <v>0.69295090517954971</v>
      </c>
      <c r="U37" s="22">
        <f>WHE1923_245!E24</f>
        <v>0.99874575318508962</v>
      </c>
      <c r="V37" s="22">
        <f>WHE1923_245!E25</f>
        <v>0.99949089141709557</v>
      </c>
      <c r="W37" s="22">
        <f>WHE1923_245!E26</f>
        <v>0.99844181313873293</v>
      </c>
      <c r="X37" s="22">
        <f>WHE1923_245!E27</f>
        <v>0.88323057195845689</v>
      </c>
      <c r="Y37" s="22">
        <f>WHE1923_245!E28</f>
        <v>0.78585339430766765</v>
      </c>
      <c r="Z37" s="22">
        <f>WHE1923_245!E29</f>
        <v>0.99111285890047374</v>
      </c>
      <c r="AA37" s="20"/>
    </row>
    <row r="38" spans="1:27" ht="13" x14ac:dyDescent="0.15">
      <c r="A38" s="21" t="s">
        <v>104</v>
      </c>
      <c r="B38" s="22">
        <f>WHE1923_247!$E$2</f>
        <v>80.8</v>
      </c>
      <c r="C38" s="22">
        <f>WHE1923_247!$E$3</f>
        <v>0</v>
      </c>
      <c r="D38" s="22">
        <f>WHE1923_247!$E$4</f>
        <v>0</v>
      </c>
      <c r="E38" s="22">
        <f>WHE1923_247!$E$5</f>
        <v>0.6</v>
      </c>
      <c r="F38" s="22">
        <f>WHE1923_247!$E$6</f>
        <v>1.1000000000000001</v>
      </c>
      <c r="G38" s="22">
        <f>WHE1923_247!$E$7</f>
        <v>0.5</v>
      </c>
      <c r="H38" s="22">
        <f>WHE1923_247!$E$8</f>
        <v>15.8</v>
      </c>
      <c r="I38" s="22">
        <f>WHE1923_247!$E$9</f>
        <v>0.2</v>
      </c>
      <c r="J38" s="22">
        <f>WHE1923_247!$E$10</f>
        <v>0.6</v>
      </c>
      <c r="K38" s="22">
        <f>WHE1923_247!$E$11</f>
        <v>0</v>
      </c>
      <c r="L38" s="22">
        <f>WHE1923_247!E15</f>
        <v>0.92581036679486994</v>
      </c>
      <c r="M38" s="22">
        <f>WHE1923_247!E16</f>
        <v>0.9168816571643077</v>
      </c>
      <c r="N38" s="22">
        <f>WHE1923_247!E17</f>
        <v>0.997496864851114</v>
      </c>
      <c r="O38" s="22">
        <f>WHE1923_247!E18</f>
        <v>0.99182223494532618</v>
      </c>
      <c r="P38" s="22">
        <f>WHE1923_247!E19</f>
        <v>0.99045058424450305</v>
      </c>
      <c r="Q38" s="22">
        <f>WHE1923_247!E20</f>
        <v>0.86978815715880808</v>
      </c>
      <c r="R38" s="22">
        <f>WHE1923_247!E21</f>
        <v>0.98026100989573528</v>
      </c>
      <c r="S38" s="22">
        <f>WHE1923_247!E22</f>
        <v>0.91039075394094848</v>
      </c>
      <c r="T38" s="22">
        <f>WHE1923_247!E23</f>
        <v>0.67168390460126093</v>
      </c>
      <c r="U38" s="22">
        <f>WHE1923_247!E24</f>
        <v>0.99957115239686023</v>
      </c>
      <c r="V38" s="22">
        <f>WHE1923_247!E25</f>
        <v>0.99984142368357576</v>
      </c>
      <c r="W38" s="22">
        <f>WHE1923_247!E26</f>
        <v>0.99916960887737338</v>
      </c>
      <c r="X38" s="22">
        <f>WHE1923_247!E27</f>
        <v>0.62525060153254886</v>
      </c>
      <c r="Y38" s="22">
        <f>WHE1923_247!E28</f>
        <v>0.80640436778696045</v>
      </c>
      <c r="Z38" s="22">
        <f>WHE1923_247!E29</f>
        <v>0.99182038545520013</v>
      </c>
      <c r="AA38" s="20"/>
    </row>
    <row r="39" spans="1:27" ht="13" x14ac:dyDescent="0.15">
      <c r="A39" s="21" t="s">
        <v>105</v>
      </c>
      <c r="B39" s="22">
        <f>WHE1923_248!$E$2</f>
        <v>76.099999999999994</v>
      </c>
      <c r="C39" s="22">
        <f>WHE1923_248!$E$3</f>
        <v>0</v>
      </c>
      <c r="D39" s="22">
        <f>WHE1923_248!$E$4</f>
        <v>0</v>
      </c>
      <c r="E39" s="22">
        <f>WHE1923_248!$E$5</f>
        <v>0.2</v>
      </c>
      <c r="F39" s="22">
        <f>WHE1923_248!$E$6</f>
        <v>0.8</v>
      </c>
      <c r="G39" s="22">
        <f>WHE1923_248!$E$7</f>
        <v>4.7</v>
      </c>
      <c r="H39" s="22">
        <f>WHE1923_248!$E$8</f>
        <v>3.9</v>
      </c>
      <c r="I39" s="22">
        <f>WHE1923_248!$E$9</f>
        <v>0.4</v>
      </c>
      <c r="J39" s="22">
        <f>WHE1923_248!$E$10</f>
        <v>13.5</v>
      </c>
      <c r="K39" s="22">
        <f>WHE1923_248!$E$11</f>
        <v>0</v>
      </c>
      <c r="L39">
        <f>WHE1923_248!$E15</f>
        <v>0.93653611018597305</v>
      </c>
      <c r="M39">
        <f>WHE1923_248!$E16</f>
        <v>0.94244524138835195</v>
      </c>
      <c r="N39">
        <f>WHE1923_248!$E17</f>
        <v>0.9949055849920122</v>
      </c>
      <c r="O39">
        <f>WHE1923_248!$E18</f>
        <v>0.99317044650502839</v>
      </c>
      <c r="P39">
        <f>WHE1923_248!$E19</f>
        <v>0.99130574891517476</v>
      </c>
      <c r="Q39">
        <f>WHE1923_248!$E20</f>
        <v>0.93677178192358046</v>
      </c>
      <c r="R39">
        <f>WHE1923_248!$E21</f>
        <v>0.9769403103733294</v>
      </c>
      <c r="S39">
        <f>WHE1923_248!$E22</f>
        <v>0.91198500095738366</v>
      </c>
      <c r="T39">
        <f>WHE1923_248!$E23</f>
        <v>0.68062173225747735</v>
      </c>
      <c r="U39">
        <f>WHE1923_248!$E24</f>
        <v>0.99931493052688602</v>
      </c>
      <c r="V39">
        <f>WHE1923_248!$E25</f>
        <v>0.99973767185146267</v>
      </c>
      <c r="W39">
        <f>WHE1923_248!$E26</f>
        <v>0.99938894723221605</v>
      </c>
      <c r="X39">
        <f>WHE1923_248!$E27</f>
        <v>0.80076619842909613</v>
      </c>
      <c r="Y39">
        <f>WHE1923_248!$E28</f>
        <v>0.80003493193257902</v>
      </c>
      <c r="Z39">
        <f>WHE1923_248!$E29</f>
        <v>0.99114841722003877</v>
      </c>
      <c r="AA39" s="20"/>
    </row>
    <row r="40" spans="1:27" ht="13" x14ac:dyDescent="0.15">
      <c r="A40" s="21" t="s">
        <v>106</v>
      </c>
      <c r="B40" s="22">
        <f>WHE1923_249!$E$2</f>
        <v>79.599999999999994</v>
      </c>
      <c r="C40" s="22">
        <f>WHE1923_249!$E$3</f>
        <v>0</v>
      </c>
      <c r="D40" s="22">
        <f>WHE1923_249!$E$4</f>
        <v>0</v>
      </c>
      <c r="E40" s="22">
        <f>WHE1923_249!$E$5</f>
        <v>0.1</v>
      </c>
      <c r="F40" s="22">
        <f>WHE1923_249!$E$6</f>
        <v>1.5</v>
      </c>
      <c r="G40" s="22">
        <f>WHE1923_249!$E$7</f>
        <v>4.5</v>
      </c>
      <c r="H40" s="22">
        <f>WHE1923_249!$E$8</f>
        <v>12.7</v>
      </c>
      <c r="I40" s="22">
        <f>WHE1923_249!$E$9</f>
        <v>0.3</v>
      </c>
      <c r="J40" s="22">
        <f>WHE1923_249!$E$10</f>
        <v>0</v>
      </c>
      <c r="K40" s="22">
        <f>WHE1923_249!$E$11</f>
        <v>1</v>
      </c>
      <c r="L40" s="22">
        <f>WHE1923_249!E15</f>
        <v>0.92745929135735705</v>
      </c>
      <c r="M40" s="22">
        <f>WHE1923_249!E16</f>
        <v>0.93929280316400787</v>
      </c>
      <c r="N40" s="22">
        <f>WHE1923_249!E17</f>
        <v>0.99507485867728374</v>
      </c>
      <c r="O40" s="22">
        <f>WHE1923_249!E18</f>
        <v>0.99221687670754166</v>
      </c>
      <c r="P40" s="22">
        <f>WHE1923_249!E19</f>
        <v>0.99065477874266816</v>
      </c>
      <c r="Q40" s="22">
        <f>WHE1923_249!E20</f>
        <v>0.93343516053877529</v>
      </c>
      <c r="R40" s="22">
        <f>WHE1923_249!E21</f>
        <v>0.9794605996138952</v>
      </c>
      <c r="S40" s="22">
        <f>WHE1923_249!E22</f>
        <v>0.90959300421959532</v>
      </c>
      <c r="T40" s="22">
        <f>WHE1923_249!E23</f>
        <v>0.67397808664507974</v>
      </c>
      <c r="U40" s="22">
        <f>WHE1923_249!E24</f>
        <v>0.99950785012851406</v>
      </c>
      <c r="V40" s="22">
        <f>WHE1923_249!E25</f>
        <v>0.99981695802479675</v>
      </c>
      <c r="W40" s="22">
        <f>WHE1923_249!E26</f>
        <v>0.99922084025073066</v>
      </c>
      <c r="X40" s="22">
        <f>WHE1923_249!E27</f>
        <v>0.78377373621726321</v>
      </c>
      <c r="Y40" s="22">
        <f>WHE1923_249!E28</f>
        <v>0.81228117145196788</v>
      </c>
      <c r="Z40" s="22">
        <f>WHE1923_249!E29</f>
        <v>0.99090517253849864</v>
      </c>
      <c r="AA40" s="20"/>
    </row>
    <row r="41" spans="1:27" ht="13" x14ac:dyDescent="0.15">
      <c r="A41" s="21" t="s">
        <v>107</v>
      </c>
      <c r="B41" s="22">
        <f>WHE1923_250!$E$2</f>
        <v>59.4</v>
      </c>
      <c r="C41" s="22">
        <f>WHE1923_250!$E3</f>
        <v>0</v>
      </c>
      <c r="D41" s="22">
        <f>WHE1923_250!$E$4</f>
        <v>0</v>
      </c>
      <c r="E41" s="22">
        <f>WHE1923_250!$E$5</f>
        <v>4.4000000000000004</v>
      </c>
      <c r="F41" s="22">
        <f>WHE1923_250!$E$6</f>
        <v>6</v>
      </c>
      <c r="G41" s="22">
        <f>WHE1923_250!$E$7</f>
        <v>4.5999999999999996</v>
      </c>
      <c r="H41" s="22">
        <f>WHE1923_250!$E$8</f>
        <v>21.8</v>
      </c>
      <c r="I41" s="22">
        <f>WHE1923_250!$E$9</f>
        <v>0.5</v>
      </c>
      <c r="J41" s="22">
        <f>WHE1923_250!$E$10</f>
        <v>0</v>
      </c>
      <c r="K41" s="22">
        <f>WHE1923_250!$E$11</f>
        <v>2.9</v>
      </c>
      <c r="L41" s="22">
        <f>WHE1923_250!E15</f>
        <v>0.95450341705174679</v>
      </c>
      <c r="M41" s="22">
        <f>WHE1923_250!E16</f>
        <v>0.92411279194335183</v>
      </c>
      <c r="N41" s="22">
        <f>WHE1923_250!E17</f>
        <v>0.99499093322754395</v>
      </c>
      <c r="O41" s="22">
        <f>WHE1923_250!E18</f>
        <v>0.99501272570662058</v>
      </c>
      <c r="P41" s="22">
        <f>WHE1923_250!E19</f>
        <v>0.99212701609784926</v>
      </c>
      <c r="Q41" s="22">
        <f>WHE1923_250!E20</f>
        <v>0.92740699855503417</v>
      </c>
      <c r="R41" s="22">
        <f>WHE1923_250!E21</f>
        <v>0.96014345220888098</v>
      </c>
      <c r="S41" s="22">
        <f>WHE1923_250!E22</f>
        <v>0.9319343949308746</v>
      </c>
      <c r="T41" s="22">
        <f>WHE1923_250!E23</f>
        <v>0.71129256720180045</v>
      </c>
      <c r="U41" s="22">
        <f>WHE1923_250!E24</f>
        <v>0.9972004692266444</v>
      </c>
      <c r="V41" s="22">
        <f>WHE1923_250!E25</f>
        <v>0.99873081205200442</v>
      </c>
      <c r="W41" s="22">
        <f>WHE1923_250!E26</f>
        <v>0.9994380637194068</v>
      </c>
      <c r="X41" s="22">
        <f>WHE1923_250!E27</f>
        <v>0.84361561824316189</v>
      </c>
      <c r="Y41" s="22">
        <f>WHE1923_250!E28</f>
        <v>0.75184051571115829</v>
      </c>
      <c r="Z41" s="22">
        <f>WHE1923_250!E29</f>
        <v>0.99606801830562153</v>
      </c>
      <c r="AA41" s="20"/>
    </row>
    <row r="42" spans="1:27" ht="13" x14ac:dyDescent="0.15">
      <c r="A42" s="21" t="s">
        <v>108</v>
      </c>
      <c r="B42" s="22">
        <f>WHE1923_251!$E$2</f>
        <v>68</v>
      </c>
      <c r="C42" s="22">
        <f>WHE1923_251!$E$3</f>
        <v>0</v>
      </c>
      <c r="D42" s="22">
        <f>WHE1923_251!$E$4</f>
        <v>0</v>
      </c>
      <c r="E42" s="22">
        <f>WHE1923_251!$E$5</f>
        <v>4.5</v>
      </c>
      <c r="F42" s="22">
        <f>WHE1923_251!$E$6</f>
        <v>4.7</v>
      </c>
      <c r="G42" s="22">
        <f>WHE1923_251!$E$7</f>
        <v>10</v>
      </c>
      <c r="H42" s="22">
        <f>WHE1923_251!$E$8</f>
        <v>12.4</v>
      </c>
      <c r="I42" s="22">
        <f>WHE1923_251!$E$9</f>
        <v>0</v>
      </c>
      <c r="J42" s="22">
        <f>WHE1923_251!$E$10</f>
        <v>0</v>
      </c>
      <c r="K42" s="22">
        <f>WHE1923_251!$E$11</f>
        <v>0</v>
      </c>
      <c r="L42" s="22">
        <f>WHE1923_251!E15</f>
        <v>0.94314570414967402</v>
      </c>
      <c r="M42" s="22">
        <f>WHE1923_251!E16</f>
        <v>0.95512519822596442</v>
      </c>
      <c r="N42" s="22">
        <f>WHE1923_251!E17</f>
        <v>0.98756233192796383</v>
      </c>
      <c r="O42" s="22">
        <f>WHE1923_251!E18</f>
        <v>0.99347297752943819</v>
      </c>
      <c r="P42" s="22">
        <f>WHE1923_251!E19</f>
        <v>0.99110628560529146</v>
      </c>
      <c r="Q42" s="22">
        <f>WHE1923_251!E20</f>
        <v>0.97325956564976623</v>
      </c>
      <c r="R42" s="22">
        <f>WHE1923_251!E21</f>
        <v>0.96989565558251178</v>
      </c>
      <c r="S42" s="22">
        <f>WHE1923_251!E22</f>
        <v>0.92806133877963115</v>
      </c>
      <c r="T42" s="22">
        <f>WHE1923_251!E23</f>
        <v>0.69571577660758632</v>
      </c>
      <c r="U42" s="22">
        <f>WHE1923_251!E24</f>
        <v>0.99877593722880131</v>
      </c>
      <c r="V42" s="22">
        <f>WHE1923_251!E25</f>
        <v>0.99948229130706789</v>
      </c>
      <c r="W42" s="22">
        <f>WHE1923_251!E26</f>
        <v>0.99920942172842664</v>
      </c>
      <c r="X42" s="22">
        <f>WHE1923_251!E27</f>
        <v>0.92698144755507739</v>
      </c>
      <c r="Y42" s="22">
        <f>WHE1923_251!E28</f>
        <v>0.80763692416853161</v>
      </c>
      <c r="Z42" s="22">
        <f>WHE1923_251!E29</f>
        <v>0.99619562906021408</v>
      </c>
      <c r="AA42" s="20"/>
    </row>
    <row r="43" spans="1:27" ht="13" x14ac:dyDescent="0.15">
      <c r="A43" s="21" t="s">
        <v>109</v>
      </c>
      <c r="B43" s="22">
        <f>WHE1923_254!$E$2</f>
        <v>33.5</v>
      </c>
      <c r="C43" s="22">
        <f>WHE1923_254!$E$3</f>
        <v>0</v>
      </c>
      <c r="D43" s="22">
        <f>WHE1923_254!$E$4</f>
        <v>0</v>
      </c>
      <c r="E43" s="22">
        <f>WHE1923_254!$E$5</f>
        <v>0.2</v>
      </c>
      <c r="F43" s="22">
        <f>WHE1923_254!$E$6</f>
        <v>3.9</v>
      </c>
      <c r="G43" s="22">
        <f>WHE1923_254!$E$7</f>
        <v>10.3</v>
      </c>
      <c r="H43" s="22">
        <f>WHE1923_254!$E$8</f>
        <v>48.6</v>
      </c>
      <c r="I43" s="22">
        <f>WHE1923_254!$E$9</f>
        <v>0.3</v>
      </c>
      <c r="J43" s="22">
        <f>WHE1923_254!$E$10</f>
        <v>0</v>
      </c>
      <c r="K43" s="22">
        <f>WHE1923_254!$E$11</f>
        <v>2.9</v>
      </c>
      <c r="L43" s="22">
        <f>WHE1923_254!E15</f>
        <v>0.98174563468111176</v>
      </c>
      <c r="M43" s="22">
        <f>WHE1923_254!E16</f>
        <v>0.95808027142767738</v>
      </c>
      <c r="N43" s="22">
        <f>WHE1923_254!E17</f>
        <v>0.98692080502160329</v>
      </c>
      <c r="O43" s="22">
        <f>WHE1923_254!E18</f>
        <v>0.99829875457667294</v>
      </c>
      <c r="P43" s="22">
        <f>WHE1923_254!E19</f>
        <v>0.9955270003529666</v>
      </c>
      <c r="Q43" s="22">
        <f>WHE1923_254!E20</f>
        <v>0.97517449809649137</v>
      </c>
      <c r="R43" s="22">
        <f>WHE1923_254!E21</f>
        <v>0.90939305180973073</v>
      </c>
      <c r="S43" s="22">
        <f>WHE1923_254!E22</f>
        <v>0.93408915541802784</v>
      </c>
      <c r="T43" s="22">
        <f>WHE1923_254!E23</f>
        <v>0.75521302144203939</v>
      </c>
      <c r="U43" s="22">
        <f>WHE1923_254!E24</f>
        <v>0.96091303968931818</v>
      </c>
      <c r="V43" s="22">
        <f>WHE1923_254!E25</f>
        <v>0.97851455642128005</v>
      </c>
      <c r="W43" s="22">
        <f>WHE1923_254!E26</f>
        <v>0.99991445881010321</v>
      </c>
      <c r="X43" s="22">
        <f>WHE1923_254!E27</f>
        <v>0.96247858572525935</v>
      </c>
      <c r="Y43" s="22">
        <f>WHE1923_254!E28</f>
        <v>0.6129657568294925</v>
      </c>
      <c r="Z43" s="22">
        <f>WHE1923_254!E29</f>
        <v>0.99088319276116443</v>
      </c>
      <c r="AA43" s="20"/>
    </row>
    <row r="44" spans="1:27" ht="13" x14ac:dyDescent="0.15">
      <c r="A44" s="21" t="s">
        <v>110</v>
      </c>
      <c r="B44" s="22">
        <f>WHE1924_289!$E$2</f>
        <v>58.6</v>
      </c>
      <c r="C44" s="22">
        <f>WHE1924_289!$E$3</f>
        <v>0</v>
      </c>
      <c r="D44" s="22">
        <f>WHE1924_289!$E$4</f>
        <v>0</v>
      </c>
      <c r="E44" s="22">
        <f>WHE1924_289!$E$5</f>
        <v>9.6999999999999993</v>
      </c>
      <c r="F44" s="22">
        <f>WHE1924_289!$E$6</f>
        <v>2.9</v>
      </c>
      <c r="G44" s="22">
        <f>WHE1924_289!$E$7</f>
        <v>6</v>
      </c>
      <c r="H44" s="22">
        <f>WHE1924_289!$E$8</f>
        <v>22.2</v>
      </c>
      <c r="I44" s="22">
        <f>WHE1924_289!$E$9</f>
        <v>0</v>
      </c>
      <c r="J44" s="22">
        <f>WHE1924_289!$E$10</f>
        <v>0</v>
      </c>
      <c r="K44" s="22">
        <f>WHE1924_289!$E$11</f>
        <v>0.2</v>
      </c>
      <c r="L44" s="22">
        <f>WHE1924_289!E15</f>
        <v>0.96048617583918139</v>
      </c>
      <c r="M44" s="22">
        <f>WHE1924_289!E16</f>
        <v>0.9425092679733259</v>
      </c>
      <c r="N44" s="22">
        <f>WHE1924_289!E17</f>
        <v>0.99365517046059426</v>
      </c>
      <c r="O44" s="22">
        <f>WHE1924_289!E18</f>
        <v>0.99455044030085071</v>
      </c>
      <c r="P44" s="22">
        <f>WHE1924_289!E19</f>
        <v>0.99195116885803725</v>
      </c>
      <c r="Q44" s="22">
        <f>WHE1924_289!E20</f>
        <v>0.94723494390458274</v>
      </c>
      <c r="R44" s="22">
        <f>WHE1924_289!E21</f>
        <v>0.95909555604669849</v>
      </c>
      <c r="S44" s="22">
        <f>WHE1924_289!E22</f>
        <v>0.94371615029194456</v>
      </c>
      <c r="T44" s="22">
        <f>WHE1924_289!E23</f>
        <v>0.71271727957987141</v>
      </c>
      <c r="U44" s="22">
        <f>WHE1924_289!E24</f>
        <v>0.99762340010547879</v>
      </c>
      <c r="V44" s="22">
        <f>WHE1924_289!E25</f>
        <v>0.99886982502611976</v>
      </c>
      <c r="W44" s="22">
        <f>WHE1924_289!E26</f>
        <v>0.99939977225991006</v>
      </c>
      <c r="X44" s="22">
        <f>WHE1924_289!E27</f>
        <v>0.87697274519848289</v>
      </c>
      <c r="Y44" s="22">
        <f>WHE1924_289!E28</f>
        <v>0.78345282036837405</v>
      </c>
      <c r="Z44" s="22">
        <f>WHE1924_289!E29</f>
        <v>0.99871761058707742</v>
      </c>
      <c r="AA44" s="20"/>
    </row>
    <row r="45" spans="1:27" ht="13" x14ac:dyDescent="0.15">
      <c r="A45" s="21" t="s">
        <v>111</v>
      </c>
      <c r="B45" s="22">
        <f>WHE1924_292!$E$2</f>
        <v>55.8</v>
      </c>
      <c r="C45" s="22">
        <f>WHE1924_292!$E$3</f>
        <v>0</v>
      </c>
      <c r="D45" s="22">
        <f>WHE1924_292!$E$4</f>
        <v>0</v>
      </c>
      <c r="E45" s="22">
        <f>WHE1924_292!$E$5</f>
        <v>19.399999999999999</v>
      </c>
      <c r="F45" s="22">
        <f>WHE1924_292!$E$6</f>
        <v>5</v>
      </c>
      <c r="G45" s="22">
        <f>WHE1924_292!$E$7</f>
        <v>7.3</v>
      </c>
      <c r="H45" s="22">
        <f>WHE1924_292!$E$8</f>
        <v>10.3</v>
      </c>
      <c r="I45" s="22">
        <f>WHE1924_292!$E$9</f>
        <v>0.1</v>
      </c>
      <c r="J45" s="22">
        <f>WHE1924_292!$E$10</f>
        <v>0</v>
      </c>
      <c r="K45" s="22">
        <f>WHE1924_292!$E$11</f>
        <v>1.8</v>
      </c>
      <c r="L45" s="22">
        <f>WHE1924_292!E15</f>
        <v>0.96090826939552065</v>
      </c>
      <c r="M45" s="22">
        <f>WHE1924_292!E16</f>
        <v>0.94257322767223473</v>
      </c>
      <c r="N45" s="22">
        <f>WHE1924_292!E17</f>
        <v>0.99210028097904868</v>
      </c>
      <c r="O45" s="22">
        <f>WHE1924_292!E18</f>
        <v>0.99277245451469853</v>
      </c>
      <c r="P45" s="22">
        <f>WHE1924_292!E19</f>
        <v>0.99038871901168768</v>
      </c>
      <c r="Q45" s="22">
        <f>WHE1924_292!E20</f>
        <v>0.95604787429032367</v>
      </c>
      <c r="R45" s="22">
        <f>WHE1924_292!E21</f>
        <v>0.95521648937612358</v>
      </c>
      <c r="S45" s="22">
        <f>WHE1924_292!E22</f>
        <v>0.96083743814946554</v>
      </c>
      <c r="T45" s="22">
        <f>WHE1924_292!E23</f>
        <v>0.71767055642830813</v>
      </c>
      <c r="U45" s="22">
        <f>WHE1924_292!E24</f>
        <v>0.99799916930075805</v>
      </c>
      <c r="V45" s="22">
        <f>WHE1924_292!E25</f>
        <v>0.99895008541540986</v>
      </c>
      <c r="W45" s="22">
        <f>WHE1924_292!E26</f>
        <v>0.9986972392469381</v>
      </c>
      <c r="X45" s="22">
        <f>WHE1924_292!E27</f>
        <v>0.9056314863782241</v>
      </c>
      <c r="Y45" s="22">
        <f>WHE1924_292!E28</f>
        <v>0.82515331482527865</v>
      </c>
      <c r="Z45" s="22">
        <f>WHE1924_292!E29</f>
        <v>0.99982287575808926</v>
      </c>
      <c r="AA45" s="20"/>
    </row>
    <row r="46" spans="1:27" ht="13" x14ac:dyDescent="0.15">
      <c r="A46" s="21" t="s">
        <v>112</v>
      </c>
      <c r="B46" s="22">
        <f>WHE1924_297!$E$2</f>
        <v>58</v>
      </c>
      <c r="C46" s="22">
        <f>WHE1924_297!$E$3</f>
        <v>0</v>
      </c>
      <c r="D46" s="22">
        <f>WHE1924_297!$E$4</f>
        <v>0</v>
      </c>
      <c r="E46" s="22">
        <f>WHE1924_297!$E$5</f>
        <v>5</v>
      </c>
      <c r="F46" s="22">
        <f>WHE1924_297!$E$6</f>
        <v>3.4</v>
      </c>
      <c r="G46" s="22">
        <f>WHE1924_297!$E$7</f>
        <v>11.1</v>
      </c>
      <c r="H46" s="22">
        <f>WHE1924_297!$E$8</f>
        <v>20.399999999999999</v>
      </c>
      <c r="I46" s="22">
        <f>WHE1924_297!$E$9</f>
        <v>0</v>
      </c>
      <c r="J46" s="22">
        <f>WHE1924_297!$E$10</f>
        <v>0</v>
      </c>
      <c r="K46" s="22">
        <f>WHE1924_297!$E$11</f>
        <v>1.7</v>
      </c>
      <c r="L46" s="22">
        <f>WHE1924_297!E15</f>
        <v>0.96050321298068042</v>
      </c>
      <c r="M46" s="22">
        <f>WHE1924_297!E16</f>
        <v>0.96190647842894139</v>
      </c>
      <c r="N46" s="22">
        <f>WHE1924_297!E17</f>
        <v>0.98504613967263066</v>
      </c>
      <c r="O46" s="22">
        <f>WHE1924_297!E18</f>
        <v>0.9954087082345312</v>
      </c>
      <c r="P46" s="22">
        <f>WHE1924_297!E19</f>
        <v>0.99263097818760471</v>
      </c>
      <c r="Q46" s="22">
        <f>WHE1924_297!E20</f>
        <v>0.97882428218000939</v>
      </c>
      <c r="R46" s="22">
        <f>WHE1924_297!E21</f>
        <v>0.95829237665014355</v>
      </c>
      <c r="S46" s="22">
        <f>WHE1924_297!E22</f>
        <v>0.9339712251515857</v>
      </c>
      <c r="T46" s="22">
        <f>WHE1924_297!E23</f>
        <v>0.71378305511979701</v>
      </c>
      <c r="U46" s="22">
        <f>WHE1924_297!E24</f>
        <v>0.99688553945206726</v>
      </c>
      <c r="V46" s="22">
        <f>WHE1924_297!E25</f>
        <v>0.99856503668400209</v>
      </c>
      <c r="W46" s="22">
        <f>WHE1924_297!E26</f>
        <v>0.99957175638711926</v>
      </c>
      <c r="X46" s="22">
        <f>WHE1924_297!E27</f>
        <v>0.94959307575186636</v>
      </c>
      <c r="Y46" s="22">
        <f>WHE1924_297!E28</f>
        <v>0.77356607337884575</v>
      </c>
      <c r="Z46" s="22">
        <f>WHE1924_297!E29</f>
        <v>0.99660964997357182</v>
      </c>
      <c r="AA46" s="20"/>
    </row>
    <row r="47" spans="1:27" ht="13" x14ac:dyDescent="0.15">
      <c r="A47" s="21" t="s">
        <v>113</v>
      </c>
      <c r="B47" s="22">
        <f>WHE1924_309!$E$2</f>
        <v>49.1</v>
      </c>
      <c r="C47" s="22">
        <f>WHE1924_309!$E$3</f>
        <v>0</v>
      </c>
      <c r="D47" s="22">
        <f>WHE1924_309!$E$4</f>
        <v>0</v>
      </c>
      <c r="E47" s="22">
        <f>WHE1924_309!$E$5</f>
        <v>6.1</v>
      </c>
      <c r="F47" s="22">
        <f>WHE1924_309!$E$6</f>
        <v>2.8</v>
      </c>
      <c r="G47" s="22">
        <f>WHE1924_309!$E$7</f>
        <v>18.5</v>
      </c>
      <c r="H47" s="22">
        <f>WHE1924_309!$E$8</f>
        <v>19.3</v>
      </c>
      <c r="I47" s="22">
        <f>WHE1924_309!$E$9</f>
        <v>0</v>
      </c>
      <c r="J47" s="22">
        <f>WHE1924_309!$E$10</f>
        <v>0</v>
      </c>
      <c r="K47" s="22">
        <f>WHE1924_309!$E$11</f>
        <v>3.9</v>
      </c>
      <c r="L47" s="22">
        <f>WHE1924_309!E15</f>
        <v>0.97097059773885386</v>
      </c>
      <c r="M47" s="22">
        <f>WHE1924_309!E16</f>
        <v>0.98071244078258779</v>
      </c>
      <c r="N47" s="22">
        <f>WHE1924_309!E17</f>
        <v>0.94936378363048057</v>
      </c>
      <c r="O47" s="22">
        <f>WHE1924_309!E18</f>
        <v>0.99652689803803574</v>
      </c>
      <c r="P47" s="22">
        <f>WHE1924_309!E19</f>
        <v>0.99361795371426187</v>
      </c>
      <c r="Q47" s="22">
        <f>WHE1924_309!E20</f>
        <v>0.99472144837530141</v>
      </c>
      <c r="R47" s="22">
        <f>WHE1924_309!E21</f>
        <v>0.94446496449116679</v>
      </c>
      <c r="S47" s="22">
        <f>WHE1924_309!E22</f>
        <v>0.94022957495689663</v>
      </c>
      <c r="T47" s="22">
        <f>WHE1924_309!E23</f>
        <v>0.72931017234492412</v>
      </c>
      <c r="U47" s="22">
        <f>WHE1924_309!E24</f>
        <v>0.99307391239438836</v>
      </c>
      <c r="V47" s="22">
        <f>WHE1924_309!E25</f>
        <v>0.99653527750836779</v>
      </c>
      <c r="W47" s="22">
        <f>WHE1924_309!E26</f>
        <v>0.99972547673896461</v>
      </c>
      <c r="X47" s="22">
        <f>WHE1924_309!E27</f>
        <v>0.98897572361760799</v>
      </c>
      <c r="Y47" s="22">
        <f>WHE1924_309!E28</f>
        <v>0.76844602026837794</v>
      </c>
      <c r="Z47" s="22">
        <f>WHE1924_309!E29</f>
        <v>0.99731155431878438</v>
      </c>
      <c r="AA47" s="20"/>
    </row>
    <row r="48" spans="1:27" ht="13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  <c r="N48" s="20"/>
      <c r="O48" s="20"/>
      <c r="P48" s="20"/>
      <c r="Q48" s="20"/>
      <c r="R48" s="20"/>
      <c r="X48" s="20"/>
      <c r="Y48" s="20"/>
      <c r="Z48" s="20"/>
      <c r="AA48" s="20"/>
    </row>
    <row r="49" spans="1:27" ht="13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M49" s="20"/>
      <c r="N49" s="20"/>
      <c r="O49" s="20"/>
      <c r="P49" s="20"/>
      <c r="Q49" s="20"/>
      <c r="R49" s="20"/>
      <c r="X49" s="20"/>
      <c r="Y49" s="20"/>
      <c r="Z49" s="20"/>
      <c r="AA49" s="20"/>
    </row>
    <row r="51" spans="1:27" ht="13" x14ac:dyDescent="0.15">
      <c r="W51" s="22"/>
    </row>
    <row r="64" spans="1:27" ht="13" x14ac:dyDescent="0.15">
      <c r="L64" s="22"/>
    </row>
    <row r="65" spans="12:12" ht="13" x14ac:dyDescent="0.15">
      <c r="L65" s="22"/>
    </row>
    <row r="66" spans="12:12" ht="13" x14ac:dyDescent="0.15">
      <c r="L66" s="22"/>
    </row>
    <row r="67" spans="12:12" ht="13" x14ac:dyDescent="0.15">
      <c r="L67" s="22"/>
    </row>
    <row r="68" spans="12:12" ht="13" x14ac:dyDescent="0.15">
      <c r="L68" s="22"/>
    </row>
    <row r="69" spans="12:12" ht="13" x14ac:dyDescent="0.15">
      <c r="L69" s="22"/>
    </row>
    <row r="70" spans="12:12" ht="13" x14ac:dyDescent="0.15">
      <c r="L70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8522228</v>
      </c>
      <c r="C2" s="4">
        <v>50.8</v>
      </c>
      <c r="D2" s="4">
        <v>355280</v>
      </c>
      <c r="E2" s="4">
        <v>2.1</v>
      </c>
      <c r="F2" s="4">
        <v>198609</v>
      </c>
      <c r="G2" s="4">
        <v>1.1000000000000001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823880</v>
      </c>
      <c r="C5" s="4">
        <v>4.9000000000000004</v>
      </c>
      <c r="D5" s="4">
        <v>959860</v>
      </c>
      <c r="E5" s="4">
        <v>5.7</v>
      </c>
      <c r="F5" s="4">
        <v>693954</v>
      </c>
      <c r="G5" s="4">
        <v>4.0999999999999996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83538</v>
      </c>
      <c r="C6" s="4">
        <v>0.4</v>
      </c>
      <c r="D6" s="4">
        <v>127702</v>
      </c>
      <c r="E6" s="4">
        <v>0.7</v>
      </c>
      <c r="F6" s="4">
        <v>8481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941695</v>
      </c>
      <c r="C7" s="4">
        <v>5.6</v>
      </c>
      <c r="D7" s="4">
        <v>170550</v>
      </c>
      <c r="E7" s="4">
        <v>1</v>
      </c>
      <c r="F7" s="4">
        <v>136796</v>
      </c>
      <c r="G7" s="4">
        <v>0.8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6196821</v>
      </c>
      <c r="C8" s="4">
        <v>36.9</v>
      </c>
      <c r="D8" s="4">
        <v>5810893</v>
      </c>
      <c r="E8" s="4">
        <v>34.6</v>
      </c>
      <c r="F8" s="4">
        <v>5486414</v>
      </c>
      <c r="G8" s="4">
        <v>32.700000000000003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164270</v>
      </c>
      <c r="C9" s="4">
        <v>0.9</v>
      </c>
      <c r="D9" s="4">
        <v>58880</v>
      </c>
      <c r="E9" s="4">
        <v>0.3</v>
      </c>
      <c r="F9" s="4">
        <v>24583</v>
      </c>
      <c r="G9" s="4">
        <v>0.1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9221190</v>
      </c>
      <c r="E10" s="4">
        <v>55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29933</v>
      </c>
      <c r="C11" s="4">
        <v>0.1</v>
      </c>
      <c r="D11" s="4">
        <v>58010</v>
      </c>
      <c r="E11" s="4">
        <v>0.3</v>
      </c>
      <c r="F11" s="4">
        <v>15795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16762365</v>
      </c>
      <c r="C12">
        <f t="shared" si="0"/>
        <v>99.6</v>
      </c>
      <c r="D12">
        <f t="shared" si="0"/>
        <v>16762365</v>
      </c>
      <c r="E12">
        <f t="shared" si="0"/>
        <v>99.7</v>
      </c>
      <c r="F12">
        <f t="shared" si="0"/>
        <v>6564632</v>
      </c>
      <c r="G12">
        <f t="shared" si="0"/>
        <v>38.800000000000004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34.708895202666909</v>
      </c>
      <c r="C15">
        <f t="shared" ref="C15:C29" si="1">B15/(1+B15)</f>
        <v>0.97199577320092179</v>
      </c>
      <c r="D15">
        <f>EXP(-((-4.41432-0.8343)+(0.04345-0.01026)*E2+(0.06422-0.02529)*E6))</f>
        <v>172.71969148667992</v>
      </c>
      <c r="E15">
        <f t="shared" ref="E15:E29" si="2">D15/(1+D15)</f>
        <v>0.99424360018463032</v>
      </c>
      <c r="F15">
        <f t="shared" ref="F15:F29" si="3">E15-C15</f>
        <v>2.224782698370853E-2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18.154673124595018</v>
      </c>
      <c r="C16">
        <f t="shared" si="1"/>
        <v>0.94779341868716216</v>
      </c>
      <c r="D16">
        <f>EXP(-((-2.04493-0.37147)+(-0.05813-0.03198)*(E7)+(0.07854-0.02332)*(E6)))</f>
        <v>11.797126678521197</v>
      </c>
      <c r="E16">
        <f t="shared" si="2"/>
        <v>0.92185745869981828</v>
      </c>
      <c r="F16">
        <f t="shared" si="3"/>
        <v>-2.5935959987343882E-2</v>
      </c>
    </row>
    <row r="17" spans="1:6" ht="15.75" customHeight="1" x14ac:dyDescent="0.15">
      <c r="A17" s="2" t="s">
        <v>23</v>
      </c>
      <c r="B17">
        <f>EXP(-((-5.26319-0.80942)+(0.23697-0.06716)*(C7)))</f>
        <v>167.61572362067844</v>
      </c>
      <c r="C17">
        <f t="shared" si="1"/>
        <v>0.99406935498939808</v>
      </c>
      <c r="D17">
        <f>EXP(-((-5.26319-0.80942)+(0.23697-0.06716)*(E7)))</f>
        <v>366.06100505871154</v>
      </c>
      <c r="E17">
        <f t="shared" si="2"/>
        <v>0.99727565721714284</v>
      </c>
      <c r="F17">
        <f t="shared" si="3"/>
        <v>3.2063022277447617E-3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297.04659142969655</v>
      </c>
      <c r="C18">
        <f t="shared" si="1"/>
        <v>0.99664481987462727</v>
      </c>
      <c r="D18">
        <f>EXP(-((-6.22088-1.39384)+(0.04872-0.01441)*(E2)+(0.04949-0.01494)*(E5)+(0.04056-0.01909)*(E6)))</f>
        <v>1526.4575453053469</v>
      </c>
      <c r="E18">
        <f t="shared" si="2"/>
        <v>0.99934531731957232</v>
      </c>
      <c r="F18">
        <f t="shared" si="3"/>
        <v>2.7004974449450492E-3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162.56842661514017</v>
      </c>
      <c r="C19">
        <f t="shared" si="1"/>
        <v>0.99388635068091169</v>
      </c>
      <c r="D19">
        <f>EXP(-((-4.84614-1.22028)+(0.03008-0.01287)*E2+(0.7327-0.35501)*E3+(0.03927-0.02034)*E5+(0.04634-0.0256)*E6))</f>
        <v>367.9179678982166</v>
      </c>
      <c r="E19">
        <f t="shared" si="2"/>
        <v>0.99728937030175802</v>
      </c>
      <c r="F19">
        <f t="shared" si="3"/>
        <v>3.4030196208463259E-3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17.720851551925136</v>
      </c>
      <c r="C20">
        <f t="shared" si="1"/>
        <v>0.94658362643246508</v>
      </c>
      <c r="D20">
        <f>EXP(-((-1.56105-0.27146)+(-0.14222-0.04567)*E7+(0.04149-0.01661)*E6))</f>
        <v>7.4111379720994091</v>
      </c>
      <c r="E20">
        <f t="shared" si="2"/>
        <v>0.88111002300555519</v>
      </c>
      <c r="F20">
        <f t="shared" si="3"/>
        <v>-6.5473603426909888E-2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18.012626784568106</v>
      </c>
      <c r="C21">
        <f t="shared" si="1"/>
        <v>0.94740337506589745</v>
      </c>
      <c r="D21">
        <f>EXP(-((-0.802771-0.371008)+(-0.025303-0.008502)*E2+(0.485604-0.255258)*E3))</f>
        <v>3.4721343801174376</v>
      </c>
      <c r="E21">
        <f t="shared" si="2"/>
        <v>0.77639312350588618</v>
      </c>
      <c r="F21">
        <f t="shared" si="3"/>
        <v>-0.17101025156001126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14.858468915038666</v>
      </c>
      <c r="C22">
        <f t="shared" si="1"/>
        <v>0.93694221016180856</v>
      </c>
      <c r="D22">
        <f>EXP(-((-2.360104-0.529999)+(0.014709-0.007358)*E2+(0.938919-0.331041)*E3+(-0.018119-0.019003)*E5))</f>
        <v>21.895065679551163</v>
      </c>
      <c r="E22">
        <f t="shared" si="2"/>
        <v>0.95632246642152441</v>
      </c>
      <c r="F22">
        <f t="shared" si="3"/>
        <v>1.9380256259715845E-2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2.6547779060774186</v>
      </c>
      <c r="C23">
        <f t="shared" si="1"/>
        <v>0.72638556276234167</v>
      </c>
      <c r="D23">
        <f>EXP(-((-1.022244-0.395315)+(0.015959-0.007274)*E2+(-2.13038-0.655748)*E3))</f>
        <v>4.0524453944391654</v>
      </c>
      <c r="E23">
        <f t="shared" si="2"/>
        <v>0.8020760400299185</v>
      </c>
      <c r="F23">
        <f t="shared" si="3"/>
        <v>7.5690477267576828E-2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159.7987162786749</v>
      </c>
      <c r="C24">
        <f t="shared" si="1"/>
        <v>0.99378104487932017</v>
      </c>
      <c r="D24">
        <f>EXP(-((0.21381-0.19584)+(-0.08054-0.01531)*E2+(-0.03271-0.01274)*E5+(0.72939-0.23281)*E3))</f>
        <v>1.5564070627595989</v>
      </c>
      <c r="E24">
        <f t="shared" si="2"/>
        <v>0.60882599075574584</v>
      </c>
      <c r="F24">
        <f t="shared" si="3"/>
        <v>-0.38495505412357434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328.05982990607134</v>
      </c>
      <c r="C25">
        <f t="shared" si="1"/>
        <v>0.99696103896885424</v>
      </c>
      <c r="D25">
        <f>EXP(-((-0.11314-0.21668)+(-0.0841-0.01982)*E2+(-0.02521-0.01239)*E5+(1.28239-0.38444)*E3))</f>
        <v>2.1433542318323777</v>
      </c>
      <c r="E25">
        <f t="shared" si="2"/>
        <v>0.6818684989833097</v>
      </c>
      <c r="F25">
        <f t="shared" si="3"/>
        <v>-0.31509253998554454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4556.2536643337771</v>
      </c>
      <c r="C26">
        <f t="shared" si="1"/>
        <v>0.9997805695987857</v>
      </c>
      <c r="D26">
        <f>EXP(-((-9.52346-1.9962)+(0.0714-0.01844)*E2+(0.11318-0.03814)*E5+(0.14192-0.04857)*E6+(1.47314-0.66464)*E3))</f>
        <v>55015.541663631171</v>
      </c>
      <c r="E26">
        <f t="shared" si="2"/>
        <v>0.99998182364849264</v>
      </c>
      <c r="F26">
        <f t="shared" si="3"/>
        <v>2.0125404970694483E-4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7.6520990819665711</v>
      </c>
      <c r="C27">
        <f t="shared" si="1"/>
        <v>0.88442111093199516</v>
      </c>
      <c r="D27">
        <f>EXP(-((-1.00599-0.92673)+(0.03107-0.01232)*E2+(-0.12507-0.06328)*E7))</f>
        <v>8.018047994125153</v>
      </c>
      <c r="E27">
        <f t="shared" si="2"/>
        <v>0.88911125770771515</v>
      </c>
      <c r="F27">
        <f t="shared" si="3"/>
        <v>4.6901467757199944E-3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2.545910636624086</v>
      </c>
      <c r="C28">
        <f t="shared" si="1"/>
        <v>0.71798499666870952</v>
      </c>
      <c r="D28">
        <f>EXP(-((1.049734-0.468174)+(-0.018323-0.006169)*E2+(-0.023371-0.008305)*E5+(-0.012844-0.007985)*E7))</f>
        <v>0.7198268370464056</v>
      </c>
      <c r="E28">
        <f t="shared" si="2"/>
        <v>0.41854611263225838</v>
      </c>
      <c r="F28">
        <f t="shared" si="3"/>
        <v>-0.29943888403645114</v>
      </c>
    </row>
    <row r="29" spans="1:6" ht="13" x14ac:dyDescent="0.15">
      <c r="A29" s="2" t="s">
        <v>35</v>
      </c>
      <c r="B29">
        <f>EXP(-((-3.7924-0.8923)+(1.94461-0.65889)*C3+(-0.10873-0.09755)*C5+(0.04748-0.03787)*C6))</f>
        <v>296.37572778362056</v>
      </c>
      <c r="C29">
        <f t="shared" si="1"/>
        <v>0.99663725076873921</v>
      </c>
      <c r="D29">
        <f>EXP(-((-3.7924-0.8923)+(1.94461-0.65889)*E3+(-0.10873-0.09755)*E5+(0.04748-0.03787)*E6))</f>
        <v>348.54557625503253</v>
      </c>
      <c r="E29">
        <f t="shared" si="2"/>
        <v>0.99713914273865567</v>
      </c>
      <c r="F29">
        <f t="shared" si="3"/>
        <v>5.0189196991645701E-4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3" priority="1" operator="lessThanOrEqual">
      <formula>0</formula>
    </cfRule>
  </conditionalFormatting>
  <conditionalFormatting sqref="F15:F29 I17:I29">
    <cfRule type="cellIs" dxfId="8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97"/>
  <sheetViews>
    <sheetView topLeftCell="A12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3803892</v>
      </c>
      <c r="C2" s="4">
        <v>38.700000000000003</v>
      </c>
      <c r="D2" s="4">
        <v>4353213</v>
      </c>
      <c r="E2" s="4">
        <v>44.3</v>
      </c>
      <c r="F2" s="4">
        <v>3765165</v>
      </c>
      <c r="G2" s="4">
        <v>38.299999999999997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95535</v>
      </c>
      <c r="C5" s="4">
        <v>0.9</v>
      </c>
      <c r="D5" s="4">
        <v>68165</v>
      </c>
      <c r="E5" s="4">
        <v>0.6</v>
      </c>
      <c r="F5" s="4">
        <v>48627</v>
      </c>
      <c r="G5" s="4">
        <v>0.4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57405</v>
      </c>
      <c r="C6" s="4">
        <v>0.5</v>
      </c>
      <c r="D6" s="4">
        <v>80758</v>
      </c>
      <c r="E6" s="4">
        <v>0.8</v>
      </c>
      <c r="F6" s="4">
        <v>6419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624159</v>
      </c>
      <c r="C7" s="4">
        <v>6.3</v>
      </c>
      <c r="D7" s="4">
        <v>237007</v>
      </c>
      <c r="E7" s="4">
        <v>2.4</v>
      </c>
      <c r="F7" s="4">
        <v>178758</v>
      </c>
      <c r="G7" s="4">
        <v>1.8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5089492</v>
      </c>
      <c r="C8" s="4">
        <v>51.8</v>
      </c>
      <c r="D8" s="4">
        <v>5008780</v>
      </c>
      <c r="E8" s="4">
        <v>51</v>
      </c>
      <c r="F8" s="4">
        <v>4764018</v>
      </c>
      <c r="G8" s="4">
        <v>48.5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34207</v>
      </c>
      <c r="C9" s="4">
        <v>0.3</v>
      </c>
      <c r="D9" s="4">
        <v>17629</v>
      </c>
      <c r="E9" s="4">
        <v>0.1</v>
      </c>
      <c r="F9" s="4">
        <v>9744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105697</v>
      </c>
      <c r="C11" s="4">
        <v>1</v>
      </c>
      <c r="D11" s="4">
        <v>44835</v>
      </c>
      <c r="E11" s="4">
        <v>0.4</v>
      </c>
      <c r="F11" s="4">
        <v>23406</v>
      </c>
      <c r="G11" s="4">
        <v>0.2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9810387</v>
      </c>
      <c r="C12">
        <f t="shared" si="0"/>
        <v>99.499999999999986</v>
      </c>
      <c r="D12">
        <f t="shared" si="0"/>
        <v>9810387</v>
      </c>
      <c r="E12">
        <f t="shared" si="0"/>
        <v>99.6</v>
      </c>
      <c r="F12">
        <f t="shared" si="0"/>
        <v>8796137</v>
      </c>
      <c r="G12">
        <f t="shared" si="0"/>
        <v>89.2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51.660940857654481</v>
      </c>
      <c r="C15">
        <f t="shared" ref="C15:C29" si="1">B15/(1+B15)</f>
        <v>0.98101059373961708</v>
      </c>
      <c r="D15">
        <f>EXP(-((-4.41432-0.8343)+(0.04345-0.01026)*E2+(0.06422-0.02529)*E6))</f>
        <v>42.400451043511566</v>
      </c>
      <c r="E15">
        <f t="shared" ref="E15:E29" si="2">D15/(1+D15)</f>
        <v>0.97695876480644317</v>
      </c>
      <c r="F15">
        <f t="shared" ref="F15:F29" si="3">E15-C15</f>
        <v>-4.0518289331739066E-3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19.230220000137194</v>
      </c>
      <c r="C16">
        <f t="shared" si="1"/>
        <v>0.95056900023859259</v>
      </c>
      <c r="D16">
        <f>EXP(-((-2.04493-0.37147)+(-0.05813-0.03198)*(E7)+(0.07854-0.02332)*(E6)))</f>
        <v>13.30963221774393</v>
      </c>
      <c r="E16">
        <f t="shared" si="2"/>
        <v>0.93011700197577396</v>
      </c>
      <c r="F16">
        <f t="shared" si="3"/>
        <v>-2.0451998262818627E-2</v>
      </c>
    </row>
    <row r="17" spans="1:6" ht="15.75" customHeight="1" x14ac:dyDescent="0.15">
      <c r="A17" s="2" t="s">
        <v>23</v>
      </c>
      <c r="B17">
        <f>EXP(-((-5.26319-0.80942)+(0.23697-0.06716)*(C7)))</f>
        <v>148.83034007975641</v>
      </c>
      <c r="C17">
        <f t="shared" si="1"/>
        <v>0.99332578435403873</v>
      </c>
      <c r="D17">
        <f>EXP(-((-5.26319-0.80942)+(0.23697-0.06716)*(E7)))</f>
        <v>288.6070285519275</v>
      </c>
      <c r="E17">
        <f t="shared" si="2"/>
        <v>0.99654704512870373</v>
      </c>
      <c r="F17">
        <f t="shared" si="3"/>
        <v>3.2212607746650024E-3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515.47716207381211</v>
      </c>
      <c r="C18">
        <f t="shared" si="1"/>
        <v>0.99806380596581523</v>
      </c>
      <c r="D18">
        <f>EXP(-((-6.22088-1.39384)+(0.04872-0.01441)*(E2)+(0.04949-0.01494)*(E5)+(0.04056-0.01909)*(E6)))</f>
        <v>427.04141535971576</v>
      </c>
      <c r="E18">
        <f t="shared" si="2"/>
        <v>0.99766377746611357</v>
      </c>
      <c r="F18">
        <f t="shared" si="3"/>
        <v>-4.0002849970166565E-4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215.5054070611431</v>
      </c>
      <c r="C19">
        <f t="shared" si="1"/>
        <v>0.99538117771018264</v>
      </c>
      <c r="D19">
        <f>EXP(-((-4.84614-1.22028)+(0.03008-0.01287)*E2+(0.7327-0.35501)*E3+(0.03927-0.02034)*E5+(0.04634-0.0256)*E6))</f>
        <v>195.59906941551333</v>
      </c>
      <c r="E19">
        <f t="shared" si="2"/>
        <v>0.99491350593381245</v>
      </c>
      <c r="F19">
        <f t="shared" si="3"/>
        <v>-4.6767177637019319E-4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20.161543444103959</v>
      </c>
      <c r="C20">
        <f t="shared" si="1"/>
        <v>0.95274446768774701</v>
      </c>
      <c r="D20">
        <f>EXP(-((-1.56105-0.27146)+(-0.14222-0.04567)*E7+(0.04149-0.01661)*E6))</f>
        <v>9.6170926532175987</v>
      </c>
      <c r="E20">
        <f t="shared" si="2"/>
        <v>0.90581225645639052</v>
      </c>
      <c r="F20">
        <f t="shared" si="3"/>
        <v>-4.6932211231356491E-2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11.965559719514932</v>
      </c>
      <c r="C21">
        <f t="shared" si="1"/>
        <v>0.92287259311336445</v>
      </c>
      <c r="D21">
        <f>EXP(-((-0.802771-0.371008)+(-0.025303-0.008502)*E2+(0.485604-0.255258)*E3))</f>
        <v>14.45933895118587</v>
      </c>
      <c r="E21">
        <f t="shared" si="2"/>
        <v>0.9353141810812492</v>
      </c>
      <c r="F21">
        <f t="shared" si="3"/>
        <v>1.2441587967884749E-2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13.999604790964707</v>
      </c>
      <c r="C22">
        <f t="shared" si="1"/>
        <v>0.93333157680245227</v>
      </c>
      <c r="D22">
        <f>EXP(-((-2.360104-0.529999)+(0.014709-0.007358)*E2+(0.938919-0.331041)*E3+(-0.018119-0.019003)*E5))</f>
        <v>13.286213252068274</v>
      </c>
      <c r="E22">
        <f t="shared" si="2"/>
        <v>0.93000244484974171</v>
      </c>
      <c r="F22">
        <f t="shared" si="3"/>
        <v>-3.3291319527105623E-3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2.9489509590298453</v>
      </c>
      <c r="C23">
        <f t="shared" si="1"/>
        <v>0.74676818973571801</v>
      </c>
      <c r="D23">
        <f>EXP(-((-1.022244-0.395315)+(0.015959-0.007274)*E2+(-2.13038-0.655748)*E3))</f>
        <v>2.8089577301430446</v>
      </c>
      <c r="E23">
        <f t="shared" si="2"/>
        <v>0.73746098779561797</v>
      </c>
      <c r="F23">
        <f t="shared" si="3"/>
        <v>-9.3072019401000405E-3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41.776333709826716</v>
      </c>
      <c r="C24">
        <f t="shared" si="1"/>
        <v>0.97662258746194797</v>
      </c>
      <c r="D24">
        <f>EXP(-((0.21381-0.19584)+(-0.08054-0.01531)*E2+(-0.03271-0.01274)*E5+(0.72939-0.23281)*E3))</f>
        <v>70.488882334520795</v>
      </c>
      <c r="E24">
        <f t="shared" si="2"/>
        <v>0.98601181096494617</v>
      </c>
      <c r="F24">
        <f t="shared" si="3"/>
        <v>9.3892235029982007E-3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80.267435242417392</v>
      </c>
      <c r="C25">
        <f t="shared" si="1"/>
        <v>0.98769494820382797</v>
      </c>
      <c r="D25">
        <f>EXP(-((-0.11314-0.21668)+(-0.0841-0.01982)*E2+(-0.02521-0.01239)*E5+(1.28239-0.38444)*E3))</f>
        <v>142.02967292047862</v>
      </c>
      <c r="E25">
        <f t="shared" si="2"/>
        <v>0.9930084437754676</v>
      </c>
      <c r="F25">
        <f t="shared" si="3"/>
        <v>5.3134955716396259E-3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11566.832334133263</v>
      </c>
      <c r="C26">
        <f t="shared" si="1"/>
        <v>0.99991355338051979</v>
      </c>
      <c r="D26">
        <f>EXP(-((-9.52346-1.9962)+(0.0714-0.01844)*E2+(0.11318-0.03814)*E5+(0.14192-0.04857)*E6+(1.47314-0.66464)*E3))</f>
        <v>8551.2093810158458</v>
      </c>
      <c r="E26">
        <f t="shared" si="2"/>
        <v>0.99988307115092157</v>
      </c>
      <c r="F26">
        <f t="shared" si="3"/>
        <v>-3.0482229598227661E-5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10.953948665716091</v>
      </c>
      <c r="C27">
        <f t="shared" si="1"/>
        <v>0.91634563373456679</v>
      </c>
      <c r="D27">
        <f>EXP(-((-1.00599-0.92673)+(0.03107-0.01232)*E2+(-0.12507-0.06328)*E7))</f>
        <v>4.7309924462595587</v>
      </c>
      <c r="E27">
        <f t="shared" si="2"/>
        <v>0.82551015214604428</v>
      </c>
      <c r="F27">
        <f t="shared" si="3"/>
        <v>-9.0835481588522504E-2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1.6921696125773587</v>
      </c>
      <c r="C28">
        <f t="shared" si="1"/>
        <v>0.62855237822751953</v>
      </c>
      <c r="D28">
        <f>EXP(-((1.049734-0.468174)+(-0.018323-0.006169)*E2+(-0.023371-0.008305)*E5+(-0.012844-0.007985)*E7))</f>
        <v>1.7725705833760277</v>
      </c>
      <c r="E28">
        <f t="shared" si="2"/>
        <v>0.63932388015804908</v>
      </c>
      <c r="F28">
        <f t="shared" si="3"/>
        <v>1.0771501930529559E-2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129.74188801812329</v>
      </c>
      <c r="C29">
        <f t="shared" si="1"/>
        <v>0.99235134190611218</v>
      </c>
      <c r="D29">
        <f>EXP(-((-3.7924-0.8923)+(1.94461-0.65889)*E3+(-0.10873-0.09755)*E5+(0.04748-0.03787)*E6))</f>
        <v>121.60523261748094</v>
      </c>
      <c r="E29">
        <f t="shared" si="2"/>
        <v>0.99184374126086505</v>
      </c>
      <c r="F29">
        <f t="shared" si="3"/>
        <v>-5.0760064524713044E-4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81" priority="1" operator="lessThanOrEqual">
      <formula>0</formula>
    </cfRule>
  </conditionalFormatting>
  <conditionalFormatting sqref="F15:F29 I17:I29">
    <cfRule type="cellIs" dxfId="80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97"/>
  <sheetViews>
    <sheetView topLeftCell="A7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6147501</v>
      </c>
      <c r="C2" s="4">
        <v>31.3</v>
      </c>
      <c r="D2" s="4">
        <v>1388647</v>
      </c>
      <c r="E2" s="4">
        <v>7</v>
      </c>
      <c r="F2" s="4">
        <v>824479</v>
      </c>
      <c r="G2" s="4">
        <v>4.2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354342</v>
      </c>
      <c r="C5" s="4">
        <v>1.8</v>
      </c>
      <c r="D5" s="4">
        <v>283644</v>
      </c>
      <c r="E5" s="4">
        <v>1.4</v>
      </c>
      <c r="F5" s="4">
        <v>257474</v>
      </c>
      <c r="G5" s="4">
        <v>1.3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225278</v>
      </c>
      <c r="C6" s="4">
        <v>1.1000000000000001</v>
      </c>
      <c r="D6" s="4">
        <v>238318</v>
      </c>
      <c r="E6" s="4">
        <v>1.2</v>
      </c>
      <c r="F6" s="4">
        <v>38689</v>
      </c>
      <c r="G6" s="4">
        <v>0.1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1803973</v>
      </c>
      <c r="C7" s="4">
        <v>9.1999999999999993</v>
      </c>
      <c r="D7" s="4">
        <v>927205</v>
      </c>
      <c r="E7" s="4">
        <v>4.7</v>
      </c>
      <c r="F7" s="4">
        <v>681791</v>
      </c>
      <c r="G7" s="4">
        <v>3.4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10961154</v>
      </c>
      <c r="C8" s="4">
        <v>55.9</v>
      </c>
      <c r="D8" s="4">
        <v>10242877</v>
      </c>
      <c r="E8" s="4">
        <v>52.2</v>
      </c>
      <c r="F8" s="4">
        <v>9513934</v>
      </c>
      <c r="G8" s="4">
        <v>48.5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38015</v>
      </c>
      <c r="C9" s="4">
        <v>0.1</v>
      </c>
      <c r="D9" s="4">
        <v>52946</v>
      </c>
      <c r="E9" s="4">
        <v>0.2</v>
      </c>
      <c r="F9" s="4">
        <v>13730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5968769</v>
      </c>
      <c r="E10" s="4">
        <v>30.4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60307</v>
      </c>
      <c r="C11" s="4">
        <v>0.3</v>
      </c>
      <c r="D11" s="4">
        <v>488164</v>
      </c>
      <c r="E11" s="4">
        <v>2.4</v>
      </c>
      <c r="F11" s="4">
        <v>44275</v>
      </c>
      <c r="G11" s="4">
        <v>0.2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19590570</v>
      </c>
      <c r="C12">
        <f t="shared" si="0"/>
        <v>99.7</v>
      </c>
      <c r="D12">
        <f t="shared" si="0"/>
        <v>19590570</v>
      </c>
      <c r="E12">
        <f t="shared" si="0"/>
        <v>99.5</v>
      </c>
      <c r="F12">
        <f t="shared" si="0"/>
        <v>11374372</v>
      </c>
      <c r="G12">
        <f t="shared" si="0"/>
        <v>57.7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64.518370680430735</v>
      </c>
      <c r="C15">
        <f t="shared" ref="C15:C29" si="1">B15/(1+B15)</f>
        <v>0.98473710518722224</v>
      </c>
      <c r="D15">
        <f>EXP(-((-4.41432-0.8343)+(0.04345-0.01026)*E2+(0.06422-0.02529)*E6))</f>
        <v>143.96554498375568</v>
      </c>
      <c r="E15">
        <f t="shared" ref="E15:E29" si="2">D15/(1+D15)</f>
        <v>0.99310180912221546</v>
      </c>
      <c r="F15">
        <f t="shared" ref="F15:F29" si="3">E15-C15</f>
        <v>8.3647039349932228E-3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24.159314516435284</v>
      </c>
      <c r="C16">
        <f t="shared" si="1"/>
        <v>0.96025328912094354</v>
      </c>
      <c r="D16">
        <f>EXP(-((-2.04493-0.37147)+(-0.05813-0.03198)*(E7)+(0.07854-0.02332)*(E6)))</f>
        <v>16.017037508876211</v>
      </c>
      <c r="E16">
        <f t="shared" si="2"/>
        <v>0.94123536488190773</v>
      </c>
      <c r="F16">
        <f t="shared" si="3"/>
        <v>-1.9017924239035811E-2</v>
      </c>
    </row>
    <row r="17" spans="1:7" ht="15.75" customHeight="1" x14ac:dyDescent="0.15">
      <c r="A17" s="2" t="s">
        <v>23</v>
      </c>
      <c r="B17">
        <f>EXP(-((-5.26319-0.80942)+(0.23697-0.06716)*(C7)))</f>
        <v>90.954374348703652</v>
      </c>
      <c r="C17">
        <f t="shared" si="1"/>
        <v>0.98912504155367464</v>
      </c>
      <c r="D17">
        <f>EXP(-((-5.26319-0.80942)+(0.23697-0.06716)*(E7)))</f>
        <v>195.29339157332998</v>
      </c>
      <c r="E17">
        <f t="shared" si="2"/>
        <v>0.9949055849920122</v>
      </c>
      <c r="F17">
        <f t="shared" si="3"/>
        <v>5.7805434383375598E-3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635.88008502182242</v>
      </c>
      <c r="C18">
        <f t="shared" si="1"/>
        <v>0.99842984570640836</v>
      </c>
      <c r="D18">
        <f>EXP(-((-6.22088-1.39384)+(0.04872-0.01441)*(E2)+(0.04949-0.01494)*(E5)+(0.04056-0.01909)*(E6)))</f>
        <v>1480.9158604595762</v>
      </c>
      <c r="E18">
        <f t="shared" si="2"/>
        <v>0.99932519785590934</v>
      </c>
      <c r="F18">
        <f t="shared" si="3"/>
        <v>8.9535214950098307E-4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237.66425870052132</v>
      </c>
      <c r="C19">
        <f t="shared" si="1"/>
        <v>0.99581001359212817</v>
      </c>
      <c r="D19">
        <f>EXP(-((-4.84614-1.22028)+(0.03008-0.01287)*E2+(0.7327-0.35501)*E3+(0.03927-0.02034)*E5+(0.04634-0.0256)*E6))</f>
        <v>363.05705564533804</v>
      </c>
      <c r="E19">
        <f t="shared" si="2"/>
        <v>0.99725317780690348</v>
      </c>
      <c r="F19">
        <f t="shared" si="3"/>
        <v>1.4431642147753054E-3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34.251487691051885</v>
      </c>
      <c r="C20">
        <f t="shared" si="1"/>
        <v>0.97163240289986863</v>
      </c>
      <c r="D20">
        <f>EXP(-((-1.56105-0.27146)+(-0.14222-0.04567)*E7+(0.04149-0.01661)*E6))</f>
        <v>14.669008456598414</v>
      </c>
      <c r="E20">
        <f t="shared" si="2"/>
        <v>0.9361797523583002</v>
      </c>
      <c r="F20">
        <f t="shared" si="3"/>
        <v>-3.5452650541568431E-2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9.3173243446863978</v>
      </c>
      <c r="C21">
        <f t="shared" si="1"/>
        <v>0.90307564572058674</v>
      </c>
      <c r="D21">
        <f>EXP(-((-0.802771-0.371008)+(-0.025303-0.008502)*E2+(0.485604-0.255258)*E3))</f>
        <v>4.0976514806720932</v>
      </c>
      <c r="E21">
        <f t="shared" si="2"/>
        <v>0.80383123409053525</v>
      </c>
      <c r="F21">
        <f t="shared" si="3"/>
        <v>-9.9244411630051488E-2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15.284455017801163</v>
      </c>
      <c r="C22">
        <f t="shared" si="1"/>
        <v>0.938591742928648</v>
      </c>
      <c r="D22">
        <f>EXP(-((-2.360104-0.529999)+(0.014709-0.007358)*E2+(0.938919-0.331041)*E3+(-0.018119-0.019003)*E5))</f>
        <v>18.004411298323873</v>
      </c>
      <c r="E22">
        <f t="shared" si="2"/>
        <v>0.94738063787915405</v>
      </c>
      <c r="F22">
        <f t="shared" si="3"/>
        <v>8.7888949505060543E-3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3.1447000122788547</v>
      </c>
      <c r="C23">
        <f t="shared" si="1"/>
        <v>0.7587280148050628</v>
      </c>
      <c r="D23">
        <f>EXP(-((-1.022244-0.395315)+(0.015959-0.007274)*E2+(-2.13038-0.655748)*E3))</f>
        <v>3.8836055981596367</v>
      </c>
      <c r="E23">
        <f t="shared" si="2"/>
        <v>0.79523325954560187</v>
      </c>
      <c r="F23">
        <f t="shared" si="3"/>
        <v>3.6505244740539067E-2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21.411860554137412</v>
      </c>
      <c r="C24">
        <f t="shared" si="1"/>
        <v>0.95538076825061313</v>
      </c>
      <c r="D24">
        <f>EXP(-((0.21381-0.19584)+(-0.08054-0.01531)*E2+(-0.03271-0.01274)*E5+(0.72939-0.23281)*E3))</f>
        <v>2.0474804736075427</v>
      </c>
      <c r="E24">
        <f t="shared" si="2"/>
        <v>0.67186007960988792</v>
      </c>
      <c r="F24">
        <f t="shared" si="3"/>
        <v>-0.28352068864072522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38.48220782264741</v>
      </c>
      <c r="C25">
        <f t="shared" si="1"/>
        <v>0.97467213575056488</v>
      </c>
      <c r="D25">
        <f>EXP(-((-0.11314-0.21668)+(-0.0841-0.01982)*E2+(-0.02521-0.01239)*E5+(1.28239-0.38444)*E3))</f>
        <v>3.034054973767518</v>
      </c>
      <c r="E25">
        <f t="shared" si="2"/>
        <v>0.75211046787841085</v>
      </c>
      <c r="F25">
        <f t="shared" si="3"/>
        <v>-0.22256166787215403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15127.279767947703</v>
      </c>
      <c r="C26">
        <f t="shared" si="1"/>
        <v>0.99993389863121662</v>
      </c>
      <c r="D26">
        <f>EXP(-((-9.52346-1.9962)+(0.0714-0.01844)*E2+(0.11318-0.03814)*E5+(0.14192-0.04857)*E6+(1.47314-0.66464)*E3))</f>
        <v>55930.436937178376</v>
      </c>
      <c r="E26">
        <f t="shared" si="2"/>
        <v>0.99998212096712047</v>
      </c>
      <c r="F26">
        <f t="shared" si="3"/>
        <v>4.8222335903846947E-5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21.729374309557191</v>
      </c>
      <c r="C27">
        <f t="shared" si="1"/>
        <v>0.95600406828710971</v>
      </c>
      <c r="D27">
        <f>EXP(-((-1.00599-0.92673)+(0.03107-0.01232)*E2+(-0.12507-0.06328)*E7))</f>
        <v>14.683361764492467</v>
      </c>
      <c r="E27">
        <f t="shared" si="2"/>
        <v>0.93623816022250883</v>
      </c>
      <c r="F27">
        <f t="shared" si="3"/>
        <v>-1.9765908064600879E-2</v>
      </c>
      <c r="G27" t="s">
        <v>115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1.5429299904613771</v>
      </c>
      <c r="C28">
        <f t="shared" si="1"/>
        <v>0.60675283875252706</v>
      </c>
      <c r="D28">
        <f>EXP(-((1.049734-0.468174)+(-0.018323-0.006169)*E2+(-0.023371-0.008305)*E5+(-0.012844-0.007985)*E7))</f>
        <v>0.76500470105847929</v>
      </c>
      <c r="E28">
        <f t="shared" si="2"/>
        <v>0.43342927109469076</v>
      </c>
      <c r="F28">
        <f t="shared" si="3"/>
        <v>-0.1733235676578363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155.31153453531311</v>
      </c>
      <c r="C29">
        <f t="shared" si="1"/>
        <v>0.99360251946234923</v>
      </c>
      <c r="D29">
        <f>EXP(-((-3.7924-0.8923)+(1.94461-0.65889)*E3+(-0.10873-0.09755)*E5+(0.04748-0.03787)*E6))</f>
        <v>142.87355381014231</v>
      </c>
      <c r="E29">
        <f t="shared" si="2"/>
        <v>0.99304945228975428</v>
      </c>
      <c r="F29">
        <f t="shared" si="3"/>
        <v>-5.5306717259495652E-4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9" priority="1" operator="lessThanOrEqual">
      <formula>0</formula>
    </cfRule>
  </conditionalFormatting>
  <conditionalFormatting sqref="F15:F29 I17:I29">
    <cfRule type="cellIs" dxfId="78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7"/>
  <sheetViews>
    <sheetView topLeftCell="A8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3825255</v>
      </c>
      <c r="C2" s="4">
        <v>39.299999999999997</v>
      </c>
      <c r="D2" s="4">
        <v>3984768</v>
      </c>
      <c r="E2" s="4">
        <v>40.9</v>
      </c>
      <c r="F2" s="4">
        <v>3250761</v>
      </c>
      <c r="G2" s="4">
        <v>33.4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185312</v>
      </c>
      <c r="C5" s="4">
        <v>1.9</v>
      </c>
      <c r="D5" s="4">
        <v>153646</v>
      </c>
      <c r="E5" s="4">
        <v>1.5</v>
      </c>
      <c r="F5" s="4">
        <v>131265</v>
      </c>
      <c r="G5" s="4">
        <v>1.3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740005</v>
      </c>
      <c r="C6" s="4">
        <v>7.6</v>
      </c>
      <c r="D6" s="4">
        <v>700258</v>
      </c>
      <c r="E6" s="4">
        <v>7.1</v>
      </c>
      <c r="F6" s="4">
        <v>110331</v>
      </c>
      <c r="G6" s="4">
        <v>1.1000000000000001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329703</v>
      </c>
      <c r="C7" s="4">
        <v>3.3</v>
      </c>
      <c r="D7" s="4">
        <v>162468</v>
      </c>
      <c r="E7" s="4">
        <v>1.6</v>
      </c>
      <c r="F7" s="4">
        <v>65661</v>
      </c>
      <c r="G7" s="4">
        <v>0.6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4282136</v>
      </c>
      <c r="C8" s="4">
        <v>44</v>
      </c>
      <c r="D8" s="4">
        <v>4394968</v>
      </c>
      <c r="E8" s="4">
        <v>45.1</v>
      </c>
      <c r="F8" s="4">
        <v>3851067</v>
      </c>
      <c r="G8" s="4">
        <v>39.5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35801</v>
      </c>
      <c r="C9" s="4">
        <v>0.3</v>
      </c>
      <c r="D9" s="4">
        <v>0</v>
      </c>
      <c r="E9" s="4">
        <v>0</v>
      </c>
      <c r="F9" s="4">
        <v>0</v>
      </c>
      <c r="G9" s="4">
        <v>0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329486</v>
      </c>
      <c r="C11" s="4">
        <v>3.3</v>
      </c>
      <c r="D11" s="4">
        <v>331590</v>
      </c>
      <c r="E11" s="4">
        <v>3.4</v>
      </c>
      <c r="F11" s="4">
        <v>192146</v>
      </c>
      <c r="G11" s="4">
        <v>1.9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9727698</v>
      </c>
      <c r="C12">
        <f t="shared" si="0"/>
        <v>99.699999999999989</v>
      </c>
      <c r="D12">
        <f t="shared" si="0"/>
        <v>9727698</v>
      </c>
      <c r="E12">
        <f t="shared" si="0"/>
        <v>99.600000000000009</v>
      </c>
      <c r="F12">
        <f t="shared" si="0"/>
        <v>7601231</v>
      </c>
      <c r="G12">
        <f t="shared" si="0"/>
        <v>77.800000000000011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38.412579611655723</v>
      </c>
      <c r="C15">
        <f t="shared" ref="C15:C29" si="1">B15/(1+B15)</f>
        <v>0.97462739029382728</v>
      </c>
      <c r="D15">
        <f>EXP(-((-4.41432-0.8343)+(0.04345-0.01026)*E2+(0.06422-0.02529)*E6))</f>
        <v>37.14191068210804</v>
      </c>
      <c r="E15">
        <f t="shared" ref="E15:E29" si="2">D15/(1+D15)</f>
        <v>0.97378212097620243</v>
      </c>
      <c r="F15">
        <f t="shared" ref="F15:F29" si="3">E15-C15</f>
        <v>-8.4526931762485269E-4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9.9154187988945637</v>
      </c>
      <c r="C16">
        <f t="shared" si="1"/>
        <v>0.90838647436035413</v>
      </c>
      <c r="D16">
        <f>EXP(-((-2.04493-0.37147)+(-0.05813-0.03198)*(E7)+(0.07854-0.02332)*(E6)))</f>
        <v>8.7452788958720866</v>
      </c>
      <c r="E16">
        <f t="shared" si="2"/>
        <v>0.89738621021676657</v>
      </c>
      <c r="F16">
        <f t="shared" si="3"/>
        <v>-1.1000264143587568E-2</v>
      </c>
    </row>
    <row r="17" spans="1:7" ht="15.75" customHeight="1" x14ac:dyDescent="0.15">
      <c r="A17" s="2" t="s">
        <v>23</v>
      </c>
      <c r="B17">
        <f>EXP(-((-5.26319-0.80942)+(0.23697-0.06716)*(C7)))</f>
        <v>247.70462299325121</v>
      </c>
      <c r="C17">
        <f t="shared" si="1"/>
        <v>0.99597916601643899</v>
      </c>
      <c r="D17">
        <f>EXP(-((-5.26319-0.80942)+(0.23697-0.06716)*(E7)))</f>
        <v>330.6015917149146</v>
      </c>
      <c r="E17">
        <f t="shared" si="2"/>
        <v>0.99698433293149047</v>
      </c>
      <c r="F17">
        <f t="shared" si="3"/>
        <v>1.0051669150514808E-3</v>
      </c>
    </row>
    <row r="18" spans="1:7" ht="15.75" customHeight="1" x14ac:dyDescent="0.15">
      <c r="A18" s="2" t="s">
        <v>24</v>
      </c>
      <c r="B18">
        <f>EXP(-((-6.22088-1.39384)+(0.04872-0.01441)*(C2)+(0.04949-0.01494)*(C5)+(0.04056-0.01909)*(C6)))</f>
        <v>418.85299034844058</v>
      </c>
      <c r="C18">
        <f t="shared" si="1"/>
        <v>0.99761821393919314</v>
      </c>
      <c r="D18">
        <f>EXP(-((-6.22088-1.39384)+(0.04872-0.01441)*(E2)+(0.04949-0.01494)*(E5)+(0.04056-0.01909)*(E6)))</f>
        <v>406.3354296883266</v>
      </c>
      <c r="E18">
        <f t="shared" si="2"/>
        <v>0.99754502081794072</v>
      </c>
      <c r="F18">
        <f t="shared" si="3"/>
        <v>-7.3193121252423943E-5</v>
      </c>
    </row>
    <row r="19" spans="1:7" ht="15.75" customHeight="1" x14ac:dyDescent="0.15">
      <c r="A19" s="2" t="s">
        <v>25</v>
      </c>
      <c r="B19">
        <f>EXP(-((-4.84614-1.22028)+(0.03008-0.01287)*C2+(0.7327-0.35501)*C3+(0.03927-0.02034)*C5+(0.04634-0.0256)*C6))</f>
        <v>180.63456274533192</v>
      </c>
      <c r="C19">
        <f t="shared" si="1"/>
        <v>0.994494439907882</v>
      </c>
      <c r="D19">
        <f>EXP(-((-4.84614-1.22028)+(0.03008-0.01287)*E2+(0.7327-0.35501)*E3+(0.03927-0.02034)*E5+(0.04634-0.0256)*E6))</f>
        <v>178.90984146760943</v>
      </c>
      <c r="E19">
        <f t="shared" si="2"/>
        <v>0.994441660379207</v>
      </c>
      <c r="F19">
        <f t="shared" si="3"/>
        <v>-5.2779528674995468E-5</v>
      </c>
    </row>
    <row r="20" spans="1:7" ht="15.75" customHeight="1" x14ac:dyDescent="0.15">
      <c r="A20" s="2" t="s">
        <v>26</v>
      </c>
      <c r="B20">
        <f>EXP(-((-1.56105-0.27146)+(-0.14222-0.04567)*C7+(0.04149-0.01661)*C6))</f>
        <v>9.6162944676525406</v>
      </c>
      <c r="C20">
        <f t="shared" si="1"/>
        <v>0.90580517495563417</v>
      </c>
      <c r="D20">
        <f>EXP(-((-1.56105-0.27146)+(-0.14222-0.04567)*E7+(0.04149-0.01661)*E6))</f>
        <v>7.0744238104939665</v>
      </c>
      <c r="E20">
        <f t="shared" si="2"/>
        <v>0.87615215358149212</v>
      </c>
      <c r="F20">
        <f t="shared" si="3"/>
        <v>-2.9653021374142052E-2</v>
      </c>
    </row>
    <row r="21" spans="1:7" ht="15.75" customHeight="1" x14ac:dyDescent="0.15">
      <c r="A21" s="2" t="s">
        <v>27</v>
      </c>
      <c r="B21">
        <f>EXP(-((-0.802771-0.371008)+(-0.025303-0.008502)*C2+(0.485604-0.255258)*C3))</f>
        <v>12.21073520915683</v>
      </c>
      <c r="C21">
        <f t="shared" si="1"/>
        <v>0.92430398579884754</v>
      </c>
      <c r="D21">
        <f>EXP(-((-0.802771-0.371008)+(-0.025303-0.008502)*E2+(0.485604-0.255258)*E3))</f>
        <v>12.889377209546161</v>
      </c>
      <c r="E21">
        <f t="shared" si="2"/>
        <v>0.92800253136528676</v>
      </c>
      <c r="F21">
        <f t="shared" si="3"/>
        <v>3.6985455664392264E-3</v>
      </c>
    </row>
    <row r="22" spans="1:7" ht="15.75" customHeight="1" x14ac:dyDescent="0.15">
      <c r="A22" s="2" t="s">
        <v>28</v>
      </c>
      <c r="B22">
        <f>EXP(-((-2.360104-0.529999)+(0.014709-0.007358)*C2+(0.938919-0.331041)*C3+(-0.018119-0.019003)*C5))</f>
        <v>14.465123843667708</v>
      </c>
      <c r="C22">
        <f t="shared" si="1"/>
        <v>0.93533837749320992</v>
      </c>
      <c r="D22">
        <f>EXP(-((-2.360104-0.529999)+(0.014709-0.007358)*E2+(0.938919-0.331041)*E3+(-0.018119-0.019003)*E5))</f>
        <v>14.085277458523166</v>
      </c>
      <c r="E22">
        <f t="shared" si="2"/>
        <v>0.93371020170165975</v>
      </c>
      <c r="F22">
        <f t="shared" si="3"/>
        <v>-1.6281757915501682E-3</v>
      </c>
    </row>
    <row r="23" spans="1:7" ht="15.75" customHeight="1" x14ac:dyDescent="0.15">
      <c r="A23" s="2" t="s">
        <v>29</v>
      </c>
      <c r="B23">
        <f>EXP(-((-1.022244-0.395315)+(0.015959-0.007274)*C2+(-2.13038-0.655748)*C3))</f>
        <v>2.9336239448010426</v>
      </c>
      <c r="C23">
        <f t="shared" si="1"/>
        <v>0.74578149461346677</v>
      </c>
      <c r="D23">
        <f>EXP(-((-1.022244-0.395315)+(0.015959-0.007274)*E2+(-2.13038-0.655748)*E3))</f>
        <v>2.8931402386983018</v>
      </c>
      <c r="E23">
        <f t="shared" si="2"/>
        <v>0.74313794554332391</v>
      </c>
      <c r="F23">
        <f t="shared" si="3"/>
        <v>-2.6435490701428588E-3</v>
      </c>
    </row>
    <row r="24" spans="1:7" ht="15.75" customHeight="1" x14ac:dyDescent="0.15">
      <c r="A24" s="2" t="s">
        <v>30</v>
      </c>
      <c r="B24">
        <f>EXP(-((0.21381-0.19584)+(-0.08054-0.01531)*C2+(-0.03271-0.01274)*C5+(0.72939-0.23281)*C3))</f>
        <v>46.306854708800962</v>
      </c>
      <c r="C24">
        <f t="shared" si="1"/>
        <v>0.97886141435198903</v>
      </c>
      <c r="D24">
        <f>EXP(-((0.21381-0.19584)+(-0.08054-0.01531)*E2+(-0.03271-0.01274)*E5+(0.72939-0.23281)*E3))</f>
        <v>53.009439422229192</v>
      </c>
      <c r="E24">
        <f t="shared" si="2"/>
        <v>0.98148471802896697</v>
      </c>
      <c r="F24">
        <f t="shared" si="3"/>
        <v>2.6233036769779394E-3</v>
      </c>
    </row>
    <row r="25" spans="1:7" ht="15.75" customHeight="1" x14ac:dyDescent="0.15">
      <c r="A25" s="2" t="s">
        <v>31</v>
      </c>
      <c r="B25">
        <f>EXP(-((-0.11314-0.21668)+(-0.0841-0.01982)*C2+(-0.02521-0.01239)*C5+(1.28239-0.38444)*C3))</f>
        <v>88.704977157346633</v>
      </c>
      <c r="C25">
        <f t="shared" si="1"/>
        <v>0.9888523465287109</v>
      </c>
      <c r="D25">
        <f>EXP(-((-0.11314-0.21668)+(-0.0841-0.01982)*E2+(-0.02521-0.01239)*E5+(1.28239-0.38444)*E3))</f>
        <v>103.18752871911316</v>
      </c>
      <c r="E25">
        <f t="shared" si="2"/>
        <v>0.99040192226177115</v>
      </c>
      <c r="F25">
        <f t="shared" si="3"/>
        <v>1.5495757330602489E-3</v>
      </c>
    </row>
    <row r="26" spans="1:7" ht="15.75" customHeight="1" x14ac:dyDescent="0.15">
      <c r="A26" s="2" t="s">
        <v>32</v>
      </c>
      <c r="B26">
        <f>EXP(-((-9.52346-1.9962)+(0.0714-0.01844)*C2+(0.11318-0.03814)*C5+(0.14192-0.04857)*C6+(1.47314-0.66464)*C3))</f>
        <v>5357.7318382506119</v>
      </c>
      <c r="C26">
        <f t="shared" si="1"/>
        <v>0.99981338868407965</v>
      </c>
      <c r="D26">
        <f>EXP(-((-9.52346-1.9962)+(0.0714-0.01844)*E2+(0.11318-0.03814)*E5+(0.14192-0.04857)*E6+(1.47314-0.66464)*E3))</f>
        <v>5314.801803220781</v>
      </c>
      <c r="E26">
        <f t="shared" si="2"/>
        <v>0.9998118816244439</v>
      </c>
      <c r="F26">
        <f t="shared" si="3"/>
        <v>-1.5070596357524835E-6</v>
      </c>
      <c r="G26" t="s">
        <v>115</v>
      </c>
    </row>
    <row r="27" spans="1:7" ht="15.75" customHeight="1" x14ac:dyDescent="0.15">
      <c r="A27" s="2" t="s">
        <v>33</v>
      </c>
      <c r="B27">
        <f>EXP(-((-1.00599-0.92673)+(0.03107-0.01232)*C2+(-0.12507-0.06328)*C7))</f>
        <v>6.155832460727729</v>
      </c>
      <c r="C27">
        <f t="shared" si="1"/>
        <v>0.86025385509119334</v>
      </c>
      <c r="D27">
        <f>EXP(-((-1.00599-0.92673)+(0.03107-0.01232)*E2+(-0.12507-0.06328)*E7))</f>
        <v>4.337096001194042</v>
      </c>
      <c r="E27">
        <f t="shared" si="2"/>
        <v>0.81263218803329096</v>
      </c>
      <c r="F27">
        <f t="shared" si="3"/>
        <v>-4.7621667057902384E-2</v>
      </c>
    </row>
    <row r="28" spans="1:7" ht="15.75" customHeight="1" x14ac:dyDescent="0.15">
      <c r="A28" s="2" t="s">
        <v>34</v>
      </c>
      <c r="B28" s="23">
        <f>EXP(-((1.049734-0.468174)+(-0.018323-0.006169)*C2+(-0.023371-0.008305)*C5+(-0.012844-0.007985)*C7))</f>
        <v>1.6651175141318653</v>
      </c>
      <c r="C28">
        <f t="shared" si="1"/>
        <v>0.62478202379539727</v>
      </c>
      <c r="D28">
        <f>EXP(-((1.049734-0.468174)+(-0.018323-0.006169)*E2+(-0.023371-0.008305)*E5+(-0.012844-0.007985)*E7))</f>
        <v>1.6503760978013824</v>
      </c>
      <c r="E28">
        <f t="shared" si="2"/>
        <v>0.62269505794685165</v>
      </c>
      <c r="F28">
        <f t="shared" si="3"/>
        <v>-2.0869658485456188E-3</v>
      </c>
    </row>
    <row r="29" spans="1:7" ht="13" x14ac:dyDescent="0.15">
      <c r="A29" s="2" t="s">
        <v>35</v>
      </c>
      <c r="B29">
        <f>EXP(-((-3.7924-0.8923)+(1.94461-0.65889)*C3+(-0.10873-0.09755)*C5+(0.04748-0.03787)*C6))</f>
        <v>148.94781355527118</v>
      </c>
      <c r="C29">
        <f t="shared" si="1"/>
        <v>0.9933310131285682</v>
      </c>
      <c r="D29">
        <f>EXP(-((-3.7924-0.8923)+(1.94461-0.65889)*E3+(-0.10873-0.09755)*E5+(0.04748-0.03787)*E6))</f>
        <v>137.81180189309521</v>
      </c>
      <c r="E29">
        <f t="shared" si="2"/>
        <v>0.99279600159091552</v>
      </c>
      <c r="F29">
        <f t="shared" si="3"/>
        <v>-5.3501153765267428E-4</v>
      </c>
    </row>
    <row r="30" spans="1:7" ht="13" x14ac:dyDescent="0.15">
      <c r="A30" s="2"/>
    </row>
    <row r="31" spans="1:7" ht="13" x14ac:dyDescent="0.15">
      <c r="A31" s="2"/>
    </row>
    <row r="32" spans="1:7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7" priority="1" operator="lessThanOrEqual">
      <formula>0</formula>
    </cfRule>
  </conditionalFormatting>
  <conditionalFormatting sqref="F15:F29 I17:I29">
    <cfRule type="cellIs" dxfId="76" priority="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997"/>
  <sheetViews>
    <sheetView topLeftCell="A10" workbookViewId="0">
      <selection activeCell="B15" sqref="B15:E29"/>
    </sheetView>
  </sheetViews>
  <sheetFormatPr baseColWidth="10" defaultColWidth="14.5" defaultRowHeight="15.75" customHeight="1" x14ac:dyDescent="0.15"/>
  <cols>
    <col min="1" max="1" width="18.6640625" customWidth="1"/>
    <col min="2" max="7" width="11.6640625" customWidth="1"/>
  </cols>
  <sheetData>
    <row r="1" spans="1:20" ht="15.75" customHeight="1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A2" s="3" t="s">
        <v>6</v>
      </c>
      <c r="B2" s="4">
        <v>4626409</v>
      </c>
      <c r="C2" s="4">
        <v>62.5</v>
      </c>
      <c r="D2" s="4">
        <v>4860171</v>
      </c>
      <c r="E2" s="4">
        <v>65.599999999999994</v>
      </c>
      <c r="F2" s="4">
        <v>4548149</v>
      </c>
      <c r="G2" s="4">
        <v>61.4</v>
      </c>
      <c r="H2" s="4"/>
      <c r="I2" s="4"/>
      <c r="J2" s="4"/>
      <c r="K2" s="4"/>
      <c r="L2" s="4"/>
      <c r="M2" s="4"/>
    </row>
    <row r="3" spans="1:20" ht="15.75" customHeight="1" x14ac:dyDescent="0.15">
      <c r="A3" s="5" t="s">
        <v>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4"/>
      <c r="J3" s="4"/>
      <c r="K3" s="4"/>
      <c r="L3" s="4"/>
      <c r="M3" s="4"/>
    </row>
    <row r="4" spans="1:20" ht="15.75" customHeight="1" x14ac:dyDescent="0.15">
      <c r="A4" s="6" t="s">
        <v>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4"/>
      <c r="J4" s="4"/>
      <c r="K4" s="4"/>
      <c r="L4" s="4"/>
      <c r="M4" s="4"/>
    </row>
    <row r="5" spans="1:20" ht="15.75" customHeight="1" x14ac:dyDescent="0.15">
      <c r="A5" s="7" t="s">
        <v>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4"/>
      <c r="J5" s="4"/>
      <c r="K5" s="4"/>
      <c r="L5" s="4"/>
      <c r="M5" s="4"/>
    </row>
    <row r="6" spans="1:20" ht="15.75" customHeight="1" x14ac:dyDescent="0.15">
      <c r="A6" s="8" t="s">
        <v>10</v>
      </c>
      <c r="B6" s="4">
        <v>52896</v>
      </c>
      <c r="C6" s="4">
        <v>0.7</v>
      </c>
      <c r="D6" s="4">
        <v>65995</v>
      </c>
      <c r="E6" s="4">
        <v>0.8</v>
      </c>
      <c r="F6" s="4">
        <v>4412</v>
      </c>
      <c r="G6" s="4">
        <v>0</v>
      </c>
      <c r="H6" s="4"/>
      <c r="I6" s="4"/>
      <c r="J6" s="4"/>
      <c r="K6" s="4"/>
      <c r="L6" s="4"/>
      <c r="M6" s="4"/>
    </row>
    <row r="7" spans="1:20" ht="15.75" customHeight="1" x14ac:dyDescent="0.15">
      <c r="A7" s="9" t="s">
        <v>11</v>
      </c>
      <c r="B7" s="4">
        <v>27789</v>
      </c>
      <c r="C7" s="4">
        <v>0.3</v>
      </c>
      <c r="D7" s="4">
        <v>8976</v>
      </c>
      <c r="E7" s="4">
        <v>0.1</v>
      </c>
      <c r="F7" s="4">
        <v>4046</v>
      </c>
      <c r="G7" s="4">
        <v>0</v>
      </c>
      <c r="H7" s="4"/>
      <c r="I7" s="4"/>
      <c r="J7" s="4"/>
      <c r="K7" s="4"/>
      <c r="L7" s="4"/>
      <c r="M7" s="4"/>
    </row>
    <row r="8" spans="1:20" ht="15.75" customHeight="1" x14ac:dyDescent="0.15">
      <c r="A8" s="10" t="s">
        <v>12</v>
      </c>
      <c r="B8" s="4">
        <v>2660591</v>
      </c>
      <c r="C8" s="4">
        <v>35.9</v>
      </c>
      <c r="D8" s="4">
        <v>2449238</v>
      </c>
      <c r="E8" s="4">
        <v>33</v>
      </c>
      <c r="F8" s="4">
        <v>2380413</v>
      </c>
      <c r="G8" s="4">
        <v>32.1</v>
      </c>
      <c r="H8" s="4"/>
      <c r="I8" s="4"/>
      <c r="J8" s="4"/>
      <c r="K8" s="4"/>
      <c r="L8" s="4"/>
      <c r="M8" s="4"/>
    </row>
    <row r="9" spans="1:20" ht="15.75" customHeight="1" x14ac:dyDescent="0.15">
      <c r="A9" s="11" t="s">
        <v>13</v>
      </c>
      <c r="B9" s="4">
        <v>25004</v>
      </c>
      <c r="C9" s="4">
        <v>0.3</v>
      </c>
      <c r="D9" s="4">
        <v>15603</v>
      </c>
      <c r="E9" s="4">
        <v>0.2</v>
      </c>
      <c r="F9" s="4">
        <v>8085</v>
      </c>
      <c r="G9" s="4">
        <v>0.1</v>
      </c>
      <c r="H9" s="4"/>
      <c r="I9" s="4"/>
      <c r="J9" s="4"/>
      <c r="K9" s="4"/>
      <c r="L9" s="4"/>
      <c r="M9" s="4"/>
    </row>
    <row r="10" spans="1:20" ht="15.75" customHeight="1" x14ac:dyDescent="0.15">
      <c r="A10" s="12" t="s">
        <v>14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/>
      <c r="I10" s="4"/>
      <c r="J10" s="4"/>
      <c r="K10" s="4"/>
      <c r="L10" s="4"/>
      <c r="M10" s="4"/>
    </row>
    <row r="11" spans="1:20" ht="15.75" customHeight="1" x14ac:dyDescent="0.15">
      <c r="A11" s="13" t="s">
        <v>15</v>
      </c>
      <c r="B11" s="4">
        <v>7294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/>
      <c r="I11" s="4"/>
      <c r="J11" s="4"/>
      <c r="K11" s="4"/>
      <c r="L11" s="4"/>
      <c r="M11" s="4"/>
    </row>
    <row r="12" spans="1:20" ht="15.75" customHeight="1" x14ac:dyDescent="0.15">
      <c r="A12" s="1"/>
      <c r="B12">
        <f t="shared" ref="B12:G12" si="0">SUM(B2:B11)</f>
        <v>7399983</v>
      </c>
      <c r="C12">
        <f t="shared" si="0"/>
        <v>99.7</v>
      </c>
      <c r="D12">
        <f t="shared" si="0"/>
        <v>7399983</v>
      </c>
      <c r="E12">
        <f t="shared" si="0"/>
        <v>99.699999999999989</v>
      </c>
      <c r="F12">
        <f t="shared" si="0"/>
        <v>6945105</v>
      </c>
      <c r="G12">
        <f t="shared" si="0"/>
        <v>93.6</v>
      </c>
      <c r="I12" s="14"/>
    </row>
    <row r="13" spans="1:20" ht="15.75" customHeight="1" x14ac:dyDescent="0.15">
      <c r="A13" s="1"/>
      <c r="I13" s="14"/>
    </row>
    <row r="14" spans="1:20" ht="15.75" customHeight="1" x14ac:dyDescent="0.15">
      <c r="A14" s="2" t="s">
        <v>16</v>
      </c>
      <c r="B14" s="2" t="s">
        <v>17</v>
      </c>
      <c r="C14" s="2" t="s">
        <v>18</v>
      </c>
      <c r="D14" s="2" t="s">
        <v>19</v>
      </c>
      <c r="E14" s="2" t="s">
        <v>20</v>
      </c>
    </row>
    <row r="15" spans="1:20" ht="15.75" customHeight="1" x14ac:dyDescent="0.15">
      <c r="A15" s="2" t="s">
        <v>21</v>
      </c>
      <c r="B15">
        <f>EXP(-((-4.41432-0.8343)+(0.04345-0.01026)*C2+(0.06422-0.02529)*C6))</f>
        <v>23.266021698007929</v>
      </c>
      <c r="C15">
        <f t="shared" ref="C15:C29" si="1">B15/(1+B15)</f>
        <v>0.95879011349923526</v>
      </c>
      <c r="D15">
        <f>EXP(-((-4.41432-0.8343)+(0.04345-0.01026)*E2+(0.06422-0.02529)*E6))</f>
        <v>20.90967561647442</v>
      </c>
      <c r="E15">
        <f t="shared" ref="E15:E29" si="2">D15/(1+D15)</f>
        <v>0.95435806455993011</v>
      </c>
      <c r="F15">
        <f t="shared" ref="F15:F29" si="3">E15-C15</f>
        <v>-4.4320489393051554E-3</v>
      </c>
    </row>
    <row r="16" spans="1:20" ht="15.75" customHeight="1" x14ac:dyDescent="0.15">
      <c r="A16" s="2" t="s">
        <v>22</v>
      </c>
      <c r="B16">
        <f>EXP(-((-2.04493-0.37147)+(-0.05813-0.03198)*(C7)+(0.07854-0.02332)*(C6)))</f>
        <v>11.075982219614934</v>
      </c>
      <c r="C16">
        <f t="shared" si="1"/>
        <v>0.91719100096257955</v>
      </c>
      <c r="D16">
        <f>EXP(-((-2.04493-0.37147)+(-0.05813-0.03198)*(E7)+(0.07854-0.02332)*(E6)))</f>
        <v>10.818255162315358</v>
      </c>
      <c r="E16">
        <f t="shared" si="2"/>
        <v>0.91538514050799302</v>
      </c>
      <c r="F16">
        <f t="shared" si="3"/>
        <v>-1.8058604545865276E-3</v>
      </c>
    </row>
    <row r="17" spans="1:6" ht="15.75" customHeight="1" x14ac:dyDescent="0.15">
      <c r="A17" s="2" t="s">
        <v>23</v>
      </c>
      <c r="B17">
        <f>EXP(-((-5.26319-0.80942)+(0.23697-0.06716)*(C7)))</f>
        <v>412.26526942925733</v>
      </c>
      <c r="C17">
        <f t="shared" si="1"/>
        <v>0.99758024669873402</v>
      </c>
      <c r="D17">
        <f>EXP(-((-5.26319-0.80942)+(0.23697-0.06716)*(E7)))</f>
        <v>426.50709406261325</v>
      </c>
      <c r="E17">
        <f t="shared" si="2"/>
        <v>0.99766085752987865</v>
      </c>
      <c r="F17">
        <f t="shared" si="3"/>
        <v>8.0610831144634076E-5</v>
      </c>
    </row>
    <row r="18" spans="1:6" ht="15.75" customHeight="1" x14ac:dyDescent="0.15">
      <c r="A18" s="2" t="s">
        <v>24</v>
      </c>
      <c r="B18">
        <f>EXP(-((-6.22088-1.39384)+(0.04872-0.01441)*(C2)+(0.04949-0.01494)*(C5)+(0.04056-0.01909)*(C6)))</f>
        <v>233.99880300935934</v>
      </c>
      <c r="C18">
        <f t="shared" si="1"/>
        <v>0.99574465917615684</v>
      </c>
      <c r="D18">
        <f>EXP(-((-6.22088-1.39384)+(0.04872-0.01441)*(E2)+(0.04949-0.01494)*(E5)+(0.04056-0.01909)*(E6)))</f>
        <v>209.93710796884946</v>
      </c>
      <c r="E18">
        <f t="shared" si="2"/>
        <v>0.99525925044849062</v>
      </c>
      <c r="F18">
        <f t="shared" si="3"/>
        <v>-4.8540872766622556E-4</v>
      </c>
    </row>
    <row r="19" spans="1:6" ht="15.75" customHeight="1" x14ac:dyDescent="0.15">
      <c r="A19" s="2" t="s">
        <v>25</v>
      </c>
      <c r="B19">
        <f>EXP(-((-4.84614-1.22028)+(0.03008-0.01287)*C2+(0.7327-0.35501)*C3+(0.03927-0.02034)*C5+(0.04634-0.0256)*C6))</f>
        <v>144.9337874712032</v>
      </c>
      <c r="C19">
        <f t="shared" si="1"/>
        <v>0.99314757728605296</v>
      </c>
      <c r="D19">
        <f>EXP(-((-4.84614-1.22028)+(0.03008-0.01287)*E2+(0.7327-0.35501)*E3+(0.03927-0.02034)*E5+(0.04634-0.0256)*E6))</f>
        <v>137.11938915240134</v>
      </c>
      <c r="E19">
        <f t="shared" si="2"/>
        <v>0.99275988689106787</v>
      </c>
      <c r="F19">
        <f t="shared" si="3"/>
        <v>-3.8769039498509628E-4</v>
      </c>
    </row>
    <row r="20" spans="1:6" ht="15.75" customHeight="1" x14ac:dyDescent="0.15">
      <c r="A20" s="2" t="s">
        <v>26</v>
      </c>
      <c r="B20">
        <f>EXP(-((-1.56105-0.27146)+(-0.14222-0.04567)*C7+(0.04149-0.01661)*C6))</f>
        <v>6.4977827284020906</v>
      </c>
      <c r="C20">
        <f t="shared" si="1"/>
        <v>0.86662723684804377</v>
      </c>
      <c r="D20">
        <f>EXP(-((-1.56105-0.27146)+(-0.14222-0.04567)*E7+(0.04149-0.01661)*E6))</f>
        <v>6.2425889988845134</v>
      </c>
      <c r="E20">
        <f t="shared" si="2"/>
        <v>0.86192782716870753</v>
      </c>
      <c r="F20">
        <f t="shared" si="3"/>
        <v>-4.6994096793362417E-3</v>
      </c>
    </row>
    <row r="21" spans="1:6" ht="15.75" customHeight="1" x14ac:dyDescent="0.15">
      <c r="A21" s="2" t="s">
        <v>27</v>
      </c>
      <c r="B21">
        <f>EXP(-((-0.802771-0.371008)+(-0.025303-0.008502)*C2+(0.485604-0.255258)*C3))</f>
        <v>26.751525506597947</v>
      </c>
      <c r="C21">
        <f t="shared" si="1"/>
        <v>0.9639659448716702</v>
      </c>
      <c r="D21">
        <f>EXP(-((-0.802771-0.371008)+(-0.025303-0.008502)*E2+(0.485604-0.255258)*E3))</f>
        <v>29.707127494584878</v>
      </c>
      <c r="E21">
        <f t="shared" si="2"/>
        <v>0.96743427075110344</v>
      </c>
      <c r="F21">
        <f t="shared" si="3"/>
        <v>3.4683258794332428E-3</v>
      </c>
    </row>
    <row r="22" spans="1:6" ht="15.75" customHeight="1" x14ac:dyDescent="0.15">
      <c r="A22" s="2" t="s">
        <v>28</v>
      </c>
      <c r="B22">
        <f>EXP(-((-2.360104-0.529999)+(0.014709-0.007358)*C2+(0.938919-0.331041)*C3+(-0.018119-0.019003)*C5))</f>
        <v>11.366443931952849</v>
      </c>
      <c r="C22">
        <f t="shared" si="1"/>
        <v>0.91913600987457966</v>
      </c>
      <c r="D22">
        <f>EXP(-((-2.360104-0.529999)+(0.014709-0.007358)*E2+(0.938919-0.331041)*E3+(-0.018119-0.019003)*E5))</f>
        <v>11.110353263047617</v>
      </c>
      <c r="E22">
        <f t="shared" si="2"/>
        <v>0.9174260256262462</v>
      </c>
      <c r="F22">
        <f t="shared" si="3"/>
        <v>-1.7099842483334626E-3</v>
      </c>
    </row>
    <row r="23" spans="1:6" ht="15.75" customHeight="1" x14ac:dyDescent="0.15">
      <c r="A23" s="2" t="s">
        <v>29</v>
      </c>
      <c r="B23">
        <f>EXP(-((-1.022244-0.395315)+(0.015959-0.007274)*C2+(-2.13038-0.655748)*C3))</f>
        <v>2.3982672561521263</v>
      </c>
      <c r="C23">
        <f t="shared" si="1"/>
        <v>0.70573238517670189</v>
      </c>
      <c r="D23">
        <f>EXP(-((-1.022244-0.395315)+(0.015959-0.007274)*E2+(-2.13038-0.655748)*E3))</f>
        <v>2.3345589808863991</v>
      </c>
      <c r="E23">
        <f t="shared" si="2"/>
        <v>0.7001102677349621</v>
      </c>
      <c r="F23">
        <f t="shared" si="3"/>
        <v>-5.6221174417397934E-3</v>
      </c>
    </row>
    <row r="24" spans="1:6" ht="15.75" customHeight="1" x14ac:dyDescent="0.15">
      <c r="A24" s="2" t="s">
        <v>30</v>
      </c>
      <c r="B24">
        <f>EXP(-((0.21381-0.19584)+(-0.08054-0.01531)*C2+(-0.03271-0.01274)*C5+(0.72939-0.23281)*C3))</f>
        <v>392.54649939435274</v>
      </c>
      <c r="C24">
        <f t="shared" si="1"/>
        <v>0.99745900420524902</v>
      </c>
      <c r="D24">
        <f>EXP(-((0.21381-0.19584)+(-0.08054-0.01531)*E2+(-0.03271-0.01274)*E5+(0.72939-0.23281)*E3))</f>
        <v>528.36640928044335</v>
      </c>
      <c r="E24">
        <f t="shared" si="2"/>
        <v>0.9981109492735678</v>
      </c>
      <c r="F24">
        <f t="shared" si="3"/>
        <v>6.5194506831878218E-4</v>
      </c>
    </row>
    <row r="25" spans="1:6" ht="15.75" customHeight="1" x14ac:dyDescent="0.15">
      <c r="A25" s="2" t="s">
        <v>31</v>
      </c>
      <c r="B25">
        <f>EXP(-((-0.11314-0.21668)+(-0.0841-0.01982)*C2+(-0.02521-0.01239)*C5+(1.28239-0.38444)*C3))</f>
        <v>920.41071521079368</v>
      </c>
      <c r="C25">
        <f t="shared" si="1"/>
        <v>0.99891470765046264</v>
      </c>
      <c r="D25">
        <f>EXP(-((-0.11314-0.21668)+(-0.0841-0.01982)*E2+(-0.02521-0.01239)*E5+(1.28239-0.38444)*E3))</f>
        <v>1270.2537974512782</v>
      </c>
      <c r="E25">
        <f t="shared" si="2"/>
        <v>0.9992133750144897</v>
      </c>
      <c r="F25">
        <f t="shared" si="3"/>
        <v>2.9866736402706096E-4</v>
      </c>
    </row>
    <row r="26" spans="1:6" ht="15.75" customHeight="1" x14ac:dyDescent="0.15">
      <c r="A26" s="2" t="s">
        <v>32</v>
      </c>
      <c r="B26">
        <f>EXP(-((-9.52346-1.9962)+(0.0714-0.01844)*C2+(0.11318-0.03814)*C5+(0.14192-0.04857)*C6+(1.47314-0.66464)*C3))</f>
        <v>3443.7456164491937</v>
      </c>
      <c r="C26">
        <f t="shared" si="1"/>
        <v>0.99970970280208071</v>
      </c>
      <c r="D26">
        <f>EXP(-((-9.52346-1.9962)+(0.0714-0.01844)*E2+(0.11318-0.03814)*E5+(0.14192-0.04857)*E6+(1.47314-0.66464)*E3))</f>
        <v>2895.1841567865026</v>
      </c>
      <c r="E26">
        <f t="shared" si="2"/>
        <v>0.9996547180890909</v>
      </c>
      <c r="F26">
        <f t="shared" si="3"/>
        <v>-5.4984712989814E-5</v>
      </c>
    </row>
    <row r="27" spans="1:6" ht="15.75" customHeight="1" x14ac:dyDescent="0.15">
      <c r="A27" s="2" t="s">
        <v>33</v>
      </c>
      <c r="B27">
        <f>EXP(-((-1.00599-0.92673)+(0.03107-0.01232)*C2+(-0.12507-0.06328)*C7))</f>
        <v>2.2644909782179701</v>
      </c>
      <c r="C27">
        <f t="shared" si="1"/>
        <v>0.69367352929678394</v>
      </c>
      <c r="D27">
        <f>EXP(-((-1.00599-0.92673)+(0.03107-0.01232)*E2+(-0.12507-0.06328)*E7))</f>
        <v>2.0576303394098265</v>
      </c>
      <c r="E27">
        <f t="shared" si="2"/>
        <v>0.67294934671762296</v>
      </c>
      <c r="F27">
        <f t="shared" si="3"/>
        <v>-2.0724182579160977E-2</v>
      </c>
    </row>
    <row r="28" spans="1:6" ht="15.75" customHeight="1" x14ac:dyDescent="0.15">
      <c r="A28" s="2" t="s">
        <v>34</v>
      </c>
      <c r="B28" s="23">
        <f>EXP(-((1.049734-0.468174)+(-0.018323-0.006169)*C2+(-0.023371-0.008305)*C5+(-0.012844-0.007985)*C7))</f>
        <v>2.5998108698078894</v>
      </c>
      <c r="C28">
        <f t="shared" si="1"/>
        <v>0.72220762807648087</v>
      </c>
      <c r="D28">
        <f>EXP(-((1.049734-0.468174)+(-0.018323-0.006169)*E2+(-0.023371-0.008305)*E5+(-0.012844-0.007985)*E7))</f>
        <v>2.7932285131597796</v>
      </c>
      <c r="E28">
        <f t="shared" si="2"/>
        <v>0.73637232860326818</v>
      </c>
      <c r="F28">
        <f t="shared" si="3"/>
        <v>1.4164700526787311E-2</v>
      </c>
    </row>
    <row r="29" spans="1:6" ht="13" x14ac:dyDescent="0.15">
      <c r="A29" s="2" t="s">
        <v>35</v>
      </c>
      <c r="B29">
        <f>EXP(-((-3.7924-0.8923)+(1.94461-0.65889)*C3+(-0.10873-0.09755)*C5+(0.04748-0.03787)*C6))</f>
        <v>107.55184388379342</v>
      </c>
      <c r="C29">
        <f t="shared" si="1"/>
        <v>0.99078781194108023</v>
      </c>
      <c r="D29">
        <f>EXP(-((-3.7924-0.8923)+(1.94461-0.65889)*E3+(-0.10873-0.09755)*E5+(0.04748-0.03787)*E6))</f>
        <v>107.44853620910932</v>
      </c>
      <c r="E29">
        <f t="shared" si="2"/>
        <v>0.9907790364447906</v>
      </c>
      <c r="F29">
        <f t="shared" si="3"/>
        <v>-8.7754962896369193E-6</v>
      </c>
    </row>
    <row r="30" spans="1:6" ht="13" x14ac:dyDescent="0.15">
      <c r="A30" s="2"/>
    </row>
    <row r="31" spans="1:6" ht="13" x14ac:dyDescent="0.15">
      <c r="A31" s="2"/>
    </row>
    <row r="32" spans="1:6" ht="13" x14ac:dyDescent="0.15">
      <c r="A32" s="2"/>
    </row>
    <row r="33" spans="1:1" ht="13" x14ac:dyDescent="0.15">
      <c r="A33" s="1"/>
    </row>
    <row r="34" spans="1:1" ht="13" x14ac:dyDescent="0.15">
      <c r="A34" s="1"/>
    </row>
    <row r="35" spans="1:1" ht="13" x14ac:dyDescent="0.15">
      <c r="A35" s="1"/>
    </row>
    <row r="36" spans="1:1" ht="13" x14ac:dyDescent="0.15">
      <c r="A36" s="1"/>
    </row>
    <row r="37" spans="1:1" ht="13" x14ac:dyDescent="0.15">
      <c r="A37" s="1"/>
    </row>
    <row r="38" spans="1:1" ht="13" x14ac:dyDescent="0.15">
      <c r="A38" s="1"/>
    </row>
    <row r="39" spans="1:1" ht="13" x14ac:dyDescent="0.15">
      <c r="A39" s="1"/>
    </row>
    <row r="40" spans="1:1" ht="13" x14ac:dyDescent="0.15">
      <c r="A40" s="1"/>
    </row>
    <row r="41" spans="1:1" ht="13" x14ac:dyDescent="0.15">
      <c r="A41" s="1"/>
    </row>
    <row r="42" spans="1:1" ht="13" x14ac:dyDescent="0.15">
      <c r="A42" s="1"/>
    </row>
    <row r="43" spans="1:1" ht="13" x14ac:dyDescent="0.15">
      <c r="A43" s="1"/>
    </row>
    <row r="44" spans="1:1" ht="13" x14ac:dyDescent="0.15">
      <c r="A44" s="1"/>
    </row>
    <row r="45" spans="1:1" ht="13" x14ac:dyDescent="0.15">
      <c r="A45" s="1"/>
    </row>
    <row r="46" spans="1:1" ht="13" x14ac:dyDescent="0.15">
      <c r="A46" s="1"/>
    </row>
    <row r="47" spans="1:1" ht="13" x14ac:dyDescent="0.15">
      <c r="A47" s="1"/>
    </row>
    <row r="48" spans="1:1" ht="13" x14ac:dyDescent="0.15">
      <c r="A48" s="1"/>
    </row>
    <row r="49" spans="1:1" ht="13" x14ac:dyDescent="0.15">
      <c r="A49" s="1"/>
    </row>
    <row r="50" spans="1:1" ht="13" x14ac:dyDescent="0.15">
      <c r="A50" s="1"/>
    </row>
    <row r="51" spans="1:1" ht="13" x14ac:dyDescent="0.15">
      <c r="A51" s="1"/>
    </row>
    <row r="52" spans="1:1" ht="13" x14ac:dyDescent="0.15">
      <c r="A52" s="1"/>
    </row>
    <row r="53" spans="1:1" ht="13" x14ac:dyDescent="0.15">
      <c r="A53" s="1"/>
    </row>
    <row r="54" spans="1:1" ht="13" x14ac:dyDescent="0.15">
      <c r="A54" s="1"/>
    </row>
    <row r="55" spans="1:1" ht="13" x14ac:dyDescent="0.15">
      <c r="A55" s="1"/>
    </row>
    <row r="56" spans="1:1" ht="13" x14ac:dyDescent="0.15">
      <c r="A56" s="1"/>
    </row>
    <row r="57" spans="1:1" ht="13" x14ac:dyDescent="0.15">
      <c r="A57" s="1"/>
    </row>
    <row r="58" spans="1:1" ht="13" x14ac:dyDescent="0.15">
      <c r="A58" s="1"/>
    </row>
    <row r="59" spans="1:1" ht="13" x14ac:dyDescent="0.15">
      <c r="A59" s="1"/>
    </row>
    <row r="60" spans="1:1" ht="13" x14ac:dyDescent="0.15">
      <c r="A60" s="1"/>
    </row>
    <row r="61" spans="1:1" ht="13" x14ac:dyDescent="0.15">
      <c r="A61" s="1"/>
    </row>
    <row r="62" spans="1:1" ht="13" x14ac:dyDescent="0.15">
      <c r="A62" s="1"/>
    </row>
    <row r="63" spans="1:1" ht="13" x14ac:dyDescent="0.15">
      <c r="A63" s="1"/>
    </row>
    <row r="64" spans="1:1" ht="13" x14ac:dyDescent="0.15">
      <c r="A64" s="1"/>
    </row>
    <row r="65" spans="1:1" ht="13" x14ac:dyDescent="0.15">
      <c r="A65" s="1"/>
    </row>
    <row r="66" spans="1:1" ht="13" x14ac:dyDescent="0.15">
      <c r="A66" s="1"/>
    </row>
    <row r="67" spans="1:1" ht="13" x14ac:dyDescent="0.15">
      <c r="A67" s="1"/>
    </row>
    <row r="68" spans="1:1" ht="13" x14ac:dyDescent="0.15">
      <c r="A68" s="1"/>
    </row>
    <row r="69" spans="1:1" ht="13" x14ac:dyDescent="0.15">
      <c r="A69" s="1"/>
    </row>
    <row r="70" spans="1:1" ht="13" x14ac:dyDescent="0.15">
      <c r="A70" s="1"/>
    </row>
    <row r="71" spans="1:1" ht="13" x14ac:dyDescent="0.15">
      <c r="A71" s="1"/>
    </row>
    <row r="72" spans="1:1" ht="13" x14ac:dyDescent="0.15">
      <c r="A72" s="1"/>
    </row>
    <row r="73" spans="1:1" ht="13" x14ac:dyDescent="0.15">
      <c r="A73" s="1"/>
    </row>
    <row r="74" spans="1:1" ht="13" x14ac:dyDescent="0.15">
      <c r="A74" s="1"/>
    </row>
    <row r="75" spans="1:1" ht="13" x14ac:dyDescent="0.15">
      <c r="A75" s="1"/>
    </row>
    <row r="76" spans="1:1" ht="13" x14ac:dyDescent="0.15">
      <c r="A76" s="1"/>
    </row>
    <row r="77" spans="1:1" ht="13" x14ac:dyDescent="0.15">
      <c r="A77" s="1"/>
    </row>
    <row r="78" spans="1:1" ht="13" x14ac:dyDescent="0.15">
      <c r="A78" s="1"/>
    </row>
    <row r="79" spans="1:1" ht="13" x14ac:dyDescent="0.15">
      <c r="A79" s="1"/>
    </row>
    <row r="80" spans="1:1" ht="13" x14ac:dyDescent="0.15">
      <c r="A80" s="1"/>
    </row>
    <row r="81" spans="1:1" ht="13" x14ac:dyDescent="0.15">
      <c r="A81" s="1"/>
    </row>
    <row r="82" spans="1:1" ht="13" x14ac:dyDescent="0.15">
      <c r="A82" s="1"/>
    </row>
    <row r="83" spans="1:1" ht="13" x14ac:dyDescent="0.15">
      <c r="A83" s="1"/>
    </row>
    <row r="84" spans="1:1" ht="13" x14ac:dyDescent="0.15">
      <c r="A84" s="1"/>
    </row>
    <row r="85" spans="1:1" ht="13" x14ac:dyDescent="0.15">
      <c r="A85" s="1"/>
    </row>
    <row r="86" spans="1:1" ht="13" x14ac:dyDescent="0.15">
      <c r="A86" s="1"/>
    </row>
    <row r="87" spans="1:1" ht="13" x14ac:dyDescent="0.15">
      <c r="A87" s="1"/>
    </row>
    <row r="88" spans="1:1" ht="13" x14ac:dyDescent="0.15">
      <c r="A88" s="1"/>
    </row>
    <row r="89" spans="1:1" ht="13" x14ac:dyDescent="0.15">
      <c r="A89" s="1"/>
    </row>
    <row r="90" spans="1:1" ht="13" x14ac:dyDescent="0.15">
      <c r="A90" s="1"/>
    </row>
    <row r="91" spans="1:1" ht="13" x14ac:dyDescent="0.15">
      <c r="A91" s="1"/>
    </row>
    <row r="92" spans="1:1" ht="13" x14ac:dyDescent="0.15">
      <c r="A92" s="1"/>
    </row>
    <row r="93" spans="1:1" ht="13" x14ac:dyDescent="0.15">
      <c r="A93" s="1"/>
    </row>
    <row r="94" spans="1:1" ht="13" x14ac:dyDescent="0.15">
      <c r="A94" s="1"/>
    </row>
    <row r="95" spans="1:1" ht="13" x14ac:dyDescent="0.15">
      <c r="A95" s="1"/>
    </row>
    <row r="96" spans="1:1" ht="13" x14ac:dyDescent="0.15">
      <c r="A96" s="1"/>
    </row>
    <row r="97" spans="1:1" ht="13" x14ac:dyDescent="0.15">
      <c r="A97" s="1"/>
    </row>
    <row r="98" spans="1:1" ht="13" x14ac:dyDescent="0.15">
      <c r="A98" s="1"/>
    </row>
    <row r="99" spans="1:1" ht="13" x14ac:dyDescent="0.15">
      <c r="A99" s="1"/>
    </row>
    <row r="100" spans="1:1" ht="13" x14ac:dyDescent="0.15">
      <c r="A100" s="1"/>
    </row>
    <row r="101" spans="1:1" ht="13" x14ac:dyDescent="0.15">
      <c r="A101" s="1"/>
    </row>
    <row r="102" spans="1:1" ht="13" x14ac:dyDescent="0.15">
      <c r="A102" s="1"/>
    </row>
    <row r="103" spans="1:1" ht="13" x14ac:dyDescent="0.15">
      <c r="A103" s="1"/>
    </row>
    <row r="104" spans="1:1" ht="13" x14ac:dyDescent="0.15">
      <c r="A104" s="1"/>
    </row>
    <row r="105" spans="1:1" ht="13" x14ac:dyDescent="0.15">
      <c r="A105" s="1"/>
    </row>
    <row r="106" spans="1:1" ht="13" x14ac:dyDescent="0.15">
      <c r="A106" s="1"/>
    </row>
    <row r="107" spans="1:1" ht="13" x14ac:dyDescent="0.15">
      <c r="A107" s="1"/>
    </row>
    <row r="108" spans="1:1" ht="13" x14ac:dyDescent="0.15">
      <c r="A108" s="1"/>
    </row>
    <row r="109" spans="1:1" ht="13" x14ac:dyDescent="0.15">
      <c r="A109" s="1"/>
    </row>
    <row r="110" spans="1:1" ht="13" x14ac:dyDescent="0.15">
      <c r="A110" s="1"/>
    </row>
    <row r="111" spans="1:1" ht="13" x14ac:dyDescent="0.15">
      <c r="A111" s="1"/>
    </row>
    <row r="112" spans="1:1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  <row r="128" spans="1:1" ht="13" x14ac:dyDescent="0.15">
      <c r="A128" s="1"/>
    </row>
    <row r="129" spans="1:1" ht="13" x14ac:dyDescent="0.15">
      <c r="A129" s="1"/>
    </row>
    <row r="130" spans="1:1" ht="13" x14ac:dyDescent="0.15">
      <c r="A130" s="1"/>
    </row>
    <row r="131" spans="1:1" ht="13" x14ac:dyDescent="0.15">
      <c r="A131" s="1"/>
    </row>
    <row r="132" spans="1:1" ht="13" x14ac:dyDescent="0.15">
      <c r="A132" s="1"/>
    </row>
    <row r="133" spans="1:1" ht="13" x14ac:dyDescent="0.15">
      <c r="A133" s="1"/>
    </row>
    <row r="134" spans="1:1" ht="13" x14ac:dyDescent="0.15">
      <c r="A134" s="1"/>
    </row>
    <row r="135" spans="1:1" ht="13" x14ac:dyDescent="0.15">
      <c r="A135" s="1"/>
    </row>
    <row r="136" spans="1:1" ht="13" x14ac:dyDescent="0.15">
      <c r="A136" s="1"/>
    </row>
    <row r="137" spans="1:1" ht="13" x14ac:dyDescent="0.15">
      <c r="A137" s="1"/>
    </row>
    <row r="138" spans="1:1" ht="13" x14ac:dyDescent="0.15">
      <c r="A138" s="1"/>
    </row>
    <row r="139" spans="1:1" ht="13" x14ac:dyDescent="0.15">
      <c r="A139" s="1"/>
    </row>
    <row r="140" spans="1:1" ht="13" x14ac:dyDescent="0.15">
      <c r="A140" s="1"/>
    </row>
    <row r="141" spans="1:1" ht="13" x14ac:dyDescent="0.15">
      <c r="A141" s="1"/>
    </row>
    <row r="142" spans="1:1" ht="13" x14ac:dyDescent="0.15">
      <c r="A142" s="1"/>
    </row>
    <row r="143" spans="1:1" ht="13" x14ac:dyDescent="0.15">
      <c r="A143" s="1"/>
    </row>
    <row r="144" spans="1:1" ht="13" x14ac:dyDescent="0.15">
      <c r="A144" s="1"/>
    </row>
    <row r="145" spans="1:1" ht="13" x14ac:dyDescent="0.15">
      <c r="A145" s="1"/>
    </row>
    <row r="146" spans="1:1" ht="13" x14ac:dyDescent="0.15">
      <c r="A146" s="1"/>
    </row>
    <row r="147" spans="1:1" ht="13" x14ac:dyDescent="0.15">
      <c r="A147" s="1"/>
    </row>
    <row r="148" spans="1:1" ht="13" x14ac:dyDescent="0.15">
      <c r="A148" s="1"/>
    </row>
    <row r="149" spans="1:1" ht="13" x14ac:dyDescent="0.15">
      <c r="A149" s="1"/>
    </row>
    <row r="150" spans="1:1" ht="13" x14ac:dyDescent="0.15">
      <c r="A150" s="1"/>
    </row>
    <row r="151" spans="1:1" ht="13" x14ac:dyDescent="0.15">
      <c r="A151" s="1"/>
    </row>
    <row r="152" spans="1:1" ht="13" x14ac:dyDescent="0.15">
      <c r="A152" s="1"/>
    </row>
    <row r="153" spans="1:1" ht="13" x14ac:dyDescent="0.15">
      <c r="A153" s="1"/>
    </row>
    <row r="154" spans="1:1" ht="13" x14ac:dyDescent="0.15">
      <c r="A154" s="1"/>
    </row>
    <row r="155" spans="1:1" ht="13" x14ac:dyDescent="0.15">
      <c r="A155" s="1"/>
    </row>
    <row r="156" spans="1:1" ht="13" x14ac:dyDescent="0.15">
      <c r="A156" s="1"/>
    </row>
    <row r="157" spans="1:1" ht="13" x14ac:dyDescent="0.15">
      <c r="A157" s="1"/>
    </row>
    <row r="158" spans="1:1" ht="13" x14ac:dyDescent="0.15">
      <c r="A158" s="1"/>
    </row>
    <row r="159" spans="1:1" ht="13" x14ac:dyDescent="0.15">
      <c r="A159" s="1"/>
    </row>
    <row r="160" spans="1:1" ht="13" x14ac:dyDescent="0.15">
      <c r="A160" s="1"/>
    </row>
    <row r="161" spans="1:1" ht="13" x14ac:dyDescent="0.15">
      <c r="A161" s="1"/>
    </row>
    <row r="162" spans="1:1" ht="13" x14ac:dyDescent="0.15">
      <c r="A162" s="1"/>
    </row>
    <row r="163" spans="1:1" ht="13" x14ac:dyDescent="0.15">
      <c r="A163" s="1"/>
    </row>
    <row r="164" spans="1:1" ht="13" x14ac:dyDescent="0.15">
      <c r="A164" s="1"/>
    </row>
    <row r="165" spans="1:1" ht="13" x14ac:dyDescent="0.15">
      <c r="A165" s="1"/>
    </row>
    <row r="166" spans="1:1" ht="13" x14ac:dyDescent="0.15">
      <c r="A166" s="1"/>
    </row>
    <row r="167" spans="1:1" ht="13" x14ac:dyDescent="0.15">
      <c r="A167" s="1"/>
    </row>
    <row r="168" spans="1:1" ht="13" x14ac:dyDescent="0.15">
      <c r="A168" s="1"/>
    </row>
    <row r="169" spans="1:1" ht="13" x14ac:dyDescent="0.15">
      <c r="A169" s="1"/>
    </row>
    <row r="170" spans="1:1" ht="13" x14ac:dyDescent="0.15">
      <c r="A170" s="1"/>
    </row>
    <row r="171" spans="1:1" ht="13" x14ac:dyDescent="0.15">
      <c r="A171" s="1"/>
    </row>
    <row r="172" spans="1:1" ht="13" x14ac:dyDescent="0.15">
      <c r="A172" s="1"/>
    </row>
    <row r="173" spans="1:1" ht="13" x14ac:dyDescent="0.15">
      <c r="A173" s="1"/>
    </row>
    <row r="174" spans="1:1" ht="13" x14ac:dyDescent="0.15">
      <c r="A174" s="1"/>
    </row>
    <row r="175" spans="1:1" ht="13" x14ac:dyDescent="0.15">
      <c r="A175" s="1"/>
    </row>
    <row r="176" spans="1:1" ht="13" x14ac:dyDescent="0.15">
      <c r="A176" s="1"/>
    </row>
    <row r="177" spans="1:1" ht="13" x14ac:dyDescent="0.15">
      <c r="A177" s="1"/>
    </row>
    <row r="178" spans="1:1" ht="13" x14ac:dyDescent="0.15">
      <c r="A178" s="1"/>
    </row>
    <row r="179" spans="1:1" ht="13" x14ac:dyDescent="0.15">
      <c r="A179" s="1"/>
    </row>
    <row r="180" spans="1:1" ht="13" x14ac:dyDescent="0.15">
      <c r="A180" s="1"/>
    </row>
    <row r="181" spans="1:1" ht="13" x14ac:dyDescent="0.15">
      <c r="A181" s="1"/>
    </row>
    <row r="182" spans="1:1" ht="13" x14ac:dyDescent="0.15">
      <c r="A182" s="1"/>
    </row>
    <row r="183" spans="1:1" ht="13" x14ac:dyDescent="0.15">
      <c r="A183" s="1"/>
    </row>
    <row r="184" spans="1:1" ht="13" x14ac:dyDescent="0.15">
      <c r="A184" s="1"/>
    </row>
    <row r="185" spans="1:1" ht="13" x14ac:dyDescent="0.15">
      <c r="A185" s="1"/>
    </row>
    <row r="186" spans="1:1" ht="13" x14ac:dyDescent="0.15">
      <c r="A186" s="1"/>
    </row>
    <row r="187" spans="1:1" ht="13" x14ac:dyDescent="0.15">
      <c r="A187" s="1"/>
    </row>
    <row r="188" spans="1:1" ht="13" x14ac:dyDescent="0.15">
      <c r="A188" s="1"/>
    </row>
    <row r="189" spans="1:1" ht="13" x14ac:dyDescent="0.15">
      <c r="A189" s="1"/>
    </row>
    <row r="190" spans="1:1" ht="13" x14ac:dyDescent="0.15">
      <c r="A190" s="1"/>
    </row>
    <row r="191" spans="1:1" ht="13" x14ac:dyDescent="0.15">
      <c r="A191" s="1"/>
    </row>
    <row r="192" spans="1:1" ht="13" x14ac:dyDescent="0.15">
      <c r="A192" s="1"/>
    </row>
    <row r="193" spans="1:1" ht="13" x14ac:dyDescent="0.15">
      <c r="A193" s="1"/>
    </row>
    <row r="194" spans="1:1" ht="13" x14ac:dyDescent="0.15">
      <c r="A194" s="1"/>
    </row>
    <row r="195" spans="1:1" ht="13" x14ac:dyDescent="0.15">
      <c r="A195" s="1"/>
    </row>
    <row r="196" spans="1:1" ht="13" x14ac:dyDescent="0.15">
      <c r="A196" s="1"/>
    </row>
    <row r="197" spans="1:1" ht="13" x14ac:dyDescent="0.15">
      <c r="A197" s="1"/>
    </row>
    <row r="198" spans="1:1" ht="13" x14ac:dyDescent="0.15">
      <c r="A198" s="1"/>
    </row>
    <row r="199" spans="1:1" ht="13" x14ac:dyDescent="0.15">
      <c r="A199" s="1"/>
    </row>
    <row r="200" spans="1:1" ht="13" x14ac:dyDescent="0.15">
      <c r="A200" s="1"/>
    </row>
    <row r="201" spans="1:1" ht="13" x14ac:dyDescent="0.15">
      <c r="A201" s="1"/>
    </row>
    <row r="202" spans="1:1" ht="13" x14ac:dyDescent="0.15">
      <c r="A202" s="1"/>
    </row>
    <row r="203" spans="1:1" ht="13" x14ac:dyDescent="0.15">
      <c r="A203" s="1"/>
    </row>
    <row r="204" spans="1:1" ht="13" x14ac:dyDescent="0.15">
      <c r="A204" s="1"/>
    </row>
    <row r="205" spans="1:1" ht="13" x14ac:dyDescent="0.15">
      <c r="A205" s="1"/>
    </row>
    <row r="206" spans="1:1" ht="13" x14ac:dyDescent="0.15">
      <c r="A206" s="1"/>
    </row>
    <row r="207" spans="1:1" ht="13" x14ac:dyDescent="0.15">
      <c r="A207" s="1"/>
    </row>
    <row r="208" spans="1:1" ht="13" x14ac:dyDescent="0.15">
      <c r="A208" s="1"/>
    </row>
    <row r="209" spans="1:1" ht="13" x14ac:dyDescent="0.15">
      <c r="A209" s="1"/>
    </row>
    <row r="210" spans="1:1" ht="13" x14ac:dyDescent="0.15">
      <c r="A210" s="1"/>
    </row>
    <row r="211" spans="1:1" ht="13" x14ac:dyDescent="0.15">
      <c r="A211" s="1"/>
    </row>
    <row r="212" spans="1:1" ht="13" x14ac:dyDescent="0.15">
      <c r="A212" s="1"/>
    </row>
    <row r="213" spans="1:1" ht="13" x14ac:dyDescent="0.15">
      <c r="A213" s="1"/>
    </row>
    <row r="214" spans="1:1" ht="13" x14ac:dyDescent="0.15">
      <c r="A214" s="1"/>
    </row>
    <row r="215" spans="1:1" ht="13" x14ac:dyDescent="0.15">
      <c r="A215" s="1"/>
    </row>
    <row r="216" spans="1:1" ht="13" x14ac:dyDescent="0.15">
      <c r="A216" s="1"/>
    </row>
    <row r="217" spans="1:1" ht="13" x14ac:dyDescent="0.15">
      <c r="A217" s="1"/>
    </row>
    <row r="218" spans="1:1" ht="13" x14ac:dyDescent="0.15">
      <c r="A218" s="1"/>
    </row>
    <row r="219" spans="1:1" ht="13" x14ac:dyDescent="0.15">
      <c r="A219" s="1"/>
    </row>
    <row r="220" spans="1:1" ht="13" x14ac:dyDescent="0.15">
      <c r="A220" s="1"/>
    </row>
    <row r="221" spans="1:1" ht="13" x14ac:dyDescent="0.15">
      <c r="A221" s="1"/>
    </row>
    <row r="222" spans="1:1" ht="13" x14ac:dyDescent="0.15">
      <c r="A222" s="1"/>
    </row>
    <row r="223" spans="1:1" ht="13" x14ac:dyDescent="0.15">
      <c r="A223" s="1"/>
    </row>
    <row r="224" spans="1:1" ht="13" x14ac:dyDescent="0.15">
      <c r="A224" s="1"/>
    </row>
    <row r="225" spans="1:1" ht="13" x14ac:dyDescent="0.15">
      <c r="A225" s="1"/>
    </row>
    <row r="226" spans="1:1" ht="13" x14ac:dyDescent="0.15">
      <c r="A226" s="1"/>
    </row>
    <row r="227" spans="1:1" ht="13" x14ac:dyDescent="0.15">
      <c r="A227" s="1"/>
    </row>
    <row r="228" spans="1:1" ht="13" x14ac:dyDescent="0.15">
      <c r="A228" s="1"/>
    </row>
    <row r="229" spans="1:1" ht="13" x14ac:dyDescent="0.15">
      <c r="A229" s="1"/>
    </row>
    <row r="230" spans="1:1" ht="13" x14ac:dyDescent="0.15">
      <c r="A230" s="1"/>
    </row>
    <row r="231" spans="1:1" ht="13" x14ac:dyDescent="0.15">
      <c r="A231" s="1"/>
    </row>
    <row r="232" spans="1:1" ht="13" x14ac:dyDescent="0.15">
      <c r="A232" s="1"/>
    </row>
    <row r="233" spans="1:1" ht="13" x14ac:dyDescent="0.15">
      <c r="A233" s="1"/>
    </row>
    <row r="234" spans="1:1" ht="13" x14ac:dyDescent="0.15">
      <c r="A234" s="1"/>
    </row>
    <row r="235" spans="1:1" ht="13" x14ac:dyDescent="0.15">
      <c r="A235" s="1"/>
    </row>
    <row r="236" spans="1:1" ht="13" x14ac:dyDescent="0.15">
      <c r="A236" s="1"/>
    </row>
    <row r="237" spans="1:1" ht="13" x14ac:dyDescent="0.15">
      <c r="A237" s="1"/>
    </row>
    <row r="238" spans="1:1" ht="13" x14ac:dyDescent="0.15">
      <c r="A238" s="1"/>
    </row>
    <row r="239" spans="1:1" ht="13" x14ac:dyDescent="0.15">
      <c r="A239" s="1"/>
    </row>
    <row r="240" spans="1:1" ht="13" x14ac:dyDescent="0.15">
      <c r="A240" s="1"/>
    </row>
    <row r="241" spans="1:1" ht="13" x14ac:dyDescent="0.15">
      <c r="A241" s="1"/>
    </row>
    <row r="242" spans="1:1" ht="13" x14ac:dyDescent="0.15">
      <c r="A242" s="1"/>
    </row>
    <row r="243" spans="1:1" ht="13" x14ac:dyDescent="0.15">
      <c r="A243" s="1"/>
    </row>
    <row r="244" spans="1:1" ht="13" x14ac:dyDescent="0.15">
      <c r="A244" s="1"/>
    </row>
    <row r="245" spans="1:1" ht="13" x14ac:dyDescent="0.15">
      <c r="A245" s="1"/>
    </row>
    <row r="246" spans="1:1" ht="13" x14ac:dyDescent="0.15">
      <c r="A246" s="1"/>
    </row>
    <row r="247" spans="1:1" ht="13" x14ac:dyDescent="0.15">
      <c r="A247" s="1"/>
    </row>
    <row r="248" spans="1:1" ht="13" x14ac:dyDescent="0.15">
      <c r="A248" s="1"/>
    </row>
    <row r="249" spans="1:1" ht="13" x14ac:dyDescent="0.15">
      <c r="A249" s="1"/>
    </row>
    <row r="250" spans="1:1" ht="13" x14ac:dyDescent="0.15">
      <c r="A250" s="1"/>
    </row>
    <row r="251" spans="1:1" ht="13" x14ac:dyDescent="0.15">
      <c r="A251" s="1"/>
    </row>
    <row r="252" spans="1:1" ht="13" x14ac:dyDescent="0.15">
      <c r="A252" s="1"/>
    </row>
    <row r="253" spans="1:1" ht="13" x14ac:dyDescent="0.15">
      <c r="A253" s="1"/>
    </row>
    <row r="254" spans="1:1" ht="13" x14ac:dyDescent="0.15">
      <c r="A254" s="1"/>
    </row>
    <row r="255" spans="1:1" ht="13" x14ac:dyDescent="0.15">
      <c r="A255" s="1"/>
    </row>
    <row r="256" spans="1:1" ht="13" x14ac:dyDescent="0.15">
      <c r="A256" s="1"/>
    </row>
    <row r="257" spans="1:1" ht="13" x14ac:dyDescent="0.15">
      <c r="A257" s="1"/>
    </row>
    <row r="258" spans="1:1" ht="13" x14ac:dyDescent="0.15">
      <c r="A258" s="1"/>
    </row>
    <row r="259" spans="1:1" ht="13" x14ac:dyDescent="0.15">
      <c r="A259" s="1"/>
    </row>
    <row r="260" spans="1:1" ht="13" x14ac:dyDescent="0.15">
      <c r="A260" s="1"/>
    </row>
    <row r="261" spans="1:1" ht="13" x14ac:dyDescent="0.15">
      <c r="A261" s="1"/>
    </row>
    <row r="262" spans="1:1" ht="13" x14ac:dyDescent="0.15">
      <c r="A262" s="1"/>
    </row>
    <row r="263" spans="1:1" ht="13" x14ac:dyDescent="0.15">
      <c r="A263" s="1"/>
    </row>
    <row r="264" spans="1:1" ht="13" x14ac:dyDescent="0.15">
      <c r="A264" s="1"/>
    </row>
    <row r="265" spans="1:1" ht="13" x14ac:dyDescent="0.15">
      <c r="A265" s="1"/>
    </row>
    <row r="266" spans="1:1" ht="13" x14ac:dyDescent="0.15">
      <c r="A266" s="1"/>
    </row>
    <row r="267" spans="1:1" ht="13" x14ac:dyDescent="0.15">
      <c r="A267" s="1"/>
    </row>
    <row r="268" spans="1:1" ht="13" x14ac:dyDescent="0.15">
      <c r="A268" s="1"/>
    </row>
    <row r="269" spans="1:1" ht="13" x14ac:dyDescent="0.15">
      <c r="A269" s="1"/>
    </row>
    <row r="270" spans="1:1" ht="13" x14ac:dyDescent="0.15">
      <c r="A270" s="1"/>
    </row>
    <row r="271" spans="1:1" ht="13" x14ac:dyDescent="0.15">
      <c r="A271" s="1"/>
    </row>
    <row r="272" spans="1:1" ht="13" x14ac:dyDescent="0.15">
      <c r="A272" s="1"/>
    </row>
    <row r="273" spans="1:1" ht="13" x14ac:dyDescent="0.15">
      <c r="A273" s="1"/>
    </row>
    <row r="274" spans="1:1" ht="13" x14ac:dyDescent="0.15">
      <c r="A274" s="1"/>
    </row>
    <row r="275" spans="1:1" ht="13" x14ac:dyDescent="0.15">
      <c r="A275" s="1"/>
    </row>
    <row r="276" spans="1:1" ht="13" x14ac:dyDescent="0.15">
      <c r="A276" s="1"/>
    </row>
    <row r="277" spans="1:1" ht="13" x14ac:dyDescent="0.15">
      <c r="A277" s="1"/>
    </row>
    <row r="278" spans="1:1" ht="13" x14ac:dyDescent="0.15">
      <c r="A278" s="1"/>
    </row>
    <row r="279" spans="1:1" ht="13" x14ac:dyDescent="0.15">
      <c r="A279" s="1"/>
    </row>
    <row r="280" spans="1:1" ht="13" x14ac:dyDescent="0.15">
      <c r="A280" s="1"/>
    </row>
    <row r="281" spans="1:1" ht="13" x14ac:dyDescent="0.15">
      <c r="A281" s="1"/>
    </row>
    <row r="282" spans="1:1" ht="13" x14ac:dyDescent="0.15">
      <c r="A282" s="1"/>
    </row>
    <row r="283" spans="1:1" ht="13" x14ac:dyDescent="0.15">
      <c r="A283" s="1"/>
    </row>
    <row r="284" spans="1:1" ht="13" x14ac:dyDescent="0.15">
      <c r="A284" s="1"/>
    </row>
    <row r="285" spans="1:1" ht="13" x14ac:dyDescent="0.15">
      <c r="A285" s="1"/>
    </row>
    <row r="286" spans="1:1" ht="13" x14ac:dyDescent="0.15">
      <c r="A286" s="1"/>
    </row>
    <row r="287" spans="1:1" ht="13" x14ac:dyDescent="0.15">
      <c r="A287" s="1"/>
    </row>
    <row r="288" spans="1:1" ht="13" x14ac:dyDescent="0.15">
      <c r="A288" s="1"/>
    </row>
    <row r="289" spans="1:1" ht="13" x14ac:dyDescent="0.15">
      <c r="A289" s="1"/>
    </row>
    <row r="290" spans="1:1" ht="13" x14ac:dyDescent="0.15">
      <c r="A290" s="1"/>
    </row>
    <row r="291" spans="1:1" ht="13" x14ac:dyDescent="0.15">
      <c r="A291" s="1"/>
    </row>
    <row r="292" spans="1:1" ht="13" x14ac:dyDescent="0.15">
      <c r="A292" s="1"/>
    </row>
    <row r="293" spans="1:1" ht="13" x14ac:dyDescent="0.15">
      <c r="A293" s="1"/>
    </row>
    <row r="294" spans="1:1" ht="13" x14ac:dyDescent="0.15">
      <c r="A294" s="1"/>
    </row>
    <row r="295" spans="1:1" ht="13" x14ac:dyDescent="0.15">
      <c r="A295" s="1"/>
    </row>
    <row r="296" spans="1:1" ht="13" x14ac:dyDescent="0.15">
      <c r="A296" s="1"/>
    </row>
    <row r="297" spans="1:1" ht="13" x14ac:dyDescent="0.15">
      <c r="A297" s="1"/>
    </row>
    <row r="298" spans="1:1" ht="13" x14ac:dyDescent="0.15">
      <c r="A298" s="1"/>
    </row>
    <row r="299" spans="1:1" ht="13" x14ac:dyDescent="0.15">
      <c r="A299" s="1"/>
    </row>
    <row r="300" spans="1:1" ht="13" x14ac:dyDescent="0.15">
      <c r="A300" s="1"/>
    </row>
    <row r="301" spans="1:1" ht="13" x14ac:dyDescent="0.15">
      <c r="A301" s="1"/>
    </row>
    <row r="302" spans="1:1" ht="13" x14ac:dyDescent="0.15">
      <c r="A302" s="1"/>
    </row>
    <row r="303" spans="1:1" ht="13" x14ac:dyDescent="0.15">
      <c r="A303" s="1"/>
    </row>
    <row r="304" spans="1:1" ht="13" x14ac:dyDescent="0.15">
      <c r="A304" s="1"/>
    </row>
    <row r="305" spans="1:1" ht="13" x14ac:dyDescent="0.15">
      <c r="A305" s="1"/>
    </row>
    <row r="306" spans="1:1" ht="13" x14ac:dyDescent="0.15">
      <c r="A306" s="1"/>
    </row>
    <row r="307" spans="1:1" ht="13" x14ac:dyDescent="0.15">
      <c r="A307" s="1"/>
    </row>
    <row r="308" spans="1:1" ht="13" x14ac:dyDescent="0.15">
      <c r="A308" s="1"/>
    </row>
    <row r="309" spans="1:1" ht="13" x14ac:dyDescent="0.15">
      <c r="A309" s="1"/>
    </row>
    <row r="310" spans="1:1" ht="13" x14ac:dyDescent="0.15">
      <c r="A310" s="1"/>
    </row>
    <row r="311" spans="1:1" ht="13" x14ac:dyDescent="0.15">
      <c r="A311" s="1"/>
    </row>
    <row r="312" spans="1:1" ht="13" x14ac:dyDescent="0.15">
      <c r="A312" s="1"/>
    </row>
    <row r="313" spans="1:1" ht="13" x14ac:dyDescent="0.15">
      <c r="A313" s="1"/>
    </row>
    <row r="314" spans="1:1" ht="13" x14ac:dyDescent="0.15">
      <c r="A314" s="1"/>
    </row>
    <row r="315" spans="1:1" ht="13" x14ac:dyDescent="0.15">
      <c r="A315" s="1"/>
    </row>
    <row r="316" spans="1:1" ht="13" x14ac:dyDescent="0.15">
      <c r="A316" s="1"/>
    </row>
    <row r="317" spans="1:1" ht="13" x14ac:dyDescent="0.15">
      <c r="A317" s="1"/>
    </row>
    <row r="318" spans="1:1" ht="13" x14ac:dyDescent="0.15">
      <c r="A318" s="1"/>
    </row>
    <row r="319" spans="1:1" ht="13" x14ac:dyDescent="0.15">
      <c r="A319" s="1"/>
    </row>
    <row r="320" spans="1:1" ht="13" x14ac:dyDescent="0.15">
      <c r="A320" s="1"/>
    </row>
    <row r="321" spans="1:1" ht="13" x14ac:dyDescent="0.15">
      <c r="A321" s="1"/>
    </row>
    <row r="322" spans="1:1" ht="13" x14ac:dyDescent="0.15">
      <c r="A322" s="1"/>
    </row>
    <row r="323" spans="1:1" ht="13" x14ac:dyDescent="0.15">
      <c r="A323" s="1"/>
    </row>
    <row r="324" spans="1:1" ht="13" x14ac:dyDescent="0.15">
      <c r="A324" s="1"/>
    </row>
    <row r="325" spans="1:1" ht="13" x14ac:dyDescent="0.15">
      <c r="A325" s="1"/>
    </row>
    <row r="326" spans="1:1" ht="13" x14ac:dyDescent="0.15">
      <c r="A326" s="1"/>
    </row>
    <row r="327" spans="1:1" ht="13" x14ac:dyDescent="0.15">
      <c r="A327" s="1"/>
    </row>
    <row r="328" spans="1:1" ht="13" x14ac:dyDescent="0.15">
      <c r="A328" s="1"/>
    </row>
    <row r="329" spans="1:1" ht="13" x14ac:dyDescent="0.15">
      <c r="A329" s="1"/>
    </row>
    <row r="330" spans="1:1" ht="13" x14ac:dyDescent="0.15">
      <c r="A330" s="1"/>
    </row>
    <row r="331" spans="1:1" ht="13" x14ac:dyDescent="0.15">
      <c r="A331" s="1"/>
    </row>
    <row r="332" spans="1:1" ht="13" x14ac:dyDescent="0.15">
      <c r="A332" s="1"/>
    </row>
    <row r="333" spans="1:1" ht="13" x14ac:dyDescent="0.15">
      <c r="A333" s="1"/>
    </row>
    <row r="334" spans="1:1" ht="13" x14ac:dyDescent="0.15">
      <c r="A334" s="1"/>
    </row>
    <row r="335" spans="1:1" ht="13" x14ac:dyDescent="0.15">
      <c r="A335" s="1"/>
    </row>
    <row r="336" spans="1:1" ht="13" x14ac:dyDescent="0.15">
      <c r="A336" s="1"/>
    </row>
    <row r="337" spans="1:1" ht="13" x14ac:dyDescent="0.15">
      <c r="A337" s="1"/>
    </row>
    <row r="338" spans="1:1" ht="13" x14ac:dyDescent="0.15">
      <c r="A338" s="1"/>
    </row>
    <row r="339" spans="1:1" ht="13" x14ac:dyDescent="0.15">
      <c r="A339" s="1"/>
    </row>
    <row r="340" spans="1:1" ht="13" x14ac:dyDescent="0.15">
      <c r="A340" s="1"/>
    </row>
    <row r="341" spans="1:1" ht="13" x14ac:dyDescent="0.15">
      <c r="A341" s="1"/>
    </row>
    <row r="342" spans="1:1" ht="13" x14ac:dyDescent="0.15">
      <c r="A342" s="1"/>
    </row>
    <row r="343" spans="1:1" ht="13" x14ac:dyDescent="0.15">
      <c r="A343" s="1"/>
    </row>
    <row r="344" spans="1:1" ht="13" x14ac:dyDescent="0.15">
      <c r="A344" s="1"/>
    </row>
    <row r="345" spans="1:1" ht="13" x14ac:dyDescent="0.15">
      <c r="A345" s="1"/>
    </row>
    <row r="346" spans="1:1" ht="13" x14ac:dyDescent="0.15">
      <c r="A346" s="1"/>
    </row>
    <row r="347" spans="1:1" ht="13" x14ac:dyDescent="0.15">
      <c r="A347" s="1"/>
    </row>
    <row r="348" spans="1:1" ht="13" x14ac:dyDescent="0.15">
      <c r="A348" s="1"/>
    </row>
    <row r="349" spans="1:1" ht="13" x14ac:dyDescent="0.15">
      <c r="A349" s="1"/>
    </row>
    <row r="350" spans="1:1" ht="13" x14ac:dyDescent="0.15">
      <c r="A350" s="1"/>
    </row>
    <row r="351" spans="1:1" ht="13" x14ac:dyDescent="0.15">
      <c r="A351" s="1"/>
    </row>
    <row r="352" spans="1:1" ht="13" x14ac:dyDescent="0.15">
      <c r="A352" s="1"/>
    </row>
    <row r="353" spans="1:1" ht="13" x14ac:dyDescent="0.15">
      <c r="A353" s="1"/>
    </row>
    <row r="354" spans="1:1" ht="13" x14ac:dyDescent="0.15">
      <c r="A354" s="1"/>
    </row>
    <row r="355" spans="1:1" ht="13" x14ac:dyDescent="0.15">
      <c r="A355" s="1"/>
    </row>
    <row r="356" spans="1:1" ht="13" x14ac:dyDescent="0.15">
      <c r="A356" s="1"/>
    </row>
    <row r="357" spans="1:1" ht="13" x14ac:dyDescent="0.15">
      <c r="A357" s="1"/>
    </row>
    <row r="358" spans="1:1" ht="13" x14ac:dyDescent="0.15">
      <c r="A358" s="1"/>
    </row>
    <row r="359" spans="1:1" ht="13" x14ac:dyDescent="0.15">
      <c r="A359" s="1"/>
    </row>
    <row r="360" spans="1:1" ht="13" x14ac:dyDescent="0.15">
      <c r="A360" s="1"/>
    </row>
    <row r="361" spans="1:1" ht="13" x14ac:dyDescent="0.15">
      <c r="A361" s="1"/>
    </row>
    <row r="362" spans="1:1" ht="13" x14ac:dyDescent="0.15">
      <c r="A362" s="1"/>
    </row>
    <row r="363" spans="1:1" ht="13" x14ac:dyDescent="0.15">
      <c r="A363" s="1"/>
    </row>
    <row r="364" spans="1:1" ht="13" x14ac:dyDescent="0.15">
      <c r="A364" s="1"/>
    </row>
    <row r="365" spans="1:1" ht="13" x14ac:dyDescent="0.15">
      <c r="A365" s="1"/>
    </row>
    <row r="366" spans="1:1" ht="13" x14ac:dyDescent="0.15">
      <c r="A366" s="1"/>
    </row>
    <row r="367" spans="1:1" ht="13" x14ac:dyDescent="0.15">
      <c r="A367" s="1"/>
    </row>
    <row r="368" spans="1:1" ht="13" x14ac:dyDescent="0.15">
      <c r="A368" s="1"/>
    </row>
    <row r="369" spans="1:1" ht="13" x14ac:dyDescent="0.15">
      <c r="A369" s="1"/>
    </row>
    <row r="370" spans="1:1" ht="13" x14ac:dyDescent="0.15">
      <c r="A370" s="1"/>
    </row>
    <row r="371" spans="1:1" ht="13" x14ac:dyDescent="0.15">
      <c r="A371" s="1"/>
    </row>
    <row r="372" spans="1:1" ht="13" x14ac:dyDescent="0.15">
      <c r="A372" s="1"/>
    </row>
    <row r="373" spans="1:1" ht="13" x14ac:dyDescent="0.15">
      <c r="A373" s="1"/>
    </row>
    <row r="374" spans="1:1" ht="13" x14ac:dyDescent="0.15">
      <c r="A374" s="1"/>
    </row>
    <row r="375" spans="1:1" ht="13" x14ac:dyDescent="0.15">
      <c r="A375" s="1"/>
    </row>
    <row r="376" spans="1:1" ht="13" x14ac:dyDescent="0.15">
      <c r="A376" s="1"/>
    </row>
    <row r="377" spans="1:1" ht="13" x14ac:dyDescent="0.15">
      <c r="A377" s="1"/>
    </row>
    <row r="378" spans="1:1" ht="13" x14ac:dyDescent="0.15">
      <c r="A378" s="1"/>
    </row>
    <row r="379" spans="1:1" ht="13" x14ac:dyDescent="0.15">
      <c r="A379" s="1"/>
    </row>
    <row r="380" spans="1:1" ht="13" x14ac:dyDescent="0.15">
      <c r="A380" s="1"/>
    </row>
    <row r="381" spans="1:1" ht="13" x14ac:dyDescent="0.15">
      <c r="A381" s="1"/>
    </row>
    <row r="382" spans="1:1" ht="13" x14ac:dyDescent="0.15">
      <c r="A382" s="1"/>
    </row>
    <row r="383" spans="1:1" ht="13" x14ac:dyDescent="0.15">
      <c r="A383" s="1"/>
    </row>
    <row r="384" spans="1:1" ht="13" x14ac:dyDescent="0.15">
      <c r="A384" s="1"/>
    </row>
    <row r="385" spans="1:1" ht="13" x14ac:dyDescent="0.15">
      <c r="A385" s="1"/>
    </row>
    <row r="386" spans="1:1" ht="13" x14ac:dyDescent="0.15">
      <c r="A386" s="1"/>
    </row>
    <row r="387" spans="1:1" ht="13" x14ac:dyDescent="0.15">
      <c r="A387" s="1"/>
    </row>
    <row r="388" spans="1:1" ht="13" x14ac:dyDescent="0.15">
      <c r="A388" s="1"/>
    </row>
    <row r="389" spans="1:1" ht="13" x14ac:dyDescent="0.15">
      <c r="A389" s="1"/>
    </row>
    <row r="390" spans="1:1" ht="13" x14ac:dyDescent="0.15">
      <c r="A390" s="1"/>
    </row>
    <row r="391" spans="1:1" ht="13" x14ac:dyDescent="0.15">
      <c r="A391" s="1"/>
    </row>
    <row r="392" spans="1:1" ht="13" x14ac:dyDescent="0.15">
      <c r="A392" s="1"/>
    </row>
    <row r="393" spans="1:1" ht="13" x14ac:dyDescent="0.15">
      <c r="A393" s="1"/>
    </row>
    <row r="394" spans="1:1" ht="13" x14ac:dyDescent="0.15">
      <c r="A394" s="1"/>
    </row>
    <row r="395" spans="1:1" ht="13" x14ac:dyDescent="0.15">
      <c r="A395" s="1"/>
    </row>
    <row r="396" spans="1:1" ht="13" x14ac:dyDescent="0.15">
      <c r="A396" s="1"/>
    </row>
    <row r="397" spans="1:1" ht="13" x14ac:dyDescent="0.15">
      <c r="A397" s="1"/>
    </row>
    <row r="398" spans="1:1" ht="13" x14ac:dyDescent="0.15">
      <c r="A398" s="1"/>
    </row>
    <row r="399" spans="1:1" ht="13" x14ac:dyDescent="0.15">
      <c r="A399" s="1"/>
    </row>
    <row r="400" spans="1:1" ht="13" x14ac:dyDescent="0.15">
      <c r="A400" s="1"/>
    </row>
    <row r="401" spans="1:1" ht="13" x14ac:dyDescent="0.15">
      <c r="A401" s="1"/>
    </row>
    <row r="402" spans="1:1" ht="13" x14ac:dyDescent="0.15">
      <c r="A402" s="1"/>
    </row>
    <row r="403" spans="1:1" ht="13" x14ac:dyDescent="0.15">
      <c r="A403" s="1"/>
    </row>
    <row r="404" spans="1:1" ht="13" x14ac:dyDescent="0.15">
      <c r="A404" s="1"/>
    </row>
    <row r="405" spans="1:1" ht="13" x14ac:dyDescent="0.15">
      <c r="A405" s="1"/>
    </row>
    <row r="406" spans="1:1" ht="13" x14ac:dyDescent="0.15">
      <c r="A406" s="1"/>
    </row>
    <row r="407" spans="1:1" ht="13" x14ac:dyDescent="0.15">
      <c r="A407" s="1"/>
    </row>
    <row r="408" spans="1:1" ht="13" x14ac:dyDescent="0.15">
      <c r="A408" s="1"/>
    </row>
    <row r="409" spans="1:1" ht="13" x14ac:dyDescent="0.15">
      <c r="A409" s="1"/>
    </row>
    <row r="410" spans="1:1" ht="13" x14ac:dyDescent="0.15">
      <c r="A410" s="1"/>
    </row>
    <row r="411" spans="1:1" ht="13" x14ac:dyDescent="0.15">
      <c r="A411" s="1"/>
    </row>
    <row r="412" spans="1:1" ht="13" x14ac:dyDescent="0.15">
      <c r="A412" s="1"/>
    </row>
    <row r="413" spans="1:1" ht="13" x14ac:dyDescent="0.15">
      <c r="A413" s="1"/>
    </row>
    <row r="414" spans="1:1" ht="13" x14ac:dyDescent="0.15">
      <c r="A414" s="1"/>
    </row>
    <row r="415" spans="1:1" ht="13" x14ac:dyDescent="0.15">
      <c r="A415" s="1"/>
    </row>
    <row r="416" spans="1:1" ht="13" x14ac:dyDescent="0.15">
      <c r="A416" s="1"/>
    </row>
    <row r="417" spans="1:1" ht="13" x14ac:dyDescent="0.15">
      <c r="A417" s="1"/>
    </row>
    <row r="418" spans="1:1" ht="13" x14ac:dyDescent="0.15">
      <c r="A418" s="1"/>
    </row>
    <row r="419" spans="1:1" ht="13" x14ac:dyDescent="0.15">
      <c r="A419" s="1"/>
    </row>
    <row r="420" spans="1:1" ht="13" x14ac:dyDescent="0.15">
      <c r="A420" s="1"/>
    </row>
    <row r="421" spans="1:1" ht="13" x14ac:dyDescent="0.15">
      <c r="A421" s="1"/>
    </row>
    <row r="422" spans="1:1" ht="13" x14ac:dyDescent="0.15">
      <c r="A422" s="1"/>
    </row>
    <row r="423" spans="1:1" ht="13" x14ac:dyDescent="0.15">
      <c r="A423" s="1"/>
    </row>
    <row r="424" spans="1:1" ht="13" x14ac:dyDescent="0.15">
      <c r="A424" s="1"/>
    </row>
    <row r="425" spans="1:1" ht="13" x14ac:dyDescent="0.15">
      <c r="A425" s="1"/>
    </row>
    <row r="426" spans="1:1" ht="13" x14ac:dyDescent="0.15">
      <c r="A426" s="1"/>
    </row>
    <row r="427" spans="1:1" ht="13" x14ac:dyDescent="0.15">
      <c r="A427" s="1"/>
    </row>
    <row r="428" spans="1:1" ht="13" x14ac:dyDescent="0.15">
      <c r="A428" s="1"/>
    </row>
    <row r="429" spans="1:1" ht="13" x14ac:dyDescent="0.15">
      <c r="A429" s="1"/>
    </row>
    <row r="430" spans="1:1" ht="13" x14ac:dyDescent="0.15">
      <c r="A430" s="1"/>
    </row>
    <row r="431" spans="1:1" ht="13" x14ac:dyDescent="0.15">
      <c r="A431" s="1"/>
    </row>
    <row r="432" spans="1:1" ht="13" x14ac:dyDescent="0.15">
      <c r="A432" s="1"/>
    </row>
    <row r="433" spans="1:1" ht="13" x14ac:dyDescent="0.15">
      <c r="A433" s="1"/>
    </row>
    <row r="434" spans="1:1" ht="13" x14ac:dyDescent="0.15">
      <c r="A434" s="1"/>
    </row>
    <row r="435" spans="1:1" ht="13" x14ac:dyDescent="0.15">
      <c r="A435" s="1"/>
    </row>
    <row r="436" spans="1:1" ht="13" x14ac:dyDescent="0.15">
      <c r="A436" s="1"/>
    </row>
    <row r="437" spans="1:1" ht="13" x14ac:dyDescent="0.15">
      <c r="A437" s="1"/>
    </row>
    <row r="438" spans="1:1" ht="13" x14ac:dyDescent="0.15">
      <c r="A438" s="1"/>
    </row>
    <row r="439" spans="1:1" ht="13" x14ac:dyDescent="0.15">
      <c r="A439" s="1"/>
    </row>
    <row r="440" spans="1:1" ht="13" x14ac:dyDescent="0.15">
      <c r="A440" s="1"/>
    </row>
    <row r="441" spans="1:1" ht="13" x14ac:dyDescent="0.15">
      <c r="A441" s="1"/>
    </row>
    <row r="442" spans="1:1" ht="13" x14ac:dyDescent="0.15">
      <c r="A442" s="1"/>
    </row>
    <row r="443" spans="1:1" ht="13" x14ac:dyDescent="0.15">
      <c r="A443" s="1"/>
    </row>
    <row r="444" spans="1:1" ht="13" x14ac:dyDescent="0.15">
      <c r="A444" s="1"/>
    </row>
    <row r="445" spans="1:1" ht="13" x14ac:dyDescent="0.15">
      <c r="A445" s="1"/>
    </row>
    <row r="446" spans="1:1" ht="13" x14ac:dyDescent="0.15">
      <c r="A446" s="1"/>
    </row>
    <row r="447" spans="1:1" ht="13" x14ac:dyDescent="0.15">
      <c r="A447" s="1"/>
    </row>
    <row r="448" spans="1:1" ht="13" x14ac:dyDescent="0.15">
      <c r="A448" s="1"/>
    </row>
    <row r="449" spans="1:1" ht="13" x14ac:dyDescent="0.15">
      <c r="A449" s="1"/>
    </row>
    <row r="450" spans="1:1" ht="13" x14ac:dyDescent="0.15">
      <c r="A450" s="1"/>
    </row>
    <row r="451" spans="1:1" ht="13" x14ac:dyDescent="0.15">
      <c r="A451" s="1"/>
    </row>
    <row r="452" spans="1:1" ht="13" x14ac:dyDescent="0.15">
      <c r="A452" s="1"/>
    </row>
    <row r="453" spans="1:1" ht="13" x14ac:dyDescent="0.15">
      <c r="A453" s="1"/>
    </row>
    <row r="454" spans="1:1" ht="13" x14ac:dyDescent="0.15">
      <c r="A454" s="1"/>
    </row>
    <row r="455" spans="1:1" ht="13" x14ac:dyDescent="0.15">
      <c r="A455" s="1"/>
    </row>
    <row r="456" spans="1:1" ht="13" x14ac:dyDescent="0.15">
      <c r="A456" s="1"/>
    </row>
    <row r="457" spans="1:1" ht="13" x14ac:dyDescent="0.15">
      <c r="A457" s="1"/>
    </row>
    <row r="458" spans="1:1" ht="13" x14ac:dyDescent="0.15">
      <c r="A458" s="1"/>
    </row>
    <row r="459" spans="1:1" ht="13" x14ac:dyDescent="0.15">
      <c r="A459" s="1"/>
    </row>
    <row r="460" spans="1:1" ht="13" x14ac:dyDescent="0.15">
      <c r="A460" s="1"/>
    </row>
    <row r="461" spans="1:1" ht="13" x14ac:dyDescent="0.15">
      <c r="A461" s="1"/>
    </row>
    <row r="462" spans="1:1" ht="13" x14ac:dyDescent="0.15">
      <c r="A462" s="1"/>
    </row>
    <row r="463" spans="1:1" ht="13" x14ac:dyDescent="0.15">
      <c r="A463" s="1"/>
    </row>
    <row r="464" spans="1:1" ht="13" x14ac:dyDescent="0.15">
      <c r="A464" s="1"/>
    </row>
    <row r="465" spans="1:1" ht="13" x14ac:dyDescent="0.15">
      <c r="A465" s="1"/>
    </row>
    <row r="466" spans="1:1" ht="13" x14ac:dyDescent="0.15">
      <c r="A466" s="1"/>
    </row>
    <row r="467" spans="1:1" ht="13" x14ac:dyDescent="0.15">
      <c r="A467" s="1"/>
    </row>
    <row r="468" spans="1:1" ht="13" x14ac:dyDescent="0.15">
      <c r="A468" s="1"/>
    </row>
    <row r="469" spans="1:1" ht="13" x14ac:dyDescent="0.15">
      <c r="A469" s="1"/>
    </row>
    <row r="470" spans="1:1" ht="13" x14ac:dyDescent="0.15">
      <c r="A470" s="1"/>
    </row>
    <row r="471" spans="1:1" ht="13" x14ac:dyDescent="0.15">
      <c r="A471" s="1"/>
    </row>
    <row r="472" spans="1:1" ht="13" x14ac:dyDescent="0.15">
      <c r="A472" s="1"/>
    </row>
    <row r="473" spans="1:1" ht="13" x14ac:dyDescent="0.15">
      <c r="A473" s="1"/>
    </row>
    <row r="474" spans="1:1" ht="13" x14ac:dyDescent="0.15">
      <c r="A474" s="1"/>
    </row>
    <row r="475" spans="1:1" ht="13" x14ac:dyDescent="0.15">
      <c r="A475" s="1"/>
    </row>
    <row r="476" spans="1:1" ht="13" x14ac:dyDescent="0.15">
      <c r="A476" s="1"/>
    </row>
    <row r="477" spans="1:1" ht="13" x14ac:dyDescent="0.15">
      <c r="A477" s="1"/>
    </row>
    <row r="478" spans="1:1" ht="13" x14ac:dyDescent="0.15">
      <c r="A478" s="1"/>
    </row>
    <row r="479" spans="1:1" ht="13" x14ac:dyDescent="0.15">
      <c r="A479" s="1"/>
    </row>
    <row r="480" spans="1:1" ht="13" x14ac:dyDescent="0.15">
      <c r="A480" s="1"/>
    </row>
    <row r="481" spans="1:1" ht="13" x14ac:dyDescent="0.15">
      <c r="A481" s="1"/>
    </row>
    <row r="482" spans="1:1" ht="13" x14ac:dyDescent="0.15">
      <c r="A482" s="1"/>
    </row>
    <row r="483" spans="1:1" ht="13" x14ac:dyDescent="0.15">
      <c r="A483" s="1"/>
    </row>
    <row r="484" spans="1:1" ht="13" x14ac:dyDescent="0.15">
      <c r="A484" s="1"/>
    </row>
    <row r="485" spans="1:1" ht="13" x14ac:dyDescent="0.15">
      <c r="A485" s="1"/>
    </row>
    <row r="486" spans="1:1" ht="13" x14ac:dyDescent="0.15">
      <c r="A486" s="1"/>
    </row>
    <row r="487" spans="1:1" ht="13" x14ac:dyDescent="0.15">
      <c r="A487" s="1"/>
    </row>
    <row r="488" spans="1:1" ht="13" x14ac:dyDescent="0.15">
      <c r="A488" s="1"/>
    </row>
    <row r="489" spans="1:1" ht="13" x14ac:dyDescent="0.15">
      <c r="A489" s="1"/>
    </row>
    <row r="490" spans="1:1" ht="13" x14ac:dyDescent="0.15">
      <c r="A490" s="1"/>
    </row>
    <row r="491" spans="1:1" ht="13" x14ac:dyDescent="0.15">
      <c r="A491" s="1"/>
    </row>
    <row r="492" spans="1:1" ht="13" x14ac:dyDescent="0.15">
      <c r="A492" s="1"/>
    </row>
    <row r="493" spans="1:1" ht="13" x14ac:dyDescent="0.15">
      <c r="A493" s="1"/>
    </row>
    <row r="494" spans="1:1" ht="13" x14ac:dyDescent="0.15">
      <c r="A494" s="1"/>
    </row>
    <row r="495" spans="1:1" ht="13" x14ac:dyDescent="0.15">
      <c r="A495" s="1"/>
    </row>
    <row r="496" spans="1:1" ht="13" x14ac:dyDescent="0.15">
      <c r="A496" s="1"/>
    </row>
    <row r="497" spans="1:1" ht="13" x14ac:dyDescent="0.15">
      <c r="A497" s="1"/>
    </row>
    <row r="498" spans="1:1" ht="13" x14ac:dyDescent="0.15">
      <c r="A498" s="1"/>
    </row>
    <row r="499" spans="1:1" ht="13" x14ac:dyDescent="0.15">
      <c r="A499" s="1"/>
    </row>
    <row r="500" spans="1:1" ht="13" x14ac:dyDescent="0.15">
      <c r="A500" s="1"/>
    </row>
    <row r="501" spans="1:1" ht="13" x14ac:dyDescent="0.15">
      <c r="A501" s="1"/>
    </row>
    <row r="502" spans="1:1" ht="13" x14ac:dyDescent="0.15">
      <c r="A502" s="1"/>
    </row>
    <row r="503" spans="1:1" ht="13" x14ac:dyDescent="0.15">
      <c r="A503" s="1"/>
    </row>
    <row r="504" spans="1:1" ht="13" x14ac:dyDescent="0.15">
      <c r="A504" s="1"/>
    </row>
    <row r="505" spans="1:1" ht="13" x14ac:dyDescent="0.15">
      <c r="A505" s="1"/>
    </row>
    <row r="506" spans="1:1" ht="13" x14ac:dyDescent="0.15">
      <c r="A506" s="1"/>
    </row>
    <row r="507" spans="1:1" ht="13" x14ac:dyDescent="0.15">
      <c r="A507" s="1"/>
    </row>
    <row r="508" spans="1:1" ht="13" x14ac:dyDescent="0.15">
      <c r="A508" s="1"/>
    </row>
    <row r="509" spans="1:1" ht="13" x14ac:dyDescent="0.15">
      <c r="A509" s="1"/>
    </row>
    <row r="510" spans="1:1" ht="13" x14ac:dyDescent="0.15">
      <c r="A510" s="1"/>
    </row>
    <row r="511" spans="1:1" ht="13" x14ac:dyDescent="0.15">
      <c r="A511" s="1"/>
    </row>
    <row r="512" spans="1:1" ht="13" x14ac:dyDescent="0.15">
      <c r="A512" s="1"/>
    </row>
    <row r="513" spans="1:1" ht="13" x14ac:dyDescent="0.15">
      <c r="A513" s="1"/>
    </row>
    <row r="514" spans="1:1" ht="13" x14ac:dyDescent="0.15">
      <c r="A514" s="1"/>
    </row>
    <row r="515" spans="1:1" ht="13" x14ac:dyDescent="0.15">
      <c r="A515" s="1"/>
    </row>
    <row r="516" spans="1:1" ht="13" x14ac:dyDescent="0.15">
      <c r="A516" s="1"/>
    </row>
    <row r="517" spans="1:1" ht="13" x14ac:dyDescent="0.15">
      <c r="A517" s="1"/>
    </row>
    <row r="518" spans="1:1" ht="13" x14ac:dyDescent="0.15">
      <c r="A518" s="1"/>
    </row>
    <row r="519" spans="1:1" ht="13" x14ac:dyDescent="0.15">
      <c r="A519" s="1"/>
    </row>
    <row r="520" spans="1:1" ht="13" x14ac:dyDescent="0.15">
      <c r="A520" s="1"/>
    </row>
    <row r="521" spans="1:1" ht="13" x14ac:dyDescent="0.15">
      <c r="A521" s="1"/>
    </row>
    <row r="522" spans="1:1" ht="13" x14ac:dyDescent="0.15">
      <c r="A522" s="1"/>
    </row>
    <row r="523" spans="1:1" ht="13" x14ac:dyDescent="0.15">
      <c r="A523" s="1"/>
    </row>
    <row r="524" spans="1:1" ht="13" x14ac:dyDescent="0.15">
      <c r="A524" s="1"/>
    </row>
    <row r="525" spans="1:1" ht="13" x14ac:dyDescent="0.15">
      <c r="A525" s="1"/>
    </row>
    <row r="526" spans="1:1" ht="13" x14ac:dyDescent="0.15">
      <c r="A526" s="1"/>
    </row>
    <row r="527" spans="1:1" ht="13" x14ac:dyDescent="0.15">
      <c r="A527" s="1"/>
    </row>
    <row r="528" spans="1:1" ht="13" x14ac:dyDescent="0.15">
      <c r="A528" s="1"/>
    </row>
    <row r="529" spans="1:1" ht="13" x14ac:dyDescent="0.15">
      <c r="A529" s="1"/>
    </row>
    <row r="530" spans="1:1" ht="13" x14ac:dyDescent="0.15">
      <c r="A530" s="1"/>
    </row>
    <row r="531" spans="1:1" ht="13" x14ac:dyDescent="0.15">
      <c r="A531" s="1"/>
    </row>
    <row r="532" spans="1:1" ht="13" x14ac:dyDescent="0.15">
      <c r="A532" s="1"/>
    </row>
    <row r="533" spans="1:1" ht="13" x14ac:dyDescent="0.15">
      <c r="A533" s="1"/>
    </row>
    <row r="534" spans="1:1" ht="13" x14ac:dyDescent="0.15">
      <c r="A534" s="1"/>
    </row>
    <row r="535" spans="1:1" ht="13" x14ac:dyDescent="0.15">
      <c r="A535" s="1"/>
    </row>
    <row r="536" spans="1:1" ht="13" x14ac:dyDescent="0.15">
      <c r="A536" s="1"/>
    </row>
    <row r="537" spans="1:1" ht="13" x14ac:dyDescent="0.15">
      <c r="A537" s="1"/>
    </row>
    <row r="538" spans="1:1" ht="13" x14ac:dyDescent="0.15">
      <c r="A538" s="1"/>
    </row>
    <row r="539" spans="1:1" ht="13" x14ac:dyDescent="0.15">
      <c r="A539" s="1"/>
    </row>
    <row r="540" spans="1:1" ht="13" x14ac:dyDescent="0.15">
      <c r="A540" s="1"/>
    </row>
    <row r="541" spans="1:1" ht="13" x14ac:dyDescent="0.15">
      <c r="A541" s="1"/>
    </row>
    <row r="542" spans="1:1" ht="13" x14ac:dyDescent="0.15">
      <c r="A542" s="1"/>
    </row>
    <row r="543" spans="1:1" ht="13" x14ac:dyDescent="0.15">
      <c r="A543" s="1"/>
    </row>
    <row r="544" spans="1:1" ht="13" x14ac:dyDescent="0.15">
      <c r="A544" s="1"/>
    </row>
    <row r="545" spans="1:1" ht="13" x14ac:dyDescent="0.15">
      <c r="A545" s="1"/>
    </row>
    <row r="546" spans="1:1" ht="13" x14ac:dyDescent="0.15">
      <c r="A546" s="1"/>
    </row>
    <row r="547" spans="1:1" ht="13" x14ac:dyDescent="0.15">
      <c r="A547" s="1"/>
    </row>
    <row r="548" spans="1:1" ht="13" x14ac:dyDescent="0.15">
      <c r="A548" s="1"/>
    </row>
    <row r="549" spans="1:1" ht="13" x14ac:dyDescent="0.15">
      <c r="A549" s="1"/>
    </row>
    <row r="550" spans="1:1" ht="13" x14ac:dyDescent="0.15">
      <c r="A550" s="1"/>
    </row>
    <row r="551" spans="1:1" ht="13" x14ac:dyDescent="0.15">
      <c r="A551" s="1"/>
    </row>
    <row r="552" spans="1:1" ht="13" x14ac:dyDescent="0.15">
      <c r="A552" s="1"/>
    </row>
    <row r="553" spans="1:1" ht="13" x14ac:dyDescent="0.15">
      <c r="A553" s="1"/>
    </row>
    <row r="554" spans="1:1" ht="13" x14ac:dyDescent="0.15">
      <c r="A554" s="1"/>
    </row>
    <row r="555" spans="1:1" ht="13" x14ac:dyDescent="0.15">
      <c r="A555" s="1"/>
    </row>
    <row r="556" spans="1:1" ht="13" x14ac:dyDescent="0.15">
      <c r="A556" s="1"/>
    </row>
    <row r="557" spans="1:1" ht="13" x14ac:dyDescent="0.15">
      <c r="A557" s="1"/>
    </row>
    <row r="558" spans="1:1" ht="13" x14ac:dyDescent="0.15">
      <c r="A558" s="1"/>
    </row>
    <row r="559" spans="1:1" ht="13" x14ac:dyDescent="0.15">
      <c r="A559" s="1"/>
    </row>
    <row r="560" spans="1:1" ht="13" x14ac:dyDescent="0.15">
      <c r="A560" s="1"/>
    </row>
    <row r="561" spans="1:1" ht="13" x14ac:dyDescent="0.15">
      <c r="A561" s="1"/>
    </row>
    <row r="562" spans="1:1" ht="13" x14ac:dyDescent="0.15">
      <c r="A562" s="1"/>
    </row>
    <row r="563" spans="1:1" ht="13" x14ac:dyDescent="0.15">
      <c r="A563" s="1"/>
    </row>
    <row r="564" spans="1:1" ht="13" x14ac:dyDescent="0.15">
      <c r="A564" s="1"/>
    </row>
    <row r="565" spans="1:1" ht="13" x14ac:dyDescent="0.15">
      <c r="A565" s="1"/>
    </row>
    <row r="566" spans="1:1" ht="13" x14ac:dyDescent="0.15">
      <c r="A566" s="1"/>
    </row>
    <row r="567" spans="1:1" ht="13" x14ac:dyDescent="0.15">
      <c r="A567" s="1"/>
    </row>
    <row r="568" spans="1:1" ht="13" x14ac:dyDescent="0.15">
      <c r="A568" s="1"/>
    </row>
    <row r="569" spans="1:1" ht="13" x14ac:dyDescent="0.15">
      <c r="A569" s="1"/>
    </row>
    <row r="570" spans="1:1" ht="13" x14ac:dyDescent="0.15">
      <c r="A570" s="1"/>
    </row>
    <row r="571" spans="1:1" ht="13" x14ac:dyDescent="0.15">
      <c r="A571" s="1"/>
    </row>
    <row r="572" spans="1:1" ht="13" x14ac:dyDescent="0.15">
      <c r="A572" s="1"/>
    </row>
    <row r="573" spans="1:1" ht="13" x14ac:dyDescent="0.15">
      <c r="A573" s="1"/>
    </row>
    <row r="574" spans="1:1" ht="13" x14ac:dyDescent="0.15">
      <c r="A574" s="1"/>
    </row>
    <row r="575" spans="1:1" ht="13" x14ac:dyDescent="0.15">
      <c r="A575" s="1"/>
    </row>
    <row r="576" spans="1:1" ht="13" x14ac:dyDescent="0.15">
      <c r="A576" s="1"/>
    </row>
    <row r="577" spans="1:1" ht="13" x14ac:dyDescent="0.15">
      <c r="A577" s="1"/>
    </row>
    <row r="578" spans="1:1" ht="13" x14ac:dyDescent="0.15">
      <c r="A578" s="1"/>
    </row>
    <row r="579" spans="1:1" ht="13" x14ac:dyDescent="0.15">
      <c r="A579" s="1"/>
    </row>
    <row r="580" spans="1:1" ht="13" x14ac:dyDescent="0.15">
      <c r="A580" s="1"/>
    </row>
    <row r="581" spans="1:1" ht="13" x14ac:dyDescent="0.15">
      <c r="A581" s="1"/>
    </row>
    <row r="582" spans="1:1" ht="13" x14ac:dyDescent="0.15">
      <c r="A582" s="1"/>
    </row>
    <row r="583" spans="1:1" ht="13" x14ac:dyDescent="0.15">
      <c r="A583" s="1"/>
    </row>
    <row r="584" spans="1:1" ht="13" x14ac:dyDescent="0.15">
      <c r="A584" s="1"/>
    </row>
    <row r="585" spans="1:1" ht="13" x14ac:dyDescent="0.15">
      <c r="A585" s="1"/>
    </row>
    <row r="586" spans="1:1" ht="13" x14ac:dyDescent="0.15">
      <c r="A586" s="1"/>
    </row>
    <row r="587" spans="1:1" ht="13" x14ac:dyDescent="0.15">
      <c r="A587" s="1"/>
    </row>
    <row r="588" spans="1:1" ht="13" x14ac:dyDescent="0.15">
      <c r="A588" s="1"/>
    </row>
    <row r="589" spans="1:1" ht="13" x14ac:dyDescent="0.15">
      <c r="A589" s="1"/>
    </row>
    <row r="590" spans="1:1" ht="13" x14ac:dyDescent="0.15">
      <c r="A590" s="1"/>
    </row>
    <row r="591" spans="1:1" ht="13" x14ac:dyDescent="0.15">
      <c r="A591" s="1"/>
    </row>
    <row r="592" spans="1:1" ht="13" x14ac:dyDescent="0.15">
      <c r="A592" s="1"/>
    </row>
    <row r="593" spans="1:1" ht="13" x14ac:dyDescent="0.15">
      <c r="A593" s="1"/>
    </row>
    <row r="594" spans="1:1" ht="13" x14ac:dyDescent="0.15">
      <c r="A594" s="1"/>
    </row>
    <row r="595" spans="1:1" ht="13" x14ac:dyDescent="0.15">
      <c r="A595" s="1"/>
    </row>
    <row r="596" spans="1:1" ht="13" x14ac:dyDescent="0.15">
      <c r="A596" s="1"/>
    </row>
    <row r="597" spans="1:1" ht="13" x14ac:dyDescent="0.15">
      <c r="A597" s="1"/>
    </row>
    <row r="598" spans="1:1" ht="13" x14ac:dyDescent="0.15">
      <c r="A598" s="1"/>
    </row>
    <row r="599" spans="1:1" ht="13" x14ac:dyDescent="0.15">
      <c r="A599" s="1"/>
    </row>
    <row r="600" spans="1:1" ht="13" x14ac:dyDescent="0.15">
      <c r="A600" s="1"/>
    </row>
    <row r="601" spans="1:1" ht="13" x14ac:dyDescent="0.15">
      <c r="A601" s="1"/>
    </row>
    <row r="602" spans="1:1" ht="13" x14ac:dyDescent="0.15">
      <c r="A602" s="1"/>
    </row>
    <row r="603" spans="1:1" ht="13" x14ac:dyDescent="0.15">
      <c r="A603" s="1"/>
    </row>
    <row r="604" spans="1:1" ht="13" x14ac:dyDescent="0.15">
      <c r="A604" s="1"/>
    </row>
    <row r="605" spans="1:1" ht="13" x14ac:dyDescent="0.15">
      <c r="A605" s="1"/>
    </row>
    <row r="606" spans="1:1" ht="13" x14ac:dyDescent="0.15">
      <c r="A606" s="1"/>
    </row>
    <row r="607" spans="1:1" ht="13" x14ac:dyDescent="0.15">
      <c r="A607" s="1"/>
    </row>
    <row r="608" spans="1:1" ht="13" x14ac:dyDescent="0.15">
      <c r="A608" s="1"/>
    </row>
    <row r="609" spans="1:1" ht="13" x14ac:dyDescent="0.15">
      <c r="A609" s="1"/>
    </row>
    <row r="610" spans="1:1" ht="13" x14ac:dyDescent="0.15">
      <c r="A610" s="1"/>
    </row>
    <row r="611" spans="1:1" ht="13" x14ac:dyDescent="0.15">
      <c r="A611" s="1"/>
    </row>
    <row r="612" spans="1:1" ht="13" x14ac:dyDescent="0.15">
      <c r="A612" s="1"/>
    </row>
    <row r="613" spans="1:1" ht="13" x14ac:dyDescent="0.15">
      <c r="A613" s="1"/>
    </row>
    <row r="614" spans="1:1" ht="13" x14ac:dyDescent="0.15">
      <c r="A614" s="1"/>
    </row>
    <row r="615" spans="1:1" ht="13" x14ac:dyDescent="0.15">
      <c r="A615" s="1"/>
    </row>
    <row r="616" spans="1:1" ht="13" x14ac:dyDescent="0.15">
      <c r="A616" s="1"/>
    </row>
    <row r="617" spans="1:1" ht="13" x14ac:dyDescent="0.15">
      <c r="A617" s="1"/>
    </row>
    <row r="618" spans="1:1" ht="13" x14ac:dyDescent="0.15">
      <c r="A618" s="1"/>
    </row>
    <row r="619" spans="1:1" ht="13" x14ac:dyDescent="0.15">
      <c r="A619" s="1"/>
    </row>
    <row r="620" spans="1:1" ht="13" x14ac:dyDescent="0.15">
      <c r="A620" s="1"/>
    </row>
    <row r="621" spans="1:1" ht="13" x14ac:dyDescent="0.15">
      <c r="A621" s="1"/>
    </row>
    <row r="622" spans="1:1" ht="13" x14ac:dyDescent="0.15">
      <c r="A622" s="1"/>
    </row>
    <row r="623" spans="1:1" ht="13" x14ac:dyDescent="0.15">
      <c r="A623" s="1"/>
    </row>
    <row r="624" spans="1:1" ht="13" x14ac:dyDescent="0.15">
      <c r="A624" s="1"/>
    </row>
    <row r="625" spans="1:1" ht="13" x14ac:dyDescent="0.15">
      <c r="A625" s="1"/>
    </row>
    <row r="626" spans="1:1" ht="13" x14ac:dyDescent="0.15">
      <c r="A626" s="1"/>
    </row>
    <row r="627" spans="1:1" ht="13" x14ac:dyDescent="0.15">
      <c r="A627" s="1"/>
    </row>
    <row r="628" spans="1:1" ht="13" x14ac:dyDescent="0.15">
      <c r="A628" s="1"/>
    </row>
    <row r="629" spans="1:1" ht="13" x14ac:dyDescent="0.15">
      <c r="A629" s="1"/>
    </row>
    <row r="630" spans="1:1" ht="13" x14ac:dyDescent="0.15">
      <c r="A630" s="1"/>
    </row>
    <row r="631" spans="1:1" ht="13" x14ac:dyDescent="0.15">
      <c r="A631" s="1"/>
    </row>
    <row r="632" spans="1:1" ht="13" x14ac:dyDescent="0.15">
      <c r="A632" s="1"/>
    </row>
    <row r="633" spans="1:1" ht="13" x14ac:dyDescent="0.15">
      <c r="A633" s="1"/>
    </row>
    <row r="634" spans="1:1" ht="13" x14ac:dyDescent="0.15">
      <c r="A634" s="1"/>
    </row>
    <row r="635" spans="1:1" ht="13" x14ac:dyDescent="0.15">
      <c r="A635" s="1"/>
    </row>
    <row r="636" spans="1:1" ht="13" x14ac:dyDescent="0.15">
      <c r="A636" s="1"/>
    </row>
    <row r="637" spans="1:1" ht="13" x14ac:dyDescent="0.15">
      <c r="A637" s="1"/>
    </row>
    <row r="638" spans="1:1" ht="13" x14ac:dyDescent="0.15">
      <c r="A638" s="1"/>
    </row>
    <row r="639" spans="1:1" ht="13" x14ac:dyDescent="0.15">
      <c r="A639" s="1"/>
    </row>
    <row r="640" spans="1:1" ht="13" x14ac:dyDescent="0.15">
      <c r="A640" s="1"/>
    </row>
    <row r="641" spans="1:1" ht="13" x14ac:dyDescent="0.15">
      <c r="A641" s="1"/>
    </row>
    <row r="642" spans="1:1" ht="13" x14ac:dyDescent="0.15">
      <c r="A642" s="1"/>
    </row>
    <row r="643" spans="1:1" ht="13" x14ac:dyDescent="0.15">
      <c r="A643" s="1"/>
    </row>
    <row r="644" spans="1:1" ht="13" x14ac:dyDescent="0.15">
      <c r="A644" s="1"/>
    </row>
    <row r="645" spans="1:1" ht="13" x14ac:dyDescent="0.15">
      <c r="A645" s="1"/>
    </row>
    <row r="646" spans="1:1" ht="13" x14ac:dyDescent="0.15">
      <c r="A646" s="1"/>
    </row>
    <row r="647" spans="1:1" ht="13" x14ac:dyDescent="0.15">
      <c r="A647" s="1"/>
    </row>
    <row r="648" spans="1:1" ht="13" x14ac:dyDescent="0.15">
      <c r="A648" s="1"/>
    </row>
    <row r="649" spans="1:1" ht="13" x14ac:dyDescent="0.15">
      <c r="A649" s="1"/>
    </row>
    <row r="650" spans="1:1" ht="13" x14ac:dyDescent="0.15">
      <c r="A650" s="1"/>
    </row>
    <row r="651" spans="1:1" ht="13" x14ac:dyDescent="0.15">
      <c r="A651" s="1"/>
    </row>
    <row r="652" spans="1:1" ht="13" x14ac:dyDescent="0.15">
      <c r="A652" s="1"/>
    </row>
    <row r="653" spans="1:1" ht="13" x14ac:dyDescent="0.15">
      <c r="A653" s="1"/>
    </row>
    <row r="654" spans="1:1" ht="13" x14ac:dyDescent="0.15">
      <c r="A654" s="1"/>
    </row>
    <row r="655" spans="1:1" ht="13" x14ac:dyDescent="0.15">
      <c r="A655" s="1"/>
    </row>
    <row r="656" spans="1:1" ht="13" x14ac:dyDescent="0.15">
      <c r="A656" s="1"/>
    </row>
    <row r="657" spans="1:1" ht="13" x14ac:dyDescent="0.15">
      <c r="A657" s="1"/>
    </row>
    <row r="658" spans="1:1" ht="13" x14ac:dyDescent="0.15">
      <c r="A658" s="1"/>
    </row>
    <row r="659" spans="1:1" ht="13" x14ac:dyDescent="0.15">
      <c r="A659" s="1"/>
    </row>
    <row r="660" spans="1:1" ht="13" x14ac:dyDescent="0.15">
      <c r="A660" s="1"/>
    </row>
    <row r="661" spans="1:1" ht="13" x14ac:dyDescent="0.15">
      <c r="A661" s="1"/>
    </row>
    <row r="662" spans="1:1" ht="13" x14ac:dyDescent="0.15">
      <c r="A662" s="1"/>
    </row>
    <row r="663" spans="1:1" ht="13" x14ac:dyDescent="0.15">
      <c r="A663" s="1"/>
    </row>
    <row r="664" spans="1:1" ht="13" x14ac:dyDescent="0.15">
      <c r="A664" s="1"/>
    </row>
    <row r="665" spans="1:1" ht="13" x14ac:dyDescent="0.15">
      <c r="A665" s="1"/>
    </row>
    <row r="666" spans="1:1" ht="13" x14ac:dyDescent="0.15">
      <c r="A666" s="1"/>
    </row>
    <row r="667" spans="1:1" ht="13" x14ac:dyDescent="0.15">
      <c r="A667" s="1"/>
    </row>
    <row r="668" spans="1:1" ht="13" x14ac:dyDescent="0.15">
      <c r="A668" s="1"/>
    </row>
    <row r="669" spans="1:1" ht="13" x14ac:dyDescent="0.15">
      <c r="A669" s="1"/>
    </row>
    <row r="670" spans="1:1" ht="13" x14ac:dyDescent="0.15">
      <c r="A670" s="1"/>
    </row>
    <row r="671" spans="1:1" ht="13" x14ac:dyDescent="0.15">
      <c r="A671" s="1"/>
    </row>
    <row r="672" spans="1:1" ht="13" x14ac:dyDescent="0.15">
      <c r="A672" s="1"/>
    </row>
    <row r="673" spans="1:1" ht="13" x14ac:dyDescent="0.15">
      <c r="A673" s="1"/>
    </row>
    <row r="674" spans="1:1" ht="13" x14ac:dyDescent="0.15">
      <c r="A674" s="1"/>
    </row>
    <row r="675" spans="1:1" ht="13" x14ac:dyDescent="0.15">
      <c r="A675" s="1"/>
    </row>
    <row r="676" spans="1:1" ht="13" x14ac:dyDescent="0.15">
      <c r="A676" s="1"/>
    </row>
    <row r="677" spans="1:1" ht="13" x14ac:dyDescent="0.15">
      <c r="A677" s="1"/>
    </row>
    <row r="678" spans="1:1" ht="13" x14ac:dyDescent="0.15">
      <c r="A678" s="1"/>
    </row>
    <row r="679" spans="1:1" ht="13" x14ac:dyDescent="0.15">
      <c r="A679" s="1"/>
    </row>
    <row r="680" spans="1:1" ht="13" x14ac:dyDescent="0.15">
      <c r="A680" s="1"/>
    </row>
    <row r="681" spans="1:1" ht="13" x14ac:dyDescent="0.15">
      <c r="A681" s="1"/>
    </row>
    <row r="682" spans="1:1" ht="13" x14ac:dyDescent="0.15">
      <c r="A682" s="1"/>
    </row>
    <row r="683" spans="1:1" ht="13" x14ac:dyDescent="0.15">
      <c r="A683" s="1"/>
    </row>
    <row r="684" spans="1:1" ht="13" x14ac:dyDescent="0.15">
      <c r="A684" s="1"/>
    </row>
    <row r="685" spans="1:1" ht="13" x14ac:dyDescent="0.15">
      <c r="A685" s="1"/>
    </row>
    <row r="686" spans="1:1" ht="13" x14ac:dyDescent="0.15">
      <c r="A686" s="1"/>
    </row>
    <row r="687" spans="1:1" ht="13" x14ac:dyDescent="0.15">
      <c r="A687" s="1"/>
    </row>
    <row r="688" spans="1:1" ht="13" x14ac:dyDescent="0.15">
      <c r="A688" s="1"/>
    </row>
    <row r="689" spans="1:1" ht="13" x14ac:dyDescent="0.15">
      <c r="A689" s="1"/>
    </row>
    <row r="690" spans="1:1" ht="13" x14ac:dyDescent="0.15">
      <c r="A690" s="1"/>
    </row>
    <row r="691" spans="1:1" ht="13" x14ac:dyDescent="0.15">
      <c r="A691" s="1"/>
    </row>
    <row r="692" spans="1:1" ht="13" x14ac:dyDescent="0.15">
      <c r="A692" s="1"/>
    </row>
    <row r="693" spans="1:1" ht="13" x14ac:dyDescent="0.15">
      <c r="A693" s="1"/>
    </row>
    <row r="694" spans="1:1" ht="13" x14ac:dyDescent="0.15">
      <c r="A694" s="1"/>
    </row>
    <row r="695" spans="1:1" ht="13" x14ac:dyDescent="0.15">
      <c r="A695" s="1"/>
    </row>
    <row r="696" spans="1:1" ht="13" x14ac:dyDescent="0.15">
      <c r="A696" s="1"/>
    </row>
    <row r="697" spans="1:1" ht="13" x14ac:dyDescent="0.15">
      <c r="A697" s="1"/>
    </row>
    <row r="698" spans="1:1" ht="13" x14ac:dyDescent="0.15">
      <c r="A698" s="1"/>
    </row>
    <row r="699" spans="1:1" ht="13" x14ac:dyDescent="0.15">
      <c r="A699" s="1"/>
    </row>
    <row r="700" spans="1:1" ht="13" x14ac:dyDescent="0.15">
      <c r="A700" s="1"/>
    </row>
    <row r="701" spans="1:1" ht="13" x14ac:dyDescent="0.15">
      <c r="A701" s="1"/>
    </row>
    <row r="702" spans="1:1" ht="13" x14ac:dyDescent="0.15">
      <c r="A702" s="1"/>
    </row>
    <row r="703" spans="1:1" ht="13" x14ac:dyDescent="0.15">
      <c r="A703" s="1"/>
    </row>
    <row r="704" spans="1:1" ht="13" x14ac:dyDescent="0.15">
      <c r="A704" s="1"/>
    </row>
    <row r="705" spans="1:1" ht="13" x14ac:dyDescent="0.15">
      <c r="A705" s="1"/>
    </row>
    <row r="706" spans="1:1" ht="13" x14ac:dyDescent="0.15">
      <c r="A706" s="1"/>
    </row>
    <row r="707" spans="1:1" ht="13" x14ac:dyDescent="0.15">
      <c r="A707" s="1"/>
    </row>
    <row r="708" spans="1:1" ht="13" x14ac:dyDescent="0.15">
      <c r="A708" s="1"/>
    </row>
    <row r="709" spans="1:1" ht="13" x14ac:dyDescent="0.15">
      <c r="A709" s="1"/>
    </row>
    <row r="710" spans="1:1" ht="13" x14ac:dyDescent="0.15">
      <c r="A710" s="1"/>
    </row>
    <row r="711" spans="1:1" ht="13" x14ac:dyDescent="0.15">
      <c r="A711" s="1"/>
    </row>
    <row r="712" spans="1:1" ht="13" x14ac:dyDescent="0.15">
      <c r="A712" s="1"/>
    </row>
    <row r="713" spans="1:1" ht="13" x14ac:dyDescent="0.15">
      <c r="A713" s="1"/>
    </row>
    <row r="714" spans="1:1" ht="13" x14ac:dyDescent="0.15">
      <c r="A714" s="1"/>
    </row>
    <row r="715" spans="1:1" ht="13" x14ac:dyDescent="0.15">
      <c r="A715" s="1"/>
    </row>
    <row r="716" spans="1:1" ht="13" x14ac:dyDescent="0.15">
      <c r="A716" s="1"/>
    </row>
    <row r="717" spans="1:1" ht="13" x14ac:dyDescent="0.15">
      <c r="A717" s="1"/>
    </row>
    <row r="718" spans="1:1" ht="13" x14ac:dyDescent="0.15">
      <c r="A718" s="1"/>
    </row>
    <row r="719" spans="1:1" ht="13" x14ac:dyDescent="0.15">
      <c r="A719" s="1"/>
    </row>
    <row r="720" spans="1:1" ht="13" x14ac:dyDescent="0.15">
      <c r="A720" s="1"/>
    </row>
    <row r="721" spans="1:1" ht="13" x14ac:dyDescent="0.15">
      <c r="A721" s="1"/>
    </row>
    <row r="722" spans="1:1" ht="13" x14ac:dyDescent="0.15">
      <c r="A722" s="1"/>
    </row>
    <row r="723" spans="1:1" ht="13" x14ac:dyDescent="0.15">
      <c r="A723" s="1"/>
    </row>
    <row r="724" spans="1:1" ht="13" x14ac:dyDescent="0.15">
      <c r="A724" s="1"/>
    </row>
    <row r="725" spans="1:1" ht="13" x14ac:dyDescent="0.15">
      <c r="A725" s="1"/>
    </row>
    <row r="726" spans="1:1" ht="13" x14ac:dyDescent="0.15">
      <c r="A726" s="1"/>
    </row>
    <row r="727" spans="1:1" ht="13" x14ac:dyDescent="0.15">
      <c r="A727" s="1"/>
    </row>
    <row r="728" spans="1:1" ht="13" x14ac:dyDescent="0.15">
      <c r="A728" s="1"/>
    </row>
    <row r="729" spans="1:1" ht="13" x14ac:dyDescent="0.15">
      <c r="A729" s="1"/>
    </row>
    <row r="730" spans="1:1" ht="13" x14ac:dyDescent="0.15">
      <c r="A730" s="1"/>
    </row>
    <row r="731" spans="1:1" ht="13" x14ac:dyDescent="0.15">
      <c r="A731" s="1"/>
    </row>
    <row r="732" spans="1:1" ht="13" x14ac:dyDescent="0.15">
      <c r="A732" s="1"/>
    </row>
    <row r="733" spans="1:1" ht="13" x14ac:dyDescent="0.15">
      <c r="A733" s="1"/>
    </row>
    <row r="734" spans="1:1" ht="13" x14ac:dyDescent="0.15">
      <c r="A734" s="1"/>
    </row>
    <row r="735" spans="1:1" ht="13" x14ac:dyDescent="0.15">
      <c r="A735" s="1"/>
    </row>
    <row r="736" spans="1:1" ht="13" x14ac:dyDescent="0.15">
      <c r="A736" s="1"/>
    </row>
    <row r="737" spans="1:1" ht="13" x14ac:dyDescent="0.15">
      <c r="A737" s="1"/>
    </row>
    <row r="738" spans="1:1" ht="13" x14ac:dyDescent="0.15">
      <c r="A738" s="1"/>
    </row>
    <row r="739" spans="1:1" ht="13" x14ac:dyDescent="0.15">
      <c r="A739" s="1"/>
    </row>
    <row r="740" spans="1:1" ht="13" x14ac:dyDescent="0.15">
      <c r="A740" s="1"/>
    </row>
    <row r="741" spans="1:1" ht="13" x14ac:dyDescent="0.15">
      <c r="A741" s="1"/>
    </row>
    <row r="742" spans="1:1" ht="13" x14ac:dyDescent="0.15">
      <c r="A742" s="1"/>
    </row>
    <row r="743" spans="1:1" ht="13" x14ac:dyDescent="0.15">
      <c r="A743" s="1"/>
    </row>
    <row r="744" spans="1:1" ht="13" x14ac:dyDescent="0.15">
      <c r="A744" s="1"/>
    </row>
    <row r="745" spans="1:1" ht="13" x14ac:dyDescent="0.15">
      <c r="A745" s="1"/>
    </row>
    <row r="746" spans="1:1" ht="13" x14ac:dyDescent="0.15">
      <c r="A746" s="1"/>
    </row>
    <row r="747" spans="1:1" ht="13" x14ac:dyDescent="0.15">
      <c r="A747" s="1"/>
    </row>
    <row r="748" spans="1:1" ht="13" x14ac:dyDescent="0.15">
      <c r="A748" s="1"/>
    </row>
    <row r="749" spans="1:1" ht="13" x14ac:dyDescent="0.15">
      <c r="A749" s="1"/>
    </row>
    <row r="750" spans="1:1" ht="13" x14ac:dyDescent="0.15">
      <c r="A750" s="1"/>
    </row>
    <row r="751" spans="1:1" ht="13" x14ac:dyDescent="0.15">
      <c r="A751" s="1"/>
    </row>
    <row r="752" spans="1:1" ht="13" x14ac:dyDescent="0.15">
      <c r="A752" s="1"/>
    </row>
    <row r="753" spans="1:1" ht="13" x14ac:dyDescent="0.15">
      <c r="A753" s="1"/>
    </row>
    <row r="754" spans="1:1" ht="13" x14ac:dyDescent="0.15">
      <c r="A754" s="1"/>
    </row>
    <row r="755" spans="1:1" ht="13" x14ac:dyDescent="0.15">
      <c r="A755" s="1"/>
    </row>
    <row r="756" spans="1:1" ht="13" x14ac:dyDescent="0.15">
      <c r="A756" s="1"/>
    </row>
    <row r="757" spans="1:1" ht="13" x14ac:dyDescent="0.15">
      <c r="A757" s="1"/>
    </row>
    <row r="758" spans="1:1" ht="13" x14ac:dyDescent="0.15">
      <c r="A758" s="1"/>
    </row>
    <row r="759" spans="1:1" ht="13" x14ac:dyDescent="0.15">
      <c r="A759" s="1"/>
    </row>
    <row r="760" spans="1:1" ht="13" x14ac:dyDescent="0.15">
      <c r="A760" s="1"/>
    </row>
    <row r="761" spans="1:1" ht="13" x14ac:dyDescent="0.15">
      <c r="A761" s="1"/>
    </row>
    <row r="762" spans="1:1" ht="13" x14ac:dyDescent="0.15">
      <c r="A762" s="1"/>
    </row>
    <row r="763" spans="1:1" ht="13" x14ac:dyDescent="0.15">
      <c r="A763" s="1"/>
    </row>
    <row r="764" spans="1:1" ht="13" x14ac:dyDescent="0.15">
      <c r="A764" s="1"/>
    </row>
    <row r="765" spans="1:1" ht="13" x14ac:dyDescent="0.15">
      <c r="A765" s="1"/>
    </row>
    <row r="766" spans="1:1" ht="13" x14ac:dyDescent="0.15">
      <c r="A766" s="1"/>
    </row>
    <row r="767" spans="1:1" ht="13" x14ac:dyDescent="0.15">
      <c r="A767" s="1"/>
    </row>
    <row r="768" spans="1:1" ht="13" x14ac:dyDescent="0.15">
      <c r="A768" s="1"/>
    </row>
    <row r="769" spans="1:1" ht="13" x14ac:dyDescent="0.15">
      <c r="A769" s="1"/>
    </row>
    <row r="770" spans="1:1" ht="13" x14ac:dyDescent="0.15">
      <c r="A770" s="1"/>
    </row>
    <row r="771" spans="1:1" ht="13" x14ac:dyDescent="0.15">
      <c r="A771" s="1"/>
    </row>
    <row r="772" spans="1:1" ht="13" x14ac:dyDescent="0.15">
      <c r="A772" s="1"/>
    </row>
    <row r="773" spans="1:1" ht="13" x14ac:dyDescent="0.15">
      <c r="A773" s="1"/>
    </row>
    <row r="774" spans="1:1" ht="13" x14ac:dyDescent="0.15">
      <c r="A774" s="1"/>
    </row>
    <row r="775" spans="1:1" ht="13" x14ac:dyDescent="0.15">
      <c r="A775" s="1"/>
    </row>
    <row r="776" spans="1:1" ht="13" x14ac:dyDescent="0.15">
      <c r="A776" s="1"/>
    </row>
    <row r="777" spans="1:1" ht="13" x14ac:dyDescent="0.15">
      <c r="A777" s="1"/>
    </row>
    <row r="778" spans="1:1" ht="13" x14ac:dyDescent="0.15">
      <c r="A778" s="1"/>
    </row>
    <row r="779" spans="1:1" ht="13" x14ac:dyDescent="0.15">
      <c r="A779" s="1"/>
    </row>
    <row r="780" spans="1:1" ht="13" x14ac:dyDescent="0.15">
      <c r="A780" s="1"/>
    </row>
    <row r="781" spans="1:1" ht="13" x14ac:dyDescent="0.15">
      <c r="A781" s="1"/>
    </row>
    <row r="782" spans="1:1" ht="13" x14ac:dyDescent="0.15">
      <c r="A782" s="1"/>
    </row>
    <row r="783" spans="1:1" ht="13" x14ac:dyDescent="0.15">
      <c r="A783" s="1"/>
    </row>
    <row r="784" spans="1:1" ht="13" x14ac:dyDescent="0.15">
      <c r="A784" s="1"/>
    </row>
    <row r="785" spans="1:1" ht="13" x14ac:dyDescent="0.15">
      <c r="A785" s="1"/>
    </row>
    <row r="786" spans="1:1" ht="13" x14ac:dyDescent="0.15">
      <c r="A786" s="1"/>
    </row>
    <row r="787" spans="1:1" ht="13" x14ac:dyDescent="0.15">
      <c r="A787" s="1"/>
    </row>
    <row r="788" spans="1:1" ht="13" x14ac:dyDescent="0.15">
      <c r="A788" s="1"/>
    </row>
    <row r="789" spans="1:1" ht="13" x14ac:dyDescent="0.15">
      <c r="A789" s="1"/>
    </row>
    <row r="790" spans="1:1" ht="13" x14ac:dyDescent="0.15">
      <c r="A790" s="1"/>
    </row>
    <row r="791" spans="1:1" ht="13" x14ac:dyDescent="0.15">
      <c r="A791" s="1"/>
    </row>
    <row r="792" spans="1:1" ht="13" x14ac:dyDescent="0.15">
      <c r="A792" s="1"/>
    </row>
    <row r="793" spans="1:1" ht="13" x14ac:dyDescent="0.15">
      <c r="A793" s="1"/>
    </row>
    <row r="794" spans="1:1" ht="13" x14ac:dyDescent="0.15">
      <c r="A794" s="1"/>
    </row>
    <row r="795" spans="1:1" ht="13" x14ac:dyDescent="0.15">
      <c r="A795" s="1"/>
    </row>
    <row r="796" spans="1:1" ht="13" x14ac:dyDescent="0.15">
      <c r="A796" s="1"/>
    </row>
    <row r="797" spans="1:1" ht="13" x14ac:dyDescent="0.15">
      <c r="A797" s="1"/>
    </row>
    <row r="798" spans="1:1" ht="13" x14ac:dyDescent="0.15">
      <c r="A798" s="1"/>
    </row>
    <row r="799" spans="1:1" ht="13" x14ac:dyDescent="0.15">
      <c r="A799" s="1"/>
    </row>
    <row r="800" spans="1:1" ht="13" x14ac:dyDescent="0.15">
      <c r="A800" s="1"/>
    </row>
    <row r="801" spans="1:1" ht="13" x14ac:dyDescent="0.15">
      <c r="A801" s="1"/>
    </row>
    <row r="802" spans="1:1" ht="13" x14ac:dyDescent="0.15">
      <c r="A802" s="1"/>
    </row>
    <row r="803" spans="1:1" ht="13" x14ac:dyDescent="0.15">
      <c r="A803" s="1"/>
    </row>
    <row r="804" spans="1:1" ht="13" x14ac:dyDescent="0.15">
      <c r="A804" s="1"/>
    </row>
    <row r="805" spans="1:1" ht="13" x14ac:dyDescent="0.15">
      <c r="A805" s="1"/>
    </row>
    <row r="806" spans="1:1" ht="13" x14ac:dyDescent="0.15">
      <c r="A806" s="1"/>
    </row>
    <row r="807" spans="1:1" ht="13" x14ac:dyDescent="0.15">
      <c r="A807" s="1"/>
    </row>
    <row r="808" spans="1:1" ht="13" x14ac:dyDescent="0.15">
      <c r="A808" s="1"/>
    </row>
    <row r="809" spans="1:1" ht="13" x14ac:dyDescent="0.15">
      <c r="A809" s="1"/>
    </row>
    <row r="810" spans="1:1" ht="13" x14ac:dyDescent="0.15">
      <c r="A810" s="1"/>
    </row>
    <row r="811" spans="1:1" ht="13" x14ac:dyDescent="0.15">
      <c r="A811" s="1"/>
    </row>
    <row r="812" spans="1:1" ht="13" x14ac:dyDescent="0.15">
      <c r="A812" s="1"/>
    </row>
    <row r="813" spans="1:1" ht="13" x14ac:dyDescent="0.15">
      <c r="A813" s="1"/>
    </row>
    <row r="814" spans="1:1" ht="13" x14ac:dyDescent="0.15">
      <c r="A814" s="1"/>
    </row>
    <row r="815" spans="1:1" ht="13" x14ac:dyDescent="0.15">
      <c r="A815" s="1"/>
    </row>
    <row r="816" spans="1:1" ht="13" x14ac:dyDescent="0.15">
      <c r="A816" s="1"/>
    </row>
    <row r="817" spans="1:1" ht="13" x14ac:dyDescent="0.15">
      <c r="A817" s="1"/>
    </row>
    <row r="818" spans="1:1" ht="13" x14ac:dyDescent="0.15">
      <c r="A818" s="1"/>
    </row>
    <row r="819" spans="1:1" ht="13" x14ac:dyDescent="0.15">
      <c r="A819" s="1"/>
    </row>
    <row r="820" spans="1:1" ht="13" x14ac:dyDescent="0.15">
      <c r="A820" s="1"/>
    </row>
    <row r="821" spans="1:1" ht="13" x14ac:dyDescent="0.15">
      <c r="A821" s="1"/>
    </row>
    <row r="822" spans="1:1" ht="13" x14ac:dyDescent="0.15">
      <c r="A822" s="1"/>
    </row>
    <row r="823" spans="1:1" ht="13" x14ac:dyDescent="0.15">
      <c r="A823" s="1"/>
    </row>
    <row r="824" spans="1:1" ht="13" x14ac:dyDescent="0.15">
      <c r="A824" s="1"/>
    </row>
    <row r="825" spans="1:1" ht="13" x14ac:dyDescent="0.15">
      <c r="A825" s="1"/>
    </row>
    <row r="826" spans="1:1" ht="13" x14ac:dyDescent="0.15">
      <c r="A826" s="1"/>
    </row>
    <row r="827" spans="1:1" ht="13" x14ac:dyDescent="0.15">
      <c r="A827" s="1"/>
    </row>
    <row r="828" spans="1:1" ht="13" x14ac:dyDescent="0.15">
      <c r="A828" s="1"/>
    </row>
    <row r="829" spans="1:1" ht="13" x14ac:dyDescent="0.15">
      <c r="A829" s="1"/>
    </row>
    <row r="830" spans="1:1" ht="13" x14ac:dyDescent="0.15">
      <c r="A830" s="1"/>
    </row>
    <row r="831" spans="1:1" ht="13" x14ac:dyDescent="0.15">
      <c r="A831" s="1"/>
    </row>
    <row r="832" spans="1:1" ht="13" x14ac:dyDescent="0.15">
      <c r="A832" s="1"/>
    </row>
    <row r="833" spans="1:1" ht="13" x14ac:dyDescent="0.15">
      <c r="A833" s="1"/>
    </row>
    <row r="834" spans="1:1" ht="13" x14ac:dyDescent="0.15">
      <c r="A834" s="1"/>
    </row>
    <row r="835" spans="1:1" ht="13" x14ac:dyDescent="0.15">
      <c r="A835" s="1"/>
    </row>
    <row r="836" spans="1:1" ht="13" x14ac:dyDescent="0.15">
      <c r="A836" s="1"/>
    </row>
    <row r="837" spans="1:1" ht="13" x14ac:dyDescent="0.15">
      <c r="A837" s="1"/>
    </row>
    <row r="838" spans="1:1" ht="13" x14ac:dyDescent="0.15">
      <c r="A838" s="1"/>
    </row>
    <row r="839" spans="1:1" ht="13" x14ac:dyDescent="0.15">
      <c r="A839" s="1"/>
    </row>
    <row r="840" spans="1:1" ht="13" x14ac:dyDescent="0.15">
      <c r="A840" s="1"/>
    </row>
    <row r="841" spans="1:1" ht="13" x14ac:dyDescent="0.15">
      <c r="A841" s="1"/>
    </row>
    <row r="842" spans="1:1" ht="13" x14ac:dyDescent="0.15">
      <c r="A842" s="1"/>
    </row>
    <row r="843" spans="1:1" ht="13" x14ac:dyDescent="0.15">
      <c r="A843" s="1"/>
    </row>
    <row r="844" spans="1:1" ht="13" x14ac:dyDescent="0.15">
      <c r="A844" s="1"/>
    </row>
    <row r="845" spans="1:1" ht="13" x14ac:dyDescent="0.15">
      <c r="A845" s="1"/>
    </row>
    <row r="846" spans="1:1" ht="13" x14ac:dyDescent="0.15">
      <c r="A846" s="1"/>
    </row>
    <row r="847" spans="1:1" ht="13" x14ac:dyDescent="0.15">
      <c r="A847" s="1"/>
    </row>
    <row r="848" spans="1:1" ht="13" x14ac:dyDescent="0.15">
      <c r="A848" s="1"/>
    </row>
    <row r="849" spans="1:1" ht="13" x14ac:dyDescent="0.15">
      <c r="A849" s="1"/>
    </row>
    <row r="850" spans="1:1" ht="13" x14ac:dyDescent="0.15">
      <c r="A850" s="1"/>
    </row>
    <row r="851" spans="1:1" ht="13" x14ac:dyDescent="0.15">
      <c r="A851" s="1"/>
    </row>
    <row r="852" spans="1:1" ht="13" x14ac:dyDescent="0.15">
      <c r="A852" s="1"/>
    </row>
    <row r="853" spans="1:1" ht="13" x14ac:dyDescent="0.15">
      <c r="A853" s="1"/>
    </row>
    <row r="854" spans="1:1" ht="13" x14ac:dyDescent="0.15">
      <c r="A854" s="1"/>
    </row>
    <row r="855" spans="1:1" ht="13" x14ac:dyDescent="0.15">
      <c r="A855" s="1"/>
    </row>
    <row r="856" spans="1:1" ht="13" x14ac:dyDescent="0.15">
      <c r="A856" s="1"/>
    </row>
    <row r="857" spans="1:1" ht="13" x14ac:dyDescent="0.15">
      <c r="A857" s="1"/>
    </row>
    <row r="858" spans="1:1" ht="13" x14ac:dyDescent="0.15">
      <c r="A858" s="1"/>
    </row>
    <row r="859" spans="1:1" ht="13" x14ac:dyDescent="0.15">
      <c r="A859" s="1"/>
    </row>
    <row r="860" spans="1:1" ht="13" x14ac:dyDescent="0.15">
      <c r="A860" s="1"/>
    </row>
    <row r="861" spans="1:1" ht="13" x14ac:dyDescent="0.15">
      <c r="A861" s="1"/>
    </row>
    <row r="862" spans="1:1" ht="13" x14ac:dyDescent="0.15">
      <c r="A862" s="1"/>
    </row>
    <row r="863" spans="1:1" ht="13" x14ac:dyDescent="0.15">
      <c r="A863" s="1"/>
    </row>
    <row r="864" spans="1:1" ht="13" x14ac:dyDescent="0.15">
      <c r="A864" s="1"/>
    </row>
    <row r="865" spans="1:1" ht="13" x14ac:dyDescent="0.15">
      <c r="A865" s="1"/>
    </row>
    <row r="866" spans="1:1" ht="13" x14ac:dyDescent="0.15">
      <c r="A866" s="1"/>
    </row>
    <row r="867" spans="1:1" ht="13" x14ac:dyDescent="0.15">
      <c r="A867" s="1"/>
    </row>
    <row r="868" spans="1:1" ht="13" x14ac:dyDescent="0.15">
      <c r="A868" s="1"/>
    </row>
    <row r="869" spans="1:1" ht="13" x14ac:dyDescent="0.15">
      <c r="A869" s="1"/>
    </row>
    <row r="870" spans="1:1" ht="13" x14ac:dyDescent="0.15">
      <c r="A870" s="1"/>
    </row>
    <row r="871" spans="1:1" ht="13" x14ac:dyDescent="0.15">
      <c r="A871" s="1"/>
    </row>
    <row r="872" spans="1:1" ht="13" x14ac:dyDescent="0.15">
      <c r="A872" s="1"/>
    </row>
    <row r="873" spans="1:1" ht="13" x14ac:dyDescent="0.15">
      <c r="A873" s="1"/>
    </row>
    <row r="874" spans="1:1" ht="13" x14ac:dyDescent="0.15">
      <c r="A874" s="1"/>
    </row>
    <row r="875" spans="1:1" ht="13" x14ac:dyDescent="0.15">
      <c r="A875" s="1"/>
    </row>
    <row r="876" spans="1:1" ht="13" x14ac:dyDescent="0.15">
      <c r="A876" s="1"/>
    </row>
    <row r="877" spans="1:1" ht="13" x14ac:dyDescent="0.15">
      <c r="A877" s="1"/>
    </row>
    <row r="878" spans="1:1" ht="13" x14ac:dyDescent="0.15">
      <c r="A878" s="1"/>
    </row>
    <row r="879" spans="1:1" ht="13" x14ac:dyDescent="0.15">
      <c r="A879" s="1"/>
    </row>
    <row r="880" spans="1:1" ht="13" x14ac:dyDescent="0.15">
      <c r="A880" s="1"/>
    </row>
    <row r="881" spans="1:1" ht="13" x14ac:dyDescent="0.15">
      <c r="A881" s="1"/>
    </row>
    <row r="882" spans="1:1" ht="13" x14ac:dyDescent="0.15">
      <c r="A882" s="1"/>
    </row>
    <row r="883" spans="1:1" ht="13" x14ac:dyDescent="0.15">
      <c r="A883" s="1"/>
    </row>
    <row r="884" spans="1:1" ht="13" x14ac:dyDescent="0.15">
      <c r="A884" s="1"/>
    </row>
    <row r="885" spans="1:1" ht="13" x14ac:dyDescent="0.15">
      <c r="A885" s="1"/>
    </row>
    <row r="886" spans="1:1" ht="13" x14ac:dyDescent="0.15">
      <c r="A886" s="1"/>
    </row>
    <row r="887" spans="1:1" ht="13" x14ac:dyDescent="0.15">
      <c r="A887" s="1"/>
    </row>
    <row r="888" spans="1:1" ht="13" x14ac:dyDescent="0.15">
      <c r="A888" s="1"/>
    </row>
    <row r="889" spans="1:1" ht="13" x14ac:dyDescent="0.15">
      <c r="A889" s="1"/>
    </row>
    <row r="890" spans="1:1" ht="13" x14ac:dyDescent="0.15">
      <c r="A890" s="1"/>
    </row>
    <row r="891" spans="1:1" ht="13" x14ac:dyDescent="0.15">
      <c r="A891" s="1"/>
    </row>
    <row r="892" spans="1:1" ht="13" x14ac:dyDescent="0.15">
      <c r="A892" s="1"/>
    </row>
    <row r="893" spans="1:1" ht="13" x14ac:dyDescent="0.15">
      <c r="A893" s="1"/>
    </row>
    <row r="894" spans="1:1" ht="13" x14ac:dyDescent="0.15">
      <c r="A894" s="1"/>
    </row>
    <row r="895" spans="1:1" ht="13" x14ac:dyDescent="0.15">
      <c r="A895" s="1"/>
    </row>
    <row r="896" spans="1:1" ht="13" x14ac:dyDescent="0.15">
      <c r="A896" s="1"/>
    </row>
    <row r="897" spans="1:1" ht="13" x14ac:dyDescent="0.15">
      <c r="A897" s="1"/>
    </row>
    <row r="898" spans="1:1" ht="13" x14ac:dyDescent="0.15">
      <c r="A898" s="1"/>
    </row>
    <row r="899" spans="1:1" ht="13" x14ac:dyDescent="0.15">
      <c r="A899" s="1"/>
    </row>
    <row r="900" spans="1:1" ht="13" x14ac:dyDescent="0.15">
      <c r="A900" s="1"/>
    </row>
    <row r="901" spans="1:1" ht="13" x14ac:dyDescent="0.15">
      <c r="A901" s="1"/>
    </row>
    <row r="902" spans="1:1" ht="13" x14ac:dyDescent="0.15">
      <c r="A902" s="1"/>
    </row>
    <row r="903" spans="1:1" ht="13" x14ac:dyDescent="0.15">
      <c r="A903" s="1"/>
    </row>
    <row r="904" spans="1:1" ht="13" x14ac:dyDescent="0.15">
      <c r="A904" s="1"/>
    </row>
    <row r="905" spans="1:1" ht="13" x14ac:dyDescent="0.15">
      <c r="A905" s="1"/>
    </row>
    <row r="906" spans="1:1" ht="13" x14ac:dyDescent="0.15">
      <c r="A906" s="1"/>
    </row>
    <row r="907" spans="1:1" ht="13" x14ac:dyDescent="0.15">
      <c r="A907" s="1"/>
    </row>
    <row r="908" spans="1:1" ht="13" x14ac:dyDescent="0.15">
      <c r="A908" s="1"/>
    </row>
    <row r="909" spans="1:1" ht="13" x14ac:dyDescent="0.15">
      <c r="A909" s="1"/>
    </row>
    <row r="910" spans="1:1" ht="13" x14ac:dyDescent="0.15">
      <c r="A910" s="1"/>
    </row>
    <row r="911" spans="1:1" ht="13" x14ac:dyDescent="0.15">
      <c r="A911" s="1"/>
    </row>
    <row r="912" spans="1:1" ht="13" x14ac:dyDescent="0.15">
      <c r="A912" s="1"/>
    </row>
    <row r="913" spans="1:1" ht="13" x14ac:dyDescent="0.15">
      <c r="A913" s="1"/>
    </row>
    <row r="914" spans="1:1" ht="13" x14ac:dyDescent="0.15">
      <c r="A914" s="1"/>
    </row>
    <row r="915" spans="1:1" ht="13" x14ac:dyDescent="0.15">
      <c r="A915" s="1"/>
    </row>
    <row r="916" spans="1:1" ht="13" x14ac:dyDescent="0.15">
      <c r="A916" s="1"/>
    </row>
    <row r="917" spans="1:1" ht="13" x14ac:dyDescent="0.15">
      <c r="A917" s="1"/>
    </row>
    <row r="918" spans="1:1" ht="13" x14ac:dyDescent="0.15">
      <c r="A918" s="1"/>
    </row>
    <row r="919" spans="1:1" ht="13" x14ac:dyDescent="0.15">
      <c r="A919" s="1"/>
    </row>
    <row r="920" spans="1:1" ht="13" x14ac:dyDescent="0.15">
      <c r="A920" s="1"/>
    </row>
    <row r="921" spans="1:1" ht="13" x14ac:dyDescent="0.15">
      <c r="A921" s="1"/>
    </row>
    <row r="922" spans="1:1" ht="13" x14ac:dyDescent="0.15">
      <c r="A922" s="1"/>
    </row>
    <row r="923" spans="1:1" ht="13" x14ac:dyDescent="0.15">
      <c r="A923" s="1"/>
    </row>
    <row r="924" spans="1:1" ht="13" x14ac:dyDescent="0.15">
      <c r="A924" s="1"/>
    </row>
    <row r="925" spans="1:1" ht="13" x14ac:dyDescent="0.15">
      <c r="A925" s="1"/>
    </row>
    <row r="926" spans="1:1" ht="13" x14ac:dyDescent="0.15">
      <c r="A926" s="1"/>
    </row>
    <row r="927" spans="1:1" ht="13" x14ac:dyDescent="0.15">
      <c r="A927" s="1"/>
    </row>
    <row r="928" spans="1:1" ht="13" x14ac:dyDescent="0.15">
      <c r="A928" s="1"/>
    </row>
    <row r="929" spans="1:1" ht="13" x14ac:dyDescent="0.15">
      <c r="A929" s="1"/>
    </row>
    <row r="930" spans="1:1" ht="13" x14ac:dyDescent="0.15">
      <c r="A930" s="1"/>
    </row>
    <row r="931" spans="1:1" ht="13" x14ac:dyDescent="0.15">
      <c r="A931" s="1"/>
    </row>
    <row r="932" spans="1:1" ht="13" x14ac:dyDescent="0.15">
      <c r="A932" s="1"/>
    </row>
    <row r="933" spans="1:1" ht="13" x14ac:dyDescent="0.15">
      <c r="A933" s="1"/>
    </row>
    <row r="934" spans="1:1" ht="13" x14ac:dyDescent="0.15">
      <c r="A934" s="1"/>
    </row>
    <row r="935" spans="1:1" ht="13" x14ac:dyDescent="0.15">
      <c r="A935" s="1"/>
    </row>
    <row r="936" spans="1:1" ht="13" x14ac:dyDescent="0.15">
      <c r="A936" s="1"/>
    </row>
    <row r="937" spans="1:1" ht="13" x14ac:dyDescent="0.15">
      <c r="A937" s="1"/>
    </row>
    <row r="938" spans="1:1" ht="13" x14ac:dyDescent="0.15">
      <c r="A938" s="1"/>
    </row>
    <row r="939" spans="1:1" ht="13" x14ac:dyDescent="0.15">
      <c r="A939" s="1"/>
    </row>
    <row r="940" spans="1:1" ht="13" x14ac:dyDescent="0.15">
      <c r="A940" s="1"/>
    </row>
    <row r="941" spans="1:1" ht="13" x14ac:dyDescent="0.15">
      <c r="A941" s="1"/>
    </row>
    <row r="942" spans="1:1" ht="13" x14ac:dyDescent="0.15">
      <c r="A942" s="1"/>
    </row>
    <row r="943" spans="1:1" ht="13" x14ac:dyDescent="0.15">
      <c r="A943" s="1"/>
    </row>
    <row r="944" spans="1:1" ht="13" x14ac:dyDescent="0.15">
      <c r="A944" s="1"/>
    </row>
    <row r="945" spans="1:1" ht="13" x14ac:dyDescent="0.15">
      <c r="A945" s="1"/>
    </row>
    <row r="946" spans="1:1" ht="13" x14ac:dyDescent="0.15">
      <c r="A946" s="1"/>
    </row>
    <row r="947" spans="1:1" ht="13" x14ac:dyDescent="0.15">
      <c r="A947" s="1"/>
    </row>
    <row r="948" spans="1:1" ht="13" x14ac:dyDescent="0.15">
      <c r="A948" s="1"/>
    </row>
    <row r="949" spans="1:1" ht="13" x14ac:dyDescent="0.15">
      <c r="A949" s="1"/>
    </row>
    <row r="950" spans="1:1" ht="13" x14ac:dyDescent="0.15">
      <c r="A950" s="1"/>
    </row>
    <row r="951" spans="1:1" ht="13" x14ac:dyDescent="0.15">
      <c r="A951" s="1"/>
    </row>
    <row r="952" spans="1:1" ht="13" x14ac:dyDescent="0.15">
      <c r="A952" s="1"/>
    </row>
    <row r="953" spans="1:1" ht="13" x14ac:dyDescent="0.15">
      <c r="A953" s="1"/>
    </row>
    <row r="954" spans="1:1" ht="13" x14ac:dyDescent="0.15">
      <c r="A954" s="1"/>
    </row>
    <row r="955" spans="1:1" ht="13" x14ac:dyDescent="0.15">
      <c r="A955" s="1"/>
    </row>
    <row r="956" spans="1:1" ht="13" x14ac:dyDescent="0.15">
      <c r="A956" s="1"/>
    </row>
    <row r="957" spans="1:1" ht="13" x14ac:dyDescent="0.15">
      <c r="A957" s="1"/>
    </row>
    <row r="958" spans="1:1" ht="13" x14ac:dyDescent="0.15">
      <c r="A958" s="1"/>
    </row>
    <row r="959" spans="1:1" ht="13" x14ac:dyDescent="0.15">
      <c r="A959" s="1"/>
    </row>
    <row r="960" spans="1:1" ht="13" x14ac:dyDescent="0.15">
      <c r="A960" s="1"/>
    </row>
    <row r="961" spans="1:1" ht="13" x14ac:dyDescent="0.15">
      <c r="A961" s="1"/>
    </row>
    <row r="962" spans="1:1" ht="13" x14ac:dyDescent="0.15">
      <c r="A962" s="1"/>
    </row>
    <row r="963" spans="1:1" ht="13" x14ac:dyDescent="0.15">
      <c r="A963" s="1"/>
    </row>
    <row r="964" spans="1:1" ht="13" x14ac:dyDescent="0.15">
      <c r="A964" s="1"/>
    </row>
    <row r="965" spans="1:1" ht="13" x14ac:dyDescent="0.15">
      <c r="A965" s="1"/>
    </row>
    <row r="966" spans="1:1" ht="13" x14ac:dyDescent="0.15">
      <c r="A966" s="1"/>
    </row>
    <row r="967" spans="1:1" ht="13" x14ac:dyDescent="0.15">
      <c r="A967" s="1"/>
    </row>
    <row r="968" spans="1:1" ht="13" x14ac:dyDescent="0.15">
      <c r="A968" s="1"/>
    </row>
    <row r="969" spans="1:1" ht="13" x14ac:dyDescent="0.15">
      <c r="A969" s="1"/>
    </row>
    <row r="970" spans="1:1" ht="13" x14ac:dyDescent="0.15">
      <c r="A970" s="1"/>
    </row>
    <row r="971" spans="1:1" ht="13" x14ac:dyDescent="0.15">
      <c r="A971" s="1"/>
    </row>
    <row r="972" spans="1:1" ht="13" x14ac:dyDescent="0.15">
      <c r="A972" s="1"/>
    </row>
    <row r="973" spans="1:1" ht="13" x14ac:dyDescent="0.15">
      <c r="A973" s="1"/>
    </row>
    <row r="974" spans="1:1" ht="13" x14ac:dyDescent="0.15">
      <c r="A974" s="1"/>
    </row>
    <row r="975" spans="1:1" ht="13" x14ac:dyDescent="0.15">
      <c r="A975" s="1"/>
    </row>
    <row r="976" spans="1:1" ht="13" x14ac:dyDescent="0.15">
      <c r="A976" s="1"/>
    </row>
    <row r="977" spans="1:1" ht="13" x14ac:dyDescent="0.15">
      <c r="A977" s="1"/>
    </row>
    <row r="978" spans="1:1" ht="13" x14ac:dyDescent="0.15">
      <c r="A978" s="1"/>
    </row>
    <row r="979" spans="1:1" ht="13" x14ac:dyDescent="0.15">
      <c r="A979" s="1"/>
    </row>
    <row r="980" spans="1:1" ht="13" x14ac:dyDescent="0.15">
      <c r="A980" s="1"/>
    </row>
    <row r="981" spans="1:1" ht="13" x14ac:dyDescent="0.15">
      <c r="A981" s="1"/>
    </row>
    <row r="982" spans="1:1" ht="13" x14ac:dyDescent="0.15">
      <c r="A982" s="1"/>
    </row>
    <row r="983" spans="1:1" ht="13" x14ac:dyDescent="0.15">
      <c r="A983" s="1"/>
    </row>
    <row r="984" spans="1:1" ht="13" x14ac:dyDescent="0.15">
      <c r="A984" s="1"/>
    </row>
    <row r="985" spans="1:1" ht="13" x14ac:dyDescent="0.15">
      <c r="A985" s="1"/>
    </row>
    <row r="986" spans="1:1" ht="13" x14ac:dyDescent="0.15">
      <c r="A986" s="1"/>
    </row>
    <row r="987" spans="1:1" ht="13" x14ac:dyDescent="0.15">
      <c r="A987" s="1"/>
    </row>
    <row r="988" spans="1:1" ht="13" x14ac:dyDescent="0.15">
      <c r="A988" s="1"/>
    </row>
    <row r="989" spans="1:1" ht="13" x14ac:dyDescent="0.15">
      <c r="A989" s="1"/>
    </row>
    <row r="990" spans="1:1" ht="13" x14ac:dyDescent="0.15">
      <c r="A990" s="1"/>
    </row>
    <row r="991" spans="1:1" ht="13" x14ac:dyDescent="0.15">
      <c r="A991" s="1"/>
    </row>
    <row r="992" spans="1:1" ht="13" x14ac:dyDescent="0.15">
      <c r="A992" s="1"/>
    </row>
    <row r="993" spans="1:1" ht="13" x14ac:dyDescent="0.15">
      <c r="A993" s="1"/>
    </row>
    <row r="994" spans="1:1" ht="13" x14ac:dyDescent="0.15">
      <c r="A994" s="1"/>
    </row>
    <row r="995" spans="1:1" ht="13" x14ac:dyDescent="0.15">
      <c r="A995" s="1"/>
    </row>
    <row r="996" spans="1:1" ht="13" x14ac:dyDescent="0.15">
      <c r="A996" s="1"/>
    </row>
    <row r="997" spans="1:1" ht="13" x14ac:dyDescent="0.15">
      <c r="A997" s="1"/>
    </row>
  </sheetData>
  <conditionalFormatting sqref="F15:F29">
    <cfRule type="cellIs" dxfId="75" priority="1" operator="lessThanOrEqual">
      <formula>0</formula>
    </cfRule>
  </conditionalFormatting>
  <conditionalFormatting sqref="F15:F29 I17:I29">
    <cfRule type="cellIs" dxfId="74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LAM1927_5</vt:lpstr>
      <vt:lpstr>LAM1927_15</vt:lpstr>
      <vt:lpstr>LAM1927_33</vt:lpstr>
      <vt:lpstr>LAM1927_35</vt:lpstr>
      <vt:lpstr>LAM1927_36</vt:lpstr>
      <vt:lpstr>LAM1927_37</vt:lpstr>
      <vt:lpstr>LAM1927_39</vt:lpstr>
      <vt:lpstr>LAM1927_42</vt:lpstr>
      <vt:lpstr>LAM1927_51</vt:lpstr>
      <vt:lpstr>MIL1928_1</vt:lpstr>
      <vt:lpstr>MIL1928_2</vt:lpstr>
      <vt:lpstr>MIL1928_4b</vt:lpstr>
      <vt:lpstr>MIL1928_5</vt:lpstr>
      <vt:lpstr>MIL1928_6</vt:lpstr>
      <vt:lpstr>MIL1928_7</vt:lpstr>
      <vt:lpstr>MIL1928_8</vt:lpstr>
      <vt:lpstr>MIL1928_9</vt:lpstr>
      <vt:lpstr>MIL1928_10</vt:lpstr>
      <vt:lpstr>MIL1928_12</vt:lpstr>
      <vt:lpstr>MIL1928_13</vt:lpstr>
      <vt:lpstr>MIL1928_14</vt:lpstr>
      <vt:lpstr>MIL1928_16</vt:lpstr>
      <vt:lpstr>MIL1928_18</vt:lpstr>
      <vt:lpstr>MIL1928_19</vt:lpstr>
      <vt:lpstr>MIL1928_20</vt:lpstr>
      <vt:lpstr>NID1944_11</vt:lpstr>
      <vt:lpstr>NID1944_12</vt:lpstr>
      <vt:lpstr>NID1944_15</vt:lpstr>
      <vt:lpstr>NID1944_19</vt:lpstr>
      <vt:lpstr>NID1944_21</vt:lpstr>
      <vt:lpstr>NID1946_8</vt:lpstr>
      <vt:lpstr>NID1946_12</vt:lpstr>
      <vt:lpstr>NID1947_2</vt:lpstr>
      <vt:lpstr>NID1953_3</vt:lpstr>
      <vt:lpstr>NID1953_5</vt:lpstr>
      <vt:lpstr>WHE1923_245</vt:lpstr>
      <vt:lpstr>WHE1923_247</vt:lpstr>
      <vt:lpstr>WHE1923_248</vt:lpstr>
      <vt:lpstr>WHE1923_249</vt:lpstr>
      <vt:lpstr>WHE1923_250</vt:lpstr>
      <vt:lpstr>WHE1923_251</vt:lpstr>
      <vt:lpstr>WHE1923_254</vt:lpstr>
      <vt:lpstr>WHE1924_289</vt:lpstr>
      <vt:lpstr>WHE1924_292</vt:lpstr>
      <vt:lpstr>WHE1924_297</vt:lpstr>
      <vt:lpstr>WHE1924_309</vt:lpstr>
      <vt:lpstr>SUMMARY</vt:lpstr>
      <vt:lpstr>Historic</vt:lpstr>
      <vt:lpstr>Repeat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Fortin</dc:creator>
  <cp:lastModifiedBy>Julie Fortin</cp:lastModifiedBy>
  <dcterms:created xsi:type="dcterms:W3CDTF">2018-02-01T05:28:23Z</dcterms:created>
  <dcterms:modified xsi:type="dcterms:W3CDTF">2023-02-09T21:15:55Z</dcterms:modified>
</cp:coreProperties>
</file>